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MPR.AR\PUBLICACIONES WP1\PRECIOS DE REFERENCIA\PRECIO DE REFERENCIA - A.MARCO\"/>
    </mc:Choice>
  </mc:AlternateContent>
  <bookViews>
    <workbookView xWindow="0" yWindow="0" windowWidth="24000" windowHeight="9435" activeTab="2"/>
  </bookViews>
  <sheets>
    <sheet name="PRECIOS MERCADO- COMPR.AR MARZO" sheetId="4" r:id="rId1"/>
    <sheet name="PRECIOS COMPR.AR MARZO" sheetId="5" state="hidden" r:id="rId2"/>
    <sheet name="PRECIO MERCADO- COMPR.AR MAYO" sheetId="6" r:id="rId3"/>
    <sheet name="PRECIOS COMPR.AR MAYO" sheetId="7" state="hidden" r:id="rId4"/>
  </sheets>
  <calcPr calcId="152511"/>
</workbook>
</file>

<file path=xl/calcChain.xml><?xml version="1.0" encoding="utf-8"?>
<calcChain xmlns="http://schemas.openxmlformats.org/spreadsheetml/2006/main">
  <c r="W23" i="4" l="1"/>
  <c r="W12" i="4" l="1"/>
  <c r="S150" i="6" l="1"/>
  <c r="W140" i="4"/>
  <c r="S138" i="6"/>
  <c r="S159" i="6"/>
  <c r="W119" i="4"/>
  <c r="W118" i="4"/>
  <c r="S134" i="6"/>
  <c r="S113" i="6"/>
  <c r="S114" i="6"/>
  <c r="S112" i="6"/>
  <c r="S157" i="6"/>
  <c r="S127" i="6"/>
  <c r="S125" i="6"/>
  <c r="S124" i="6"/>
  <c r="S107" i="6"/>
  <c r="S93" i="6"/>
  <c r="S95" i="6"/>
  <c r="S48" i="6"/>
  <c r="S162" i="6"/>
  <c r="S163" i="6"/>
  <c r="S164" i="6"/>
  <c r="S88" i="6"/>
  <c r="S33" i="6"/>
  <c r="H162" i="7"/>
  <c r="H154" i="7"/>
  <c r="H148" i="7"/>
  <c r="H146" i="7"/>
  <c r="H143" i="7"/>
  <c r="H140" i="7"/>
  <c r="H137" i="7"/>
  <c r="H135" i="7"/>
  <c r="H128" i="7"/>
  <c r="H119" i="7"/>
  <c r="H116" i="7"/>
  <c r="H115" i="7"/>
  <c r="H97" i="7"/>
  <c r="H95" i="7"/>
  <c r="H91" i="7"/>
  <c r="H87" i="7"/>
  <c r="H85" i="7"/>
  <c r="H80" i="7"/>
  <c r="H77" i="7"/>
  <c r="H74" i="7"/>
  <c r="H70" i="7"/>
  <c r="H68" i="7"/>
  <c r="H64" i="7"/>
  <c r="H61" i="7"/>
  <c r="H60" i="7"/>
  <c r="H58" i="7"/>
  <c r="H56" i="7"/>
  <c r="H52" i="7"/>
  <c r="H51" i="7"/>
  <c r="H45" i="7"/>
  <c r="H41" i="7"/>
  <c r="H36" i="7"/>
  <c r="H43" i="7"/>
  <c r="H39" i="7"/>
  <c r="H37" i="7"/>
  <c r="H35" i="7"/>
  <c r="H34" i="7"/>
  <c r="H30" i="7"/>
  <c r="H28" i="7"/>
  <c r="H22" i="7"/>
  <c r="H23" i="7"/>
  <c r="H21" i="7"/>
  <c r="H12" i="7"/>
  <c r="H11" i="7"/>
  <c r="H10" i="7"/>
  <c r="H9" i="7"/>
  <c r="H8" i="7"/>
  <c r="H163" i="7"/>
  <c r="H161" i="7"/>
  <c r="H160" i="7"/>
  <c r="H159" i="7"/>
  <c r="H156" i="7"/>
  <c r="H152" i="7"/>
  <c r="H151" i="7"/>
  <c r="H150" i="7"/>
  <c r="H147" i="7"/>
  <c r="H145" i="7"/>
  <c r="H138" i="7"/>
  <c r="H134" i="7"/>
  <c r="H133" i="7"/>
  <c r="H131" i="7"/>
  <c r="H129" i="7"/>
  <c r="H126" i="7"/>
  <c r="H123" i="7"/>
  <c r="H124" i="7"/>
  <c r="H122" i="7"/>
  <c r="H117" i="7"/>
  <c r="H121" i="7"/>
  <c r="H114" i="7"/>
  <c r="H113" i="7"/>
  <c r="H112" i="7"/>
  <c r="H111" i="7"/>
  <c r="H110" i="7"/>
  <c r="H109" i="7"/>
  <c r="H107" i="7"/>
  <c r="H105" i="7"/>
  <c r="H104" i="7"/>
  <c r="H103" i="7"/>
  <c r="H102" i="7"/>
  <c r="H101" i="7"/>
  <c r="H92" i="7"/>
  <c r="H90" i="7"/>
  <c r="H89" i="7"/>
  <c r="H86" i="7"/>
  <c r="H83" i="7"/>
  <c r="H79" i="7"/>
  <c r="H72" i="7"/>
  <c r="H71" i="7"/>
  <c r="H66" i="7"/>
  <c r="H62" i="7"/>
  <c r="H54" i="7"/>
  <c r="H49" i="7"/>
  <c r="H47" i="7"/>
  <c r="H32" i="7"/>
  <c r="H31" i="7"/>
  <c r="H26" i="7"/>
  <c r="H25" i="7"/>
  <c r="H20" i="7"/>
  <c r="H18" i="7"/>
  <c r="H17" i="7"/>
  <c r="H15" i="7"/>
  <c r="H14" i="7"/>
  <c r="H7" i="7"/>
  <c r="H5" i="7"/>
  <c r="F25" i="7"/>
  <c r="F26" i="7"/>
  <c r="F28" i="7"/>
  <c r="F30" i="7"/>
  <c r="F31" i="7"/>
  <c r="F32" i="7"/>
  <c r="F34" i="7"/>
  <c r="F35" i="7"/>
  <c r="F36" i="7"/>
  <c r="F37" i="7"/>
  <c r="F39" i="7"/>
  <c r="F41" i="7"/>
  <c r="F43" i="7"/>
  <c r="F45" i="7"/>
  <c r="F47" i="7"/>
  <c r="F49" i="7"/>
  <c r="F51" i="7"/>
  <c r="F52" i="7"/>
  <c r="F54" i="7"/>
  <c r="F56" i="7"/>
  <c r="F58" i="7"/>
  <c r="F60" i="7"/>
  <c r="F61" i="7"/>
  <c r="F62" i="7"/>
  <c r="F64" i="7"/>
  <c r="F66" i="7"/>
  <c r="F68" i="7"/>
  <c r="F70" i="7"/>
  <c r="F71" i="7"/>
  <c r="F72" i="7"/>
  <c r="F74" i="7"/>
  <c r="F75" i="7"/>
  <c r="F77" i="7"/>
  <c r="F79" i="7"/>
  <c r="F80" i="7"/>
  <c r="F81" i="7"/>
  <c r="F83" i="7"/>
  <c r="F85" i="7"/>
  <c r="F86" i="7"/>
  <c r="F87" i="7"/>
  <c r="F89" i="7"/>
  <c r="F90" i="7"/>
  <c r="F91" i="7"/>
  <c r="F92" i="7"/>
  <c r="F95" i="7"/>
  <c r="F97" i="7"/>
  <c r="F99" i="7"/>
  <c r="F101" i="7"/>
  <c r="F102" i="7"/>
  <c r="F103" i="7"/>
  <c r="F104" i="7"/>
  <c r="F105" i="7"/>
  <c r="F107" i="7"/>
  <c r="F109" i="7"/>
  <c r="F110" i="7"/>
  <c r="F111" i="7"/>
  <c r="F112" i="7"/>
  <c r="F113" i="7"/>
  <c r="F114" i="7"/>
  <c r="F115" i="7"/>
  <c r="F116" i="7"/>
  <c r="F117" i="7"/>
  <c r="F119" i="7"/>
  <c r="F121" i="7"/>
  <c r="F122" i="7"/>
  <c r="F123" i="7"/>
  <c r="F124" i="7"/>
  <c r="F126" i="7"/>
  <c r="F128" i="7"/>
  <c r="F129" i="7"/>
  <c r="F131" i="7"/>
  <c r="F133" i="7"/>
  <c r="F134" i="7"/>
  <c r="F135" i="7"/>
  <c r="F137" i="7"/>
  <c r="F138" i="7"/>
  <c r="F140" i="7"/>
  <c r="F142" i="7"/>
  <c r="F143" i="7"/>
  <c r="F145" i="7"/>
  <c r="F147" i="7"/>
  <c r="F148" i="7"/>
  <c r="F150" i="7"/>
  <c r="F151" i="7"/>
  <c r="F152" i="7"/>
  <c r="F154" i="7"/>
  <c r="F156" i="7"/>
  <c r="F159" i="7"/>
  <c r="F160" i="7"/>
  <c r="F161" i="7"/>
  <c r="F162" i="7"/>
  <c r="F163" i="7"/>
  <c r="F7" i="7"/>
  <c r="F8" i="7"/>
  <c r="F9" i="7"/>
  <c r="F11" i="7"/>
  <c r="F12" i="7"/>
  <c r="F14" i="7"/>
  <c r="F15" i="7"/>
  <c r="F17" i="7"/>
  <c r="F18" i="7"/>
  <c r="F20" i="7"/>
  <c r="F21" i="7"/>
  <c r="F22" i="7"/>
  <c r="F23" i="7"/>
  <c r="F5" i="7"/>
  <c r="E166" i="6"/>
  <c r="E165" i="6"/>
  <c r="E164" i="6"/>
  <c r="E163" i="6"/>
  <c r="E162" i="6"/>
  <c r="E157" i="6"/>
  <c r="F153" i="6"/>
  <c r="F151" i="6"/>
  <c r="E151" i="6" s="1"/>
  <c r="F150" i="6"/>
  <c r="E150" i="6" s="1"/>
  <c r="E143" i="6"/>
  <c r="I141" i="6"/>
  <c r="E141" i="6"/>
  <c r="L140" i="6"/>
  <c r="F140" i="6"/>
  <c r="E140" i="6" s="1"/>
  <c r="E137" i="6"/>
  <c r="I136" i="6"/>
  <c r="F136" i="6"/>
  <c r="E136" i="6" s="1"/>
  <c r="E134" i="6"/>
  <c r="F132" i="6"/>
  <c r="E132" i="6"/>
  <c r="F131" i="6"/>
  <c r="E131" i="6"/>
  <c r="E129" i="6"/>
  <c r="E126" i="6"/>
  <c r="E125" i="6"/>
  <c r="E124" i="6"/>
  <c r="E120" i="6"/>
  <c r="E119" i="6"/>
  <c r="E118" i="6"/>
  <c r="E117" i="6"/>
  <c r="F116" i="6"/>
  <c r="E116" i="6"/>
  <c r="F115" i="6"/>
  <c r="E115" i="6"/>
  <c r="E114" i="6"/>
  <c r="E113" i="6"/>
  <c r="E112" i="6"/>
  <c r="I110" i="6"/>
  <c r="E110" i="6" s="1"/>
  <c r="F108" i="6"/>
  <c r="E108" i="6" s="1"/>
  <c r="I107" i="6"/>
  <c r="F107" i="6"/>
  <c r="E107" i="6"/>
  <c r="I106" i="6"/>
  <c r="F106" i="6"/>
  <c r="E106" i="6" s="1"/>
  <c r="F105" i="6"/>
  <c r="E105" i="6" s="1"/>
  <c r="F104" i="6"/>
  <c r="E104" i="6" s="1"/>
  <c r="I100" i="6"/>
  <c r="E100" i="6" s="1"/>
  <c r="F100" i="6"/>
  <c r="E98" i="6"/>
  <c r="E95" i="6"/>
  <c r="F94" i="6"/>
  <c r="E94" i="6"/>
  <c r="I93" i="6"/>
  <c r="E93" i="6"/>
  <c r="E92" i="6"/>
  <c r="E90" i="6"/>
  <c r="I89" i="6"/>
  <c r="F89" i="6"/>
  <c r="E89" i="6" s="1"/>
  <c r="E88" i="6"/>
  <c r="L86" i="6"/>
  <c r="E86" i="6"/>
  <c r="F83" i="6"/>
  <c r="E83" i="6"/>
  <c r="E82" i="6"/>
  <c r="I75" i="6"/>
  <c r="E75" i="6" s="1"/>
  <c r="F75" i="6"/>
  <c r="L74" i="6"/>
  <c r="I74" i="6"/>
  <c r="E74" i="6" s="1"/>
  <c r="F74" i="6"/>
  <c r="L73" i="6"/>
  <c r="I73" i="6"/>
  <c r="E73" i="6" s="1"/>
  <c r="F73" i="6"/>
  <c r="F69" i="6"/>
  <c r="E67" i="6"/>
  <c r="E65" i="6"/>
  <c r="F61" i="6"/>
  <c r="E61" i="6"/>
  <c r="E59" i="6"/>
  <c r="E57" i="6"/>
  <c r="E55" i="6"/>
  <c r="E54" i="6"/>
  <c r="E52" i="6"/>
  <c r="I50" i="6"/>
  <c r="F50" i="6"/>
  <c r="E50" i="6" s="1"/>
  <c r="E46" i="6"/>
  <c r="E44" i="6"/>
  <c r="I42" i="6"/>
  <c r="F42" i="6"/>
  <c r="E42" i="6" s="1"/>
  <c r="I39" i="6"/>
  <c r="E39" i="6" s="1"/>
  <c r="F39" i="6"/>
  <c r="F38" i="6"/>
  <c r="E38" i="6"/>
  <c r="L37" i="6"/>
  <c r="F37" i="6"/>
  <c r="E37" i="6" s="1"/>
  <c r="L35" i="6"/>
  <c r="I35" i="6"/>
  <c r="F35" i="6"/>
  <c r="E35" i="6" s="1"/>
  <c r="F34" i="6"/>
  <c r="E34" i="6" s="1"/>
  <c r="F33" i="6"/>
  <c r="E33" i="6" s="1"/>
  <c r="I31" i="6"/>
  <c r="E31" i="6" s="1"/>
  <c r="F31" i="6"/>
  <c r="E29" i="6"/>
  <c r="E28" i="6"/>
  <c r="F26" i="6"/>
  <c r="E26" i="6"/>
  <c r="L25" i="6"/>
  <c r="I25" i="6"/>
  <c r="E25" i="6" s="1"/>
  <c r="F25" i="6"/>
  <c r="L24" i="6"/>
  <c r="I24" i="6"/>
  <c r="E24" i="6" s="1"/>
  <c r="E23" i="6"/>
  <c r="F21" i="6"/>
  <c r="E21" i="6"/>
  <c r="I20" i="6"/>
  <c r="F20" i="6"/>
  <c r="E20" i="6"/>
  <c r="I18" i="6"/>
  <c r="E18" i="6" s="1"/>
  <c r="L17" i="6"/>
  <c r="I17" i="6"/>
  <c r="F17" i="6"/>
  <c r="E17" i="6" s="1"/>
  <c r="I15" i="6"/>
  <c r="E15" i="6" s="1"/>
  <c r="F15" i="6"/>
  <c r="I14" i="6"/>
  <c r="F14" i="6"/>
  <c r="E14" i="6" s="1"/>
  <c r="L12" i="6"/>
  <c r="I12" i="6"/>
  <c r="F12" i="6"/>
  <c r="E12" i="6" s="1"/>
  <c r="I11" i="6"/>
  <c r="F11" i="6"/>
  <c r="E11" i="6" s="1"/>
  <c r="F10" i="6"/>
  <c r="E10" i="6"/>
  <c r="T138" i="4" l="1"/>
  <c r="U138" i="4"/>
  <c r="U64" i="4" l="1"/>
  <c r="V64" i="4"/>
  <c r="W64" i="4" s="1"/>
  <c r="W63" i="4"/>
  <c r="T143" i="4"/>
  <c r="W151" i="4"/>
  <c r="W134" i="4"/>
  <c r="W116" i="4"/>
  <c r="W83" i="4"/>
  <c r="W73" i="4"/>
  <c r="W46" i="4"/>
  <c r="W29" i="4"/>
  <c r="W28" i="4"/>
  <c r="W14" i="4"/>
  <c r="W13" i="4"/>
  <c r="W11" i="4"/>
  <c r="T166" i="4"/>
  <c r="U166" i="4"/>
  <c r="T165" i="4"/>
  <c r="T163" i="4"/>
  <c r="T164" i="4"/>
  <c r="T162" i="4"/>
  <c r="U159" i="4"/>
  <c r="T159" i="4"/>
  <c r="U157" i="4"/>
  <c r="U155" i="4"/>
  <c r="T155" i="4"/>
  <c r="U154" i="4"/>
  <c r="T154" i="4"/>
  <c r="T153" i="4"/>
  <c r="T150" i="4"/>
  <c r="U150" i="4"/>
  <c r="U149" i="4"/>
  <c r="T148" i="4"/>
  <c r="U148" i="4"/>
  <c r="U146" i="4"/>
  <c r="U141" i="4"/>
  <c r="T136" i="4"/>
  <c r="T132" i="4"/>
  <c r="U126" i="4"/>
  <c r="T126" i="4"/>
  <c r="T125" i="4"/>
  <c r="T124" i="4"/>
  <c r="U124" i="4"/>
  <c r="T117" i="4"/>
  <c r="U115" i="4"/>
  <c r="T115" i="4"/>
  <c r="T114" i="4"/>
  <c r="T113" i="4"/>
  <c r="V110" i="4"/>
  <c r="U110" i="4"/>
  <c r="T110" i="4"/>
  <c r="T108" i="4"/>
  <c r="U107" i="4"/>
  <c r="T107" i="4"/>
  <c r="U106" i="4"/>
  <c r="T106" i="4"/>
  <c r="U105" i="4"/>
  <c r="T105" i="4"/>
  <c r="U104" i="4"/>
  <c r="T104" i="4"/>
  <c r="T100" i="4"/>
  <c r="U100" i="4"/>
  <c r="U93" i="4"/>
  <c r="T93" i="4"/>
  <c r="T89" i="4"/>
  <c r="T88" i="4"/>
  <c r="T86" i="4"/>
  <c r="T84" i="4"/>
  <c r="U84" i="4"/>
  <c r="U82" i="4"/>
  <c r="T82" i="4"/>
  <c r="U77" i="4"/>
  <c r="U75" i="4"/>
  <c r="T75" i="4"/>
  <c r="U74" i="4"/>
  <c r="T74" i="4"/>
  <c r="T71" i="4"/>
  <c r="U69" i="4"/>
  <c r="U67" i="4"/>
  <c r="T67" i="4"/>
  <c r="T59" i="4"/>
  <c r="U55" i="4"/>
  <c r="U54" i="4"/>
  <c r="T50" i="4"/>
  <c r="T48" i="4"/>
  <c r="U40" i="4"/>
  <c r="T39" i="4"/>
  <c r="W39" i="4" s="1"/>
  <c r="U34" i="4"/>
  <c r="T34" i="4"/>
  <c r="T35" i="4"/>
  <c r="U35" i="4"/>
  <c r="T31" i="4"/>
  <c r="T23" i="4"/>
  <c r="T21" i="4"/>
  <c r="U21" i="4"/>
  <c r="T20" i="4"/>
  <c r="U20" i="4"/>
  <c r="T18" i="4"/>
  <c r="T12" i="4"/>
  <c r="W110" i="4" l="1"/>
  <c r="V15" i="4"/>
  <c r="W15" i="4" s="1"/>
  <c r="V10" i="4"/>
  <c r="G153" i="4"/>
  <c r="G151" i="4"/>
  <c r="J141" i="4"/>
  <c r="J140" i="4"/>
  <c r="G140" i="4"/>
  <c r="G132" i="4"/>
  <c r="J104" i="4"/>
  <c r="G100" i="4"/>
  <c r="G75" i="4"/>
  <c r="M73" i="4"/>
  <c r="G61" i="4"/>
  <c r="J50" i="4"/>
  <c r="G50" i="4"/>
  <c r="F46" i="4"/>
  <c r="G38" i="4"/>
  <c r="F38" i="4" s="1"/>
  <c r="G35" i="4"/>
  <c r="J25" i="4"/>
  <c r="G21" i="4"/>
  <c r="F21" i="4" s="1"/>
  <c r="S21" i="4" s="1"/>
  <c r="J18" i="4"/>
  <c r="J17" i="4"/>
  <c r="J15" i="4"/>
  <c r="G15" i="4"/>
  <c r="J14" i="4"/>
  <c r="G14" i="4"/>
  <c r="F14" i="4" s="1"/>
  <c r="S14" i="4" s="1"/>
  <c r="J11" i="4"/>
  <c r="G11" i="4"/>
  <c r="F11" i="4" s="1"/>
  <c r="S11" i="4" s="1"/>
  <c r="G10" i="4"/>
  <c r="F10" i="4" s="1"/>
  <c r="S10" i="4" s="1"/>
  <c r="M12" i="4"/>
  <c r="J12" i="4"/>
  <c r="G12" i="4"/>
  <c r="F12" i="4" l="1"/>
  <c r="S12" i="4" s="1"/>
  <c r="F15" i="4"/>
  <c r="S15" i="4" s="1"/>
  <c r="W10" i="4"/>
  <c r="J89" i="4"/>
  <c r="M86" i="4"/>
  <c r="F86" i="4" s="1"/>
  <c r="M75" i="4"/>
  <c r="M74" i="4"/>
  <c r="G39" i="4"/>
  <c r="G34" i="4"/>
  <c r="J35" i="4"/>
  <c r="M24" i="4"/>
  <c r="S138" i="4" l="1"/>
  <c r="U89" i="4"/>
  <c r="W89" i="4" s="1"/>
  <c r="F150" i="4"/>
  <c r="F151" i="4"/>
  <c r="F157" i="4"/>
  <c r="M140" i="4" l="1"/>
  <c r="J107" i="4"/>
  <c r="G107" i="4"/>
  <c r="F107" i="4" s="1"/>
  <c r="J106" i="4"/>
  <c r="F98" i="4"/>
  <c r="F92" i="4"/>
  <c r="S92" i="4" s="1"/>
  <c r="F88" i="4"/>
  <c r="F52" i="4" l="1"/>
  <c r="F55" i="4"/>
  <c r="F57" i="4"/>
  <c r="F54" i="4"/>
  <c r="F44" i="4"/>
  <c r="J42" i="4"/>
  <c r="F42" i="4" s="1"/>
  <c r="M37" i="4"/>
  <c r="M35" i="4"/>
  <c r="F29" i="4"/>
  <c r="F28" i="4"/>
  <c r="M25" i="4"/>
  <c r="J23" i="4"/>
  <c r="F23" i="4" s="1"/>
  <c r="J20" i="4"/>
  <c r="G20" i="4"/>
  <c r="F20" i="4" s="1"/>
  <c r="S20" i="4" s="1"/>
  <c r="M17" i="4"/>
  <c r="J8" i="4"/>
  <c r="F8" i="4" s="1"/>
  <c r="G26" i="4" l="1"/>
  <c r="F26" i="4" s="1"/>
  <c r="S54" i="4" l="1"/>
  <c r="U145" i="4"/>
  <c r="W145" i="4" s="1"/>
  <c r="T122" i="4"/>
  <c r="W122" i="4" s="1"/>
  <c r="U102" i="4"/>
  <c r="W102" i="4" s="1"/>
  <c r="U26" i="4"/>
  <c r="W26" i="4" s="1"/>
  <c r="F112" i="4"/>
  <c r="F113" i="4"/>
  <c r="F114" i="4"/>
  <c r="U165" i="4" l="1"/>
  <c r="W165" i="4" s="1"/>
  <c r="T137" i="4"/>
  <c r="W137" i="4" s="1"/>
  <c r="U132" i="4"/>
  <c r="W132" i="4" s="1"/>
  <c r="U131" i="4"/>
  <c r="W131" i="4" s="1"/>
  <c r="U117" i="4"/>
  <c r="W117" i="4" s="1"/>
  <c r="U113" i="4"/>
  <c r="W113" i="4" s="1"/>
  <c r="U95" i="4"/>
  <c r="W95" i="4" s="1"/>
  <c r="U94" i="4"/>
  <c r="W94" i="4" s="1"/>
  <c r="U88" i="4"/>
  <c r="W88" i="4" s="1"/>
  <c r="U86" i="4"/>
  <c r="W86" i="4" s="1"/>
  <c r="T65" i="4"/>
  <c r="W65" i="4" s="1"/>
  <c r="U61" i="4"/>
  <c r="W61" i="4" s="1"/>
  <c r="U59" i="4"/>
  <c r="W59" i="4" s="1"/>
  <c r="U44" i="4"/>
  <c r="W44" i="4" s="1"/>
  <c r="T37" i="4"/>
  <c r="W37" i="4" s="1"/>
  <c r="U33" i="4"/>
  <c r="W33" i="4" s="1"/>
  <c r="U31" i="4"/>
  <c r="W31" i="4" s="1"/>
  <c r="U25" i="4"/>
  <c r="W25" i="4" s="1"/>
  <c r="U23" i="4"/>
  <c r="U18" i="4"/>
  <c r="W18" i="4" s="1"/>
  <c r="U17" i="4"/>
  <c r="W17" i="4" s="1"/>
  <c r="V163" i="4"/>
  <c r="W163" i="4" s="1"/>
  <c r="V164" i="4"/>
  <c r="W164" i="4" s="1"/>
  <c r="V166" i="4"/>
  <c r="W166" i="4" s="1"/>
  <c r="V162" i="4"/>
  <c r="W162" i="4" s="1"/>
  <c r="V159" i="4"/>
  <c r="W159" i="4" s="1"/>
  <c r="V157" i="4"/>
  <c r="W157" i="4" s="1"/>
  <c r="V155" i="4"/>
  <c r="W155" i="4" s="1"/>
  <c r="V154" i="4"/>
  <c r="W154" i="4" s="1"/>
  <c r="V153" i="4"/>
  <c r="W153" i="4" s="1"/>
  <c r="V149" i="4"/>
  <c r="W149" i="4" s="1"/>
  <c r="V150" i="4"/>
  <c r="W150" i="4" s="1"/>
  <c r="V148" i="4"/>
  <c r="W148" i="4" s="1"/>
  <c r="V146" i="4"/>
  <c r="W146" i="4" s="1"/>
  <c r="V143" i="4"/>
  <c r="W143" i="4" s="1"/>
  <c r="V141" i="4"/>
  <c r="W141" i="4" s="1"/>
  <c r="V136" i="4"/>
  <c r="W136" i="4" s="1"/>
  <c r="V129" i="4"/>
  <c r="W129" i="4" s="1"/>
  <c r="V127" i="4"/>
  <c r="W127" i="4" s="1"/>
  <c r="V126" i="4"/>
  <c r="W126" i="4" s="1"/>
  <c r="V125" i="4"/>
  <c r="W125" i="4" s="1"/>
  <c r="V124" i="4"/>
  <c r="W124" i="4" s="1"/>
  <c r="V115" i="4"/>
  <c r="W115" i="4" s="1"/>
  <c r="V114" i="4"/>
  <c r="W114" i="4" s="1"/>
  <c r="V107" i="4"/>
  <c r="W107" i="4" s="1"/>
  <c r="V105" i="4"/>
  <c r="W105" i="4" s="1"/>
  <c r="V106" i="4"/>
  <c r="W106" i="4" s="1"/>
  <c r="V108" i="4"/>
  <c r="W108" i="4" s="1"/>
  <c r="V104" i="4"/>
  <c r="W104" i="4" s="1"/>
  <c r="V100" i="4"/>
  <c r="W100" i="4" s="1"/>
  <c r="V93" i="4"/>
  <c r="W93" i="4" s="1"/>
  <c r="V92" i="4"/>
  <c r="W92" i="4" s="1"/>
  <c r="V84" i="4"/>
  <c r="W84" i="4" s="1"/>
  <c r="V82" i="4"/>
  <c r="W82" i="4" s="1"/>
  <c r="V75" i="4"/>
  <c r="W75" i="4" s="1"/>
  <c r="V77" i="4"/>
  <c r="W77" i="4" s="1"/>
  <c r="V74" i="4"/>
  <c r="W74" i="4" s="1"/>
  <c r="V71" i="4"/>
  <c r="W71" i="4" s="1"/>
  <c r="V69" i="4"/>
  <c r="W69" i="4" s="1"/>
  <c r="V67" i="4"/>
  <c r="W67" i="4" s="1"/>
  <c r="V57" i="4"/>
  <c r="W57" i="4" s="1"/>
  <c r="V55" i="4"/>
  <c r="W55" i="4" s="1"/>
  <c r="V54" i="4"/>
  <c r="W54" i="4" s="1"/>
  <c r="V52" i="4"/>
  <c r="W52" i="4" s="1"/>
  <c r="V50" i="4"/>
  <c r="W50" i="4" s="1"/>
  <c r="V48" i="4"/>
  <c r="W48" i="4" s="1"/>
  <c r="V40" i="4"/>
  <c r="W40" i="4" s="1"/>
  <c r="V35" i="4"/>
  <c r="W35" i="4" s="1"/>
  <c r="V34" i="4"/>
  <c r="W34" i="4" s="1"/>
  <c r="V24" i="4"/>
  <c r="W24" i="4" s="1"/>
  <c r="V21" i="4"/>
  <c r="W21" i="4" s="1"/>
  <c r="V20" i="4"/>
  <c r="W20" i="4" s="1"/>
  <c r="V8" i="4"/>
  <c r="W8" i="4" s="1"/>
  <c r="G69" i="4" l="1"/>
  <c r="G136" i="4" l="1"/>
  <c r="J136" i="4"/>
  <c r="G131" i="4"/>
  <c r="G108" i="4"/>
  <c r="G106" i="4"/>
  <c r="F106" i="4" s="1"/>
  <c r="G105" i="4"/>
  <c r="F105" i="4" s="1"/>
  <c r="G104" i="4"/>
  <c r="F104" i="4" s="1"/>
  <c r="J100" i="4"/>
  <c r="G89" i="4"/>
  <c r="F89" i="4" s="1"/>
  <c r="S89" i="4" s="1"/>
  <c r="G83" i="4"/>
  <c r="F83" i="4" s="1"/>
  <c r="F75" i="4"/>
  <c r="G74" i="4"/>
  <c r="G73" i="4"/>
  <c r="J75" i="4"/>
  <c r="J74" i="4"/>
  <c r="J73" i="4"/>
  <c r="G42" i="4"/>
  <c r="J31" i="4"/>
  <c r="G31" i="4"/>
  <c r="S26" i="4"/>
  <c r="S38" i="4"/>
  <c r="S46" i="4"/>
  <c r="S69" i="4"/>
  <c r="S80" i="4"/>
  <c r="S88" i="4"/>
  <c r="S127" i="4"/>
  <c r="S148" i="4"/>
  <c r="S150" i="4"/>
  <c r="S151" i="4"/>
  <c r="S153" i="4"/>
  <c r="S154" i="4"/>
  <c r="S155" i="4"/>
  <c r="S157" i="4"/>
  <c r="S159" i="4"/>
  <c r="F73" i="4" l="1"/>
  <c r="F74" i="4"/>
  <c r="F90" i="4"/>
  <c r="S90" i="4" s="1"/>
  <c r="S86" i="4"/>
  <c r="F126" i="4" l="1"/>
  <c r="S126" i="4" s="1"/>
  <c r="S83" i="4" l="1"/>
  <c r="F166" i="4" l="1"/>
  <c r="S166" i="4" s="1"/>
  <c r="F165" i="4"/>
  <c r="S165" i="4" s="1"/>
  <c r="F164" i="4"/>
  <c r="S164" i="4" s="1"/>
  <c r="F163" i="4"/>
  <c r="S163" i="4" s="1"/>
  <c r="F162" i="4"/>
  <c r="S162" i="4" s="1"/>
  <c r="F143" i="4"/>
  <c r="S143" i="4" s="1"/>
  <c r="F141" i="4"/>
  <c r="S141" i="4" s="1"/>
  <c r="F137" i="4"/>
  <c r="S137" i="4" s="1"/>
  <c r="F136" i="4"/>
  <c r="S136" i="4" s="1"/>
  <c r="F134" i="4"/>
  <c r="S134" i="4" s="1"/>
  <c r="F132" i="4"/>
  <c r="S132" i="4" s="1"/>
  <c r="F131" i="4"/>
  <c r="S131" i="4" s="1"/>
  <c r="F129" i="4"/>
  <c r="S129" i="4" s="1"/>
  <c r="F125" i="4"/>
  <c r="S125" i="4" s="1"/>
  <c r="F124" i="4"/>
  <c r="S124" i="4" s="1"/>
  <c r="F120" i="4"/>
  <c r="S120" i="4" s="1"/>
  <c r="F119" i="4"/>
  <c r="S119" i="4" s="1"/>
  <c r="F118" i="4"/>
  <c r="S118" i="4" s="1"/>
  <c r="F117" i="4"/>
  <c r="S117" i="4" s="1"/>
  <c r="G116" i="4"/>
  <c r="F116" i="4" s="1"/>
  <c r="S116" i="4" s="1"/>
  <c r="G115" i="4"/>
  <c r="F115" i="4" s="1"/>
  <c r="S115" i="4" s="1"/>
  <c r="S114" i="4"/>
  <c r="S113" i="4"/>
  <c r="S112" i="4"/>
  <c r="J110" i="4"/>
  <c r="F110" i="4" s="1"/>
  <c r="S110" i="4" s="1"/>
  <c r="F108" i="4"/>
  <c r="S108" i="4" s="1"/>
  <c r="S107" i="4"/>
  <c r="S106" i="4"/>
  <c r="S105" i="4"/>
  <c r="S104" i="4"/>
  <c r="F100" i="4"/>
  <c r="S100" i="4" s="1"/>
  <c r="S98" i="4"/>
  <c r="F95" i="4"/>
  <c r="S95" i="4" s="1"/>
  <c r="G94" i="4"/>
  <c r="F94" i="4" s="1"/>
  <c r="S94" i="4" s="1"/>
  <c r="J93" i="4"/>
  <c r="F93" i="4" s="1"/>
  <c r="S93" i="4" s="1"/>
  <c r="F82" i="4"/>
  <c r="S82" i="4" s="1"/>
  <c r="S75" i="4"/>
  <c r="S74" i="4"/>
  <c r="S73" i="4"/>
  <c r="F67" i="4"/>
  <c r="S67" i="4" s="1"/>
  <c r="F65" i="4"/>
  <c r="S65" i="4" s="1"/>
  <c r="F61" i="4"/>
  <c r="S61" i="4" s="1"/>
  <c r="F59" i="4"/>
  <c r="S59" i="4" s="1"/>
  <c r="S57" i="4"/>
  <c r="S55" i="4"/>
  <c r="S52" i="4"/>
  <c r="F50" i="4"/>
  <c r="S50" i="4" s="1"/>
  <c r="S44" i="4"/>
  <c r="F34" i="4"/>
  <c r="S34" i="4" s="1"/>
  <c r="S42" i="4"/>
  <c r="F39" i="4"/>
  <c r="S39" i="4" s="1"/>
  <c r="G37" i="4"/>
  <c r="G33" i="4"/>
  <c r="F33" i="4" s="1"/>
  <c r="S33" i="4" s="1"/>
  <c r="F31" i="4"/>
  <c r="S31" i="4" s="1"/>
  <c r="S29" i="4"/>
  <c r="S28" i="4"/>
  <c r="J24" i="4"/>
  <c r="G25" i="4"/>
  <c r="S23" i="4"/>
  <c r="F18" i="4"/>
  <c r="S18" i="4" s="1"/>
  <c r="G17" i="4"/>
  <c r="S8" i="4"/>
  <c r="F140" i="4" l="1"/>
  <c r="S140" i="4" s="1"/>
  <c r="F24" i="4"/>
  <c r="S24" i="4" s="1"/>
  <c r="F37" i="4"/>
  <c r="S37" i="4" s="1"/>
  <c r="F17" i="4"/>
  <c r="S17" i="4" s="1"/>
  <c r="F25" i="4"/>
  <c r="S25" i="4" s="1"/>
  <c r="F35" i="4"/>
  <c r="S35" i="4" s="1"/>
</calcChain>
</file>

<file path=xl/sharedStrings.xml><?xml version="1.0" encoding="utf-8"?>
<sst xmlns="http://schemas.openxmlformats.org/spreadsheetml/2006/main" count="1753" uniqueCount="467">
  <si>
    <t>DONCELLA</t>
  </si>
  <si>
    <t>NONISEC</t>
  </si>
  <si>
    <t>TELA ADHESIVA X 5 CM MICROPOROSA HIPOALERGENICA 9 M LARGO APROX.</t>
  </si>
  <si>
    <t>3M</t>
  </si>
  <si>
    <t>CITIZEN</t>
  </si>
  <si>
    <t>https://www.tiendasaludonline.com.ar/productos/jeringas-3-elementos-10cc-s-aguja-medeco-caja-x-100u/</t>
  </si>
  <si>
    <t>https://cirugiarex.com.ar/producto/macrogotero-venosil-s-aguja-tipo-v14/</t>
  </si>
  <si>
    <t>https://cirugiarex.com.ar/producto/barbijo-quirurgico-3-capas-con-tiras-3m-x50-unidades/</t>
  </si>
  <si>
    <t>NYLON Nº3/0 C/AGUJA 3/8 CIRC.25 MM APROX.PTA.REV.CORTANTE</t>
  </si>
  <si>
    <t>GASA TUBULAR 7 X 7 CM.ESTERIL DOBLADILLADA APROX.</t>
  </si>
  <si>
    <t>HOJA DE BISTURI Nº 24 ESTERIL</t>
  </si>
  <si>
    <t>https://www.tiendasaludonline.com.ar/productos/bajalengua-de-madera-adulto-novamed/</t>
  </si>
  <si>
    <t>BAJALENGUA DE MADERA ADULTO</t>
  </si>
  <si>
    <t>https://www.tiendasaludonline.com.ar/productos/especulo-vaginal-descartable-mediano-medisul/</t>
  </si>
  <si>
    <t>ESPECULO MEDIANO DESC.EST.</t>
  </si>
  <si>
    <t>https://www.tiendasaludonline.com.ar/productos/camisolin-descartabe-azul-hemorrepelente-puno-elastico-sms-30-gr-x-10unidades/</t>
  </si>
  <si>
    <t>BLUSON DE CIRUGIA DESC.C/PUÑO TEJIDO/ELASTIZADO, HEMORREPELENTE 40GR. MINIMO,  1.30 MTS DE LARGO, 1.50 MTS DE ANCHO APROX Y 60 CM MINIMO DE BRAZO.</t>
  </si>
  <si>
    <t>GORRO CIRUJANO TIPO COFIA HEMOREPELENTE NO PLASTICO PERMEABLE AL VAPOR DESC.</t>
  </si>
  <si>
    <t>https://www.tiendasaludonline.com.ar/productos/cofias-plizadas-hemoreplente-sms-pack-x-1000unidades/</t>
  </si>
  <si>
    <t>https://www.tiendasaludonline.com.ar/productos/guantes-examen-latex-talla-m-medium-caja-x-100u-nipro/</t>
  </si>
  <si>
    <t>GEL PARA ECOGRAFIA CON DOSIFICADOR</t>
  </si>
  <si>
    <t>https://www.lilis.com.ar/gel-neutro-1-2-kg-con-dispenser</t>
  </si>
  <si>
    <t>PAPEL P/ECG TERMOSENSIBLE 50 MM X 30 MT</t>
  </si>
  <si>
    <t>https://www.tiendasaludonline.com.ar/productos/papel-ecg-50-x-30mm-termosensible-caja-x-10-rollos-alpha-paper/</t>
  </si>
  <si>
    <t>https://www.lilis.com.ar/venda-yeso-rapida-15-4-gypsofix-25</t>
  </si>
  <si>
    <t>VENDA ENYESADA-FRAGUADO RAPIDO 15 CM ANCHO X 5 M DE LARGO APROX.</t>
  </si>
  <si>
    <t xml:space="preserve">PAÑOS BAÑO FACIL CON CLORHEXIDINA JABONOSA </t>
  </si>
  <si>
    <t>LLAVE 3 VIAS</t>
  </si>
  <si>
    <t>MASCARA PARA OXIGENOTERAPIA  CON RESERVORIO ADULTO</t>
  </si>
  <si>
    <t>https://cirugiarex.com.ar/producto/mascara-oxigeno-con-reservorio-adulto-y-pediatrico/</t>
  </si>
  <si>
    <t>INHALADOR DE OXIGENO P/CAVIDAD NASAL ADULTO C/2 TUBULADURAS DESC.EST.</t>
  </si>
  <si>
    <t>https://www.tiendasaludonline.com.ar/productos/sonda-nasal-p-oxigeno-adulto-k27-cajon-x-250u-novamed/</t>
  </si>
  <si>
    <t>https://www.tiendasaludonline.com.ar/productos/cepillo-p-citologia-endocervical-cj-x-100-unidades-esteril-c-envase-individual-importado/</t>
  </si>
  <si>
    <t>CEPILLO P/TOMA CITOLOGICA ENDOCERVICAL DESC.EST.</t>
  </si>
  <si>
    <t>https://cirugiarex.com.ar/producto/pinza-maier-un-solo-uso-25-cm-recta/</t>
  </si>
  <si>
    <t>PINZA MAIER RECTA DESC. ESTÉRIL</t>
  </si>
  <si>
    <t>BOLSA PLASTICA C/VALVULA DE DESAGOTE Y ANTIREFLUJO CAP. 2 L P/RECOLEC.ORINA EST. FONDO BLANCO</t>
  </si>
  <si>
    <t>CHATA PLASTICA ADULTO</t>
  </si>
  <si>
    <t>https://cirugiarex.com.ar/producto/chata-plastica-orinal-reforzada-kasse/</t>
  </si>
  <si>
    <t>NOVAMED</t>
  </si>
  <si>
    <t>MEDISUL</t>
  </si>
  <si>
    <t>PORTA</t>
  </si>
  <si>
    <t>ALCOHOL ETILICO PURO 96º</t>
  </si>
  <si>
    <t xml:space="preserve">LT           </t>
  </si>
  <si>
    <t>ALCOHOL ETILICO 70º</t>
  </si>
  <si>
    <t xml:space="preserve">X 1000 ML    </t>
  </si>
  <si>
    <t>BARBIJO DESC TRIPLE CAPA HEMOREP MIN 40 GR CON SUJETADOR DE NARIZ</t>
  </si>
  <si>
    <t xml:space="preserve">UNIDAD       </t>
  </si>
  <si>
    <t xml:space="preserve">BOTAS CAÑA LARGA HEMOREPELENTES NO PLASTICO PERMEABLE AL VAPOR DESC.DE 30 GR. MINIMO </t>
  </si>
  <si>
    <t xml:space="preserve">PAR          </t>
  </si>
  <si>
    <t xml:space="preserve">DESCARTADOR CAP.1 LT. P/PUNZANTES BOCA ANCHA                                                                                                                                                                                                                         </t>
  </si>
  <si>
    <t xml:space="preserve">CAJA X 100   </t>
  </si>
  <si>
    <t xml:space="preserve">X PAR        </t>
  </si>
  <si>
    <t>ALGODON HIDROFILO PLEGADO X 400/500 G</t>
  </si>
  <si>
    <t xml:space="preserve">PAQUETE      </t>
  </si>
  <si>
    <t>GASA SIMPLE-RECTILINEA 36 M LARGO X 1M ANCHO X 18 HILOS</t>
  </si>
  <si>
    <t xml:space="preserve">PIEZA        </t>
  </si>
  <si>
    <t>GASA HIDROFILA DOBLE TUBULAR CON HILADO NO MENOR A 24/1, PIEZA DE80 CM X 22 M Y PESO NO INFERIOR A 1.1OO GR.</t>
  </si>
  <si>
    <t xml:space="preserve">POUCH X 3    </t>
  </si>
  <si>
    <t>VENDA TIPO CAMBRIC  7 CM ANCHO ORILLADA MIN 2,5 MTS DE LARGO</t>
  </si>
  <si>
    <t xml:space="preserve">ROLLO        </t>
  </si>
  <si>
    <t>VENDA TIPO CAMBRIC 10 CM ANCHO ORILLADA MIN 2,5 MTS DE LARGO</t>
  </si>
  <si>
    <t>TELA ADHESIVA X 5 CM TRANSP.HIPOALERGENICA 9 M DE LARGO APROX.</t>
  </si>
  <si>
    <t xml:space="preserve">APOSITO PROTECTOR P/VIA VENOSA CENTRAL TIPO VECA-C </t>
  </si>
  <si>
    <t>UNIDAD</t>
  </si>
  <si>
    <t>APOSITO DE 10X20CM Y 14G APROX.CONFECCIONADO C/ALGODON HIDROFILO Y GASA TUBULAR,ACONDICIONADO ESTERIL</t>
  </si>
  <si>
    <t>CABLE P/ELECTROBISTURI CON MANGO Y PUNTA P/CORTE DESCARTABLE</t>
  </si>
  <si>
    <t xml:space="preserve">X 500 GR     </t>
  </si>
  <si>
    <t>PAPEL P/ECOGRAFIA 110 MM X 20 MT</t>
  </si>
  <si>
    <t>ALGODON LAMINADO X 10 CM ANCHO Y 2.5 MTS LARGO APROX.</t>
  </si>
  <si>
    <t>ROLLO</t>
  </si>
  <si>
    <t>VENDA ENYESADA-FRAGUADO RAPIDO 10 CM ANCHO X 5 M DE LARGO APROX.</t>
  </si>
  <si>
    <t>VENDA ENYESADA-FRAGUADO RAPIDO 20 CM ANCHO X 5 M DE LARGO APROX.</t>
  </si>
  <si>
    <t>GUIA ESTERIL MICROGOTERO C/CAMARA GRAD.100 ML S/A</t>
  </si>
  <si>
    <t xml:space="preserve">GUIA ESTERIL MICROGOTERO S/FILTRO S/AGUJA </t>
  </si>
  <si>
    <t>GUIA ESTERIL MICROGOTERO FOTOSENSIBLE OPACA S/AGUJA</t>
  </si>
  <si>
    <t>GUIA ESTERIL MACROGOTERO S/FILTRO Y S/AGUJA</t>
  </si>
  <si>
    <t xml:space="preserve">GUIA ESTERIL MACROGOTERO C/FILTRO P/INFUSION DE SANGRE-PLASMA </t>
  </si>
  <si>
    <t>JERINGA 2.5 /3 CC.S/AGUJA DESC.EST.</t>
  </si>
  <si>
    <t>JERINGA   5 CC.S/AGUJA DESC.EST.</t>
  </si>
  <si>
    <t>JERINGA  10 CC.S/AGUJA DESC.EST.</t>
  </si>
  <si>
    <t>JERINGA  20 CC.S/AGUJA DESC.EST.</t>
  </si>
  <si>
    <t xml:space="preserve">JERINGA  60 CC.S/AGUJA DESC.EST.                                                                                                                                                                                                                              </t>
  </si>
  <si>
    <t>EQUIPO DE CONTROL DE FLUJO TIPO UNIFLOW</t>
  </si>
  <si>
    <t>NYLON N°4/0 C/AGUJA 1/2 CIRC.15 MM APROX.PTA.REV.CORTANTE</t>
  </si>
  <si>
    <t>NYLON N°5/0 C/AGUJA 1/2 CIRC.15 MM APROX.PTA.REV.CORTANTE</t>
  </si>
  <si>
    <t xml:space="preserve">ENVASE X 100 </t>
  </si>
  <si>
    <t xml:space="preserve">PINZA UMBILICAL DESCARTABLE-ESTERIL </t>
  </si>
  <si>
    <t>TERMOMETRO CLINICO DIGITAL (S/MERCURIO)</t>
  </si>
  <si>
    <t>ORINAL DE PLASTICO P/VARON CAP.800 ML.</t>
  </si>
  <si>
    <t>PAÑAL DESCARTABLE ADULTO GRANDE C/ADHESIVO Y GEL</t>
  </si>
  <si>
    <t>PAÑAL DESCARTABLE ADULTO EXTRAGRANDE CON ADHESIVO Y GEL</t>
  </si>
  <si>
    <t xml:space="preserve">AEROCAMARA INHALATORIA C/VALVULA C/MASCARA NEONATAL </t>
  </si>
  <si>
    <t xml:space="preserve">AEROCAMARA INHALATORIA C/VALVULA C/MASCARA PEDIATRICA </t>
  </si>
  <si>
    <t xml:space="preserve">AEROCAMARA INHALATORIA C/VALVULA C/MASCARA ADULTO </t>
  </si>
  <si>
    <t>APOSITO ADHESIVO 10 X 12 CM (tipo Tegaderm)</t>
  </si>
  <si>
    <t xml:space="preserve">APOSITO HIDROCOLOIDE 10X 10 </t>
  </si>
  <si>
    <t>PROLONGADOR DOBLE VIA PARA VIA CENTRAL 18CM LONG APROX. CON CONECTOR DE BIOSEGURIDAD</t>
  </si>
  <si>
    <t>PROLONGADOR TRIPLE VIA PARA VIA CENTRAL 18CM LONG APROX CON CONECTOR DE BIOSEGURIDAD</t>
  </si>
  <si>
    <t xml:space="preserve">AGUJA DE PUNCION RAQUIDEA Nº25 G PUNTA LAPIZ DESC.EST. </t>
  </si>
  <si>
    <t>INHALADOR DE OXIGENO P/CAVIDAD NASAL PEDIATRICO C/2 TUBULADURAS DESC.EST.</t>
  </si>
  <si>
    <t>MASCARA P/OXIGENOTERAPIA ADULTO C/5 VALVULAS P/ GRADUACION</t>
  </si>
  <si>
    <t xml:space="preserve"> SET         </t>
  </si>
  <si>
    <t>MASCARA P/OXIGENOTERAPIA PEDIATRICA C/5 VALVULAS P/GRADUACION</t>
  </si>
  <si>
    <t>MASCARA P/OXIGENA C/RESERVORIO PEDIATRICA</t>
  </si>
  <si>
    <t>SONDA P/INH O SUCCION MUCUS (TIPO K 29) LONG.45 CM X 4.0 MM DIAM.EXT.DESC.EST.</t>
  </si>
  <si>
    <t>TUBO ENDOTRAQUEAL  8 MM DIAM.INT.(Nº32) CON BALON DESC.EST.</t>
  </si>
  <si>
    <t>FILTRO HUMIDIF P/RESP ANTIBACT/VIRAL ADULTO</t>
  </si>
  <si>
    <t xml:space="preserve">FILTRO P/TUBO ENDOTRAQUEAL ANTIBACTERIANO/VIRAL ESTERIL </t>
  </si>
  <si>
    <t>FRASCO HUMIDIFICADOR DE OXIGENO x 300 ML</t>
  </si>
  <si>
    <t>CIRCUITO CERRADO DE EXTRACCION DE MUCUS 16 F TIPO TRANCHCARE 2.600</t>
  </si>
  <si>
    <t>BOQUILLA DE CARTON P/ESPIROMETRIA</t>
  </si>
  <si>
    <t>BOLSA DE COLOSTOMIA AUTOADHESIVA C/FILTRO Y DIAM.RECORTABLE OPACA</t>
  </si>
  <si>
    <t>BOLSA DE PAPEL QUIRURGICO C/INDIC.QUIMICO P/VAPOR 140 X 330 C/FUELLE 50 MM APROXIMADAMENTE TERMOSELLABLE</t>
  </si>
  <si>
    <t>CINTA AUTOADHESIVA C/INDICADOR QUIMICO P/CALOR SECO 18 MM-50 MT.APROX.</t>
  </si>
  <si>
    <t>CINTA AUTOADHESIVA C/INDICADOR QUIMICO P/VAPOR 18 MM 50 MT.APROX. ROLLO</t>
  </si>
  <si>
    <t>DETERGENTE TRIENZIMATICO (PROTEASA-AMILASA-LIPASA)BAJA ESPUMA</t>
  </si>
  <si>
    <t xml:space="preserve">X LITRO      </t>
  </si>
  <si>
    <t>CONTROL BIOLOGICO P/VAPOR.CALOR SECO Y OXIDO ETILEN.S/MEDIO CULT.INCORPORADO UNIDAD</t>
  </si>
  <si>
    <t xml:space="preserve">X KG         </t>
  </si>
  <si>
    <t>ESPECULO CHICO DESC.EST.</t>
  </si>
  <si>
    <t>ESPECULO GRANDE DESC.EST.</t>
  </si>
  <si>
    <t>HISTEROMETRO DESCARTABLE</t>
  </si>
  <si>
    <t>SONDA URETRAL RECTA N° 12 (TIPO K 93)</t>
  </si>
  <si>
    <t>BROCAL CON TAPA</t>
  </si>
  <si>
    <t>Codigo Item</t>
  </si>
  <si>
    <t>Descripcion</t>
  </si>
  <si>
    <t>Precio promedio</t>
  </si>
  <si>
    <t>Precio ref. 1</t>
  </si>
  <si>
    <t>Marca px 1</t>
  </si>
  <si>
    <t>Link px 1</t>
  </si>
  <si>
    <t xml:space="preserve">Precio ref. 2 </t>
  </si>
  <si>
    <t>Marca px 2</t>
  </si>
  <si>
    <t>Link px 2</t>
  </si>
  <si>
    <t>https://www.tiendasaludonline.com.ar/productos/alcohol-etilico-96-x-1-lt-porta/</t>
  </si>
  <si>
    <t>https://cirugiarex.com.ar/producto/alcohol-etilico-al-96-1000ml-x12u/</t>
  </si>
  <si>
    <t>https://www.tiendasaludonline.com.ar/productos/alcohol-etilico-70-bidon-x-5lts-porta/</t>
  </si>
  <si>
    <t>OBSERVACIONES</t>
  </si>
  <si>
    <t>https://cirugiarex.com.ar/producto/alcohol-etilico-bialcohol-70-5lt/</t>
  </si>
  <si>
    <t>Cantidades</t>
  </si>
  <si>
    <t>https://www.tiendasaludonline.com.ar/productos/barbijo-triple-capa-con-4-tiras-caja-x-100u-hab-anmat-novamed-importado/</t>
  </si>
  <si>
    <t>X 50 UNIDADES, PX 2 X100U</t>
  </si>
  <si>
    <t>https://www.lilis.com.ar/camisolin-esteril</t>
  </si>
  <si>
    <t>SMS</t>
  </si>
  <si>
    <t>NIPRO</t>
  </si>
  <si>
    <t>CORONET</t>
  </si>
  <si>
    <t>X 100U</t>
  </si>
  <si>
    <t>TRUX</t>
  </si>
  <si>
    <t>https://cirugiarex.com.ar/producto/guantes-de-latex-m-trux/</t>
  </si>
  <si>
    <t>https://www.tiendasaludonline.com.ar/productos/guantes-de-cirugia-esteriles-n-8-0-caja-x-50-pares-kelmer/</t>
  </si>
  <si>
    <t>KELMER</t>
  </si>
  <si>
    <t>PX 1 X 50 pares en la pagina</t>
  </si>
  <si>
    <t>https://www.tiendasaludonline.com.ar/productos/algodon-hidrofilo-x-500grs-doncella-x-10u/</t>
  </si>
  <si>
    <t>https://www.tiendasaludonline.com.ar/productos/algodon-hidrofilo-x-500grs-x-10-paq-insumos-xxi/</t>
  </si>
  <si>
    <t>INSUMOS XXI</t>
  </si>
  <si>
    <t>https://www.tiendasaludonline.com.ar/productos/gasa-hidrof-tubular-doble-hilado-24-1-pieza-x-1-kilo-insumos-xxi/</t>
  </si>
  <si>
    <t>Pieza x 1k</t>
  </si>
  <si>
    <t>https://cirugiarex.com.ar/producto/pieza-de-gasa-1-kg/</t>
  </si>
  <si>
    <t>CAVANNA</t>
  </si>
  <si>
    <t>https://www.tiendasaludonline.com.ar/productos/gasa-doblada-esteril-7x7cm-x-2u-x-1000sobres-insumos-xxi/</t>
  </si>
  <si>
    <t>https://cirugiarex.com.ar/producto/venda-cambric-7-cm-x3mm-antar/</t>
  </si>
  <si>
    <t>ANTAR</t>
  </si>
  <si>
    <t>https://cirugiarex.com.ar/producto/venda-cambric-10-cm-x3mm-antar/</t>
  </si>
  <si>
    <t>https://www.lilis.com.ar/venda-cambric-orillada-7-3-plus</t>
  </si>
  <si>
    <t>https://www.lilis.com.ar/venda-cambric-orillada-10-3-plus</t>
  </si>
  <si>
    <t>https://www.lilis.com.ar/tela-adhesiva-tipo-transpore-2-5-coronet</t>
  </si>
  <si>
    <t>Solo x2,5 cm</t>
  </si>
  <si>
    <t>https://www.lilis.com.ar/tela-adhesiva-hipoalergic-pore-5-00-riasa</t>
  </si>
  <si>
    <t>RIASA</t>
  </si>
  <si>
    <t>https://cirugiarex.com.ar/producto/tela-adhesiva-insumos-xxi-x9-mts/</t>
  </si>
  <si>
    <t>Caja x 6u.</t>
  </si>
  <si>
    <t>https://cirugiarex.com.ar/producto/tegaderm-1626-10x12cm-3m/</t>
  </si>
  <si>
    <t>https://www.tiendasaludonline.com.ar/productos/apositos-a-granel-10x20cm-x-200u-insumos-xxi/</t>
  </si>
  <si>
    <t>https://www.lilis.com.ar/aposito-10-20-10-unidades-esteril</t>
  </si>
  <si>
    <t>MEDICA</t>
  </si>
  <si>
    <t xml:space="preserve"> PX 1x 200 u Y px 2 x 10u en la pagina</t>
  </si>
  <si>
    <t>RIBBEL</t>
  </si>
  <si>
    <t>https://www.lilis.com.ar/hojas-de-bisturi-paramount-100-todos-los-tama-os</t>
  </si>
  <si>
    <t>PARAMOUNT</t>
  </si>
  <si>
    <t>https://www.lilis.com.ar/hojas-de-bisturi-ribbel-todos-los-tama-os</t>
  </si>
  <si>
    <t>X 100 U</t>
  </si>
  <si>
    <t>BACTER ALL</t>
  </si>
  <si>
    <t>https://cirugiarex.com.ar/producto/gel-neutro-1000-ml-delva/</t>
  </si>
  <si>
    <t>DELVA</t>
  </si>
  <si>
    <t>PX 2 X1Lto</t>
  </si>
  <si>
    <t>https://cirugiarex.com.ar/producto/papel-videprinter-ecografico-upp-110s-sony/</t>
  </si>
  <si>
    <t xml:space="preserve">SONY </t>
  </si>
  <si>
    <t>SONY</t>
  </si>
  <si>
    <t>https://www.lilis.com.ar/papel-para-video-printer-sony-negro-hd-ha</t>
  </si>
  <si>
    <t>ALPHA PAPER</t>
  </si>
  <si>
    <t>https://www.lilis.com.ar/papel-45-30-electrocardiografo-sensithe-x-10-un</t>
  </si>
  <si>
    <t>https://www.lilis.com.ar/venda-yeso-rapida-20-4-fave-gypsofix-25</t>
  </si>
  <si>
    <t>FAVE</t>
  </si>
  <si>
    <t>https://cirugiarex.com.ar/producto/venda-enseyada-fraguada-rapido-20cm-x-4m/</t>
  </si>
  <si>
    <t>https://cirugiarex.com.ar/producto/venda-enseyada-fraguada-rapido-10cm-x-4m/</t>
  </si>
  <si>
    <t>https://www.lilis.com.ar/venda-yeso-rapida-10-4-gypsofix-25</t>
  </si>
  <si>
    <t>https://cirugiarex.com.ar/producto/venda-enseyada-fraguada-rapido-15cm-x-4m/</t>
  </si>
  <si>
    <t>Tamaño 10x4</t>
  </si>
  <si>
    <t>Tamaño 15x4</t>
  </si>
  <si>
    <t>Tamaño 20x4</t>
  </si>
  <si>
    <t>x 10 rollos</t>
  </si>
  <si>
    <t>VENOSIL</t>
  </si>
  <si>
    <t>https://www.tiendasaludonline.com.ar/productos/macrogotero-sin-aguja-v14-caja-x-25ps-a-ruedita-novamed/</t>
  </si>
  <si>
    <t>PX 2. precio por 25ps</t>
  </si>
  <si>
    <t>https://cirugiarex.com.ar/producto/equipo-para-terapia-parental-con-microgotero-sin-aguja-tipo-v17/</t>
  </si>
  <si>
    <t>https://www.tiendasaludonline.com.ar/productos/venoclisis-fotosensible-macro-sin-aguja-c-filtro-caja-x-100u-rymco/</t>
  </si>
  <si>
    <t>RYMCO</t>
  </si>
  <si>
    <t>MEDECO</t>
  </si>
  <si>
    <t>X100U</t>
  </si>
  <si>
    <t>https://www.tiendasaludonline.com.ar/productos/jeringas-3cc-sin-aguja-novamed-caja-x-100u/</t>
  </si>
  <si>
    <t>https://www.tiendasaludonline.com.ar/productos/jeringas-5cc-sin-aguja-caja-x-100-novamed/</t>
  </si>
  <si>
    <t>https://www.tiendasaludonline.com.ar/productos/jeringas-3-elementos-sin-aguja-20cc-medeco-caja-x-50u/</t>
  </si>
  <si>
    <t>X50U</t>
  </si>
  <si>
    <t>https://www.lilis.com.ar/sutura-de-nylon-supralon-todos-los-tama-os</t>
  </si>
  <si>
    <t>https://www.tiendasaludonline.com.ar/productos/bajalengua-de-madera-pediatrico-gw-novamed/</t>
  </si>
  <si>
    <t>https://www.lilis.com.ar/bajalenguas-adulto-100</t>
  </si>
  <si>
    <t>CLERICOT</t>
  </si>
  <si>
    <t>https://www.lilis.com.ar/bajalenguas-pediatricos-100</t>
  </si>
  <si>
    <t>BAJALENGUA DE MADERA NIÑO</t>
  </si>
  <si>
    <t>PLASTIMED</t>
  </si>
  <si>
    <t>https://cirugiarex.com.ar/producto/clamp-umbilical/</t>
  </si>
  <si>
    <t>https://www.lilis.com.ar/pinza-umbilical-descartable-100-25453</t>
  </si>
  <si>
    <t>https://www.lilis.com.ar/termometro-digital-citizen</t>
  </si>
  <si>
    <t>https://www.tiendasaludonline.com.ar/productos/termometro-digital-exatherm-dt-k11b/</t>
  </si>
  <si>
    <t>EXATHERM</t>
  </si>
  <si>
    <t>KASSE</t>
  </si>
  <si>
    <t>https://www.lilis.com.ar/chata-plastica</t>
  </si>
  <si>
    <t>https://www.lilis.com.ar/papagayo-plastico-masculino</t>
  </si>
  <si>
    <t>https://www.tiendasaludonline.com.ar/productos/nonisec-panales-adultos-recto-con-gel-extragrande-x-10pads-x-8-paq/</t>
  </si>
  <si>
    <t>https://www.tiendasaludonline.com.ar/productos/panales-adultos-recto-con-gel-grande-x-50-pads-x-2-paq/</t>
  </si>
  <si>
    <t>px 1 (8 paq. De 10 pañales)</t>
  </si>
  <si>
    <t>https://www.tiendasaludonline.com.ar/productos/aerocamara-adulto-aero-100/</t>
  </si>
  <si>
    <t>AERO</t>
  </si>
  <si>
    <t>https://www.tiendasaludonline.com.ar/productos/aerocamara-pediatrica-aero-100/</t>
  </si>
  <si>
    <t>https://www.tiendasaludonline.com.ar/productos/aerocamara-neonatal-aero-100/</t>
  </si>
  <si>
    <t>https://cirugiarex.com.ar/producto/aposito-hidrocoloide-10x10cm-33110/</t>
  </si>
  <si>
    <t>https://www.tiendasaludonline.com.ar/productos/apositos-hidrocoloide-hollister-restore-doble-dorso-espuma-10-x-10cm-9930/</t>
  </si>
  <si>
    <t>HOLLISTER</t>
  </si>
  <si>
    <t>https://www.lilis.com.ar/llave-de-3-vias</t>
  </si>
  <si>
    <t>https://www.tiendasaludonline.com.ar/productos/llaves-de-3-vias-esteril-luer-lock-gst-360x-50u/</t>
  </si>
  <si>
    <t>GST</t>
  </si>
  <si>
    <t>https://www.tiendasaludonline.com.ar/productos/aguja-puncion-lumbar-25g-importada-aurinco/</t>
  </si>
  <si>
    <t>https://www.tiendasaludonline.com.ar/productos/sonda-inhalacion-oxigeno-pediatrica-k27-bigotera-x-100ps-novamed/</t>
  </si>
  <si>
    <t>https://www.tiendasaludonline.com.ar/productos/tubo-endotraqueal-con-balon-reforzado-8-0-kangyuan/</t>
  </si>
  <si>
    <t>https://www.lilis.com.ar/boquillas-espirometro-30mm-caja-200-roc</t>
  </si>
  <si>
    <t>https://www.tiendasaludonline.com.ar/productos/bolsas-colostomia-cerrada-con-filtro-38mm-402522-convatec/</t>
  </si>
  <si>
    <t>CONVATEC</t>
  </si>
  <si>
    <t>https://www.lilis.com.ar/bolsa-convatec-cerrada-colostomia-opaca-38mm</t>
  </si>
  <si>
    <t>https://www.tiendasaludonline.com.ar/productos/detergente-tri-enzimatico-o3-x-1-lt-surgizime/</t>
  </si>
  <si>
    <t>SURGIZIME</t>
  </si>
  <si>
    <t>IMPORTADO</t>
  </si>
  <si>
    <t>https://www.tiendasaludonline.com.ar/productos/especulo-vaginal-descartable-grande-packing-x-100u-greyton/</t>
  </si>
  <si>
    <t>GREYTON</t>
  </si>
  <si>
    <t>BIONPRO</t>
  </si>
  <si>
    <t>https://www.tiendasaludonline.com.ar/productos/especulo-vaginal-descartable-grande-packing-x-100u-bionpro/</t>
  </si>
  <si>
    <t>https://www.tiendasaludonline.com.ar/productos/especulo-vaginal-descartable-chico-greyton/</t>
  </si>
  <si>
    <t>https://www.tiendasaludonline.com.ar/productos/especulo-vaginal-descartable-chico-packing-x-100u-bionpro/</t>
  </si>
  <si>
    <t>https://www.tiendasaludonline.com.ar/productos/especulo-vaginal-descartable-mediano-packing-x-100u-bionpro/</t>
  </si>
  <si>
    <t>https://cirugiarex.com.ar/producto/histerometro-maleable-sims-32-cm/</t>
  </si>
  <si>
    <t>https://www.lilis.com.ar/pinza-maier-medisul-descartable-10-uni</t>
  </si>
  <si>
    <t>https://www.tiendasaludonline.com.ar/productos/collar-tipo-filadelfia-s-m-l-body-care/</t>
  </si>
  <si>
    <t>https://www.lilis.com.ar/collar-de-filadelfia-coltex-mediano</t>
  </si>
  <si>
    <t>COLTEX</t>
  </si>
  <si>
    <t>https://cirugiarex.com.ar/producto/sonda-foley-n18-silicona-2-vias-kangyuan/</t>
  </si>
  <si>
    <t>KANGYUAN</t>
  </si>
  <si>
    <t>https://www.lilis.com.ar/sonda-foley-16-3-vias-well-lead</t>
  </si>
  <si>
    <t>WELL LEAD</t>
  </si>
  <si>
    <t>https://www.tiendasaludonline.com.ar/productos/sonda-nelaton-uretral-pvc-k93-n12-caja-x-50-ps-novamed/</t>
  </si>
  <si>
    <t>https://cirugiarex.com.ar/producto/sonda-nelaton-k93-dc/</t>
  </si>
  <si>
    <t>https://www.tiendasaludonline.com.ar/productos/frasco-brocal-desc-c-tapa-no-esteril-x-2500cc/</t>
  </si>
  <si>
    <t>AGUJAS</t>
  </si>
  <si>
    <t>ALCOHOL ETILICO</t>
  </si>
  <si>
    <t>ALGODÓN</t>
  </si>
  <si>
    <t>BAJALENGUAS</t>
  </si>
  <si>
    <t>GUIA ESTERIL</t>
  </si>
  <si>
    <t>MICRONEBULIZADOR</t>
  </si>
  <si>
    <t>SONDAS</t>
  </si>
  <si>
    <t>VENDAS</t>
  </si>
  <si>
    <t>SUTURAS</t>
  </si>
  <si>
    <t>HOJAS DE BISTURI</t>
  </si>
  <si>
    <t>GASAS</t>
  </si>
  <si>
    <t>ESPECULOS</t>
  </si>
  <si>
    <t xml:space="preserve">X 100u </t>
  </si>
  <si>
    <t>https://cirugiarex.com.ar/producto/cepillo-colector-citologico/</t>
  </si>
  <si>
    <t>https://cirugiarex.com.ar/producto/bano-facil-con-clorhexidina/</t>
  </si>
  <si>
    <t>https://cirugiarex.com.ar/producto/mascara-oxigeno-100/</t>
  </si>
  <si>
    <t>GALEMED</t>
  </si>
  <si>
    <t>px 1 x 50u</t>
  </si>
  <si>
    <t>AGUJA HIPODERMICA DESC.EST. DISTINTOS TAMAÑOS</t>
  </si>
  <si>
    <t>CATETER I.V. DE POLIURETANO G RADIOPACO DISTINTOS Nº</t>
  </si>
  <si>
    <t>GUANTE LATEX   DESCARTABLE</t>
  </si>
  <si>
    <t>GUANTE LATEX  PUÑO LARGO DESC. ESTERIL</t>
  </si>
  <si>
    <t>GUANTE LIBRE DE LATEX  DESCARTABLE</t>
  </si>
  <si>
    <t>POUCH CON INDIC P/VAPOR /O.E  PAPEL QUIRURGICO LISO/LAMINAD.PLAST.TRANSPAREN</t>
  </si>
  <si>
    <t>POLIGLACTINA C/AGUJA .PTA.CILÍNDRICA</t>
  </si>
  <si>
    <t xml:space="preserve">SONDA (TIPO K ) P/INTUBACION GASTRICA  DIAM.EXT.APROX.EST. </t>
  </si>
  <si>
    <t>APOSITO</t>
  </si>
  <si>
    <t>BARBIJOS</t>
  </si>
  <si>
    <t>ESPIROMETRIA</t>
  </si>
  <si>
    <t>CINTAS</t>
  </si>
  <si>
    <t>COLLARES CERVICALES</t>
  </si>
  <si>
    <t>ELECTRODOS</t>
  </si>
  <si>
    <t>GUANTES</t>
  </si>
  <si>
    <t>JERINGAS DESCARTABLES</t>
  </si>
  <si>
    <t>MICRONEBULIZADOR C/MASCARA Y TUBULADURA</t>
  </si>
  <si>
    <t>PAÑALES</t>
  </si>
  <si>
    <t>Caja x 100u</t>
  </si>
  <si>
    <t>Px 2 precio por 12u en la pagina</t>
  </si>
  <si>
    <t>X 10U.</t>
  </si>
  <si>
    <t>PX  x 2u de 1000 sobres c/u</t>
  </si>
  <si>
    <t xml:space="preserve">COLLAR CERVICAL TIPO PHILADELPHIA </t>
  </si>
  <si>
    <t>ELECTRODO P/MONITOREO  DESC.</t>
  </si>
  <si>
    <t>https://i-mek.com/producto/bolsa-termosellable-qds/?attribute_pa_medida-bolsa=300mm-x-75mm-x-530mm&amp;gclid=Cj0KCQiAmeKQBhDvARIsAHJ7mF4io64zdh48OzIguUWwrEBco1nmf_rBvkIvrM1CtJCXzN26KxkJNyYaAhHQEALw_wcB</t>
  </si>
  <si>
    <t>X 200U</t>
  </si>
  <si>
    <t>https://btinsumosonline.ar/producto/mango-para-electrobisturi-covidien/</t>
  </si>
  <si>
    <t>https://www.tiendahospimed.com.ar/MLA-925074778-frasco-humidificador-de-oxigeno-a-burbuja-_JM?utm_source=google&amp;utm_medium=cpc&amp;utm_campaign=darwin_ss</t>
  </si>
  <si>
    <t>PAPEL QUIRURGICO BLANCO PURO  (TIPO KRAFT)</t>
  </si>
  <si>
    <t>TUBO P/CANALIZ VENOSA ANESTESIA PC 75</t>
  </si>
  <si>
    <t>https://www.tiendahospimed.com.ar/MLA-677207028-venda-cambric-10cm-x-3mt-de-algodon-x-25-u-_JM?utm_source=google&amp;utm_medium=cpc&amp;utm_campaign=darwin_ss</t>
  </si>
  <si>
    <t>SM</t>
  </si>
  <si>
    <t>X 25U (10CM X 3M)</t>
  </si>
  <si>
    <t>https://www.lilis.com.ar/sutura-poliglyd-todos-los-tama-os</t>
  </si>
  <si>
    <t>PROLONGADOR DE CATETER</t>
  </si>
  <si>
    <t>ROPA DESCARTABLE</t>
  </si>
  <si>
    <t>INSUMOS PARA OXIGENOTERAPIA</t>
  </si>
  <si>
    <t>LUBRICANTE SILICONADA EN AEROSOL X 440 CM (para colocacion a autoclave)</t>
  </si>
  <si>
    <t>HOJAS POLIPROP.PEROX.HIDROG. (para esterilizacion)</t>
  </si>
  <si>
    <t>Hospital Central</t>
  </si>
  <si>
    <t>Hospital Lagomaggiore</t>
  </si>
  <si>
    <t xml:space="preserve">Hospital Saporitti </t>
  </si>
  <si>
    <t xml:space="preserve">SONDA DE FOLEY DOBLE VIA BALON 5/15 EST. </t>
  </si>
  <si>
    <t>Hospital Notti</t>
  </si>
  <si>
    <t>Hospital Schestakow</t>
  </si>
  <si>
    <t>Promedio Mercado</t>
  </si>
  <si>
    <t>Hospital de Malargue</t>
  </si>
  <si>
    <t>Hospital Gral. Alvear</t>
  </si>
  <si>
    <t>https://www.lilis.com.ar/descartador-agujas-1-litros-e-1</t>
  </si>
  <si>
    <t>https://cirugiarex.com.ar/producto/electrodos-descartables/</t>
  </si>
  <si>
    <t>https://www.lilis.com.ar/sonda-k-32-nasogastrica-s-33</t>
  </si>
  <si>
    <t>NO SE ENCUENTRA EN EL MERCADO, TAMPOCO SE HA COMPRADO A TRAVES DE COMPRAR</t>
  </si>
  <si>
    <t>Subsecretaria de salud</t>
  </si>
  <si>
    <t>https://www.tiendasaludonline.com.ar/productos/indicador-biologico-bt91-vh2o2-x-100u-terragene/</t>
  </si>
  <si>
    <t>https://btinsumosonline.ar/producto/aerocamara-espaciadora-doble-valvula/</t>
  </si>
  <si>
    <t>FUENTES CONSULTADAS</t>
  </si>
  <si>
    <t>https://cirugiarex.com.ar</t>
  </si>
  <si>
    <t>https://www.lilis.com.ar</t>
  </si>
  <si>
    <t>https://www.tiendasaludonline.com.ar</t>
  </si>
  <si>
    <t>https://i-mek.com</t>
  </si>
  <si>
    <t>https://i-mek.com/producto/cinta-testigo-autoadhesiva-vapor-visto-bueno/</t>
  </si>
  <si>
    <t>VISTO BUENO</t>
  </si>
  <si>
    <t>https://i-mek.com/producto/cinta-testigo-autoadhesiva-calor-seco-visto-bueno/</t>
  </si>
  <si>
    <t>https://www.tiendasaludonline.com.ar/productos/bobina-pouch-para-esterilizacion-sin-fuelle-300mm-x-200mts-caja-x-1-rollo-3m/</t>
  </si>
  <si>
    <t>Precios en COMPR.AR</t>
  </si>
  <si>
    <t>PX 1 X10U</t>
  </si>
  <si>
    <t>BAÑO FACIL</t>
  </si>
  <si>
    <t>https://www.tiendasaludonline.com.ar/productos/aposito-iht-opercat-16-x-5-cm-impermeable-p-cateteres-caja-x-25-unidades/</t>
  </si>
  <si>
    <t>Precio ref. 3</t>
  </si>
  <si>
    <t>Marca px3</t>
  </si>
  <si>
    <t>Link px 3</t>
  </si>
  <si>
    <t>https://i-mek.com/producto/agujas-espinales-x-20/</t>
  </si>
  <si>
    <t>TERUMO</t>
  </si>
  <si>
    <t>https://i-mek.com/producto/aguja-hipodermica-x-100-terumo/</t>
  </si>
  <si>
    <t>PX 1, 2 y 3 En la pagina cotiza por 5lt</t>
  </si>
  <si>
    <t>https://i-mek.com/producto/alcohol-etilico-70-30/</t>
  </si>
  <si>
    <t>https://www.lilis.com.ar/algodon-1-2-k-doncella-igalte</t>
  </si>
  <si>
    <t>https://www.tiendahospimed.com.ar</t>
  </si>
  <si>
    <t>https://www.tiendahospimed.com.ar/MLA-607569932-aposito-impermeable-tegaderm-3m-10x12-10-unidades-_JM#position=1&amp;search_layout=stack&amp;type=item&amp;tracking_id=5aa2351b-d0ee-4e1b-af50-92b53d2c6d2d</t>
  </si>
  <si>
    <t>GENERIC</t>
  </si>
  <si>
    <t>https://www.tiendahospimed.com.ar/MLA-1120422069-aposito-esteril-gasa-algodon-kraft-10x20-20-unidades-_JM#position=4&amp;search_layout=stack&amp;type=item&amp;tracking_id=77054436-6e98-4191-b4ee-f45c3346c70f</t>
  </si>
  <si>
    <t>https://cirugiarex.com.ar/producto/baja-lengua-de-madera-pediatricos-x100-unidades/</t>
  </si>
  <si>
    <t>https://cirugiarex.com.ar/producto/baja-lengua-de-madera-adultos-x100-unidades/</t>
  </si>
  <si>
    <t>50 PARES</t>
  </si>
  <si>
    <t>https://i-mek.com/producto/cofia/</t>
  </si>
  <si>
    <t>COLOPLAST</t>
  </si>
  <si>
    <t>https://www.tiendahospimed.com.ar/MLA-643229833-bolsa-de-colostomia-cerrada-2-piezas-coloplast-10184-x30-uni-_JM#position=23&amp;search_layout=stack&amp;type=item&amp;tracking_id=bcf55261-9a5b-4a18-86a6-4b12314ccceb</t>
  </si>
  <si>
    <t>https://www.tiendahospimed.com.ar/MLA-738015672-boquilla-para-espirometria-31-mm-20-unidades-_JM#position=1&amp;search_layout=stack&amp;type=item&amp;tracking_id=221e3683-c93b-4582-b29e-6e45c6851180</t>
  </si>
  <si>
    <t>CAJA X200U (px1) 20u (px2)</t>
  </si>
  <si>
    <t>https://www.tiendahospimed.com.ar/MLA-872162244-frasco-brocal-24hs-muestra-de-orina-completa-2-lts-_JM#position=1&amp;search_layout=stack&amp;type=item&amp;tracking_id=c3b53cc0-b0de-416b-bcc3-d2db57cf3b27</t>
  </si>
  <si>
    <t>px 2 2ltros</t>
  </si>
  <si>
    <t>COMARSA</t>
  </si>
  <si>
    <t>https://cirugiarex.com.ar/producto/cinta-testigo-vapor/</t>
  </si>
  <si>
    <t>https://www.tiendasaludonline.com.ar/productos/cateter-de-succion-cerrado-p-asp-traqueal-16-fr-adulto-aurinco-libre-de-latex-x-34-cm/</t>
  </si>
  <si>
    <t>AURINCO</t>
  </si>
  <si>
    <t>X100U (PX 1 Y 2)</t>
  </si>
  <si>
    <t>X 100U (PX 1 Y 2)</t>
  </si>
  <si>
    <t>https://cirugiarex.com.ar/producto/equipo-de-infusion-intravenosa-tipo-v-13-c-aguja/</t>
  </si>
  <si>
    <t>https://www.tiendahospimed.com.ar/MLA-756022976-histerometro-sims-32-cm-instrumental-quirurgico-_JM#position=2&amp;search_layout=stack&amp;type=item&amp;tracking_id=b079918a-0923-4ef0-a7bc-cd168f966715</t>
  </si>
  <si>
    <t>BELMED</t>
  </si>
  <si>
    <t>https://cirugiarex.com.ar/producto/jeringa-hipodermica-descartable-5ml-darling/</t>
  </si>
  <si>
    <t>DARLING</t>
  </si>
  <si>
    <t>https://www.tiendahospimed.com.ar/MLA-839003046-jeringa-descartable-5-ml-sin-aguja-100-unidades-_JM?searchVariation=50638209526#searchVariation=50638209526&amp;position=10&amp;search_layout=stack&amp;type=item&amp;tracking_id=6daac8f4-dc44-4bd5-ab5b-995b83254133</t>
  </si>
  <si>
    <t>https://www.tiendahospimed.com.ar/MLA-839003144-jeringa-descartable-10-ml-sin-aguja-100-unidades-_JM?searchVariation=50638348833#searchVariation=50638348833&amp;position=3&amp;search_layout=stack&amp;type=item&amp;tracking_id=23682066-0608-4318-9631-44fce24e804f</t>
  </si>
  <si>
    <t>https://www.tiendahospimed.com.ar/MLA-839005963-jeringa-descartable-20-ml-sin-aguja-50-unidades-_JM?searchVariation=50639296659#searchVariation=50639296659&amp;position=27&amp;search_layout=stack&amp;type=item&amp;tracking_id=b581924e-6b78-4e94-bc7d-192e82dd69ec</t>
  </si>
  <si>
    <t>https://www.tiendahospimed.com.ar/MLA-839003483-jeringa-descartable-60-ml-pico-fino-luer-25-unidades-_JM?searchVariation=50638737508#searchVariation=50638737508&amp;position=25&amp;search_layout=stack&amp;type=item&amp;tracking_id=b581924e-6b78-4e94-bc7d-192e82dd69ec</t>
  </si>
  <si>
    <t>https://cirugiarex.com.ar/producto/jeringa-sin-aguja-desechables-np/</t>
  </si>
  <si>
    <t>NP</t>
  </si>
  <si>
    <t>https://www.tiendahospimed.com.ar/MLA-1103683562-papel-kraff-medicinal-bobina-60-cm-12-kg-_JM#position=14&amp;search_layout=stack&amp;type=item&amp;tracking_id=a3333a02-bdfe-4512-872d-35e5a6e63887</t>
  </si>
  <si>
    <t>60cm 12 km</t>
  </si>
  <si>
    <t>https://www.tiendahospimed.com.ar/MLA-817034684-pinza-maier-ginecologica-descartable-por-5-unidades-_JM#position=1&amp;search_layout=stack&amp;type=item&amp;tracking_id=d269d3a5-cf58-4423-8db1-4c39264c184d</t>
  </si>
  <si>
    <t>https://www.tiendahospimed.com.ar/MLA-854138982-termometro-digital-lectura-rapida-exatherm-_JM#position=3&amp;search_layout=stack&amp;type=item&amp;tracking_id=ae3e8879-4057-4a0e-88ad-f7c3d73658c0</t>
  </si>
  <si>
    <t>N° px ref.</t>
  </si>
  <si>
    <t>https://www.tiendasaludonline.com.ar/productos/agujas-25-8-terumo-cja-x-100u/</t>
  </si>
  <si>
    <t>https://cirugiarex.com.ar/producto/aguja-hipodermica-bd-13-3-25-8-40-8/</t>
  </si>
  <si>
    <t>BD</t>
  </si>
  <si>
    <t>https://www.tiendahospimed.com.ar/MLA-616305640-comfeel-aposito-parche-hidrocoloide-grueso-10x10-x-10-u-_JM#position=3&amp;search_layout=stack&amp;type=item&amp;tracking_id=122e6606-c91c-4169-9433-c2fafd512ba0</t>
  </si>
  <si>
    <t>IHT</t>
  </si>
  <si>
    <t>LYNCMED</t>
  </si>
  <si>
    <t>https://cirugiarex.com.ar/producto/cofia-descartable-x100-unidades-lyncmed/</t>
  </si>
  <si>
    <t>https://www.tiendasaludonline.com.ar/productos/botas-descartable-hemorepelente-con-tiras-blanca-30grs-p-cirugia-x-10-pares/</t>
  </si>
  <si>
    <t>DIMEX</t>
  </si>
  <si>
    <t>https://www.tiendasaludonline.com.ar/productos/bolsa-colectora-de-orina-x-2000-ml-p-cama-c-gancho-pack-x-10u-aurinco/</t>
  </si>
  <si>
    <t>https://www.tiendahospimed.com.ar/MLA-850688817-bolsa-colectora-de-orina-cama-2-lts-10-unidades-_JM#position=2&amp;search_layout=stack&amp;type=item&amp;tracking_id=09243106-1762-46cf-ab67-3ea2236bdc90</t>
  </si>
  <si>
    <t>LISFAR</t>
  </si>
  <si>
    <t>BODY CARE</t>
  </si>
  <si>
    <t>https://www.lilis.com.ar/especulo-medical-grande-100-rojo</t>
  </si>
  <si>
    <t>MEDICAL PLUS</t>
  </si>
  <si>
    <t>https://www.tiendahospimed.com.ar/MLA-808478889-gel-neutro-1-kg-x-2-unidades-_JM#position=4&amp;search_layout=stack&amp;type=item&amp;tracking_id=4e9e71f7-3bb5-4140-9504-a2190b3ce9db</t>
  </si>
  <si>
    <t>MOIST GEL</t>
  </si>
  <si>
    <t>https://www.tiendasaludonline.com.ar/productos/guantes-de-cirugia-esteriles-n-8-0-caja-x-50-pares-aurinco/</t>
  </si>
  <si>
    <t>https://cirugiarex.com.ar/producto/guantes-de-nitrilo-negro-x100-ud-dexal/</t>
  </si>
  <si>
    <t>DEXAL</t>
  </si>
  <si>
    <t>https://www.tiendahospimed.com.ar/MLA-866945877-guantes-de-nitrilo-negro-sin-polvo-x-100-unidades-_JM?searchVariation=59540783082#searchVariation=59540783082&amp;position=2&amp;search_layout=stack&amp;type=item&amp;tracking_id=13144c16-d71b-4ade-a9f4-c5dc0b72b11b</t>
  </si>
  <si>
    <t>HONGDA MEDICAL</t>
  </si>
  <si>
    <t>SURGIKAL</t>
  </si>
  <si>
    <t>VENDSUR</t>
  </si>
  <si>
    <t xml:space="preserve">NO SE ENCUENTRA EN EL MERCADO </t>
  </si>
  <si>
    <t>https://www.tiendasaludonline.com.ar/productos/aguja-hipodermica-15-5-25g5-8-caja-x-100u-greetmed/</t>
  </si>
  <si>
    <t>GREEDMED</t>
  </si>
  <si>
    <t>https://www.tiendasaludonline.com.ar/productos/aguja-hipodermica-25-6-caja-x-100ps-terumo/</t>
  </si>
  <si>
    <t>https://www.tiendasaludonline.com.ar/productos/aguja-hipodermica-40-8-caja-x-100ps-terumo/</t>
  </si>
  <si>
    <t>https://www.tiendasaludonline.com.ar/productos/aguja-hipodermica-50-8-caja-x-100ps-terumo/</t>
  </si>
  <si>
    <t>PX1 X 1000</t>
  </si>
  <si>
    <t>https://www.lilis.com.ar/especulo-medisul-virginal-10-amarillo</t>
  </si>
  <si>
    <t>px 1(2 Paq. De 50 pañales)</t>
  </si>
  <si>
    <t>https://btinsumosonline.ar</t>
  </si>
  <si>
    <t>https://comprar.mendoza.gov.ar</t>
  </si>
  <si>
    <t xml:space="preserve">PRECIOS FUENTES CONSULTADAS </t>
  </si>
  <si>
    <t>PRECIOS DE COMPR.AR MENDOZA</t>
  </si>
  <si>
    <t>TELA</t>
  </si>
  <si>
    <t xml:space="preserve">AGUJA HIPODERMICA 15/5 DESC.EST. </t>
  </si>
  <si>
    <t xml:space="preserve">AGUJA HIPODERMICA 25/6 DESC.EST.  </t>
  </si>
  <si>
    <t xml:space="preserve">AGUJA HIPODERMICA 25/8 DESC.EST. </t>
  </si>
  <si>
    <t xml:space="preserve">AGUJA HIPODERMICA 30/7 DESC.EST. </t>
  </si>
  <si>
    <t xml:space="preserve">AGUJA HIPODERMICA 40/8 DESC.EST. </t>
  </si>
  <si>
    <t xml:space="preserve">AGUJA HIPODERMICA 50/8 DESC.EST. </t>
  </si>
  <si>
    <t>TELA ADHESIVA X 5 CM DE ANCHO Y 9 M DE LARGO APROX.</t>
  </si>
  <si>
    <t>Promedio COMPRAR</t>
  </si>
  <si>
    <t>DESCARTADOR CAP. 4LT. P/PUNZANTES BOCA ANCHA</t>
  </si>
  <si>
    <t>DESCARTADOR CAP. 7LT. P/PUNZANTES BOCA ANCHA</t>
  </si>
  <si>
    <t>Primer trimestre 2022</t>
  </si>
  <si>
    <t>https://www.tiendasaludonline.com.ar/productos/aposito-iht-oper-easy-5-x-72-cm-caja-x-100-unidades/</t>
  </si>
  <si>
    <t>PX X 100</t>
  </si>
  <si>
    <t>https://www.lilis.com.ar/especulo-medical-chico-100-rosa</t>
  </si>
  <si>
    <t>https://cirugiarex.com.ar/producto/guantes-latex-coronet/</t>
  </si>
  <si>
    <t>BREMEN</t>
  </si>
  <si>
    <t>https://www.tiendasaludonline.com.ar/productos/guantes-examen-latex-talla-m-medium-caja-x-100u-bremen/</t>
  </si>
  <si>
    <t>X25u</t>
  </si>
  <si>
    <t>x100u</t>
  </si>
  <si>
    <t>px 1(2 Paq. De 16 pañales)</t>
  </si>
  <si>
    <t>https://www.tiendasaludonline.com.ar/productos/sonda-foley-silicona-100-2-vias-ch-16-caja-x-10u-aurinco/</t>
  </si>
  <si>
    <t>RUSCH</t>
  </si>
  <si>
    <t>https://cirugiarex.com.ar/producto/sonda-foley-n16-silicona-2-vias-rusch/</t>
  </si>
  <si>
    <t>ULTIMA FECHA DE RELEVACION DE PRECIOS : 11/05/2022</t>
  </si>
  <si>
    <t>ADQUISICION DE PRODUCTOS MEDICOS. Nº DE PROCESO: 10606-0001-LPU22</t>
  </si>
  <si>
    <t>Precio Mayo COMPR.AR</t>
  </si>
  <si>
    <t>Promedio TOTAL</t>
  </si>
  <si>
    <t>ADQUISICION DE PRODUCTOS MEDICOS Nº PROCESO 10606-0001-LPU22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</si>
</sst>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color theme="1" tint="0.249977111117893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i/>
      <sz val="11"/>
      <color theme="1" tint="0.1499984740745262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</patternFill>
    </fill>
    <fill>
      <patternFill patternType="solid">
        <fgColor rgb="FF00B05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3" fillId="0" borderId="0"/>
    <xf numFmtId="44" fontId="4" fillId="0" borderId="0" applyFon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0" applyNumberFormat="0" applyBorder="0" applyAlignment="0" applyProtection="0"/>
    <xf numFmtId="0" fontId="9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1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7" borderId="0" applyNumberFormat="0" applyBorder="0" applyAlignment="0" applyProtection="0"/>
  </cellStyleXfs>
  <cellXfs count="80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4" fillId="2" borderId="1" xfId="10" applyFont="1" applyFill="1" applyBorder="1" applyAlignment="1">
      <alignment horizontal="left"/>
    </xf>
    <xf numFmtId="0" fontId="12" fillId="2" borderId="1" xfId="5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4" fillId="2" borderId="1" xfId="4" applyFont="1" applyFill="1" applyBorder="1" applyAlignment="1">
      <alignment horizontal="left"/>
    </xf>
    <xf numFmtId="0" fontId="12" fillId="2" borderId="1" xfId="10" applyFont="1" applyFill="1" applyBorder="1" applyAlignment="1">
      <alignment horizontal="left"/>
    </xf>
    <xf numFmtId="0" fontId="4" fillId="2" borderId="1" xfId="5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Border="1"/>
    <xf numFmtId="0" fontId="5" fillId="2" borderId="0" xfId="4" applyFill="1" applyBorder="1"/>
    <xf numFmtId="0" fontId="0" fillId="0" borderId="1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 vertical="top"/>
    </xf>
    <xf numFmtId="0" fontId="9" fillId="0" borderId="1" xfId="8" applyBorder="1" applyAlignment="1">
      <alignment horizontal="left"/>
    </xf>
    <xf numFmtId="0" fontId="0" fillId="11" borderId="0" xfId="0" applyFill="1"/>
    <xf numFmtId="0" fontId="0" fillId="2" borderId="0" xfId="0" applyFill="1"/>
    <xf numFmtId="44" fontId="0" fillId="11" borderId="1" xfId="3" applyFont="1" applyFill="1" applyBorder="1" applyAlignment="1">
      <alignment horizontal="left"/>
    </xf>
    <xf numFmtId="44" fontId="4" fillId="11" borderId="1" xfId="10" applyNumberFormat="1" applyFont="1" applyFill="1" applyBorder="1" applyAlignment="1">
      <alignment horizontal="left"/>
    </xf>
    <xf numFmtId="0" fontId="0" fillId="13" borderId="0" xfId="0" applyFill="1"/>
    <xf numFmtId="0" fontId="15" fillId="2" borderId="0" xfId="0" applyFont="1" applyFill="1"/>
    <xf numFmtId="0" fontId="15" fillId="2" borderId="0" xfId="0" applyFont="1" applyFill="1" applyBorder="1"/>
    <xf numFmtId="0" fontId="12" fillId="2" borderId="1" xfId="4" applyFont="1" applyFill="1" applyBorder="1" applyAlignment="1">
      <alignment horizontal="left"/>
    </xf>
    <xf numFmtId="0" fontId="0" fillId="0" borderId="0" xfId="0"/>
    <xf numFmtId="0" fontId="0" fillId="15" borderId="0" xfId="0" applyFill="1"/>
    <xf numFmtId="0" fontId="0" fillId="0" borderId="0" xfId="0" applyFill="1"/>
    <xf numFmtId="0" fontId="0" fillId="0" borderId="1" xfId="0" applyFill="1" applyBorder="1" applyAlignment="1">
      <alignment horizontal="left"/>
    </xf>
    <xf numFmtId="0" fontId="9" fillId="0" borderId="1" xfId="8" applyFill="1" applyBorder="1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44" fontId="0" fillId="2" borderId="1" xfId="3" applyFont="1" applyFill="1" applyBorder="1" applyAlignment="1">
      <alignment horizontal="right"/>
    </xf>
    <xf numFmtId="44" fontId="0" fillId="2" borderId="1" xfId="3" applyFont="1" applyFill="1" applyBorder="1" applyAlignment="1">
      <alignment horizontal="right" vertical="center"/>
    </xf>
    <xf numFmtId="44" fontId="0" fillId="16" borderId="1" xfId="3" applyFont="1" applyFill="1" applyBorder="1" applyAlignment="1">
      <alignment horizontal="right"/>
    </xf>
    <xf numFmtId="44" fontId="0" fillId="2" borderId="1" xfId="3" applyFont="1" applyFill="1" applyBorder="1"/>
    <xf numFmtId="44" fontId="0" fillId="2" borderId="0" xfId="3" applyFont="1" applyFill="1"/>
    <xf numFmtId="44" fontId="0" fillId="0" borderId="0" xfId="3" applyFont="1"/>
    <xf numFmtId="0" fontId="0" fillId="2" borderId="0" xfId="0" applyFill="1" applyAlignment="1">
      <alignment horizontal="right"/>
    </xf>
    <xf numFmtId="0" fontId="0" fillId="2" borderId="1" xfId="0" applyFill="1" applyBorder="1" applyAlignment="1">
      <alignment horizontal="right"/>
    </xf>
    <xf numFmtId="44" fontId="0" fillId="2" borderId="1" xfId="0" applyNumberFormat="1" applyFill="1" applyBorder="1" applyAlignment="1">
      <alignment horizontal="right"/>
    </xf>
    <xf numFmtId="0" fontId="0" fillId="0" borderId="0" xfId="0"/>
    <xf numFmtId="44" fontId="17" fillId="2" borderId="1" xfId="3" applyFont="1" applyFill="1" applyBorder="1" applyAlignment="1">
      <alignment horizontal="right"/>
    </xf>
    <xf numFmtId="0" fontId="0" fillId="2" borderId="0" xfId="0" applyFont="1" applyFill="1" applyAlignment="1">
      <alignment horizontal="center"/>
    </xf>
    <xf numFmtId="0" fontId="0" fillId="16" borderId="0" xfId="0" applyFont="1" applyFill="1" applyAlignment="1">
      <alignment horizontal="center"/>
    </xf>
    <xf numFmtId="0" fontId="0" fillId="16" borderId="0" xfId="0" applyFill="1"/>
    <xf numFmtId="0" fontId="3" fillId="0" borderId="0" xfId="2"/>
    <xf numFmtId="0" fontId="0" fillId="0" borderId="0" xfId="0" applyBorder="1"/>
    <xf numFmtId="0" fontId="3" fillId="0" borderId="0" xfId="2" applyAlignment="1"/>
    <xf numFmtId="44" fontId="4" fillId="11" borderId="1" xfId="12" applyNumberFormat="1" applyFont="1" applyFill="1" applyBorder="1" applyAlignment="1">
      <alignment horizontal="left"/>
    </xf>
    <xf numFmtId="0" fontId="9" fillId="2" borderId="1" xfId="8" applyFill="1" applyBorder="1" applyAlignment="1">
      <alignment horizontal="left"/>
    </xf>
    <xf numFmtId="0" fontId="0" fillId="0" borderId="0" xfId="0"/>
    <xf numFmtId="0" fontId="9" fillId="0" borderId="2" xfId="8" applyBorder="1" applyAlignment="1"/>
    <xf numFmtId="0" fontId="9" fillId="2" borderId="1" xfId="8" applyFill="1" applyBorder="1" applyAlignment="1"/>
    <xf numFmtId="0" fontId="9" fillId="0" borderId="1" xfId="8" applyBorder="1" applyAlignment="1">
      <alignment horizontal="center"/>
    </xf>
    <xf numFmtId="0" fontId="9" fillId="0" borderId="1" xfId="8" applyBorder="1" applyAlignment="1"/>
    <xf numFmtId="0" fontId="9" fillId="0" borderId="1" xfId="8" applyBorder="1" applyAlignment="1">
      <alignment vertical="top"/>
    </xf>
    <xf numFmtId="0" fontId="4" fillId="2" borderId="1" xfId="12" applyFont="1" applyFill="1" applyBorder="1" applyAlignment="1"/>
    <xf numFmtId="0" fontId="9" fillId="0" borderId="1" xfId="8" applyFill="1" applyBorder="1" applyAlignment="1"/>
    <xf numFmtId="0" fontId="9" fillId="2" borderId="1" xfId="8" applyFill="1" applyBorder="1" applyAlignment="1">
      <alignment horizontal="left" vertical="center"/>
    </xf>
    <xf numFmtId="0" fontId="12" fillId="2" borderId="1" xfId="8" applyFont="1" applyFill="1" applyBorder="1" applyAlignment="1"/>
    <xf numFmtId="44" fontId="12" fillId="11" borderId="1" xfId="3" applyFont="1" applyFill="1" applyBorder="1" applyAlignment="1">
      <alignment horizontal="left"/>
    </xf>
    <xf numFmtId="0" fontId="12" fillId="0" borderId="1" xfId="8" applyFont="1" applyBorder="1" applyAlignment="1">
      <alignment horizontal="left"/>
    </xf>
    <xf numFmtId="0" fontId="12" fillId="0" borderId="1" xfId="8" applyFont="1" applyBorder="1" applyAlignment="1"/>
    <xf numFmtId="44" fontId="12" fillId="11" borderId="1" xfId="3" applyFont="1" applyFill="1" applyBorder="1" applyAlignment="1"/>
    <xf numFmtId="0" fontId="12" fillId="0" borderId="0" xfId="0" applyFont="1"/>
    <xf numFmtId="0" fontId="12" fillId="2" borderId="1" xfId="8" applyFont="1" applyFill="1" applyBorder="1" applyAlignment="1">
      <alignment horizontal="left"/>
    </xf>
    <xf numFmtId="0" fontId="12" fillId="2" borderId="1" xfId="12" applyFont="1" applyFill="1" applyBorder="1" applyAlignment="1"/>
    <xf numFmtId="0" fontId="12" fillId="0" borderId="1" xfId="8" applyFont="1" applyFill="1" applyBorder="1" applyAlignment="1">
      <alignment horizontal="left"/>
    </xf>
    <xf numFmtId="0" fontId="12" fillId="2" borderId="1" xfId="8" applyFont="1" applyFill="1" applyBorder="1" applyAlignment="1">
      <alignment horizontal="left" vertical="center"/>
    </xf>
    <xf numFmtId="44" fontId="12" fillId="11" borderId="1" xfId="3" applyFont="1" applyFill="1" applyBorder="1" applyAlignment="1">
      <alignment vertical="top"/>
    </xf>
    <xf numFmtId="44" fontId="0" fillId="2" borderId="1" xfId="3" applyFont="1" applyFill="1" applyBorder="1" applyAlignment="1">
      <alignment horizontal="left"/>
    </xf>
    <xf numFmtId="44" fontId="4" fillId="11" borderId="1" xfId="3" applyFont="1" applyFill="1" applyBorder="1" applyAlignment="1"/>
    <xf numFmtId="0" fontId="9" fillId="0" borderId="11" xfId="8" applyBorder="1" applyAlignment="1"/>
    <xf numFmtId="0" fontId="9" fillId="0" borderId="10" xfId="8" applyBorder="1" applyAlignment="1"/>
    <xf numFmtId="0" fontId="9" fillId="0" borderId="2" xfId="8" applyBorder="1" applyAlignment="1">
      <alignment horizontal="left"/>
    </xf>
    <xf numFmtId="0" fontId="9" fillId="2" borderId="2" xfId="8" applyFill="1" applyBorder="1" applyAlignment="1">
      <alignment horizontal="left"/>
    </xf>
    <xf numFmtId="0" fontId="4" fillId="2" borderId="1" xfId="4" applyFont="1" applyFill="1" applyBorder="1" applyAlignment="1">
      <alignment horizontal="right"/>
    </xf>
    <xf numFmtId="0" fontId="0" fillId="0" borderId="0" xfId="0"/>
    <xf numFmtId="0" fontId="2" fillId="0" borderId="0" xfId="1"/>
    <xf numFmtId="0" fontId="19" fillId="19" borderId="1" xfId="8" applyFont="1" applyFill="1" applyBorder="1" applyAlignment="1"/>
    <xf numFmtId="0" fontId="0" fillId="2" borderId="0" xfId="0" applyFill="1" applyAlignment="1">
      <alignment wrapText="1"/>
    </xf>
    <xf numFmtId="0" fontId="1" fillId="19" borderId="1" xfId="12" applyFont="1" applyFill="1" applyBorder="1" applyAlignment="1">
      <alignment horizontal="left"/>
    </xf>
    <xf numFmtId="0" fontId="0" fillId="2" borderId="16" xfId="0" applyFill="1" applyBorder="1"/>
    <xf numFmtId="0" fontId="0" fillId="2" borderId="0" xfId="0" applyFill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vertical="top"/>
    </xf>
    <xf numFmtId="0" fontId="0" fillId="2" borderId="17" xfId="0" applyFill="1" applyBorder="1"/>
    <xf numFmtId="0" fontId="19" fillId="19" borderId="1" xfId="8" applyFont="1" applyFill="1" applyBorder="1" applyAlignment="1">
      <alignment vertical="top"/>
    </xf>
    <xf numFmtId="0" fontId="19" fillId="19" borderId="1" xfId="8" applyFont="1" applyFill="1" applyBorder="1" applyAlignment="1">
      <alignment horizontal="left"/>
    </xf>
    <xf numFmtId="0" fontId="1" fillId="19" borderId="1" xfId="8" applyFont="1" applyFill="1" applyBorder="1" applyAlignment="1"/>
    <xf numFmtId="44" fontId="4" fillId="2" borderId="1" xfId="3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44" fontId="4" fillId="2" borderId="1" xfId="4" applyNumberFormat="1" applyFont="1" applyFill="1" applyBorder="1"/>
    <xf numFmtId="44" fontId="4" fillId="2" borderId="1" xfId="4" applyNumberFormat="1" applyFont="1" applyFill="1" applyBorder="1" applyAlignment="1">
      <alignment horizontal="right"/>
    </xf>
    <xf numFmtId="44" fontId="4" fillId="2" borderId="1" xfId="0" applyNumberFormat="1" applyFont="1" applyFill="1" applyBorder="1" applyAlignment="1">
      <alignment horizontal="right"/>
    </xf>
    <xf numFmtId="0" fontId="0" fillId="0" borderId="1" xfId="0" applyBorder="1"/>
    <xf numFmtId="44" fontId="4" fillId="13" borderId="1" xfId="3" applyFont="1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/>
    <xf numFmtId="44" fontId="0" fillId="2" borderId="1" xfId="3" applyFont="1" applyFill="1" applyBorder="1" applyAlignment="1">
      <alignment horizontal="center"/>
    </xf>
    <xf numFmtId="44" fontId="0" fillId="2" borderId="1" xfId="0" applyNumberFormat="1" applyFill="1" applyBorder="1" applyAlignment="1"/>
    <xf numFmtId="0" fontId="4" fillId="2" borderId="1" xfId="0" applyFont="1" applyFill="1" applyBorder="1"/>
    <xf numFmtId="0" fontId="0" fillId="0" borderId="1" xfId="0" applyFill="1" applyBorder="1" applyAlignment="1">
      <alignment horizontal="center"/>
    </xf>
    <xf numFmtId="44" fontId="4" fillId="2" borderId="1" xfId="3" applyFont="1" applyFill="1" applyBorder="1"/>
    <xf numFmtId="44" fontId="4" fillId="13" borderId="1" xfId="10" applyNumberFormat="1" applyFont="1" applyFill="1" applyBorder="1" applyAlignment="1">
      <alignment horizontal="left"/>
    </xf>
    <xf numFmtId="44" fontId="0" fillId="13" borderId="1" xfId="3" applyFont="1" applyFill="1" applyBorder="1" applyAlignment="1">
      <alignment horizontal="left"/>
    </xf>
    <xf numFmtId="44" fontId="0" fillId="11" borderId="1" xfId="10" applyNumberFormat="1" applyFont="1" applyFill="1" applyBorder="1" applyAlignment="1">
      <alignment horizontal="left"/>
    </xf>
    <xf numFmtId="0" fontId="19" fillId="2" borderId="1" xfId="8" applyFont="1" applyFill="1" applyBorder="1" applyAlignment="1">
      <alignment horizontal="left"/>
    </xf>
    <xf numFmtId="44" fontId="0" fillId="13" borderId="1" xfId="0" applyNumberFormat="1" applyFill="1" applyBorder="1" applyAlignment="1">
      <alignment horizontal="left"/>
    </xf>
    <xf numFmtId="0" fontId="9" fillId="0" borderId="1" xfId="8" applyBorder="1" applyAlignment="1">
      <alignment horizontal="left"/>
    </xf>
    <xf numFmtId="44" fontId="0" fillId="13" borderId="1" xfId="3" applyFont="1" applyFill="1" applyBorder="1" applyAlignment="1"/>
    <xf numFmtId="44" fontId="0" fillId="11" borderId="1" xfId="3" applyFont="1" applyFill="1" applyBorder="1" applyAlignment="1"/>
    <xf numFmtId="44" fontId="9" fillId="2" borderId="1" xfId="8" applyNumberFormat="1" applyFill="1" applyBorder="1" applyAlignment="1"/>
    <xf numFmtId="44" fontId="0" fillId="2" borderId="1" xfId="3" applyFont="1" applyFill="1" applyBorder="1" applyAlignment="1"/>
    <xf numFmtId="44" fontId="12" fillId="2" borderId="1" xfId="3" applyFont="1" applyFill="1" applyBorder="1" applyAlignment="1"/>
    <xf numFmtId="44" fontId="12" fillId="2" borderId="1" xfId="3" applyFont="1" applyFill="1" applyBorder="1" applyAlignment="1">
      <alignment horizontal="left"/>
    </xf>
    <xf numFmtId="44" fontId="10" fillId="11" borderId="1" xfId="3" applyFont="1" applyFill="1" applyBorder="1" applyAlignment="1">
      <alignment horizontal="left" vertical="center"/>
    </xf>
    <xf numFmtId="44" fontId="9" fillId="0" borderId="1" xfId="8" applyNumberFormat="1" applyBorder="1" applyAlignment="1">
      <alignment horizontal="left"/>
    </xf>
    <xf numFmtId="0" fontId="9" fillId="0" borderId="1" xfId="8" applyBorder="1" applyAlignment="1">
      <alignment horizontal="left" vertical="top"/>
    </xf>
    <xf numFmtId="44" fontId="0" fillId="13" borderId="1" xfId="3" applyFont="1" applyFill="1" applyBorder="1"/>
    <xf numFmtId="44" fontId="0" fillId="11" borderId="1" xfId="3" applyFont="1" applyFill="1" applyBorder="1"/>
    <xf numFmtId="44" fontId="4" fillId="13" borderId="1" xfId="12" applyNumberFormat="1" applyFont="1" applyFill="1" applyBorder="1" applyAlignment="1">
      <alignment horizontal="left"/>
    </xf>
    <xf numFmtId="0" fontId="4" fillId="2" borderId="1" xfId="12" applyFont="1" applyFill="1" applyBorder="1" applyAlignment="1">
      <alignment horizontal="left"/>
    </xf>
    <xf numFmtId="0" fontId="9" fillId="2" borderId="1" xfId="8" applyFill="1" applyBorder="1"/>
    <xf numFmtId="0" fontId="1" fillId="2" borderId="1" xfId="12" applyFont="1" applyFill="1" applyBorder="1" applyAlignment="1"/>
    <xf numFmtId="0" fontId="12" fillId="0" borderId="1" xfId="8" applyFont="1" applyBorder="1" applyAlignment="1">
      <alignment horizontal="center"/>
    </xf>
    <xf numFmtId="44" fontId="0" fillId="11" borderId="1" xfId="3" applyNumberFormat="1" applyFont="1" applyFill="1" applyBorder="1" applyAlignment="1">
      <alignment horizontal="left"/>
    </xf>
    <xf numFmtId="0" fontId="9" fillId="11" borderId="1" xfId="8" applyFill="1" applyBorder="1" applyAlignment="1"/>
    <xf numFmtId="0" fontId="19" fillId="0" borderId="1" xfId="8" applyFont="1" applyBorder="1" applyAlignment="1">
      <alignment horizontal="left"/>
    </xf>
    <xf numFmtId="44" fontId="12" fillId="13" borderId="1" xfId="3" applyFont="1" applyFill="1" applyBorder="1" applyAlignment="1">
      <alignment horizontal="left"/>
    </xf>
    <xf numFmtId="44" fontId="12" fillId="13" borderId="1" xfId="10" applyNumberFormat="1" applyFont="1" applyFill="1" applyBorder="1" applyAlignment="1">
      <alignment horizontal="left"/>
    </xf>
    <xf numFmtId="44" fontId="12" fillId="11" borderId="1" xfId="10" applyNumberFormat="1" applyFont="1" applyFill="1" applyBorder="1" applyAlignment="1">
      <alignment horizontal="left"/>
    </xf>
    <xf numFmtId="44" fontId="4" fillId="11" borderId="1" xfId="3" applyFont="1" applyFill="1" applyBorder="1"/>
    <xf numFmtId="0" fontId="1" fillId="19" borderId="1" xfId="0" applyFont="1" applyFill="1" applyBorder="1" applyAlignment="1">
      <alignment wrapText="1"/>
    </xf>
    <xf numFmtId="44" fontId="0" fillId="13" borderId="1" xfId="0" applyNumberFormat="1" applyFill="1" applyBorder="1" applyAlignment="1">
      <alignment vertical="center"/>
    </xf>
    <xf numFmtId="44" fontId="0" fillId="11" borderId="1" xfId="3" applyFont="1" applyFill="1" applyBorder="1" applyAlignment="1">
      <alignment vertical="center"/>
    </xf>
    <xf numFmtId="0" fontId="9" fillId="0" borderId="1" xfId="8" applyBorder="1" applyAlignment="1">
      <alignment vertical="center"/>
    </xf>
    <xf numFmtId="0" fontId="12" fillId="0" borderId="1" xfId="8" applyFont="1" applyBorder="1" applyAlignment="1">
      <alignment horizontal="left" vertical="center"/>
    </xf>
    <xf numFmtId="0" fontId="4" fillId="2" borderId="1" xfId="8" applyFont="1" applyFill="1" applyBorder="1" applyAlignment="1"/>
    <xf numFmtId="0" fontId="1" fillId="2" borderId="1" xfId="8" applyFont="1" applyFill="1" applyBorder="1" applyAlignment="1"/>
    <xf numFmtId="0" fontId="1" fillId="2" borderId="1" xfId="12" applyFont="1" applyFill="1" applyBorder="1" applyAlignment="1">
      <alignment horizontal="left"/>
    </xf>
    <xf numFmtId="44" fontId="4" fillId="13" borderId="1" xfId="3" applyFont="1" applyFill="1" applyBorder="1" applyAlignment="1"/>
    <xf numFmtId="44" fontId="4" fillId="2" borderId="1" xfId="3" applyFont="1" applyFill="1" applyBorder="1" applyAlignment="1"/>
    <xf numFmtId="0" fontId="4" fillId="2" borderId="1" xfId="10" applyFont="1" applyFill="1" applyBorder="1" applyAlignment="1">
      <alignment horizontal="center" vertical="center"/>
    </xf>
    <xf numFmtId="0" fontId="4" fillId="2" borderId="1" xfId="10" applyFont="1" applyFill="1" applyBorder="1" applyAlignment="1">
      <alignment horizontal="left" vertical="top"/>
    </xf>
    <xf numFmtId="0" fontId="12" fillId="2" borderId="1" xfId="5" applyFont="1" applyFill="1" applyBorder="1" applyAlignment="1">
      <alignment horizontal="center" vertical="center"/>
    </xf>
    <xf numFmtId="0" fontId="12" fillId="2" borderId="1" xfId="5" applyFont="1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2" fillId="2" borderId="1" xfId="4" applyFont="1" applyFill="1" applyBorder="1" applyAlignment="1">
      <alignment horizontal="left" vertical="top"/>
    </xf>
    <xf numFmtId="0" fontId="4" fillId="2" borderId="1" xfId="4" applyFont="1" applyFill="1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12" fillId="2" borderId="1" xfId="4" applyFont="1" applyFill="1" applyBorder="1" applyAlignment="1">
      <alignment horizontal="center" vertical="center"/>
    </xf>
    <xf numFmtId="0" fontId="5" fillId="3" borderId="1" xfId="4" applyBorder="1" applyAlignment="1">
      <alignment horizontal="left"/>
    </xf>
    <xf numFmtId="0" fontId="5" fillId="3" borderId="1" xfId="4" applyBorder="1" applyAlignment="1">
      <alignment horizontal="left" vertical="top"/>
    </xf>
    <xf numFmtId="0" fontId="0" fillId="2" borderId="1" xfId="10" applyFont="1" applyFill="1" applyBorder="1" applyAlignment="1">
      <alignment horizontal="left"/>
    </xf>
    <xf numFmtId="0" fontId="4" fillId="2" borderId="1" xfId="4" applyFont="1" applyFill="1" applyBorder="1" applyAlignment="1">
      <alignment horizontal="center" vertical="center"/>
    </xf>
    <xf numFmtId="0" fontId="12" fillId="2" borderId="1" xfId="10" applyFont="1" applyFill="1" applyBorder="1" applyAlignment="1">
      <alignment horizontal="center" vertical="center"/>
    </xf>
    <xf numFmtId="0" fontId="12" fillId="2" borderId="1" xfId="10" applyFont="1" applyFill="1" applyBorder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7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4" fillId="2" borderId="1" xfId="5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5" fillId="3" borderId="1" xfId="4" applyBorder="1"/>
    <xf numFmtId="0" fontId="0" fillId="20" borderId="1" xfId="0" applyFill="1" applyBorder="1" applyAlignment="1">
      <alignment horizontal="center"/>
    </xf>
    <xf numFmtId="44" fontId="4" fillId="20" borderId="1" xfId="4" applyNumberFormat="1" applyFont="1" applyFill="1" applyBorder="1" applyAlignment="1">
      <alignment horizontal="right"/>
    </xf>
    <xf numFmtId="0" fontId="4" fillId="20" borderId="1" xfId="4" applyFont="1" applyFill="1" applyBorder="1" applyAlignment="1">
      <alignment horizontal="right"/>
    </xf>
    <xf numFmtId="44" fontId="4" fillId="20" borderId="1" xfId="4" applyNumberFormat="1" applyFont="1" applyFill="1" applyBorder="1"/>
    <xf numFmtId="0" fontId="0" fillId="20" borderId="1" xfId="0" applyFill="1" applyBorder="1" applyAlignment="1">
      <alignment vertical="center"/>
    </xf>
    <xf numFmtId="0" fontId="4" fillId="20" borderId="1" xfId="0" applyFont="1" applyFill="1" applyBorder="1" applyAlignment="1"/>
    <xf numFmtId="44" fontId="4" fillId="20" borderId="1" xfId="3" applyFont="1" applyFill="1" applyBorder="1" applyAlignment="1">
      <alignment horizontal="right"/>
    </xf>
    <xf numFmtId="0" fontId="4" fillId="20" borderId="1" xfId="0" applyFont="1" applyFill="1" applyBorder="1" applyAlignment="1">
      <alignment horizontal="right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left" vertical="top"/>
    </xf>
    <xf numFmtId="0" fontId="5" fillId="3" borderId="1" xfId="4" applyBorder="1" applyAlignment="1">
      <alignment horizontal="center"/>
    </xf>
    <xf numFmtId="0" fontId="14" fillId="14" borderId="22" xfId="11" applyFont="1" applyFill="1" applyBorder="1" applyAlignment="1">
      <alignment horizontal="center" vertical="center"/>
    </xf>
    <xf numFmtId="0" fontId="13" fillId="14" borderId="22" xfId="0" applyFont="1" applyFill="1" applyBorder="1" applyAlignment="1">
      <alignment horizontal="center" wrapText="1"/>
    </xf>
    <xf numFmtId="0" fontId="14" fillId="14" borderId="13" xfId="11" applyFont="1" applyFill="1" applyBorder="1" applyAlignment="1">
      <alignment horizontal="center" vertical="center"/>
    </xf>
    <xf numFmtId="44" fontId="14" fillId="14" borderId="22" xfId="11" applyNumberFormat="1" applyFont="1" applyFill="1" applyBorder="1" applyAlignment="1">
      <alignment horizontal="center" vertical="center"/>
    </xf>
    <xf numFmtId="0" fontId="16" fillId="14" borderId="22" xfId="11" applyFont="1" applyFill="1" applyBorder="1" applyAlignment="1">
      <alignment horizontal="center" vertical="center"/>
    </xf>
    <xf numFmtId="0" fontId="14" fillId="14" borderId="22" xfId="8" applyFont="1" applyFill="1" applyBorder="1" applyAlignment="1">
      <alignment horizontal="center" vertical="center"/>
    </xf>
    <xf numFmtId="0" fontId="13" fillId="14" borderId="22" xfId="8" applyFont="1" applyFill="1" applyBorder="1" applyAlignment="1">
      <alignment horizontal="center" vertical="center"/>
    </xf>
    <xf numFmtId="44" fontId="20" fillId="14" borderId="22" xfId="11" applyNumberFormat="1" applyFont="1" applyFill="1" applyBorder="1" applyAlignment="1">
      <alignment horizontal="center" vertical="center"/>
    </xf>
    <xf numFmtId="0" fontId="20" fillId="14" borderId="22" xfId="11" applyFont="1" applyFill="1" applyBorder="1" applyAlignment="1">
      <alignment horizontal="center" vertical="center"/>
    </xf>
    <xf numFmtId="17" fontId="18" fillId="2" borderId="22" xfId="0" applyNumberFormat="1" applyFont="1" applyFill="1" applyBorder="1" applyAlignment="1">
      <alignment horizontal="center" vertical="center"/>
    </xf>
    <xf numFmtId="17" fontId="18" fillId="2" borderId="22" xfId="3" applyNumberFormat="1" applyFont="1" applyFill="1" applyBorder="1" applyAlignment="1">
      <alignment horizontal="center"/>
    </xf>
    <xf numFmtId="17" fontId="18" fillId="2" borderId="22" xfId="0" applyNumberFormat="1" applyFont="1" applyFill="1" applyBorder="1" applyAlignment="1">
      <alignment horizontal="center"/>
    </xf>
    <xf numFmtId="44" fontId="12" fillId="11" borderId="1" xfId="3" applyFont="1" applyFill="1" applyBorder="1" applyAlignment="1">
      <alignment horizontal="left" vertical="center"/>
    </xf>
    <xf numFmtId="44" fontId="4" fillId="2" borderId="2" xfId="3" applyFont="1" applyFill="1" applyBorder="1" applyAlignment="1"/>
    <xf numFmtId="0" fontId="9" fillId="0" borderId="2" xfId="8" applyBorder="1" applyAlignment="1">
      <alignment horizontal="left" vertical="center"/>
    </xf>
    <xf numFmtId="0" fontId="0" fillId="2" borderId="9" xfId="10" applyFont="1" applyFill="1" applyBorder="1" applyAlignment="1">
      <alignment horizontal="left"/>
    </xf>
    <xf numFmtId="0" fontId="0" fillId="2" borderId="9" xfId="0" applyFill="1" applyBorder="1"/>
    <xf numFmtId="0" fontId="0" fillId="2" borderId="10" xfId="10" applyFont="1" applyFill="1" applyBorder="1" applyAlignment="1">
      <alignment horizontal="left"/>
    </xf>
    <xf numFmtId="44" fontId="0" fillId="2" borderId="11" xfId="3" applyFont="1" applyFill="1" applyBorder="1" applyAlignment="1"/>
    <xf numFmtId="0" fontId="0" fillId="10" borderId="22" xfId="0" applyFill="1" applyBorder="1" applyAlignment="1">
      <alignment horizontal="left"/>
    </xf>
    <xf numFmtId="44" fontId="0" fillId="10" borderId="22" xfId="3" applyFont="1" applyFill="1" applyBorder="1" applyAlignment="1"/>
    <xf numFmtId="0" fontId="4" fillId="10" borderId="22" xfId="10" applyFont="1" applyFill="1" applyBorder="1" applyAlignment="1">
      <alignment horizontal="left"/>
    </xf>
    <xf numFmtId="0" fontId="0" fillId="10" borderId="22" xfId="0" applyFill="1" applyBorder="1" applyAlignment="1">
      <alignment vertical="center"/>
    </xf>
    <xf numFmtId="0" fontId="12" fillId="10" borderId="22" xfId="10" applyFont="1" applyFill="1" applyBorder="1" applyAlignment="1">
      <alignment horizontal="left"/>
    </xf>
    <xf numFmtId="0" fontId="0" fillId="10" borderId="22" xfId="10" applyFont="1" applyFill="1" applyBorder="1" applyAlignment="1">
      <alignment horizontal="left"/>
    </xf>
    <xf numFmtId="0" fontId="13" fillId="14" borderId="22" xfId="11" applyFont="1" applyFill="1" applyBorder="1" applyAlignment="1">
      <alignment horizontal="center" vertical="center"/>
    </xf>
    <xf numFmtId="0" fontId="9" fillId="0" borderId="1" xfId="8" applyBorder="1"/>
    <xf numFmtId="44" fontId="0" fillId="2" borderId="1" xfId="3" applyFont="1" applyFill="1" applyBorder="1" applyAlignment="1">
      <alignment horizontal="center"/>
    </xf>
    <xf numFmtId="0" fontId="0" fillId="0" borderId="0" xfId="0"/>
    <xf numFmtId="0" fontId="0" fillId="0" borderId="1" xfId="0" applyBorder="1" applyAlignment="1">
      <alignment horizontal="center" vertical="center"/>
    </xf>
    <xf numFmtId="0" fontId="5" fillId="3" borderId="1" xfId="4" applyBorder="1" applyAlignment="1">
      <alignment horizontal="left"/>
    </xf>
    <xf numFmtId="0" fontId="0" fillId="2" borderId="1" xfId="0" applyFill="1" applyBorder="1" applyAlignment="1">
      <alignment horizontal="center"/>
    </xf>
    <xf numFmtId="44" fontId="4" fillId="20" borderId="1" xfId="0" applyNumberFormat="1" applyFont="1" applyFill="1" applyBorder="1" applyAlignment="1"/>
    <xf numFmtId="0" fontId="4" fillId="2" borderId="1" xfId="0" applyFont="1" applyFill="1" applyBorder="1" applyAlignment="1"/>
    <xf numFmtId="44" fontId="4" fillId="2" borderId="1" xfId="0" applyNumberFormat="1" applyFont="1" applyFill="1" applyBorder="1" applyAlignment="1"/>
    <xf numFmtId="0" fontId="13" fillId="14" borderId="21" xfId="0" applyFont="1" applyFill="1" applyBorder="1" applyAlignment="1">
      <alignment horizontal="center" wrapText="1"/>
    </xf>
    <xf numFmtId="44" fontId="1" fillId="2" borderId="0" xfId="3" applyFont="1" applyFill="1"/>
    <xf numFmtId="0" fontId="7" fillId="2" borderId="1" xfId="6" applyFill="1" applyBorder="1" applyAlignment="1">
      <alignment horizontal="center"/>
    </xf>
    <xf numFmtId="0" fontId="12" fillId="2" borderId="1" xfId="6" applyFont="1" applyFill="1" applyBorder="1" applyAlignment="1">
      <alignment horizontal="left"/>
    </xf>
    <xf numFmtId="0" fontId="2" fillId="2" borderId="0" xfId="1" applyFill="1"/>
    <xf numFmtId="44" fontId="4" fillId="2" borderId="1" xfId="0" applyNumberFormat="1" applyFont="1" applyFill="1" applyBorder="1" applyAlignment="1">
      <alignment vertical="center"/>
    </xf>
    <xf numFmtId="44" fontId="1" fillId="2" borderId="22" xfId="3" applyFont="1" applyFill="1" applyBorder="1" applyAlignment="1">
      <alignment horizontal="center" vertical="center"/>
    </xf>
    <xf numFmtId="44" fontId="1" fillId="2" borderId="1" xfId="3" applyFont="1" applyFill="1" applyBorder="1"/>
    <xf numFmtId="44" fontId="1" fillId="0" borderId="0" xfId="3" applyFont="1"/>
    <xf numFmtId="44" fontId="1" fillId="13" borderId="1" xfId="3" applyFont="1" applyFill="1" applyBorder="1"/>
    <xf numFmtId="44" fontId="1" fillId="0" borderId="1" xfId="3" applyFont="1" applyBorder="1"/>
    <xf numFmtId="0" fontId="0" fillId="0" borderId="0" xfId="0"/>
    <xf numFmtId="0" fontId="0" fillId="0" borderId="1" xfId="0" applyBorder="1" applyAlignment="1">
      <alignment horizontal="center" vertical="center"/>
    </xf>
    <xf numFmtId="0" fontId="4" fillId="2" borderId="1" xfId="10" applyFont="1" applyFill="1" applyBorder="1" applyAlignment="1">
      <alignment horizontal="center" vertical="center"/>
    </xf>
    <xf numFmtId="0" fontId="12" fillId="2" borderId="1" xfId="4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2" borderId="1" xfId="4" applyFont="1" applyFill="1" applyBorder="1" applyAlignment="1">
      <alignment horizontal="center" vertical="center"/>
    </xf>
    <xf numFmtId="0" fontId="5" fillId="3" borderId="1" xfId="4" applyBorder="1" applyAlignment="1">
      <alignment horizontal="left"/>
    </xf>
    <xf numFmtId="0" fontId="0" fillId="2" borderId="1" xfId="4" applyFont="1" applyFill="1" applyBorder="1" applyAlignment="1">
      <alignment horizontal="left"/>
    </xf>
    <xf numFmtId="44" fontId="0" fillId="16" borderId="1" xfId="3" applyFont="1" applyFill="1" applyBorder="1" applyAlignment="1">
      <alignment horizontal="center"/>
    </xf>
    <xf numFmtId="44" fontId="0" fillId="16" borderId="1" xfId="3" applyFont="1" applyFill="1" applyBorder="1"/>
    <xf numFmtId="44" fontId="0" fillId="16" borderId="1" xfId="3" applyFont="1" applyFill="1" applyBorder="1" applyAlignment="1"/>
    <xf numFmtId="0" fontId="5" fillId="3" borderId="1" xfId="4" applyBorder="1" applyAlignment="1">
      <alignment horizontal="left"/>
    </xf>
    <xf numFmtId="0" fontId="0" fillId="0" borderId="0" xfId="0"/>
    <xf numFmtId="44" fontId="1" fillId="19" borderId="1" xfId="3" applyFont="1" applyFill="1" applyBorder="1" applyAlignment="1">
      <alignment vertical="center"/>
    </xf>
    <xf numFmtId="0" fontId="3" fillId="2" borderId="0" xfId="2" applyFill="1"/>
    <xf numFmtId="0" fontId="4" fillId="2" borderId="1" xfId="4" applyFont="1" applyFill="1" applyBorder="1" applyAlignment="1">
      <alignment horizontal="center"/>
    </xf>
    <xf numFmtId="0" fontId="4" fillId="2" borderId="1" xfId="4" applyFont="1" applyFill="1" applyBorder="1"/>
    <xf numFmtId="17" fontId="18" fillId="16" borderId="22" xfId="0" applyNumberFormat="1" applyFont="1" applyFill="1" applyBorder="1" applyAlignment="1">
      <alignment horizontal="center" vertical="center"/>
    </xf>
    <xf numFmtId="0" fontId="4" fillId="2" borderId="1" xfId="4" applyFont="1" applyFill="1" applyBorder="1" applyAlignment="1"/>
    <xf numFmtId="0" fontId="1" fillId="0" borderId="0" xfId="0" applyFont="1"/>
    <xf numFmtId="0" fontId="1" fillId="19" borderId="1" xfId="10" applyFont="1" applyFill="1" applyBorder="1" applyAlignment="1">
      <alignment horizontal="left"/>
    </xf>
    <xf numFmtId="0" fontId="1" fillId="19" borderId="1" xfId="0" applyFont="1" applyFill="1" applyBorder="1" applyAlignment="1">
      <alignment horizontal="left"/>
    </xf>
    <xf numFmtId="0" fontId="1" fillId="2" borderId="1" xfId="1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44" fontId="1" fillId="0" borderId="1" xfId="3" applyFont="1" applyBorder="1" applyAlignment="1">
      <alignment horizontal="left"/>
    </xf>
    <xf numFmtId="0" fontId="1" fillId="19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/>
    </xf>
    <xf numFmtId="0" fontId="1" fillId="2" borderId="0" xfId="0" applyFont="1" applyFill="1"/>
    <xf numFmtId="0" fontId="1" fillId="0" borderId="1" xfId="0" applyFont="1" applyBorder="1"/>
    <xf numFmtId="0" fontId="1" fillId="3" borderId="1" xfId="4" applyFont="1" applyBorder="1" applyAlignment="1">
      <alignment horizontal="left"/>
    </xf>
    <xf numFmtId="44" fontId="1" fillId="2" borderId="1" xfId="3" applyFont="1" applyFill="1" applyBorder="1" applyAlignment="1"/>
    <xf numFmtId="0" fontId="25" fillId="2" borderId="1" xfId="8" applyFont="1" applyFill="1" applyBorder="1" applyAlignment="1"/>
    <xf numFmtId="0" fontId="25" fillId="0" borderId="1" xfId="8" applyFont="1" applyBorder="1" applyAlignment="1"/>
    <xf numFmtId="0" fontId="1" fillId="2" borderId="1" xfId="0" applyFont="1" applyFill="1" applyBorder="1"/>
    <xf numFmtId="0" fontId="25" fillId="0" borderId="1" xfId="8" applyFont="1" applyFill="1" applyBorder="1" applyAlignment="1"/>
    <xf numFmtId="0" fontId="0" fillId="2" borderId="1" xfId="0" applyFill="1" applyBorder="1" applyAlignment="1">
      <alignment horizontal="center"/>
    </xf>
    <xf numFmtId="0" fontId="9" fillId="2" borderId="1" xfId="8" applyFont="1" applyFill="1" applyBorder="1" applyAlignment="1"/>
    <xf numFmtId="0" fontId="9" fillId="2" borderId="1" xfId="8" applyFont="1" applyFill="1" applyBorder="1" applyAlignment="1">
      <alignment horizontal="left"/>
    </xf>
    <xf numFmtId="0" fontId="9" fillId="2" borderId="2" xfId="8" applyFont="1" applyFill="1" applyBorder="1" applyAlignment="1">
      <alignment horizontal="left"/>
    </xf>
    <xf numFmtId="0" fontId="5" fillId="3" borderId="1" xfId="4" applyFont="1" applyBorder="1" applyAlignment="1">
      <alignment horizontal="left"/>
    </xf>
    <xf numFmtId="44" fontId="0" fillId="11" borderId="12" xfId="3" applyFont="1" applyFill="1" applyBorder="1" applyAlignment="1">
      <alignment horizontal="left"/>
    </xf>
    <xf numFmtId="0" fontId="16" fillId="19" borderId="11" xfId="0" applyFont="1" applyFill="1" applyBorder="1" applyAlignment="1">
      <alignment horizontal="left"/>
    </xf>
    <xf numFmtId="0" fontId="9" fillId="0" borderId="11" xfId="8" applyFont="1" applyBorder="1" applyAlignment="1">
      <alignment horizontal="left"/>
    </xf>
    <xf numFmtId="44" fontId="0" fillId="11" borderId="11" xfId="3" applyFont="1" applyFill="1" applyBorder="1" applyAlignment="1">
      <alignment horizontal="left"/>
    </xf>
    <xf numFmtId="44" fontId="12" fillId="11" borderId="11" xfId="3" applyFont="1" applyFill="1" applyBorder="1" applyAlignment="1">
      <alignment horizontal="left"/>
    </xf>
    <xf numFmtId="0" fontId="12" fillId="0" borderId="11" xfId="8" applyFont="1" applyBorder="1" applyAlignment="1">
      <alignment horizontal="left"/>
    </xf>
    <xf numFmtId="0" fontId="9" fillId="0" borderId="26" xfId="8" applyFont="1" applyBorder="1" applyAlignment="1">
      <alignment horizontal="left"/>
    </xf>
    <xf numFmtId="44" fontId="0" fillId="11" borderId="25" xfId="3" applyFont="1" applyFill="1" applyBorder="1" applyAlignment="1">
      <alignment horizontal="left"/>
    </xf>
    <xf numFmtId="0" fontId="16" fillId="19" borderId="9" xfId="0" applyFont="1" applyFill="1" applyBorder="1" applyAlignment="1">
      <alignment horizontal="left"/>
    </xf>
    <xf numFmtId="0" fontId="9" fillId="0" borderId="9" xfId="8" applyFont="1" applyBorder="1" applyAlignment="1">
      <alignment horizontal="left"/>
    </xf>
    <xf numFmtId="44" fontId="0" fillId="11" borderId="9" xfId="3" applyFont="1" applyFill="1" applyBorder="1" applyAlignment="1">
      <alignment horizontal="left"/>
    </xf>
    <xf numFmtId="0" fontId="12" fillId="0" borderId="9" xfId="8" applyFont="1" applyBorder="1" applyAlignment="1">
      <alignment horizontal="left"/>
    </xf>
    <xf numFmtId="0" fontId="9" fillId="0" borderId="23" xfId="8" applyFont="1" applyBorder="1" applyAlignment="1">
      <alignment horizontal="left"/>
    </xf>
    <xf numFmtId="44" fontId="0" fillId="11" borderId="12" xfId="10" applyNumberFormat="1" applyFont="1" applyFill="1" applyBorder="1" applyAlignment="1">
      <alignment horizontal="left"/>
    </xf>
    <xf numFmtId="0" fontId="16" fillId="2" borderId="11" xfId="10" applyFont="1" applyFill="1" applyBorder="1" applyAlignment="1">
      <alignment horizontal="left"/>
    </xf>
    <xf numFmtId="0" fontId="9" fillId="2" borderId="26" xfId="8" applyFont="1" applyFill="1" applyBorder="1" applyAlignment="1">
      <alignment horizontal="left"/>
    </xf>
    <xf numFmtId="44" fontId="0" fillId="11" borderId="11" xfId="10" applyNumberFormat="1" applyFont="1" applyFill="1" applyBorder="1" applyAlignment="1">
      <alignment horizontal="left"/>
    </xf>
    <xf numFmtId="0" fontId="16" fillId="19" borderId="11" xfId="10" applyFont="1" applyFill="1" applyBorder="1" applyAlignment="1">
      <alignment horizontal="left"/>
    </xf>
    <xf numFmtId="0" fontId="9" fillId="2" borderId="11" xfId="8" applyFont="1" applyFill="1" applyBorder="1" applyAlignment="1">
      <alignment horizontal="left"/>
    </xf>
    <xf numFmtId="0" fontId="19" fillId="2" borderId="11" xfId="8" applyFont="1" applyFill="1" applyBorder="1" applyAlignment="1">
      <alignment horizontal="left"/>
    </xf>
    <xf numFmtId="0" fontId="9" fillId="2" borderId="23" xfId="8" applyFont="1" applyFill="1" applyBorder="1" applyAlignment="1"/>
    <xf numFmtId="0" fontId="9" fillId="2" borderId="9" xfId="8" applyFont="1" applyFill="1" applyBorder="1" applyAlignment="1"/>
    <xf numFmtId="0" fontId="12" fillId="2" borderId="9" xfId="8" applyFont="1" applyFill="1" applyBorder="1" applyAlignment="1">
      <alignment horizontal="left"/>
    </xf>
    <xf numFmtId="0" fontId="9" fillId="2" borderId="23" xfId="8" applyFont="1" applyFill="1" applyBorder="1" applyAlignment="1">
      <alignment horizontal="left"/>
    </xf>
    <xf numFmtId="0" fontId="9" fillId="0" borderId="11" xfId="8" applyFont="1" applyBorder="1" applyAlignment="1"/>
    <xf numFmtId="44" fontId="12" fillId="11" borderId="11" xfId="3" applyFont="1" applyFill="1" applyBorder="1" applyAlignment="1"/>
    <xf numFmtId="0" fontId="19" fillId="19" borderId="11" xfId="8" applyFont="1" applyFill="1" applyBorder="1" applyAlignment="1"/>
    <xf numFmtId="44" fontId="0" fillId="11" borderId="3" xfId="3" applyFont="1" applyFill="1" applyBorder="1" applyAlignment="1">
      <alignment horizontal="left"/>
    </xf>
    <xf numFmtId="0" fontId="16" fillId="19" borderId="1" xfId="0" applyFont="1" applyFill="1" applyBorder="1" applyAlignment="1">
      <alignment horizontal="left"/>
    </xf>
    <xf numFmtId="0" fontId="9" fillId="0" borderId="1" xfId="8" applyFont="1" applyBorder="1" applyAlignment="1">
      <alignment horizontal="left"/>
    </xf>
    <xf numFmtId="0" fontId="9" fillId="0" borderId="1" xfId="8" applyFont="1" applyBorder="1" applyAlignment="1">
      <alignment vertical="top"/>
    </xf>
    <xf numFmtId="0" fontId="9" fillId="0" borderId="1" xfId="8" applyFont="1" applyBorder="1" applyAlignment="1">
      <alignment horizontal="center"/>
    </xf>
    <xf numFmtId="0" fontId="9" fillId="0" borderId="2" xfId="8" applyFont="1" applyBorder="1" applyAlignment="1">
      <alignment horizontal="left"/>
    </xf>
    <xf numFmtId="44" fontId="0" fillId="11" borderId="25" xfId="12" applyNumberFormat="1" applyFont="1" applyFill="1" applyBorder="1" applyAlignment="1"/>
    <xf numFmtId="44" fontId="1" fillId="19" borderId="9" xfId="12" applyNumberFormat="1" applyFont="1" applyFill="1" applyBorder="1" applyAlignment="1">
      <alignment horizontal="left" vertical="center"/>
    </xf>
    <xf numFmtId="44" fontId="0" fillId="0" borderId="9" xfId="12" applyNumberFormat="1" applyFont="1" applyFill="1" applyBorder="1" applyAlignment="1"/>
    <xf numFmtId="44" fontId="8" fillId="2" borderId="9" xfId="12" applyNumberFormat="1" applyFont="1" applyFill="1" applyBorder="1" applyAlignment="1"/>
    <xf numFmtId="44" fontId="0" fillId="2" borderId="9" xfId="3" applyFont="1" applyFill="1" applyBorder="1" applyAlignment="1"/>
    <xf numFmtId="44" fontId="12" fillId="2" borderId="9" xfId="3" applyFont="1" applyFill="1" applyBorder="1" applyAlignment="1"/>
    <xf numFmtId="0" fontId="19" fillId="19" borderId="11" xfId="8" applyFont="1" applyFill="1" applyBorder="1" applyAlignment="1">
      <alignment horizontal="left"/>
    </xf>
    <xf numFmtId="44" fontId="12" fillId="11" borderId="9" xfId="3" applyFont="1" applyFill="1" applyBorder="1" applyAlignment="1"/>
    <xf numFmtId="0" fontId="19" fillId="19" borderId="9" xfId="8" applyFont="1" applyFill="1" applyBorder="1" applyAlignment="1"/>
    <xf numFmtId="44" fontId="0" fillId="11" borderId="31" xfId="3" applyFont="1" applyFill="1" applyBorder="1" applyAlignment="1">
      <alignment horizontal="left"/>
    </xf>
    <xf numFmtId="0" fontId="16" fillId="19" borderId="10" xfId="0" applyFont="1" applyFill="1" applyBorder="1" applyAlignment="1">
      <alignment horizontal="left"/>
    </xf>
    <xf numFmtId="0" fontId="9" fillId="0" borderId="10" xfId="8" applyFont="1" applyBorder="1" applyAlignment="1">
      <alignment horizontal="left"/>
    </xf>
    <xf numFmtId="44" fontId="0" fillId="11" borderId="10" xfId="3" applyFont="1" applyFill="1" applyBorder="1" applyAlignment="1">
      <alignment horizontal="left"/>
    </xf>
    <xf numFmtId="0" fontId="9" fillId="0" borderId="32" xfId="8" applyFont="1" applyBorder="1" applyAlignment="1">
      <alignment horizontal="left"/>
    </xf>
    <xf numFmtId="44" fontId="12" fillId="2" borderId="0" xfId="3" applyFont="1" applyFill="1" applyBorder="1" applyAlignment="1">
      <alignment horizontal="left"/>
    </xf>
    <xf numFmtId="0" fontId="12" fillId="0" borderId="0" xfId="8" applyFont="1" applyBorder="1" applyAlignment="1">
      <alignment horizontal="left"/>
    </xf>
    <xf numFmtId="0" fontId="9" fillId="0" borderId="0" xfId="8" applyFont="1" applyBorder="1" applyAlignment="1">
      <alignment horizontal="left"/>
    </xf>
    <xf numFmtId="44" fontId="12" fillId="11" borderId="12" xfId="3" applyFont="1" applyFill="1" applyBorder="1" applyAlignment="1">
      <alignment horizontal="left" vertical="center"/>
    </xf>
    <xf numFmtId="44" fontId="9" fillId="0" borderId="11" xfId="8" applyNumberFormat="1" applyFont="1" applyBorder="1" applyAlignment="1">
      <alignment horizontal="left"/>
    </xf>
    <xf numFmtId="0" fontId="16" fillId="0" borderId="11" xfId="0" applyFont="1" applyBorder="1" applyAlignment="1">
      <alignment horizontal="left"/>
    </xf>
    <xf numFmtId="0" fontId="12" fillId="2" borderId="11" xfId="8" applyFont="1" applyFill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9" fillId="0" borderId="9" xfId="8" applyFont="1" applyBorder="1" applyAlignment="1">
      <alignment horizontal="left" vertical="top"/>
    </xf>
    <xf numFmtId="44" fontId="12" fillId="11" borderId="9" xfId="3" applyFont="1" applyFill="1" applyBorder="1" applyAlignment="1">
      <alignment horizontal="left"/>
    </xf>
    <xf numFmtId="44" fontId="0" fillId="11" borderId="0" xfId="3" applyFont="1" applyFill="1" applyBorder="1"/>
    <xf numFmtId="0" fontId="9" fillId="0" borderId="1" xfId="8" applyFont="1" applyBorder="1" applyAlignment="1"/>
    <xf numFmtId="0" fontId="9" fillId="0" borderId="2" xfId="8" applyFont="1" applyBorder="1" applyAlignment="1"/>
    <xf numFmtId="0" fontId="16" fillId="0" borderId="0" xfId="0" applyFont="1" applyBorder="1" applyAlignment="1">
      <alignment horizontal="left"/>
    </xf>
    <xf numFmtId="0" fontId="9" fillId="0" borderId="32" xfId="8" applyFont="1" applyBorder="1" applyAlignment="1"/>
    <xf numFmtId="44" fontId="12" fillId="11" borderId="10" xfId="3" applyFont="1" applyFill="1" applyBorder="1" applyAlignment="1"/>
    <xf numFmtId="0" fontId="9" fillId="0" borderId="10" xfId="8" applyFont="1" applyBorder="1" applyAlignment="1"/>
    <xf numFmtId="0" fontId="12" fillId="0" borderId="10" xfId="8" applyFont="1" applyBorder="1" applyAlignment="1"/>
    <xf numFmtId="0" fontId="16" fillId="0" borderId="10" xfId="0" applyFont="1" applyBorder="1" applyAlignment="1">
      <alignment horizontal="left"/>
    </xf>
    <xf numFmtId="44" fontId="1" fillId="11" borderId="31" xfId="3" applyFont="1" applyFill="1" applyBorder="1" applyAlignment="1">
      <alignment horizontal="left"/>
    </xf>
    <xf numFmtId="0" fontId="26" fillId="0" borderId="10" xfId="8" applyFont="1" applyBorder="1" applyAlignment="1"/>
    <xf numFmtId="0" fontId="19" fillId="0" borderId="10" xfId="8" applyFont="1" applyBorder="1" applyAlignment="1"/>
    <xf numFmtId="44" fontId="16" fillId="0" borderId="10" xfId="3" applyFont="1" applyBorder="1" applyAlignment="1">
      <alignment horizontal="left"/>
    </xf>
    <xf numFmtId="0" fontId="12" fillId="0" borderId="32" xfId="8" applyFont="1" applyBorder="1" applyAlignment="1">
      <alignment horizontal="left"/>
    </xf>
    <xf numFmtId="44" fontId="0" fillId="11" borderId="12" xfId="12" applyNumberFormat="1" applyFont="1" applyFill="1" applyBorder="1" applyAlignment="1">
      <alignment horizontal="left"/>
    </xf>
    <xf numFmtId="0" fontId="1" fillId="19" borderId="11" xfId="12" applyFont="1" applyFill="1" applyBorder="1" applyAlignment="1">
      <alignment horizontal="left"/>
    </xf>
    <xf numFmtId="0" fontId="9" fillId="2" borderId="11" xfId="8" applyFont="1" applyFill="1" applyBorder="1" applyAlignment="1"/>
    <xf numFmtId="0" fontId="0" fillId="2" borderId="0" xfId="0" applyFont="1" applyFill="1" applyBorder="1"/>
    <xf numFmtId="0" fontId="16" fillId="0" borderId="0" xfId="0" applyFont="1" applyBorder="1"/>
    <xf numFmtId="0" fontId="0" fillId="0" borderId="0" xfId="0" applyFont="1" applyBorder="1"/>
    <xf numFmtId="0" fontId="12" fillId="2" borderId="11" xfId="12" applyFont="1" applyFill="1" applyBorder="1" applyAlignment="1"/>
    <xf numFmtId="0" fontId="0" fillId="2" borderId="11" xfId="12" applyFont="1" applyFill="1" applyBorder="1" applyAlignment="1"/>
    <xf numFmtId="44" fontId="0" fillId="11" borderId="25" xfId="12" applyNumberFormat="1" applyFont="1" applyFill="1" applyBorder="1" applyAlignment="1">
      <alignment horizontal="left"/>
    </xf>
    <xf numFmtId="0" fontId="1" fillId="19" borderId="9" xfId="12" applyFont="1" applyFill="1" applyBorder="1" applyAlignment="1">
      <alignment horizontal="left"/>
    </xf>
    <xf numFmtId="0" fontId="9" fillId="2" borderId="9" xfId="8" applyFont="1" applyFill="1" applyBorder="1"/>
    <xf numFmtId="44" fontId="0" fillId="11" borderId="9" xfId="3" applyFont="1" applyFill="1" applyBorder="1" applyAlignment="1"/>
    <xf numFmtId="0" fontId="1" fillId="2" borderId="9" xfId="12" applyFont="1" applyFill="1" applyBorder="1" applyAlignment="1"/>
    <xf numFmtId="0" fontId="0" fillId="2" borderId="9" xfId="12" applyFont="1" applyFill="1" applyBorder="1" applyAlignment="1"/>
    <xf numFmtId="0" fontId="12" fillId="2" borderId="9" xfId="12" applyFont="1" applyFill="1" applyBorder="1" applyAlignment="1"/>
    <xf numFmtId="44" fontId="0" fillId="11" borderId="31" xfId="10" applyNumberFormat="1" applyFont="1" applyFill="1" applyBorder="1" applyAlignment="1">
      <alignment horizontal="left"/>
    </xf>
    <xf numFmtId="0" fontId="16" fillId="19" borderId="10" xfId="10" applyFont="1" applyFill="1" applyBorder="1" applyAlignment="1">
      <alignment horizontal="left"/>
    </xf>
    <xf numFmtId="0" fontId="9" fillId="2" borderId="10" xfId="8" applyFont="1" applyFill="1" applyBorder="1" applyAlignment="1">
      <alignment horizontal="left"/>
    </xf>
    <xf numFmtId="44" fontId="0" fillId="11" borderId="10" xfId="10" applyNumberFormat="1" applyFont="1" applyFill="1" applyBorder="1" applyAlignment="1">
      <alignment horizontal="left"/>
    </xf>
    <xf numFmtId="0" fontId="9" fillId="2" borderId="10" xfId="8" applyFont="1" applyFill="1" applyBorder="1" applyAlignment="1"/>
    <xf numFmtId="0" fontId="12" fillId="2" borderId="10" xfId="8" applyFont="1" applyFill="1" applyBorder="1" applyAlignment="1"/>
    <xf numFmtId="0" fontId="12" fillId="0" borderId="10" xfId="8" applyFont="1" applyBorder="1" applyAlignment="1">
      <alignment horizontal="center"/>
    </xf>
    <xf numFmtId="0" fontId="9" fillId="0" borderId="10" xfId="8" applyFont="1" applyBorder="1" applyAlignment="1">
      <alignment horizontal="center"/>
    </xf>
    <xf numFmtId="44" fontId="0" fillId="11" borderId="31" xfId="3" applyNumberFormat="1" applyFont="1" applyFill="1" applyBorder="1" applyAlignment="1">
      <alignment horizontal="left"/>
    </xf>
    <xf numFmtId="0" fontId="9" fillId="11" borderId="0" xfId="8" applyFont="1" applyFill="1" applyBorder="1" applyAlignment="1"/>
    <xf numFmtId="0" fontId="9" fillId="0" borderId="0" xfId="8" applyFont="1" applyBorder="1" applyAlignment="1"/>
    <xf numFmtId="0" fontId="9" fillId="0" borderId="37" xfId="8" applyFont="1" applyBorder="1" applyAlignment="1"/>
    <xf numFmtId="0" fontId="12" fillId="0" borderId="37" xfId="8" applyFont="1" applyBorder="1" applyAlignment="1">
      <alignment horizontal="left"/>
    </xf>
    <xf numFmtId="0" fontId="9" fillId="0" borderId="37" xfId="8" applyFont="1" applyBorder="1" applyAlignment="1">
      <alignment horizontal="left"/>
    </xf>
    <xf numFmtId="0" fontId="9" fillId="0" borderId="31" xfId="8" applyFont="1" applyBorder="1" applyAlignment="1"/>
    <xf numFmtId="0" fontId="16" fillId="0" borderId="9" xfId="0" applyFont="1" applyBorder="1" applyAlignment="1">
      <alignment horizontal="left"/>
    </xf>
    <xf numFmtId="0" fontId="19" fillId="2" borderId="9" xfId="8" applyFont="1" applyFill="1" applyBorder="1" applyAlignment="1">
      <alignment horizontal="left"/>
    </xf>
    <xf numFmtId="44" fontId="0" fillId="11" borderId="3" xfId="3" applyFont="1" applyFill="1" applyBorder="1" applyAlignment="1">
      <alignment vertical="center"/>
    </xf>
    <xf numFmtId="0" fontId="16" fillId="2" borderId="1" xfId="0" applyFont="1" applyFill="1" applyBorder="1" applyAlignment="1"/>
    <xf numFmtId="0" fontId="9" fillId="0" borderId="1" xfId="8" applyFont="1" applyBorder="1" applyAlignment="1">
      <alignment vertical="center"/>
    </xf>
    <xf numFmtId="0" fontId="12" fillId="0" borderId="11" xfId="8" applyFont="1" applyBorder="1" applyAlignment="1">
      <alignment horizontal="left" vertical="center"/>
    </xf>
    <xf numFmtId="0" fontId="9" fillId="0" borderId="11" xfId="8" applyFont="1" applyBorder="1" applyAlignment="1">
      <alignment horizontal="left" vertical="center"/>
    </xf>
    <xf numFmtId="0" fontId="16" fillId="0" borderId="1" xfId="0" applyFont="1" applyBorder="1" applyAlignment="1"/>
    <xf numFmtId="0" fontId="12" fillId="0" borderId="9" xfId="8" applyFont="1" applyBorder="1" applyAlignment="1">
      <alignment horizontal="left" vertical="center"/>
    </xf>
    <xf numFmtId="0" fontId="9" fillId="0" borderId="9" xfId="8" applyFont="1" applyBorder="1" applyAlignment="1">
      <alignment horizontal="left" vertical="center"/>
    </xf>
    <xf numFmtId="0" fontId="16" fillId="19" borderId="26" xfId="0" applyFont="1" applyFill="1" applyBorder="1" applyAlignment="1">
      <alignment horizontal="left"/>
    </xf>
    <xf numFmtId="0" fontId="9" fillId="0" borderId="23" xfId="8" applyFont="1" applyBorder="1" applyAlignment="1"/>
    <xf numFmtId="0" fontId="9" fillId="0" borderId="24" xfId="8" applyFont="1" applyBorder="1" applyAlignment="1"/>
    <xf numFmtId="0" fontId="9" fillId="0" borderId="9" xfId="8" applyFont="1" applyBorder="1" applyAlignment="1"/>
    <xf numFmtId="44" fontId="12" fillId="11" borderId="31" xfId="3" applyFont="1" applyFill="1" applyBorder="1" applyAlignment="1">
      <alignment horizontal="left" vertical="center"/>
    </xf>
    <xf numFmtId="0" fontId="9" fillId="0" borderId="10" xfId="8" applyFont="1" applyBorder="1" applyAlignment="1">
      <alignment horizontal="left" vertical="top"/>
    </xf>
    <xf numFmtId="0" fontId="19" fillId="0" borderId="10" xfId="8" applyFont="1" applyBorder="1" applyAlignment="1">
      <alignment horizontal="left"/>
    </xf>
    <xf numFmtId="44" fontId="0" fillId="11" borderId="31" xfId="12" applyNumberFormat="1" applyFont="1" applyFill="1" applyBorder="1" applyAlignment="1">
      <alignment horizontal="left"/>
    </xf>
    <xf numFmtId="0" fontId="1" fillId="19" borderId="10" xfId="12" applyFont="1" applyFill="1" applyBorder="1" applyAlignment="1">
      <alignment horizontal="left"/>
    </xf>
    <xf numFmtId="0" fontId="0" fillId="2" borderId="10" xfId="12" applyFont="1" applyFill="1" applyBorder="1" applyAlignment="1">
      <alignment horizontal="left"/>
    </xf>
    <xf numFmtId="44" fontId="0" fillId="11" borderId="10" xfId="12" applyNumberFormat="1" applyFont="1" applyFill="1" applyBorder="1" applyAlignment="1">
      <alignment horizontal="left"/>
    </xf>
    <xf numFmtId="0" fontId="1" fillId="19" borderId="32" xfId="12" applyFont="1" applyFill="1" applyBorder="1" applyAlignment="1">
      <alignment horizontal="left"/>
    </xf>
    <xf numFmtId="0" fontId="0" fillId="2" borderId="11" xfId="12" applyFont="1" applyFill="1" applyBorder="1" applyAlignment="1">
      <alignment horizontal="left"/>
    </xf>
    <xf numFmtId="44" fontId="12" fillId="11" borderId="3" xfId="10" applyNumberFormat="1" applyFont="1" applyFill="1" applyBorder="1" applyAlignment="1">
      <alignment horizontal="left"/>
    </xf>
    <xf numFmtId="0" fontId="16" fillId="19" borderId="1" xfId="10" applyFont="1" applyFill="1" applyBorder="1" applyAlignment="1">
      <alignment horizontal="left"/>
    </xf>
    <xf numFmtId="44" fontId="12" fillId="11" borderId="31" xfId="10" applyNumberFormat="1" applyFont="1" applyFill="1" applyBorder="1" applyAlignment="1">
      <alignment horizontal="left"/>
    </xf>
    <xf numFmtId="44" fontId="12" fillId="11" borderId="10" xfId="10" applyNumberFormat="1" applyFont="1" applyFill="1" applyBorder="1" applyAlignment="1">
      <alignment horizontal="left"/>
    </xf>
    <xf numFmtId="0" fontId="16" fillId="19" borderId="32" xfId="10" applyFont="1" applyFill="1" applyBorder="1" applyAlignment="1">
      <alignment horizontal="left"/>
    </xf>
    <xf numFmtId="0" fontId="9" fillId="2" borderId="9" xfId="8" applyFont="1" applyFill="1" applyBorder="1" applyAlignment="1">
      <alignment horizontal="left"/>
    </xf>
    <xf numFmtId="44" fontId="0" fillId="11" borderId="12" xfId="3" applyFont="1" applyFill="1" applyBorder="1"/>
    <xf numFmtId="0" fontId="1" fillId="19" borderId="11" xfId="0" applyFont="1" applyFill="1" applyBorder="1" applyAlignment="1">
      <alignment wrapText="1"/>
    </xf>
    <xf numFmtId="0" fontId="9" fillId="2" borderId="11" xfId="8" applyFont="1" applyFill="1" applyBorder="1"/>
    <xf numFmtId="0" fontId="0" fillId="2" borderId="11" xfId="0" applyFont="1" applyFill="1" applyBorder="1"/>
    <xf numFmtId="0" fontId="12" fillId="2" borderId="11" xfId="8" applyFont="1" applyFill="1" applyBorder="1" applyAlignment="1">
      <alignment horizontal="left" vertical="center"/>
    </xf>
    <xf numFmtId="0" fontId="9" fillId="2" borderId="11" xfId="8" applyFont="1" applyFill="1" applyBorder="1" applyAlignment="1">
      <alignment horizontal="left" vertical="center"/>
    </xf>
    <xf numFmtId="44" fontId="0" fillId="11" borderId="39" xfId="3" applyFont="1" applyFill="1" applyBorder="1" applyAlignment="1">
      <alignment vertical="center"/>
    </xf>
    <xf numFmtId="0" fontId="16" fillId="19" borderId="10" xfId="0" applyFont="1" applyFill="1" applyBorder="1" applyAlignment="1">
      <alignment vertical="center"/>
    </xf>
    <xf numFmtId="0" fontId="9" fillId="0" borderId="10" xfId="8" applyFont="1" applyBorder="1" applyAlignment="1">
      <alignment vertical="center"/>
    </xf>
    <xf numFmtId="44" fontId="0" fillId="11" borderId="10" xfId="3" applyFont="1" applyFill="1" applyBorder="1" applyAlignment="1">
      <alignment vertical="center"/>
    </xf>
    <xf numFmtId="0" fontId="9" fillId="0" borderId="11" xfId="8" applyFont="1" applyBorder="1" applyAlignment="1">
      <alignment vertical="center"/>
    </xf>
    <xf numFmtId="0" fontId="9" fillId="0" borderId="26" xfId="8" applyFont="1" applyBorder="1" applyAlignment="1">
      <alignment horizontal="left" vertical="center"/>
    </xf>
    <xf numFmtId="0" fontId="9" fillId="0" borderId="5" xfId="8" applyFont="1" applyBorder="1" applyAlignment="1"/>
    <xf numFmtId="0" fontId="16" fillId="2" borderId="10" xfId="0" applyFont="1" applyFill="1" applyBorder="1" applyAlignment="1">
      <alignment horizontal="left"/>
    </xf>
    <xf numFmtId="44" fontId="0" fillId="11" borderId="10" xfId="3" applyFont="1" applyFill="1" applyBorder="1" applyAlignment="1"/>
    <xf numFmtId="0" fontId="1" fillId="19" borderId="10" xfId="8" applyFont="1" applyFill="1" applyBorder="1" applyAlignment="1"/>
    <xf numFmtId="0" fontId="12" fillId="0" borderId="10" xfId="8" applyFont="1" applyBorder="1" applyAlignment="1">
      <alignment horizontal="left"/>
    </xf>
    <xf numFmtId="44" fontId="0" fillId="11" borderId="11" xfId="3" applyFont="1" applyFill="1" applyBorder="1" applyAlignment="1"/>
    <xf numFmtId="0" fontId="1" fillId="19" borderId="11" xfId="8" applyFont="1" applyFill="1" applyBorder="1" applyAlignment="1"/>
    <xf numFmtId="44" fontId="12" fillId="11" borderId="37" xfId="3" applyFont="1" applyFill="1" applyBorder="1" applyAlignment="1">
      <alignment horizontal="left"/>
    </xf>
    <xf numFmtId="0" fontId="19" fillId="19" borderId="37" xfId="8" applyFont="1" applyFill="1" applyBorder="1" applyAlignment="1">
      <alignment horizontal="left"/>
    </xf>
    <xf numFmtId="0" fontId="9" fillId="2" borderId="0" xfId="8" applyFont="1" applyFill="1" applyBorder="1" applyAlignment="1">
      <alignment horizontal="left"/>
    </xf>
    <xf numFmtId="44" fontId="0" fillId="11" borderId="3" xfId="10" applyNumberFormat="1" applyFont="1" applyFill="1" applyBorder="1" applyAlignment="1">
      <alignment horizontal="left"/>
    </xf>
    <xf numFmtId="0" fontId="9" fillId="2" borderId="2" xfId="8" applyFont="1" applyFill="1" applyBorder="1" applyAlignment="1"/>
    <xf numFmtId="44" fontId="0" fillId="11" borderId="0" xfId="3" applyFont="1" applyFill="1" applyBorder="1" applyAlignment="1"/>
    <xf numFmtId="0" fontId="1" fillId="19" borderId="0" xfId="8" applyFont="1" applyFill="1" applyBorder="1" applyAlignment="1"/>
    <xf numFmtId="0" fontId="9" fillId="2" borderId="37" xfId="8" applyFont="1" applyFill="1" applyBorder="1" applyAlignment="1"/>
    <xf numFmtId="0" fontId="12" fillId="2" borderId="37" xfId="8" applyFont="1" applyFill="1" applyBorder="1" applyAlignment="1">
      <alignment horizontal="left"/>
    </xf>
    <xf numFmtId="44" fontId="0" fillId="11" borderId="25" xfId="10" applyNumberFormat="1" applyFont="1" applyFill="1" applyBorder="1" applyAlignment="1">
      <alignment horizontal="left"/>
    </xf>
    <xf numFmtId="0" fontId="16" fillId="19" borderId="9" xfId="10" applyFont="1" applyFill="1" applyBorder="1" applyAlignment="1">
      <alignment horizontal="left"/>
    </xf>
    <xf numFmtId="0" fontId="0" fillId="2" borderId="0" xfId="8" applyFont="1" applyFill="1" applyBorder="1" applyAlignment="1"/>
    <xf numFmtId="0" fontId="1" fillId="2" borderId="0" xfId="8" applyFont="1" applyFill="1" applyBorder="1" applyAlignment="1"/>
    <xf numFmtId="0" fontId="9" fillId="0" borderId="11" xfId="8" applyFont="1" applyFill="1" applyBorder="1" applyAlignment="1">
      <alignment horizontal="left"/>
    </xf>
    <xf numFmtId="44" fontId="0" fillId="11" borderId="11" xfId="12" applyNumberFormat="1" applyFont="1" applyFill="1" applyBorder="1" applyAlignment="1">
      <alignment horizontal="left"/>
    </xf>
    <xf numFmtId="0" fontId="9" fillId="0" borderId="1" xfId="8" applyFont="1" applyFill="1" applyBorder="1" applyAlignment="1">
      <alignment horizontal="left"/>
    </xf>
    <xf numFmtId="44" fontId="0" fillId="11" borderId="1" xfId="12" applyNumberFormat="1" applyFont="1" applyFill="1" applyBorder="1" applyAlignment="1">
      <alignment horizontal="left"/>
    </xf>
    <xf numFmtId="0" fontId="0" fillId="2" borderId="1" xfId="12" applyFont="1" applyFill="1" applyBorder="1" applyAlignment="1"/>
    <xf numFmtId="0" fontId="9" fillId="0" borderId="1" xfId="8" applyFont="1" applyFill="1" applyBorder="1" applyAlignment="1"/>
    <xf numFmtId="0" fontId="9" fillId="0" borderId="2" xfId="8" applyFont="1" applyFill="1" applyBorder="1" applyAlignment="1">
      <alignment horizontal="left"/>
    </xf>
    <xf numFmtId="0" fontId="0" fillId="10" borderId="22" xfId="0" applyFont="1" applyFill="1" applyBorder="1" applyAlignment="1">
      <alignment horizontal="left"/>
    </xf>
    <xf numFmtId="0" fontId="1" fillId="2" borderId="10" xfId="12" applyFont="1" applyFill="1" applyBorder="1" applyAlignment="1">
      <alignment horizontal="left"/>
    </xf>
    <xf numFmtId="0" fontId="9" fillId="2" borderId="32" xfId="8" applyFont="1" applyFill="1" applyBorder="1" applyAlignment="1"/>
    <xf numFmtId="0" fontId="0" fillId="2" borderId="0" xfId="12" applyFont="1" applyFill="1" applyBorder="1" applyAlignment="1"/>
    <xf numFmtId="0" fontId="0" fillId="2" borderId="31" xfId="12" applyFont="1" applyFill="1" applyBorder="1" applyAlignment="1"/>
    <xf numFmtId="0" fontId="0" fillId="2" borderId="0" xfId="12" applyFont="1" applyFill="1" applyBorder="1" applyAlignment="1">
      <alignment horizontal="left"/>
    </xf>
    <xf numFmtId="0" fontId="9" fillId="0" borderId="11" xfId="8" applyFont="1" applyBorder="1" applyAlignment="1">
      <alignment horizontal="center"/>
    </xf>
    <xf numFmtId="0" fontId="12" fillId="0" borderId="9" xfId="8" applyFont="1" applyBorder="1" applyAlignment="1"/>
    <xf numFmtId="44" fontId="0" fillId="11" borderId="25" xfId="3" applyFont="1" applyFill="1" applyBorder="1"/>
    <xf numFmtId="44" fontId="9" fillId="2" borderId="9" xfId="8" applyNumberFormat="1" applyFont="1" applyFill="1" applyBorder="1" applyAlignment="1"/>
    <xf numFmtId="44" fontId="0" fillId="2" borderId="23" xfId="3" applyFont="1" applyFill="1" applyBorder="1" applyAlignment="1"/>
    <xf numFmtId="0" fontId="9" fillId="2" borderId="11" xfId="8" applyFont="1" applyFill="1" applyBorder="1" applyAlignment="1">
      <alignment vertical="center"/>
    </xf>
    <xf numFmtId="0" fontId="9" fillId="2" borderId="1" xfId="8" applyFont="1" applyFill="1" applyBorder="1" applyAlignment="1">
      <alignment vertical="center"/>
    </xf>
    <xf numFmtId="0" fontId="9" fillId="2" borderId="1" xfId="8" applyFont="1" applyFill="1" applyBorder="1" applyAlignment="1">
      <alignment horizontal="left" vertical="center"/>
    </xf>
    <xf numFmtId="44" fontId="0" fillId="11" borderId="3" xfId="12" applyNumberFormat="1" applyFont="1" applyFill="1" applyBorder="1" applyAlignment="1">
      <alignment horizontal="left"/>
    </xf>
    <xf numFmtId="0" fontId="0" fillId="2" borderId="1" xfId="12" applyFont="1" applyFill="1" applyBorder="1" applyAlignment="1">
      <alignment horizontal="left"/>
    </xf>
    <xf numFmtId="0" fontId="16" fillId="2" borderId="1" xfId="10" applyFont="1" applyFill="1" applyBorder="1" applyAlignment="1">
      <alignment horizontal="left"/>
    </xf>
    <xf numFmtId="0" fontId="19" fillId="19" borderId="10" xfId="8" applyFont="1" applyFill="1" applyBorder="1" applyAlignment="1"/>
    <xf numFmtId="0" fontId="16" fillId="2" borderId="1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center" vertical="center"/>
    </xf>
    <xf numFmtId="0" fontId="0" fillId="2" borderId="46" xfId="10" applyFont="1" applyFill="1" applyBorder="1" applyAlignment="1">
      <alignment horizontal="left"/>
    </xf>
    <xf numFmtId="44" fontId="0" fillId="13" borderId="22" xfId="3" applyFont="1" applyFill="1" applyBorder="1" applyAlignment="1">
      <alignment horizontal="left"/>
    </xf>
    <xf numFmtId="44" fontId="0" fillId="13" borderId="22" xfId="0" applyNumberFormat="1" applyFont="1" applyFill="1" applyBorder="1" applyAlignment="1">
      <alignment horizontal="left"/>
    </xf>
    <xf numFmtId="44" fontId="0" fillId="13" borderId="22" xfId="12" applyNumberFormat="1" applyFont="1" applyFill="1" applyBorder="1" applyAlignment="1"/>
    <xf numFmtId="44" fontId="0" fillId="2" borderId="50" xfId="3" applyFont="1" applyFill="1" applyBorder="1" applyAlignment="1"/>
    <xf numFmtId="44" fontId="0" fillId="13" borderId="51" xfId="0" applyNumberFormat="1" applyFont="1" applyFill="1" applyBorder="1" applyAlignment="1">
      <alignment horizontal="left"/>
    </xf>
    <xf numFmtId="44" fontId="0" fillId="13" borderId="52" xfId="0" applyNumberFormat="1" applyFont="1" applyFill="1" applyBorder="1" applyAlignment="1">
      <alignment horizontal="left"/>
    </xf>
    <xf numFmtId="44" fontId="0" fillId="13" borderId="52" xfId="3" applyFont="1" applyFill="1" applyBorder="1" applyAlignment="1">
      <alignment horizontal="left"/>
    </xf>
    <xf numFmtId="44" fontId="0" fillId="13" borderId="51" xfId="3" applyFont="1" applyFill="1" applyBorder="1" applyAlignment="1">
      <alignment horizontal="left"/>
    </xf>
    <xf numFmtId="44" fontId="0" fillId="13" borderId="54" xfId="3" applyFont="1" applyFill="1" applyBorder="1" applyAlignment="1">
      <alignment horizontal="left"/>
    </xf>
    <xf numFmtId="44" fontId="0" fillId="13" borderId="22" xfId="3" applyFont="1" applyFill="1" applyBorder="1"/>
    <xf numFmtId="0" fontId="0" fillId="10" borderId="54" xfId="0" applyFont="1" applyFill="1" applyBorder="1" applyAlignment="1">
      <alignment horizontal="left"/>
    </xf>
    <xf numFmtId="0" fontId="0" fillId="10" borderId="52" xfId="0" applyFont="1" applyFill="1" applyBorder="1" applyAlignment="1">
      <alignment horizontal="left"/>
    </xf>
    <xf numFmtId="44" fontId="1" fillId="13" borderId="52" xfId="3" applyFont="1" applyFill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0" fillId="0" borderId="50" xfId="0" applyFont="1" applyBorder="1" applyAlignment="1">
      <alignment horizontal="left"/>
    </xf>
    <xf numFmtId="44" fontId="0" fillId="13" borderId="51" xfId="12" applyNumberFormat="1" applyFont="1" applyFill="1" applyBorder="1" applyAlignment="1">
      <alignment horizontal="left"/>
    </xf>
    <xf numFmtId="0" fontId="0" fillId="2" borderId="55" xfId="12" applyFont="1" applyFill="1" applyBorder="1" applyAlignment="1">
      <alignment horizontal="left"/>
    </xf>
    <xf numFmtId="44" fontId="0" fillId="13" borderId="54" xfId="12" applyNumberFormat="1" applyFont="1" applyFill="1" applyBorder="1" applyAlignment="1">
      <alignment horizontal="left"/>
    </xf>
    <xf numFmtId="0" fontId="0" fillId="2" borderId="46" xfId="12" applyFont="1" applyFill="1" applyBorder="1" applyAlignment="1">
      <alignment horizontal="left"/>
    </xf>
    <xf numFmtId="0" fontId="9" fillId="2" borderId="50" xfId="8" applyFont="1" applyFill="1" applyBorder="1" applyAlignment="1"/>
    <xf numFmtId="0" fontId="5" fillId="3" borderId="44" xfId="4" applyFont="1" applyBorder="1" applyAlignment="1">
      <alignment horizontal="left"/>
    </xf>
    <xf numFmtId="0" fontId="5" fillId="3" borderId="45" xfId="4" applyFont="1" applyBorder="1" applyAlignment="1">
      <alignment horizontal="left"/>
    </xf>
    <xf numFmtId="0" fontId="0" fillId="2" borderId="52" xfId="0" applyFont="1" applyFill="1" applyBorder="1" applyAlignment="1">
      <alignment horizontal="left"/>
    </xf>
    <xf numFmtId="44" fontId="0" fillId="13" borderId="22" xfId="3" applyFont="1" applyFill="1" applyBorder="1" applyAlignment="1">
      <alignment vertical="center"/>
    </xf>
    <xf numFmtId="0" fontId="0" fillId="0" borderId="55" xfId="0" applyFont="1" applyBorder="1" applyAlignment="1">
      <alignment horizontal="left"/>
    </xf>
    <xf numFmtId="44" fontId="0" fillId="13" borderId="51" xfId="3" applyFont="1" applyFill="1" applyBorder="1" applyAlignment="1">
      <alignment vertical="center"/>
    </xf>
    <xf numFmtId="0" fontId="0" fillId="0" borderId="46" xfId="0" applyFont="1" applyBorder="1" applyAlignment="1">
      <alignment horizontal="left"/>
    </xf>
    <xf numFmtId="44" fontId="0" fillId="13" borderId="52" xfId="12" applyNumberFormat="1" applyFont="1" applyFill="1" applyBorder="1" applyAlignment="1">
      <alignment horizontal="left"/>
    </xf>
    <xf numFmtId="44" fontId="12" fillId="13" borderId="22" xfId="10" applyNumberFormat="1" applyFont="1" applyFill="1" applyBorder="1" applyAlignment="1">
      <alignment horizontal="left"/>
    </xf>
    <xf numFmtId="44" fontId="12" fillId="13" borderId="52" xfId="3" applyFont="1" applyFill="1" applyBorder="1" applyAlignment="1">
      <alignment horizontal="left"/>
    </xf>
    <xf numFmtId="44" fontId="0" fillId="13" borderId="51" xfId="3" applyFont="1" applyFill="1" applyBorder="1"/>
    <xf numFmtId="0" fontId="0" fillId="2" borderId="37" xfId="0" applyFont="1" applyFill="1" applyBorder="1"/>
    <xf numFmtId="44" fontId="0" fillId="13" borderId="52" xfId="0" applyNumberFormat="1" applyFont="1" applyFill="1" applyBorder="1" applyAlignment="1">
      <alignment vertical="center"/>
    </xf>
    <xf numFmtId="0" fontId="0" fillId="10" borderId="22" xfId="0" applyFont="1" applyFill="1" applyBorder="1" applyAlignment="1">
      <alignment vertical="center"/>
    </xf>
    <xf numFmtId="44" fontId="0" fillId="13" borderId="54" xfId="0" applyNumberFormat="1" applyFont="1" applyFill="1" applyBorder="1" applyAlignment="1">
      <alignment horizontal="left"/>
    </xf>
    <xf numFmtId="44" fontId="0" fillId="13" borderId="51" xfId="10" applyNumberFormat="1" applyFont="1" applyFill="1" applyBorder="1" applyAlignment="1">
      <alignment horizontal="left"/>
    </xf>
    <xf numFmtId="44" fontId="0" fillId="13" borderId="22" xfId="10" applyNumberFormat="1" applyFont="1" applyFill="1" applyBorder="1" applyAlignment="1">
      <alignment horizontal="left"/>
    </xf>
    <xf numFmtId="44" fontId="0" fillId="13" borderId="54" xfId="10" applyNumberFormat="1" applyFont="1" applyFill="1" applyBorder="1" applyAlignment="1">
      <alignment horizontal="left"/>
    </xf>
    <xf numFmtId="0" fontId="0" fillId="2" borderId="55" xfId="12" applyFont="1" applyFill="1" applyBorder="1" applyAlignment="1"/>
    <xf numFmtId="0" fontId="0" fillId="2" borderId="45" xfId="12" applyFont="1" applyFill="1" applyBorder="1" applyAlignment="1"/>
    <xf numFmtId="0" fontId="0" fillId="2" borderId="46" xfId="12" applyFont="1" applyFill="1" applyBorder="1" applyAlignment="1"/>
    <xf numFmtId="0" fontId="0" fillId="0" borderId="45" xfId="0" applyFont="1" applyBorder="1" applyAlignment="1">
      <alignment horizontal="left"/>
    </xf>
    <xf numFmtId="0" fontId="0" fillId="2" borderId="46" xfId="0" applyFont="1" applyFill="1" applyBorder="1" applyAlignment="1">
      <alignment horizontal="left"/>
    </xf>
    <xf numFmtId="0" fontId="0" fillId="2" borderId="50" xfId="12" applyFont="1" applyFill="1" applyBorder="1" applyAlignment="1">
      <alignment horizontal="left"/>
    </xf>
    <xf numFmtId="44" fontId="0" fillId="13" borderId="22" xfId="3" applyFont="1" applyFill="1" applyBorder="1" applyAlignment="1"/>
    <xf numFmtId="0" fontId="9" fillId="0" borderId="46" xfId="8" applyFont="1" applyBorder="1" applyAlignment="1"/>
    <xf numFmtId="44" fontId="0" fillId="13" borderId="52" xfId="10" applyNumberFormat="1" applyFont="1" applyFill="1" applyBorder="1" applyAlignment="1">
      <alignment horizontal="left"/>
    </xf>
    <xf numFmtId="0" fontId="9" fillId="2" borderId="45" xfId="8" applyFont="1" applyFill="1" applyBorder="1" applyAlignment="1"/>
    <xf numFmtId="0" fontId="0" fillId="0" borderId="37" xfId="0" applyFont="1" applyBorder="1" applyAlignment="1">
      <alignment horizontal="left"/>
    </xf>
    <xf numFmtId="0" fontId="9" fillId="0" borderId="47" xfId="8" applyFont="1" applyBorder="1" applyAlignment="1"/>
    <xf numFmtId="44" fontId="0" fillId="11" borderId="58" xfId="3" applyFont="1" applyFill="1" applyBorder="1" applyAlignment="1">
      <alignment horizontal="left"/>
    </xf>
    <xf numFmtId="0" fontId="16" fillId="2" borderId="59" xfId="0" applyFont="1" applyFill="1" applyBorder="1" applyAlignment="1">
      <alignment horizontal="left"/>
    </xf>
    <xf numFmtId="0" fontId="9" fillId="0" borderId="59" xfId="8" applyFont="1" applyBorder="1" applyAlignment="1">
      <alignment horizontal="left"/>
    </xf>
    <xf numFmtId="44" fontId="0" fillId="11" borderId="59" xfId="3" applyFont="1" applyFill="1" applyBorder="1" applyAlignment="1">
      <alignment horizontal="left"/>
    </xf>
    <xf numFmtId="0" fontId="16" fillId="19" borderId="59" xfId="0" applyFont="1" applyFill="1" applyBorder="1" applyAlignment="1">
      <alignment horizontal="left"/>
    </xf>
    <xf numFmtId="0" fontId="9" fillId="0" borderId="59" xfId="8" applyFont="1" applyBorder="1" applyAlignment="1"/>
    <xf numFmtId="0" fontId="12" fillId="0" borderId="59" xfId="8" applyFont="1" applyBorder="1" applyAlignment="1"/>
    <xf numFmtId="0" fontId="9" fillId="0" borderId="53" xfId="8" applyFont="1" applyBorder="1" applyAlignment="1"/>
    <xf numFmtId="0" fontId="4" fillId="2" borderId="44" xfId="10" applyFont="1" applyFill="1" applyBorder="1" applyAlignment="1">
      <alignment horizontal="center" vertical="center"/>
    </xf>
    <xf numFmtId="0" fontId="4" fillId="2" borderId="45" xfId="10" applyFont="1" applyFill="1" applyBorder="1" applyAlignment="1">
      <alignment horizontal="left" vertical="top"/>
    </xf>
    <xf numFmtId="0" fontId="12" fillId="2" borderId="45" xfId="5" applyFont="1" applyFill="1" applyBorder="1" applyAlignment="1">
      <alignment horizontal="left" vertical="top"/>
    </xf>
    <xf numFmtId="0" fontId="0" fillId="0" borderId="45" xfId="0" applyBorder="1"/>
    <xf numFmtId="0" fontId="5" fillId="3" borderId="45" xfId="4" applyBorder="1"/>
    <xf numFmtId="0" fontId="0" fillId="0" borderId="45" xfId="0" applyBorder="1" applyAlignment="1">
      <alignment horizontal="left" vertical="top"/>
    </xf>
    <xf numFmtId="0" fontId="12" fillId="2" borderId="45" xfId="4" applyFont="1" applyFill="1" applyBorder="1" applyAlignment="1">
      <alignment horizontal="left" vertical="top"/>
    </xf>
    <xf numFmtId="0" fontId="4" fillId="2" borderId="45" xfId="4" applyFont="1" applyFill="1" applyBorder="1" applyAlignment="1">
      <alignment horizontal="left" vertical="top"/>
    </xf>
    <xf numFmtId="0" fontId="0" fillId="0" borderId="44" xfId="0" applyBorder="1" applyAlignment="1">
      <alignment horizontal="center" vertical="center"/>
    </xf>
    <xf numFmtId="0" fontId="12" fillId="2" borderId="44" xfId="4" applyFont="1" applyFill="1" applyBorder="1" applyAlignment="1">
      <alignment horizontal="center" vertical="center"/>
    </xf>
    <xf numFmtId="0" fontId="5" fillId="3" borderId="45" xfId="4" applyBorder="1" applyAlignment="1">
      <alignment horizontal="left" vertical="top"/>
    </xf>
    <xf numFmtId="0" fontId="7" fillId="2" borderId="44" xfId="6" applyFill="1" applyBorder="1" applyAlignment="1">
      <alignment horizontal="center"/>
    </xf>
    <xf numFmtId="0" fontId="12" fillId="2" borderId="45" xfId="6" applyFont="1" applyFill="1" applyBorder="1" applyAlignment="1">
      <alignment horizontal="left"/>
    </xf>
    <xf numFmtId="0" fontId="4" fillId="2" borderId="44" xfId="4" applyFont="1" applyFill="1" applyBorder="1" applyAlignment="1">
      <alignment horizontal="center" vertical="center"/>
    </xf>
    <xf numFmtId="0" fontId="12" fillId="2" borderId="44" xfId="10" applyFont="1" applyFill="1" applyBorder="1" applyAlignment="1">
      <alignment horizontal="center" vertical="center"/>
    </xf>
    <xf numFmtId="0" fontId="12" fillId="2" borderId="45" xfId="10" applyFont="1" applyFill="1" applyBorder="1" applyAlignment="1">
      <alignment horizontal="left" vertical="top"/>
    </xf>
    <xf numFmtId="0" fontId="0" fillId="2" borderId="45" xfId="0" applyFill="1" applyBorder="1" applyAlignment="1">
      <alignment horizontal="left" vertical="top"/>
    </xf>
    <xf numFmtId="0" fontId="0" fillId="7" borderId="44" xfId="0" applyFill="1" applyBorder="1" applyAlignment="1">
      <alignment vertical="center"/>
    </xf>
    <xf numFmtId="0" fontId="0" fillId="7" borderId="45" xfId="0" applyFill="1" applyBorder="1" applyAlignment="1">
      <alignment vertical="center"/>
    </xf>
    <xf numFmtId="0" fontId="0" fillId="2" borderId="44" xfId="0" applyFill="1" applyBorder="1" applyAlignment="1">
      <alignment horizontal="center" vertical="center"/>
    </xf>
    <xf numFmtId="0" fontId="12" fillId="2" borderId="44" xfId="5" applyFont="1" applyFill="1" applyBorder="1" applyAlignment="1">
      <alignment horizontal="center" vertical="center"/>
    </xf>
    <xf numFmtId="0" fontId="4" fillId="2" borderId="45" xfId="5" applyFont="1" applyFill="1" applyBorder="1" applyAlignment="1">
      <alignment horizontal="left" vertical="top"/>
    </xf>
    <xf numFmtId="0" fontId="0" fillId="0" borderId="45" xfId="0" applyFill="1" applyBorder="1" applyAlignment="1">
      <alignment horizontal="left" vertical="top"/>
    </xf>
    <xf numFmtId="0" fontId="0" fillId="0" borderId="59" xfId="0" applyBorder="1" applyAlignment="1">
      <alignment horizontal="left"/>
    </xf>
    <xf numFmtId="0" fontId="0" fillId="0" borderId="62" xfId="0" applyBorder="1" applyAlignment="1">
      <alignment horizontal="left" vertical="top"/>
    </xf>
    <xf numFmtId="0" fontId="1" fillId="19" borderId="11" xfId="10" applyFont="1" applyFill="1" applyBorder="1" applyAlignment="1">
      <alignment horizontal="left"/>
    </xf>
    <xf numFmtId="0" fontId="0" fillId="2" borderId="55" xfId="10" applyFont="1" applyFill="1" applyBorder="1" applyAlignment="1">
      <alignment horizontal="left"/>
    </xf>
    <xf numFmtId="0" fontId="1" fillId="19" borderId="9" xfId="10" applyFont="1" applyFill="1" applyBorder="1" applyAlignment="1">
      <alignment horizontal="left"/>
    </xf>
    <xf numFmtId="44" fontId="0" fillId="11" borderId="9" xfId="10" applyNumberFormat="1" applyFont="1" applyFill="1" applyBorder="1" applyAlignment="1">
      <alignment horizontal="left"/>
    </xf>
    <xf numFmtId="0" fontId="19" fillId="19" borderId="9" xfId="8" applyFont="1" applyFill="1" applyBorder="1" applyAlignment="1">
      <alignment horizontal="left"/>
    </xf>
    <xf numFmtId="0" fontId="0" fillId="10" borderId="54" xfId="10" applyFont="1" applyFill="1" applyBorder="1" applyAlignment="1">
      <alignment horizontal="left"/>
    </xf>
    <xf numFmtId="0" fontId="1" fillId="19" borderId="10" xfId="10" applyFont="1" applyFill="1" applyBorder="1" applyAlignment="1">
      <alignment horizontal="left"/>
    </xf>
    <xf numFmtId="0" fontId="0" fillId="2" borderId="50" xfId="10" applyFont="1" applyFill="1" applyBorder="1" applyAlignment="1">
      <alignment horizontal="left"/>
    </xf>
    <xf numFmtId="0" fontId="0" fillId="10" borderId="51" xfId="0" applyFont="1" applyFill="1" applyBorder="1" applyAlignment="1">
      <alignment horizontal="left"/>
    </xf>
    <xf numFmtId="0" fontId="0" fillId="14" borderId="22" xfId="0" applyFill="1" applyBorder="1" applyAlignment="1">
      <alignment horizontal="center" wrapText="1"/>
    </xf>
    <xf numFmtId="44" fontId="0" fillId="0" borderId="1" xfId="0" applyNumberFormat="1" applyBorder="1"/>
    <xf numFmtId="44" fontId="0" fillId="14" borderId="22" xfId="3" applyFont="1" applyFill="1" applyBorder="1" applyAlignment="1">
      <alignment horizontal="center" wrapText="1"/>
    </xf>
    <xf numFmtId="44" fontId="0" fillId="0" borderId="1" xfId="3" applyFont="1" applyBorder="1"/>
    <xf numFmtId="0" fontId="0" fillId="2" borderId="0" xfId="0" applyFont="1" applyFill="1"/>
    <xf numFmtId="0" fontId="0" fillId="2" borderId="1" xfId="10" applyFont="1" applyFill="1" applyBorder="1" applyAlignment="1">
      <alignment horizontal="center" vertical="center"/>
    </xf>
    <xf numFmtId="0" fontId="0" fillId="2" borderId="1" xfId="10" applyFont="1" applyFill="1" applyBorder="1" applyAlignment="1">
      <alignment horizontal="left" vertical="top"/>
    </xf>
    <xf numFmtId="0" fontId="0" fillId="2" borderId="1" xfId="5" applyFont="1" applyFill="1" applyBorder="1" applyAlignment="1">
      <alignment horizontal="left"/>
    </xf>
    <xf numFmtId="0" fontId="0" fillId="2" borderId="1" xfId="5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0" fontId="0" fillId="2" borderId="1" xfId="4" applyFont="1" applyFill="1" applyBorder="1" applyAlignment="1">
      <alignment horizontal="center"/>
    </xf>
    <xf numFmtId="0" fontId="0" fillId="2" borderId="1" xfId="4" applyFont="1" applyFill="1" applyBorder="1"/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top"/>
    </xf>
    <xf numFmtId="0" fontId="0" fillId="2" borderId="1" xfId="4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center" vertical="center"/>
    </xf>
    <xf numFmtId="0" fontId="0" fillId="2" borderId="1" xfId="4" applyFont="1" applyFill="1" applyBorder="1" applyAlignment="1">
      <alignment horizontal="center" vertical="center"/>
    </xf>
    <xf numFmtId="0" fontId="0" fillId="2" borderId="1" xfId="4" applyFont="1" applyFill="1" applyBorder="1" applyAlignment="1"/>
    <xf numFmtId="0" fontId="1" fillId="2" borderId="1" xfId="6" applyFont="1" applyFill="1" applyBorder="1" applyAlignment="1">
      <alignment horizontal="center"/>
    </xf>
    <xf numFmtId="0" fontId="0" fillId="2" borderId="1" xfId="6" applyFont="1" applyFill="1" applyBorder="1" applyAlignment="1">
      <alignment horizontal="left"/>
    </xf>
    <xf numFmtId="0" fontId="0" fillId="2" borderId="1" xfId="0" applyFont="1" applyFill="1" applyBorder="1" applyAlignment="1">
      <alignment vertical="center"/>
    </xf>
    <xf numFmtId="0" fontId="0" fillId="2" borderId="1" xfId="5" applyFont="1" applyFill="1" applyBorder="1" applyAlignment="1">
      <alignment horizontal="center" vertical="center"/>
    </xf>
    <xf numFmtId="0" fontId="13" fillId="14" borderId="13" xfId="11" applyFont="1" applyFill="1" applyBorder="1" applyAlignment="1">
      <alignment horizontal="center" vertical="center"/>
    </xf>
    <xf numFmtId="44" fontId="4" fillId="14" borderId="22" xfId="3" applyFont="1" applyFill="1" applyBorder="1" applyAlignment="1">
      <alignment horizontal="center" wrapText="1"/>
    </xf>
    <xf numFmtId="44" fontId="4" fillId="13" borderId="0" xfId="3" applyFont="1" applyFill="1"/>
    <xf numFmtId="44" fontId="4" fillId="13" borderId="1" xfId="3" applyFont="1" applyFill="1" applyBorder="1"/>
    <xf numFmtId="44" fontId="4" fillId="2" borderId="0" xfId="3" applyFont="1" applyFill="1"/>
    <xf numFmtId="0" fontId="0" fillId="14" borderId="22" xfId="0" applyFill="1" applyBorder="1" applyAlignment="1">
      <alignment horizontal="center" vertical="center" wrapText="1"/>
    </xf>
    <xf numFmtId="44" fontId="0" fillId="14" borderId="22" xfId="3" applyFont="1" applyFill="1" applyBorder="1" applyAlignment="1">
      <alignment horizontal="center" vertical="center" wrapText="1"/>
    </xf>
    <xf numFmtId="44" fontId="4" fillId="14" borderId="22" xfId="3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44" fontId="4" fillId="2" borderId="1" xfId="4" applyNumberFormat="1" applyFont="1" applyFill="1" applyBorder="1" applyAlignment="1">
      <alignment horizontal="right" vertical="center"/>
    </xf>
    <xf numFmtId="0" fontId="16" fillId="7" borderId="1" xfId="6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2" fillId="2" borderId="9" xfId="5" applyFont="1" applyFill="1" applyBorder="1" applyAlignment="1">
      <alignment horizontal="center" vertical="center"/>
    </xf>
    <xf numFmtId="0" fontId="12" fillId="2" borderId="10" xfId="5" applyFont="1" applyFill="1" applyBorder="1" applyAlignment="1">
      <alignment horizontal="center" vertical="center"/>
    </xf>
    <xf numFmtId="0" fontId="12" fillId="2" borderId="11" xfId="5" applyFont="1" applyFill="1" applyBorder="1" applyAlignment="1">
      <alignment horizontal="center" vertical="center"/>
    </xf>
    <xf numFmtId="44" fontId="4" fillId="20" borderId="2" xfId="3" applyFont="1" applyFill="1" applyBorder="1" applyAlignment="1">
      <alignment horizontal="center"/>
    </xf>
    <xf numFmtId="44" fontId="4" fillId="20" borderId="5" xfId="3" applyFont="1" applyFill="1" applyBorder="1" applyAlignment="1">
      <alignment horizontal="center"/>
    </xf>
    <xf numFmtId="44" fontId="4" fillId="20" borderId="12" xfId="3" applyFont="1" applyFill="1" applyBorder="1" applyAlignment="1">
      <alignment horizontal="center"/>
    </xf>
    <xf numFmtId="0" fontId="9" fillId="2" borderId="2" xfId="8" applyFill="1" applyBorder="1" applyAlignment="1">
      <alignment horizontal="left"/>
    </xf>
    <xf numFmtId="0" fontId="9" fillId="2" borderId="5" xfId="8" applyFill="1" applyBorder="1" applyAlignment="1">
      <alignment horizontal="left"/>
    </xf>
    <xf numFmtId="0" fontId="9" fillId="2" borderId="3" xfId="8" applyFill="1" applyBorder="1" applyAlignment="1">
      <alignment horizontal="left"/>
    </xf>
    <xf numFmtId="0" fontId="7" fillId="7" borderId="1" xfId="6" applyFill="1" applyBorder="1" applyAlignment="1">
      <alignment horizontal="center"/>
    </xf>
    <xf numFmtId="0" fontId="0" fillId="7" borderId="1" xfId="0" applyFill="1" applyBorder="1" applyAlignment="1">
      <alignment horizontal="left"/>
    </xf>
    <xf numFmtId="0" fontId="5" fillId="7" borderId="1" xfId="4" applyFill="1" applyBorder="1" applyAlignment="1">
      <alignment horizontal="left"/>
    </xf>
    <xf numFmtId="0" fontId="0" fillId="7" borderId="9" xfId="0" applyFill="1" applyBorder="1" applyAlignment="1">
      <alignment horizontal="left"/>
    </xf>
    <xf numFmtId="0" fontId="0" fillId="7" borderId="11" xfId="0" applyFill="1" applyBorder="1" applyAlignment="1">
      <alignment horizontal="left"/>
    </xf>
    <xf numFmtId="44" fontId="0" fillId="20" borderId="1" xfId="3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3" fillId="18" borderId="19" xfId="0" applyFont="1" applyFill="1" applyBorder="1" applyAlignment="1">
      <alignment horizontal="center" vertical="center"/>
    </xf>
    <xf numFmtId="0" fontId="13" fillId="18" borderId="20" xfId="0" applyFont="1" applyFill="1" applyBorder="1" applyAlignment="1">
      <alignment horizontal="center" vertical="center"/>
    </xf>
    <xf numFmtId="44" fontId="1" fillId="20" borderId="1" xfId="3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44" fontId="0" fillId="20" borderId="11" xfId="3" applyFont="1" applyFill="1" applyBorder="1" applyAlignment="1">
      <alignment horizontal="center"/>
    </xf>
    <xf numFmtId="0" fontId="0" fillId="7" borderId="10" xfId="0" applyFill="1" applyBorder="1" applyAlignment="1">
      <alignment horizontal="left"/>
    </xf>
    <xf numFmtId="0" fontId="9" fillId="2" borderId="1" xfId="8" applyFill="1" applyBorder="1" applyAlignment="1">
      <alignment horizontal="left" vertical="center"/>
    </xf>
    <xf numFmtId="0" fontId="5" fillId="3" borderId="1" xfId="4" applyBorder="1" applyAlignment="1">
      <alignment horizontal="left"/>
    </xf>
    <xf numFmtId="0" fontId="7" fillId="7" borderId="1" xfId="6" applyFill="1" applyBorder="1" applyAlignment="1">
      <alignment horizontal="left"/>
    </xf>
    <xf numFmtId="0" fontId="7" fillId="7" borderId="9" xfId="6" applyFill="1" applyBorder="1" applyAlignment="1">
      <alignment horizontal="left"/>
    </xf>
    <xf numFmtId="44" fontId="7" fillId="7" borderId="1" xfId="3" applyFont="1" applyFill="1" applyBorder="1" applyAlignment="1">
      <alignment horizontal="left"/>
    </xf>
    <xf numFmtId="44" fontId="7" fillId="7" borderId="9" xfId="3" applyFont="1" applyFill="1" applyBorder="1" applyAlignment="1">
      <alignment horizontal="left"/>
    </xf>
    <xf numFmtId="44" fontId="0" fillId="11" borderId="1" xfId="3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9" fillId="0" borderId="1" xfId="8" applyBorder="1" applyAlignment="1">
      <alignment horizontal="left"/>
    </xf>
    <xf numFmtId="0" fontId="7" fillId="7" borderId="11" xfId="6" applyFill="1" applyBorder="1" applyAlignment="1">
      <alignment horizontal="left"/>
    </xf>
    <xf numFmtId="0" fontId="4" fillId="7" borderId="1" xfId="4" applyFont="1" applyFill="1" applyBorder="1" applyAlignment="1">
      <alignment horizontal="center"/>
    </xf>
    <xf numFmtId="0" fontId="12" fillId="2" borderId="1" xfId="4" applyFont="1" applyFill="1" applyBorder="1" applyAlignment="1">
      <alignment horizontal="center" vertical="center"/>
    </xf>
    <xf numFmtId="44" fontId="0" fillId="13" borderId="1" xfId="3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2" borderId="1" xfId="10" applyFont="1" applyFill="1" applyBorder="1" applyAlignment="1">
      <alignment horizontal="center" vertical="center"/>
    </xf>
    <xf numFmtId="0" fontId="4" fillId="2" borderId="1" xfId="4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/>
    </xf>
    <xf numFmtId="0" fontId="9" fillId="2" borderId="23" xfId="8" applyFill="1" applyBorder="1" applyAlignment="1">
      <alignment horizontal="center" vertical="center"/>
    </xf>
    <xf numFmtId="0" fontId="9" fillId="2" borderId="24" xfId="8" applyFill="1" applyBorder="1" applyAlignment="1">
      <alignment horizontal="center" vertical="center"/>
    </xf>
    <xf numFmtId="0" fontId="9" fillId="2" borderId="25" xfId="8" applyFill="1" applyBorder="1" applyAlignment="1">
      <alignment horizontal="center" vertical="center"/>
    </xf>
    <xf numFmtId="0" fontId="9" fillId="2" borderId="26" xfId="8" applyFill="1" applyBorder="1" applyAlignment="1">
      <alignment horizontal="center" vertical="center"/>
    </xf>
    <xf numFmtId="0" fontId="9" fillId="2" borderId="27" xfId="8" applyFill="1" applyBorder="1" applyAlignment="1">
      <alignment horizontal="center" vertical="center"/>
    </xf>
    <xf numFmtId="0" fontId="9" fillId="2" borderId="12" xfId="8" applyFill="1" applyBorder="1" applyAlignment="1">
      <alignment horizontal="center" vertical="center"/>
    </xf>
    <xf numFmtId="0" fontId="1" fillId="7" borderId="1" xfId="6" applyFont="1" applyFill="1" applyBorder="1" applyAlignment="1">
      <alignment horizontal="center"/>
    </xf>
    <xf numFmtId="0" fontId="21" fillId="12" borderId="6" xfId="7" applyFont="1" applyFill="1" applyBorder="1" applyAlignment="1">
      <alignment horizontal="center" vertical="center"/>
    </xf>
    <xf numFmtId="0" fontId="21" fillId="12" borderId="7" xfId="7" applyFont="1" applyFill="1" applyBorder="1" applyAlignment="1">
      <alignment horizontal="center" vertical="center"/>
    </xf>
    <xf numFmtId="0" fontId="21" fillId="12" borderId="14" xfId="7" applyFont="1" applyFill="1" applyBorder="1" applyAlignment="1">
      <alignment horizontal="center" vertical="center"/>
    </xf>
    <xf numFmtId="0" fontId="21" fillId="12" borderId="8" xfId="7" applyFont="1" applyFill="1" applyBorder="1" applyAlignment="1">
      <alignment horizontal="center" vertical="center"/>
    </xf>
    <xf numFmtId="0" fontId="0" fillId="0" borderId="0" xfId="0"/>
    <xf numFmtId="0" fontId="13" fillId="14" borderId="21" xfId="0" applyFont="1" applyFill="1" applyBorder="1" applyAlignment="1">
      <alignment horizontal="center" vertical="center" wrapText="1"/>
    </xf>
    <xf numFmtId="0" fontId="13" fillId="14" borderId="13" xfId="0" applyFont="1" applyFill="1" applyBorder="1" applyAlignment="1">
      <alignment horizontal="center" vertical="center" wrapText="1"/>
    </xf>
    <xf numFmtId="0" fontId="13" fillId="14" borderId="18" xfId="0" applyFont="1" applyFill="1" applyBorder="1" applyAlignment="1">
      <alignment horizontal="center" vertical="center" wrapText="1"/>
    </xf>
    <xf numFmtId="0" fontId="9" fillId="0" borderId="9" xfId="8" applyBorder="1" applyAlignment="1">
      <alignment horizontal="left"/>
    </xf>
    <xf numFmtId="0" fontId="9" fillId="0" borderId="1" xfId="8" applyBorder="1" applyAlignment="1">
      <alignment horizontal="left" vertical="top"/>
    </xf>
    <xf numFmtId="0" fontId="9" fillId="0" borderId="9" xfId="8" applyBorder="1" applyAlignment="1">
      <alignment horizontal="left" vertical="top"/>
    </xf>
    <xf numFmtId="0" fontId="22" fillId="0" borderId="0" xfId="0" applyFont="1" applyAlignment="1">
      <alignment horizontal="center"/>
    </xf>
    <xf numFmtId="44" fontId="4" fillId="7" borderId="1" xfId="3" applyFont="1" applyFill="1" applyBorder="1" applyAlignment="1">
      <alignment horizontal="center"/>
    </xf>
    <xf numFmtId="0" fontId="9" fillId="2" borderId="1" xfId="8" applyFill="1" applyBorder="1" applyAlignment="1">
      <alignment horizontal="left"/>
    </xf>
    <xf numFmtId="0" fontId="23" fillId="12" borderId="21" xfId="0" applyFont="1" applyFill="1" applyBorder="1" applyAlignment="1">
      <alignment horizontal="center" vertical="center"/>
    </xf>
    <xf numFmtId="0" fontId="23" fillId="12" borderId="13" xfId="0" applyFont="1" applyFill="1" applyBorder="1" applyAlignment="1">
      <alignment horizontal="center" vertical="center"/>
    </xf>
    <xf numFmtId="0" fontId="23" fillId="12" borderId="18" xfId="0" applyFont="1" applyFill="1" applyBorder="1" applyAlignment="1">
      <alignment horizontal="center" vertical="center"/>
    </xf>
    <xf numFmtId="0" fontId="13" fillId="14" borderId="15" xfId="0" applyFont="1" applyFill="1" applyBorder="1" applyAlignment="1">
      <alignment horizontal="center" vertical="center"/>
    </xf>
    <xf numFmtId="0" fontId="13" fillId="14" borderId="13" xfId="0" applyFont="1" applyFill="1" applyBorder="1" applyAlignment="1">
      <alignment horizontal="center" vertical="center"/>
    </xf>
    <xf numFmtId="0" fontId="13" fillId="14" borderId="18" xfId="0" applyFont="1" applyFill="1" applyBorder="1" applyAlignment="1">
      <alignment horizontal="center" vertical="center"/>
    </xf>
    <xf numFmtId="0" fontId="13" fillId="14" borderId="21" xfId="0" applyFont="1" applyFill="1" applyBorder="1" applyAlignment="1">
      <alignment horizontal="center" vertical="center"/>
    </xf>
    <xf numFmtId="44" fontId="0" fillId="2" borderId="1" xfId="3" applyFont="1" applyFill="1" applyBorder="1" applyAlignment="1">
      <alignment horizontal="center"/>
    </xf>
    <xf numFmtId="44" fontId="0" fillId="2" borderId="2" xfId="3" applyFont="1" applyFill="1" applyBorder="1" applyAlignment="1">
      <alignment horizontal="center"/>
    </xf>
    <xf numFmtId="44" fontId="0" fillId="2" borderId="5" xfId="3" applyFont="1" applyFill="1" applyBorder="1" applyAlignment="1">
      <alignment horizontal="center"/>
    </xf>
    <xf numFmtId="44" fontId="0" fillId="2" borderId="3" xfId="3" applyFont="1" applyFill="1" applyBorder="1" applyAlignment="1">
      <alignment horizontal="center"/>
    </xf>
    <xf numFmtId="44" fontId="13" fillId="14" borderId="21" xfId="3" applyFont="1" applyFill="1" applyBorder="1" applyAlignment="1">
      <alignment horizontal="center" vertical="center"/>
    </xf>
    <xf numFmtId="44" fontId="13" fillId="14" borderId="13" xfId="3" applyFont="1" applyFill="1" applyBorder="1" applyAlignment="1">
      <alignment horizontal="center" vertical="center"/>
    </xf>
    <xf numFmtId="44" fontId="13" fillId="14" borderId="18" xfId="3" applyFont="1" applyFill="1" applyBorder="1" applyAlignment="1">
      <alignment horizontal="center" vertical="center"/>
    </xf>
    <xf numFmtId="0" fontId="24" fillId="10" borderId="21" xfId="0" applyFont="1" applyFill="1" applyBorder="1" applyAlignment="1">
      <alignment horizontal="center"/>
    </xf>
    <xf numFmtId="0" fontId="24" fillId="10" borderId="13" xfId="0" applyFont="1" applyFill="1" applyBorder="1" applyAlignment="1">
      <alignment horizontal="center"/>
    </xf>
    <xf numFmtId="0" fontId="24" fillId="10" borderId="18" xfId="0" applyFont="1" applyFill="1" applyBorder="1" applyAlignment="1">
      <alignment horizontal="center"/>
    </xf>
    <xf numFmtId="0" fontId="27" fillId="12" borderId="6" xfId="7" applyFont="1" applyFill="1" applyBorder="1" applyAlignment="1">
      <alignment horizontal="center" vertical="center"/>
    </xf>
    <xf numFmtId="0" fontId="27" fillId="12" borderId="7" xfId="7" applyFont="1" applyFill="1" applyBorder="1" applyAlignment="1">
      <alignment horizontal="center" vertical="center"/>
    </xf>
    <xf numFmtId="0" fontId="27" fillId="12" borderId="14" xfId="7" applyFont="1" applyFill="1" applyBorder="1" applyAlignment="1">
      <alignment horizontal="center" vertical="center"/>
    </xf>
    <xf numFmtId="0" fontId="27" fillId="12" borderId="8" xfId="7" applyFont="1" applyFill="1" applyBorder="1" applyAlignment="1">
      <alignment horizontal="center" vertical="center"/>
    </xf>
    <xf numFmtId="0" fontId="13" fillId="16" borderId="2" xfId="0" applyFont="1" applyFill="1" applyBorder="1" applyAlignment="1">
      <alignment horizontal="center" vertical="center"/>
    </xf>
    <xf numFmtId="0" fontId="13" fillId="16" borderId="3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9" fillId="0" borderId="34" xfId="8" applyFont="1" applyBorder="1" applyAlignment="1">
      <alignment horizontal="center"/>
    </xf>
    <xf numFmtId="0" fontId="9" fillId="0" borderId="35" xfId="8" applyFont="1" applyBorder="1" applyAlignment="1">
      <alignment horizontal="center"/>
    </xf>
    <xf numFmtId="0" fontId="9" fillId="0" borderId="38" xfId="8" applyFont="1" applyBorder="1" applyAlignment="1">
      <alignment horizontal="center"/>
    </xf>
    <xf numFmtId="0" fontId="9" fillId="0" borderId="14" xfId="8" applyFont="1" applyBorder="1" applyAlignment="1">
      <alignment horizontal="center"/>
    </xf>
    <xf numFmtId="0" fontId="9" fillId="0" borderId="13" xfId="8" applyFont="1" applyBorder="1" applyAlignment="1">
      <alignment horizontal="center"/>
    </xf>
    <xf numFmtId="0" fontId="9" fillId="0" borderId="18" xfId="8" applyFont="1" applyBorder="1" applyAlignment="1">
      <alignment horizontal="center"/>
    </xf>
    <xf numFmtId="0" fontId="9" fillId="0" borderId="28" xfId="8" applyFont="1" applyBorder="1" applyAlignment="1">
      <alignment horizontal="center"/>
    </xf>
    <xf numFmtId="0" fontId="9" fillId="0" borderId="48" xfId="8" applyFont="1" applyBorder="1" applyAlignment="1">
      <alignment horizontal="center"/>
    </xf>
    <xf numFmtId="0" fontId="9" fillId="2" borderId="14" xfId="8" applyFont="1" applyFill="1" applyBorder="1" applyAlignment="1">
      <alignment horizontal="center"/>
    </xf>
    <xf numFmtId="0" fontId="9" fillId="2" borderId="13" xfId="8" applyFont="1" applyFill="1" applyBorder="1" applyAlignment="1">
      <alignment horizontal="center"/>
    </xf>
    <xf numFmtId="0" fontId="9" fillId="2" borderId="18" xfId="8" applyFont="1" applyFill="1" applyBorder="1" applyAlignment="1">
      <alignment horizontal="center"/>
    </xf>
    <xf numFmtId="0" fontId="16" fillId="7" borderId="44" xfId="6" applyFont="1" applyFill="1" applyBorder="1" applyAlignment="1">
      <alignment horizontal="center"/>
    </xf>
    <xf numFmtId="0" fontId="16" fillId="7" borderId="45" xfId="6" applyFont="1" applyFill="1" applyBorder="1" applyAlignment="1">
      <alignment horizontal="center"/>
    </xf>
    <xf numFmtId="0" fontId="7" fillId="7" borderId="21" xfId="6" applyFont="1" applyFill="1" applyBorder="1" applyAlignment="1">
      <alignment horizontal="left"/>
    </xf>
    <xf numFmtId="0" fontId="7" fillId="7" borderId="13" xfId="6" applyFont="1" applyFill="1" applyBorder="1" applyAlignment="1">
      <alignment horizontal="left"/>
    </xf>
    <xf numFmtId="0" fontId="7" fillId="7" borderId="18" xfId="6" applyFont="1" applyFill="1" applyBorder="1" applyAlignment="1">
      <alignment horizontal="left"/>
    </xf>
    <xf numFmtId="44" fontId="1" fillId="21" borderId="21" xfId="3" applyFont="1" applyFill="1" applyBorder="1" applyAlignment="1">
      <alignment horizontal="center"/>
    </xf>
    <xf numFmtId="44" fontId="1" fillId="21" borderId="13" xfId="3" applyFont="1" applyFill="1" applyBorder="1" applyAlignment="1">
      <alignment horizontal="center"/>
    </xf>
    <xf numFmtId="44" fontId="1" fillId="21" borderId="18" xfId="3" applyFont="1" applyFill="1" applyBorder="1" applyAlignment="1">
      <alignment horizontal="center"/>
    </xf>
    <xf numFmtId="0" fontId="7" fillId="7" borderId="20" xfId="6" applyFont="1" applyFill="1" applyBorder="1" applyAlignment="1">
      <alignment horizontal="left"/>
    </xf>
    <xf numFmtId="44" fontId="7" fillId="7" borderId="21" xfId="3" applyFont="1" applyFill="1" applyBorder="1" applyAlignment="1">
      <alignment horizontal="left"/>
    </xf>
    <xf numFmtId="44" fontId="7" fillId="7" borderId="13" xfId="3" applyFont="1" applyFill="1" applyBorder="1" applyAlignment="1">
      <alignment horizontal="left"/>
    </xf>
    <xf numFmtId="44" fontId="7" fillId="7" borderId="20" xfId="3" applyFont="1" applyFill="1" applyBorder="1" applyAlignment="1">
      <alignment horizontal="left"/>
    </xf>
    <xf numFmtId="0" fontId="15" fillId="7" borderId="44" xfId="0" applyFont="1" applyFill="1" applyBorder="1" applyAlignment="1">
      <alignment horizontal="center"/>
    </xf>
    <xf numFmtId="0" fontId="15" fillId="7" borderId="45" xfId="0" applyFont="1" applyFill="1" applyBorder="1" applyAlignment="1">
      <alignment horizontal="center"/>
    </xf>
    <xf numFmtId="0" fontId="0" fillId="7" borderId="21" xfId="0" applyFont="1" applyFill="1" applyBorder="1" applyAlignment="1">
      <alignment horizontal="center"/>
    </xf>
    <xf numFmtId="0" fontId="0" fillId="7" borderId="13" xfId="0" applyFont="1" applyFill="1" applyBorder="1" applyAlignment="1">
      <alignment horizontal="center"/>
    </xf>
    <xf numFmtId="0" fontId="0" fillId="7" borderId="38" xfId="0" applyFont="1" applyFill="1" applyBorder="1" applyAlignment="1">
      <alignment horizontal="center"/>
    </xf>
    <xf numFmtId="0" fontId="9" fillId="0" borderId="14" xfId="8" applyFont="1" applyBorder="1" applyAlignment="1">
      <alignment horizontal="left"/>
    </xf>
    <xf numFmtId="0" fontId="9" fillId="0" borderId="18" xfId="8" applyFont="1" applyBorder="1" applyAlignment="1">
      <alignment horizontal="left"/>
    </xf>
    <xf numFmtId="44" fontId="1" fillId="21" borderId="21" xfId="3" applyFont="1" applyFill="1" applyBorder="1" applyAlignment="1">
      <alignment horizontal="center" vertical="center"/>
    </xf>
    <xf numFmtId="44" fontId="1" fillId="21" borderId="13" xfId="3" applyFont="1" applyFill="1" applyBorder="1" applyAlignment="1">
      <alignment horizontal="center" vertical="center"/>
    </xf>
    <xf numFmtId="44" fontId="1" fillId="21" borderId="18" xfId="3" applyFont="1" applyFill="1" applyBorder="1" applyAlignment="1">
      <alignment horizontal="center" vertical="center"/>
    </xf>
    <xf numFmtId="0" fontId="12" fillId="2" borderId="44" xfId="4" applyFont="1" applyFill="1" applyBorder="1" applyAlignment="1">
      <alignment horizontal="center" vertical="center"/>
    </xf>
    <xf numFmtId="44" fontId="0" fillId="13" borderId="52" xfId="3" applyFont="1" applyFill="1" applyBorder="1" applyAlignment="1">
      <alignment horizontal="center" vertical="center"/>
    </xf>
    <xf numFmtId="44" fontId="0" fillId="13" borderId="51" xfId="3" applyFont="1" applyFill="1" applyBorder="1" applyAlignment="1">
      <alignment horizontal="center" vertical="center"/>
    </xf>
    <xf numFmtId="44" fontId="0" fillId="11" borderId="39" xfId="3" applyFont="1" applyFill="1" applyBorder="1" applyAlignment="1">
      <alignment horizontal="center" vertical="center"/>
    </xf>
    <xf numFmtId="44" fontId="0" fillId="11" borderId="40" xfId="3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7" fillId="7" borderId="38" xfId="6" applyFont="1" applyFill="1" applyBorder="1" applyAlignment="1">
      <alignment horizontal="left"/>
    </xf>
    <xf numFmtId="0" fontId="0" fillId="7" borderId="21" xfId="0" applyFont="1" applyFill="1" applyBorder="1" applyAlignment="1">
      <alignment horizontal="left"/>
    </xf>
    <xf numFmtId="0" fontId="0" fillId="7" borderId="13" xfId="0" applyFont="1" applyFill="1" applyBorder="1" applyAlignment="1">
      <alignment horizontal="left"/>
    </xf>
    <xf numFmtId="0" fontId="0" fillId="7" borderId="20" xfId="0" applyFont="1" applyFill="1" applyBorder="1" applyAlignment="1">
      <alignment horizontal="left"/>
    </xf>
    <xf numFmtId="0" fontId="0" fillId="7" borderId="38" xfId="0" applyFont="1" applyFill="1" applyBorder="1" applyAlignment="1">
      <alignment horizontal="left"/>
    </xf>
    <xf numFmtId="44" fontId="0" fillId="21" borderId="21" xfId="3" applyFont="1" applyFill="1" applyBorder="1" applyAlignment="1">
      <alignment horizontal="center"/>
    </xf>
    <xf numFmtId="44" fontId="0" fillId="21" borderId="13" xfId="3" applyFont="1" applyFill="1" applyBorder="1" applyAlignment="1">
      <alignment horizontal="center"/>
    </xf>
    <xf numFmtId="44" fontId="0" fillId="21" borderId="18" xfId="3" applyFont="1" applyFill="1" applyBorder="1" applyAlignment="1">
      <alignment horizontal="center"/>
    </xf>
    <xf numFmtId="0" fontId="0" fillId="7" borderId="18" xfId="0" applyFont="1" applyFill="1" applyBorder="1" applyAlignment="1">
      <alignment horizontal="left"/>
    </xf>
    <xf numFmtId="0" fontId="0" fillId="0" borderId="44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4" fillId="2" borderId="44" xfId="4" applyFont="1" applyFill="1" applyBorder="1" applyAlignment="1">
      <alignment horizontal="center" vertical="center"/>
    </xf>
    <xf numFmtId="0" fontId="0" fillId="7" borderId="18" xfId="0" applyFont="1" applyFill="1" applyBorder="1" applyAlignment="1">
      <alignment horizontal="center"/>
    </xf>
    <xf numFmtId="44" fontId="0" fillId="21" borderId="57" xfId="3" applyFont="1" applyFill="1" applyBorder="1" applyAlignment="1">
      <alignment horizontal="center"/>
    </xf>
    <xf numFmtId="44" fontId="0" fillId="21" borderId="0" xfId="3" applyFont="1" applyFill="1" applyBorder="1" applyAlignment="1">
      <alignment horizontal="center"/>
    </xf>
    <xf numFmtId="44" fontId="0" fillId="21" borderId="37" xfId="3" applyFont="1" applyFill="1" applyBorder="1" applyAlignment="1">
      <alignment horizontal="center"/>
    </xf>
    <xf numFmtId="0" fontId="4" fillId="2" borderId="44" xfId="10" applyFont="1" applyFill="1" applyBorder="1" applyAlignment="1">
      <alignment horizontal="center" vertical="center"/>
    </xf>
    <xf numFmtId="0" fontId="0" fillId="7" borderId="21" xfId="4" applyFont="1" applyFill="1" applyBorder="1" applyAlignment="1">
      <alignment horizontal="center"/>
    </xf>
    <xf numFmtId="0" fontId="0" fillId="7" borderId="13" xfId="4" applyFont="1" applyFill="1" applyBorder="1" applyAlignment="1">
      <alignment horizontal="center"/>
    </xf>
    <xf numFmtId="0" fontId="0" fillId="7" borderId="18" xfId="4" applyFont="1" applyFill="1" applyBorder="1" applyAlignment="1">
      <alignment horizontal="center"/>
    </xf>
    <xf numFmtId="0" fontId="9" fillId="2" borderId="14" xfId="8" applyFont="1" applyFill="1" applyBorder="1" applyAlignment="1">
      <alignment horizontal="left"/>
    </xf>
    <xf numFmtId="0" fontId="9" fillId="2" borderId="13" xfId="8" applyFont="1" applyFill="1" applyBorder="1" applyAlignment="1">
      <alignment horizontal="left"/>
    </xf>
    <xf numFmtId="0" fontId="9" fillId="2" borderId="18" xfId="8" applyFont="1" applyFill="1" applyBorder="1" applyAlignment="1">
      <alignment horizontal="left"/>
    </xf>
    <xf numFmtId="0" fontId="7" fillId="7" borderId="44" xfId="6" applyFill="1" applyBorder="1" applyAlignment="1">
      <alignment horizontal="center"/>
    </xf>
    <xf numFmtId="0" fontId="7" fillId="7" borderId="45" xfId="6" applyFill="1" applyBorder="1" applyAlignment="1">
      <alignment horizontal="center"/>
    </xf>
    <xf numFmtId="0" fontId="0" fillId="7" borderId="35" xfId="0" applyFont="1" applyFill="1" applyBorder="1" applyAlignment="1">
      <alignment horizontal="left"/>
    </xf>
    <xf numFmtId="0" fontId="0" fillId="7" borderId="37" xfId="0" applyFont="1" applyFill="1" applyBorder="1" applyAlignment="1">
      <alignment horizontal="left"/>
    </xf>
    <xf numFmtId="44" fontId="0" fillId="21" borderId="38" xfId="3" applyFont="1" applyFill="1" applyBorder="1" applyAlignment="1">
      <alignment horizontal="center"/>
    </xf>
    <xf numFmtId="0" fontId="0" fillId="7" borderId="36" xfId="0" applyFont="1" applyFill="1" applyBorder="1" applyAlignment="1">
      <alignment horizontal="left"/>
    </xf>
    <xf numFmtId="0" fontId="0" fillId="7" borderId="19" xfId="0" applyFont="1" applyFill="1" applyBorder="1" applyAlignment="1">
      <alignment horizontal="left"/>
    </xf>
    <xf numFmtId="0" fontId="0" fillId="7" borderId="56" xfId="0" applyFont="1" applyFill="1" applyBorder="1" applyAlignment="1">
      <alignment horizontal="left"/>
    </xf>
    <xf numFmtId="0" fontId="1" fillId="21" borderId="21" xfId="0" applyFont="1" applyFill="1" applyBorder="1" applyAlignment="1">
      <alignment horizontal="center"/>
    </xf>
    <xf numFmtId="0" fontId="1" fillId="21" borderId="13" xfId="0" applyFont="1" applyFill="1" applyBorder="1" applyAlignment="1">
      <alignment horizontal="center"/>
    </xf>
    <xf numFmtId="0" fontId="1" fillId="21" borderId="18" xfId="0" applyFont="1" applyFill="1" applyBorder="1" applyAlignment="1">
      <alignment horizontal="center"/>
    </xf>
    <xf numFmtId="0" fontId="0" fillId="7" borderId="44" xfId="0" applyFont="1" applyFill="1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46" xfId="0" applyFont="1" applyFill="1" applyBorder="1" applyAlignment="1">
      <alignment horizontal="left"/>
    </xf>
    <xf numFmtId="0" fontId="0" fillId="7" borderId="45" xfId="0" applyFont="1" applyFill="1" applyBorder="1" applyAlignment="1">
      <alignment horizontal="left"/>
    </xf>
    <xf numFmtId="0" fontId="5" fillId="7" borderId="21" xfId="4" applyFont="1" applyFill="1" applyBorder="1" applyAlignment="1">
      <alignment horizontal="left"/>
    </xf>
    <xf numFmtId="0" fontId="5" fillId="7" borderId="13" xfId="4" applyFont="1" applyFill="1" applyBorder="1" applyAlignment="1">
      <alignment horizontal="left"/>
    </xf>
    <xf numFmtId="0" fontId="5" fillId="7" borderId="18" xfId="4" applyFont="1" applyFill="1" applyBorder="1" applyAlignment="1">
      <alignment horizontal="left"/>
    </xf>
    <xf numFmtId="0" fontId="1" fillId="7" borderId="44" xfId="6" applyFont="1" applyFill="1" applyBorder="1" applyAlignment="1">
      <alignment horizontal="center"/>
    </xf>
    <xf numFmtId="0" fontId="1" fillId="7" borderId="45" xfId="6" applyFont="1" applyFill="1" applyBorder="1" applyAlignment="1">
      <alignment horizontal="center"/>
    </xf>
    <xf numFmtId="0" fontId="9" fillId="0" borderId="33" xfId="8" applyFont="1" applyBorder="1" applyAlignment="1">
      <alignment horizontal="left"/>
    </xf>
    <xf numFmtId="0" fontId="9" fillId="0" borderId="20" xfId="8" applyFont="1" applyBorder="1" applyAlignment="1">
      <alignment horizontal="left"/>
    </xf>
    <xf numFmtId="0" fontId="5" fillId="3" borderId="45" xfId="4" applyBorder="1" applyAlignment="1">
      <alignment horizontal="left"/>
    </xf>
    <xf numFmtId="0" fontId="16" fillId="7" borderId="41" xfId="6" applyFont="1" applyFill="1" applyBorder="1" applyAlignment="1">
      <alignment horizontal="center"/>
    </xf>
    <xf numFmtId="0" fontId="16" fillId="7" borderId="42" xfId="6" applyFont="1" applyFill="1" applyBorder="1" applyAlignment="1">
      <alignment horizontal="center"/>
    </xf>
    <xf numFmtId="0" fontId="16" fillId="7" borderId="43" xfId="6" applyFont="1" applyFill="1" applyBorder="1" applyAlignment="1">
      <alignment horizontal="center"/>
    </xf>
    <xf numFmtId="0" fontId="0" fillId="7" borderId="63" xfId="0" applyFont="1" applyFill="1" applyBorder="1" applyAlignment="1">
      <alignment horizontal="center"/>
    </xf>
    <xf numFmtId="0" fontId="0" fillId="7" borderId="7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center"/>
    </xf>
    <xf numFmtId="0" fontId="12" fillId="2" borderId="60" xfId="5" applyFont="1" applyFill="1" applyBorder="1" applyAlignment="1">
      <alignment horizontal="center" vertical="center"/>
    </xf>
    <xf numFmtId="0" fontId="12" fillId="2" borderId="39" xfId="5" applyFont="1" applyFill="1" applyBorder="1" applyAlignment="1">
      <alignment horizontal="center" vertical="center"/>
    </xf>
    <xf numFmtId="0" fontId="12" fillId="2" borderId="40" xfId="5" applyFont="1" applyFill="1" applyBorder="1" applyAlignment="1">
      <alignment horizontal="center" vertical="center"/>
    </xf>
    <xf numFmtId="44" fontId="0" fillId="7" borderId="6" xfId="3" applyFont="1" applyFill="1" applyBorder="1" applyAlignment="1">
      <alignment horizontal="center"/>
    </xf>
    <xf numFmtId="44" fontId="0" fillId="7" borderId="7" xfId="3" applyFont="1" applyFill="1" applyBorder="1" applyAlignment="1">
      <alignment horizontal="center"/>
    </xf>
    <xf numFmtId="44" fontId="0" fillId="7" borderId="8" xfId="3" applyFont="1" applyFill="1" applyBorder="1" applyAlignment="1">
      <alignment horizontal="center"/>
    </xf>
    <xf numFmtId="0" fontId="9" fillId="2" borderId="26" xfId="8" applyFont="1" applyFill="1" applyBorder="1" applyAlignment="1">
      <alignment horizontal="left"/>
    </xf>
    <xf numFmtId="0" fontId="9" fillId="2" borderId="27" xfId="8" applyFont="1" applyFill="1" applyBorder="1" applyAlignment="1">
      <alignment horizontal="left"/>
    </xf>
    <xf numFmtId="0" fontId="9" fillId="2" borderId="12" xfId="8" applyFont="1" applyFill="1" applyBorder="1" applyAlignment="1">
      <alignment horizontal="left"/>
    </xf>
    <xf numFmtId="0" fontId="9" fillId="2" borderId="2" xfId="8" applyFont="1" applyFill="1" applyBorder="1" applyAlignment="1">
      <alignment horizontal="left"/>
    </xf>
    <xf numFmtId="0" fontId="9" fillId="2" borderId="5" xfId="8" applyFont="1" applyFill="1" applyBorder="1" applyAlignment="1">
      <alignment horizontal="left"/>
    </xf>
    <xf numFmtId="0" fontId="9" fillId="2" borderId="3" xfId="8" applyFont="1" applyFill="1" applyBorder="1" applyAlignment="1">
      <alignment horizontal="left"/>
    </xf>
    <xf numFmtId="44" fontId="0" fillId="20" borderId="21" xfId="3" applyFont="1" applyFill="1" applyBorder="1" applyAlignment="1">
      <alignment horizontal="center"/>
    </xf>
    <xf numFmtId="44" fontId="0" fillId="20" borderId="13" xfId="3" applyFont="1" applyFill="1" applyBorder="1" applyAlignment="1">
      <alignment horizontal="center"/>
    </xf>
    <xf numFmtId="44" fontId="0" fillId="20" borderId="18" xfId="3" applyFont="1" applyFill="1" applyBorder="1" applyAlignment="1">
      <alignment horizontal="center"/>
    </xf>
    <xf numFmtId="0" fontId="9" fillId="0" borderId="28" xfId="8" applyFont="1" applyBorder="1" applyAlignment="1">
      <alignment horizontal="left"/>
    </xf>
    <xf numFmtId="0" fontId="9" fillId="0" borderId="48" xfId="8" applyFont="1" applyBorder="1" applyAlignment="1">
      <alignment horizontal="left"/>
    </xf>
    <xf numFmtId="0" fontId="9" fillId="0" borderId="30" xfId="8" applyFont="1" applyBorder="1" applyAlignment="1">
      <alignment horizontal="left"/>
    </xf>
    <xf numFmtId="0" fontId="9" fillId="0" borderId="53" xfId="8" applyFont="1" applyBorder="1" applyAlignment="1">
      <alignment horizontal="left"/>
    </xf>
    <xf numFmtId="0" fontId="9" fillId="0" borderId="29" xfId="8" applyFont="1" applyBorder="1" applyAlignment="1">
      <alignment horizontal="left"/>
    </xf>
    <xf numFmtId="0" fontId="9" fillId="0" borderId="23" xfId="8" applyFont="1" applyBorder="1" applyAlignment="1">
      <alignment horizontal="left" vertical="top"/>
    </xf>
    <xf numFmtId="0" fontId="9" fillId="0" borderId="49" xfId="8" applyFont="1" applyBorder="1" applyAlignment="1">
      <alignment horizontal="left" vertical="top"/>
    </xf>
    <xf numFmtId="0" fontId="9" fillId="2" borderId="23" xfId="8" applyFont="1" applyFill="1" applyBorder="1" applyAlignment="1">
      <alignment horizontal="left"/>
    </xf>
    <xf numFmtId="0" fontId="9" fillId="2" borderId="24" xfId="8" applyFont="1" applyFill="1" applyBorder="1" applyAlignment="1">
      <alignment horizontal="left"/>
    </xf>
    <xf numFmtId="0" fontId="9" fillId="2" borderId="25" xfId="8" applyFont="1" applyFill="1" applyBorder="1" applyAlignment="1">
      <alignment horizontal="left"/>
    </xf>
    <xf numFmtId="0" fontId="0" fillId="7" borderId="6" xfId="0" applyFont="1" applyFill="1" applyBorder="1" applyAlignment="1">
      <alignment horizontal="left"/>
    </xf>
    <xf numFmtId="0" fontId="0" fillId="7" borderId="7" xfId="0" applyFont="1" applyFill="1" applyBorder="1" applyAlignment="1">
      <alignment horizontal="left"/>
    </xf>
    <xf numFmtId="0" fontId="0" fillId="7" borderId="8" xfId="0" applyFont="1" applyFill="1" applyBorder="1" applyAlignment="1">
      <alignment horizontal="left"/>
    </xf>
    <xf numFmtId="0" fontId="1" fillId="2" borderId="1" xfId="6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4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1" xfId="10" applyFont="1" applyFill="1" applyBorder="1" applyAlignment="1">
      <alignment horizontal="center" vertical="center"/>
    </xf>
    <xf numFmtId="0" fontId="0" fillId="2" borderId="0" xfId="0" applyFont="1" applyFill="1"/>
    <xf numFmtId="0" fontId="0" fillId="2" borderId="9" xfId="5" applyFont="1" applyFill="1" applyBorder="1" applyAlignment="1">
      <alignment horizontal="center" vertical="center"/>
    </xf>
    <xf numFmtId="0" fontId="0" fillId="2" borderId="10" xfId="5" applyFont="1" applyFill="1" applyBorder="1" applyAlignment="1">
      <alignment horizontal="center" vertical="center"/>
    </xf>
    <xf numFmtId="0" fontId="0" fillId="2" borderId="11" xfId="5" applyFont="1" applyFill="1" applyBorder="1" applyAlignment="1">
      <alignment horizontal="center" vertical="center"/>
    </xf>
  </cellXfs>
  <cellStyles count="13">
    <cellStyle name="60% - Énfasis1" xfId="11" builtinId="32"/>
    <cellStyle name="Buena" xfId="10" builtinId="26"/>
    <cellStyle name="Celda de comprobación" xfId="6" builtinId="23"/>
    <cellStyle name="Énfasis1" xfId="7" builtinId="29"/>
    <cellStyle name="Énfasis2" xfId="12" builtinId="33"/>
    <cellStyle name="Hipervínculo" xfId="8" builtinId="8"/>
    <cellStyle name="Incorrecto" xfId="4" builtinId="27"/>
    <cellStyle name="Moneda" xfId="3" builtinId="4"/>
    <cellStyle name="Moneda 2" xfId="9"/>
    <cellStyle name="Neutral" xfId="5" builtinId="28"/>
    <cellStyle name="Normal" xfId="0" builtinId="0"/>
    <cellStyle name="Normal 2" xfId="2"/>
    <cellStyle name="Normal 2 2" xfId="1"/>
  </cellStyles>
  <dxfs count="0"/>
  <tableStyles count="0" defaultTableStyle="TableStyleMedium9" defaultPivotStyle="PivotStyleLight16"/>
  <colors>
    <mruColors>
      <color rgb="FFFFFF99"/>
      <color rgb="FFCC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1362075</xdr:colOff>
      <xdr:row>1</xdr:row>
      <xdr:rowOff>133349</xdr:rowOff>
    </xdr:from>
    <xdr:to>
      <xdr:col>2</xdr:col>
      <xdr:colOff>1609725</xdr:colOff>
      <xdr:row>1</xdr:row>
      <xdr:rowOff>219074</xdr:rowOff>
    </xdr:to>
    <xdr:sp macro="" textlink="">
      <xdr:nvSpPr>
        <xdr:cNvPr id="2" name="Rectángulo 1"/>
        <xdr:cNvSpPr/>
      </xdr:nvSpPr>
      <xdr:spPr>
        <a:xfrm>
          <a:off x="2447925" y="323849"/>
          <a:ext cx="247650" cy="85725"/>
        </a:xfrm>
        <a:prstGeom prst="rect">
          <a:avLst/>
        </a:prstGeom>
        <a:solidFill>
          <a:srgbClr val="CCCC00"/>
        </a:solidFill>
        <a:ln>
          <a:solidFill>
            <a:srgbClr val="CCCC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154515</xdr:colOff>
      <xdr:row>1</xdr:row>
      <xdr:rowOff>12456</xdr:rowOff>
    </xdr:from>
    <xdr:to>
      <xdr:col>3</xdr:col>
      <xdr:colOff>59265</xdr:colOff>
      <xdr:row>1</xdr:row>
      <xdr:rowOff>246592</xdr:rowOff>
    </xdr:to>
    <xdr:sp macro="" textlink="">
      <xdr:nvSpPr>
        <xdr:cNvPr id="6" name="Rectángulo redondeado 5"/>
        <xdr:cNvSpPr/>
      </xdr:nvSpPr>
      <xdr:spPr>
        <a:xfrm>
          <a:off x="154515" y="202956"/>
          <a:ext cx="4931833" cy="234136"/>
        </a:xfrm>
        <a:prstGeom prst="rect">
          <a:avLst/>
        </a:prstGeom>
        <a:ln w="6350"/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AR" sz="1100" i="1"/>
            <a:t>A continuacion se distingue con el color </a:t>
          </a:r>
        </a:p>
      </xdr:txBody>
    </xdr:sp>
    <xdr:clientData/>
  </xdr:twoCellAnchor>
  <xdr:oneCellAnchor>
    <xdr:from>
      <xdr:col>2</xdr:col>
      <xdr:colOff>1590676</xdr:colOff>
      <xdr:row>1</xdr:row>
      <xdr:rowOff>19050</xdr:rowOff>
    </xdr:from>
    <xdr:ext cx="2875822" cy="247650"/>
    <xdr:sp macro="" textlink="">
      <xdr:nvSpPr>
        <xdr:cNvPr id="3" name="CuadroTexto 2"/>
        <xdr:cNvSpPr txBox="1"/>
      </xdr:nvSpPr>
      <xdr:spPr>
        <a:xfrm>
          <a:off x="2676526" y="209550"/>
          <a:ext cx="2875822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AR" sz="1100" i="1"/>
            <a:t>las</a:t>
          </a:r>
          <a:r>
            <a:rPr lang="es-AR" sz="1100" i="1" baseline="0"/>
            <a:t> marcas autorizadas por ANMAT</a:t>
          </a:r>
          <a:endParaRPr lang="es-AR" sz="1100" i="1"/>
        </a:p>
      </xdr:txBody>
    </xdr:sp>
    <xdr:clientData/>
  </xdr:oneCellAnchor>
  <xdr:twoCellAnchor>
    <xdr:from>
      <xdr:col>7</xdr:col>
      <xdr:colOff>488951</xdr:colOff>
      <xdr:row>0</xdr:row>
      <xdr:rowOff>168275</xdr:rowOff>
    </xdr:from>
    <xdr:to>
      <xdr:col>9</xdr:col>
      <xdr:colOff>512480</xdr:colOff>
      <xdr:row>1</xdr:row>
      <xdr:rowOff>250078</xdr:rowOff>
    </xdr:to>
    <xdr:sp macro="" textlink="">
      <xdr:nvSpPr>
        <xdr:cNvPr id="5" name="Rectángulo 4"/>
        <xdr:cNvSpPr/>
      </xdr:nvSpPr>
      <xdr:spPr>
        <a:xfrm>
          <a:off x="8648701" y="168275"/>
          <a:ext cx="2891612" cy="272303"/>
        </a:xfrm>
        <a:prstGeom prst="rect">
          <a:avLst/>
        </a:prstGeom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AR" sz="1100"/>
            <a:t> </a:t>
          </a:r>
          <a:r>
            <a:rPr lang="es-AR" sz="1100" i="1"/>
            <a:t>ULTIMA</a:t>
          </a:r>
          <a:r>
            <a:rPr lang="es-AR" sz="1100" baseline="0"/>
            <a:t> </a:t>
          </a:r>
          <a:r>
            <a:rPr lang="es-AR" sz="1100" i="1" baseline="0"/>
            <a:t>FECHA</a:t>
          </a:r>
          <a:r>
            <a:rPr lang="es-AR" sz="1100" baseline="0"/>
            <a:t> </a:t>
          </a:r>
          <a:r>
            <a:rPr lang="es-AR" sz="1100" i="1" baseline="0"/>
            <a:t>DE</a:t>
          </a:r>
          <a:r>
            <a:rPr lang="es-AR" sz="1100" baseline="0"/>
            <a:t> </a:t>
          </a:r>
          <a:r>
            <a:rPr lang="es-AR" sz="1100" i="1" baseline="0"/>
            <a:t>BUSQUEDA</a:t>
          </a:r>
          <a:r>
            <a:rPr lang="es-AR" sz="1100" baseline="0"/>
            <a:t> </a:t>
          </a:r>
          <a:r>
            <a:rPr lang="es-AR" sz="1100" i="1" baseline="0"/>
            <a:t>29/03/2022</a:t>
          </a:r>
          <a:endParaRPr lang="es-AR" sz="1100" i="1"/>
        </a:p>
      </xdr:txBody>
    </xdr:sp>
    <xdr:clientData/>
  </xdr:twoCellAnchor>
  <xdr:twoCellAnchor>
    <xdr:from>
      <xdr:col>2</xdr:col>
      <xdr:colOff>1438275</xdr:colOff>
      <xdr:row>1</xdr:row>
      <xdr:rowOff>114301</xdr:rowOff>
    </xdr:from>
    <xdr:to>
      <xdr:col>2</xdr:col>
      <xdr:colOff>1628775</xdr:colOff>
      <xdr:row>1</xdr:row>
      <xdr:rowOff>161925</xdr:rowOff>
    </xdr:to>
    <xdr:sp macro="" textlink="">
      <xdr:nvSpPr>
        <xdr:cNvPr id="7" name="Rectángulo 6"/>
        <xdr:cNvSpPr/>
      </xdr:nvSpPr>
      <xdr:spPr>
        <a:xfrm>
          <a:off x="2524125" y="304801"/>
          <a:ext cx="190500" cy="47624"/>
        </a:xfrm>
        <a:prstGeom prst="rect">
          <a:avLst/>
        </a:prstGeom>
        <a:solidFill>
          <a:srgbClr val="CCCC00"/>
        </a:solidFill>
        <a:ln>
          <a:solidFill>
            <a:srgbClr val="CCCC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195790</xdr:rowOff>
    </xdr:from>
    <xdr:to>
      <xdr:col>29</xdr:col>
      <xdr:colOff>28576</xdr:colOff>
      <xdr:row>4</xdr:row>
      <xdr:rowOff>19050</xdr:rowOff>
    </xdr:to>
    <xdr:sp macro="" textlink="">
      <xdr:nvSpPr>
        <xdr:cNvPr id="2" name="Rectángulo 1"/>
        <xdr:cNvSpPr/>
      </xdr:nvSpPr>
      <xdr:spPr>
        <a:xfrm>
          <a:off x="771525" y="595840"/>
          <a:ext cx="23231476" cy="22331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AR" sz="1200" b="1">
              <a:solidFill>
                <a:schemeClr val="tx1">
                  <a:lumMod val="50000"/>
                  <a:lumOff val="50000"/>
                </a:schemeClr>
              </a:solidFill>
            </a:rPr>
            <a:t>PRECIOS DE COMPR.AR MENDOZA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ilis.com.ar/collar-de-filadelfia-coltex-mediano" TargetMode="External"/><Relationship Id="rId13" Type="http://schemas.openxmlformats.org/officeDocument/2006/relationships/hyperlink" Target="https://cirugiarex.com.ar/producto/sonda-foley-n18-silicona-2-vias-kangyuan/" TargetMode="External"/><Relationship Id="rId18" Type="http://schemas.openxmlformats.org/officeDocument/2006/relationships/hyperlink" Target="https://www.lilis.com.ar/hojas-de-bisturi-ribbel-todos-los-tama-os" TargetMode="External"/><Relationship Id="rId26" Type="http://schemas.openxmlformats.org/officeDocument/2006/relationships/hyperlink" Target="https://www.tiendahospimed.com.ar/MLA-756022976-histerometro-sims-32-cm-instrumental-quirurgico-_JM" TargetMode="External"/><Relationship Id="rId3" Type="http://schemas.openxmlformats.org/officeDocument/2006/relationships/hyperlink" Target="https://www.lilis.com.ar/gel-neutro-1-2-kg-con-dispenser" TargetMode="External"/><Relationship Id="rId21" Type="http://schemas.openxmlformats.org/officeDocument/2006/relationships/hyperlink" Target="https://www.lilis.com.ar/" TargetMode="External"/><Relationship Id="rId7" Type="http://schemas.openxmlformats.org/officeDocument/2006/relationships/hyperlink" Target="https://www.tiendasaludonline.com.ar/productos/collar-tipo-filadelfia-s-m-l-body-care/" TargetMode="External"/><Relationship Id="rId12" Type="http://schemas.openxmlformats.org/officeDocument/2006/relationships/hyperlink" Target="https://www.tiendasaludonline.com.ar/productos/jeringas-3cc-sin-aguja-novamed-caja-x-100u/" TargetMode="External"/><Relationship Id="rId17" Type="http://schemas.openxmlformats.org/officeDocument/2006/relationships/hyperlink" Target="https://cirugiarex.com.ar/producto/macrogotero-venosil-s-aguja-tipo-v14/" TargetMode="External"/><Relationship Id="rId25" Type="http://schemas.openxmlformats.org/officeDocument/2006/relationships/hyperlink" Target="https://www.tiendahospimed.com.ar/" TargetMode="External"/><Relationship Id="rId2" Type="http://schemas.openxmlformats.org/officeDocument/2006/relationships/hyperlink" Target="https://www.tiendasaludonline.com.ar/productos/cofias-plizadas-hemoreplente-sms-pack-x-1000unidades/" TargetMode="External"/><Relationship Id="rId16" Type="http://schemas.openxmlformats.org/officeDocument/2006/relationships/hyperlink" Target="https://www.tiendasaludonline.com.ar/productos/gasa-doblada-esteril-7x7cm-x-2u-x-1000sobres-insumos-xxi/" TargetMode="External"/><Relationship Id="rId20" Type="http://schemas.openxmlformats.org/officeDocument/2006/relationships/hyperlink" Target="https://cirugiarex.com.ar/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https://www.tiendasaludonline.com.ar/productos/camisolin-descartabe-azul-hemorrepelente-puno-elastico-sms-30-gr-x-10unidades/" TargetMode="External"/><Relationship Id="rId6" Type="http://schemas.openxmlformats.org/officeDocument/2006/relationships/hyperlink" Target="https://www.tiendasaludonline.com.ar/productos/algodon-hidrofilo-x-500grs-x-10-paq-insumos-xxi/" TargetMode="External"/><Relationship Id="rId11" Type="http://schemas.openxmlformats.org/officeDocument/2006/relationships/hyperlink" Target="https://www.tiendasaludonline.com.ar/productos/jeringas-3-elementos-10cc-s-aguja-medeco-caja-x-100u/" TargetMode="External"/><Relationship Id="rId24" Type="http://schemas.openxmlformats.org/officeDocument/2006/relationships/hyperlink" Target="https://www.tiendahospimed.com.ar/MLA-677207028-venda-cambric-10cm-x-3mt-de-algodon-x-25-u-_JM?utm_source=google&amp;utm_medium=cpc&amp;utm_campaign=darwin_ss" TargetMode="External"/><Relationship Id="rId5" Type="http://schemas.openxmlformats.org/officeDocument/2006/relationships/hyperlink" Target="https://www.tiendasaludonline.com.ar/productos/algodon-hidrofilo-x-500grs-doncella-x-10u/" TargetMode="External"/><Relationship Id="rId15" Type="http://schemas.openxmlformats.org/officeDocument/2006/relationships/hyperlink" Target="https://www.tiendasaludonline.com.ar/productos/tubo-endotraqueal-con-balon-reforzado-8-0-kangyuan/" TargetMode="External"/><Relationship Id="rId23" Type="http://schemas.openxmlformats.org/officeDocument/2006/relationships/hyperlink" Target="https://i-mek.com/" TargetMode="External"/><Relationship Id="rId28" Type="http://schemas.openxmlformats.org/officeDocument/2006/relationships/hyperlink" Target="https://btinsumosonline.ar/producto/aerocamara-espaciadora-doble-valvula/" TargetMode="External"/><Relationship Id="rId10" Type="http://schemas.openxmlformats.org/officeDocument/2006/relationships/hyperlink" Target="https://www.tiendasaludonline.com.ar/productos/jeringas-3-elementos-sin-aguja-20cc-medeco-caja-x-50u/" TargetMode="External"/><Relationship Id="rId19" Type="http://schemas.openxmlformats.org/officeDocument/2006/relationships/hyperlink" Target="https://cirugiarex.com.ar/producto/mascara-oxigeno-con-reservorio-adulto-y-pediatrico/" TargetMode="External"/><Relationship Id="rId4" Type="http://schemas.openxmlformats.org/officeDocument/2006/relationships/hyperlink" Target="https://www.tiendasaludonline.com.ar/productos/aguja-puncion-lumbar-25g-importada-aurinco/" TargetMode="External"/><Relationship Id="rId9" Type="http://schemas.openxmlformats.org/officeDocument/2006/relationships/hyperlink" Target="https://www.tiendasaludonline.com.ar/productos/jeringas-5cc-sin-aguja-caja-x-100-novamed/" TargetMode="External"/><Relationship Id="rId14" Type="http://schemas.openxmlformats.org/officeDocument/2006/relationships/hyperlink" Target="https://www.lilis.com.ar/sonda-foley-16-3-vias-well-lead" TargetMode="External"/><Relationship Id="rId22" Type="http://schemas.openxmlformats.org/officeDocument/2006/relationships/hyperlink" Target="https://www.tiendasaludonline.com.ar/" TargetMode="External"/><Relationship Id="rId27" Type="http://schemas.openxmlformats.org/officeDocument/2006/relationships/hyperlink" Target="https://www.lilis.com.ar/papel-45-30-electrocardiografo-sensithe-x-10-un" TargetMode="External"/><Relationship Id="rId30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iendahospimed.com.ar/MLA-677207028-venda-cambric-10cm-x-3mt-de-algodon-x-25-u-_JM?utm_source=google&amp;utm_medium=cpc&amp;utm_campaign=darwin_ss" TargetMode="External"/><Relationship Id="rId13" Type="http://schemas.openxmlformats.org/officeDocument/2006/relationships/hyperlink" Target="https://www.tiendasaludonline.com.ar/productos/jeringas-3cc-sin-aguja-novamed-caja-x-100u/" TargetMode="External"/><Relationship Id="rId18" Type="http://schemas.openxmlformats.org/officeDocument/2006/relationships/hyperlink" Target="https://cirugiarex.com.ar/producto/mascara-oxigeno-con-reservorio-adulto-y-pediatrico/" TargetMode="External"/><Relationship Id="rId3" Type="http://schemas.openxmlformats.org/officeDocument/2006/relationships/hyperlink" Target="https://www.lilis.com.ar/collar-de-filadelfia-coltex-mediano" TargetMode="External"/><Relationship Id="rId7" Type="http://schemas.openxmlformats.org/officeDocument/2006/relationships/hyperlink" Target="https://www.tiendasaludonline.com.ar/productos/algodon-hidrofilo-x-500grs-x-10-paq-insumos-xxi/" TargetMode="External"/><Relationship Id="rId12" Type="http://schemas.openxmlformats.org/officeDocument/2006/relationships/hyperlink" Target="https://www.tiendasaludonline.com.ar/productos/jeringas-3-elementos-10cc-s-aguja-medeco-caja-x-100u/" TargetMode="External"/><Relationship Id="rId17" Type="http://schemas.openxmlformats.org/officeDocument/2006/relationships/hyperlink" Target="https://www.lilis.com.ar/hojas-de-bisturi-ribbel-todos-los-tama-os" TargetMode="External"/><Relationship Id="rId2" Type="http://schemas.openxmlformats.org/officeDocument/2006/relationships/hyperlink" Target="https://www.tiendasaludonline.com.ar/productos/collar-tipo-filadelfia-s-m-l-body-care/" TargetMode="External"/><Relationship Id="rId16" Type="http://schemas.openxmlformats.org/officeDocument/2006/relationships/hyperlink" Target="https://cirugiarex.com.ar/producto/macrogotero-venosil-s-aguja-tipo-v14/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www.tiendasaludonline.com.ar/productos/aguja-puncion-lumbar-25g-importada-aurinco/" TargetMode="External"/><Relationship Id="rId6" Type="http://schemas.openxmlformats.org/officeDocument/2006/relationships/hyperlink" Target="https://www.tiendasaludonline.com.ar/productos/algodon-hidrofilo-x-500grs-doncella-x-10u/" TargetMode="External"/><Relationship Id="rId11" Type="http://schemas.openxmlformats.org/officeDocument/2006/relationships/hyperlink" Target="https://www.tiendasaludonline.com.ar/productos/jeringas-3-elementos-sin-aguja-20cc-medeco-caja-x-50u/" TargetMode="External"/><Relationship Id="rId5" Type="http://schemas.openxmlformats.org/officeDocument/2006/relationships/hyperlink" Target="https://www.tiendasaludonline.com.ar/productos/cofias-plizadas-hemoreplente-sms-pack-x-1000unidades/" TargetMode="External"/><Relationship Id="rId15" Type="http://schemas.openxmlformats.org/officeDocument/2006/relationships/hyperlink" Target="https://www.tiendasaludonline.com.ar/productos/gasa-doblada-esteril-7x7cm-x-2u-x-1000sobres-insumos-xxi/" TargetMode="External"/><Relationship Id="rId10" Type="http://schemas.openxmlformats.org/officeDocument/2006/relationships/hyperlink" Target="https://www.tiendasaludonline.com.ar/productos/jeringas-5cc-sin-aguja-caja-x-100-novamed/" TargetMode="External"/><Relationship Id="rId19" Type="http://schemas.openxmlformats.org/officeDocument/2006/relationships/hyperlink" Target="https://www.tiendahospimed.com.ar/MLA-756022976-histerometro-sims-32-cm-instrumental-quirurgico-_JM" TargetMode="External"/><Relationship Id="rId4" Type="http://schemas.openxmlformats.org/officeDocument/2006/relationships/hyperlink" Target="https://www.tiendasaludonline.com.ar/productos/camisolin-descartabe-azul-hemorrepelente-puno-elastico-sms-30-gr-x-10unidades/" TargetMode="External"/><Relationship Id="rId9" Type="http://schemas.openxmlformats.org/officeDocument/2006/relationships/hyperlink" Target="https://www.lilis.com.ar/gel-neutro-1-2-kg-con-dispenser" TargetMode="External"/><Relationship Id="rId14" Type="http://schemas.openxmlformats.org/officeDocument/2006/relationships/hyperlink" Target="https://www.tiendasaludonline.com.ar/productos/tubo-endotraqueal-con-balon-reforzado-8-0-kangyua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S12006"/>
  <sheetViews>
    <sheetView showGridLines="0" topLeftCell="K8" zoomScaleNormal="100" workbookViewId="0">
      <selection activeCell="W25" sqref="W25"/>
    </sheetView>
  </sheetViews>
  <sheetFormatPr baseColWidth="10" defaultRowHeight="15" x14ac:dyDescent="0.25"/>
  <cols>
    <col min="1" max="1" width="2.42578125" style="18" customWidth="1"/>
    <col min="2" max="2" width="13.85546875" style="1" customWidth="1"/>
    <col min="3" max="3" width="59.140625" style="10" customWidth="1"/>
    <col min="4" max="4" width="14.140625" style="15" customWidth="1"/>
    <col min="5" max="5" width="3.140625" style="18" customWidth="1"/>
    <col min="6" max="6" width="16" style="21" customWidth="1"/>
    <col min="7" max="7" width="13.5703125" style="17" customWidth="1"/>
    <col min="8" max="8" width="19.85546875" style="244" customWidth="1"/>
    <col min="9" max="9" width="23.140625" customWidth="1"/>
    <col min="10" max="10" width="14" style="17" customWidth="1"/>
    <col min="11" max="11" width="13" style="244" customWidth="1"/>
    <col min="12" max="12" width="23.85546875" customWidth="1"/>
    <col min="13" max="13" width="16.42578125" style="65" customWidth="1"/>
    <col min="14" max="14" width="15.140625" style="65" customWidth="1"/>
    <col min="15" max="15" width="19" style="51" customWidth="1"/>
    <col min="16" max="16" width="35.7109375" customWidth="1"/>
    <col min="17" max="17" width="2.7109375" customWidth="1"/>
    <col min="18" max="18" width="7" style="30" customWidth="1"/>
    <col min="19" max="19" width="15" style="38" customWidth="1"/>
    <col min="20" max="20" width="12.7109375" style="38" customWidth="1"/>
    <col min="21" max="21" width="11.42578125" style="38" customWidth="1"/>
    <col min="22" max="22" width="15.42578125" style="38" customWidth="1"/>
    <col min="23" max="23" width="21.5703125" style="222" customWidth="1"/>
    <col min="24" max="24" width="3.28515625" style="207" customWidth="1"/>
    <col min="25" max="25" width="11" style="30" customWidth="1"/>
    <col min="26" max="26" width="11" style="30" bestFit="1" customWidth="1"/>
    <col min="27" max="27" width="9.42578125" style="44" customWidth="1"/>
    <col min="28" max="28" width="10" customWidth="1"/>
    <col min="29" max="29" width="11.28515625" customWidth="1"/>
    <col min="30" max="30" width="11.28515625" style="18" customWidth="1"/>
    <col min="31" max="32" width="9.42578125" bestFit="1" customWidth="1"/>
    <col min="33" max="33" width="11.85546875" style="45" customWidth="1"/>
    <col min="34" max="34" width="9.42578125" style="18" bestFit="1" customWidth="1"/>
    <col min="35" max="35" width="9.42578125" bestFit="1" customWidth="1"/>
    <col min="36" max="36" width="9.42578125" style="18" customWidth="1"/>
    <col min="37" max="38" width="11" bestFit="1" customWidth="1"/>
    <col min="39" max="39" width="11" style="18" customWidth="1"/>
    <col min="40" max="41" width="12.140625" style="37" bestFit="1" customWidth="1"/>
    <col min="42" max="42" width="12.140625" style="37" customWidth="1"/>
    <col min="43" max="43" width="15" style="37" customWidth="1"/>
    <col min="44" max="44" width="12.140625" style="37" bestFit="1" customWidth="1"/>
    <col min="49" max="49" width="43.42578125" customWidth="1"/>
    <col min="98" max="2359" width="11.42578125" style="18"/>
  </cols>
  <sheetData>
    <row r="1" spans="1:2359" s="2" customFormat="1" x14ac:dyDescent="0.25">
      <c r="A1" s="84"/>
      <c r="B1" s="175"/>
      <c r="C1" s="176"/>
      <c r="D1" s="177"/>
      <c r="E1" s="18"/>
      <c r="F1" s="22"/>
      <c r="G1" s="18"/>
      <c r="H1" s="244"/>
      <c r="J1" s="18"/>
      <c r="K1" s="244"/>
      <c r="M1" s="65"/>
      <c r="N1" s="65"/>
      <c r="O1" s="51"/>
      <c r="R1" s="30"/>
      <c r="S1" s="38"/>
      <c r="T1" s="38"/>
      <c r="U1" s="38"/>
      <c r="V1" s="38"/>
      <c r="W1" s="222"/>
      <c r="X1" s="207"/>
      <c r="Y1" s="30"/>
      <c r="Z1" s="30"/>
      <c r="AA1" s="43"/>
      <c r="AD1" s="18"/>
      <c r="AG1" s="18"/>
      <c r="AH1" s="18"/>
      <c r="AJ1" s="18"/>
      <c r="AM1" s="18"/>
      <c r="AN1" s="37"/>
      <c r="AO1" s="37"/>
      <c r="AP1" s="37"/>
      <c r="AQ1" s="37"/>
      <c r="AR1" s="37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</row>
    <row r="2" spans="1:2359" s="78" customFormat="1" ht="42" customHeight="1" thickBot="1" x14ac:dyDescent="0.3">
      <c r="A2" s="84"/>
      <c r="B2" s="85"/>
      <c r="C2" s="86"/>
      <c r="D2" s="87"/>
      <c r="E2" s="18"/>
      <c r="F2" s="22"/>
      <c r="G2" s="18"/>
      <c r="H2" s="244"/>
      <c r="J2" s="18"/>
      <c r="K2" s="244"/>
      <c r="M2" s="65"/>
      <c r="N2" s="65"/>
      <c r="R2" s="30"/>
      <c r="S2" s="38"/>
      <c r="T2" s="38"/>
      <c r="U2" s="38"/>
      <c r="V2" s="38"/>
      <c r="W2" s="222"/>
      <c r="X2" s="207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</row>
    <row r="3" spans="1:2359" ht="21.75" customHeight="1" thickBot="1" x14ac:dyDescent="0.3">
      <c r="A3" s="88"/>
      <c r="B3" s="635" t="s">
        <v>466</v>
      </c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7"/>
      <c r="N3" s="637"/>
      <c r="O3" s="637"/>
      <c r="P3" s="638"/>
      <c r="Y3" s="31"/>
      <c r="Z3" s="31"/>
      <c r="AA3" s="43"/>
      <c r="AB3" s="18"/>
      <c r="AC3" s="18"/>
      <c r="AE3" s="18"/>
      <c r="AF3" s="18"/>
      <c r="AG3" s="18"/>
      <c r="AI3" s="18"/>
      <c r="AK3" s="18"/>
      <c r="AL3" s="18"/>
      <c r="AN3" s="36"/>
      <c r="AO3" s="36"/>
      <c r="AP3" s="36"/>
      <c r="AQ3" s="36"/>
      <c r="AR3" s="36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</row>
    <row r="4" spans="1:2359" ht="15.75" thickBot="1" x14ac:dyDescent="0.3">
      <c r="B4" s="639"/>
      <c r="C4" s="639"/>
      <c r="D4" s="639"/>
      <c r="E4" s="639"/>
      <c r="F4" s="639"/>
      <c r="G4" s="639"/>
      <c r="H4" s="639"/>
      <c r="I4" s="639"/>
      <c r="J4" s="639"/>
      <c r="K4" s="639"/>
      <c r="L4" s="639"/>
      <c r="M4" s="639"/>
      <c r="N4" s="639"/>
      <c r="O4" s="639"/>
      <c r="P4" s="639"/>
      <c r="Q4" s="18"/>
      <c r="R4" s="31"/>
      <c r="W4" s="215"/>
      <c r="X4" s="18"/>
      <c r="Y4" s="31"/>
      <c r="Z4" s="31"/>
      <c r="AA4" s="43"/>
      <c r="AB4" s="18"/>
      <c r="AC4" s="18"/>
      <c r="AE4" s="18"/>
      <c r="AF4" s="18"/>
      <c r="AG4" s="18"/>
      <c r="AI4" s="18"/>
      <c r="AK4" s="18"/>
      <c r="AL4" s="18"/>
      <c r="AN4" s="36"/>
      <c r="AO4" s="36"/>
      <c r="AP4" s="36"/>
      <c r="AQ4" s="36"/>
      <c r="AR4" s="36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</row>
    <row r="5" spans="1:2359" ht="30.75" thickBot="1" x14ac:dyDescent="0.3">
      <c r="A5" s="83"/>
      <c r="B5" s="204" t="s">
        <v>125</v>
      </c>
      <c r="C5" s="181" t="s">
        <v>126</v>
      </c>
      <c r="D5" s="179" t="s">
        <v>139</v>
      </c>
      <c r="E5" s="23"/>
      <c r="F5" s="179" t="s">
        <v>127</v>
      </c>
      <c r="G5" s="182" t="s">
        <v>128</v>
      </c>
      <c r="H5" s="183" t="s">
        <v>129</v>
      </c>
      <c r="I5" s="184" t="s">
        <v>130</v>
      </c>
      <c r="J5" s="182" t="s">
        <v>131</v>
      </c>
      <c r="K5" s="179" t="s">
        <v>132</v>
      </c>
      <c r="L5" s="185" t="s">
        <v>133</v>
      </c>
      <c r="M5" s="186" t="s">
        <v>356</v>
      </c>
      <c r="N5" s="187" t="s">
        <v>357</v>
      </c>
      <c r="O5" s="185" t="s">
        <v>358</v>
      </c>
      <c r="P5" s="179" t="s">
        <v>137</v>
      </c>
      <c r="Q5" s="18"/>
      <c r="R5" s="180" t="s">
        <v>400</v>
      </c>
      <c r="S5" s="214" t="s">
        <v>333</v>
      </c>
      <c r="T5" s="640" t="s">
        <v>352</v>
      </c>
      <c r="U5" s="641"/>
      <c r="V5" s="641"/>
      <c r="W5" s="642"/>
      <c r="X5" s="18"/>
      <c r="Y5" s="31"/>
      <c r="Z5" s="31"/>
      <c r="AA5" s="43"/>
      <c r="AB5" s="18"/>
      <c r="AC5" s="18"/>
      <c r="AE5" s="18"/>
      <c r="AF5" s="18"/>
      <c r="AG5" s="18"/>
      <c r="AI5" s="18"/>
      <c r="AK5" s="18"/>
      <c r="AL5" s="18"/>
      <c r="AN5" s="36"/>
      <c r="AO5" s="36"/>
      <c r="AP5" s="36"/>
      <c r="AQ5" s="36"/>
      <c r="AR5" s="36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</row>
    <row r="6" spans="1:2359" ht="15.75" thickBot="1" x14ac:dyDescent="0.3">
      <c r="A6" s="83"/>
      <c r="B6" s="639"/>
      <c r="C6" s="639"/>
      <c r="D6" s="639"/>
      <c r="F6" s="646" t="s">
        <v>436</v>
      </c>
      <c r="G6" s="646"/>
      <c r="H6" s="646"/>
      <c r="I6" s="646"/>
      <c r="J6" s="646"/>
      <c r="K6" s="646"/>
      <c r="L6" s="646"/>
      <c r="M6" s="646"/>
      <c r="N6" s="646"/>
      <c r="O6" s="646"/>
      <c r="P6" s="646"/>
      <c r="Q6" s="18"/>
      <c r="R6" s="79"/>
      <c r="S6" s="218"/>
      <c r="T6" s="188">
        <v>44562</v>
      </c>
      <c r="U6" s="188">
        <v>44593</v>
      </c>
      <c r="V6" s="188">
        <v>44621</v>
      </c>
      <c r="W6" s="220" t="s">
        <v>446</v>
      </c>
      <c r="X6" s="18"/>
      <c r="Y6" s="31"/>
      <c r="Z6" s="31"/>
      <c r="AA6" s="43"/>
      <c r="AB6" s="18"/>
      <c r="AC6" s="18"/>
      <c r="AE6" s="18"/>
      <c r="AF6" s="18"/>
      <c r="AG6" s="18"/>
      <c r="AI6" s="18"/>
      <c r="AK6" s="18"/>
      <c r="AL6" s="18"/>
      <c r="AN6" s="36"/>
      <c r="AO6" s="36"/>
      <c r="AP6" s="36"/>
      <c r="AQ6" s="36"/>
      <c r="AR6" s="36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</row>
    <row r="7" spans="1:2359" ht="15.75" customHeight="1" x14ac:dyDescent="0.25">
      <c r="B7" s="586" t="s">
        <v>270</v>
      </c>
      <c r="C7" s="586"/>
      <c r="D7" s="586"/>
      <c r="E7" s="11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18"/>
      <c r="R7" s="78"/>
      <c r="S7" s="18"/>
      <c r="T7" s="47"/>
      <c r="U7" s="47"/>
      <c r="V7" s="78"/>
      <c r="W7" s="215"/>
      <c r="X7" s="18"/>
      <c r="Y7" s="31"/>
      <c r="Z7" s="31"/>
      <c r="AA7" s="43"/>
      <c r="AB7" s="18"/>
      <c r="AC7" s="18"/>
      <c r="AE7" s="18"/>
      <c r="AF7" s="18"/>
      <c r="AG7" s="18"/>
      <c r="AI7" s="18"/>
      <c r="AK7" s="18"/>
      <c r="AL7" s="18"/>
      <c r="AN7" s="36"/>
      <c r="AO7" s="36"/>
      <c r="AP7" s="36"/>
      <c r="AQ7" s="36"/>
      <c r="AR7" s="36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</row>
    <row r="8" spans="1:2359" x14ac:dyDescent="0.25">
      <c r="A8" s="81"/>
      <c r="B8" s="146">
        <v>321200019</v>
      </c>
      <c r="C8" s="3" t="s">
        <v>99</v>
      </c>
      <c r="D8" s="147" t="s">
        <v>64</v>
      </c>
      <c r="E8" s="11"/>
      <c r="F8" s="107">
        <f>(G8+J8)/2</f>
        <v>145.63499999999999</v>
      </c>
      <c r="G8" s="20">
        <v>136.72</v>
      </c>
      <c r="H8" s="245" t="s">
        <v>382</v>
      </c>
      <c r="I8" s="53" t="s">
        <v>241</v>
      </c>
      <c r="J8" s="64">
        <f>(3091/20)</f>
        <v>154.55000000000001</v>
      </c>
      <c r="K8" s="91" t="s">
        <v>144</v>
      </c>
      <c r="L8" s="53" t="s">
        <v>359</v>
      </c>
      <c r="M8" s="60"/>
      <c r="N8" s="60"/>
      <c r="O8" s="53"/>
      <c r="P8" s="3"/>
      <c r="Q8" s="18"/>
      <c r="R8" s="99">
        <v>3</v>
      </c>
      <c r="S8" s="103">
        <f>(F8)</f>
        <v>145.63499999999999</v>
      </c>
      <c r="T8" s="39"/>
      <c r="U8" s="39"/>
      <c r="V8" s="40">
        <f>('PRECIOS COMPR.AR MARZO'!N9)</f>
        <v>171.5</v>
      </c>
      <c r="W8" s="223">
        <f>(V8)</f>
        <v>171.5</v>
      </c>
      <c r="X8" s="18"/>
      <c r="Y8" s="31"/>
      <c r="Z8" s="31"/>
      <c r="AA8" s="43"/>
      <c r="AB8" s="18"/>
      <c r="AC8" s="18"/>
      <c r="AE8" s="18"/>
      <c r="AF8" s="18"/>
      <c r="AG8" s="18"/>
      <c r="AI8" s="18"/>
      <c r="AK8" s="18"/>
      <c r="AL8" s="18"/>
      <c r="AN8" s="36"/>
      <c r="AO8" s="36"/>
      <c r="AP8" s="36"/>
      <c r="AQ8" s="36"/>
      <c r="AR8" s="36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</row>
    <row r="9" spans="1:2359" ht="15.75" x14ac:dyDescent="0.25">
      <c r="B9" s="588">
        <v>320700022</v>
      </c>
      <c r="C9" s="4" t="s">
        <v>288</v>
      </c>
      <c r="D9" s="149" t="s">
        <v>47</v>
      </c>
      <c r="E9" s="11"/>
      <c r="F9" s="647"/>
      <c r="G9" s="647"/>
      <c r="H9" s="647"/>
      <c r="I9" s="647"/>
      <c r="J9" s="647"/>
      <c r="K9" s="647"/>
      <c r="L9" s="647"/>
      <c r="M9" s="647"/>
      <c r="N9" s="647"/>
      <c r="O9" s="647"/>
      <c r="P9" s="647"/>
      <c r="Q9" s="18"/>
      <c r="R9" s="587"/>
      <c r="S9" s="587"/>
      <c r="T9" s="587"/>
      <c r="U9" s="587"/>
      <c r="V9" s="587"/>
      <c r="W9" s="221"/>
      <c r="X9" s="18"/>
      <c r="Y9" s="31"/>
      <c r="Z9" s="31"/>
      <c r="AA9" s="43"/>
      <c r="AB9" s="18"/>
      <c r="AC9" s="18"/>
      <c r="AE9" s="18"/>
      <c r="AF9" s="18"/>
      <c r="AG9" s="18"/>
      <c r="AI9" s="18"/>
      <c r="AK9" s="18"/>
      <c r="AL9" s="18"/>
      <c r="AN9" s="36"/>
      <c r="AO9" s="36"/>
      <c r="AP9" s="36"/>
      <c r="AQ9" s="36"/>
      <c r="AR9" s="36"/>
      <c r="AS9" s="18"/>
      <c r="AT9" s="18"/>
      <c r="AU9" s="18"/>
      <c r="AV9" s="18"/>
      <c r="AW9" s="239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</row>
    <row r="10" spans="1:2359" x14ac:dyDescent="0.25">
      <c r="B10" s="589"/>
      <c r="C10" s="100" t="s">
        <v>439</v>
      </c>
      <c r="D10" s="97" t="s">
        <v>64</v>
      </c>
      <c r="E10" s="11"/>
      <c r="F10" s="98">
        <f>(G10)</f>
        <v>2.3359000000000001</v>
      </c>
      <c r="G10" s="20">
        <f>(233.59/100)</f>
        <v>2.3359000000000001</v>
      </c>
      <c r="H10" s="245" t="s">
        <v>427</v>
      </c>
      <c r="I10" s="594" t="s">
        <v>426</v>
      </c>
      <c r="J10" s="595"/>
      <c r="K10" s="595"/>
      <c r="L10" s="595"/>
      <c r="M10" s="595"/>
      <c r="N10" s="595"/>
      <c r="O10" s="596"/>
      <c r="P10" s="157"/>
      <c r="Q10" s="18"/>
      <c r="R10" s="99">
        <v>2</v>
      </c>
      <c r="S10" s="95">
        <f t="shared" ref="S10:S15" si="0">(F10)</f>
        <v>2.3359000000000001</v>
      </c>
      <c r="T10" s="40"/>
      <c r="U10" s="32"/>
      <c r="V10" s="32">
        <f>('PRECIOS COMPR.AR MARZO'!Q11+'PRECIOS COMPR.AR MARZO'!T11)/2</f>
        <v>1.69</v>
      </c>
      <c r="W10" s="223">
        <f t="shared" ref="W10:W15" si="1">(V10)</f>
        <v>1.69</v>
      </c>
      <c r="X10" s="18"/>
      <c r="Y10" s="31"/>
      <c r="Z10" s="31"/>
      <c r="AA10" s="43"/>
      <c r="AB10" s="18"/>
      <c r="AC10" s="18"/>
      <c r="AE10" s="18"/>
      <c r="AF10" s="18"/>
      <c r="AG10" s="18"/>
      <c r="AI10" s="18"/>
      <c r="AK10" s="18"/>
      <c r="AL10" s="18"/>
      <c r="AN10" s="36"/>
      <c r="AO10" s="36"/>
      <c r="AP10" s="36"/>
      <c r="AQ10" s="36"/>
      <c r="AR10" s="36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</row>
    <row r="11" spans="1:2359" ht="15.75" thickBot="1" x14ac:dyDescent="0.3">
      <c r="B11" s="589"/>
      <c r="C11" s="100" t="s">
        <v>440</v>
      </c>
      <c r="D11" s="97" t="s">
        <v>64</v>
      </c>
      <c r="E11" s="11"/>
      <c r="F11" s="98">
        <f>(G11+J11)/2</f>
        <v>21.918749999999999</v>
      </c>
      <c r="G11" s="20">
        <f>(2343.75/100)</f>
        <v>23.4375</v>
      </c>
      <c r="H11" s="245" t="s">
        <v>360</v>
      </c>
      <c r="I11" s="50" t="s">
        <v>428</v>
      </c>
      <c r="J11" s="20">
        <f>(2040/100)</f>
        <v>20.399999999999999</v>
      </c>
      <c r="K11" s="245" t="s">
        <v>360</v>
      </c>
      <c r="L11" s="594" t="s">
        <v>361</v>
      </c>
      <c r="M11" s="595"/>
      <c r="N11" s="595"/>
      <c r="O11" s="596"/>
      <c r="P11" s="194"/>
      <c r="Q11" s="18"/>
      <c r="R11" s="99">
        <v>3</v>
      </c>
      <c r="S11" s="95">
        <f t="shared" si="0"/>
        <v>21.918749999999999</v>
      </c>
      <c r="T11" s="40"/>
      <c r="U11" s="32"/>
      <c r="V11" s="32">
        <v>1.69</v>
      </c>
      <c r="W11" s="223">
        <f t="shared" si="1"/>
        <v>1.69</v>
      </c>
      <c r="X11" s="18"/>
      <c r="Y11" s="31"/>
      <c r="Z11" s="31"/>
      <c r="AA11" s="43"/>
      <c r="AB11" s="18"/>
      <c r="AC11" s="18"/>
      <c r="AE11" s="18"/>
      <c r="AF11" s="18"/>
      <c r="AG11" s="18"/>
      <c r="AI11" s="18"/>
      <c r="AK11" s="18"/>
      <c r="AL11" s="18"/>
      <c r="AN11" s="36"/>
      <c r="AO11" s="36"/>
      <c r="AP11" s="36"/>
      <c r="AQ11" s="36"/>
      <c r="AR11" s="36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</row>
    <row r="12" spans="1:2359" ht="15.75" thickBot="1" x14ac:dyDescent="0.3">
      <c r="B12" s="589"/>
      <c r="C12" s="100" t="s">
        <v>441</v>
      </c>
      <c r="D12" s="97" t="s">
        <v>64</v>
      </c>
      <c r="E12" s="11"/>
      <c r="F12" s="98">
        <f>(G12+J12+M12)/3</f>
        <v>19.540833333333335</v>
      </c>
      <c r="G12" s="20">
        <f>(2656.25/100)</f>
        <v>26.5625</v>
      </c>
      <c r="H12" s="245" t="s">
        <v>360</v>
      </c>
      <c r="I12" s="50" t="s">
        <v>401</v>
      </c>
      <c r="J12" s="20">
        <f>(1000/100)</f>
        <v>10</v>
      </c>
      <c r="K12" s="245" t="s">
        <v>403</v>
      </c>
      <c r="L12" s="50" t="s">
        <v>402</v>
      </c>
      <c r="M12" s="61">
        <f>(2206/100)</f>
        <v>22.06</v>
      </c>
      <c r="N12" s="90" t="s">
        <v>360</v>
      </c>
      <c r="O12" s="76" t="s">
        <v>361</v>
      </c>
      <c r="P12" s="203" t="s">
        <v>306</v>
      </c>
      <c r="Q12" s="18"/>
      <c r="R12" s="99">
        <v>4</v>
      </c>
      <c r="S12" s="95">
        <f t="shared" si="0"/>
        <v>19.540833333333335</v>
      </c>
      <c r="T12" s="40">
        <f>('PRECIOS COMPR.AR MARZO'!R13+'PRECIOS COMPR.AR MARZO'!U13)/2</f>
        <v>1.7549999999999999</v>
      </c>
      <c r="U12" s="32"/>
      <c r="V12" s="32"/>
      <c r="W12" s="223">
        <f>(T12)</f>
        <v>1.7549999999999999</v>
      </c>
      <c r="X12" s="18"/>
      <c r="Y12" s="31"/>
      <c r="Z12" s="31"/>
      <c r="AA12" s="43"/>
      <c r="AB12" s="18"/>
      <c r="AC12" s="18"/>
      <c r="AE12" s="18"/>
      <c r="AF12" s="18"/>
      <c r="AG12" s="18"/>
      <c r="AI12" s="18"/>
      <c r="AK12" s="18"/>
      <c r="AL12" s="18"/>
      <c r="AN12" s="36"/>
      <c r="AO12" s="36"/>
      <c r="AP12" s="36"/>
      <c r="AQ12" s="36"/>
      <c r="AR12" s="36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</row>
    <row r="13" spans="1:2359" x14ac:dyDescent="0.25">
      <c r="B13" s="589"/>
      <c r="C13" s="178" t="s">
        <v>442</v>
      </c>
      <c r="D13" s="166" t="s">
        <v>64</v>
      </c>
      <c r="E13" s="11"/>
      <c r="F13" s="591" t="s">
        <v>425</v>
      </c>
      <c r="G13" s="592"/>
      <c r="H13" s="592"/>
      <c r="I13" s="592"/>
      <c r="J13" s="592"/>
      <c r="K13" s="592"/>
      <c r="L13" s="592"/>
      <c r="M13" s="592"/>
      <c r="N13" s="592"/>
      <c r="O13" s="592"/>
      <c r="P13" s="593"/>
      <c r="Q13" s="18"/>
      <c r="R13" s="260">
        <v>1</v>
      </c>
      <c r="S13" s="95"/>
      <c r="T13" s="40"/>
      <c r="U13" s="32"/>
      <c r="V13" s="32">
        <v>1.74</v>
      </c>
      <c r="W13" s="223">
        <f t="shared" si="1"/>
        <v>1.74</v>
      </c>
      <c r="X13" s="18"/>
      <c r="Y13" s="31"/>
      <c r="Z13" s="31"/>
      <c r="AA13" s="43"/>
      <c r="AB13" s="18"/>
      <c r="AC13" s="18"/>
      <c r="AE13" s="18"/>
      <c r="AF13" s="18"/>
      <c r="AG13" s="18"/>
      <c r="AI13" s="18"/>
      <c r="AK13" s="18"/>
      <c r="AL13" s="18"/>
      <c r="AN13" s="36"/>
      <c r="AO13" s="36"/>
      <c r="AP13" s="36"/>
      <c r="AQ13" s="36"/>
      <c r="AR13" s="36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</row>
    <row r="14" spans="1:2359" x14ac:dyDescent="0.25">
      <c r="B14" s="589"/>
      <c r="C14" s="100" t="s">
        <v>443</v>
      </c>
      <c r="D14" s="97" t="s">
        <v>64</v>
      </c>
      <c r="E14" s="11"/>
      <c r="F14" s="98">
        <f>(G14+J14)/2</f>
        <v>24.65315</v>
      </c>
      <c r="G14" s="20">
        <f>(2890.63/100)</f>
        <v>28.906300000000002</v>
      </c>
      <c r="H14" s="245" t="s">
        <v>360</v>
      </c>
      <c r="I14" s="50" t="s">
        <v>429</v>
      </c>
      <c r="J14" s="20">
        <f>(2040/100)</f>
        <v>20.399999999999999</v>
      </c>
      <c r="K14" s="245" t="s">
        <v>360</v>
      </c>
      <c r="L14" s="594" t="s">
        <v>361</v>
      </c>
      <c r="M14" s="595"/>
      <c r="N14" s="595"/>
      <c r="O14" s="596"/>
      <c r="P14" s="157"/>
      <c r="Q14" s="18"/>
      <c r="R14" s="99">
        <v>3</v>
      </c>
      <c r="S14" s="95">
        <f t="shared" si="0"/>
        <v>24.65315</v>
      </c>
      <c r="T14" s="40"/>
      <c r="U14" s="32"/>
      <c r="V14" s="32">
        <v>1.64</v>
      </c>
      <c r="W14" s="223">
        <f t="shared" si="1"/>
        <v>1.64</v>
      </c>
      <c r="X14" s="18"/>
      <c r="Y14" s="31"/>
      <c r="Z14" s="31"/>
      <c r="AA14" s="43"/>
      <c r="AB14" s="18"/>
      <c r="AC14" s="18"/>
      <c r="AE14" s="18"/>
      <c r="AF14" s="18"/>
      <c r="AG14" s="18"/>
      <c r="AI14" s="18"/>
      <c r="AK14" s="18"/>
      <c r="AL14" s="18"/>
      <c r="AN14" s="36"/>
      <c r="AO14" s="36"/>
      <c r="AP14" s="36"/>
      <c r="AQ14" s="36"/>
      <c r="AR14" s="36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</row>
    <row r="15" spans="1:2359" x14ac:dyDescent="0.25">
      <c r="B15" s="590"/>
      <c r="C15" s="100" t="s">
        <v>444</v>
      </c>
      <c r="D15" s="97" t="s">
        <v>64</v>
      </c>
      <c r="E15" s="11"/>
      <c r="F15" s="98">
        <f>(G15+J15)/2</f>
        <v>37.546250000000001</v>
      </c>
      <c r="G15" s="20">
        <f>(4531.25/100)</f>
        <v>45.3125</v>
      </c>
      <c r="H15" s="245" t="s">
        <v>360</v>
      </c>
      <c r="I15" s="50" t="s">
        <v>430</v>
      </c>
      <c r="J15" s="20">
        <f>(2978/100)</f>
        <v>29.78</v>
      </c>
      <c r="K15" s="245" t="s">
        <v>360</v>
      </c>
      <c r="L15" s="594" t="s">
        <v>361</v>
      </c>
      <c r="M15" s="595"/>
      <c r="N15" s="595"/>
      <c r="O15" s="596"/>
      <c r="P15" s="157"/>
      <c r="Q15" s="18"/>
      <c r="R15" s="99">
        <v>3</v>
      </c>
      <c r="S15" s="95">
        <f t="shared" si="0"/>
        <v>37.546250000000001</v>
      </c>
      <c r="T15" s="40"/>
      <c r="U15" s="32"/>
      <c r="V15" s="32">
        <f>('PRECIOS COMPR.AR MARZO'!Q16+'PRECIOS COMPR.AR MARZO'!T16)/2</f>
        <v>2.0599999999999996</v>
      </c>
      <c r="W15" s="223">
        <f t="shared" si="1"/>
        <v>2.0599999999999996</v>
      </c>
      <c r="X15" s="18"/>
      <c r="Y15" s="31"/>
      <c r="Z15" s="31"/>
      <c r="AA15" s="43"/>
      <c r="AB15" s="18"/>
      <c r="AC15" s="18"/>
      <c r="AE15" s="18"/>
      <c r="AF15" s="18"/>
      <c r="AG15" s="18"/>
      <c r="AI15" s="18"/>
      <c r="AK15" s="18"/>
      <c r="AL15" s="18"/>
      <c r="AN15" s="36"/>
      <c r="AO15" s="36"/>
      <c r="AP15" s="36"/>
      <c r="AQ15" s="36"/>
      <c r="AR15" s="36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2359" ht="15.75" thickBot="1" x14ac:dyDescent="0.3">
      <c r="B16" s="586" t="s">
        <v>271</v>
      </c>
      <c r="C16" s="586"/>
      <c r="D16" s="586"/>
      <c r="E16" s="11"/>
      <c r="F16" s="598"/>
      <c r="G16" s="598"/>
      <c r="H16" s="598"/>
      <c r="I16" s="598"/>
      <c r="J16" s="598"/>
      <c r="K16" s="598"/>
      <c r="L16" s="598"/>
      <c r="M16" s="598"/>
      <c r="N16" s="598"/>
      <c r="O16" s="598"/>
      <c r="P16" s="600"/>
      <c r="Q16" s="18"/>
      <c r="R16" s="578"/>
      <c r="S16" s="579"/>
      <c r="T16" s="579"/>
      <c r="U16" s="579"/>
      <c r="V16" s="580"/>
      <c r="W16" s="221"/>
      <c r="X16" s="18"/>
      <c r="Y16" s="31"/>
      <c r="Z16" s="31"/>
      <c r="AA16" s="43"/>
      <c r="AB16" s="18"/>
      <c r="AC16" s="18"/>
      <c r="AE16" s="18"/>
      <c r="AF16" s="18"/>
      <c r="AG16" s="18"/>
      <c r="AI16" s="18"/>
      <c r="AK16" s="18"/>
      <c r="AL16" s="18"/>
      <c r="AN16" s="36"/>
      <c r="AO16" s="36"/>
      <c r="AP16" s="36"/>
      <c r="AQ16" s="36"/>
      <c r="AR16" s="36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2359" ht="15.75" thickBot="1" x14ac:dyDescent="0.3">
      <c r="B17" s="603">
        <v>31290027</v>
      </c>
      <c r="C17" s="5" t="s">
        <v>44</v>
      </c>
      <c r="D17" s="150" t="s">
        <v>45</v>
      </c>
      <c r="E17" s="11"/>
      <c r="F17" s="108">
        <f>(G17+J17+M17)/3</f>
        <v>223.68733333333333</v>
      </c>
      <c r="G17" s="19">
        <f>(1320.31/5)</f>
        <v>264.06200000000001</v>
      </c>
      <c r="H17" s="246" t="s">
        <v>41</v>
      </c>
      <c r="I17" s="16" t="s">
        <v>136</v>
      </c>
      <c r="J17" s="19">
        <f>(1200/5)</f>
        <v>240</v>
      </c>
      <c r="K17" s="246" t="s">
        <v>41</v>
      </c>
      <c r="L17" s="16" t="s">
        <v>138</v>
      </c>
      <c r="M17" s="61">
        <f>(835/5)</f>
        <v>167</v>
      </c>
      <c r="N17" s="62"/>
      <c r="O17" s="75" t="s">
        <v>363</v>
      </c>
      <c r="P17" s="198" t="s">
        <v>362</v>
      </c>
      <c r="Q17" s="18"/>
      <c r="R17" s="99">
        <v>4</v>
      </c>
      <c r="S17" s="40">
        <f>(F17)</f>
        <v>223.68733333333333</v>
      </c>
      <c r="T17" s="39"/>
      <c r="U17" s="40">
        <f>('PRECIOS COMPR.AR MARZO'!G18)</f>
        <v>164.43</v>
      </c>
      <c r="V17" s="40"/>
      <c r="W17" s="223">
        <f>(U17)</f>
        <v>164.43</v>
      </c>
      <c r="X17" s="18"/>
      <c r="Y17" s="31"/>
      <c r="Z17" s="31"/>
      <c r="AA17" s="43"/>
      <c r="AB17" s="18"/>
      <c r="AC17" s="18"/>
      <c r="AE17" s="18"/>
      <c r="AF17" s="18"/>
      <c r="AG17" s="18"/>
      <c r="AI17" s="18"/>
      <c r="AK17" s="18"/>
      <c r="AL17" s="18"/>
      <c r="AN17" s="36"/>
      <c r="AO17" s="36"/>
      <c r="AP17" s="36"/>
      <c r="AQ17" s="36"/>
      <c r="AR17" s="36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</row>
    <row r="18" spans="1:2359" ht="15.75" thickBot="1" x14ac:dyDescent="0.3">
      <c r="B18" s="603"/>
      <c r="C18" s="5" t="s">
        <v>42</v>
      </c>
      <c r="D18" s="150" t="s">
        <v>43</v>
      </c>
      <c r="E18" s="11"/>
      <c r="F18" s="108">
        <f>(G18+J18)/2</f>
        <v>312.62833333333333</v>
      </c>
      <c r="G18" s="19">
        <v>371.09</v>
      </c>
      <c r="H18" s="246" t="s">
        <v>41</v>
      </c>
      <c r="I18" s="16" t="s">
        <v>134</v>
      </c>
      <c r="J18" s="19">
        <f>(3050/12)</f>
        <v>254.16666666666666</v>
      </c>
      <c r="K18" s="246" t="s">
        <v>41</v>
      </c>
      <c r="L18" s="16" t="s">
        <v>135</v>
      </c>
      <c r="M18" s="62"/>
      <c r="N18" s="62"/>
      <c r="O18" s="75"/>
      <c r="P18" s="198" t="s">
        <v>307</v>
      </c>
      <c r="Q18" s="18"/>
      <c r="R18" s="99">
        <v>3</v>
      </c>
      <c r="S18" s="40">
        <f>(F18)</f>
        <v>312.62833333333333</v>
      </c>
      <c r="T18" s="40">
        <f>('PRECIOS COMPR.AR MARZO'!L19+'PRECIOS COMPR.AR MARZO'!U19+'PRECIOS COMPR.AR MARZO'!X19)/3</f>
        <v>192.16666666666666</v>
      </c>
      <c r="U18" s="40">
        <f>('PRECIOS COMPR.AR MARZO'!G19+'PRECIOS COMPR.AR MARZO'!Y19)/2</f>
        <v>186.30500000000001</v>
      </c>
      <c r="V18" s="40"/>
      <c r="W18" s="223">
        <f>(U18+T18)/2</f>
        <v>189.23583333333335</v>
      </c>
      <c r="X18" s="18"/>
      <c r="Y18" s="31"/>
      <c r="Z18" s="31"/>
      <c r="AA18" s="43"/>
      <c r="AB18" s="18"/>
      <c r="AC18" s="18"/>
      <c r="AE18" s="18"/>
      <c r="AF18" s="18"/>
      <c r="AG18" s="18"/>
      <c r="AI18" s="18"/>
      <c r="AK18" s="18"/>
      <c r="AL18" s="18"/>
      <c r="AN18" s="36"/>
      <c r="AO18" s="36"/>
      <c r="AP18" s="36"/>
      <c r="AQ18" s="36"/>
      <c r="AR18" s="36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</row>
    <row r="19" spans="1:2359" ht="15.75" thickBot="1" x14ac:dyDescent="0.3">
      <c r="B19" s="586" t="s">
        <v>272</v>
      </c>
      <c r="C19" s="586"/>
      <c r="D19" s="586"/>
      <c r="E19" s="11"/>
      <c r="F19" s="598"/>
      <c r="G19" s="598"/>
      <c r="H19" s="598"/>
      <c r="I19" s="598"/>
      <c r="J19" s="598"/>
      <c r="K19" s="598"/>
      <c r="L19" s="598"/>
      <c r="M19" s="598"/>
      <c r="N19" s="598"/>
      <c r="O19" s="598"/>
      <c r="P19" s="610"/>
      <c r="Q19" s="18"/>
      <c r="R19" s="578"/>
      <c r="S19" s="579"/>
      <c r="T19" s="579"/>
      <c r="U19" s="579"/>
      <c r="V19" s="580"/>
      <c r="W19" s="221"/>
      <c r="X19" s="18"/>
      <c r="Y19" s="31"/>
      <c r="Z19" s="31"/>
      <c r="AA19" s="43"/>
      <c r="AB19" s="18"/>
      <c r="AC19" s="18"/>
      <c r="AE19" s="18"/>
      <c r="AF19" s="18"/>
      <c r="AG19" s="18"/>
      <c r="AI19" s="18"/>
      <c r="AK19" s="18"/>
      <c r="AL19" s="18"/>
      <c r="AN19" s="36"/>
      <c r="AO19" s="36"/>
      <c r="AP19" s="36"/>
      <c r="AQ19" s="36"/>
      <c r="AR19" s="36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</row>
    <row r="20" spans="1:2359" s="26" customFormat="1" ht="15.75" thickBot="1" x14ac:dyDescent="0.3">
      <c r="A20" s="18"/>
      <c r="B20" s="625">
        <v>32020001</v>
      </c>
      <c r="C20" s="3" t="s">
        <v>53</v>
      </c>
      <c r="D20" s="147" t="s">
        <v>54</v>
      </c>
      <c r="E20" s="11"/>
      <c r="F20" s="98">
        <f>(G20+J20+M20)/3</f>
        <v>372.20833333333331</v>
      </c>
      <c r="G20" s="20">
        <f>(4062.5/10)</f>
        <v>406.25</v>
      </c>
      <c r="H20" s="247" t="s">
        <v>0</v>
      </c>
      <c r="I20" s="50" t="s">
        <v>152</v>
      </c>
      <c r="J20" s="109">
        <f>(3593.75/10)</f>
        <v>359.375</v>
      </c>
      <c r="K20" s="245" t="s">
        <v>154</v>
      </c>
      <c r="L20" s="50" t="s">
        <v>153</v>
      </c>
      <c r="M20" s="61">
        <v>351</v>
      </c>
      <c r="N20" s="110" t="s">
        <v>0</v>
      </c>
      <c r="O20" s="76" t="s">
        <v>364</v>
      </c>
      <c r="P20" s="203" t="s">
        <v>308</v>
      </c>
      <c r="Q20" s="18"/>
      <c r="R20" s="99">
        <v>4</v>
      </c>
      <c r="S20" s="40">
        <f>(F20)</f>
        <v>372.20833333333331</v>
      </c>
      <c r="T20" s="40">
        <f>('PRECIOS COMPR.AR MARZO'!R21+'PRECIOS COMPR.AR MARZO'!U21+'PRECIOS COMPR.AR MARZO'!X21)/3</f>
        <v>251.21333333333334</v>
      </c>
      <c r="U20" s="32">
        <f>('PRECIOS COMPR.AR MARZO'!G21+'PRECIOS COMPR.AR MARZO'!J21+'PRECIOS COMPR.AR MARZO'!S21+'PRECIOS COMPR.AR MARZO'!Y21)/4</f>
        <v>272.52</v>
      </c>
      <c r="V20" s="32">
        <f>('PRECIOS COMPR.AR MARZO'!N21)</f>
        <v>279.22000000000003</v>
      </c>
      <c r="W20" s="223">
        <f>(V20+U20+T20)/3</f>
        <v>267.65111111111111</v>
      </c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</row>
    <row r="21" spans="1:2359" ht="15.75" thickBot="1" x14ac:dyDescent="0.3">
      <c r="B21" s="625"/>
      <c r="C21" s="24" t="s">
        <v>69</v>
      </c>
      <c r="D21" s="151" t="s">
        <v>70</v>
      </c>
      <c r="E21" s="11"/>
      <c r="F21" s="108">
        <f>(G21)</f>
        <v>70</v>
      </c>
      <c r="G21" s="19">
        <f>(1750/25)</f>
        <v>70</v>
      </c>
      <c r="H21" s="246" t="s">
        <v>319</v>
      </c>
      <c r="I21" s="53" t="s">
        <v>318</v>
      </c>
      <c r="J21" s="53"/>
      <c r="K21" s="256"/>
      <c r="L21" s="53"/>
      <c r="M21" s="66"/>
      <c r="N21" s="66"/>
      <c r="O21" s="76"/>
      <c r="P21" s="198" t="s">
        <v>320</v>
      </c>
      <c r="Q21" s="18"/>
      <c r="R21" s="99">
        <v>2</v>
      </c>
      <c r="S21" s="40">
        <f>(F21)</f>
        <v>70</v>
      </c>
      <c r="T21" s="40">
        <f>('PRECIOS COMPR.AR MARZO'!R22)</f>
        <v>42.55</v>
      </c>
      <c r="U21" s="40">
        <f>('PRECIOS COMPR.AR MARZO'!P22)</f>
        <v>45.86</v>
      </c>
      <c r="V21" s="32">
        <f>('PRECIOS COMPR.AR MARZO'!H22+'PRECIOS COMPR.AR MARZO'!N22)/2</f>
        <v>48.795000000000002</v>
      </c>
      <c r="W21" s="223">
        <f>(V21+U21+T21)/3</f>
        <v>45.734999999999992</v>
      </c>
      <c r="X21" s="18"/>
      <c r="Y21" s="31"/>
      <c r="Z21" s="31"/>
      <c r="AA21" s="43"/>
      <c r="AB21" s="18"/>
      <c r="AC21" s="18"/>
      <c r="AE21" s="18"/>
      <c r="AF21" s="18"/>
      <c r="AG21" s="18"/>
      <c r="AI21" s="18"/>
      <c r="AK21" s="18"/>
      <c r="AL21" s="18"/>
      <c r="AN21" s="36"/>
      <c r="AO21" s="36"/>
      <c r="AP21" s="36"/>
      <c r="AQ21" s="36"/>
      <c r="AR21" s="36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</row>
    <row r="22" spans="1:2359" x14ac:dyDescent="0.25">
      <c r="B22" s="586" t="s">
        <v>296</v>
      </c>
      <c r="C22" s="586"/>
      <c r="D22" s="586"/>
      <c r="E22" s="11"/>
      <c r="F22" s="598"/>
      <c r="G22" s="598"/>
      <c r="H22" s="598"/>
      <c r="I22" s="598"/>
      <c r="J22" s="598"/>
      <c r="K22" s="598"/>
      <c r="L22" s="598"/>
      <c r="M22" s="598"/>
      <c r="N22" s="598"/>
      <c r="O22" s="598"/>
      <c r="P22" s="601"/>
      <c r="Q22" s="18"/>
      <c r="R22" s="578"/>
      <c r="S22" s="579"/>
      <c r="T22" s="579"/>
      <c r="U22" s="579"/>
      <c r="V22" s="580"/>
      <c r="W22" s="221"/>
      <c r="X22" s="18"/>
      <c r="Y22" s="31"/>
      <c r="Z22" s="31"/>
      <c r="AA22" s="43"/>
      <c r="AB22" s="18"/>
      <c r="AC22" s="18"/>
      <c r="AE22" s="18"/>
      <c r="AF22" s="18"/>
      <c r="AG22" s="18"/>
      <c r="AI22" s="18"/>
      <c r="AK22" s="18"/>
      <c r="AL22" s="18"/>
      <c r="AN22" s="36"/>
      <c r="AO22" s="36"/>
      <c r="AP22" s="36"/>
      <c r="AQ22" s="36"/>
      <c r="AR22" s="36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</row>
    <row r="23" spans="1:2359" x14ac:dyDescent="0.25">
      <c r="B23" s="603">
        <v>321000014</v>
      </c>
      <c r="C23" s="5" t="s">
        <v>95</v>
      </c>
      <c r="D23" s="150" t="s">
        <v>47</v>
      </c>
      <c r="E23" s="11"/>
      <c r="F23" s="111">
        <f>(G23+J23)/2</f>
        <v>210</v>
      </c>
      <c r="G23" s="19">
        <v>230</v>
      </c>
      <c r="H23" s="246" t="s">
        <v>3</v>
      </c>
      <c r="I23" s="55" t="s">
        <v>171</v>
      </c>
      <c r="J23" s="64">
        <f>(1900/10)</f>
        <v>190</v>
      </c>
      <c r="K23" s="91" t="s">
        <v>3</v>
      </c>
      <c r="L23" s="619" t="s">
        <v>366</v>
      </c>
      <c r="M23" s="619"/>
      <c r="N23" s="619"/>
      <c r="O23" s="619"/>
      <c r="P23" s="619"/>
      <c r="Q23" s="18"/>
      <c r="R23" s="99">
        <v>3</v>
      </c>
      <c r="S23" s="40">
        <f>(F23)</f>
        <v>210</v>
      </c>
      <c r="T23" s="40">
        <f>('PRECIOS COMPR.AR MARZO'!F24)</f>
        <v>39.1</v>
      </c>
      <c r="U23" s="32">
        <f>('PRECIOS COMPR.AR MARZO'!G24+'PRECIOS COMPR.AR MARZO'!S24)/2</f>
        <v>106.545</v>
      </c>
      <c r="V23" s="39"/>
      <c r="W23" s="223">
        <f>(U23+T23)/2</f>
        <v>72.822500000000005</v>
      </c>
      <c r="X23" s="18"/>
      <c r="Y23" s="31"/>
      <c r="Z23" s="31"/>
      <c r="AA23" s="43"/>
      <c r="AB23" s="18"/>
      <c r="AC23" s="18"/>
      <c r="AE23" s="18"/>
      <c r="AF23" s="18"/>
      <c r="AG23" s="18"/>
      <c r="AI23" s="18"/>
      <c r="AK23" s="18"/>
      <c r="AL23" s="18"/>
      <c r="AN23" s="36"/>
      <c r="AO23" s="36"/>
      <c r="AP23" s="36"/>
      <c r="AQ23" s="36"/>
      <c r="AR23" s="36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</row>
    <row r="24" spans="1:2359" ht="15.75" thickBot="1" x14ac:dyDescent="0.3">
      <c r="B24" s="603"/>
      <c r="C24" s="5" t="s">
        <v>96</v>
      </c>
      <c r="D24" s="150" t="s">
        <v>64</v>
      </c>
      <c r="E24" s="11"/>
      <c r="F24" s="108">
        <f>(G24+J24+M24)/3</f>
        <v>724.66666666666663</v>
      </c>
      <c r="G24" s="19">
        <v>600</v>
      </c>
      <c r="H24" s="246" t="s">
        <v>373</v>
      </c>
      <c r="I24" s="16" t="s">
        <v>235</v>
      </c>
      <c r="J24" s="19">
        <f>(4375/5)</f>
        <v>875</v>
      </c>
      <c r="K24" s="246" t="s">
        <v>237</v>
      </c>
      <c r="L24" s="56" t="s">
        <v>236</v>
      </c>
      <c r="M24" s="70">
        <f>(6990/10)</f>
        <v>699</v>
      </c>
      <c r="N24" s="89" t="s">
        <v>373</v>
      </c>
      <c r="O24" s="644" t="s">
        <v>404</v>
      </c>
      <c r="P24" s="645"/>
      <c r="Q24" s="18"/>
      <c r="R24" s="99">
        <v>4</v>
      </c>
      <c r="S24" s="40">
        <f>(F24)</f>
        <v>724.66666666666663</v>
      </c>
      <c r="T24" s="39"/>
      <c r="U24" s="39"/>
      <c r="V24" s="32">
        <f>('PRECIOS COMPR.AR MARZO'!H25)</f>
        <v>340.29</v>
      </c>
      <c r="W24" s="223">
        <f>(V24)</f>
        <v>340.29</v>
      </c>
      <c r="X24" s="18"/>
      <c r="Y24" s="31"/>
      <c r="Z24" s="31"/>
      <c r="AA24" s="43"/>
      <c r="AB24" s="18"/>
      <c r="AC24" s="18"/>
      <c r="AE24" s="18"/>
      <c r="AF24" s="18"/>
      <c r="AG24" s="18"/>
      <c r="AI24" s="18"/>
      <c r="AK24" s="18"/>
      <c r="AL24" s="18"/>
      <c r="AN24" s="36"/>
      <c r="AO24" s="36"/>
      <c r="AP24" s="36"/>
      <c r="AQ24" s="36"/>
      <c r="AR24" s="36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</row>
    <row r="25" spans="1:2359" ht="15.75" thickBot="1" x14ac:dyDescent="0.3">
      <c r="B25" s="603">
        <v>32020007</v>
      </c>
      <c r="C25" s="5" t="s">
        <v>65</v>
      </c>
      <c r="D25" s="150" t="s">
        <v>47</v>
      </c>
      <c r="E25" s="11"/>
      <c r="F25" s="108">
        <f>(G25+J25+M25)/3</f>
        <v>31.719800000000003</v>
      </c>
      <c r="G25" s="19">
        <f>(3671.88/200)</f>
        <v>18.359400000000001</v>
      </c>
      <c r="H25" s="246" t="s">
        <v>154</v>
      </c>
      <c r="I25" s="16" t="s">
        <v>172</v>
      </c>
      <c r="J25" s="19">
        <f>(268/10)</f>
        <v>26.8</v>
      </c>
      <c r="K25" s="246" t="s">
        <v>174</v>
      </c>
      <c r="L25" s="16" t="s">
        <v>173</v>
      </c>
      <c r="M25" s="61">
        <f>(1000/20)</f>
        <v>50</v>
      </c>
      <c r="N25" s="90" t="s">
        <v>367</v>
      </c>
      <c r="O25" s="75" t="s">
        <v>368</v>
      </c>
      <c r="P25" s="198" t="s">
        <v>175</v>
      </c>
      <c r="Q25" s="18"/>
      <c r="R25" s="99">
        <v>4</v>
      </c>
      <c r="S25" s="40">
        <f>(F25)</f>
        <v>31.719800000000003</v>
      </c>
      <c r="T25" s="39"/>
      <c r="U25" s="40">
        <f>('PRECIOS COMPR.AR MARZO'!J26)</f>
        <v>20.41</v>
      </c>
      <c r="V25" s="40"/>
      <c r="W25" s="223">
        <f>(U25)</f>
        <v>20.41</v>
      </c>
      <c r="X25" s="18"/>
      <c r="Y25" s="31"/>
      <c r="Z25" s="31"/>
      <c r="AA25" s="43"/>
      <c r="AB25" s="18"/>
      <c r="AC25" s="18"/>
      <c r="AE25" s="18"/>
      <c r="AF25" s="18"/>
      <c r="AG25" s="18"/>
      <c r="AI25" s="18"/>
      <c r="AK25" s="18"/>
      <c r="AL25" s="18"/>
      <c r="AN25" s="36"/>
      <c r="AO25" s="36"/>
      <c r="AP25" s="36"/>
      <c r="AQ25" s="36"/>
      <c r="AR25" s="36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</row>
    <row r="26" spans="1:2359" s="26" customFormat="1" x14ac:dyDescent="0.25">
      <c r="A26" s="18"/>
      <c r="B26" s="603"/>
      <c r="C26" s="6" t="s">
        <v>63</v>
      </c>
      <c r="D26" s="152" t="s">
        <v>64</v>
      </c>
      <c r="E26" s="11"/>
      <c r="F26" s="113">
        <f>(G26)</f>
        <v>234.37520000000001</v>
      </c>
      <c r="G26" s="114">
        <f>(5859.38/25)</f>
        <v>234.37520000000001</v>
      </c>
      <c r="H26" s="238" t="s">
        <v>405</v>
      </c>
      <c r="I26" s="115" t="s">
        <v>355</v>
      </c>
      <c r="J26" s="116"/>
      <c r="K26" s="255"/>
      <c r="L26" s="116"/>
      <c r="M26" s="117"/>
      <c r="N26" s="117"/>
      <c r="O26" s="116"/>
      <c r="P26" s="197"/>
      <c r="Q26" s="18"/>
      <c r="R26" s="99">
        <v>2</v>
      </c>
      <c r="S26" s="95">
        <f>(F26)</f>
        <v>234.37520000000001</v>
      </c>
      <c r="T26" s="77"/>
      <c r="U26" s="95">
        <f>('PRECIOS COMPR.AR MARZO'!P27)</f>
        <v>81.41</v>
      </c>
      <c r="V26" s="40"/>
      <c r="W26" s="223">
        <f>(U26)</f>
        <v>81.41</v>
      </c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</row>
    <row r="27" spans="1:2359" x14ac:dyDescent="0.25">
      <c r="B27" s="586" t="s">
        <v>273</v>
      </c>
      <c r="C27" s="586"/>
      <c r="D27" s="586"/>
      <c r="E27" s="11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18"/>
      <c r="R27" s="578"/>
      <c r="S27" s="579"/>
      <c r="T27" s="579"/>
      <c r="U27" s="579"/>
      <c r="V27" s="580"/>
      <c r="W27" s="221"/>
      <c r="X27" s="18"/>
      <c r="Y27" s="31"/>
      <c r="Z27" s="31"/>
      <c r="AA27" s="43"/>
      <c r="AB27" s="18"/>
      <c r="AC27" s="18"/>
      <c r="AE27" s="18"/>
      <c r="AF27" s="18"/>
      <c r="AG27" s="18"/>
      <c r="AI27" s="18"/>
      <c r="AK27" s="18"/>
      <c r="AL27" s="18"/>
      <c r="AN27" s="36"/>
      <c r="AO27" s="36"/>
      <c r="AP27" s="36"/>
      <c r="AQ27" s="36"/>
      <c r="AR27" s="36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</row>
    <row r="28" spans="1:2359" x14ac:dyDescent="0.25">
      <c r="B28" s="603">
        <v>32090001</v>
      </c>
      <c r="C28" s="5" t="s">
        <v>12</v>
      </c>
      <c r="D28" s="150" t="s">
        <v>86</v>
      </c>
      <c r="E28" s="11"/>
      <c r="F28" s="111">
        <f>(G28+J28+M28)/3</f>
        <v>173.69666666666669</v>
      </c>
      <c r="G28" s="19">
        <v>146.09</v>
      </c>
      <c r="H28" s="246" t="s">
        <v>39</v>
      </c>
      <c r="I28" s="16" t="s">
        <v>214</v>
      </c>
      <c r="J28" s="19">
        <v>145</v>
      </c>
      <c r="K28" s="246" t="s">
        <v>216</v>
      </c>
      <c r="L28" s="16" t="s">
        <v>215</v>
      </c>
      <c r="M28" s="61">
        <v>230</v>
      </c>
      <c r="N28" s="90" t="s">
        <v>216</v>
      </c>
      <c r="O28" s="619" t="s">
        <v>370</v>
      </c>
      <c r="P28" s="619"/>
      <c r="Q28" s="18"/>
      <c r="R28" s="99">
        <v>4</v>
      </c>
      <c r="S28" s="40">
        <f>(F28)</f>
        <v>173.69666666666669</v>
      </c>
      <c r="T28" s="32">
        <v>103.86</v>
      </c>
      <c r="U28" s="39"/>
      <c r="V28" s="39"/>
      <c r="W28" s="223">
        <f>(T28)</f>
        <v>103.86</v>
      </c>
      <c r="X28" s="18"/>
      <c r="Y28" s="31"/>
      <c r="Z28" s="31"/>
      <c r="AA28" s="43"/>
      <c r="AB28" s="18"/>
      <c r="AC28" s="18"/>
      <c r="AE28" s="18"/>
      <c r="AF28" s="18"/>
      <c r="AG28" s="18"/>
      <c r="AI28" s="18"/>
      <c r="AK28" s="18"/>
      <c r="AL28" s="18"/>
      <c r="AN28" s="36"/>
      <c r="AO28" s="36"/>
      <c r="AP28" s="36"/>
      <c r="AQ28" s="36"/>
      <c r="AR28" s="36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</row>
    <row r="29" spans="1:2359" x14ac:dyDescent="0.25">
      <c r="B29" s="603"/>
      <c r="C29" s="5" t="s">
        <v>218</v>
      </c>
      <c r="D29" s="150" t="s">
        <v>86</v>
      </c>
      <c r="E29" s="11"/>
      <c r="F29" s="111">
        <f>(G29+J29+M29)/3</f>
        <v>173.69666666666669</v>
      </c>
      <c r="G29" s="19">
        <v>146.09</v>
      </c>
      <c r="H29" s="246" t="s">
        <v>39</v>
      </c>
      <c r="I29" s="16" t="s">
        <v>11</v>
      </c>
      <c r="J29" s="19">
        <v>145</v>
      </c>
      <c r="K29" s="246" t="s">
        <v>216</v>
      </c>
      <c r="L29" s="55" t="s">
        <v>217</v>
      </c>
      <c r="M29" s="64">
        <v>230</v>
      </c>
      <c r="N29" s="80" t="s">
        <v>216</v>
      </c>
      <c r="O29" s="619" t="s">
        <v>369</v>
      </c>
      <c r="P29" s="619"/>
      <c r="Q29" s="18"/>
      <c r="R29" s="99">
        <v>4</v>
      </c>
      <c r="S29" s="40">
        <f>(F29)</f>
        <v>173.69666666666669</v>
      </c>
      <c r="T29" s="32">
        <v>134</v>
      </c>
      <c r="U29" s="39"/>
      <c r="V29" s="39"/>
      <c r="W29" s="223">
        <f>(T29)</f>
        <v>134</v>
      </c>
      <c r="X29" s="18"/>
      <c r="Y29" s="31"/>
      <c r="Z29" s="31"/>
      <c r="AA29" s="43"/>
      <c r="AB29" s="18"/>
      <c r="AC29" s="18"/>
      <c r="AE29" s="18"/>
      <c r="AF29" s="18"/>
      <c r="AG29" s="18"/>
      <c r="AI29" s="18"/>
      <c r="AK29" s="18"/>
      <c r="AL29" s="18"/>
      <c r="AN29" s="36"/>
      <c r="AO29" s="36"/>
      <c r="AP29" s="36"/>
      <c r="AQ29" s="36"/>
      <c r="AR29" s="36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</row>
    <row r="30" spans="1:2359" s="26" customFormat="1" ht="15.75" thickBot="1" x14ac:dyDescent="0.3">
      <c r="A30" s="18"/>
      <c r="B30" s="586" t="s">
        <v>297</v>
      </c>
      <c r="C30" s="586"/>
      <c r="D30" s="586"/>
      <c r="E30" s="11"/>
      <c r="F30" s="598">
        <v>3</v>
      </c>
      <c r="G30" s="598"/>
      <c r="H30" s="598"/>
      <c r="I30" s="598"/>
      <c r="J30" s="598"/>
      <c r="K30" s="598"/>
      <c r="L30" s="598"/>
      <c r="M30" s="598"/>
      <c r="N30" s="598"/>
      <c r="O30" s="598"/>
      <c r="P30" s="600"/>
      <c r="Q30" s="18"/>
      <c r="R30" s="578"/>
      <c r="S30" s="579"/>
      <c r="T30" s="579"/>
      <c r="U30" s="579"/>
      <c r="V30" s="580"/>
      <c r="W30" s="221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</row>
    <row r="31" spans="1:2359" ht="15.75" thickBot="1" x14ac:dyDescent="0.3">
      <c r="B31" s="153">
        <v>32010001</v>
      </c>
      <c r="C31" s="5" t="s">
        <v>46</v>
      </c>
      <c r="D31" s="150" t="s">
        <v>47</v>
      </c>
      <c r="E31" s="11"/>
      <c r="F31" s="108">
        <f>(G31+J31)/2</f>
        <v>28.546900000000001</v>
      </c>
      <c r="G31" s="19">
        <f>(1800/50)</f>
        <v>36</v>
      </c>
      <c r="H31" s="246" t="s">
        <v>3</v>
      </c>
      <c r="I31" s="16" t="s">
        <v>7</v>
      </c>
      <c r="J31" s="19">
        <f>(2109.38/100)</f>
        <v>21.093800000000002</v>
      </c>
      <c r="K31" s="246" t="s">
        <v>39</v>
      </c>
      <c r="L31" s="16" t="s">
        <v>140</v>
      </c>
      <c r="M31" s="118"/>
      <c r="N31" s="62"/>
      <c r="O31" s="75"/>
      <c r="P31" s="198" t="s">
        <v>141</v>
      </c>
      <c r="Q31" s="18"/>
      <c r="R31" s="99">
        <v>3</v>
      </c>
      <c r="S31" s="95">
        <f>(F31)</f>
        <v>28.546900000000001</v>
      </c>
      <c r="T31" s="32">
        <f>('PRECIOS COMPR.AR MARZO'!L32+'PRECIOS COMPR.AR MARZO'!U32+'PRECIOS COMPR.AR MARZO'!X32)/3</f>
        <v>5.4233333333333329</v>
      </c>
      <c r="U31" s="32">
        <f>('PRECIOS COMPR.AR MARZO'!P32+'PRECIOS COMPR.AR MARZO'!Y32)/2</f>
        <v>5.9049999999999994</v>
      </c>
      <c r="V31" s="32"/>
      <c r="W31" s="223">
        <f>(U31+T31)/2</f>
        <v>5.6641666666666666</v>
      </c>
      <c r="X31" s="18"/>
      <c r="Y31" s="31"/>
      <c r="Z31" s="31"/>
      <c r="AA31" s="43"/>
      <c r="AB31" s="18"/>
      <c r="AC31" s="18"/>
      <c r="AE31" s="18"/>
      <c r="AF31" s="18"/>
      <c r="AG31" s="18"/>
      <c r="AI31" s="18"/>
      <c r="AK31" s="18"/>
      <c r="AL31" s="18"/>
      <c r="AN31" s="36"/>
      <c r="AO31" s="36"/>
      <c r="AP31" s="36"/>
      <c r="AQ31" s="36"/>
      <c r="AR31" s="36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</row>
    <row r="32" spans="1:2359" ht="15.75" thickBot="1" x14ac:dyDescent="0.3">
      <c r="B32" s="586" t="s">
        <v>323</v>
      </c>
      <c r="C32" s="586"/>
      <c r="D32" s="586"/>
      <c r="E32" s="11"/>
      <c r="F32" s="598"/>
      <c r="G32" s="598"/>
      <c r="H32" s="598"/>
      <c r="I32" s="598"/>
      <c r="J32" s="598"/>
      <c r="K32" s="598"/>
      <c r="L32" s="598"/>
      <c r="M32" s="598"/>
      <c r="N32" s="598"/>
      <c r="O32" s="598"/>
      <c r="P32" s="610"/>
      <c r="Q32" s="18"/>
      <c r="R32" s="578"/>
      <c r="S32" s="579"/>
      <c r="T32" s="579"/>
      <c r="U32" s="579"/>
      <c r="V32" s="580"/>
      <c r="W32" s="221"/>
      <c r="X32" s="18"/>
      <c r="Y32" s="31"/>
      <c r="Z32" s="31"/>
      <c r="AA32" s="43"/>
      <c r="AB32" s="18"/>
      <c r="AC32" s="18"/>
      <c r="AE32" s="18"/>
      <c r="AF32" s="18"/>
      <c r="AG32" s="18"/>
      <c r="AI32" s="18"/>
      <c r="AK32" s="18"/>
      <c r="AL32" s="18"/>
      <c r="AN32" s="36"/>
      <c r="AO32" s="36"/>
      <c r="AP32" s="36"/>
      <c r="AQ32" s="36"/>
      <c r="AR32" s="36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</row>
    <row r="33" spans="1:2359" ht="15.75" thickBot="1" x14ac:dyDescent="0.3">
      <c r="B33" s="153">
        <v>320100049</v>
      </c>
      <c r="C33" s="5" t="s">
        <v>16</v>
      </c>
      <c r="D33" s="150" t="s">
        <v>47</v>
      </c>
      <c r="E33" s="11"/>
      <c r="F33" s="108">
        <f>(G33+J33)/2</f>
        <v>520.375</v>
      </c>
      <c r="G33" s="191">
        <f>(5937.5/10)</f>
        <v>593.75</v>
      </c>
      <c r="H33" s="246" t="s">
        <v>143</v>
      </c>
      <c r="I33" s="120" t="s">
        <v>15</v>
      </c>
      <c r="J33" s="19">
        <v>447</v>
      </c>
      <c r="K33" s="248"/>
      <c r="L33" s="16" t="s">
        <v>142</v>
      </c>
      <c r="M33" s="66"/>
      <c r="N33" s="62"/>
      <c r="O33" s="75"/>
      <c r="P33" s="198" t="s">
        <v>353</v>
      </c>
      <c r="Q33" s="18"/>
      <c r="R33" s="99">
        <v>3</v>
      </c>
      <c r="S33" s="95">
        <f>(F33)</f>
        <v>520.375</v>
      </c>
      <c r="T33" s="77"/>
      <c r="U33" s="95">
        <f>('PRECIOS COMPR.AR MARZO'!M34)</f>
        <v>116.69</v>
      </c>
      <c r="V33" s="32"/>
      <c r="W33" s="223">
        <f>(U33)</f>
        <v>116.69</v>
      </c>
      <c r="X33" s="18"/>
      <c r="Y33" s="31"/>
      <c r="Z33" s="31"/>
      <c r="AA33" s="43"/>
      <c r="AB33" s="18"/>
      <c r="AC33" s="18"/>
      <c r="AE33" s="18"/>
      <c r="AF33" s="18"/>
      <c r="AG33" s="18"/>
      <c r="AI33" s="18"/>
      <c r="AK33" s="18"/>
      <c r="AL33" s="18"/>
      <c r="AN33" s="36"/>
      <c r="AO33" s="36"/>
      <c r="AP33" s="36"/>
      <c r="AQ33" s="36"/>
      <c r="AR33" s="36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</row>
    <row r="34" spans="1:2359" s="26" customFormat="1" ht="15.75" thickBot="1" x14ac:dyDescent="0.3">
      <c r="A34" s="18"/>
      <c r="B34" s="153">
        <v>320100053</v>
      </c>
      <c r="C34" s="9" t="s">
        <v>48</v>
      </c>
      <c r="D34" s="150" t="s">
        <v>49</v>
      </c>
      <c r="E34" s="11"/>
      <c r="F34" s="111">
        <f>(G34)</f>
        <v>13.387499999999999</v>
      </c>
      <c r="G34" s="19">
        <f>(6693.75/500)</f>
        <v>13.387499999999999</v>
      </c>
      <c r="H34" s="246" t="s">
        <v>409</v>
      </c>
      <c r="I34" s="16" t="s">
        <v>408</v>
      </c>
      <c r="J34" s="71"/>
      <c r="K34" s="248"/>
      <c r="L34" s="16"/>
      <c r="M34" s="62"/>
      <c r="N34" s="62"/>
      <c r="O34" s="75"/>
      <c r="P34" s="198" t="s">
        <v>371</v>
      </c>
      <c r="Q34" s="18"/>
      <c r="R34" s="99">
        <v>2</v>
      </c>
      <c r="S34" s="95">
        <f>(F34)</f>
        <v>13.387499999999999</v>
      </c>
      <c r="T34" s="40">
        <f>('PRECIOS COMPR.AR MARZO'!X35)</f>
        <v>13.22</v>
      </c>
      <c r="U34" s="32">
        <f>('PRECIOS COMPR.AR MARZO'!M35)</f>
        <v>14.62</v>
      </c>
      <c r="V34" s="32">
        <f>('PRECIOS COMPR.AR MARZO'!N35)</f>
        <v>15</v>
      </c>
      <c r="W34" s="223">
        <f>(V34+U34+T34)/3</f>
        <v>14.28</v>
      </c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</row>
    <row r="35" spans="1:2359" ht="15.75" thickBot="1" x14ac:dyDescent="0.3">
      <c r="B35" s="153">
        <v>320100073</v>
      </c>
      <c r="C35" s="5" t="s">
        <v>17</v>
      </c>
      <c r="D35" s="150" t="s">
        <v>47</v>
      </c>
      <c r="E35" s="11"/>
      <c r="F35" s="108">
        <f>(G35+J35+M35)/3</f>
        <v>9.1822933333333339</v>
      </c>
      <c r="G35" s="19">
        <f>(8046.88/1000)</f>
        <v>8.0468799999999998</v>
      </c>
      <c r="H35" s="246" t="s">
        <v>143</v>
      </c>
      <c r="I35" s="121" t="s">
        <v>18</v>
      </c>
      <c r="J35" s="19">
        <f>(750/100)</f>
        <v>7.5</v>
      </c>
      <c r="K35" s="246" t="s">
        <v>406</v>
      </c>
      <c r="L35" s="16" t="s">
        <v>407</v>
      </c>
      <c r="M35" s="61">
        <f>(1200/100)</f>
        <v>12</v>
      </c>
      <c r="N35" s="62"/>
      <c r="O35" s="75" t="s">
        <v>372</v>
      </c>
      <c r="P35" s="198" t="s">
        <v>431</v>
      </c>
      <c r="Q35" s="18"/>
      <c r="R35" s="99">
        <v>4</v>
      </c>
      <c r="S35" s="40">
        <f>(F35)</f>
        <v>9.1822933333333339</v>
      </c>
      <c r="T35" s="40">
        <f>('PRECIOS COMPR.AR MARZO'!X36)</f>
        <v>3.35</v>
      </c>
      <c r="U35" s="32">
        <f>('PRECIOS COMPR.AR MARZO'!M36)</f>
        <v>4.29</v>
      </c>
      <c r="V35" s="32">
        <f>('PRECIOS COMPR.AR MARZO'!N36)</f>
        <v>4.4000000000000004</v>
      </c>
      <c r="W35" s="223">
        <f>(V35+U35+T35)/3</f>
        <v>4.0133333333333336</v>
      </c>
      <c r="X35" s="18"/>
      <c r="Y35" s="31"/>
      <c r="Z35" s="31"/>
      <c r="AA35" s="43"/>
      <c r="AB35" s="18"/>
      <c r="AC35" s="18"/>
      <c r="AE35" s="18"/>
      <c r="AF35" s="18"/>
      <c r="AG35" s="18"/>
      <c r="AI35" s="18"/>
      <c r="AK35" s="18"/>
      <c r="AL35" s="18"/>
      <c r="AN35" s="36"/>
      <c r="AO35" s="36"/>
      <c r="AP35" s="36"/>
      <c r="AQ35" s="36"/>
      <c r="AR35" s="36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</row>
    <row r="36" spans="1:2359" x14ac:dyDescent="0.25">
      <c r="B36" s="586"/>
      <c r="C36" s="586"/>
      <c r="D36" s="586"/>
      <c r="E36" s="11"/>
      <c r="F36" s="598"/>
      <c r="G36" s="598"/>
      <c r="H36" s="598"/>
      <c r="I36" s="598"/>
      <c r="J36" s="598"/>
      <c r="K36" s="598"/>
      <c r="L36" s="598"/>
      <c r="M36" s="598"/>
      <c r="N36" s="598"/>
      <c r="O36" s="598"/>
      <c r="P36" s="601"/>
      <c r="Q36" s="18"/>
      <c r="R36" s="578"/>
      <c r="S36" s="579"/>
      <c r="T36" s="579"/>
      <c r="U36" s="579"/>
      <c r="V36" s="580"/>
      <c r="W36" s="221"/>
      <c r="X36" s="18"/>
      <c r="Y36" s="31"/>
      <c r="Z36" s="31"/>
      <c r="AA36" s="43"/>
      <c r="AB36" s="18"/>
      <c r="AC36" s="18"/>
      <c r="AE36" s="18"/>
      <c r="AF36" s="18"/>
      <c r="AG36" s="18"/>
      <c r="AI36" s="18"/>
      <c r="AK36" s="18"/>
      <c r="AL36" s="18"/>
      <c r="AN36" s="36"/>
      <c r="AO36" s="36"/>
      <c r="AP36" s="36"/>
      <c r="AQ36" s="36"/>
      <c r="AR36" s="36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</row>
    <row r="37" spans="1:2359" ht="15.75" thickBot="1" x14ac:dyDescent="0.3">
      <c r="B37" s="603">
        <v>32130001</v>
      </c>
      <c r="C37" s="5" t="s">
        <v>112</v>
      </c>
      <c r="D37" s="150" t="s">
        <v>47</v>
      </c>
      <c r="E37" s="11"/>
      <c r="F37" s="108">
        <f>(G37+J37+M37)/3</f>
        <v>310.45144444444446</v>
      </c>
      <c r="G37" s="19">
        <f>(14140.63/30)</f>
        <v>471.35433333333333</v>
      </c>
      <c r="H37" s="246" t="s">
        <v>246</v>
      </c>
      <c r="I37" s="16" t="s">
        <v>245</v>
      </c>
      <c r="J37" s="19">
        <v>110</v>
      </c>
      <c r="K37" s="248"/>
      <c r="L37" s="55" t="s">
        <v>247</v>
      </c>
      <c r="M37" s="64">
        <f>(10500/30)</f>
        <v>350</v>
      </c>
      <c r="N37" s="80" t="s">
        <v>373</v>
      </c>
      <c r="O37" s="619" t="s">
        <v>374</v>
      </c>
      <c r="P37" s="643"/>
      <c r="Q37" s="18"/>
      <c r="R37" s="99">
        <v>4</v>
      </c>
      <c r="S37" s="96">
        <f>(F37)</f>
        <v>310.45144444444446</v>
      </c>
      <c r="T37" s="92">
        <f>('PRECIOS COMPR.AR MARZO'!I38+'PRECIOS COMPR.AR MARZO'!U38+'PRECIOS COMPR.AR MARZO'!AA38)/3</f>
        <v>135.65</v>
      </c>
      <c r="U37" s="93"/>
      <c r="V37" s="93"/>
      <c r="W37" s="223">
        <f>(T37)</f>
        <v>135.65</v>
      </c>
      <c r="X37" s="18"/>
      <c r="Y37" s="31"/>
      <c r="Z37" s="31"/>
      <c r="AA37" s="43"/>
      <c r="AB37" s="18"/>
      <c r="AC37" s="18"/>
      <c r="AE37" s="18"/>
      <c r="AF37" s="18"/>
      <c r="AG37" s="18"/>
      <c r="AI37" s="18"/>
      <c r="AK37" s="18"/>
      <c r="AL37" s="18"/>
      <c r="AN37" s="36"/>
      <c r="AO37" s="36"/>
      <c r="AP37" s="36"/>
      <c r="AQ37" s="36"/>
      <c r="AR37" s="36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</row>
    <row r="38" spans="1:2359" ht="15.75" thickBot="1" x14ac:dyDescent="0.3">
      <c r="B38" s="603"/>
      <c r="C38" s="24" t="s">
        <v>113</v>
      </c>
      <c r="D38" s="151" t="s">
        <v>47</v>
      </c>
      <c r="E38" s="11"/>
      <c r="F38" s="122">
        <f>(G38)</f>
        <v>9.5749999999999993</v>
      </c>
      <c r="G38" s="123">
        <f>(1915/200)</f>
        <v>9.5749999999999993</v>
      </c>
      <c r="H38" s="248"/>
      <c r="I38" s="55" t="s">
        <v>312</v>
      </c>
      <c r="J38" s="55"/>
      <c r="K38" s="257"/>
      <c r="L38" s="55"/>
      <c r="M38" s="63"/>
      <c r="N38" s="63"/>
      <c r="O38" s="52"/>
      <c r="P38" s="198" t="s">
        <v>313</v>
      </c>
      <c r="Q38" s="18"/>
      <c r="R38" s="99">
        <v>1</v>
      </c>
      <c r="S38" s="95">
        <f>(F38)</f>
        <v>9.5749999999999993</v>
      </c>
      <c r="T38" s="77"/>
      <c r="U38" s="77"/>
      <c r="V38" s="77">
        <v>28.25</v>
      </c>
      <c r="W38" s="221">
        <v>28.25</v>
      </c>
      <c r="X38" s="18"/>
      <c r="Y38" s="31"/>
      <c r="Z38" s="31"/>
      <c r="AA38" s="43"/>
      <c r="AB38" s="18"/>
      <c r="AC38" s="18"/>
      <c r="AE38" s="18"/>
      <c r="AF38" s="18"/>
      <c r="AG38" s="18"/>
      <c r="AI38" s="18"/>
      <c r="AK38" s="18"/>
      <c r="AL38" s="18"/>
      <c r="AN38" s="36"/>
      <c r="AO38" s="36"/>
      <c r="AP38" s="36"/>
      <c r="AQ38" s="36"/>
      <c r="AR38" s="36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2359" x14ac:dyDescent="0.25">
      <c r="B39" s="153">
        <v>322300022</v>
      </c>
      <c r="C39" s="5" t="s">
        <v>36</v>
      </c>
      <c r="D39" s="150" t="s">
        <v>47</v>
      </c>
      <c r="E39" s="11"/>
      <c r="F39" s="108">
        <f>(G39+J39)/2</f>
        <v>163.63300000000001</v>
      </c>
      <c r="G39" s="19">
        <f>(1472.66/10)</f>
        <v>147.26600000000002</v>
      </c>
      <c r="H39" s="246" t="s">
        <v>382</v>
      </c>
      <c r="I39" s="16" t="s">
        <v>410</v>
      </c>
      <c r="J39" s="19">
        <v>180</v>
      </c>
      <c r="K39" s="246" t="s">
        <v>412</v>
      </c>
      <c r="L39" s="16" t="s">
        <v>411</v>
      </c>
      <c r="M39" s="62"/>
      <c r="N39" s="62"/>
      <c r="O39" s="16"/>
      <c r="P39" s="13"/>
      <c r="Q39" s="18"/>
      <c r="R39" s="99">
        <v>2</v>
      </c>
      <c r="S39" s="40">
        <f>(F39)</f>
        <v>163.63300000000001</v>
      </c>
      <c r="T39" s="32">
        <f>('PRECIOS COMPR.AR MARZO'!U40+'PRECIOS COMPR.AR MARZO'!X40)/2</f>
        <v>46.08</v>
      </c>
      <c r="U39" s="32">
        <v>47.04</v>
      </c>
      <c r="V39" s="39"/>
      <c r="W39" s="223">
        <f>(U39+T39)/2</f>
        <v>46.56</v>
      </c>
      <c r="X39" s="18"/>
      <c r="Y39" s="31"/>
      <c r="Z39" s="31"/>
      <c r="AA39" s="43"/>
      <c r="AB39" s="18"/>
      <c r="AC39" s="18"/>
      <c r="AE39" s="18"/>
      <c r="AF39" s="18"/>
      <c r="AG39" s="18"/>
      <c r="AI39" s="18"/>
      <c r="AK39" s="18"/>
      <c r="AL39" s="18"/>
      <c r="AN39" s="36"/>
      <c r="AO39" s="36"/>
      <c r="AP39" s="36"/>
      <c r="AQ39" s="36"/>
      <c r="AR39" s="36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2359" x14ac:dyDescent="0.25">
      <c r="B40" s="154">
        <v>321500181</v>
      </c>
      <c r="C40" s="612" t="s">
        <v>325</v>
      </c>
      <c r="D40" s="612"/>
      <c r="E40" s="11"/>
      <c r="F40" s="602" t="s">
        <v>425</v>
      </c>
      <c r="G40" s="602"/>
      <c r="H40" s="602"/>
      <c r="I40" s="602"/>
      <c r="J40" s="602"/>
      <c r="K40" s="602"/>
      <c r="L40" s="602"/>
      <c r="M40" s="602"/>
      <c r="N40" s="602"/>
      <c r="O40" s="602"/>
      <c r="P40" s="602"/>
      <c r="Q40" s="18"/>
      <c r="R40" s="167">
        <v>1</v>
      </c>
      <c r="S40" s="95"/>
      <c r="T40" s="169"/>
      <c r="U40" s="168">
        <f>('PRECIOS COMPR.AR MARZO'!J41)</f>
        <v>5336.9</v>
      </c>
      <c r="V40" s="168">
        <f>('PRECIOS COMPR.AR MARZO'!N41)</f>
        <v>6050</v>
      </c>
      <c r="W40" s="223">
        <f>(V40+U40)/2</f>
        <v>5693.45</v>
      </c>
      <c r="X40" s="18"/>
      <c r="Y40" s="31"/>
      <c r="Z40" s="31"/>
      <c r="AA40" s="43"/>
      <c r="AB40" s="18"/>
      <c r="AC40" s="18"/>
      <c r="AE40" s="18"/>
      <c r="AF40" s="18"/>
      <c r="AG40" s="18"/>
      <c r="AI40" s="18"/>
      <c r="AK40" s="18"/>
      <c r="AL40" s="18"/>
      <c r="AN40" s="36"/>
      <c r="AO40" s="36"/>
      <c r="AP40" s="36"/>
      <c r="AQ40" s="36"/>
      <c r="AR40" s="36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</row>
    <row r="41" spans="1:2359" ht="15.75" thickBot="1" x14ac:dyDescent="0.3">
      <c r="B41" s="586" t="s">
        <v>298</v>
      </c>
      <c r="C41" s="586"/>
      <c r="D41" s="586"/>
      <c r="E41" s="11"/>
      <c r="F41" s="598"/>
      <c r="G41" s="598"/>
      <c r="H41" s="598"/>
      <c r="I41" s="598"/>
      <c r="J41" s="598"/>
      <c r="K41" s="598"/>
      <c r="L41" s="598"/>
      <c r="M41" s="598"/>
      <c r="N41" s="598"/>
      <c r="O41" s="598"/>
      <c r="P41" s="600"/>
      <c r="Q41" s="18"/>
      <c r="R41" s="578"/>
      <c r="S41" s="579"/>
      <c r="T41" s="579"/>
      <c r="U41" s="579"/>
      <c r="V41" s="580"/>
      <c r="W41" s="221"/>
      <c r="X41" s="18"/>
      <c r="Y41" s="31"/>
      <c r="Z41" s="31"/>
      <c r="AA41" s="43"/>
      <c r="AB41" s="18"/>
      <c r="AC41" s="18"/>
      <c r="AE41" s="18"/>
      <c r="AF41" s="18"/>
      <c r="AG41" s="18"/>
      <c r="AI41" s="18"/>
      <c r="AK41" s="18"/>
      <c r="AL41" s="18"/>
      <c r="AN41" s="36"/>
      <c r="AO41" s="36"/>
      <c r="AP41" s="36"/>
      <c r="AQ41" s="36"/>
      <c r="AR41" s="36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</row>
    <row r="42" spans="1:2359" s="26" customFormat="1" ht="15.75" thickBot="1" x14ac:dyDescent="0.3">
      <c r="A42" s="18"/>
      <c r="B42" s="153">
        <v>321220013</v>
      </c>
      <c r="C42" s="5" t="s">
        <v>111</v>
      </c>
      <c r="D42" s="150" t="s">
        <v>64</v>
      </c>
      <c r="E42" s="11"/>
      <c r="F42" s="111">
        <f>(G364+J42)/2</f>
        <v>18</v>
      </c>
      <c r="G42" s="19">
        <f>(2479/200)</f>
        <v>12.395</v>
      </c>
      <c r="H42" s="248"/>
      <c r="I42" s="55" t="s">
        <v>244</v>
      </c>
      <c r="J42" s="64">
        <f>(720/20)</f>
        <v>36</v>
      </c>
      <c r="K42" s="257"/>
      <c r="L42" s="55" t="s">
        <v>375</v>
      </c>
      <c r="M42" s="63"/>
      <c r="N42" s="63"/>
      <c r="O42" s="52"/>
      <c r="P42" s="198" t="s">
        <v>376</v>
      </c>
      <c r="Q42" s="18"/>
      <c r="R42" s="99">
        <v>2</v>
      </c>
      <c r="S42" s="95">
        <f>(F42)</f>
        <v>18</v>
      </c>
      <c r="T42" s="77"/>
      <c r="U42" s="77"/>
      <c r="V42" s="77"/>
      <c r="W42" s="221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</row>
    <row r="43" spans="1:2359" ht="15.75" thickBot="1" x14ac:dyDescent="0.3">
      <c r="B43" s="634"/>
      <c r="C43" s="634"/>
      <c r="D43" s="634"/>
      <c r="E43" s="11"/>
      <c r="F43" s="598"/>
      <c r="G43" s="598"/>
      <c r="H43" s="598"/>
      <c r="I43" s="598"/>
      <c r="J43" s="598"/>
      <c r="K43" s="598"/>
      <c r="L43" s="598"/>
      <c r="M43" s="598"/>
      <c r="N43" s="598"/>
      <c r="O43" s="598"/>
      <c r="P43" s="610"/>
      <c r="R43" s="99"/>
      <c r="S43" s="104"/>
      <c r="T43" s="104"/>
      <c r="U43" s="104"/>
      <c r="V43" s="104"/>
      <c r="W43" s="221"/>
      <c r="X43" s="18"/>
      <c r="Y43" s="31"/>
      <c r="Z43" s="31"/>
      <c r="AA43" s="43"/>
      <c r="AB43" s="18"/>
      <c r="AC43" s="18"/>
      <c r="AE43" s="18"/>
      <c r="AF43" s="18"/>
      <c r="AG43" s="18"/>
      <c r="AI43" s="18"/>
      <c r="AK43" s="18"/>
      <c r="AL43" s="18"/>
      <c r="AN43" s="36"/>
      <c r="AO43" s="36"/>
      <c r="AP43" s="36"/>
      <c r="AQ43" s="36"/>
      <c r="AR43" s="36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</row>
    <row r="44" spans="1:2359" ht="15.75" thickBot="1" x14ac:dyDescent="0.3">
      <c r="B44" s="153">
        <v>322300061</v>
      </c>
      <c r="C44" s="5" t="s">
        <v>124</v>
      </c>
      <c r="D44" s="150" t="s">
        <v>47</v>
      </c>
      <c r="E44" s="11"/>
      <c r="F44" s="111">
        <f>(G44+J44)/2</f>
        <v>392.19</v>
      </c>
      <c r="G44" s="19">
        <v>334.38</v>
      </c>
      <c r="H44" s="248"/>
      <c r="I44" s="55" t="s">
        <v>269</v>
      </c>
      <c r="J44" s="64">
        <v>450</v>
      </c>
      <c r="K44" s="257"/>
      <c r="L44" s="55" t="s">
        <v>377</v>
      </c>
      <c r="M44" s="63"/>
      <c r="N44" s="63"/>
      <c r="O44" s="52"/>
      <c r="P44" s="198" t="s">
        <v>378</v>
      </c>
      <c r="R44" s="99">
        <v>3</v>
      </c>
      <c r="S44" s="96">
        <f>(F44)</f>
        <v>392.19</v>
      </c>
      <c r="T44" s="93"/>
      <c r="U44" s="92">
        <f>('PRECIOS COMPR.AR MARZO'!G45)</f>
        <v>187.08</v>
      </c>
      <c r="V44" s="92"/>
      <c r="W44" s="223">
        <f>(U44)</f>
        <v>187.08</v>
      </c>
      <c r="X44" s="18"/>
      <c r="Y44" s="31"/>
      <c r="Z44" s="31"/>
      <c r="AA44" s="43"/>
      <c r="AB44" s="18"/>
      <c r="AC44" s="18"/>
      <c r="AE44" s="18"/>
      <c r="AF44" s="18"/>
      <c r="AG44" s="18"/>
      <c r="AI44" s="18"/>
      <c r="AK44" s="18"/>
      <c r="AL44" s="18"/>
      <c r="AN44" s="36"/>
      <c r="AO44" s="36"/>
      <c r="AP44" s="36"/>
      <c r="AQ44" s="36"/>
      <c r="AR44" s="36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</row>
    <row r="45" spans="1:2359" x14ac:dyDescent="0.25">
      <c r="B45" s="597"/>
      <c r="C45" s="597"/>
      <c r="D45" s="597"/>
      <c r="E45" s="11"/>
      <c r="F45" s="598"/>
      <c r="G45" s="598"/>
      <c r="H45" s="598"/>
      <c r="I45" s="598"/>
      <c r="J45" s="598"/>
      <c r="K45" s="598"/>
      <c r="L45" s="598"/>
      <c r="M45" s="598"/>
      <c r="N45" s="598"/>
      <c r="O45" s="598"/>
      <c r="P45" s="601"/>
      <c r="R45" s="578"/>
      <c r="S45" s="579"/>
      <c r="T45" s="579"/>
      <c r="U45" s="579"/>
      <c r="V45" s="580"/>
      <c r="W45" s="221"/>
      <c r="X45" s="18"/>
      <c r="Y45" s="31"/>
      <c r="Z45" s="31"/>
      <c r="AA45" s="43"/>
      <c r="AB45" s="18"/>
      <c r="AC45" s="18"/>
      <c r="AE45" s="18"/>
      <c r="AF45" s="18"/>
      <c r="AG45" s="18"/>
      <c r="AI45" s="18"/>
      <c r="AK45" s="18"/>
      <c r="AL45" s="18"/>
      <c r="AN45" s="36"/>
      <c r="AO45" s="36"/>
      <c r="AP45" s="36"/>
      <c r="AQ45" s="36"/>
      <c r="AR45" s="36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</row>
    <row r="46" spans="1:2359" x14ac:dyDescent="0.25">
      <c r="B46" s="154">
        <v>320300033</v>
      </c>
      <c r="C46" s="24" t="s">
        <v>66</v>
      </c>
      <c r="D46" s="151" t="s">
        <v>64</v>
      </c>
      <c r="E46" s="11"/>
      <c r="F46" s="108">
        <f>(G46)</f>
        <v>885</v>
      </c>
      <c r="G46" s="19">
        <v>885</v>
      </c>
      <c r="H46" s="248"/>
      <c r="I46" s="55" t="s">
        <v>314</v>
      </c>
      <c r="J46" s="55"/>
      <c r="K46" s="257"/>
      <c r="L46" s="55"/>
      <c r="M46" s="63"/>
      <c r="N46" s="63"/>
      <c r="O46" s="55"/>
      <c r="P46" s="5"/>
      <c r="R46" s="99">
        <v>2</v>
      </c>
      <c r="S46" s="96">
        <f>(F46)</f>
        <v>885</v>
      </c>
      <c r="T46" s="92">
        <v>349.92</v>
      </c>
      <c r="U46" s="93"/>
      <c r="V46" s="93"/>
      <c r="W46" s="223">
        <f>(T46)</f>
        <v>349.92</v>
      </c>
      <c r="X46" s="18"/>
      <c r="Y46" s="31"/>
      <c r="Z46" s="31"/>
      <c r="AA46" s="43"/>
      <c r="AB46" s="18"/>
      <c r="AC46" s="18"/>
      <c r="AE46" s="18"/>
      <c r="AF46" s="18"/>
      <c r="AG46" s="18"/>
      <c r="AI46" s="18"/>
      <c r="AK46" s="18"/>
      <c r="AL46" s="18"/>
      <c r="AN46" s="36"/>
      <c r="AO46" s="36"/>
      <c r="AP46" s="36"/>
      <c r="AQ46" s="36"/>
      <c r="AR46" s="36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</row>
    <row r="47" spans="1:2359" x14ac:dyDescent="0.25">
      <c r="B47" s="597"/>
      <c r="C47" s="597"/>
      <c r="D47" s="597"/>
      <c r="E47" s="11"/>
      <c r="F47" s="598"/>
      <c r="G47" s="598"/>
      <c r="H47" s="598"/>
      <c r="I47" s="598"/>
      <c r="J47" s="598"/>
      <c r="K47" s="598"/>
      <c r="L47" s="598"/>
      <c r="M47" s="598"/>
      <c r="N47" s="598"/>
      <c r="O47" s="598"/>
      <c r="P47" s="598"/>
      <c r="R47" s="578"/>
      <c r="S47" s="579"/>
      <c r="T47" s="579"/>
      <c r="U47" s="579"/>
      <c r="V47" s="580"/>
      <c r="W47" s="221"/>
      <c r="X47" s="18"/>
      <c r="Y47" s="31"/>
      <c r="Z47" s="31"/>
      <c r="AA47" s="43"/>
      <c r="AB47" s="18"/>
      <c r="AC47" s="18"/>
      <c r="AE47" s="18"/>
      <c r="AF47" s="18"/>
      <c r="AG47" s="18"/>
      <c r="AI47" s="18"/>
      <c r="AK47" s="18"/>
      <c r="AL47" s="18"/>
      <c r="AN47" s="36"/>
      <c r="AO47" s="36"/>
      <c r="AP47" s="36"/>
      <c r="AQ47" s="36"/>
      <c r="AR47" s="36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</row>
    <row r="48" spans="1:2359" x14ac:dyDescent="0.25">
      <c r="B48" s="146">
        <v>3207000511</v>
      </c>
      <c r="C48" s="155" t="s">
        <v>289</v>
      </c>
      <c r="D48" s="156" t="s">
        <v>47</v>
      </c>
      <c r="E48" s="11"/>
      <c r="F48" s="602" t="s">
        <v>425</v>
      </c>
      <c r="G48" s="602"/>
      <c r="H48" s="602"/>
      <c r="I48" s="602"/>
      <c r="J48" s="602"/>
      <c r="K48" s="602"/>
      <c r="L48" s="602"/>
      <c r="M48" s="602"/>
      <c r="N48" s="602"/>
      <c r="O48" s="602"/>
      <c r="P48" s="602"/>
      <c r="R48" s="167">
        <v>1</v>
      </c>
      <c r="S48" s="95"/>
      <c r="T48" s="169">
        <f>('PRECIOS COMPR.AR MARZO'!R49+'PRECIOS COMPR.AR MARZO'!U49)/2</f>
        <v>36.085000000000001</v>
      </c>
      <c r="U48" s="168"/>
      <c r="V48" s="168">
        <f>('PRECIOS COMPR.AR MARZO'!H49)</f>
        <v>59.88</v>
      </c>
      <c r="W48" s="223">
        <f>(V48+T48)</f>
        <v>95.965000000000003</v>
      </c>
      <c r="X48" s="18"/>
      <c r="Y48" s="31"/>
      <c r="Z48" s="31"/>
      <c r="AA48" s="43"/>
      <c r="AB48" s="18"/>
      <c r="AC48" s="18"/>
      <c r="AE48" s="18"/>
      <c r="AF48" s="18"/>
      <c r="AG48" s="18"/>
      <c r="AI48" s="18"/>
      <c r="AK48" s="18"/>
      <c r="AL48" s="18"/>
      <c r="AN48" s="36"/>
      <c r="AO48" s="36"/>
      <c r="AP48" s="36"/>
      <c r="AQ48" s="36"/>
      <c r="AR48" s="36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</row>
    <row r="49" spans="2:97" ht="15.75" thickBot="1" x14ac:dyDescent="0.3">
      <c r="B49" s="597"/>
      <c r="C49" s="597"/>
      <c r="D49" s="597"/>
      <c r="E49" s="11"/>
      <c r="F49" s="598"/>
      <c r="G49" s="598"/>
      <c r="H49" s="598"/>
      <c r="I49" s="598"/>
      <c r="J49" s="598"/>
      <c r="K49" s="598"/>
      <c r="L49" s="598"/>
      <c r="M49" s="598"/>
      <c r="N49" s="598"/>
      <c r="O49" s="598"/>
      <c r="P49" s="600"/>
      <c r="R49" s="581"/>
      <c r="S49" s="582"/>
      <c r="T49" s="582"/>
      <c r="U49" s="582"/>
      <c r="V49" s="583"/>
      <c r="W49" s="224"/>
      <c r="Y49" s="31"/>
      <c r="Z49" s="31"/>
      <c r="AA49" s="43"/>
      <c r="AB49" s="18"/>
      <c r="AC49" s="18"/>
      <c r="AE49" s="18"/>
      <c r="AF49" s="18"/>
      <c r="AG49" s="18"/>
      <c r="AI49" s="18"/>
      <c r="AK49" s="18"/>
      <c r="AL49" s="18"/>
      <c r="AN49" s="36"/>
      <c r="AO49" s="36"/>
      <c r="AP49" s="36"/>
      <c r="AQ49" s="36"/>
      <c r="AR49" s="36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</row>
    <row r="50" spans="2:97" ht="15.75" thickBot="1" x14ac:dyDescent="0.3">
      <c r="B50" s="153">
        <v>321600012</v>
      </c>
      <c r="C50" s="5" t="s">
        <v>33</v>
      </c>
      <c r="D50" s="150" t="s">
        <v>47</v>
      </c>
      <c r="E50" s="11"/>
      <c r="F50" s="108">
        <f>(G50+J50)/2</f>
        <v>27.328150000000001</v>
      </c>
      <c r="G50" s="19">
        <f>(2265.63/100)</f>
        <v>22.656300000000002</v>
      </c>
      <c r="H50" s="249" t="s">
        <v>250</v>
      </c>
      <c r="I50" s="16" t="s">
        <v>32</v>
      </c>
      <c r="J50" s="19">
        <f>(3200/100)</f>
        <v>32</v>
      </c>
      <c r="K50" s="248" t="s">
        <v>40</v>
      </c>
      <c r="L50" s="16" t="s">
        <v>283</v>
      </c>
      <c r="M50" s="62"/>
      <c r="N50" s="62"/>
      <c r="O50" s="75"/>
      <c r="P50" s="198" t="s">
        <v>146</v>
      </c>
      <c r="R50" s="100">
        <v>3</v>
      </c>
      <c r="S50" s="96">
        <f>(F50)</f>
        <v>27.328150000000001</v>
      </c>
      <c r="T50" s="96">
        <f>('PRECIOS COMPR.AR MARZO'!AA51)</f>
        <v>16.75</v>
      </c>
      <c r="U50" s="93"/>
      <c r="V50" s="96">
        <f>('PRECIOS COMPR.AR MARZO'!N51)</f>
        <v>15.93</v>
      </c>
      <c r="W50" s="223">
        <f>(V50+T50)/2</f>
        <v>16.34</v>
      </c>
      <c r="Y50" s="31"/>
      <c r="Z50" s="31"/>
      <c r="AA50" s="43"/>
      <c r="AB50" s="18"/>
      <c r="AC50" s="18"/>
      <c r="AE50" s="18"/>
      <c r="AF50" s="18"/>
      <c r="AG50" s="18"/>
      <c r="AI50" s="18"/>
      <c r="AK50" s="18"/>
      <c r="AL50" s="18"/>
      <c r="AN50" s="36"/>
      <c r="AO50" s="36"/>
      <c r="AP50" s="36"/>
      <c r="AQ50" s="36"/>
      <c r="AR50" s="36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</row>
    <row r="51" spans="2:97" x14ac:dyDescent="0.25">
      <c r="B51" s="597"/>
      <c r="C51" s="597"/>
      <c r="D51" s="597"/>
      <c r="E51" s="11"/>
      <c r="F51" s="598"/>
      <c r="G51" s="598"/>
      <c r="H51" s="598"/>
      <c r="I51" s="598"/>
      <c r="J51" s="598"/>
      <c r="K51" s="598"/>
      <c r="L51" s="598"/>
      <c r="M51" s="598"/>
      <c r="N51" s="598"/>
      <c r="O51" s="598"/>
      <c r="P51" s="601"/>
      <c r="R51" s="581"/>
      <c r="S51" s="582"/>
      <c r="T51" s="582"/>
      <c r="U51" s="582"/>
      <c r="V51" s="583"/>
      <c r="W51" s="224"/>
      <c r="Y51" s="31"/>
      <c r="Z51" s="31"/>
      <c r="AA51" s="43"/>
      <c r="AB51" s="18"/>
      <c r="AC51" s="18"/>
      <c r="AE51" s="18"/>
      <c r="AF51" s="18"/>
      <c r="AG51" s="18"/>
      <c r="AI51" s="18"/>
      <c r="AK51" s="18"/>
      <c r="AL51" s="18"/>
      <c r="AN51" s="36"/>
      <c r="AO51" s="36"/>
      <c r="AP51" s="36"/>
      <c r="AQ51" s="36"/>
      <c r="AR51" s="36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</row>
    <row r="52" spans="2:97" x14ac:dyDescent="0.25">
      <c r="B52" s="153">
        <v>320900071</v>
      </c>
      <c r="C52" s="5" t="s">
        <v>37</v>
      </c>
      <c r="D52" s="150" t="s">
        <v>64</v>
      </c>
      <c r="E52" s="11"/>
      <c r="F52" s="111">
        <f>(G52+J52)/2</f>
        <v>490</v>
      </c>
      <c r="G52" s="19">
        <v>450</v>
      </c>
      <c r="H52" s="248" t="s">
        <v>225</v>
      </c>
      <c r="I52" s="16" t="s">
        <v>38</v>
      </c>
      <c r="J52" s="19">
        <v>530</v>
      </c>
      <c r="K52" s="248"/>
      <c r="L52" s="16" t="s">
        <v>226</v>
      </c>
      <c r="M52" s="62"/>
      <c r="N52" s="62"/>
      <c r="O52" s="16"/>
      <c r="P52" s="5"/>
      <c r="R52" s="100">
        <v>3</v>
      </c>
      <c r="S52" s="96">
        <f>(F52)</f>
        <v>490</v>
      </c>
      <c r="T52" s="93"/>
      <c r="U52" s="93"/>
      <c r="V52" s="96">
        <f>('PRECIOS COMPR.AR MARZO'!N53)</f>
        <v>335</v>
      </c>
      <c r="W52" s="223">
        <f>(V52)</f>
        <v>335</v>
      </c>
      <c r="Y52" s="31"/>
      <c r="Z52" s="31"/>
      <c r="AA52" s="43"/>
      <c r="AB52" s="18"/>
      <c r="AC52" s="18"/>
      <c r="AE52" s="18"/>
      <c r="AF52" s="18"/>
      <c r="AG52" s="18"/>
      <c r="AI52" s="18"/>
      <c r="AK52" s="18"/>
      <c r="AL52" s="18"/>
      <c r="AN52" s="36"/>
      <c r="AO52" s="36"/>
      <c r="AP52" s="36"/>
      <c r="AQ52" s="36"/>
      <c r="AR52" s="36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</row>
    <row r="53" spans="2:97" x14ac:dyDescent="0.25">
      <c r="B53" s="586" t="s">
        <v>299</v>
      </c>
      <c r="C53" s="586"/>
      <c r="D53" s="586"/>
      <c r="E53" s="11"/>
      <c r="F53" s="598"/>
      <c r="G53" s="598"/>
      <c r="H53" s="598"/>
      <c r="I53" s="598"/>
      <c r="J53" s="598"/>
      <c r="K53" s="598"/>
      <c r="L53" s="598"/>
      <c r="M53" s="598"/>
      <c r="N53" s="598"/>
      <c r="O53" s="598"/>
      <c r="P53" s="598"/>
      <c r="R53" s="581"/>
      <c r="S53" s="582"/>
      <c r="T53" s="582"/>
      <c r="U53" s="582"/>
      <c r="V53" s="583"/>
      <c r="W53" s="224"/>
      <c r="Y53" s="31"/>
      <c r="Z53" s="31"/>
      <c r="AA53" s="43"/>
      <c r="AB53" s="18"/>
      <c r="AC53" s="18"/>
      <c r="AE53" s="18"/>
      <c r="AF53" s="18"/>
      <c r="AG53" s="18"/>
      <c r="AI53" s="18"/>
      <c r="AK53" s="18"/>
      <c r="AL53" s="18"/>
      <c r="AN53" s="36"/>
      <c r="AO53" s="36"/>
      <c r="AP53" s="36"/>
      <c r="AQ53" s="36"/>
      <c r="AR53" s="36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</row>
    <row r="54" spans="2:97" x14ac:dyDescent="0.25">
      <c r="B54" s="603">
        <v>32150002</v>
      </c>
      <c r="C54" s="5" t="s">
        <v>114</v>
      </c>
      <c r="D54" s="150" t="s">
        <v>60</v>
      </c>
      <c r="E54" s="11"/>
      <c r="F54" s="124">
        <f>(G54)</f>
        <v>450</v>
      </c>
      <c r="G54" s="49">
        <v>450</v>
      </c>
      <c r="H54" s="82" t="s">
        <v>349</v>
      </c>
      <c r="I54" s="53" t="s">
        <v>350</v>
      </c>
      <c r="J54" s="101"/>
      <c r="K54" s="253"/>
      <c r="L54" s="97"/>
      <c r="M54" s="67"/>
      <c r="N54" s="67"/>
      <c r="O54" s="57"/>
      <c r="P54" s="125"/>
      <c r="R54" s="100">
        <v>2</v>
      </c>
      <c r="S54" s="95">
        <f>(F54)</f>
        <v>450</v>
      </c>
      <c r="T54" s="93"/>
      <c r="U54" s="92">
        <f>('PRECIOS COMPR.AR MARZO'!J55)</f>
        <v>340.68</v>
      </c>
      <c r="V54" s="92">
        <f>('PRECIOS COMPR.AR MARZO'!N55)</f>
        <v>470</v>
      </c>
      <c r="W54" s="223">
        <f>(V54+U54)/2</f>
        <v>405.34000000000003</v>
      </c>
      <c r="Y54" s="31"/>
      <c r="Z54" s="31"/>
      <c r="AA54" s="43"/>
      <c r="AB54" s="18"/>
      <c r="AC54" s="18"/>
      <c r="AE54" s="18"/>
      <c r="AF54" s="18"/>
      <c r="AG54" s="18"/>
      <c r="AI54" s="18"/>
      <c r="AK54" s="18"/>
      <c r="AL54" s="18"/>
      <c r="AN54" s="36"/>
      <c r="AO54" s="36"/>
      <c r="AP54" s="36"/>
      <c r="AQ54" s="36"/>
      <c r="AR54" s="36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</row>
    <row r="55" spans="2:97" x14ac:dyDescent="0.25">
      <c r="B55" s="603"/>
      <c r="C55" s="5" t="s">
        <v>115</v>
      </c>
      <c r="D55" s="150" t="s">
        <v>70</v>
      </c>
      <c r="E55" s="11"/>
      <c r="F55" s="124">
        <f>(G55+J55)/2</f>
        <v>440</v>
      </c>
      <c r="G55" s="49">
        <v>390</v>
      </c>
      <c r="H55" s="82" t="s">
        <v>349</v>
      </c>
      <c r="I55" s="126" t="s">
        <v>348</v>
      </c>
      <c r="J55" s="72">
        <v>490</v>
      </c>
      <c r="K55" s="127" t="s">
        <v>379</v>
      </c>
      <c r="L55" s="57" t="s">
        <v>380</v>
      </c>
      <c r="M55" s="67"/>
      <c r="N55" s="67"/>
      <c r="O55" s="57"/>
      <c r="P55" s="125"/>
      <c r="R55" s="100">
        <v>3</v>
      </c>
      <c r="S55" s="95">
        <f>(F55)</f>
        <v>440</v>
      </c>
      <c r="T55" s="93"/>
      <c r="U55" s="92">
        <f>('PRECIOS COMPR.AR MARZO'!J56)</f>
        <v>316.77999999999997</v>
      </c>
      <c r="V55" s="92">
        <f>('PRECIOS COMPR.AR MARZO'!N56)</f>
        <v>415.36</v>
      </c>
      <c r="W55" s="223">
        <f>(V55+U55)/2</f>
        <v>366.07</v>
      </c>
      <c r="Y55" s="31"/>
      <c r="Z55" s="31"/>
      <c r="AA55" s="43"/>
      <c r="AB55" s="18"/>
      <c r="AC55" s="18"/>
      <c r="AE55" s="18"/>
      <c r="AF55" s="18"/>
      <c r="AG55" s="18"/>
      <c r="AI55" s="18"/>
      <c r="AK55" s="18"/>
      <c r="AL55" s="18"/>
      <c r="AN55" s="36"/>
      <c r="AO55" s="36"/>
      <c r="AP55" s="36"/>
      <c r="AQ55" s="36"/>
      <c r="AR55" s="36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</row>
    <row r="56" spans="2:97" x14ac:dyDescent="0.25">
      <c r="B56" s="597"/>
      <c r="C56" s="597"/>
      <c r="D56" s="597"/>
      <c r="E56" s="11"/>
      <c r="F56" s="598"/>
      <c r="G56" s="598"/>
      <c r="H56" s="598"/>
      <c r="I56" s="598"/>
      <c r="J56" s="598"/>
      <c r="K56" s="598"/>
      <c r="L56" s="598"/>
      <c r="M56" s="598"/>
      <c r="N56" s="598"/>
      <c r="O56" s="598"/>
      <c r="P56" s="598"/>
      <c r="R56" s="581"/>
      <c r="S56" s="582"/>
      <c r="T56" s="582"/>
      <c r="U56" s="582"/>
      <c r="V56" s="583"/>
      <c r="W56" s="224"/>
      <c r="Y56" s="31"/>
      <c r="Z56" s="31"/>
      <c r="AA56" s="43"/>
      <c r="AB56" s="18"/>
      <c r="AC56" s="18"/>
      <c r="AE56" s="18"/>
      <c r="AF56" s="18"/>
      <c r="AG56" s="18"/>
      <c r="AI56" s="18"/>
      <c r="AK56" s="18"/>
      <c r="AL56" s="18"/>
      <c r="AN56" s="36"/>
      <c r="AO56" s="36"/>
      <c r="AP56" s="36"/>
      <c r="AQ56" s="36"/>
      <c r="AR56" s="36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</row>
    <row r="57" spans="2:97" x14ac:dyDescent="0.25">
      <c r="B57" s="153">
        <v>3212002017</v>
      </c>
      <c r="C57" s="9" t="s">
        <v>110</v>
      </c>
      <c r="D57" s="150" t="s">
        <v>64</v>
      </c>
      <c r="E57" s="11"/>
      <c r="F57" s="111">
        <f>(G57)</f>
        <v>2324.2199999999998</v>
      </c>
      <c r="G57" s="19">
        <v>2324.2199999999998</v>
      </c>
      <c r="H57" s="246" t="s">
        <v>382</v>
      </c>
      <c r="I57" s="55" t="s">
        <v>381</v>
      </c>
      <c r="J57" s="55"/>
      <c r="K57" s="257"/>
      <c r="L57" s="55"/>
      <c r="M57" s="62"/>
      <c r="N57" s="62"/>
      <c r="O57" s="16"/>
      <c r="P57" s="5"/>
      <c r="R57" s="100">
        <v>2</v>
      </c>
      <c r="S57" s="95">
        <f>(F57)</f>
        <v>2324.2199999999998</v>
      </c>
      <c r="T57" s="77"/>
      <c r="U57" s="77"/>
      <c r="V57" s="95">
        <f>('PRECIOS COMPR.AR MARZO'!N58)</f>
        <v>1501.22</v>
      </c>
      <c r="W57" s="223">
        <f>(V57)</f>
        <v>1501.22</v>
      </c>
      <c r="Y57" s="31"/>
      <c r="Z57" s="31"/>
      <c r="AA57" s="43"/>
      <c r="AB57" s="18"/>
      <c r="AC57" s="18"/>
      <c r="AE57" s="18"/>
      <c r="AF57" s="18"/>
      <c r="AG57" s="18"/>
      <c r="AI57" s="18"/>
      <c r="AK57" s="18"/>
      <c r="AL57" s="18"/>
      <c r="AN57" s="36"/>
      <c r="AO57" s="36"/>
      <c r="AP57" s="36"/>
      <c r="AQ57" s="36"/>
      <c r="AR57" s="36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</row>
    <row r="58" spans="2:97" x14ac:dyDescent="0.25">
      <c r="B58" s="586" t="s">
        <v>300</v>
      </c>
      <c r="C58" s="586"/>
      <c r="D58" s="586"/>
      <c r="E58" s="12"/>
      <c r="F58" s="598"/>
      <c r="G58" s="598"/>
      <c r="H58" s="598"/>
      <c r="I58" s="598"/>
      <c r="J58" s="598"/>
      <c r="K58" s="598"/>
      <c r="L58" s="598"/>
      <c r="M58" s="598"/>
      <c r="N58" s="598"/>
      <c r="O58" s="598"/>
      <c r="P58" s="598"/>
      <c r="R58" s="581"/>
      <c r="S58" s="582"/>
      <c r="T58" s="582"/>
      <c r="U58" s="582"/>
      <c r="V58" s="583"/>
      <c r="W58" s="224"/>
      <c r="Y58" s="31"/>
      <c r="Z58" s="31"/>
      <c r="AA58" s="43"/>
      <c r="AB58" s="18"/>
      <c r="AC58" s="18"/>
      <c r="AE58" s="18"/>
      <c r="AF58" s="18"/>
      <c r="AG58" s="18"/>
      <c r="AI58" s="18"/>
      <c r="AK58" s="18"/>
      <c r="AL58" s="18"/>
      <c r="AN58" s="36"/>
      <c r="AO58" s="36"/>
      <c r="AP58" s="36"/>
      <c r="AQ58" s="36"/>
      <c r="AR58" s="36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</row>
    <row r="59" spans="2:97" x14ac:dyDescent="0.25">
      <c r="B59" s="146">
        <v>32220001</v>
      </c>
      <c r="C59" s="157" t="s">
        <v>310</v>
      </c>
      <c r="D59" s="147" t="s">
        <v>47</v>
      </c>
      <c r="E59" s="11"/>
      <c r="F59" s="98">
        <f>(G59+J59)/2</f>
        <v>1639.405</v>
      </c>
      <c r="G59" s="20">
        <v>2007.81</v>
      </c>
      <c r="H59" s="245" t="s">
        <v>413</v>
      </c>
      <c r="I59" s="50" t="s">
        <v>260</v>
      </c>
      <c r="J59" s="20">
        <v>1271</v>
      </c>
      <c r="K59" s="245" t="s">
        <v>262</v>
      </c>
      <c r="L59" s="53" t="s">
        <v>261</v>
      </c>
      <c r="M59" s="60"/>
      <c r="N59" s="60"/>
      <c r="O59" s="53"/>
      <c r="P59" s="53"/>
      <c r="R59" s="100">
        <v>3</v>
      </c>
      <c r="S59" s="96">
        <f>(F59)</f>
        <v>1639.405</v>
      </c>
      <c r="T59" s="92">
        <f>('PRECIOS COMPR.AR MARZO'!F60+'PRECIOS COMPR.AR MARZO'!AA60)/2</f>
        <v>1100.0900000000001</v>
      </c>
      <c r="U59" s="96">
        <f>('PRECIOS COMPR.AR MARZO'!G60)</f>
        <v>1092</v>
      </c>
      <c r="V59" s="93"/>
      <c r="W59" s="223">
        <f>(U59+T59)/2</f>
        <v>1096.0450000000001</v>
      </c>
      <c r="Y59" s="31"/>
      <c r="Z59" s="31"/>
      <c r="AA59" s="43"/>
      <c r="AB59" s="18"/>
      <c r="AC59" s="18"/>
      <c r="AE59" s="18"/>
      <c r="AF59" s="18"/>
      <c r="AG59" s="18"/>
      <c r="AI59" s="18"/>
      <c r="AK59" s="18"/>
      <c r="AL59" s="18"/>
      <c r="AN59" s="36"/>
      <c r="AO59" s="36"/>
      <c r="AP59" s="36"/>
      <c r="AQ59" s="36"/>
      <c r="AR59" s="36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</row>
    <row r="60" spans="2:97" x14ac:dyDescent="0.25">
      <c r="B60" s="597"/>
      <c r="C60" s="597"/>
      <c r="D60" s="597"/>
      <c r="E60" s="11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R60" s="581"/>
      <c r="S60" s="582"/>
      <c r="T60" s="582"/>
      <c r="U60" s="582"/>
      <c r="V60" s="583"/>
      <c r="W60" s="224"/>
      <c r="Y60" s="31"/>
      <c r="Z60" s="31"/>
      <c r="AA60" s="43"/>
      <c r="AB60" s="18"/>
      <c r="AC60" s="18"/>
      <c r="AE60" s="18"/>
      <c r="AF60" s="18"/>
      <c r="AG60" s="18"/>
      <c r="AI60" s="18"/>
      <c r="AK60" s="18"/>
      <c r="AL60" s="18"/>
      <c r="AN60" s="36"/>
      <c r="AO60" s="36"/>
      <c r="AP60" s="36"/>
      <c r="AQ60" s="36"/>
      <c r="AR60" s="36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</row>
    <row r="61" spans="2:97" x14ac:dyDescent="0.25">
      <c r="B61" s="153">
        <v>321500041</v>
      </c>
      <c r="C61" s="5" t="s">
        <v>118</v>
      </c>
      <c r="D61" s="150" t="s">
        <v>64</v>
      </c>
      <c r="E61" s="11"/>
      <c r="F61" s="111">
        <f>(G61)</f>
        <v>949.2188000000001</v>
      </c>
      <c r="G61" s="19">
        <f>(94921.88/100)</f>
        <v>949.2188000000001</v>
      </c>
      <c r="H61" s="246" t="s">
        <v>3</v>
      </c>
      <c r="I61" s="55" t="s">
        <v>341</v>
      </c>
      <c r="J61" s="55"/>
      <c r="K61" s="257"/>
      <c r="L61" s="55"/>
      <c r="M61" s="128"/>
      <c r="N61" s="128"/>
      <c r="O61" s="54"/>
      <c r="P61" s="5"/>
      <c r="R61" s="100">
        <v>2</v>
      </c>
      <c r="S61" s="95">
        <f>(F61)</f>
        <v>949.2188000000001</v>
      </c>
      <c r="T61" s="77"/>
      <c r="U61" s="95">
        <f>('PRECIOS COMPR.AR MARZO'!J62)</f>
        <v>370.65</v>
      </c>
      <c r="V61" s="95"/>
      <c r="W61" s="223">
        <f>(U61)</f>
        <v>370.65</v>
      </c>
      <c r="Y61" s="31"/>
      <c r="Z61" s="31"/>
      <c r="AA61" s="43"/>
      <c r="AB61" s="18"/>
      <c r="AC61" s="18"/>
      <c r="AE61" s="18"/>
      <c r="AF61" s="18"/>
      <c r="AG61" s="18"/>
      <c r="AI61" s="18"/>
      <c r="AK61" s="18"/>
      <c r="AL61" s="18"/>
      <c r="AN61" s="36"/>
      <c r="AO61" s="36"/>
      <c r="AP61" s="36"/>
      <c r="AQ61" s="36"/>
      <c r="AR61" s="36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</row>
    <row r="62" spans="2:97" x14ac:dyDescent="0.25">
      <c r="B62" s="597"/>
      <c r="C62" s="597"/>
      <c r="D62" s="597"/>
      <c r="E62" s="11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R62" s="581"/>
      <c r="S62" s="582"/>
      <c r="T62" s="582"/>
      <c r="U62" s="582"/>
      <c r="V62" s="583"/>
      <c r="W62" s="224"/>
      <c r="Y62" s="31"/>
      <c r="Z62" s="31"/>
      <c r="AA62" s="43"/>
      <c r="AB62" s="18"/>
      <c r="AC62" s="18"/>
      <c r="AE62" s="18"/>
      <c r="AF62" s="18"/>
      <c r="AG62" s="18"/>
      <c r="AI62" s="18"/>
      <c r="AK62" s="18"/>
      <c r="AL62" s="18"/>
      <c r="AN62" s="36"/>
      <c r="AO62" s="36"/>
      <c r="AP62" s="36"/>
      <c r="AQ62" s="36"/>
      <c r="AR62" s="36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</row>
    <row r="63" spans="2:97" s="18" customFormat="1" x14ac:dyDescent="0.25">
      <c r="B63" s="216"/>
      <c r="C63" s="217" t="s">
        <v>447</v>
      </c>
      <c r="D63" s="217" t="s">
        <v>47</v>
      </c>
      <c r="E63" s="11"/>
      <c r="F63" s="209"/>
      <c r="G63" s="209"/>
      <c r="H63" s="254"/>
      <c r="I63" s="209"/>
      <c r="J63" s="209"/>
      <c r="K63" s="254"/>
      <c r="L63" s="209"/>
      <c r="M63" s="209"/>
      <c r="N63" s="209"/>
      <c r="O63" s="209"/>
      <c r="P63" s="209"/>
      <c r="R63" s="210">
        <v>1</v>
      </c>
      <c r="S63" s="210"/>
      <c r="T63" s="206">
        <v>202.65</v>
      </c>
      <c r="U63" s="206">
        <v>174.22</v>
      </c>
      <c r="V63" s="210"/>
      <c r="W63" s="223">
        <f>(U63+T63)/2</f>
        <v>188.435</v>
      </c>
    </row>
    <row r="64" spans="2:97" s="18" customFormat="1" x14ac:dyDescent="0.25">
      <c r="B64" s="216"/>
      <c r="C64" s="217" t="s">
        <v>448</v>
      </c>
      <c r="D64" s="217" t="s">
        <v>47</v>
      </c>
      <c r="E64" s="11"/>
      <c r="F64" s="209"/>
      <c r="G64" s="209"/>
      <c r="H64" s="254"/>
      <c r="I64" s="209"/>
      <c r="J64" s="209"/>
      <c r="K64" s="254"/>
      <c r="L64" s="209"/>
      <c r="M64" s="209"/>
      <c r="N64" s="209"/>
      <c r="O64" s="209"/>
      <c r="P64" s="209"/>
      <c r="R64" s="210">
        <v>1</v>
      </c>
      <c r="S64" s="210"/>
      <c r="T64" s="206"/>
      <c r="U64" s="206">
        <f>('PRECIOS COMPR.AR MARZO'!S65)</f>
        <v>211.98</v>
      </c>
      <c r="V64" s="210">
        <f>('PRECIOS COMPR.AR MARZO'!T65+'PRECIOS COMPR.AR MARZO'!Z65)/2</f>
        <v>243.91499999999999</v>
      </c>
      <c r="W64" s="223">
        <f>(V64+U64)/2</f>
        <v>227.94749999999999</v>
      </c>
    </row>
    <row r="65" spans="2:97" x14ac:dyDescent="0.25">
      <c r="B65" s="208">
        <v>3201000612</v>
      </c>
      <c r="C65" s="5" t="s">
        <v>50</v>
      </c>
      <c r="D65" s="150" t="s">
        <v>47</v>
      </c>
      <c r="E65" s="11"/>
      <c r="F65" s="111">
        <f>(G65)</f>
        <v>192</v>
      </c>
      <c r="G65" s="129">
        <v>192</v>
      </c>
      <c r="H65" s="248"/>
      <c r="I65" s="55" t="s">
        <v>336</v>
      </c>
      <c r="J65" s="130"/>
      <c r="K65" s="257"/>
      <c r="L65" s="55"/>
      <c r="M65" s="62"/>
      <c r="N65" s="62"/>
      <c r="O65" s="16"/>
      <c r="P65" s="9"/>
      <c r="R65" s="100">
        <v>2</v>
      </c>
      <c r="S65" s="95">
        <f>(F65)</f>
        <v>192</v>
      </c>
      <c r="T65" s="92">
        <f>('PRECIOS COMPR.AR MARZO'!R66+'PRECIOS COMPR.AR MARZO'!X66)/2</f>
        <v>91.300000000000011</v>
      </c>
      <c r="U65" s="93"/>
      <c r="V65" s="93"/>
      <c r="W65" s="223">
        <f>(T65)</f>
        <v>91.300000000000011</v>
      </c>
      <c r="Y65" s="31"/>
      <c r="Z65" s="31"/>
      <c r="AA65" s="43"/>
      <c r="AB65" s="18"/>
      <c r="AC65" s="18"/>
      <c r="AE65" s="18"/>
      <c r="AF65" s="18"/>
      <c r="AG65" s="18"/>
      <c r="AI65" s="18"/>
      <c r="AK65" s="18"/>
      <c r="AL65" s="18"/>
      <c r="AN65" s="36"/>
      <c r="AO65" s="36"/>
      <c r="AP65" s="36"/>
      <c r="AQ65" s="36"/>
      <c r="AR65" s="36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</row>
    <row r="66" spans="2:97" x14ac:dyDescent="0.25">
      <c r="B66" s="597"/>
      <c r="C66" s="597"/>
      <c r="D66" s="597"/>
      <c r="E66" s="11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R66" s="581"/>
      <c r="S66" s="582"/>
      <c r="T66" s="582"/>
      <c r="U66" s="582"/>
      <c r="V66" s="583"/>
      <c r="W66" s="224"/>
      <c r="Y66" s="31"/>
      <c r="Z66" s="31"/>
      <c r="AA66" s="43"/>
      <c r="AB66" s="18"/>
      <c r="AC66" s="18"/>
      <c r="AE66" s="18"/>
      <c r="AF66" s="18"/>
      <c r="AG66" s="18"/>
      <c r="AI66" s="18"/>
      <c r="AK66" s="18"/>
      <c r="AL66" s="18"/>
      <c r="AN66" s="36"/>
      <c r="AO66" s="36"/>
      <c r="AP66" s="36"/>
      <c r="AQ66" s="36"/>
      <c r="AR66" s="36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</row>
    <row r="67" spans="2:97" x14ac:dyDescent="0.25">
      <c r="B67" s="153">
        <v>321500036</v>
      </c>
      <c r="C67" s="5" t="s">
        <v>116</v>
      </c>
      <c r="D67" s="150" t="s">
        <v>117</v>
      </c>
      <c r="E67" s="11"/>
      <c r="F67" s="111">
        <f>(G67)</f>
        <v>780.47</v>
      </c>
      <c r="G67" s="19">
        <v>780.47</v>
      </c>
      <c r="H67" s="248" t="s">
        <v>249</v>
      </c>
      <c r="I67" s="55" t="s">
        <v>248</v>
      </c>
      <c r="J67" s="55"/>
      <c r="K67" s="257"/>
      <c r="L67" s="55"/>
      <c r="M67" s="62"/>
      <c r="N67" s="62"/>
      <c r="O67" s="16"/>
      <c r="P67" s="5"/>
      <c r="R67" s="100">
        <v>2</v>
      </c>
      <c r="S67" s="96">
        <f>(F67)</f>
        <v>780.47</v>
      </c>
      <c r="T67" s="96">
        <f>('PRECIOS COMPR.AR MARZO'!AA68)</f>
        <v>671.17</v>
      </c>
      <c r="U67" s="96">
        <f>('PRECIOS COMPR.AR MARZO'!J68)</f>
        <v>1250</v>
      </c>
      <c r="V67" s="96">
        <f>('PRECIOS COMPR.AR MARZO'!N68)</f>
        <v>595.20000000000005</v>
      </c>
      <c r="W67" s="223">
        <f>(V67+U67+T67)/3</f>
        <v>838.79</v>
      </c>
      <c r="Y67" s="31"/>
      <c r="Z67" s="31"/>
      <c r="AA67" s="43"/>
      <c r="AB67" s="18"/>
      <c r="AC67" s="18"/>
      <c r="AE67" s="18"/>
      <c r="AF67" s="18"/>
      <c r="AG67" s="18"/>
      <c r="AI67" s="18"/>
      <c r="AK67" s="18"/>
      <c r="AL67" s="18"/>
      <c r="AN67" s="36"/>
      <c r="AO67" s="36"/>
      <c r="AP67" s="36"/>
      <c r="AQ67" s="36"/>
      <c r="AR67" s="36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</row>
    <row r="68" spans="2:97" ht="15.75" thickBot="1" x14ac:dyDescent="0.3">
      <c r="B68" s="586" t="s">
        <v>301</v>
      </c>
      <c r="C68" s="586"/>
      <c r="D68" s="586"/>
      <c r="E68" s="11"/>
      <c r="F68" s="598"/>
      <c r="G68" s="598"/>
      <c r="H68" s="598"/>
      <c r="I68" s="598"/>
      <c r="J68" s="598"/>
      <c r="K68" s="598"/>
      <c r="L68" s="598"/>
      <c r="M68" s="598"/>
      <c r="N68" s="598"/>
      <c r="O68" s="598"/>
      <c r="P68" s="600"/>
      <c r="R68" s="581"/>
      <c r="S68" s="582"/>
      <c r="T68" s="582"/>
      <c r="U68" s="582"/>
      <c r="V68" s="583"/>
      <c r="W68" s="224"/>
      <c r="Y68" s="31"/>
      <c r="Z68" s="31"/>
      <c r="AA68" s="43"/>
      <c r="AB68" s="18"/>
      <c r="AC68" s="18"/>
      <c r="AE68" s="18"/>
      <c r="AF68" s="18"/>
      <c r="AG68" s="18"/>
      <c r="AI68" s="18"/>
      <c r="AK68" s="18"/>
      <c r="AL68" s="18"/>
      <c r="AN68" s="36"/>
      <c r="AO68" s="36"/>
      <c r="AP68" s="36"/>
      <c r="AQ68" s="36"/>
      <c r="AR68" s="36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</row>
    <row r="69" spans="2:97" ht="15.75" thickBot="1" x14ac:dyDescent="0.3">
      <c r="B69" s="153">
        <v>32050001</v>
      </c>
      <c r="C69" s="5" t="s">
        <v>311</v>
      </c>
      <c r="D69" s="150" t="s">
        <v>47</v>
      </c>
      <c r="E69" s="11"/>
      <c r="F69" s="108">
        <v>20</v>
      </c>
      <c r="G69" s="19">
        <f>(1000/50)</f>
        <v>20</v>
      </c>
      <c r="H69" s="248"/>
      <c r="I69" s="55" t="s">
        <v>337</v>
      </c>
      <c r="J69" s="55"/>
      <c r="K69" s="257"/>
      <c r="L69" s="55"/>
      <c r="M69" s="62"/>
      <c r="N69" s="62"/>
      <c r="O69" s="75"/>
      <c r="P69" s="198" t="s">
        <v>287</v>
      </c>
      <c r="R69" s="100">
        <v>2</v>
      </c>
      <c r="S69" s="95">
        <f>(F69)</f>
        <v>20</v>
      </c>
      <c r="T69" s="92"/>
      <c r="U69" s="93">
        <f>('PRECIOS COMPR.AR MARZO'!S70+'PRECIOS COMPR.AR MARZO'!Y70)/2</f>
        <v>10.18</v>
      </c>
      <c r="V69" s="92">
        <f>('PRECIOS COMPR.AR MARZO'!H70+'PRECIOS COMPR.AR MARZO'!N70)/2</f>
        <v>9.2800000000000011</v>
      </c>
      <c r="W69" s="223">
        <f>(V69+U69)/2</f>
        <v>9.73</v>
      </c>
      <c r="Y69" s="31"/>
      <c r="Z69" s="31"/>
      <c r="AA69" s="43"/>
      <c r="AB69" s="18"/>
      <c r="AC69" s="18"/>
      <c r="AE69" s="18"/>
      <c r="AF69" s="18"/>
      <c r="AG69" s="18"/>
      <c r="AI69" s="18"/>
      <c r="AK69" s="18"/>
      <c r="AL69" s="18"/>
      <c r="AN69" s="36"/>
      <c r="AO69" s="36"/>
      <c r="AP69" s="36"/>
      <c r="AQ69" s="36"/>
      <c r="AR69" s="36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</row>
    <row r="70" spans="2:97" x14ac:dyDescent="0.25">
      <c r="B70" s="597"/>
      <c r="C70" s="597"/>
      <c r="D70" s="597"/>
      <c r="E70" s="11"/>
      <c r="F70" s="598"/>
      <c r="G70" s="598"/>
      <c r="H70" s="598"/>
      <c r="I70" s="598"/>
      <c r="J70" s="598"/>
      <c r="K70" s="598"/>
      <c r="L70" s="598"/>
      <c r="M70" s="598"/>
      <c r="N70" s="598"/>
      <c r="O70" s="598"/>
      <c r="P70" s="601"/>
      <c r="R70" s="581"/>
      <c r="S70" s="582"/>
      <c r="T70" s="582"/>
      <c r="U70" s="582"/>
      <c r="V70" s="583"/>
      <c r="W70" s="224"/>
      <c r="Y70" s="31"/>
      <c r="Z70" s="31"/>
      <c r="AA70" s="43"/>
      <c r="AB70" s="18"/>
      <c r="AC70" s="18"/>
      <c r="AE70" s="18"/>
      <c r="AF70" s="18"/>
      <c r="AG70" s="18"/>
      <c r="AI70" s="18"/>
      <c r="AK70" s="18"/>
      <c r="AL70" s="18"/>
      <c r="AN70" s="36"/>
      <c r="AO70" s="36"/>
      <c r="AP70" s="36"/>
      <c r="AQ70" s="36"/>
      <c r="AR70" s="36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</row>
    <row r="71" spans="2:97" x14ac:dyDescent="0.25">
      <c r="B71" s="158">
        <v>320700121</v>
      </c>
      <c r="C71" s="155" t="s">
        <v>83</v>
      </c>
      <c r="D71" s="156" t="s">
        <v>47</v>
      </c>
      <c r="E71" s="11"/>
      <c r="F71" s="602" t="s">
        <v>425</v>
      </c>
      <c r="G71" s="602"/>
      <c r="H71" s="602"/>
      <c r="I71" s="602"/>
      <c r="J71" s="602"/>
      <c r="K71" s="602"/>
      <c r="L71" s="602"/>
      <c r="M71" s="602"/>
      <c r="N71" s="602"/>
      <c r="O71" s="602"/>
      <c r="P71" s="602"/>
      <c r="R71" s="167">
        <v>1</v>
      </c>
      <c r="S71" s="94"/>
      <c r="T71" s="170">
        <f>('PRECIOS COMPR.AR MARZO'!F72)</f>
        <v>114.56</v>
      </c>
      <c r="U71" s="170"/>
      <c r="V71" s="170">
        <f>('PRECIOS COMPR.AR MARZO'!N72)</f>
        <v>99.8</v>
      </c>
      <c r="W71" s="223">
        <f>(V71+T71)/2</f>
        <v>107.18</v>
      </c>
      <c r="Y71" s="31"/>
      <c r="Z71" s="31"/>
      <c r="AA71" s="43"/>
      <c r="AB71" s="18"/>
      <c r="AC71" s="18"/>
      <c r="AE71" s="18"/>
      <c r="AF71" s="18"/>
      <c r="AG71" s="18"/>
      <c r="AI71" s="18"/>
      <c r="AK71" s="18"/>
      <c r="AL71" s="18"/>
      <c r="AN71" s="36"/>
      <c r="AO71" s="36"/>
      <c r="AP71" s="36"/>
      <c r="AQ71" s="36"/>
      <c r="AR71" s="36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</row>
    <row r="72" spans="2:97" ht="15.75" thickBot="1" x14ac:dyDescent="0.3">
      <c r="B72" s="586" t="s">
        <v>281</v>
      </c>
      <c r="C72" s="586"/>
      <c r="D72" s="586"/>
      <c r="E72" s="11"/>
      <c r="F72" s="598"/>
      <c r="G72" s="598"/>
      <c r="H72" s="598"/>
      <c r="I72" s="598"/>
      <c r="J72" s="598"/>
      <c r="K72" s="598"/>
      <c r="L72" s="598"/>
      <c r="M72" s="598"/>
      <c r="N72" s="598"/>
      <c r="O72" s="598"/>
      <c r="P72" s="600"/>
      <c r="R72" s="581"/>
      <c r="S72" s="582"/>
      <c r="T72" s="582"/>
      <c r="U72" s="582"/>
      <c r="V72" s="583"/>
      <c r="W72" s="224"/>
      <c r="Y72" s="31"/>
      <c r="Z72" s="31"/>
      <c r="AA72" s="43"/>
      <c r="AB72" s="18"/>
      <c r="AC72" s="18"/>
      <c r="AE72" s="18"/>
      <c r="AF72" s="18"/>
      <c r="AG72" s="18"/>
      <c r="AI72" s="18"/>
      <c r="AK72" s="18"/>
      <c r="AL72" s="18"/>
      <c r="AN72" s="36"/>
      <c r="AO72" s="36"/>
      <c r="AP72" s="36"/>
      <c r="AQ72" s="36"/>
      <c r="AR72" s="36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</row>
    <row r="73" spans="2:97" ht="15.75" thickBot="1" x14ac:dyDescent="0.3">
      <c r="B73" s="603">
        <v>32160002</v>
      </c>
      <c r="C73" s="5" t="s">
        <v>120</v>
      </c>
      <c r="D73" s="150" t="s">
        <v>47</v>
      </c>
      <c r="E73" s="11"/>
      <c r="F73" s="108">
        <f>(G73+J73+M73)/3</f>
        <v>72.72293333333333</v>
      </c>
      <c r="G73" s="19">
        <f>(6406.25/100)</f>
        <v>64.0625</v>
      </c>
      <c r="H73" s="246" t="s">
        <v>252</v>
      </c>
      <c r="I73" s="16" t="s">
        <v>255</v>
      </c>
      <c r="J73" s="19">
        <f>(6640.63/100)</f>
        <v>66.406300000000002</v>
      </c>
      <c r="K73" s="246" t="s">
        <v>253</v>
      </c>
      <c r="L73" s="16" t="s">
        <v>256</v>
      </c>
      <c r="M73" s="61">
        <f>(877/10)</f>
        <v>87.7</v>
      </c>
      <c r="N73" s="110" t="s">
        <v>40</v>
      </c>
      <c r="O73" s="75" t="s">
        <v>432</v>
      </c>
      <c r="P73" s="198" t="s">
        <v>383</v>
      </c>
      <c r="R73" s="100">
        <v>4</v>
      </c>
      <c r="S73" s="96">
        <f>(F73)</f>
        <v>72.72293333333333</v>
      </c>
      <c r="T73" s="92">
        <v>60.89</v>
      </c>
      <c r="U73" s="93"/>
      <c r="V73" s="93"/>
      <c r="W73" s="223">
        <f>(T73)</f>
        <v>60.89</v>
      </c>
      <c r="Y73" s="31"/>
      <c r="Z73" s="31"/>
      <c r="AA73" s="43"/>
      <c r="AB73" s="18"/>
      <c r="AC73" s="18"/>
      <c r="AE73" s="18"/>
      <c r="AF73" s="18"/>
      <c r="AG73" s="18"/>
      <c r="AI73" s="18"/>
      <c r="AK73" s="18"/>
      <c r="AL73" s="18"/>
      <c r="AN73" s="36"/>
      <c r="AO73" s="36"/>
      <c r="AP73" s="36"/>
      <c r="AQ73" s="36"/>
      <c r="AR73" s="36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</row>
    <row r="74" spans="2:97" ht="15.75" thickBot="1" x14ac:dyDescent="0.3">
      <c r="B74" s="603"/>
      <c r="C74" s="5" t="s">
        <v>121</v>
      </c>
      <c r="D74" s="150" t="s">
        <v>47</v>
      </c>
      <c r="E74" s="11"/>
      <c r="F74" s="108">
        <f t="shared" ref="F74:F75" si="2">(G74+J74+M74)/3</f>
        <v>75.42583333333333</v>
      </c>
      <c r="G74" s="19">
        <f>(7656.25/100)</f>
        <v>76.5625</v>
      </c>
      <c r="H74" s="246" t="s">
        <v>252</v>
      </c>
      <c r="I74" s="16" t="s">
        <v>251</v>
      </c>
      <c r="J74" s="19">
        <f>(7187.5/100)</f>
        <v>71.875</v>
      </c>
      <c r="K74" s="246" t="s">
        <v>253</v>
      </c>
      <c r="L74" s="16" t="s">
        <v>254</v>
      </c>
      <c r="M74" s="61">
        <f>(7784/100)</f>
        <v>77.84</v>
      </c>
      <c r="N74" s="90" t="s">
        <v>415</v>
      </c>
      <c r="O74" s="75" t="s">
        <v>414</v>
      </c>
      <c r="P74" s="198" t="s">
        <v>384</v>
      </c>
      <c r="R74" s="100">
        <v>4</v>
      </c>
      <c r="S74" s="96">
        <f>(F74)</f>
        <v>75.42583333333333</v>
      </c>
      <c r="T74" s="96">
        <f>('PRECIOS COMPR.AR MARZO'!AA75)</f>
        <v>68.19</v>
      </c>
      <c r="U74" s="92">
        <f>('PRECIOS COMPR.AR MARZO'!G75)</f>
        <v>84.61</v>
      </c>
      <c r="V74" s="92">
        <f>('PRECIOS COMPR.AR MARZO'!N75)</f>
        <v>81</v>
      </c>
      <c r="W74" s="223">
        <f>(V74+U74+T74)/3</f>
        <v>77.933333333333337</v>
      </c>
      <c r="Y74" s="31"/>
      <c r="Z74" s="31"/>
      <c r="AA74" s="43"/>
      <c r="AB74" s="18"/>
      <c r="AC74" s="18"/>
      <c r="AE74" s="18"/>
      <c r="AF74" s="18"/>
      <c r="AG74" s="18"/>
      <c r="AI74" s="18"/>
      <c r="AK74" s="18"/>
      <c r="AL74" s="18"/>
      <c r="AN74" s="36"/>
      <c r="AO74" s="36"/>
      <c r="AP74" s="36"/>
      <c r="AQ74" s="36"/>
      <c r="AR74" s="36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</row>
    <row r="75" spans="2:97" ht="15.75" thickBot="1" x14ac:dyDescent="0.3">
      <c r="B75" s="603"/>
      <c r="C75" s="5" t="s">
        <v>14</v>
      </c>
      <c r="D75" s="150" t="s">
        <v>47</v>
      </c>
      <c r="E75" s="11"/>
      <c r="F75" s="108">
        <f t="shared" si="2"/>
        <v>75.169300000000007</v>
      </c>
      <c r="G75" s="19">
        <f>(8644.53/100)</f>
        <v>86.445300000000003</v>
      </c>
      <c r="H75" s="248" t="s">
        <v>40</v>
      </c>
      <c r="I75" s="16" t="s">
        <v>13</v>
      </c>
      <c r="J75" s="19">
        <f>(6953.13/100)</f>
        <v>69.531300000000002</v>
      </c>
      <c r="K75" s="246" t="s">
        <v>253</v>
      </c>
      <c r="L75" s="16" t="s">
        <v>257</v>
      </c>
      <c r="M75" s="61">
        <f>(6953.13/100)</f>
        <v>69.531300000000002</v>
      </c>
      <c r="N75" s="90" t="s">
        <v>253</v>
      </c>
      <c r="O75" s="75" t="s">
        <v>257</v>
      </c>
      <c r="P75" s="198" t="s">
        <v>383</v>
      </c>
      <c r="R75" s="100">
        <v>4</v>
      </c>
      <c r="S75" s="96">
        <f>(F75)</f>
        <v>75.169300000000007</v>
      </c>
      <c r="T75" s="96">
        <f>('PRECIOS COMPR.AR MARZO'!AA76+'PRECIOS COMPR.AR MARZO'!X76)</f>
        <v>113.78</v>
      </c>
      <c r="U75" s="92">
        <f>('PRECIOS COMPR.AR MARZO'!S76)</f>
        <v>74.099999999999994</v>
      </c>
      <c r="V75" s="92">
        <f>('PRECIOS COMPR.AR MARZO'!N76)</f>
        <v>74</v>
      </c>
      <c r="W75" s="223">
        <f>(V75+U75+T75)/3</f>
        <v>87.293333333333337</v>
      </c>
      <c r="Y75" s="31"/>
      <c r="Z75" s="31"/>
      <c r="AA75" s="43"/>
      <c r="AB75" s="18"/>
      <c r="AC75" s="18"/>
      <c r="AE75" s="18"/>
      <c r="AF75" s="18"/>
      <c r="AG75" s="18"/>
      <c r="AI75" s="18"/>
      <c r="AK75" s="18"/>
      <c r="AL75" s="18"/>
      <c r="AN75" s="36"/>
      <c r="AO75" s="36"/>
      <c r="AP75" s="36"/>
      <c r="AQ75" s="36"/>
      <c r="AR75" s="36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</row>
    <row r="76" spans="2:97" x14ac:dyDescent="0.25">
      <c r="B76" s="586"/>
      <c r="C76" s="586"/>
      <c r="D76" s="586"/>
      <c r="E76" s="11"/>
      <c r="F76" s="598"/>
      <c r="G76" s="598"/>
      <c r="H76" s="598"/>
      <c r="I76" s="598"/>
      <c r="J76" s="598"/>
      <c r="K76" s="598"/>
      <c r="L76" s="598"/>
      <c r="M76" s="598"/>
      <c r="N76" s="598"/>
      <c r="O76" s="598"/>
      <c r="P76" s="601"/>
      <c r="R76" s="581"/>
      <c r="S76" s="582"/>
      <c r="T76" s="582"/>
      <c r="U76" s="582"/>
      <c r="V76" s="583"/>
      <c r="W76" s="224"/>
      <c r="Y76" s="31"/>
      <c r="Z76" s="31"/>
      <c r="AA76" s="43"/>
      <c r="AB76" s="18"/>
      <c r="AC76" s="18"/>
      <c r="AE76" s="18"/>
      <c r="AF76" s="18"/>
      <c r="AG76" s="18"/>
      <c r="AI76" s="18"/>
      <c r="AK76" s="18"/>
      <c r="AL76" s="18"/>
      <c r="AN76" s="36"/>
      <c r="AO76" s="36"/>
      <c r="AP76" s="36"/>
      <c r="AQ76" s="36"/>
      <c r="AR76" s="36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</row>
    <row r="77" spans="2:97" x14ac:dyDescent="0.25">
      <c r="B77" s="154">
        <v>321200161</v>
      </c>
      <c r="C77" s="155" t="s">
        <v>107</v>
      </c>
      <c r="D77" s="156" t="s">
        <v>64</v>
      </c>
      <c r="E77" s="11"/>
      <c r="F77" s="602" t="s">
        <v>425</v>
      </c>
      <c r="G77" s="602"/>
      <c r="H77" s="602"/>
      <c r="I77" s="602"/>
      <c r="J77" s="602"/>
      <c r="K77" s="602"/>
      <c r="L77" s="602"/>
      <c r="M77" s="602"/>
      <c r="N77" s="602"/>
      <c r="O77" s="602"/>
      <c r="P77" s="602"/>
      <c r="R77" s="171">
        <v>2</v>
      </c>
      <c r="S77" s="219"/>
      <c r="T77" s="172"/>
      <c r="U77" s="211">
        <f>('PRECIOS COMPR.AR MARZO'!S78)</f>
        <v>176.09</v>
      </c>
      <c r="V77" s="173">
        <f>('PRECIOS COMPR.AR MARZO'!N78)</f>
        <v>180</v>
      </c>
      <c r="W77" s="223">
        <f>(V77+U77)/2</f>
        <v>178.04500000000002</v>
      </c>
      <c r="Y77" s="31"/>
      <c r="Z77" s="31"/>
      <c r="AA77" s="43"/>
      <c r="AB77" s="18"/>
      <c r="AC77" s="18"/>
      <c r="AE77" s="18"/>
      <c r="AF77" s="18"/>
      <c r="AG77" s="18"/>
      <c r="AI77" s="18"/>
      <c r="AK77" s="18"/>
      <c r="AL77" s="18"/>
      <c r="AN77" s="36"/>
      <c r="AO77" s="36"/>
      <c r="AP77" s="36"/>
      <c r="AQ77" s="36"/>
      <c r="AR77" s="36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</row>
    <row r="78" spans="2:97" x14ac:dyDescent="0.25">
      <c r="B78" s="154">
        <v>321200172</v>
      </c>
      <c r="C78" s="155" t="s">
        <v>108</v>
      </c>
      <c r="D78" s="156" t="s">
        <v>64</v>
      </c>
      <c r="E78" s="11"/>
      <c r="F78" s="602" t="s">
        <v>425</v>
      </c>
      <c r="G78" s="602"/>
      <c r="H78" s="602"/>
      <c r="I78" s="602"/>
      <c r="J78" s="602"/>
      <c r="K78" s="602"/>
      <c r="L78" s="602"/>
      <c r="M78" s="602"/>
      <c r="N78" s="602"/>
      <c r="O78" s="602"/>
      <c r="P78" s="602"/>
      <c r="R78" s="171"/>
      <c r="S78" s="219"/>
      <c r="T78" s="172"/>
      <c r="U78" s="172"/>
      <c r="V78" s="173">
        <v>191.5</v>
      </c>
      <c r="W78" s="223">
        <v>191.5</v>
      </c>
      <c r="Y78" s="31"/>
      <c r="Z78" s="31"/>
      <c r="AA78" s="43"/>
      <c r="AB78" s="18"/>
      <c r="AC78" s="18"/>
      <c r="AE78" s="18"/>
      <c r="AF78" s="18"/>
      <c r="AG78" s="18"/>
      <c r="AI78" s="18"/>
      <c r="AK78" s="18"/>
      <c r="AL78" s="18"/>
      <c r="AN78" s="36"/>
      <c r="AO78" s="36"/>
      <c r="AP78" s="36"/>
      <c r="AQ78" s="36"/>
      <c r="AR78" s="36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</row>
    <row r="79" spans="2:97" x14ac:dyDescent="0.25">
      <c r="B79" s="586"/>
      <c r="C79" s="586"/>
      <c r="D79" s="586"/>
      <c r="E79" s="11"/>
      <c r="F79" s="598"/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R79" s="581"/>
      <c r="S79" s="582"/>
      <c r="T79" s="582"/>
      <c r="U79" s="582"/>
      <c r="V79" s="583"/>
      <c r="W79" s="224"/>
      <c r="Y79" s="31"/>
      <c r="Z79" s="31"/>
      <c r="AA79" s="43"/>
      <c r="AB79" s="18"/>
      <c r="AC79" s="18"/>
      <c r="AE79" s="18"/>
      <c r="AF79" s="18"/>
      <c r="AG79" s="18"/>
      <c r="AI79" s="18"/>
      <c r="AK79" s="18"/>
      <c r="AL79" s="18"/>
      <c r="AN79" s="36"/>
      <c r="AO79" s="36"/>
      <c r="AP79" s="36"/>
      <c r="AQ79" s="36"/>
      <c r="AR79" s="36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</row>
    <row r="80" spans="2:97" x14ac:dyDescent="0.25">
      <c r="B80" s="154">
        <v>321200192</v>
      </c>
      <c r="C80" s="24" t="s">
        <v>109</v>
      </c>
      <c r="D80" s="151" t="s">
        <v>47</v>
      </c>
      <c r="E80" s="11"/>
      <c r="F80" s="108">
        <v>950</v>
      </c>
      <c r="G80" s="19">
        <v>950</v>
      </c>
      <c r="H80" s="248"/>
      <c r="I80" s="55" t="s">
        <v>315</v>
      </c>
      <c r="J80" s="55"/>
      <c r="K80" s="257"/>
      <c r="L80" s="55"/>
      <c r="M80" s="62"/>
      <c r="N80" s="62"/>
      <c r="O80" s="16"/>
      <c r="P80" s="5"/>
      <c r="R80" s="100">
        <v>1</v>
      </c>
      <c r="S80" s="95">
        <f>(F80)</f>
        <v>950</v>
      </c>
      <c r="T80" s="77"/>
      <c r="U80" s="77"/>
      <c r="V80" s="77"/>
      <c r="W80" s="223"/>
      <c r="Y80" s="31"/>
      <c r="Z80" s="31"/>
      <c r="AA80" s="43"/>
      <c r="AB80" s="18"/>
      <c r="AC80" s="18"/>
      <c r="AE80" s="18"/>
      <c r="AF80" s="18"/>
      <c r="AG80" s="18"/>
      <c r="AI80" s="18"/>
      <c r="AK80" s="18"/>
      <c r="AL80" s="18"/>
      <c r="AN80" s="36"/>
      <c r="AO80" s="36"/>
      <c r="AP80" s="36"/>
      <c r="AQ80" s="36"/>
      <c r="AR80" s="36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</row>
    <row r="81" spans="1:2359" ht="15.75" thickBot="1" x14ac:dyDescent="0.3">
      <c r="B81" s="586" t="s">
        <v>280</v>
      </c>
      <c r="C81" s="586"/>
      <c r="D81" s="586"/>
      <c r="E81" s="11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600"/>
      <c r="Q81" s="18"/>
      <c r="R81" s="581"/>
      <c r="S81" s="582"/>
      <c r="T81" s="582"/>
      <c r="U81" s="582"/>
      <c r="V81" s="583"/>
      <c r="W81" s="224"/>
      <c r="Y81" s="31"/>
      <c r="Z81" s="31"/>
      <c r="AA81" s="43"/>
      <c r="AB81" s="18"/>
      <c r="AC81" s="18"/>
      <c r="AE81" s="18"/>
      <c r="AF81" s="18"/>
      <c r="AG81" s="18"/>
      <c r="AI81" s="18"/>
      <c r="AK81" s="18"/>
      <c r="AL81" s="18"/>
      <c r="AN81" s="36"/>
      <c r="AO81" s="36"/>
      <c r="AP81" s="36"/>
      <c r="AQ81" s="36"/>
      <c r="AR81" s="36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</row>
    <row r="82" spans="1:2359" ht="15.75" thickBot="1" x14ac:dyDescent="0.3">
      <c r="B82" s="603">
        <v>32020003</v>
      </c>
      <c r="C82" s="5" t="s">
        <v>57</v>
      </c>
      <c r="D82" s="150" t="s">
        <v>56</v>
      </c>
      <c r="E82" s="11"/>
      <c r="F82" s="108">
        <f>(G82+J82)/2</f>
        <v>1567.19</v>
      </c>
      <c r="G82" s="19">
        <v>1484.38</v>
      </c>
      <c r="H82" s="246" t="s">
        <v>154</v>
      </c>
      <c r="I82" s="16" t="s">
        <v>155</v>
      </c>
      <c r="J82" s="19">
        <v>1650</v>
      </c>
      <c r="K82" s="246" t="s">
        <v>158</v>
      </c>
      <c r="L82" s="16" t="s">
        <v>157</v>
      </c>
      <c r="M82" s="62"/>
      <c r="N82" s="62"/>
      <c r="O82" s="75"/>
      <c r="P82" s="198" t="s">
        <v>156</v>
      </c>
      <c r="Q82" s="18"/>
      <c r="R82" s="100">
        <v>3</v>
      </c>
      <c r="S82" s="96">
        <f>(F82)</f>
        <v>1567.19</v>
      </c>
      <c r="T82" s="92">
        <f>('PRECIOS COMPR.AR MARZO'!R83)</f>
        <v>1048.49</v>
      </c>
      <c r="U82" s="92">
        <f>('PRECIOS COMPR.AR MARZO'!S83)</f>
        <v>1236.69</v>
      </c>
      <c r="V82" s="92">
        <f>('PRECIOS COMPR.AR MARZO'!N83)</f>
        <v>2577</v>
      </c>
      <c r="W82" s="223">
        <f>(V82+U82+T82)/3</f>
        <v>1620.7266666666667</v>
      </c>
      <c r="Y82" s="31"/>
      <c r="Z82" s="31"/>
      <c r="AA82" s="43"/>
      <c r="AB82" s="18"/>
      <c r="AC82" s="18"/>
      <c r="AE82" s="18"/>
      <c r="AF82" s="18"/>
      <c r="AG82" s="18"/>
      <c r="AI82" s="18"/>
      <c r="AK82" s="18"/>
      <c r="AL82" s="18"/>
      <c r="AN82" s="36"/>
      <c r="AO82" s="36"/>
      <c r="AP82" s="36"/>
      <c r="AQ82" s="36"/>
      <c r="AR82" s="36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</row>
    <row r="83" spans="1:2359" ht="15.75" thickBot="1" x14ac:dyDescent="0.3">
      <c r="B83" s="603"/>
      <c r="C83" s="5" t="s">
        <v>9</v>
      </c>
      <c r="D83" s="150" t="s">
        <v>58</v>
      </c>
      <c r="E83" s="11"/>
      <c r="F83" s="108">
        <f>(G83)</f>
        <v>5.0390649999999999</v>
      </c>
      <c r="G83" s="19">
        <f>(10078.13/2000)</f>
        <v>5.0390649999999999</v>
      </c>
      <c r="H83" s="246" t="s">
        <v>154</v>
      </c>
      <c r="I83" s="55" t="s">
        <v>159</v>
      </c>
      <c r="J83" s="55"/>
      <c r="K83" s="257"/>
      <c r="L83" s="55"/>
      <c r="M83" s="62"/>
      <c r="N83" s="62"/>
      <c r="O83" s="75"/>
      <c r="P83" s="198" t="s">
        <v>309</v>
      </c>
      <c r="Q83" s="18"/>
      <c r="R83" s="100">
        <v>2</v>
      </c>
      <c r="S83" s="96">
        <f>(F83)</f>
        <v>5.0390649999999999</v>
      </c>
      <c r="T83" s="92">
        <v>11.58</v>
      </c>
      <c r="U83" s="92"/>
      <c r="V83" s="92"/>
      <c r="W83" s="223">
        <f>(T83)</f>
        <v>11.58</v>
      </c>
      <c r="Y83" s="31"/>
      <c r="Z83" s="31"/>
      <c r="AA83" s="43"/>
      <c r="AB83" s="18"/>
      <c r="AC83" s="18"/>
      <c r="AE83" s="18"/>
      <c r="AF83" s="18"/>
      <c r="AG83" s="18"/>
      <c r="AI83" s="18"/>
      <c r="AK83" s="18"/>
      <c r="AL83" s="18"/>
      <c r="AN83" s="36"/>
      <c r="AO83" s="36"/>
      <c r="AP83" s="36"/>
      <c r="AQ83" s="36"/>
      <c r="AR83" s="36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</row>
    <row r="84" spans="1:2359" x14ac:dyDescent="0.25">
      <c r="B84" s="154">
        <v>320200024</v>
      </c>
      <c r="C84" s="155" t="s">
        <v>55</v>
      </c>
      <c r="D84" s="156" t="s">
        <v>56</v>
      </c>
      <c r="E84" s="11"/>
      <c r="F84" s="602" t="s">
        <v>425</v>
      </c>
      <c r="G84" s="602"/>
      <c r="H84" s="602"/>
      <c r="I84" s="602"/>
      <c r="J84" s="602"/>
      <c r="K84" s="602"/>
      <c r="L84" s="602"/>
      <c r="M84" s="602"/>
      <c r="N84" s="602"/>
      <c r="O84" s="602"/>
      <c r="P84" s="609"/>
      <c r="Q84" s="18"/>
      <c r="R84" s="167">
        <v>1</v>
      </c>
      <c r="S84" s="95"/>
      <c r="T84" s="168">
        <f>('PRECIOS COMPR.AR MARZO'!AA85)</f>
        <v>2193.8000000000002</v>
      </c>
      <c r="U84" s="168">
        <f>('PRECIOS COMPR.AR MARZO'!J85)</f>
        <v>2198</v>
      </c>
      <c r="V84" s="168">
        <f>('PRECIOS COMPR.AR MARZO'!N85)</f>
        <v>1566.98</v>
      </c>
      <c r="W84" s="223">
        <f>(V84+U84+T84)/3</f>
        <v>1986.2600000000002</v>
      </c>
      <c r="Y84" s="31"/>
      <c r="Z84" s="31"/>
      <c r="AA84" s="43"/>
      <c r="AB84" s="18"/>
      <c r="AC84" s="18"/>
      <c r="AE84" s="18"/>
      <c r="AF84" s="18"/>
      <c r="AG84" s="18"/>
      <c r="AI84" s="18"/>
      <c r="AK84" s="18"/>
      <c r="AL84" s="18"/>
      <c r="AN84" s="36"/>
      <c r="AO84" s="36"/>
      <c r="AP84" s="36"/>
      <c r="AQ84" s="36"/>
      <c r="AR84" s="36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</row>
    <row r="85" spans="1:2359" ht="15.75" thickBot="1" x14ac:dyDescent="0.3">
      <c r="B85" s="586"/>
      <c r="C85" s="586"/>
      <c r="D85" s="586"/>
      <c r="E85" s="11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600"/>
      <c r="Q85" s="18"/>
      <c r="R85" s="581"/>
      <c r="S85" s="582"/>
      <c r="T85" s="582"/>
      <c r="U85" s="582"/>
      <c r="V85" s="583"/>
      <c r="W85" s="224"/>
      <c r="Y85" s="31"/>
      <c r="Z85" s="31"/>
      <c r="AA85" s="43"/>
      <c r="AB85" s="18"/>
      <c r="AC85" s="18"/>
      <c r="AE85" s="18"/>
      <c r="AF85" s="18"/>
      <c r="AG85" s="18"/>
      <c r="AI85" s="18"/>
      <c r="AK85" s="18"/>
      <c r="AL85" s="18"/>
      <c r="AN85" s="36"/>
      <c r="AO85" s="36"/>
      <c r="AP85" s="36"/>
      <c r="AQ85" s="36"/>
      <c r="AR85" s="36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</row>
    <row r="86" spans="1:2359" s="26" customFormat="1" ht="16.5" thickBot="1" x14ac:dyDescent="0.3">
      <c r="A86" s="11"/>
      <c r="B86" s="153">
        <v>320500026</v>
      </c>
      <c r="C86" s="5" t="s">
        <v>20</v>
      </c>
      <c r="D86" s="150" t="s">
        <v>67</v>
      </c>
      <c r="E86" s="11"/>
      <c r="F86" s="108">
        <f>(G86+J86+M86)/3</f>
        <v>225.66666666666666</v>
      </c>
      <c r="G86" s="119">
        <v>157</v>
      </c>
      <c r="H86" s="246" t="s">
        <v>181</v>
      </c>
      <c r="I86" s="121" t="s">
        <v>21</v>
      </c>
      <c r="J86" s="19">
        <v>300</v>
      </c>
      <c r="K86" s="248" t="s">
        <v>183</v>
      </c>
      <c r="L86" s="16" t="s">
        <v>182</v>
      </c>
      <c r="M86" s="61">
        <f>(880/2)/2</f>
        <v>220</v>
      </c>
      <c r="N86" s="131" t="s">
        <v>417</v>
      </c>
      <c r="O86" s="75" t="s">
        <v>416</v>
      </c>
      <c r="P86" s="198" t="s">
        <v>184</v>
      </c>
      <c r="Q86" s="18"/>
      <c r="R86" s="100">
        <v>3</v>
      </c>
      <c r="S86" s="96">
        <f>(F86)</f>
        <v>225.66666666666666</v>
      </c>
      <c r="T86" s="96">
        <f>('PRECIOS COMPR.AR MARZO'!AA87+'PRECIOS COMPR.AR MARZO'!R87)/2</f>
        <v>175.99</v>
      </c>
      <c r="U86" s="92">
        <f>('PRECIOS COMPR.AR MARZO'!R87)</f>
        <v>179.89</v>
      </c>
      <c r="V86" s="93"/>
      <c r="W86" s="223">
        <f>(U86+T86)/2</f>
        <v>177.94</v>
      </c>
      <c r="X86" s="207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  <c r="AMJ86" s="18"/>
      <c r="AMK86" s="18"/>
      <c r="AML86" s="18"/>
      <c r="AMM86" s="18"/>
      <c r="AMN86" s="18"/>
      <c r="AMO86" s="18"/>
      <c r="AMP86" s="18"/>
      <c r="AMQ86" s="18"/>
      <c r="AMR86" s="18"/>
      <c r="AMS86" s="18"/>
      <c r="AMT86" s="18"/>
      <c r="AMU86" s="18"/>
      <c r="AMV86" s="18"/>
      <c r="AMW86" s="18"/>
      <c r="AMX86" s="18"/>
      <c r="AMY86" s="18"/>
      <c r="AMZ86" s="18"/>
      <c r="ANA86" s="18"/>
      <c r="ANB86" s="18"/>
      <c r="ANC86" s="18"/>
      <c r="AND86" s="18"/>
      <c r="ANE86" s="18"/>
      <c r="ANF86" s="18"/>
      <c r="ANG86" s="18"/>
      <c r="ANH86" s="18"/>
      <c r="ANI86" s="18"/>
      <c r="ANJ86" s="18"/>
      <c r="ANK86" s="18"/>
      <c r="ANL86" s="18"/>
      <c r="ANM86" s="18"/>
      <c r="ANN86" s="18"/>
      <c r="ANO86" s="18"/>
      <c r="ANP86" s="18"/>
      <c r="ANQ86" s="18"/>
      <c r="ANR86" s="18"/>
      <c r="ANS86" s="18"/>
      <c r="ANT86" s="18"/>
      <c r="ANU86" s="18"/>
      <c r="ANV86" s="18"/>
      <c r="ANW86" s="18"/>
      <c r="ANX86" s="18"/>
      <c r="ANY86" s="18"/>
      <c r="ANZ86" s="18"/>
      <c r="AOA86" s="18"/>
      <c r="AOB86" s="18"/>
      <c r="AOC86" s="18"/>
      <c r="AOD86" s="18"/>
      <c r="AOE86" s="18"/>
      <c r="AOF86" s="18"/>
      <c r="AOG86" s="18"/>
      <c r="AOH86" s="18"/>
      <c r="AOI86" s="18"/>
      <c r="AOJ86" s="18"/>
      <c r="AOK86" s="18"/>
      <c r="AOL86" s="18"/>
      <c r="AOM86" s="18"/>
      <c r="AON86" s="18"/>
      <c r="AOO86" s="18"/>
      <c r="AOP86" s="18"/>
      <c r="AOQ86" s="18"/>
      <c r="AOR86" s="18"/>
      <c r="AOS86" s="18"/>
      <c r="AOT86" s="18"/>
      <c r="AOU86" s="18"/>
      <c r="AOV86" s="18"/>
      <c r="AOW86" s="18"/>
      <c r="AOX86" s="18"/>
      <c r="AOY86" s="18"/>
      <c r="AOZ86" s="18"/>
      <c r="APA86" s="18"/>
      <c r="APB86" s="18"/>
      <c r="APC86" s="18"/>
      <c r="APD86" s="18"/>
      <c r="APE86" s="18"/>
      <c r="APF86" s="18"/>
      <c r="APG86" s="18"/>
      <c r="APH86" s="18"/>
      <c r="API86" s="18"/>
      <c r="APJ86" s="18"/>
      <c r="APK86" s="18"/>
      <c r="APL86" s="18"/>
      <c r="APM86" s="18"/>
      <c r="APN86" s="18"/>
      <c r="APO86" s="18"/>
      <c r="APP86" s="18"/>
      <c r="APQ86" s="18"/>
      <c r="APR86" s="18"/>
      <c r="APS86" s="18"/>
      <c r="APT86" s="18"/>
      <c r="APU86" s="18"/>
      <c r="APV86" s="18"/>
      <c r="APW86" s="18"/>
      <c r="APX86" s="18"/>
      <c r="APY86" s="18"/>
      <c r="APZ86" s="18"/>
      <c r="AQA86" s="18"/>
      <c r="AQB86" s="18"/>
      <c r="AQC86" s="18"/>
      <c r="AQD86" s="18"/>
      <c r="AQE86" s="18"/>
      <c r="AQF86" s="18"/>
      <c r="AQG86" s="18"/>
      <c r="AQH86" s="18"/>
      <c r="AQI86" s="18"/>
      <c r="AQJ86" s="18"/>
      <c r="AQK86" s="18"/>
      <c r="AQL86" s="18"/>
      <c r="AQM86" s="18"/>
      <c r="AQN86" s="18"/>
      <c r="AQO86" s="18"/>
      <c r="AQP86" s="18"/>
      <c r="AQQ86" s="18"/>
      <c r="AQR86" s="18"/>
      <c r="AQS86" s="18"/>
      <c r="AQT86" s="18"/>
      <c r="AQU86" s="18"/>
      <c r="AQV86" s="18"/>
      <c r="AQW86" s="18"/>
      <c r="AQX86" s="18"/>
      <c r="AQY86" s="18"/>
      <c r="AQZ86" s="18"/>
      <c r="ARA86" s="18"/>
      <c r="ARB86" s="18"/>
      <c r="ARC86" s="18"/>
      <c r="ARD86" s="18"/>
      <c r="ARE86" s="18"/>
      <c r="ARF86" s="18"/>
      <c r="ARG86" s="18"/>
      <c r="ARH86" s="18"/>
      <c r="ARI86" s="18"/>
      <c r="ARJ86" s="18"/>
      <c r="ARK86" s="18"/>
      <c r="ARL86" s="18"/>
      <c r="ARM86" s="18"/>
      <c r="ARN86" s="18"/>
      <c r="ARO86" s="18"/>
      <c r="ARP86" s="18"/>
      <c r="ARQ86" s="18"/>
      <c r="ARR86" s="18"/>
      <c r="ARS86" s="18"/>
      <c r="ART86" s="18"/>
      <c r="ARU86" s="18"/>
      <c r="ARV86" s="18"/>
      <c r="ARW86" s="18"/>
      <c r="ARX86" s="18"/>
      <c r="ARY86" s="18"/>
      <c r="ARZ86" s="18"/>
      <c r="ASA86" s="18"/>
      <c r="ASB86" s="18"/>
      <c r="ASC86" s="18"/>
      <c r="ASD86" s="18"/>
      <c r="ASE86" s="18"/>
      <c r="ASF86" s="18"/>
      <c r="ASG86" s="18"/>
      <c r="ASH86" s="18"/>
      <c r="ASI86" s="18"/>
      <c r="ASJ86" s="18"/>
      <c r="ASK86" s="18"/>
      <c r="ASL86" s="18"/>
      <c r="ASM86" s="18"/>
      <c r="ASN86" s="18"/>
      <c r="ASO86" s="18"/>
      <c r="ASP86" s="18"/>
      <c r="ASQ86" s="18"/>
      <c r="ASR86" s="18"/>
      <c r="ASS86" s="18"/>
      <c r="AST86" s="18"/>
      <c r="ASU86" s="18"/>
      <c r="ASV86" s="18"/>
      <c r="ASW86" s="18"/>
      <c r="ASX86" s="18"/>
      <c r="ASY86" s="18"/>
      <c r="ASZ86" s="18"/>
      <c r="ATA86" s="18"/>
      <c r="ATB86" s="18"/>
      <c r="ATC86" s="18"/>
      <c r="ATD86" s="18"/>
      <c r="ATE86" s="18"/>
      <c r="ATF86" s="18"/>
      <c r="ATG86" s="18"/>
      <c r="ATH86" s="18"/>
      <c r="ATI86" s="18"/>
      <c r="ATJ86" s="18"/>
      <c r="ATK86" s="18"/>
      <c r="ATL86" s="18"/>
      <c r="ATM86" s="18"/>
      <c r="ATN86" s="18"/>
      <c r="ATO86" s="18"/>
      <c r="ATP86" s="18"/>
      <c r="ATQ86" s="18"/>
      <c r="ATR86" s="18"/>
      <c r="ATS86" s="18"/>
      <c r="ATT86" s="18"/>
      <c r="ATU86" s="18"/>
      <c r="ATV86" s="18"/>
      <c r="ATW86" s="18"/>
      <c r="ATX86" s="18"/>
      <c r="ATY86" s="18"/>
      <c r="ATZ86" s="18"/>
      <c r="AUA86" s="18"/>
      <c r="AUB86" s="18"/>
      <c r="AUC86" s="18"/>
      <c r="AUD86" s="18"/>
      <c r="AUE86" s="18"/>
      <c r="AUF86" s="18"/>
      <c r="AUG86" s="18"/>
      <c r="AUH86" s="18"/>
      <c r="AUI86" s="18"/>
      <c r="AUJ86" s="18"/>
      <c r="AUK86" s="18"/>
      <c r="AUL86" s="18"/>
      <c r="AUM86" s="18"/>
      <c r="AUN86" s="18"/>
      <c r="AUO86" s="18"/>
      <c r="AUP86" s="18"/>
      <c r="AUQ86" s="18"/>
      <c r="AUR86" s="18"/>
      <c r="AUS86" s="18"/>
      <c r="AUT86" s="18"/>
      <c r="AUU86" s="18"/>
      <c r="AUV86" s="18"/>
      <c r="AUW86" s="18"/>
      <c r="AUX86" s="18"/>
      <c r="AUY86" s="18"/>
      <c r="AUZ86" s="18"/>
      <c r="AVA86" s="18"/>
      <c r="AVB86" s="18"/>
      <c r="AVC86" s="18"/>
      <c r="AVD86" s="18"/>
      <c r="AVE86" s="18"/>
      <c r="AVF86" s="18"/>
      <c r="AVG86" s="18"/>
      <c r="AVH86" s="18"/>
      <c r="AVI86" s="18"/>
      <c r="AVJ86" s="18"/>
      <c r="AVK86" s="18"/>
      <c r="AVL86" s="18"/>
      <c r="AVM86" s="18"/>
      <c r="AVN86" s="18"/>
      <c r="AVO86" s="18"/>
      <c r="AVP86" s="18"/>
      <c r="AVQ86" s="18"/>
      <c r="AVR86" s="18"/>
      <c r="AVS86" s="18"/>
      <c r="AVT86" s="18"/>
      <c r="AVU86" s="18"/>
      <c r="AVV86" s="18"/>
      <c r="AVW86" s="18"/>
      <c r="AVX86" s="18"/>
      <c r="AVY86" s="18"/>
      <c r="AVZ86" s="18"/>
      <c r="AWA86" s="18"/>
      <c r="AWB86" s="18"/>
      <c r="AWC86" s="18"/>
      <c r="AWD86" s="18"/>
      <c r="AWE86" s="18"/>
      <c r="AWF86" s="18"/>
      <c r="AWG86" s="18"/>
      <c r="AWH86" s="18"/>
      <c r="AWI86" s="18"/>
      <c r="AWJ86" s="18"/>
      <c r="AWK86" s="18"/>
      <c r="AWL86" s="18"/>
      <c r="AWM86" s="18"/>
      <c r="AWN86" s="18"/>
      <c r="AWO86" s="18"/>
      <c r="AWP86" s="18"/>
      <c r="AWQ86" s="18"/>
      <c r="AWR86" s="18"/>
      <c r="AWS86" s="18"/>
      <c r="AWT86" s="18"/>
      <c r="AWU86" s="18"/>
      <c r="AWV86" s="18"/>
      <c r="AWW86" s="18"/>
      <c r="AWX86" s="18"/>
      <c r="AWY86" s="18"/>
      <c r="AWZ86" s="18"/>
      <c r="AXA86" s="18"/>
      <c r="AXB86" s="18"/>
      <c r="AXC86" s="18"/>
      <c r="AXD86" s="18"/>
      <c r="AXE86" s="18"/>
      <c r="AXF86" s="18"/>
      <c r="AXG86" s="18"/>
      <c r="AXH86" s="18"/>
      <c r="AXI86" s="18"/>
      <c r="AXJ86" s="18"/>
      <c r="AXK86" s="18"/>
      <c r="AXL86" s="18"/>
      <c r="AXM86" s="18"/>
      <c r="AXN86" s="18"/>
      <c r="AXO86" s="18"/>
      <c r="AXP86" s="18"/>
      <c r="AXQ86" s="18"/>
      <c r="AXR86" s="18"/>
      <c r="AXS86" s="18"/>
      <c r="AXT86" s="18"/>
      <c r="AXU86" s="18"/>
      <c r="AXV86" s="18"/>
      <c r="AXW86" s="18"/>
      <c r="AXX86" s="18"/>
      <c r="AXY86" s="18"/>
      <c r="AXZ86" s="18"/>
      <c r="AYA86" s="18"/>
      <c r="AYB86" s="18"/>
      <c r="AYC86" s="18"/>
      <c r="AYD86" s="18"/>
      <c r="AYE86" s="18"/>
      <c r="AYF86" s="18"/>
      <c r="AYG86" s="18"/>
      <c r="AYH86" s="18"/>
      <c r="AYI86" s="18"/>
      <c r="AYJ86" s="18"/>
      <c r="AYK86" s="18"/>
      <c r="AYL86" s="18"/>
      <c r="AYM86" s="18"/>
      <c r="AYN86" s="18"/>
      <c r="AYO86" s="18"/>
      <c r="AYP86" s="18"/>
      <c r="AYQ86" s="18"/>
      <c r="AYR86" s="18"/>
      <c r="AYS86" s="18"/>
      <c r="AYT86" s="18"/>
      <c r="AYU86" s="18"/>
      <c r="AYV86" s="18"/>
      <c r="AYW86" s="18"/>
      <c r="AYX86" s="18"/>
      <c r="AYY86" s="18"/>
      <c r="AYZ86" s="18"/>
      <c r="AZA86" s="18"/>
      <c r="AZB86" s="18"/>
      <c r="AZC86" s="18"/>
      <c r="AZD86" s="18"/>
      <c r="AZE86" s="18"/>
      <c r="AZF86" s="18"/>
      <c r="AZG86" s="18"/>
      <c r="AZH86" s="18"/>
      <c r="AZI86" s="18"/>
      <c r="AZJ86" s="18"/>
      <c r="AZK86" s="18"/>
      <c r="AZL86" s="18"/>
      <c r="AZM86" s="18"/>
      <c r="AZN86" s="18"/>
      <c r="AZO86" s="18"/>
      <c r="AZP86" s="18"/>
      <c r="AZQ86" s="18"/>
      <c r="AZR86" s="18"/>
      <c r="AZS86" s="18"/>
      <c r="AZT86" s="18"/>
      <c r="AZU86" s="18"/>
      <c r="AZV86" s="18"/>
      <c r="AZW86" s="18"/>
      <c r="AZX86" s="18"/>
      <c r="AZY86" s="18"/>
      <c r="AZZ86" s="18"/>
      <c r="BAA86" s="18"/>
      <c r="BAB86" s="18"/>
      <c r="BAC86" s="18"/>
      <c r="BAD86" s="18"/>
      <c r="BAE86" s="18"/>
      <c r="BAF86" s="18"/>
      <c r="BAG86" s="18"/>
      <c r="BAH86" s="18"/>
      <c r="BAI86" s="18"/>
      <c r="BAJ86" s="18"/>
      <c r="BAK86" s="18"/>
      <c r="BAL86" s="18"/>
      <c r="BAM86" s="18"/>
      <c r="BAN86" s="18"/>
      <c r="BAO86" s="18"/>
      <c r="BAP86" s="18"/>
      <c r="BAQ86" s="18"/>
      <c r="BAR86" s="18"/>
      <c r="BAS86" s="18"/>
      <c r="BAT86" s="18"/>
      <c r="BAU86" s="18"/>
      <c r="BAV86" s="18"/>
      <c r="BAW86" s="18"/>
      <c r="BAX86" s="18"/>
      <c r="BAY86" s="18"/>
      <c r="BAZ86" s="18"/>
      <c r="BBA86" s="18"/>
      <c r="BBB86" s="18"/>
      <c r="BBC86" s="18"/>
      <c r="BBD86" s="18"/>
      <c r="BBE86" s="18"/>
      <c r="BBF86" s="18"/>
      <c r="BBG86" s="18"/>
      <c r="BBH86" s="18"/>
      <c r="BBI86" s="18"/>
      <c r="BBJ86" s="18"/>
      <c r="BBK86" s="18"/>
      <c r="BBL86" s="18"/>
      <c r="BBM86" s="18"/>
      <c r="BBN86" s="18"/>
      <c r="BBO86" s="18"/>
      <c r="BBP86" s="18"/>
      <c r="BBQ86" s="18"/>
      <c r="BBR86" s="18"/>
      <c r="BBS86" s="18"/>
      <c r="BBT86" s="18"/>
      <c r="BBU86" s="18"/>
      <c r="BBV86" s="18"/>
      <c r="BBW86" s="18"/>
      <c r="BBX86" s="18"/>
      <c r="BBY86" s="18"/>
      <c r="BBZ86" s="18"/>
      <c r="BCA86" s="18"/>
      <c r="BCB86" s="18"/>
      <c r="BCC86" s="18"/>
      <c r="BCD86" s="18"/>
      <c r="BCE86" s="18"/>
      <c r="BCF86" s="18"/>
      <c r="BCG86" s="18"/>
      <c r="BCH86" s="18"/>
      <c r="BCI86" s="18"/>
      <c r="BCJ86" s="18"/>
      <c r="BCK86" s="18"/>
      <c r="BCL86" s="18"/>
      <c r="BCM86" s="18"/>
      <c r="BCN86" s="18"/>
      <c r="BCO86" s="18"/>
      <c r="BCP86" s="18"/>
      <c r="BCQ86" s="18"/>
      <c r="BCR86" s="18"/>
      <c r="BCS86" s="18"/>
      <c r="BCT86" s="18"/>
      <c r="BCU86" s="18"/>
      <c r="BCV86" s="18"/>
      <c r="BCW86" s="18"/>
      <c r="BCX86" s="18"/>
      <c r="BCY86" s="18"/>
      <c r="BCZ86" s="18"/>
      <c r="BDA86" s="18"/>
      <c r="BDB86" s="18"/>
      <c r="BDC86" s="18"/>
      <c r="BDD86" s="18"/>
      <c r="BDE86" s="18"/>
      <c r="BDF86" s="18"/>
      <c r="BDG86" s="18"/>
      <c r="BDH86" s="18"/>
      <c r="BDI86" s="18"/>
      <c r="BDJ86" s="18"/>
      <c r="BDK86" s="18"/>
      <c r="BDL86" s="18"/>
      <c r="BDM86" s="18"/>
      <c r="BDN86" s="18"/>
      <c r="BDO86" s="18"/>
      <c r="BDP86" s="18"/>
      <c r="BDQ86" s="18"/>
      <c r="BDR86" s="18"/>
      <c r="BDS86" s="18"/>
      <c r="BDT86" s="18"/>
      <c r="BDU86" s="18"/>
      <c r="BDV86" s="18"/>
      <c r="BDW86" s="18"/>
      <c r="BDX86" s="18"/>
      <c r="BDY86" s="18"/>
      <c r="BDZ86" s="18"/>
      <c r="BEA86" s="18"/>
      <c r="BEB86" s="18"/>
      <c r="BEC86" s="18"/>
      <c r="BED86" s="18"/>
      <c r="BEE86" s="18"/>
      <c r="BEF86" s="18"/>
      <c r="BEG86" s="18"/>
      <c r="BEH86" s="18"/>
      <c r="BEI86" s="18"/>
      <c r="BEJ86" s="18"/>
      <c r="BEK86" s="18"/>
      <c r="BEL86" s="18"/>
      <c r="BEM86" s="18"/>
      <c r="BEN86" s="18"/>
      <c r="BEO86" s="18"/>
      <c r="BEP86" s="18"/>
      <c r="BEQ86" s="18"/>
      <c r="BER86" s="18"/>
      <c r="BES86" s="18"/>
      <c r="BET86" s="18"/>
      <c r="BEU86" s="18"/>
      <c r="BEV86" s="18"/>
      <c r="BEW86" s="18"/>
      <c r="BEX86" s="18"/>
      <c r="BEY86" s="18"/>
      <c r="BEZ86" s="18"/>
      <c r="BFA86" s="18"/>
      <c r="BFB86" s="18"/>
      <c r="BFC86" s="18"/>
      <c r="BFD86" s="18"/>
      <c r="BFE86" s="18"/>
      <c r="BFF86" s="18"/>
      <c r="BFG86" s="18"/>
      <c r="BFH86" s="18"/>
      <c r="BFI86" s="18"/>
      <c r="BFJ86" s="18"/>
      <c r="BFK86" s="18"/>
      <c r="BFL86" s="18"/>
      <c r="BFM86" s="18"/>
      <c r="BFN86" s="18"/>
      <c r="BFO86" s="18"/>
      <c r="BFP86" s="18"/>
      <c r="BFQ86" s="18"/>
      <c r="BFR86" s="18"/>
      <c r="BFS86" s="18"/>
      <c r="BFT86" s="18"/>
      <c r="BFU86" s="18"/>
      <c r="BFV86" s="18"/>
      <c r="BFW86" s="18"/>
      <c r="BFX86" s="18"/>
      <c r="BFY86" s="18"/>
      <c r="BFZ86" s="18"/>
      <c r="BGA86" s="18"/>
      <c r="BGB86" s="18"/>
      <c r="BGC86" s="18"/>
      <c r="BGD86" s="18"/>
      <c r="BGE86" s="18"/>
      <c r="BGF86" s="18"/>
      <c r="BGG86" s="18"/>
      <c r="BGH86" s="18"/>
      <c r="BGI86" s="18"/>
      <c r="BGJ86" s="18"/>
      <c r="BGK86" s="18"/>
      <c r="BGL86" s="18"/>
      <c r="BGM86" s="18"/>
      <c r="BGN86" s="18"/>
      <c r="BGO86" s="18"/>
      <c r="BGP86" s="18"/>
      <c r="BGQ86" s="18"/>
      <c r="BGR86" s="18"/>
      <c r="BGS86" s="18"/>
      <c r="BGT86" s="18"/>
      <c r="BGU86" s="18"/>
      <c r="BGV86" s="18"/>
      <c r="BGW86" s="18"/>
      <c r="BGX86" s="18"/>
      <c r="BGY86" s="18"/>
      <c r="BGZ86" s="18"/>
      <c r="BHA86" s="18"/>
      <c r="BHB86" s="18"/>
      <c r="BHC86" s="18"/>
      <c r="BHD86" s="18"/>
      <c r="BHE86" s="18"/>
      <c r="BHF86" s="18"/>
      <c r="BHG86" s="18"/>
      <c r="BHH86" s="18"/>
      <c r="BHI86" s="18"/>
      <c r="BHJ86" s="18"/>
      <c r="BHK86" s="18"/>
      <c r="BHL86" s="18"/>
      <c r="BHM86" s="18"/>
      <c r="BHN86" s="18"/>
      <c r="BHO86" s="18"/>
      <c r="BHP86" s="18"/>
      <c r="BHQ86" s="18"/>
      <c r="BHR86" s="18"/>
      <c r="BHS86" s="18"/>
      <c r="BHT86" s="18"/>
      <c r="BHU86" s="18"/>
      <c r="BHV86" s="18"/>
      <c r="BHW86" s="18"/>
      <c r="BHX86" s="18"/>
      <c r="BHY86" s="18"/>
      <c r="BHZ86" s="18"/>
      <c r="BIA86" s="18"/>
      <c r="BIB86" s="18"/>
      <c r="BIC86" s="18"/>
      <c r="BID86" s="18"/>
      <c r="BIE86" s="18"/>
      <c r="BIF86" s="18"/>
      <c r="BIG86" s="18"/>
      <c r="BIH86" s="18"/>
      <c r="BII86" s="18"/>
      <c r="BIJ86" s="18"/>
      <c r="BIK86" s="18"/>
      <c r="BIL86" s="18"/>
      <c r="BIM86" s="18"/>
      <c r="BIN86" s="18"/>
      <c r="BIO86" s="18"/>
      <c r="BIP86" s="18"/>
      <c r="BIQ86" s="18"/>
      <c r="BIR86" s="18"/>
      <c r="BIS86" s="18"/>
      <c r="BIT86" s="18"/>
      <c r="BIU86" s="18"/>
      <c r="BIV86" s="18"/>
      <c r="BIW86" s="18"/>
      <c r="BIX86" s="18"/>
      <c r="BIY86" s="18"/>
      <c r="BIZ86" s="18"/>
      <c r="BJA86" s="18"/>
      <c r="BJB86" s="18"/>
      <c r="BJC86" s="18"/>
      <c r="BJD86" s="18"/>
      <c r="BJE86" s="18"/>
      <c r="BJF86" s="18"/>
      <c r="BJG86" s="18"/>
      <c r="BJH86" s="18"/>
      <c r="BJI86" s="18"/>
      <c r="BJJ86" s="18"/>
      <c r="BJK86" s="18"/>
      <c r="BJL86" s="18"/>
      <c r="BJM86" s="18"/>
      <c r="BJN86" s="18"/>
      <c r="BJO86" s="18"/>
      <c r="BJP86" s="18"/>
      <c r="BJQ86" s="18"/>
      <c r="BJR86" s="18"/>
      <c r="BJS86" s="18"/>
      <c r="BJT86" s="18"/>
      <c r="BJU86" s="18"/>
      <c r="BJV86" s="18"/>
      <c r="BJW86" s="18"/>
      <c r="BJX86" s="18"/>
      <c r="BJY86" s="18"/>
      <c r="BJZ86" s="18"/>
      <c r="BKA86" s="18"/>
      <c r="BKB86" s="18"/>
      <c r="BKC86" s="18"/>
      <c r="BKD86" s="18"/>
      <c r="BKE86" s="18"/>
      <c r="BKF86" s="18"/>
      <c r="BKG86" s="18"/>
      <c r="BKH86" s="18"/>
      <c r="BKI86" s="18"/>
      <c r="BKJ86" s="18"/>
      <c r="BKK86" s="18"/>
      <c r="BKL86" s="18"/>
      <c r="BKM86" s="18"/>
      <c r="BKN86" s="18"/>
      <c r="BKO86" s="18"/>
      <c r="BKP86" s="18"/>
      <c r="BKQ86" s="18"/>
      <c r="BKR86" s="18"/>
      <c r="BKS86" s="18"/>
      <c r="BKT86" s="18"/>
      <c r="BKU86" s="18"/>
      <c r="BKV86" s="18"/>
      <c r="BKW86" s="18"/>
      <c r="BKX86" s="18"/>
      <c r="BKY86" s="18"/>
      <c r="BKZ86" s="18"/>
      <c r="BLA86" s="18"/>
      <c r="BLB86" s="18"/>
      <c r="BLC86" s="18"/>
      <c r="BLD86" s="18"/>
      <c r="BLE86" s="18"/>
      <c r="BLF86" s="18"/>
      <c r="BLG86" s="18"/>
      <c r="BLH86" s="18"/>
      <c r="BLI86" s="18"/>
      <c r="BLJ86" s="18"/>
      <c r="BLK86" s="18"/>
      <c r="BLL86" s="18"/>
      <c r="BLM86" s="18"/>
      <c r="BLN86" s="18"/>
      <c r="BLO86" s="18"/>
      <c r="BLP86" s="18"/>
      <c r="BLQ86" s="18"/>
      <c r="BLR86" s="18"/>
      <c r="BLS86" s="18"/>
      <c r="BLT86" s="18"/>
      <c r="BLU86" s="18"/>
      <c r="BLV86" s="18"/>
      <c r="BLW86" s="18"/>
      <c r="BLX86" s="18"/>
      <c r="BLY86" s="18"/>
      <c r="BLZ86" s="18"/>
      <c r="BMA86" s="18"/>
      <c r="BMB86" s="18"/>
      <c r="BMC86" s="18"/>
      <c r="BMD86" s="18"/>
      <c r="BME86" s="18"/>
      <c r="BMF86" s="18"/>
      <c r="BMG86" s="18"/>
      <c r="BMH86" s="18"/>
      <c r="BMI86" s="18"/>
      <c r="BMJ86" s="18"/>
      <c r="BMK86" s="18"/>
      <c r="BML86" s="18"/>
      <c r="BMM86" s="18"/>
      <c r="BMN86" s="18"/>
      <c r="BMO86" s="18"/>
      <c r="BMP86" s="18"/>
      <c r="BMQ86" s="18"/>
      <c r="BMR86" s="18"/>
      <c r="BMS86" s="18"/>
      <c r="BMT86" s="18"/>
      <c r="BMU86" s="18"/>
      <c r="BMV86" s="18"/>
      <c r="BMW86" s="18"/>
      <c r="BMX86" s="18"/>
      <c r="BMY86" s="18"/>
      <c r="BMZ86" s="18"/>
      <c r="BNA86" s="18"/>
      <c r="BNB86" s="18"/>
      <c r="BNC86" s="18"/>
      <c r="BND86" s="18"/>
      <c r="BNE86" s="18"/>
      <c r="BNF86" s="18"/>
      <c r="BNG86" s="18"/>
      <c r="BNH86" s="18"/>
      <c r="BNI86" s="18"/>
      <c r="BNJ86" s="18"/>
      <c r="BNK86" s="18"/>
      <c r="BNL86" s="18"/>
      <c r="BNM86" s="18"/>
      <c r="BNN86" s="18"/>
      <c r="BNO86" s="18"/>
      <c r="BNP86" s="18"/>
      <c r="BNQ86" s="18"/>
      <c r="BNR86" s="18"/>
      <c r="BNS86" s="18"/>
      <c r="BNT86" s="18"/>
      <c r="BNU86" s="18"/>
      <c r="BNV86" s="18"/>
      <c r="BNW86" s="18"/>
      <c r="BNX86" s="18"/>
      <c r="BNY86" s="18"/>
      <c r="BNZ86" s="18"/>
      <c r="BOA86" s="18"/>
      <c r="BOB86" s="18"/>
      <c r="BOC86" s="18"/>
      <c r="BOD86" s="18"/>
      <c r="BOE86" s="18"/>
      <c r="BOF86" s="18"/>
      <c r="BOG86" s="18"/>
      <c r="BOH86" s="18"/>
      <c r="BOI86" s="18"/>
      <c r="BOJ86" s="18"/>
      <c r="BOK86" s="18"/>
      <c r="BOL86" s="18"/>
      <c r="BOM86" s="18"/>
      <c r="BON86" s="18"/>
      <c r="BOO86" s="18"/>
      <c r="BOP86" s="18"/>
      <c r="BOQ86" s="18"/>
      <c r="BOR86" s="18"/>
      <c r="BOS86" s="18"/>
      <c r="BOT86" s="18"/>
      <c r="BOU86" s="18"/>
      <c r="BOV86" s="18"/>
      <c r="BOW86" s="18"/>
      <c r="BOX86" s="18"/>
      <c r="BOY86" s="18"/>
      <c r="BOZ86" s="18"/>
      <c r="BPA86" s="18"/>
      <c r="BPB86" s="18"/>
      <c r="BPC86" s="18"/>
      <c r="BPD86" s="18"/>
      <c r="BPE86" s="18"/>
      <c r="BPF86" s="18"/>
      <c r="BPG86" s="18"/>
      <c r="BPH86" s="18"/>
      <c r="BPI86" s="18"/>
      <c r="BPJ86" s="18"/>
      <c r="BPK86" s="18"/>
      <c r="BPL86" s="18"/>
      <c r="BPM86" s="18"/>
      <c r="BPN86" s="18"/>
      <c r="BPO86" s="18"/>
      <c r="BPP86" s="18"/>
      <c r="BPQ86" s="18"/>
      <c r="BPR86" s="18"/>
      <c r="BPS86" s="18"/>
      <c r="BPT86" s="18"/>
      <c r="BPU86" s="18"/>
      <c r="BPV86" s="18"/>
      <c r="BPW86" s="18"/>
      <c r="BPX86" s="18"/>
      <c r="BPY86" s="18"/>
      <c r="BPZ86" s="18"/>
      <c r="BQA86" s="18"/>
      <c r="BQB86" s="18"/>
      <c r="BQC86" s="18"/>
      <c r="BQD86" s="18"/>
      <c r="BQE86" s="18"/>
      <c r="BQF86" s="18"/>
      <c r="BQG86" s="18"/>
      <c r="BQH86" s="18"/>
      <c r="BQI86" s="18"/>
      <c r="BQJ86" s="18"/>
      <c r="BQK86" s="18"/>
      <c r="BQL86" s="18"/>
      <c r="BQM86" s="18"/>
      <c r="BQN86" s="18"/>
      <c r="BQO86" s="18"/>
      <c r="BQP86" s="18"/>
      <c r="BQQ86" s="18"/>
      <c r="BQR86" s="18"/>
      <c r="BQS86" s="18"/>
      <c r="BQT86" s="18"/>
      <c r="BQU86" s="18"/>
      <c r="BQV86" s="18"/>
      <c r="BQW86" s="18"/>
      <c r="BQX86" s="18"/>
      <c r="BQY86" s="18"/>
      <c r="BQZ86" s="18"/>
      <c r="BRA86" s="18"/>
      <c r="BRB86" s="18"/>
      <c r="BRC86" s="18"/>
      <c r="BRD86" s="18"/>
      <c r="BRE86" s="18"/>
      <c r="BRF86" s="18"/>
      <c r="BRG86" s="18"/>
      <c r="BRH86" s="18"/>
      <c r="BRI86" s="18"/>
      <c r="BRJ86" s="18"/>
      <c r="BRK86" s="18"/>
      <c r="BRL86" s="18"/>
      <c r="BRM86" s="18"/>
      <c r="BRN86" s="18"/>
      <c r="BRO86" s="18"/>
      <c r="BRP86" s="18"/>
      <c r="BRQ86" s="18"/>
      <c r="BRR86" s="18"/>
      <c r="BRS86" s="18"/>
      <c r="BRT86" s="18"/>
      <c r="BRU86" s="18"/>
      <c r="BRV86" s="18"/>
      <c r="BRW86" s="18"/>
      <c r="BRX86" s="18"/>
      <c r="BRY86" s="18"/>
      <c r="BRZ86" s="18"/>
      <c r="BSA86" s="18"/>
      <c r="BSB86" s="18"/>
      <c r="BSC86" s="18"/>
      <c r="BSD86" s="18"/>
      <c r="BSE86" s="18"/>
      <c r="BSF86" s="18"/>
      <c r="BSG86" s="18"/>
      <c r="BSH86" s="18"/>
      <c r="BSI86" s="18"/>
      <c r="BSJ86" s="18"/>
      <c r="BSK86" s="18"/>
      <c r="BSL86" s="18"/>
      <c r="BSM86" s="18"/>
      <c r="BSN86" s="18"/>
      <c r="BSO86" s="18"/>
      <c r="BSP86" s="18"/>
      <c r="BSQ86" s="18"/>
      <c r="BSR86" s="18"/>
      <c r="BSS86" s="18"/>
      <c r="BST86" s="18"/>
      <c r="BSU86" s="18"/>
      <c r="BSV86" s="18"/>
      <c r="BSW86" s="18"/>
      <c r="BSX86" s="18"/>
      <c r="BSY86" s="18"/>
      <c r="BSZ86" s="18"/>
      <c r="BTA86" s="18"/>
      <c r="BTB86" s="18"/>
      <c r="BTC86" s="18"/>
      <c r="BTD86" s="18"/>
      <c r="BTE86" s="18"/>
      <c r="BTF86" s="18"/>
      <c r="BTG86" s="18"/>
      <c r="BTH86" s="18"/>
      <c r="BTI86" s="18"/>
      <c r="BTJ86" s="18"/>
      <c r="BTK86" s="18"/>
      <c r="BTL86" s="18"/>
      <c r="BTM86" s="18"/>
      <c r="BTN86" s="18"/>
      <c r="BTO86" s="18"/>
      <c r="BTP86" s="18"/>
      <c r="BTQ86" s="18"/>
      <c r="BTR86" s="18"/>
      <c r="BTS86" s="18"/>
      <c r="BTT86" s="18"/>
      <c r="BTU86" s="18"/>
      <c r="BTV86" s="18"/>
      <c r="BTW86" s="18"/>
      <c r="BTX86" s="18"/>
      <c r="BTY86" s="18"/>
      <c r="BTZ86" s="18"/>
      <c r="BUA86" s="18"/>
      <c r="BUB86" s="18"/>
      <c r="BUC86" s="18"/>
      <c r="BUD86" s="18"/>
      <c r="BUE86" s="18"/>
      <c r="BUF86" s="18"/>
      <c r="BUG86" s="18"/>
      <c r="BUH86" s="18"/>
      <c r="BUI86" s="18"/>
      <c r="BUJ86" s="18"/>
      <c r="BUK86" s="18"/>
      <c r="BUL86" s="18"/>
      <c r="BUM86" s="18"/>
      <c r="BUN86" s="18"/>
      <c r="BUO86" s="18"/>
      <c r="BUP86" s="18"/>
      <c r="BUQ86" s="18"/>
      <c r="BUR86" s="18"/>
      <c r="BUS86" s="18"/>
      <c r="BUT86" s="18"/>
      <c r="BUU86" s="18"/>
      <c r="BUV86" s="18"/>
      <c r="BUW86" s="18"/>
      <c r="BUX86" s="18"/>
      <c r="BUY86" s="18"/>
      <c r="BUZ86" s="18"/>
      <c r="BVA86" s="18"/>
      <c r="BVB86" s="18"/>
      <c r="BVC86" s="18"/>
      <c r="BVD86" s="18"/>
      <c r="BVE86" s="18"/>
      <c r="BVF86" s="18"/>
      <c r="BVG86" s="18"/>
      <c r="BVH86" s="18"/>
      <c r="BVI86" s="18"/>
      <c r="BVJ86" s="18"/>
      <c r="BVK86" s="18"/>
      <c r="BVL86" s="18"/>
      <c r="BVM86" s="18"/>
      <c r="BVN86" s="18"/>
      <c r="BVO86" s="18"/>
      <c r="BVP86" s="18"/>
      <c r="BVQ86" s="18"/>
      <c r="BVR86" s="18"/>
      <c r="BVS86" s="18"/>
      <c r="BVT86" s="18"/>
      <c r="BVU86" s="18"/>
      <c r="BVV86" s="18"/>
      <c r="BVW86" s="18"/>
      <c r="BVX86" s="18"/>
      <c r="BVY86" s="18"/>
      <c r="BVZ86" s="18"/>
      <c r="BWA86" s="18"/>
      <c r="BWB86" s="18"/>
      <c r="BWC86" s="18"/>
      <c r="BWD86" s="18"/>
      <c r="BWE86" s="18"/>
      <c r="BWF86" s="18"/>
      <c r="BWG86" s="18"/>
      <c r="BWH86" s="18"/>
      <c r="BWI86" s="18"/>
      <c r="BWJ86" s="18"/>
      <c r="BWK86" s="18"/>
      <c r="BWL86" s="18"/>
      <c r="BWM86" s="18"/>
      <c r="BWN86" s="18"/>
      <c r="BWO86" s="18"/>
      <c r="BWP86" s="18"/>
      <c r="BWQ86" s="18"/>
      <c r="BWR86" s="18"/>
      <c r="BWS86" s="18"/>
      <c r="BWT86" s="18"/>
      <c r="BWU86" s="18"/>
      <c r="BWV86" s="18"/>
      <c r="BWW86" s="18"/>
      <c r="BWX86" s="18"/>
      <c r="BWY86" s="18"/>
      <c r="BWZ86" s="18"/>
      <c r="BXA86" s="18"/>
      <c r="BXB86" s="18"/>
      <c r="BXC86" s="18"/>
      <c r="BXD86" s="18"/>
      <c r="BXE86" s="18"/>
      <c r="BXF86" s="18"/>
      <c r="BXG86" s="18"/>
      <c r="BXH86" s="18"/>
      <c r="BXI86" s="18"/>
      <c r="BXJ86" s="18"/>
      <c r="BXK86" s="18"/>
      <c r="BXL86" s="18"/>
      <c r="BXM86" s="18"/>
      <c r="BXN86" s="18"/>
      <c r="BXO86" s="18"/>
      <c r="BXP86" s="18"/>
      <c r="BXQ86" s="18"/>
      <c r="BXR86" s="18"/>
      <c r="BXS86" s="18"/>
      <c r="BXT86" s="18"/>
      <c r="BXU86" s="18"/>
      <c r="BXV86" s="18"/>
      <c r="BXW86" s="18"/>
      <c r="BXX86" s="18"/>
      <c r="BXY86" s="18"/>
      <c r="BXZ86" s="18"/>
      <c r="BYA86" s="18"/>
      <c r="BYB86" s="18"/>
      <c r="BYC86" s="18"/>
      <c r="BYD86" s="18"/>
      <c r="BYE86" s="18"/>
      <c r="BYF86" s="18"/>
      <c r="BYG86" s="18"/>
      <c r="BYH86" s="18"/>
      <c r="BYI86" s="18"/>
      <c r="BYJ86" s="18"/>
      <c r="BYK86" s="18"/>
      <c r="BYL86" s="18"/>
      <c r="BYM86" s="18"/>
      <c r="BYN86" s="18"/>
      <c r="BYO86" s="18"/>
      <c r="BYP86" s="18"/>
      <c r="BYQ86" s="18"/>
      <c r="BYR86" s="18"/>
      <c r="BYS86" s="18"/>
      <c r="BYT86" s="18"/>
      <c r="BYU86" s="18"/>
      <c r="BYV86" s="18"/>
      <c r="BYW86" s="18"/>
      <c r="BYX86" s="18"/>
      <c r="BYY86" s="18"/>
      <c r="BYZ86" s="18"/>
      <c r="BZA86" s="18"/>
      <c r="BZB86" s="18"/>
      <c r="BZC86" s="18"/>
      <c r="BZD86" s="18"/>
      <c r="BZE86" s="18"/>
      <c r="BZF86" s="18"/>
      <c r="BZG86" s="18"/>
      <c r="BZH86" s="18"/>
      <c r="BZI86" s="18"/>
      <c r="BZJ86" s="18"/>
      <c r="BZK86" s="18"/>
      <c r="BZL86" s="18"/>
      <c r="BZM86" s="18"/>
      <c r="BZN86" s="18"/>
      <c r="BZO86" s="18"/>
      <c r="BZP86" s="18"/>
      <c r="BZQ86" s="18"/>
      <c r="BZR86" s="18"/>
      <c r="BZS86" s="18"/>
      <c r="BZT86" s="18"/>
      <c r="BZU86" s="18"/>
      <c r="BZV86" s="18"/>
      <c r="BZW86" s="18"/>
      <c r="BZX86" s="18"/>
      <c r="BZY86" s="18"/>
      <c r="BZZ86" s="18"/>
      <c r="CAA86" s="18"/>
      <c r="CAB86" s="18"/>
      <c r="CAC86" s="18"/>
      <c r="CAD86" s="18"/>
      <c r="CAE86" s="18"/>
      <c r="CAF86" s="18"/>
      <c r="CAG86" s="18"/>
      <c r="CAH86" s="18"/>
      <c r="CAI86" s="18"/>
      <c r="CAJ86" s="18"/>
      <c r="CAK86" s="18"/>
      <c r="CAL86" s="18"/>
      <c r="CAM86" s="18"/>
      <c r="CAN86" s="18"/>
      <c r="CAO86" s="18"/>
      <c r="CAP86" s="18"/>
      <c r="CAQ86" s="18"/>
      <c r="CAR86" s="18"/>
      <c r="CAS86" s="18"/>
      <c r="CAT86" s="18"/>
      <c r="CAU86" s="18"/>
      <c r="CAV86" s="18"/>
      <c r="CAW86" s="18"/>
      <c r="CAX86" s="18"/>
      <c r="CAY86" s="18"/>
      <c r="CAZ86" s="18"/>
      <c r="CBA86" s="18"/>
      <c r="CBB86" s="18"/>
      <c r="CBC86" s="18"/>
      <c r="CBD86" s="18"/>
      <c r="CBE86" s="18"/>
      <c r="CBF86" s="18"/>
      <c r="CBG86" s="18"/>
      <c r="CBH86" s="18"/>
      <c r="CBI86" s="18"/>
      <c r="CBJ86" s="18"/>
      <c r="CBK86" s="18"/>
      <c r="CBL86" s="18"/>
      <c r="CBM86" s="18"/>
      <c r="CBN86" s="18"/>
      <c r="CBO86" s="18"/>
      <c r="CBP86" s="18"/>
      <c r="CBQ86" s="18"/>
      <c r="CBR86" s="18"/>
      <c r="CBS86" s="18"/>
      <c r="CBT86" s="18"/>
      <c r="CBU86" s="18"/>
      <c r="CBV86" s="18"/>
      <c r="CBW86" s="18"/>
      <c r="CBX86" s="18"/>
      <c r="CBY86" s="18"/>
      <c r="CBZ86" s="18"/>
      <c r="CCA86" s="18"/>
      <c r="CCB86" s="18"/>
      <c r="CCC86" s="18"/>
      <c r="CCD86" s="18"/>
      <c r="CCE86" s="18"/>
      <c r="CCF86" s="18"/>
      <c r="CCG86" s="18"/>
      <c r="CCH86" s="18"/>
      <c r="CCI86" s="18"/>
      <c r="CCJ86" s="18"/>
      <c r="CCK86" s="18"/>
      <c r="CCL86" s="18"/>
      <c r="CCM86" s="18"/>
      <c r="CCN86" s="18"/>
      <c r="CCO86" s="18"/>
      <c r="CCP86" s="18"/>
      <c r="CCQ86" s="18"/>
      <c r="CCR86" s="18"/>
      <c r="CCS86" s="18"/>
      <c r="CCT86" s="18"/>
      <c r="CCU86" s="18"/>
      <c r="CCV86" s="18"/>
      <c r="CCW86" s="18"/>
      <c r="CCX86" s="18"/>
      <c r="CCY86" s="18"/>
      <c r="CCZ86" s="18"/>
      <c r="CDA86" s="18"/>
      <c r="CDB86" s="18"/>
      <c r="CDC86" s="18"/>
      <c r="CDD86" s="18"/>
      <c r="CDE86" s="18"/>
      <c r="CDF86" s="18"/>
      <c r="CDG86" s="18"/>
      <c r="CDH86" s="18"/>
      <c r="CDI86" s="18"/>
      <c r="CDJ86" s="18"/>
      <c r="CDK86" s="18"/>
      <c r="CDL86" s="18"/>
      <c r="CDM86" s="18"/>
      <c r="CDN86" s="18"/>
      <c r="CDO86" s="18"/>
      <c r="CDP86" s="18"/>
      <c r="CDQ86" s="18"/>
      <c r="CDR86" s="18"/>
      <c r="CDS86" s="18"/>
      <c r="CDT86" s="18"/>
      <c r="CDU86" s="18"/>
      <c r="CDV86" s="18"/>
      <c r="CDW86" s="18"/>
      <c r="CDX86" s="18"/>
      <c r="CDY86" s="18"/>
      <c r="CDZ86" s="18"/>
      <c r="CEA86" s="18"/>
      <c r="CEB86" s="18"/>
      <c r="CEC86" s="18"/>
      <c r="CED86" s="18"/>
      <c r="CEE86" s="18"/>
      <c r="CEF86" s="18"/>
      <c r="CEG86" s="18"/>
      <c r="CEH86" s="18"/>
      <c r="CEI86" s="18"/>
      <c r="CEJ86" s="18"/>
      <c r="CEK86" s="18"/>
      <c r="CEL86" s="18"/>
      <c r="CEM86" s="18"/>
      <c r="CEN86" s="18"/>
      <c r="CEO86" s="18"/>
      <c r="CEP86" s="18"/>
      <c r="CEQ86" s="18"/>
      <c r="CER86" s="18"/>
      <c r="CES86" s="18"/>
      <c r="CET86" s="18"/>
      <c r="CEU86" s="18"/>
      <c r="CEV86" s="18"/>
      <c r="CEW86" s="18"/>
      <c r="CEX86" s="18"/>
      <c r="CEY86" s="18"/>
      <c r="CEZ86" s="18"/>
      <c r="CFA86" s="18"/>
      <c r="CFB86" s="18"/>
      <c r="CFC86" s="18"/>
      <c r="CFD86" s="18"/>
      <c r="CFE86" s="18"/>
      <c r="CFF86" s="18"/>
      <c r="CFG86" s="18"/>
      <c r="CFH86" s="18"/>
      <c r="CFI86" s="18"/>
      <c r="CFJ86" s="18"/>
      <c r="CFK86" s="18"/>
      <c r="CFL86" s="18"/>
      <c r="CFM86" s="18"/>
      <c r="CFN86" s="18"/>
      <c r="CFO86" s="18"/>
      <c r="CFP86" s="18"/>
      <c r="CFQ86" s="18"/>
      <c r="CFR86" s="18"/>
      <c r="CFS86" s="18"/>
      <c r="CFT86" s="18"/>
      <c r="CFU86" s="18"/>
      <c r="CFV86" s="18"/>
      <c r="CFW86" s="18"/>
      <c r="CFX86" s="18"/>
      <c r="CFY86" s="18"/>
      <c r="CFZ86" s="18"/>
      <c r="CGA86" s="18"/>
      <c r="CGB86" s="18"/>
      <c r="CGC86" s="18"/>
      <c r="CGD86" s="18"/>
      <c r="CGE86" s="18"/>
      <c r="CGF86" s="18"/>
      <c r="CGG86" s="18"/>
      <c r="CGH86" s="18"/>
      <c r="CGI86" s="18"/>
      <c r="CGJ86" s="18"/>
      <c r="CGK86" s="18"/>
      <c r="CGL86" s="18"/>
      <c r="CGM86" s="18"/>
      <c r="CGN86" s="18"/>
      <c r="CGO86" s="18"/>
      <c r="CGP86" s="18"/>
      <c r="CGQ86" s="18"/>
      <c r="CGR86" s="18"/>
      <c r="CGS86" s="18"/>
      <c r="CGT86" s="18"/>
      <c r="CGU86" s="18"/>
      <c r="CGV86" s="18"/>
      <c r="CGW86" s="18"/>
      <c r="CGX86" s="18"/>
      <c r="CGY86" s="18"/>
      <c r="CGZ86" s="18"/>
      <c r="CHA86" s="18"/>
      <c r="CHB86" s="18"/>
      <c r="CHC86" s="18"/>
      <c r="CHD86" s="18"/>
      <c r="CHE86" s="18"/>
      <c r="CHF86" s="18"/>
      <c r="CHG86" s="18"/>
      <c r="CHH86" s="18"/>
      <c r="CHI86" s="18"/>
      <c r="CHJ86" s="18"/>
      <c r="CHK86" s="18"/>
      <c r="CHL86" s="18"/>
      <c r="CHM86" s="18"/>
      <c r="CHN86" s="18"/>
      <c r="CHO86" s="18"/>
      <c r="CHP86" s="18"/>
      <c r="CHQ86" s="18"/>
      <c r="CHR86" s="18"/>
      <c r="CHS86" s="18"/>
      <c r="CHT86" s="18"/>
      <c r="CHU86" s="18"/>
      <c r="CHV86" s="18"/>
      <c r="CHW86" s="18"/>
      <c r="CHX86" s="18"/>
      <c r="CHY86" s="18"/>
      <c r="CHZ86" s="18"/>
      <c r="CIA86" s="18"/>
      <c r="CIB86" s="18"/>
      <c r="CIC86" s="18"/>
      <c r="CID86" s="18"/>
      <c r="CIE86" s="18"/>
      <c r="CIF86" s="18"/>
      <c r="CIG86" s="18"/>
      <c r="CIH86" s="18"/>
      <c r="CII86" s="18"/>
      <c r="CIJ86" s="18"/>
      <c r="CIK86" s="18"/>
      <c r="CIL86" s="18"/>
      <c r="CIM86" s="18"/>
      <c r="CIN86" s="18"/>
      <c r="CIO86" s="18"/>
      <c r="CIP86" s="18"/>
      <c r="CIQ86" s="18"/>
      <c r="CIR86" s="18"/>
      <c r="CIS86" s="18"/>
      <c r="CIT86" s="18"/>
      <c r="CIU86" s="18"/>
      <c r="CIV86" s="18"/>
      <c r="CIW86" s="18"/>
      <c r="CIX86" s="18"/>
      <c r="CIY86" s="18"/>
      <c r="CIZ86" s="18"/>
      <c r="CJA86" s="18"/>
      <c r="CJB86" s="18"/>
      <c r="CJC86" s="18"/>
      <c r="CJD86" s="18"/>
      <c r="CJE86" s="18"/>
      <c r="CJF86" s="18"/>
      <c r="CJG86" s="18"/>
      <c r="CJH86" s="18"/>
      <c r="CJI86" s="18"/>
      <c r="CJJ86" s="18"/>
      <c r="CJK86" s="18"/>
      <c r="CJL86" s="18"/>
      <c r="CJM86" s="18"/>
      <c r="CJN86" s="18"/>
      <c r="CJO86" s="18"/>
      <c r="CJP86" s="18"/>
      <c r="CJQ86" s="18"/>
      <c r="CJR86" s="18"/>
      <c r="CJS86" s="18"/>
      <c r="CJT86" s="18"/>
      <c r="CJU86" s="18"/>
      <c r="CJV86" s="18"/>
      <c r="CJW86" s="18"/>
      <c r="CJX86" s="18"/>
      <c r="CJY86" s="18"/>
      <c r="CJZ86" s="18"/>
      <c r="CKA86" s="18"/>
      <c r="CKB86" s="18"/>
      <c r="CKC86" s="18"/>
      <c r="CKD86" s="18"/>
      <c r="CKE86" s="18"/>
      <c r="CKF86" s="18"/>
      <c r="CKG86" s="18"/>
      <c r="CKH86" s="18"/>
      <c r="CKI86" s="18"/>
      <c r="CKJ86" s="18"/>
      <c r="CKK86" s="18"/>
      <c r="CKL86" s="18"/>
      <c r="CKM86" s="18"/>
      <c r="CKN86" s="18"/>
      <c r="CKO86" s="18"/>
      <c r="CKP86" s="18"/>
      <c r="CKQ86" s="18"/>
      <c r="CKR86" s="18"/>
      <c r="CKS86" s="18"/>
      <c r="CKT86" s="18"/>
      <c r="CKU86" s="18"/>
      <c r="CKV86" s="18"/>
      <c r="CKW86" s="18"/>
      <c r="CKX86" s="18"/>
      <c r="CKY86" s="18"/>
      <c r="CKZ86" s="18"/>
      <c r="CLA86" s="18"/>
      <c r="CLB86" s="18"/>
      <c r="CLC86" s="18"/>
      <c r="CLD86" s="18"/>
      <c r="CLE86" s="18"/>
      <c r="CLF86" s="18"/>
      <c r="CLG86" s="18"/>
      <c r="CLH86" s="18"/>
      <c r="CLI86" s="18"/>
      <c r="CLJ86" s="18"/>
      <c r="CLK86" s="18"/>
      <c r="CLL86" s="18"/>
      <c r="CLM86" s="18"/>
      <c r="CLN86" s="18"/>
      <c r="CLO86" s="18"/>
      <c r="CLP86" s="18"/>
      <c r="CLQ86" s="18"/>
      <c r="CLR86" s="18"/>
      <c r="CLS86" s="18"/>
    </row>
    <row r="87" spans="1:2359" ht="15.75" thickBot="1" x14ac:dyDescent="0.3">
      <c r="A87" s="11"/>
      <c r="B87" s="586" t="s">
        <v>302</v>
      </c>
      <c r="C87" s="586"/>
      <c r="D87" s="586"/>
      <c r="E87" s="11"/>
      <c r="F87" s="598"/>
      <c r="G87" s="598"/>
      <c r="H87" s="598"/>
      <c r="I87" s="598"/>
      <c r="J87" s="598"/>
      <c r="K87" s="598"/>
      <c r="L87" s="598"/>
      <c r="M87" s="598"/>
      <c r="N87" s="598"/>
      <c r="O87" s="598"/>
      <c r="P87" s="610"/>
      <c r="Q87" s="18"/>
      <c r="R87" s="578"/>
      <c r="S87" s="579"/>
      <c r="T87" s="579"/>
      <c r="U87" s="579"/>
      <c r="V87" s="580"/>
      <c r="W87" s="224"/>
      <c r="X87" s="18"/>
      <c r="Y87" s="31"/>
      <c r="Z87" s="31"/>
      <c r="AA87" s="43"/>
      <c r="AB87" s="18"/>
      <c r="AC87" s="18"/>
      <c r="AE87" s="18"/>
      <c r="AF87" s="18"/>
      <c r="AG87" s="18"/>
      <c r="AI87" s="18"/>
      <c r="AK87" s="18"/>
      <c r="AL87" s="18"/>
      <c r="AN87" s="36"/>
      <c r="AO87" s="36"/>
      <c r="AP87" s="36"/>
      <c r="AQ87" s="36"/>
      <c r="AR87" s="36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</row>
    <row r="88" spans="1:2359" ht="15.75" thickBot="1" x14ac:dyDescent="0.3">
      <c r="A88" s="11"/>
      <c r="B88" s="159">
        <v>320100112</v>
      </c>
      <c r="C88" s="7" t="s">
        <v>290</v>
      </c>
      <c r="D88" s="160" t="s">
        <v>51</v>
      </c>
      <c r="E88" s="11"/>
      <c r="F88" s="132">
        <f>(G88+J88+M88)/3</f>
        <v>512.24</v>
      </c>
      <c r="G88" s="61">
        <v>886.72</v>
      </c>
      <c r="H88" s="245" t="s">
        <v>144</v>
      </c>
      <c r="I88" s="50" t="s">
        <v>19</v>
      </c>
      <c r="J88" s="61">
        <v>650</v>
      </c>
      <c r="K88" s="245" t="s">
        <v>147</v>
      </c>
      <c r="L88" s="50" t="s">
        <v>148</v>
      </c>
      <c r="M88" s="61"/>
      <c r="N88" s="90"/>
      <c r="O88" s="76"/>
      <c r="P88" s="202" t="s">
        <v>146</v>
      </c>
      <c r="Q88" s="18"/>
      <c r="R88" s="99">
        <v>4</v>
      </c>
      <c r="S88" s="96">
        <f>(F88)</f>
        <v>512.24</v>
      </c>
      <c r="T88" s="92">
        <f>('PRECIOS COMPR.AR MARZO'!X89+'PRECIOS COMPR.AR MARZO'!U89+'PRECIOS COMPR.AR MARZO'!L89)/3</f>
        <v>406.37999999999994</v>
      </c>
      <c r="U88" s="92">
        <f>('PRECIOS COMPR.AR MARZO'!AB89)</f>
        <v>389.62</v>
      </c>
      <c r="V88" s="93"/>
      <c r="W88" s="223">
        <f t="shared" ref="W88:W89" si="3">(U88+T88)/2</f>
        <v>398</v>
      </c>
      <c r="X88" s="18"/>
      <c r="Y88" s="31"/>
      <c r="Z88" s="31"/>
      <c r="AA88" s="43"/>
      <c r="AB88" s="18"/>
      <c r="AC88" s="18"/>
      <c r="AE88" s="18"/>
      <c r="AF88" s="18"/>
      <c r="AG88" s="18"/>
      <c r="AI88" s="18"/>
      <c r="AK88" s="18"/>
      <c r="AL88" s="18"/>
      <c r="AN88" s="36"/>
      <c r="AO88" s="36"/>
      <c r="AP88" s="36"/>
      <c r="AQ88" s="36"/>
      <c r="AR88" s="36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</row>
    <row r="89" spans="1:2359" ht="15.75" thickBot="1" x14ac:dyDescent="0.3">
      <c r="A89" s="11"/>
      <c r="B89" s="159">
        <v>320100123</v>
      </c>
      <c r="C89" s="7" t="s">
        <v>291</v>
      </c>
      <c r="D89" s="160" t="s">
        <v>52</v>
      </c>
      <c r="E89" s="11"/>
      <c r="F89" s="133">
        <f>(G89+J89)/2</f>
        <v>51.5625</v>
      </c>
      <c r="G89" s="134">
        <f>(2968.75/50)</f>
        <v>59.375</v>
      </c>
      <c r="H89" s="245" t="s">
        <v>150</v>
      </c>
      <c r="I89" s="53" t="s">
        <v>149</v>
      </c>
      <c r="J89" s="72">
        <f>(2187.5/50)</f>
        <v>43.75</v>
      </c>
      <c r="K89" s="91" t="s">
        <v>382</v>
      </c>
      <c r="L89" s="53" t="s">
        <v>418</v>
      </c>
      <c r="M89" s="66"/>
      <c r="N89" s="66"/>
      <c r="O89" s="76"/>
      <c r="P89" s="202" t="s">
        <v>151</v>
      </c>
      <c r="Q89" s="18"/>
      <c r="R89" s="99">
        <v>3</v>
      </c>
      <c r="S89" s="96">
        <f>(F89)</f>
        <v>51.5625</v>
      </c>
      <c r="T89" s="92">
        <f>('PRECIOS COMPR.AR MARZO'!U90+'PRECIOS COMPR.AR MARZO'!R90+'PRECIOS COMPR.AR MARZO'!L90)/3</f>
        <v>38.013333333333328</v>
      </c>
      <c r="U89" s="92">
        <f>('PRECIOS COMPR.AR MARZO'!S90+'PRECIOS COMPR.AR MARZO'!Y90)/2</f>
        <v>38.120000000000005</v>
      </c>
      <c r="V89" s="93"/>
      <c r="W89" s="223">
        <f t="shared" si="3"/>
        <v>38.066666666666663</v>
      </c>
      <c r="X89" s="18"/>
      <c r="Y89" s="31"/>
      <c r="Z89" s="31"/>
      <c r="AA89" s="43"/>
      <c r="AB89" s="18"/>
      <c r="AC89" s="18"/>
      <c r="AE89" s="18"/>
      <c r="AF89" s="18"/>
      <c r="AG89" s="18"/>
      <c r="AI89" s="18"/>
      <c r="AK89" s="18"/>
      <c r="AL89" s="18"/>
      <c r="AN89" s="36"/>
      <c r="AO89" s="36"/>
      <c r="AP89" s="36"/>
      <c r="AQ89" s="36"/>
      <c r="AR89" s="36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</row>
    <row r="90" spans="1:2359" ht="15.75" thickBot="1" x14ac:dyDescent="0.3">
      <c r="A90" s="11"/>
      <c r="B90" s="159">
        <v>3201001710</v>
      </c>
      <c r="C90" s="7" t="s">
        <v>292</v>
      </c>
      <c r="D90" s="160" t="s">
        <v>51</v>
      </c>
      <c r="E90" s="12"/>
      <c r="F90" s="132">
        <f>(G90+J90)/2</f>
        <v>2050</v>
      </c>
      <c r="G90" s="134">
        <v>2100</v>
      </c>
      <c r="H90" s="245" t="s">
        <v>367</v>
      </c>
      <c r="I90" s="50" t="s">
        <v>421</v>
      </c>
      <c r="J90" s="134">
        <v>2000</v>
      </c>
      <c r="K90" s="245" t="s">
        <v>420</v>
      </c>
      <c r="L90" s="50" t="s">
        <v>419</v>
      </c>
      <c r="M90" s="66"/>
      <c r="N90" s="66"/>
      <c r="O90" s="76"/>
      <c r="P90" s="202" t="s">
        <v>282</v>
      </c>
      <c r="Q90" s="18"/>
      <c r="R90" s="99">
        <v>2</v>
      </c>
      <c r="S90" s="96">
        <f>(F90)</f>
        <v>2050</v>
      </c>
      <c r="T90" s="93"/>
      <c r="U90" s="93"/>
      <c r="V90" s="92">
        <v>485</v>
      </c>
      <c r="W90" s="223">
        <v>485</v>
      </c>
      <c r="X90" s="18"/>
      <c r="Y90" s="31"/>
      <c r="Z90" s="31"/>
      <c r="AA90" s="43"/>
      <c r="AB90" s="18"/>
      <c r="AC90" s="18"/>
      <c r="AE90" s="18"/>
      <c r="AF90" s="18"/>
      <c r="AG90" s="18"/>
      <c r="AI90" s="18"/>
      <c r="AK90" s="18"/>
      <c r="AL90" s="18"/>
      <c r="AN90" s="36"/>
      <c r="AO90" s="36"/>
      <c r="AP90" s="36"/>
      <c r="AQ90" s="36"/>
      <c r="AR90" s="36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</row>
    <row r="91" spans="1:2359" s="25" customFormat="1" x14ac:dyDescent="0.25">
      <c r="A91" s="18"/>
      <c r="B91" s="586" t="s">
        <v>274</v>
      </c>
      <c r="C91" s="586"/>
      <c r="D91" s="586"/>
      <c r="E91" s="12"/>
      <c r="F91" s="598"/>
      <c r="G91" s="598"/>
      <c r="H91" s="598"/>
      <c r="I91" s="598"/>
      <c r="J91" s="598"/>
      <c r="K91" s="598"/>
      <c r="L91" s="598"/>
      <c r="M91" s="598"/>
      <c r="N91" s="598"/>
      <c r="O91" s="598"/>
      <c r="P91" s="601"/>
      <c r="Q91" s="18"/>
      <c r="R91" s="578"/>
      <c r="S91" s="579"/>
      <c r="T91" s="579"/>
      <c r="U91" s="579"/>
      <c r="V91" s="580"/>
      <c r="W91" s="221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  <c r="AMJ91" s="18"/>
      <c r="AMK91" s="18"/>
      <c r="AML91" s="18"/>
      <c r="AMM91" s="18"/>
      <c r="AMN91" s="18"/>
      <c r="AMO91" s="18"/>
      <c r="AMP91" s="18"/>
      <c r="AMQ91" s="18"/>
      <c r="AMR91" s="18"/>
      <c r="AMS91" s="18"/>
      <c r="AMT91" s="18"/>
      <c r="AMU91" s="18"/>
      <c r="AMV91" s="18"/>
      <c r="AMW91" s="18"/>
      <c r="AMX91" s="18"/>
      <c r="AMY91" s="18"/>
      <c r="AMZ91" s="18"/>
      <c r="ANA91" s="18"/>
      <c r="ANB91" s="18"/>
      <c r="ANC91" s="18"/>
      <c r="AND91" s="18"/>
      <c r="ANE91" s="18"/>
      <c r="ANF91" s="18"/>
      <c r="ANG91" s="18"/>
      <c r="ANH91" s="18"/>
      <c r="ANI91" s="18"/>
      <c r="ANJ91" s="18"/>
      <c r="ANK91" s="18"/>
      <c r="ANL91" s="18"/>
      <c r="ANM91" s="18"/>
      <c r="ANN91" s="18"/>
      <c r="ANO91" s="18"/>
      <c r="ANP91" s="18"/>
      <c r="ANQ91" s="18"/>
      <c r="ANR91" s="18"/>
      <c r="ANS91" s="18"/>
      <c r="ANT91" s="18"/>
      <c r="ANU91" s="18"/>
      <c r="ANV91" s="18"/>
      <c r="ANW91" s="18"/>
      <c r="ANX91" s="18"/>
      <c r="ANY91" s="18"/>
      <c r="ANZ91" s="18"/>
      <c r="AOA91" s="18"/>
      <c r="AOB91" s="18"/>
      <c r="AOC91" s="18"/>
      <c r="AOD91" s="18"/>
      <c r="AOE91" s="18"/>
      <c r="AOF91" s="18"/>
      <c r="AOG91" s="18"/>
      <c r="AOH91" s="18"/>
      <c r="AOI91" s="18"/>
      <c r="AOJ91" s="18"/>
      <c r="AOK91" s="18"/>
      <c r="AOL91" s="18"/>
      <c r="AOM91" s="18"/>
      <c r="AON91" s="18"/>
      <c r="AOO91" s="18"/>
      <c r="AOP91" s="18"/>
      <c r="AOQ91" s="18"/>
      <c r="AOR91" s="18"/>
      <c r="AOS91" s="18"/>
      <c r="AOT91" s="18"/>
      <c r="AOU91" s="18"/>
      <c r="AOV91" s="18"/>
      <c r="AOW91" s="18"/>
      <c r="AOX91" s="18"/>
      <c r="AOY91" s="18"/>
      <c r="AOZ91" s="18"/>
      <c r="APA91" s="18"/>
      <c r="APB91" s="18"/>
      <c r="APC91" s="18"/>
      <c r="APD91" s="18"/>
      <c r="APE91" s="18"/>
      <c r="APF91" s="18"/>
      <c r="APG91" s="18"/>
      <c r="APH91" s="18"/>
      <c r="API91" s="18"/>
      <c r="APJ91" s="18"/>
      <c r="APK91" s="18"/>
      <c r="APL91" s="18"/>
      <c r="APM91" s="18"/>
      <c r="APN91" s="18"/>
      <c r="APO91" s="18"/>
      <c r="APP91" s="18"/>
      <c r="APQ91" s="18"/>
      <c r="APR91" s="18"/>
      <c r="APS91" s="18"/>
      <c r="APT91" s="18"/>
      <c r="APU91" s="18"/>
      <c r="APV91" s="18"/>
      <c r="APW91" s="18"/>
      <c r="APX91" s="18"/>
      <c r="APY91" s="18"/>
      <c r="APZ91" s="18"/>
      <c r="AQA91" s="18"/>
      <c r="AQB91" s="18"/>
      <c r="AQC91" s="18"/>
      <c r="AQD91" s="18"/>
      <c r="AQE91" s="18"/>
      <c r="AQF91" s="18"/>
      <c r="AQG91" s="18"/>
      <c r="AQH91" s="18"/>
      <c r="AQI91" s="18"/>
      <c r="AQJ91" s="18"/>
      <c r="AQK91" s="18"/>
      <c r="AQL91" s="18"/>
      <c r="AQM91" s="18"/>
      <c r="AQN91" s="18"/>
      <c r="AQO91" s="18"/>
      <c r="AQP91" s="18"/>
      <c r="AQQ91" s="18"/>
      <c r="AQR91" s="18"/>
      <c r="AQS91" s="18"/>
      <c r="AQT91" s="18"/>
      <c r="AQU91" s="18"/>
      <c r="AQV91" s="18"/>
      <c r="AQW91" s="18"/>
      <c r="AQX91" s="18"/>
      <c r="AQY91" s="18"/>
      <c r="AQZ91" s="18"/>
      <c r="ARA91" s="18"/>
      <c r="ARB91" s="18"/>
      <c r="ARC91" s="18"/>
      <c r="ARD91" s="18"/>
      <c r="ARE91" s="18"/>
      <c r="ARF91" s="18"/>
      <c r="ARG91" s="18"/>
      <c r="ARH91" s="18"/>
      <c r="ARI91" s="18"/>
      <c r="ARJ91" s="18"/>
      <c r="ARK91" s="18"/>
      <c r="ARL91" s="18"/>
      <c r="ARM91" s="18"/>
      <c r="ARN91" s="18"/>
      <c r="ARO91" s="18"/>
      <c r="ARP91" s="18"/>
      <c r="ARQ91" s="18"/>
      <c r="ARR91" s="18"/>
      <c r="ARS91" s="18"/>
      <c r="ART91" s="18"/>
      <c r="ARU91" s="18"/>
      <c r="ARV91" s="18"/>
      <c r="ARW91" s="18"/>
      <c r="ARX91" s="18"/>
      <c r="ARY91" s="18"/>
      <c r="ARZ91" s="18"/>
      <c r="ASA91" s="18"/>
      <c r="ASB91" s="18"/>
      <c r="ASC91" s="18"/>
      <c r="ASD91" s="18"/>
      <c r="ASE91" s="18"/>
      <c r="ASF91" s="18"/>
      <c r="ASG91" s="18"/>
      <c r="ASH91" s="18"/>
      <c r="ASI91" s="18"/>
      <c r="ASJ91" s="18"/>
      <c r="ASK91" s="18"/>
      <c r="ASL91" s="18"/>
      <c r="ASM91" s="18"/>
      <c r="ASN91" s="18"/>
      <c r="ASO91" s="18"/>
      <c r="ASP91" s="18"/>
      <c r="ASQ91" s="18"/>
      <c r="ASR91" s="18"/>
      <c r="ASS91" s="18"/>
      <c r="AST91" s="18"/>
      <c r="ASU91" s="18"/>
      <c r="ASV91" s="18"/>
      <c r="ASW91" s="18"/>
      <c r="ASX91" s="18"/>
      <c r="ASY91" s="18"/>
      <c r="ASZ91" s="18"/>
      <c r="ATA91" s="18"/>
      <c r="ATB91" s="18"/>
      <c r="ATC91" s="18"/>
      <c r="ATD91" s="18"/>
      <c r="ATE91" s="18"/>
      <c r="ATF91" s="18"/>
      <c r="ATG91" s="18"/>
      <c r="ATH91" s="18"/>
      <c r="ATI91" s="18"/>
      <c r="ATJ91" s="18"/>
      <c r="ATK91" s="18"/>
      <c r="ATL91" s="18"/>
      <c r="ATM91" s="18"/>
      <c r="ATN91" s="18"/>
      <c r="ATO91" s="18"/>
      <c r="ATP91" s="18"/>
      <c r="ATQ91" s="18"/>
      <c r="ATR91" s="18"/>
      <c r="ATS91" s="18"/>
      <c r="ATT91" s="18"/>
      <c r="ATU91" s="18"/>
      <c r="ATV91" s="18"/>
      <c r="ATW91" s="18"/>
      <c r="ATX91" s="18"/>
      <c r="ATY91" s="18"/>
      <c r="ATZ91" s="18"/>
      <c r="AUA91" s="18"/>
      <c r="AUB91" s="18"/>
      <c r="AUC91" s="18"/>
      <c r="AUD91" s="18"/>
      <c r="AUE91" s="18"/>
      <c r="AUF91" s="18"/>
      <c r="AUG91" s="18"/>
      <c r="AUH91" s="18"/>
      <c r="AUI91" s="18"/>
      <c r="AUJ91" s="18"/>
      <c r="AUK91" s="18"/>
      <c r="AUL91" s="18"/>
      <c r="AUM91" s="18"/>
      <c r="AUN91" s="18"/>
      <c r="AUO91" s="18"/>
      <c r="AUP91" s="18"/>
      <c r="AUQ91" s="18"/>
      <c r="AUR91" s="18"/>
      <c r="AUS91" s="18"/>
      <c r="AUT91" s="18"/>
      <c r="AUU91" s="18"/>
      <c r="AUV91" s="18"/>
      <c r="AUW91" s="18"/>
      <c r="AUX91" s="18"/>
      <c r="AUY91" s="18"/>
      <c r="AUZ91" s="18"/>
      <c r="AVA91" s="18"/>
      <c r="AVB91" s="18"/>
      <c r="AVC91" s="18"/>
      <c r="AVD91" s="18"/>
      <c r="AVE91" s="18"/>
      <c r="AVF91" s="18"/>
      <c r="AVG91" s="18"/>
      <c r="AVH91" s="18"/>
      <c r="AVI91" s="18"/>
      <c r="AVJ91" s="18"/>
      <c r="AVK91" s="18"/>
      <c r="AVL91" s="18"/>
      <c r="AVM91" s="18"/>
      <c r="AVN91" s="18"/>
      <c r="AVO91" s="18"/>
      <c r="AVP91" s="18"/>
      <c r="AVQ91" s="18"/>
      <c r="AVR91" s="18"/>
      <c r="AVS91" s="18"/>
      <c r="AVT91" s="18"/>
      <c r="AVU91" s="18"/>
      <c r="AVV91" s="18"/>
      <c r="AVW91" s="18"/>
      <c r="AVX91" s="18"/>
      <c r="AVY91" s="18"/>
      <c r="AVZ91" s="18"/>
      <c r="AWA91" s="18"/>
      <c r="AWB91" s="18"/>
      <c r="AWC91" s="18"/>
      <c r="AWD91" s="18"/>
      <c r="AWE91" s="18"/>
      <c r="AWF91" s="18"/>
      <c r="AWG91" s="18"/>
      <c r="AWH91" s="18"/>
      <c r="AWI91" s="18"/>
      <c r="AWJ91" s="18"/>
      <c r="AWK91" s="18"/>
      <c r="AWL91" s="18"/>
      <c r="AWM91" s="18"/>
      <c r="AWN91" s="18"/>
      <c r="AWO91" s="18"/>
      <c r="AWP91" s="18"/>
      <c r="AWQ91" s="18"/>
      <c r="AWR91" s="18"/>
      <c r="AWS91" s="18"/>
      <c r="AWT91" s="18"/>
      <c r="AWU91" s="18"/>
      <c r="AWV91" s="18"/>
      <c r="AWW91" s="18"/>
      <c r="AWX91" s="18"/>
      <c r="AWY91" s="18"/>
      <c r="AWZ91" s="18"/>
      <c r="AXA91" s="18"/>
      <c r="AXB91" s="18"/>
      <c r="AXC91" s="18"/>
      <c r="AXD91" s="18"/>
      <c r="AXE91" s="18"/>
      <c r="AXF91" s="18"/>
      <c r="AXG91" s="18"/>
      <c r="AXH91" s="18"/>
      <c r="AXI91" s="18"/>
      <c r="AXJ91" s="18"/>
      <c r="AXK91" s="18"/>
      <c r="AXL91" s="18"/>
      <c r="AXM91" s="18"/>
      <c r="AXN91" s="18"/>
      <c r="AXO91" s="18"/>
      <c r="AXP91" s="18"/>
      <c r="AXQ91" s="18"/>
      <c r="AXR91" s="18"/>
      <c r="AXS91" s="18"/>
      <c r="AXT91" s="18"/>
      <c r="AXU91" s="18"/>
      <c r="AXV91" s="18"/>
      <c r="AXW91" s="18"/>
      <c r="AXX91" s="18"/>
      <c r="AXY91" s="18"/>
      <c r="AXZ91" s="18"/>
      <c r="AYA91" s="18"/>
      <c r="AYB91" s="18"/>
      <c r="AYC91" s="18"/>
      <c r="AYD91" s="18"/>
      <c r="AYE91" s="18"/>
      <c r="AYF91" s="18"/>
      <c r="AYG91" s="18"/>
      <c r="AYH91" s="18"/>
      <c r="AYI91" s="18"/>
      <c r="AYJ91" s="18"/>
      <c r="AYK91" s="18"/>
      <c r="AYL91" s="18"/>
      <c r="AYM91" s="18"/>
      <c r="AYN91" s="18"/>
      <c r="AYO91" s="18"/>
      <c r="AYP91" s="18"/>
      <c r="AYQ91" s="18"/>
      <c r="AYR91" s="18"/>
      <c r="AYS91" s="18"/>
      <c r="AYT91" s="18"/>
      <c r="AYU91" s="18"/>
      <c r="AYV91" s="18"/>
      <c r="AYW91" s="18"/>
      <c r="AYX91" s="18"/>
      <c r="AYY91" s="18"/>
      <c r="AYZ91" s="18"/>
      <c r="AZA91" s="18"/>
      <c r="AZB91" s="18"/>
      <c r="AZC91" s="18"/>
      <c r="AZD91" s="18"/>
      <c r="AZE91" s="18"/>
      <c r="AZF91" s="18"/>
      <c r="AZG91" s="18"/>
      <c r="AZH91" s="18"/>
      <c r="AZI91" s="18"/>
      <c r="AZJ91" s="18"/>
      <c r="AZK91" s="18"/>
      <c r="AZL91" s="18"/>
      <c r="AZM91" s="18"/>
      <c r="AZN91" s="18"/>
      <c r="AZO91" s="18"/>
      <c r="AZP91" s="18"/>
      <c r="AZQ91" s="18"/>
      <c r="AZR91" s="18"/>
      <c r="AZS91" s="18"/>
      <c r="AZT91" s="18"/>
      <c r="AZU91" s="18"/>
      <c r="AZV91" s="18"/>
      <c r="AZW91" s="18"/>
      <c r="AZX91" s="18"/>
      <c r="AZY91" s="18"/>
      <c r="AZZ91" s="18"/>
      <c r="BAA91" s="18"/>
      <c r="BAB91" s="18"/>
      <c r="BAC91" s="18"/>
      <c r="BAD91" s="18"/>
      <c r="BAE91" s="18"/>
      <c r="BAF91" s="18"/>
      <c r="BAG91" s="18"/>
      <c r="BAH91" s="18"/>
      <c r="BAI91" s="18"/>
      <c r="BAJ91" s="18"/>
      <c r="BAK91" s="18"/>
      <c r="BAL91" s="18"/>
      <c r="BAM91" s="18"/>
      <c r="BAN91" s="18"/>
      <c r="BAO91" s="18"/>
      <c r="BAP91" s="18"/>
      <c r="BAQ91" s="18"/>
      <c r="BAR91" s="18"/>
      <c r="BAS91" s="18"/>
      <c r="BAT91" s="18"/>
      <c r="BAU91" s="18"/>
      <c r="BAV91" s="18"/>
      <c r="BAW91" s="18"/>
      <c r="BAX91" s="18"/>
      <c r="BAY91" s="18"/>
      <c r="BAZ91" s="18"/>
      <c r="BBA91" s="18"/>
      <c r="BBB91" s="18"/>
      <c r="BBC91" s="18"/>
      <c r="BBD91" s="18"/>
      <c r="BBE91" s="18"/>
      <c r="BBF91" s="18"/>
      <c r="BBG91" s="18"/>
      <c r="BBH91" s="18"/>
      <c r="BBI91" s="18"/>
      <c r="BBJ91" s="18"/>
      <c r="BBK91" s="18"/>
      <c r="BBL91" s="18"/>
      <c r="BBM91" s="18"/>
      <c r="BBN91" s="18"/>
      <c r="BBO91" s="18"/>
      <c r="BBP91" s="18"/>
      <c r="BBQ91" s="18"/>
      <c r="BBR91" s="18"/>
      <c r="BBS91" s="18"/>
      <c r="BBT91" s="18"/>
      <c r="BBU91" s="18"/>
      <c r="BBV91" s="18"/>
      <c r="BBW91" s="18"/>
      <c r="BBX91" s="18"/>
      <c r="BBY91" s="18"/>
      <c r="BBZ91" s="18"/>
      <c r="BCA91" s="18"/>
      <c r="BCB91" s="18"/>
      <c r="BCC91" s="18"/>
      <c r="BCD91" s="18"/>
      <c r="BCE91" s="18"/>
      <c r="BCF91" s="18"/>
      <c r="BCG91" s="18"/>
      <c r="BCH91" s="18"/>
      <c r="BCI91" s="18"/>
      <c r="BCJ91" s="18"/>
      <c r="BCK91" s="18"/>
      <c r="BCL91" s="18"/>
      <c r="BCM91" s="18"/>
      <c r="BCN91" s="18"/>
      <c r="BCO91" s="18"/>
      <c r="BCP91" s="18"/>
      <c r="BCQ91" s="18"/>
      <c r="BCR91" s="18"/>
      <c r="BCS91" s="18"/>
      <c r="BCT91" s="18"/>
      <c r="BCU91" s="18"/>
      <c r="BCV91" s="18"/>
      <c r="BCW91" s="18"/>
      <c r="BCX91" s="18"/>
      <c r="BCY91" s="18"/>
      <c r="BCZ91" s="18"/>
      <c r="BDA91" s="18"/>
      <c r="BDB91" s="18"/>
      <c r="BDC91" s="18"/>
      <c r="BDD91" s="18"/>
      <c r="BDE91" s="18"/>
      <c r="BDF91" s="18"/>
      <c r="BDG91" s="18"/>
      <c r="BDH91" s="18"/>
      <c r="BDI91" s="18"/>
      <c r="BDJ91" s="18"/>
      <c r="BDK91" s="18"/>
      <c r="BDL91" s="18"/>
      <c r="BDM91" s="18"/>
      <c r="BDN91" s="18"/>
      <c r="BDO91" s="18"/>
      <c r="BDP91" s="18"/>
      <c r="BDQ91" s="18"/>
      <c r="BDR91" s="18"/>
      <c r="BDS91" s="18"/>
      <c r="BDT91" s="18"/>
      <c r="BDU91" s="18"/>
      <c r="BDV91" s="18"/>
      <c r="BDW91" s="18"/>
      <c r="BDX91" s="18"/>
      <c r="BDY91" s="18"/>
      <c r="BDZ91" s="18"/>
      <c r="BEA91" s="18"/>
      <c r="BEB91" s="18"/>
      <c r="BEC91" s="18"/>
      <c r="BED91" s="18"/>
      <c r="BEE91" s="18"/>
      <c r="BEF91" s="18"/>
      <c r="BEG91" s="18"/>
      <c r="BEH91" s="18"/>
      <c r="BEI91" s="18"/>
      <c r="BEJ91" s="18"/>
      <c r="BEK91" s="18"/>
      <c r="BEL91" s="18"/>
      <c r="BEM91" s="18"/>
      <c r="BEN91" s="18"/>
      <c r="BEO91" s="18"/>
      <c r="BEP91" s="18"/>
      <c r="BEQ91" s="18"/>
      <c r="BER91" s="18"/>
      <c r="BES91" s="18"/>
      <c r="BET91" s="18"/>
      <c r="BEU91" s="18"/>
      <c r="BEV91" s="18"/>
      <c r="BEW91" s="18"/>
      <c r="BEX91" s="18"/>
      <c r="BEY91" s="18"/>
      <c r="BEZ91" s="18"/>
      <c r="BFA91" s="18"/>
      <c r="BFB91" s="18"/>
      <c r="BFC91" s="18"/>
      <c r="BFD91" s="18"/>
      <c r="BFE91" s="18"/>
      <c r="BFF91" s="18"/>
      <c r="BFG91" s="18"/>
      <c r="BFH91" s="18"/>
      <c r="BFI91" s="18"/>
      <c r="BFJ91" s="18"/>
      <c r="BFK91" s="18"/>
      <c r="BFL91" s="18"/>
      <c r="BFM91" s="18"/>
      <c r="BFN91" s="18"/>
      <c r="BFO91" s="18"/>
      <c r="BFP91" s="18"/>
      <c r="BFQ91" s="18"/>
      <c r="BFR91" s="18"/>
      <c r="BFS91" s="18"/>
      <c r="BFT91" s="18"/>
      <c r="BFU91" s="18"/>
      <c r="BFV91" s="18"/>
      <c r="BFW91" s="18"/>
      <c r="BFX91" s="18"/>
      <c r="BFY91" s="18"/>
      <c r="BFZ91" s="18"/>
      <c r="BGA91" s="18"/>
      <c r="BGB91" s="18"/>
      <c r="BGC91" s="18"/>
      <c r="BGD91" s="18"/>
      <c r="BGE91" s="18"/>
      <c r="BGF91" s="18"/>
      <c r="BGG91" s="18"/>
      <c r="BGH91" s="18"/>
      <c r="BGI91" s="18"/>
      <c r="BGJ91" s="18"/>
      <c r="BGK91" s="18"/>
      <c r="BGL91" s="18"/>
      <c r="BGM91" s="18"/>
      <c r="BGN91" s="18"/>
      <c r="BGO91" s="18"/>
      <c r="BGP91" s="18"/>
      <c r="BGQ91" s="18"/>
      <c r="BGR91" s="18"/>
      <c r="BGS91" s="18"/>
      <c r="BGT91" s="18"/>
      <c r="BGU91" s="18"/>
      <c r="BGV91" s="18"/>
      <c r="BGW91" s="18"/>
      <c r="BGX91" s="18"/>
      <c r="BGY91" s="18"/>
      <c r="BGZ91" s="18"/>
      <c r="BHA91" s="18"/>
      <c r="BHB91" s="18"/>
      <c r="BHC91" s="18"/>
      <c r="BHD91" s="18"/>
      <c r="BHE91" s="18"/>
      <c r="BHF91" s="18"/>
      <c r="BHG91" s="18"/>
      <c r="BHH91" s="18"/>
      <c r="BHI91" s="18"/>
      <c r="BHJ91" s="18"/>
      <c r="BHK91" s="18"/>
      <c r="BHL91" s="18"/>
      <c r="BHM91" s="18"/>
      <c r="BHN91" s="18"/>
      <c r="BHO91" s="18"/>
      <c r="BHP91" s="18"/>
      <c r="BHQ91" s="18"/>
      <c r="BHR91" s="18"/>
      <c r="BHS91" s="18"/>
      <c r="BHT91" s="18"/>
      <c r="BHU91" s="18"/>
      <c r="BHV91" s="18"/>
      <c r="BHW91" s="18"/>
      <c r="BHX91" s="18"/>
      <c r="BHY91" s="18"/>
      <c r="BHZ91" s="18"/>
      <c r="BIA91" s="18"/>
      <c r="BIB91" s="18"/>
      <c r="BIC91" s="18"/>
      <c r="BID91" s="18"/>
      <c r="BIE91" s="18"/>
      <c r="BIF91" s="18"/>
      <c r="BIG91" s="18"/>
      <c r="BIH91" s="18"/>
      <c r="BII91" s="18"/>
      <c r="BIJ91" s="18"/>
      <c r="BIK91" s="18"/>
      <c r="BIL91" s="18"/>
      <c r="BIM91" s="18"/>
      <c r="BIN91" s="18"/>
      <c r="BIO91" s="18"/>
      <c r="BIP91" s="18"/>
      <c r="BIQ91" s="18"/>
      <c r="BIR91" s="18"/>
      <c r="BIS91" s="18"/>
      <c r="BIT91" s="18"/>
      <c r="BIU91" s="18"/>
      <c r="BIV91" s="18"/>
      <c r="BIW91" s="18"/>
      <c r="BIX91" s="18"/>
      <c r="BIY91" s="18"/>
      <c r="BIZ91" s="18"/>
      <c r="BJA91" s="18"/>
      <c r="BJB91" s="18"/>
      <c r="BJC91" s="18"/>
      <c r="BJD91" s="18"/>
      <c r="BJE91" s="18"/>
      <c r="BJF91" s="18"/>
      <c r="BJG91" s="18"/>
      <c r="BJH91" s="18"/>
      <c r="BJI91" s="18"/>
      <c r="BJJ91" s="18"/>
      <c r="BJK91" s="18"/>
      <c r="BJL91" s="18"/>
      <c r="BJM91" s="18"/>
      <c r="BJN91" s="18"/>
      <c r="BJO91" s="18"/>
      <c r="BJP91" s="18"/>
      <c r="BJQ91" s="18"/>
      <c r="BJR91" s="18"/>
      <c r="BJS91" s="18"/>
      <c r="BJT91" s="18"/>
      <c r="BJU91" s="18"/>
      <c r="BJV91" s="18"/>
      <c r="BJW91" s="18"/>
      <c r="BJX91" s="18"/>
      <c r="BJY91" s="18"/>
      <c r="BJZ91" s="18"/>
      <c r="BKA91" s="18"/>
      <c r="BKB91" s="18"/>
      <c r="BKC91" s="18"/>
      <c r="BKD91" s="18"/>
      <c r="BKE91" s="18"/>
      <c r="BKF91" s="18"/>
      <c r="BKG91" s="18"/>
      <c r="BKH91" s="18"/>
      <c r="BKI91" s="18"/>
      <c r="BKJ91" s="18"/>
      <c r="BKK91" s="18"/>
      <c r="BKL91" s="18"/>
      <c r="BKM91" s="18"/>
      <c r="BKN91" s="18"/>
      <c r="BKO91" s="18"/>
      <c r="BKP91" s="18"/>
      <c r="BKQ91" s="18"/>
      <c r="BKR91" s="18"/>
      <c r="BKS91" s="18"/>
      <c r="BKT91" s="18"/>
      <c r="BKU91" s="18"/>
      <c r="BKV91" s="18"/>
      <c r="BKW91" s="18"/>
      <c r="BKX91" s="18"/>
      <c r="BKY91" s="18"/>
      <c r="BKZ91" s="18"/>
      <c r="BLA91" s="18"/>
      <c r="BLB91" s="18"/>
      <c r="BLC91" s="18"/>
      <c r="BLD91" s="18"/>
      <c r="BLE91" s="18"/>
      <c r="BLF91" s="18"/>
      <c r="BLG91" s="18"/>
      <c r="BLH91" s="18"/>
      <c r="BLI91" s="18"/>
      <c r="BLJ91" s="18"/>
      <c r="BLK91" s="18"/>
      <c r="BLL91" s="18"/>
      <c r="BLM91" s="18"/>
      <c r="BLN91" s="18"/>
      <c r="BLO91" s="18"/>
      <c r="BLP91" s="18"/>
      <c r="BLQ91" s="18"/>
      <c r="BLR91" s="18"/>
      <c r="BLS91" s="18"/>
      <c r="BLT91" s="18"/>
      <c r="BLU91" s="18"/>
      <c r="BLV91" s="18"/>
      <c r="BLW91" s="18"/>
      <c r="BLX91" s="18"/>
      <c r="BLY91" s="18"/>
      <c r="BLZ91" s="18"/>
      <c r="BMA91" s="18"/>
      <c r="BMB91" s="18"/>
      <c r="BMC91" s="18"/>
      <c r="BMD91" s="18"/>
      <c r="BME91" s="18"/>
      <c r="BMF91" s="18"/>
      <c r="BMG91" s="18"/>
      <c r="BMH91" s="18"/>
      <c r="BMI91" s="18"/>
      <c r="BMJ91" s="18"/>
      <c r="BMK91" s="18"/>
      <c r="BML91" s="18"/>
      <c r="BMM91" s="18"/>
      <c r="BMN91" s="18"/>
      <c r="BMO91" s="18"/>
      <c r="BMP91" s="18"/>
      <c r="BMQ91" s="18"/>
      <c r="BMR91" s="18"/>
      <c r="BMS91" s="18"/>
      <c r="BMT91" s="18"/>
      <c r="BMU91" s="18"/>
      <c r="BMV91" s="18"/>
      <c r="BMW91" s="18"/>
      <c r="BMX91" s="18"/>
      <c r="BMY91" s="18"/>
      <c r="BMZ91" s="18"/>
      <c r="BNA91" s="18"/>
      <c r="BNB91" s="18"/>
      <c r="BNC91" s="18"/>
      <c r="BND91" s="18"/>
      <c r="BNE91" s="18"/>
      <c r="BNF91" s="18"/>
      <c r="BNG91" s="18"/>
      <c r="BNH91" s="18"/>
      <c r="BNI91" s="18"/>
      <c r="BNJ91" s="18"/>
      <c r="BNK91" s="18"/>
      <c r="BNL91" s="18"/>
      <c r="BNM91" s="18"/>
      <c r="BNN91" s="18"/>
      <c r="BNO91" s="18"/>
      <c r="BNP91" s="18"/>
      <c r="BNQ91" s="18"/>
      <c r="BNR91" s="18"/>
      <c r="BNS91" s="18"/>
      <c r="BNT91" s="18"/>
      <c r="BNU91" s="18"/>
      <c r="BNV91" s="18"/>
      <c r="BNW91" s="18"/>
      <c r="BNX91" s="18"/>
      <c r="BNY91" s="18"/>
      <c r="BNZ91" s="18"/>
      <c r="BOA91" s="18"/>
      <c r="BOB91" s="18"/>
      <c r="BOC91" s="18"/>
      <c r="BOD91" s="18"/>
      <c r="BOE91" s="18"/>
      <c r="BOF91" s="18"/>
      <c r="BOG91" s="18"/>
      <c r="BOH91" s="18"/>
      <c r="BOI91" s="18"/>
      <c r="BOJ91" s="18"/>
      <c r="BOK91" s="18"/>
      <c r="BOL91" s="18"/>
      <c r="BOM91" s="18"/>
      <c r="BON91" s="18"/>
      <c r="BOO91" s="18"/>
      <c r="BOP91" s="18"/>
      <c r="BOQ91" s="18"/>
      <c r="BOR91" s="18"/>
      <c r="BOS91" s="18"/>
      <c r="BOT91" s="18"/>
      <c r="BOU91" s="18"/>
      <c r="BOV91" s="18"/>
      <c r="BOW91" s="18"/>
      <c r="BOX91" s="18"/>
      <c r="BOY91" s="18"/>
      <c r="BOZ91" s="18"/>
      <c r="BPA91" s="18"/>
      <c r="BPB91" s="18"/>
      <c r="BPC91" s="18"/>
      <c r="BPD91" s="18"/>
      <c r="BPE91" s="18"/>
      <c r="BPF91" s="18"/>
      <c r="BPG91" s="18"/>
      <c r="BPH91" s="18"/>
      <c r="BPI91" s="18"/>
      <c r="BPJ91" s="18"/>
      <c r="BPK91" s="18"/>
      <c r="BPL91" s="18"/>
      <c r="BPM91" s="18"/>
      <c r="BPN91" s="18"/>
      <c r="BPO91" s="18"/>
      <c r="BPP91" s="18"/>
      <c r="BPQ91" s="18"/>
      <c r="BPR91" s="18"/>
      <c r="BPS91" s="18"/>
      <c r="BPT91" s="18"/>
      <c r="BPU91" s="18"/>
      <c r="BPV91" s="18"/>
      <c r="BPW91" s="18"/>
      <c r="BPX91" s="18"/>
      <c r="BPY91" s="18"/>
      <c r="BPZ91" s="18"/>
      <c r="BQA91" s="18"/>
      <c r="BQB91" s="18"/>
      <c r="BQC91" s="18"/>
      <c r="BQD91" s="18"/>
      <c r="BQE91" s="18"/>
      <c r="BQF91" s="18"/>
      <c r="BQG91" s="18"/>
      <c r="BQH91" s="18"/>
      <c r="BQI91" s="18"/>
      <c r="BQJ91" s="18"/>
      <c r="BQK91" s="18"/>
      <c r="BQL91" s="18"/>
      <c r="BQM91" s="18"/>
      <c r="BQN91" s="18"/>
      <c r="BQO91" s="18"/>
      <c r="BQP91" s="18"/>
      <c r="BQQ91" s="18"/>
      <c r="BQR91" s="18"/>
      <c r="BQS91" s="18"/>
      <c r="BQT91" s="18"/>
      <c r="BQU91" s="18"/>
      <c r="BQV91" s="18"/>
      <c r="BQW91" s="18"/>
      <c r="BQX91" s="18"/>
      <c r="BQY91" s="18"/>
      <c r="BQZ91" s="18"/>
      <c r="BRA91" s="18"/>
      <c r="BRB91" s="18"/>
      <c r="BRC91" s="18"/>
      <c r="BRD91" s="18"/>
      <c r="BRE91" s="18"/>
      <c r="BRF91" s="18"/>
      <c r="BRG91" s="18"/>
      <c r="BRH91" s="18"/>
      <c r="BRI91" s="18"/>
      <c r="BRJ91" s="18"/>
      <c r="BRK91" s="18"/>
      <c r="BRL91" s="18"/>
      <c r="BRM91" s="18"/>
      <c r="BRN91" s="18"/>
      <c r="BRO91" s="18"/>
      <c r="BRP91" s="18"/>
      <c r="BRQ91" s="18"/>
      <c r="BRR91" s="18"/>
      <c r="BRS91" s="18"/>
      <c r="BRT91" s="18"/>
      <c r="BRU91" s="18"/>
      <c r="BRV91" s="18"/>
      <c r="BRW91" s="18"/>
      <c r="BRX91" s="18"/>
      <c r="BRY91" s="18"/>
      <c r="BRZ91" s="18"/>
      <c r="BSA91" s="18"/>
      <c r="BSB91" s="18"/>
      <c r="BSC91" s="18"/>
      <c r="BSD91" s="18"/>
      <c r="BSE91" s="18"/>
      <c r="BSF91" s="18"/>
      <c r="BSG91" s="18"/>
      <c r="BSH91" s="18"/>
      <c r="BSI91" s="18"/>
      <c r="BSJ91" s="18"/>
      <c r="BSK91" s="18"/>
      <c r="BSL91" s="18"/>
      <c r="BSM91" s="18"/>
      <c r="BSN91" s="18"/>
      <c r="BSO91" s="18"/>
      <c r="BSP91" s="18"/>
      <c r="BSQ91" s="18"/>
      <c r="BSR91" s="18"/>
      <c r="BSS91" s="18"/>
      <c r="BST91" s="18"/>
      <c r="BSU91" s="18"/>
      <c r="BSV91" s="18"/>
      <c r="BSW91" s="18"/>
      <c r="BSX91" s="18"/>
      <c r="BSY91" s="18"/>
      <c r="BSZ91" s="18"/>
      <c r="BTA91" s="18"/>
      <c r="BTB91" s="18"/>
      <c r="BTC91" s="18"/>
      <c r="BTD91" s="18"/>
      <c r="BTE91" s="18"/>
      <c r="BTF91" s="18"/>
      <c r="BTG91" s="18"/>
      <c r="BTH91" s="18"/>
      <c r="BTI91" s="18"/>
      <c r="BTJ91" s="18"/>
      <c r="BTK91" s="18"/>
      <c r="BTL91" s="18"/>
      <c r="BTM91" s="18"/>
      <c r="BTN91" s="18"/>
      <c r="BTO91" s="18"/>
      <c r="BTP91" s="18"/>
      <c r="BTQ91" s="18"/>
      <c r="BTR91" s="18"/>
      <c r="BTS91" s="18"/>
      <c r="BTT91" s="18"/>
      <c r="BTU91" s="18"/>
      <c r="BTV91" s="18"/>
      <c r="BTW91" s="18"/>
      <c r="BTX91" s="18"/>
      <c r="BTY91" s="18"/>
      <c r="BTZ91" s="18"/>
      <c r="BUA91" s="18"/>
      <c r="BUB91" s="18"/>
      <c r="BUC91" s="18"/>
      <c r="BUD91" s="18"/>
      <c r="BUE91" s="18"/>
      <c r="BUF91" s="18"/>
      <c r="BUG91" s="18"/>
      <c r="BUH91" s="18"/>
      <c r="BUI91" s="18"/>
      <c r="BUJ91" s="18"/>
      <c r="BUK91" s="18"/>
      <c r="BUL91" s="18"/>
      <c r="BUM91" s="18"/>
      <c r="BUN91" s="18"/>
      <c r="BUO91" s="18"/>
      <c r="BUP91" s="18"/>
      <c r="BUQ91" s="18"/>
      <c r="BUR91" s="18"/>
      <c r="BUS91" s="18"/>
      <c r="BUT91" s="18"/>
      <c r="BUU91" s="18"/>
      <c r="BUV91" s="18"/>
      <c r="BUW91" s="18"/>
      <c r="BUX91" s="18"/>
      <c r="BUY91" s="18"/>
      <c r="BUZ91" s="18"/>
      <c r="BVA91" s="18"/>
      <c r="BVB91" s="18"/>
      <c r="BVC91" s="18"/>
      <c r="BVD91" s="18"/>
      <c r="BVE91" s="18"/>
      <c r="BVF91" s="18"/>
      <c r="BVG91" s="18"/>
      <c r="BVH91" s="18"/>
      <c r="BVI91" s="18"/>
      <c r="BVJ91" s="18"/>
      <c r="BVK91" s="18"/>
      <c r="BVL91" s="18"/>
      <c r="BVM91" s="18"/>
      <c r="BVN91" s="18"/>
      <c r="BVO91" s="18"/>
      <c r="BVP91" s="18"/>
      <c r="BVQ91" s="18"/>
      <c r="BVR91" s="18"/>
      <c r="BVS91" s="18"/>
      <c r="BVT91" s="18"/>
      <c r="BVU91" s="18"/>
      <c r="BVV91" s="18"/>
      <c r="BVW91" s="18"/>
      <c r="BVX91" s="18"/>
      <c r="BVY91" s="18"/>
      <c r="BVZ91" s="18"/>
      <c r="BWA91" s="18"/>
      <c r="BWB91" s="18"/>
      <c r="BWC91" s="18"/>
      <c r="BWD91" s="18"/>
      <c r="BWE91" s="18"/>
      <c r="BWF91" s="18"/>
      <c r="BWG91" s="18"/>
      <c r="BWH91" s="18"/>
      <c r="BWI91" s="18"/>
      <c r="BWJ91" s="18"/>
      <c r="BWK91" s="18"/>
      <c r="BWL91" s="18"/>
      <c r="BWM91" s="18"/>
      <c r="BWN91" s="18"/>
      <c r="BWO91" s="18"/>
      <c r="BWP91" s="18"/>
      <c r="BWQ91" s="18"/>
      <c r="BWR91" s="18"/>
      <c r="BWS91" s="18"/>
      <c r="BWT91" s="18"/>
      <c r="BWU91" s="18"/>
      <c r="BWV91" s="18"/>
      <c r="BWW91" s="18"/>
      <c r="BWX91" s="18"/>
      <c r="BWY91" s="18"/>
      <c r="BWZ91" s="18"/>
      <c r="BXA91" s="18"/>
      <c r="BXB91" s="18"/>
      <c r="BXC91" s="18"/>
      <c r="BXD91" s="18"/>
      <c r="BXE91" s="18"/>
      <c r="BXF91" s="18"/>
      <c r="BXG91" s="18"/>
      <c r="BXH91" s="18"/>
      <c r="BXI91" s="18"/>
      <c r="BXJ91" s="18"/>
      <c r="BXK91" s="18"/>
      <c r="BXL91" s="18"/>
      <c r="BXM91" s="18"/>
      <c r="BXN91" s="18"/>
      <c r="BXO91" s="18"/>
      <c r="BXP91" s="18"/>
      <c r="BXQ91" s="18"/>
      <c r="BXR91" s="18"/>
      <c r="BXS91" s="18"/>
      <c r="BXT91" s="18"/>
      <c r="BXU91" s="18"/>
      <c r="BXV91" s="18"/>
      <c r="BXW91" s="18"/>
      <c r="BXX91" s="18"/>
      <c r="BXY91" s="18"/>
      <c r="BXZ91" s="18"/>
      <c r="BYA91" s="18"/>
      <c r="BYB91" s="18"/>
      <c r="BYC91" s="18"/>
      <c r="BYD91" s="18"/>
      <c r="BYE91" s="18"/>
      <c r="BYF91" s="18"/>
      <c r="BYG91" s="18"/>
      <c r="BYH91" s="18"/>
      <c r="BYI91" s="18"/>
      <c r="BYJ91" s="18"/>
      <c r="BYK91" s="18"/>
      <c r="BYL91" s="18"/>
      <c r="BYM91" s="18"/>
      <c r="BYN91" s="18"/>
      <c r="BYO91" s="18"/>
      <c r="BYP91" s="18"/>
      <c r="BYQ91" s="18"/>
      <c r="BYR91" s="18"/>
      <c r="BYS91" s="18"/>
      <c r="BYT91" s="18"/>
      <c r="BYU91" s="18"/>
      <c r="BYV91" s="18"/>
      <c r="BYW91" s="18"/>
      <c r="BYX91" s="18"/>
      <c r="BYY91" s="18"/>
      <c r="BYZ91" s="18"/>
      <c r="BZA91" s="18"/>
      <c r="BZB91" s="18"/>
      <c r="BZC91" s="18"/>
      <c r="BZD91" s="18"/>
      <c r="BZE91" s="18"/>
      <c r="BZF91" s="18"/>
      <c r="BZG91" s="18"/>
      <c r="BZH91" s="18"/>
      <c r="BZI91" s="18"/>
      <c r="BZJ91" s="18"/>
      <c r="BZK91" s="18"/>
      <c r="BZL91" s="18"/>
      <c r="BZM91" s="18"/>
      <c r="BZN91" s="18"/>
      <c r="BZO91" s="18"/>
      <c r="BZP91" s="18"/>
      <c r="BZQ91" s="18"/>
      <c r="BZR91" s="18"/>
      <c r="BZS91" s="18"/>
      <c r="BZT91" s="18"/>
      <c r="BZU91" s="18"/>
      <c r="BZV91" s="18"/>
      <c r="BZW91" s="18"/>
      <c r="BZX91" s="18"/>
      <c r="BZY91" s="18"/>
      <c r="BZZ91" s="18"/>
      <c r="CAA91" s="18"/>
      <c r="CAB91" s="18"/>
      <c r="CAC91" s="18"/>
      <c r="CAD91" s="18"/>
      <c r="CAE91" s="18"/>
      <c r="CAF91" s="18"/>
      <c r="CAG91" s="18"/>
      <c r="CAH91" s="18"/>
      <c r="CAI91" s="18"/>
      <c r="CAJ91" s="18"/>
      <c r="CAK91" s="18"/>
      <c r="CAL91" s="18"/>
      <c r="CAM91" s="18"/>
      <c r="CAN91" s="18"/>
      <c r="CAO91" s="18"/>
      <c r="CAP91" s="18"/>
      <c r="CAQ91" s="18"/>
      <c r="CAR91" s="18"/>
      <c r="CAS91" s="18"/>
      <c r="CAT91" s="18"/>
      <c r="CAU91" s="18"/>
      <c r="CAV91" s="18"/>
      <c r="CAW91" s="18"/>
      <c r="CAX91" s="18"/>
      <c r="CAY91" s="18"/>
      <c r="CAZ91" s="18"/>
      <c r="CBA91" s="18"/>
      <c r="CBB91" s="18"/>
      <c r="CBC91" s="18"/>
      <c r="CBD91" s="18"/>
      <c r="CBE91" s="18"/>
      <c r="CBF91" s="18"/>
      <c r="CBG91" s="18"/>
      <c r="CBH91" s="18"/>
      <c r="CBI91" s="18"/>
      <c r="CBJ91" s="18"/>
      <c r="CBK91" s="18"/>
      <c r="CBL91" s="18"/>
      <c r="CBM91" s="18"/>
      <c r="CBN91" s="18"/>
      <c r="CBO91" s="18"/>
      <c r="CBP91" s="18"/>
      <c r="CBQ91" s="18"/>
      <c r="CBR91" s="18"/>
      <c r="CBS91" s="18"/>
      <c r="CBT91" s="18"/>
      <c r="CBU91" s="18"/>
      <c r="CBV91" s="18"/>
      <c r="CBW91" s="18"/>
      <c r="CBX91" s="18"/>
      <c r="CBY91" s="18"/>
      <c r="CBZ91" s="18"/>
      <c r="CCA91" s="18"/>
      <c r="CCB91" s="18"/>
      <c r="CCC91" s="18"/>
      <c r="CCD91" s="18"/>
      <c r="CCE91" s="18"/>
      <c r="CCF91" s="18"/>
      <c r="CCG91" s="18"/>
      <c r="CCH91" s="18"/>
      <c r="CCI91" s="18"/>
      <c r="CCJ91" s="18"/>
      <c r="CCK91" s="18"/>
      <c r="CCL91" s="18"/>
      <c r="CCM91" s="18"/>
      <c r="CCN91" s="18"/>
      <c r="CCO91" s="18"/>
      <c r="CCP91" s="18"/>
      <c r="CCQ91" s="18"/>
      <c r="CCR91" s="18"/>
      <c r="CCS91" s="18"/>
      <c r="CCT91" s="18"/>
      <c r="CCU91" s="18"/>
      <c r="CCV91" s="18"/>
      <c r="CCW91" s="18"/>
      <c r="CCX91" s="18"/>
      <c r="CCY91" s="18"/>
      <c r="CCZ91" s="18"/>
      <c r="CDA91" s="18"/>
      <c r="CDB91" s="18"/>
      <c r="CDC91" s="18"/>
      <c r="CDD91" s="18"/>
      <c r="CDE91" s="18"/>
      <c r="CDF91" s="18"/>
      <c r="CDG91" s="18"/>
      <c r="CDH91" s="18"/>
      <c r="CDI91" s="18"/>
      <c r="CDJ91" s="18"/>
      <c r="CDK91" s="18"/>
      <c r="CDL91" s="18"/>
      <c r="CDM91" s="18"/>
      <c r="CDN91" s="18"/>
      <c r="CDO91" s="18"/>
      <c r="CDP91" s="18"/>
      <c r="CDQ91" s="18"/>
      <c r="CDR91" s="18"/>
      <c r="CDS91" s="18"/>
      <c r="CDT91" s="18"/>
      <c r="CDU91" s="18"/>
      <c r="CDV91" s="18"/>
      <c r="CDW91" s="18"/>
      <c r="CDX91" s="18"/>
      <c r="CDY91" s="18"/>
      <c r="CDZ91" s="18"/>
      <c r="CEA91" s="18"/>
      <c r="CEB91" s="18"/>
      <c r="CEC91" s="18"/>
      <c r="CED91" s="18"/>
      <c r="CEE91" s="18"/>
      <c r="CEF91" s="18"/>
      <c r="CEG91" s="18"/>
      <c r="CEH91" s="18"/>
      <c r="CEI91" s="18"/>
      <c r="CEJ91" s="18"/>
      <c r="CEK91" s="18"/>
      <c r="CEL91" s="18"/>
      <c r="CEM91" s="18"/>
      <c r="CEN91" s="18"/>
      <c r="CEO91" s="18"/>
      <c r="CEP91" s="18"/>
      <c r="CEQ91" s="18"/>
      <c r="CER91" s="18"/>
      <c r="CES91" s="18"/>
      <c r="CET91" s="18"/>
      <c r="CEU91" s="18"/>
      <c r="CEV91" s="18"/>
      <c r="CEW91" s="18"/>
      <c r="CEX91" s="18"/>
      <c r="CEY91" s="18"/>
      <c r="CEZ91" s="18"/>
      <c r="CFA91" s="18"/>
      <c r="CFB91" s="18"/>
      <c r="CFC91" s="18"/>
      <c r="CFD91" s="18"/>
      <c r="CFE91" s="18"/>
      <c r="CFF91" s="18"/>
      <c r="CFG91" s="18"/>
      <c r="CFH91" s="18"/>
      <c r="CFI91" s="18"/>
      <c r="CFJ91" s="18"/>
      <c r="CFK91" s="18"/>
      <c r="CFL91" s="18"/>
      <c r="CFM91" s="18"/>
      <c r="CFN91" s="18"/>
      <c r="CFO91" s="18"/>
      <c r="CFP91" s="18"/>
      <c r="CFQ91" s="18"/>
      <c r="CFR91" s="18"/>
      <c r="CFS91" s="18"/>
      <c r="CFT91" s="18"/>
      <c r="CFU91" s="18"/>
      <c r="CFV91" s="18"/>
      <c r="CFW91" s="18"/>
      <c r="CFX91" s="18"/>
      <c r="CFY91" s="18"/>
      <c r="CFZ91" s="18"/>
      <c r="CGA91" s="18"/>
      <c r="CGB91" s="18"/>
      <c r="CGC91" s="18"/>
      <c r="CGD91" s="18"/>
      <c r="CGE91" s="18"/>
      <c r="CGF91" s="18"/>
      <c r="CGG91" s="18"/>
      <c r="CGH91" s="18"/>
      <c r="CGI91" s="18"/>
      <c r="CGJ91" s="18"/>
      <c r="CGK91" s="18"/>
      <c r="CGL91" s="18"/>
      <c r="CGM91" s="18"/>
      <c r="CGN91" s="18"/>
      <c r="CGO91" s="18"/>
      <c r="CGP91" s="18"/>
      <c r="CGQ91" s="18"/>
      <c r="CGR91" s="18"/>
      <c r="CGS91" s="18"/>
      <c r="CGT91" s="18"/>
      <c r="CGU91" s="18"/>
      <c r="CGV91" s="18"/>
      <c r="CGW91" s="18"/>
      <c r="CGX91" s="18"/>
      <c r="CGY91" s="18"/>
      <c r="CGZ91" s="18"/>
      <c r="CHA91" s="18"/>
      <c r="CHB91" s="18"/>
      <c r="CHC91" s="18"/>
      <c r="CHD91" s="18"/>
      <c r="CHE91" s="18"/>
      <c r="CHF91" s="18"/>
      <c r="CHG91" s="18"/>
      <c r="CHH91" s="18"/>
      <c r="CHI91" s="18"/>
      <c r="CHJ91" s="18"/>
      <c r="CHK91" s="18"/>
      <c r="CHL91" s="18"/>
      <c r="CHM91" s="18"/>
      <c r="CHN91" s="18"/>
      <c r="CHO91" s="18"/>
      <c r="CHP91" s="18"/>
      <c r="CHQ91" s="18"/>
      <c r="CHR91" s="18"/>
      <c r="CHS91" s="18"/>
      <c r="CHT91" s="18"/>
      <c r="CHU91" s="18"/>
      <c r="CHV91" s="18"/>
      <c r="CHW91" s="18"/>
      <c r="CHX91" s="18"/>
      <c r="CHY91" s="18"/>
      <c r="CHZ91" s="18"/>
      <c r="CIA91" s="18"/>
      <c r="CIB91" s="18"/>
      <c r="CIC91" s="18"/>
      <c r="CID91" s="18"/>
      <c r="CIE91" s="18"/>
      <c r="CIF91" s="18"/>
      <c r="CIG91" s="18"/>
      <c r="CIH91" s="18"/>
      <c r="CII91" s="18"/>
      <c r="CIJ91" s="18"/>
      <c r="CIK91" s="18"/>
      <c r="CIL91" s="18"/>
      <c r="CIM91" s="18"/>
      <c r="CIN91" s="18"/>
      <c r="CIO91" s="18"/>
      <c r="CIP91" s="18"/>
      <c r="CIQ91" s="18"/>
      <c r="CIR91" s="18"/>
      <c r="CIS91" s="18"/>
      <c r="CIT91" s="18"/>
      <c r="CIU91" s="18"/>
      <c r="CIV91" s="18"/>
      <c r="CIW91" s="18"/>
      <c r="CIX91" s="18"/>
      <c r="CIY91" s="18"/>
      <c r="CIZ91" s="18"/>
      <c r="CJA91" s="18"/>
      <c r="CJB91" s="18"/>
      <c r="CJC91" s="18"/>
      <c r="CJD91" s="18"/>
      <c r="CJE91" s="18"/>
      <c r="CJF91" s="18"/>
      <c r="CJG91" s="18"/>
      <c r="CJH91" s="18"/>
      <c r="CJI91" s="18"/>
      <c r="CJJ91" s="18"/>
      <c r="CJK91" s="18"/>
      <c r="CJL91" s="18"/>
      <c r="CJM91" s="18"/>
      <c r="CJN91" s="18"/>
      <c r="CJO91" s="18"/>
      <c r="CJP91" s="18"/>
      <c r="CJQ91" s="18"/>
      <c r="CJR91" s="18"/>
      <c r="CJS91" s="18"/>
      <c r="CJT91" s="18"/>
      <c r="CJU91" s="18"/>
      <c r="CJV91" s="18"/>
      <c r="CJW91" s="18"/>
      <c r="CJX91" s="18"/>
      <c r="CJY91" s="18"/>
      <c r="CJZ91" s="18"/>
      <c r="CKA91" s="18"/>
      <c r="CKB91" s="18"/>
      <c r="CKC91" s="18"/>
      <c r="CKD91" s="18"/>
      <c r="CKE91" s="18"/>
      <c r="CKF91" s="18"/>
      <c r="CKG91" s="18"/>
      <c r="CKH91" s="18"/>
      <c r="CKI91" s="18"/>
      <c r="CKJ91" s="18"/>
      <c r="CKK91" s="18"/>
      <c r="CKL91" s="18"/>
      <c r="CKM91" s="18"/>
      <c r="CKN91" s="18"/>
      <c r="CKO91" s="18"/>
      <c r="CKP91" s="18"/>
      <c r="CKQ91" s="18"/>
      <c r="CKR91" s="18"/>
      <c r="CKS91" s="18"/>
      <c r="CKT91" s="18"/>
      <c r="CKU91" s="18"/>
      <c r="CKV91" s="18"/>
      <c r="CKW91" s="18"/>
      <c r="CKX91" s="18"/>
      <c r="CKY91" s="18"/>
      <c r="CKZ91" s="18"/>
      <c r="CLA91" s="18"/>
      <c r="CLB91" s="18"/>
      <c r="CLC91" s="18"/>
      <c r="CLD91" s="18"/>
      <c r="CLE91" s="18"/>
      <c r="CLF91" s="18"/>
      <c r="CLG91" s="18"/>
      <c r="CLH91" s="18"/>
      <c r="CLI91" s="18"/>
      <c r="CLJ91" s="18"/>
      <c r="CLK91" s="18"/>
      <c r="CLL91" s="18"/>
      <c r="CLM91" s="18"/>
      <c r="CLN91" s="18"/>
      <c r="CLO91" s="18"/>
      <c r="CLP91" s="18"/>
      <c r="CLQ91" s="18"/>
      <c r="CLR91" s="18"/>
      <c r="CLS91" s="18"/>
    </row>
    <row r="92" spans="1:2359" s="26" customFormat="1" ht="15.75" thickBot="1" x14ac:dyDescent="0.3">
      <c r="A92" s="18"/>
      <c r="B92" s="603">
        <v>32070006</v>
      </c>
      <c r="C92" s="9" t="s">
        <v>77</v>
      </c>
      <c r="D92" s="161" t="s">
        <v>64</v>
      </c>
      <c r="E92" s="11"/>
      <c r="F92" s="122">
        <f>(G92)</f>
        <v>40</v>
      </c>
      <c r="G92" s="135">
        <v>40</v>
      </c>
      <c r="H92" s="136" t="s">
        <v>422</v>
      </c>
      <c r="I92" s="126" t="s">
        <v>385</v>
      </c>
      <c r="J92" s="101"/>
      <c r="K92" s="258"/>
      <c r="L92" s="101"/>
      <c r="M92" s="69"/>
      <c r="N92" s="69"/>
      <c r="O92" s="59"/>
      <c r="P92" s="195"/>
      <c r="Q92" s="18"/>
      <c r="R92" s="99">
        <v>2</v>
      </c>
      <c r="S92" s="96">
        <f>(F92)</f>
        <v>40</v>
      </c>
      <c r="T92" s="92"/>
      <c r="U92" s="92"/>
      <c r="V92" s="92">
        <f>('PRECIOS COMPR.AR MARZO'!N93)</f>
        <v>31.02</v>
      </c>
      <c r="W92" s="223">
        <f>(V92)</f>
        <v>31.02</v>
      </c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  <c r="AMJ92" s="18"/>
      <c r="AMK92" s="18"/>
      <c r="AML92" s="18"/>
      <c r="AMM92" s="18"/>
      <c r="AMN92" s="18"/>
      <c r="AMO92" s="18"/>
      <c r="AMP92" s="18"/>
      <c r="AMQ92" s="18"/>
      <c r="AMR92" s="18"/>
      <c r="AMS92" s="18"/>
      <c r="AMT92" s="18"/>
      <c r="AMU92" s="18"/>
      <c r="AMV92" s="18"/>
      <c r="AMW92" s="18"/>
      <c r="AMX92" s="18"/>
      <c r="AMY92" s="18"/>
      <c r="AMZ92" s="18"/>
      <c r="ANA92" s="18"/>
      <c r="ANB92" s="18"/>
      <c r="ANC92" s="18"/>
      <c r="AND92" s="18"/>
      <c r="ANE92" s="18"/>
      <c r="ANF92" s="18"/>
      <c r="ANG92" s="18"/>
      <c r="ANH92" s="18"/>
      <c r="ANI92" s="18"/>
      <c r="ANJ92" s="18"/>
      <c r="ANK92" s="18"/>
      <c r="ANL92" s="18"/>
      <c r="ANM92" s="18"/>
      <c r="ANN92" s="18"/>
      <c r="ANO92" s="18"/>
      <c r="ANP92" s="18"/>
      <c r="ANQ92" s="18"/>
      <c r="ANR92" s="18"/>
      <c r="ANS92" s="18"/>
      <c r="ANT92" s="18"/>
      <c r="ANU92" s="18"/>
      <c r="ANV92" s="18"/>
      <c r="ANW92" s="18"/>
      <c r="ANX92" s="18"/>
      <c r="ANY92" s="18"/>
      <c r="ANZ92" s="18"/>
      <c r="AOA92" s="18"/>
      <c r="AOB92" s="18"/>
      <c r="AOC92" s="18"/>
      <c r="AOD92" s="18"/>
      <c r="AOE92" s="18"/>
      <c r="AOF92" s="18"/>
      <c r="AOG92" s="18"/>
      <c r="AOH92" s="18"/>
      <c r="AOI92" s="18"/>
      <c r="AOJ92" s="18"/>
      <c r="AOK92" s="18"/>
      <c r="AOL92" s="18"/>
      <c r="AOM92" s="18"/>
      <c r="AON92" s="18"/>
      <c r="AOO92" s="18"/>
      <c r="AOP92" s="18"/>
      <c r="AOQ92" s="18"/>
      <c r="AOR92" s="18"/>
      <c r="AOS92" s="18"/>
      <c r="AOT92" s="18"/>
      <c r="AOU92" s="18"/>
      <c r="AOV92" s="18"/>
      <c r="AOW92" s="18"/>
      <c r="AOX92" s="18"/>
      <c r="AOY92" s="18"/>
      <c r="AOZ92" s="18"/>
      <c r="APA92" s="18"/>
      <c r="APB92" s="18"/>
      <c r="APC92" s="18"/>
      <c r="APD92" s="18"/>
      <c r="APE92" s="18"/>
      <c r="APF92" s="18"/>
      <c r="APG92" s="18"/>
      <c r="APH92" s="18"/>
      <c r="API92" s="18"/>
      <c r="APJ92" s="18"/>
      <c r="APK92" s="18"/>
      <c r="APL92" s="18"/>
      <c r="APM92" s="18"/>
      <c r="APN92" s="18"/>
      <c r="APO92" s="18"/>
      <c r="APP92" s="18"/>
      <c r="APQ92" s="18"/>
      <c r="APR92" s="18"/>
      <c r="APS92" s="18"/>
      <c r="APT92" s="18"/>
      <c r="APU92" s="18"/>
      <c r="APV92" s="18"/>
      <c r="APW92" s="18"/>
      <c r="APX92" s="18"/>
      <c r="APY92" s="18"/>
      <c r="APZ92" s="18"/>
      <c r="AQA92" s="18"/>
      <c r="AQB92" s="18"/>
      <c r="AQC92" s="18"/>
      <c r="AQD92" s="18"/>
      <c r="AQE92" s="18"/>
      <c r="AQF92" s="18"/>
      <c r="AQG92" s="18"/>
      <c r="AQH92" s="18"/>
      <c r="AQI92" s="18"/>
      <c r="AQJ92" s="18"/>
      <c r="AQK92" s="18"/>
      <c r="AQL92" s="18"/>
      <c r="AQM92" s="18"/>
      <c r="AQN92" s="18"/>
      <c r="AQO92" s="18"/>
      <c r="AQP92" s="18"/>
      <c r="AQQ92" s="18"/>
      <c r="AQR92" s="18"/>
      <c r="AQS92" s="18"/>
      <c r="AQT92" s="18"/>
      <c r="AQU92" s="18"/>
      <c r="AQV92" s="18"/>
      <c r="AQW92" s="18"/>
      <c r="AQX92" s="18"/>
      <c r="AQY92" s="18"/>
      <c r="AQZ92" s="18"/>
      <c r="ARA92" s="18"/>
      <c r="ARB92" s="18"/>
      <c r="ARC92" s="18"/>
      <c r="ARD92" s="18"/>
      <c r="ARE92" s="18"/>
      <c r="ARF92" s="18"/>
      <c r="ARG92" s="18"/>
      <c r="ARH92" s="18"/>
      <c r="ARI92" s="18"/>
      <c r="ARJ92" s="18"/>
      <c r="ARK92" s="18"/>
      <c r="ARL92" s="18"/>
      <c r="ARM92" s="18"/>
      <c r="ARN92" s="18"/>
      <c r="ARO92" s="18"/>
      <c r="ARP92" s="18"/>
      <c r="ARQ92" s="18"/>
      <c r="ARR92" s="18"/>
      <c r="ARS92" s="18"/>
      <c r="ART92" s="18"/>
      <c r="ARU92" s="18"/>
      <c r="ARV92" s="18"/>
      <c r="ARW92" s="18"/>
      <c r="ARX92" s="18"/>
      <c r="ARY92" s="18"/>
      <c r="ARZ92" s="18"/>
      <c r="ASA92" s="18"/>
      <c r="ASB92" s="18"/>
      <c r="ASC92" s="18"/>
      <c r="ASD92" s="18"/>
      <c r="ASE92" s="18"/>
      <c r="ASF92" s="18"/>
      <c r="ASG92" s="18"/>
      <c r="ASH92" s="18"/>
      <c r="ASI92" s="18"/>
      <c r="ASJ92" s="18"/>
      <c r="ASK92" s="18"/>
      <c r="ASL92" s="18"/>
      <c r="ASM92" s="18"/>
      <c r="ASN92" s="18"/>
      <c r="ASO92" s="18"/>
      <c r="ASP92" s="18"/>
      <c r="ASQ92" s="18"/>
      <c r="ASR92" s="18"/>
      <c r="ASS92" s="18"/>
      <c r="AST92" s="18"/>
      <c r="ASU92" s="18"/>
      <c r="ASV92" s="18"/>
      <c r="ASW92" s="18"/>
      <c r="ASX92" s="18"/>
      <c r="ASY92" s="18"/>
      <c r="ASZ92" s="18"/>
      <c r="ATA92" s="18"/>
      <c r="ATB92" s="18"/>
      <c r="ATC92" s="18"/>
      <c r="ATD92" s="18"/>
      <c r="ATE92" s="18"/>
      <c r="ATF92" s="18"/>
      <c r="ATG92" s="18"/>
      <c r="ATH92" s="18"/>
      <c r="ATI92" s="18"/>
      <c r="ATJ92" s="18"/>
      <c r="ATK92" s="18"/>
      <c r="ATL92" s="18"/>
      <c r="ATM92" s="18"/>
      <c r="ATN92" s="18"/>
      <c r="ATO92" s="18"/>
      <c r="ATP92" s="18"/>
      <c r="ATQ92" s="18"/>
      <c r="ATR92" s="18"/>
      <c r="ATS92" s="18"/>
      <c r="ATT92" s="18"/>
      <c r="ATU92" s="18"/>
      <c r="ATV92" s="18"/>
      <c r="ATW92" s="18"/>
      <c r="ATX92" s="18"/>
      <c r="ATY92" s="18"/>
      <c r="ATZ92" s="18"/>
      <c r="AUA92" s="18"/>
      <c r="AUB92" s="18"/>
      <c r="AUC92" s="18"/>
      <c r="AUD92" s="18"/>
      <c r="AUE92" s="18"/>
      <c r="AUF92" s="18"/>
      <c r="AUG92" s="18"/>
      <c r="AUH92" s="18"/>
      <c r="AUI92" s="18"/>
      <c r="AUJ92" s="18"/>
      <c r="AUK92" s="18"/>
      <c r="AUL92" s="18"/>
      <c r="AUM92" s="18"/>
      <c r="AUN92" s="18"/>
      <c r="AUO92" s="18"/>
      <c r="AUP92" s="18"/>
      <c r="AUQ92" s="18"/>
      <c r="AUR92" s="18"/>
      <c r="AUS92" s="18"/>
      <c r="AUT92" s="18"/>
      <c r="AUU92" s="18"/>
      <c r="AUV92" s="18"/>
      <c r="AUW92" s="18"/>
      <c r="AUX92" s="18"/>
      <c r="AUY92" s="18"/>
      <c r="AUZ92" s="18"/>
      <c r="AVA92" s="18"/>
      <c r="AVB92" s="18"/>
      <c r="AVC92" s="18"/>
      <c r="AVD92" s="18"/>
      <c r="AVE92" s="18"/>
      <c r="AVF92" s="18"/>
      <c r="AVG92" s="18"/>
      <c r="AVH92" s="18"/>
      <c r="AVI92" s="18"/>
      <c r="AVJ92" s="18"/>
      <c r="AVK92" s="18"/>
      <c r="AVL92" s="18"/>
      <c r="AVM92" s="18"/>
      <c r="AVN92" s="18"/>
      <c r="AVO92" s="18"/>
      <c r="AVP92" s="18"/>
      <c r="AVQ92" s="18"/>
      <c r="AVR92" s="18"/>
      <c r="AVS92" s="18"/>
      <c r="AVT92" s="18"/>
      <c r="AVU92" s="18"/>
      <c r="AVV92" s="18"/>
      <c r="AVW92" s="18"/>
      <c r="AVX92" s="18"/>
      <c r="AVY92" s="18"/>
      <c r="AVZ92" s="18"/>
      <c r="AWA92" s="18"/>
      <c r="AWB92" s="18"/>
      <c r="AWC92" s="18"/>
      <c r="AWD92" s="18"/>
      <c r="AWE92" s="18"/>
      <c r="AWF92" s="18"/>
      <c r="AWG92" s="18"/>
      <c r="AWH92" s="18"/>
      <c r="AWI92" s="18"/>
      <c r="AWJ92" s="18"/>
      <c r="AWK92" s="18"/>
      <c r="AWL92" s="18"/>
      <c r="AWM92" s="18"/>
      <c r="AWN92" s="18"/>
      <c r="AWO92" s="18"/>
      <c r="AWP92" s="18"/>
      <c r="AWQ92" s="18"/>
      <c r="AWR92" s="18"/>
      <c r="AWS92" s="18"/>
      <c r="AWT92" s="18"/>
      <c r="AWU92" s="18"/>
      <c r="AWV92" s="18"/>
      <c r="AWW92" s="18"/>
      <c r="AWX92" s="18"/>
      <c r="AWY92" s="18"/>
      <c r="AWZ92" s="18"/>
      <c r="AXA92" s="18"/>
      <c r="AXB92" s="18"/>
      <c r="AXC92" s="18"/>
      <c r="AXD92" s="18"/>
      <c r="AXE92" s="18"/>
      <c r="AXF92" s="18"/>
      <c r="AXG92" s="18"/>
      <c r="AXH92" s="18"/>
      <c r="AXI92" s="18"/>
      <c r="AXJ92" s="18"/>
      <c r="AXK92" s="18"/>
      <c r="AXL92" s="18"/>
      <c r="AXM92" s="18"/>
      <c r="AXN92" s="18"/>
      <c r="AXO92" s="18"/>
      <c r="AXP92" s="18"/>
      <c r="AXQ92" s="18"/>
      <c r="AXR92" s="18"/>
      <c r="AXS92" s="18"/>
      <c r="AXT92" s="18"/>
      <c r="AXU92" s="18"/>
      <c r="AXV92" s="18"/>
      <c r="AXW92" s="18"/>
      <c r="AXX92" s="18"/>
      <c r="AXY92" s="18"/>
      <c r="AXZ92" s="18"/>
      <c r="AYA92" s="18"/>
      <c r="AYB92" s="18"/>
      <c r="AYC92" s="18"/>
      <c r="AYD92" s="18"/>
      <c r="AYE92" s="18"/>
      <c r="AYF92" s="18"/>
      <c r="AYG92" s="18"/>
      <c r="AYH92" s="18"/>
      <c r="AYI92" s="18"/>
      <c r="AYJ92" s="18"/>
      <c r="AYK92" s="18"/>
      <c r="AYL92" s="18"/>
      <c r="AYM92" s="18"/>
      <c r="AYN92" s="18"/>
      <c r="AYO92" s="18"/>
      <c r="AYP92" s="18"/>
      <c r="AYQ92" s="18"/>
      <c r="AYR92" s="18"/>
      <c r="AYS92" s="18"/>
      <c r="AYT92" s="18"/>
      <c r="AYU92" s="18"/>
      <c r="AYV92" s="18"/>
      <c r="AYW92" s="18"/>
      <c r="AYX92" s="18"/>
      <c r="AYY92" s="18"/>
      <c r="AYZ92" s="18"/>
      <c r="AZA92" s="18"/>
      <c r="AZB92" s="18"/>
      <c r="AZC92" s="18"/>
      <c r="AZD92" s="18"/>
      <c r="AZE92" s="18"/>
      <c r="AZF92" s="18"/>
      <c r="AZG92" s="18"/>
      <c r="AZH92" s="18"/>
      <c r="AZI92" s="18"/>
      <c r="AZJ92" s="18"/>
      <c r="AZK92" s="18"/>
      <c r="AZL92" s="18"/>
      <c r="AZM92" s="18"/>
      <c r="AZN92" s="18"/>
      <c r="AZO92" s="18"/>
      <c r="AZP92" s="18"/>
      <c r="AZQ92" s="18"/>
      <c r="AZR92" s="18"/>
      <c r="AZS92" s="18"/>
      <c r="AZT92" s="18"/>
      <c r="AZU92" s="18"/>
      <c r="AZV92" s="18"/>
      <c r="AZW92" s="18"/>
      <c r="AZX92" s="18"/>
      <c r="AZY92" s="18"/>
      <c r="AZZ92" s="18"/>
      <c r="BAA92" s="18"/>
      <c r="BAB92" s="18"/>
      <c r="BAC92" s="18"/>
      <c r="BAD92" s="18"/>
      <c r="BAE92" s="18"/>
      <c r="BAF92" s="18"/>
      <c r="BAG92" s="18"/>
      <c r="BAH92" s="18"/>
      <c r="BAI92" s="18"/>
      <c r="BAJ92" s="18"/>
      <c r="BAK92" s="18"/>
      <c r="BAL92" s="18"/>
      <c r="BAM92" s="18"/>
      <c r="BAN92" s="18"/>
      <c r="BAO92" s="18"/>
      <c r="BAP92" s="18"/>
      <c r="BAQ92" s="18"/>
      <c r="BAR92" s="18"/>
      <c r="BAS92" s="18"/>
      <c r="BAT92" s="18"/>
      <c r="BAU92" s="18"/>
      <c r="BAV92" s="18"/>
      <c r="BAW92" s="18"/>
      <c r="BAX92" s="18"/>
      <c r="BAY92" s="18"/>
      <c r="BAZ92" s="18"/>
      <c r="BBA92" s="18"/>
      <c r="BBB92" s="18"/>
      <c r="BBC92" s="18"/>
      <c r="BBD92" s="18"/>
      <c r="BBE92" s="18"/>
      <c r="BBF92" s="18"/>
      <c r="BBG92" s="18"/>
      <c r="BBH92" s="18"/>
      <c r="BBI92" s="18"/>
      <c r="BBJ92" s="18"/>
      <c r="BBK92" s="18"/>
      <c r="BBL92" s="18"/>
      <c r="BBM92" s="18"/>
      <c r="BBN92" s="18"/>
      <c r="BBO92" s="18"/>
      <c r="BBP92" s="18"/>
      <c r="BBQ92" s="18"/>
      <c r="BBR92" s="18"/>
      <c r="BBS92" s="18"/>
      <c r="BBT92" s="18"/>
      <c r="BBU92" s="18"/>
      <c r="BBV92" s="18"/>
      <c r="BBW92" s="18"/>
      <c r="BBX92" s="18"/>
      <c r="BBY92" s="18"/>
      <c r="BBZ92" s="18"/>
      <c r="BCA92" s="18"/>
      <c r="BCB92" s="18"/>
      <c r="BCC92" s="18"/>
      <c r="BCD92" s="18"/>
      <c r="BCE92" s="18"/>
      <c r="BCF92" s="18"/>
      <c r="BCG92" s="18"/>
      <c r="BCH92" s="18"/>
      <c r="BCI92" s="18"/>
      <c r="BCJ92" s="18"/>
      <c r="BCK92" s="18"/>
      <c r="BCL92" s="18"/>
      <c r="BCM92" s="18"/>
      <c r="BCN92" s="18"/>
      <c r="BCO92" s="18"/>
      <c r="BCP92" s="18"/>
      <c r="BCQ92" s="18"/>
      <c r="BCR92" s="18"/>
      <c r="BCS92" s="18"/>
      <c r="BCT92" s="18"/>
      <c r="BCU92" s="18"/>
      <c r="BCV92" s="18"/>
      <c r="BCW92" s="18"/>
      <c r="BCX92" s="18"/>
      <c r="BCY92" s="18"/>
      <c r="BCZ92" s="18"/>
      <c r="BDA92" s="18"/>
      <c r="BDB92" s="18"/>
      <c r="BDC92" s="18"/>
      <c r="BDD92" s="18"/>
      <c r="BDE92" s="18"/>
      <c r="BDF92" s="18"/>
      <c r="BDG92" s="18"/>
      <c r="BDH92" s="18"/>
      <c r="BDI92" s="18"/>
      <c r="BDJ92" s="18"/>
      <c r="BDK92" s="18"/>
      <c r="BDL92" s="18"/>
      <c r="BDM92" s="18"/>
      <c r="BDN92" s="18"/>
      <c r="BDO92" s="18"/>
      <c r="BDP92" s="18"/>
      <c r="BDQ92" s="18"/>
      <c r="BDR92" s="18"/>
      <c r="BDS92" s="18"/>
      <c r="BDT92" s="18"/>
      <c r="BDU92" s="18"/>
      <c r="BDV92" s="18"/>
      <c r="BDW92" s="18"/>
      <c r="BDX92" s="18"/>
      <c r="BDY92" s="18"/>
      <c r="BDZ92" s="18"/>
      <c r="BEA92" s="18"/>
      <c r="BEB92" s="18"/>
      <c r="BEC92" s="18"/>
      <c r="BED92" s="18"/>
      <c r="BEE92" s="18"/>
      <c r="BEF92" s="18"/>
      <c r="BEG92" s="18"/>
      <c r="BEH92" s="18"/>
      <c r="BEI92" s="18"/>
      <c r="BEJ92" s="18"/>
      <c r="BEK92" s="18"/>
      <c r="BEL92" s="18"/>
      <c r="BEM92" s="18"/>
      <c r="BEN92" s="18"/>
      <c r="BEO92" s="18"/>
      <c r="BEP92" s="18"/>
      <c r="BEQ92" s="18"/>
      <c r="BER92" s="18"/>
      <c r="BES92" s="18"/>
      <c r="BET92" s="18"/>
      <c r="BEU92" s="18"/>
      <c r="BEV92" s="18"/>
      <c r="BEW92" s="18"/>
      <c r="BEX92" s="18"/>
      <c r="BEY92" s="18"/>
      <c r="BEZ92" s="18"/>
      <c r="BFA92" s="18"/>
      <c r="BFB92" s="18"/>
      <c r="BFC92" s="18"/>
      <c r="BFD92" s="18"/>
      <c r="BFE92" s="18"/>
      <c r="BFF92" s="18"/>
      <c r="BFG92" s="18"/>
      <c r="BFH92" s="18"/>
      <c r="BFI92" s="18"/>
      <c r="BFJ92" s="18"/>
      <c r="BFK92" s="18"/>
      <c r="BFL92" s="18"/>
      <c r="BFM92" s="18"/>
      <c r="BFN92" s="18"/>
      <c r="BFO92" s="18"/>
      <c r="BFP92" s="18"/>
      <c r="BFQ92" s="18"/>
      <c r="BFR92" s="18"/>
      <c r="BFS92" s="18"/>
      <c r="BFT92" s="18"/>
      <c r="BFU92" s="18"/>
      <c r="BFV92" s="18"/>
      <c r="BFW92" s="18"/>
      <c r="BFX92" s="18"/>
      <c r="BFY92" s="18"/>
      <c r="BFZ92" s="18"/>
      <c r="BGA92" s="18"/>
      <c r="BGB92" s="18"/>
      <c r="BGC92" s="18"/>
      <c r="BGD92" s="18"/>
      <c r="BGE92" s="18"/>
      <c r="BGF92" s="18"/>
      <c r="BGG92" s="18"/>
      <c r="BGH92" s="18"/>
      <c r="BGI92" s="18"/>
      <c r="BGJ92" s="18"/>
      <c r="BGK92" s="18"/>
      <c r="BGL92" s="18"/>
      <c r="BGM92" s="18"/>
      <c r="BGN92" s="18"/>
      <c r="BGO92" s="18"/>
      <c r="BGP92" s="18"/>
      <c r="BGQ92" s="18"/>
      <c r="BGR92" s="18"/>
      <c r="BGS92" s="18"/>
      <c r="BGT92" s="18"/>
      <c r="BGU92" s="18"/>
      <c r="BGV92" s="18"/>
      <c r="BGW92" s="18"/>
      <c r="BGX92" s="18"/>
      <c r="BGY92" s="18"/>
      <c r="BGZ92" s="18"/>
      <c r="BHA92" s="18"/>
      <c r="BHB92" s="18"/>
      <c r="BHC92" s="18"/>
      <c r="BHD92" s="18"/>
      <c r="BHE92" s="18"/>
      <c r="BHF92" s="18"/>
      <c r="BHG92" s="18"/>
      <c r="BHH92" s="18"/>
      <c r="BHI92" s="18"/>
      <c r="BHJ92" s="18"/>
      <c r="BHK92" s="18"/>
      <c r="BHL92" s="18"/>
      <c r="BHM92" s="18"/>
      <c r="BHN92" s="18"/>
      <c r="BHO92" s="18"/>
      <c r="BHP92" s="18"/>
      <c r="BHQ92" s="18"/>
      <c r="BHR92" s="18"/>
      <c r="BHS92" s="18"/>
      <c r="BHT92" s="18"/>
      <c r="BHU92" s="18"/>
      <c r="BHV92" s="18"/>
      <c r="BHW92" s="18"/>
      <c r="BHX92" s="18"/>
      <c r="BHY92" s="18"/>
      <c r="BHZ92" s="18"/>
      <c r="BIA92" s="18"/>
      <c r="BIB92" s="18"/>
      <c r="BIC92" s="18"/>
      <c r="BID92" s="18"/>
      <c r="BIE92" s="18"/>
      <c r="BIF92" s="18"/>
      <c r="BIG92" s="18"/>
      <c r="BIH92" s="18"/>
      <c r="BII92" s="18"/>
      <c r="BIJ92" s="18"/>
      <c r="BIK92" s="18"/>
      <c r="BIL92" s="18"/>
      <c r="BIM92" s="18"/>
      <c r="BIN92" s="18"/>
      <c r="BIO92" s="18"/>
      <c r="BIP92" s="18"/>
      <c r="BIQ92" s="18"/>
      <c r="BIR92" s="18"/>
      <c r="BIS92" s="18"/>
      <c r="BIT92" s="18"/>
      <c r="BIU92" s="18"/>
      <c r="BIV92" s="18"/>
      <c r="BIW92" s="18"/>
      <c r="BIX92" s="18"/>
      <c r="BIY92" s="18"/>
      <c r="BIZ92" s="18"/>
      <c r="BJA92" s="18"/>
      <c r="BJB92" s="18"/>
      <c r="BJC92" s="18"/>
      <c r="BJD92" s="18"/>
      <c r="BJE92" s="18"/>
      <c r="BJF92" s="18"/>
      <c r="BJG92" s="18"/>
      <c r="BJH92" s="18"/>
      <c r="BJI92" s="18"/>
      <c r="BJJ92" s="18"/>
      <c r="BJK92" s="18"/>
      <c r="BJL92" s="18"/>
      <c r="BJM92" s="18"/>
      <c r="BJN92" s="18"/>
      <c r="BJO92" s="18"/>
      <c r="BJP92" s="18"/>
      <c r="BJQ92" s="18"/>
      <c r="BJR92" s="18"/>
      <c r="BJS92" s="18"/>
      <c r="BJT92" s="18"/>
      <c r="BJU92" s="18"/>
      <c r="BJV92" s="18"/>
      <c r="BJW92" s="18"/>
      <c r="BJX92" s="18"/>
      <c r="BJY92" s="18"/>
      <c r="BJZ92" s="18"/>
      <c r="BKA92" s="18"/>
      <c r="BKB92" s="18"/>
      <c r="BKC92" s="18"/>
      <c r="BKD92" s="18"/>
      <c r="BKE92" s="18"/>
      <c r="BKF92" s="18"/>
      <c r="BKG92" s="18"/>
      <c r="BKH92" s="18"/>
      <c r="BKI92" s="18"/>
      <c r="BKJ92" s="18"/>
      <c r="BKK92" s="18"/>
      <c r="BKL92" s="18"/>
      <c r="BKM92" s="18"/>
      <c r="BKN92" s="18"/>
      <c r="BKO92" s="18"/>
      <c r="BKP92" s="18"/>
      <c r="BKQ92" s="18"/>
      <c r="BKR92" s="18"/>
      <c r="BKS92" s="18"/>
      <c r="BKT92" s="18"/>
      <c r="BKU92" s="18"/>
      <c r="BKV92" s="18"/>
      <c r="BKW92" s="18"/>
      <c r="BKX92" s="18"/>
      <c r="BKY92" s="18"/>
      <c r="BKZ92" s="18"/>
      <c r="BLA92" s="18"/>
      <c r="BLB92" s="18"/>
      <c r="BLC92" s="18"/>
      <c r="BLD92" s="18"/>
      <c r="BLE92" s="18"/>
      <c r="BLF92" s="18"/>
      <c r="BLG92" s="18"/>
      <c r="BLH92" s="18"/>
      <c r="BLI92" s="18"/>
      <c r="BLJ92" s="18"/>
      <c r="BLK92" s="18"/>
      <c r="BLL92" s="18"/>
      <c r="BLM92" s="18"/>
      <c r="BLN92" s="18"/>
      <c r="BLO92" s="18"/>
      <c r="BLP92" s="18"/>
      <c r="BLQ92" s="18"/>
      <c r="BLR92" s="18"/>
      <c r="BLS92" s="18"/>
      <c r="BLT92" s="18"/>
      <c r="BLU92" s="18"/>
      <c r="BLV92" s="18"/>
      <c r="BLW92" s="18"/>
      <c r="BLX92" s="18"/>
      <c r="BLY92" s="18"/>
      <c r="BLZ92" s="18"/>
      <c r="BMA92" s="18"/>
      <c r="BMB92" s="18"/>
      <c r="BMC92" s="18"/>
      <c r="BMD92" s="18"/>
      <c r="BME92" s="18"/>
      <c r="BMF92" s="18"/>
      <c r="BMG92" s="18"/>
      <c r="BMH92" s="18"/>
      <c r="BMI92" s="18"/>
      <c r="BMJ92" s="18"/>
      <c r="BMK92" s="18"/>
      <c r="BML92" s="18"/>
      <c r="BMM92" s="18"/>
      <c r="BMN92" s="18"/>
      <c r="BMO92" s="18"/>
      <c r="BMP92" s="18"/>
      <c r="BMQ92" s="18"/>
      <c r="BMR92" s="18"/>
      <c r="BMS92" s="18"/>
      <c r="BMT92" s="18"/>
      <c r="BMU92" s="18"/>
      <c r="BMV92" s="18"/>
      <c r="BMW92" s="18"/>
      <c r="BMX92" s="18"/>
      <c r="BMY92" s="18"/>
      <c r="BMZ92" s="18"/>
      <c r="BNA92" s="18"/>
      <c r="BNB92" s="18"/>
      <c r="BNC92" s="18"/>
      <c r="BND92" s="18"/>
      <c r="BNE92" s="18"/>
      <c r="BNF92" s="18"/>
      <c r="BNG92" s="18"/>
      <c r="BNH92" s="18"/>
      <c r="BNI92" s="18"/>
      <c r="BNJ92" s="18"/>
      <c r="BNK92" s="18"/>
      <c r="BNL92" s="18"/>
      <c r="BNM92" s="18"/>
      <c r="BNN92" s="18"/>
      <c r="BNO92" s="18"/>
      <c r="BNP92" s="18"/>
      <c r="BNQ92" s="18"/>
      <c r="BNR92" s="18"/>
      <c r="BNS92" s="18"/>
      <c r="BNT92" s="18"/>
      <c r="BNU92" s="18"/>
      <c r="BNV92" s="18"/>
      <c r="BNW92" s="18"/>
      <c r="BNX92" s="18"/>
      <c r="BNY92" s="18"/>
      <c r="BNZ92" s="18"/>
      <c r="BOA92" s="18"/>
      <c r="BOB92" s="18"/>
      <c r="BOC92" s="18"/>
      <c r="BOD92" s="18"/>
      <c r="BOE92" s="18"/>
      <c r="BOF92" s="18"/>
      <c r="BOG92" s="18"/>
      <c r="BOH92" s="18"/>
      <c r="BOI92" s="18"/>
      <c r="BOJ92" s="18"/>
      <c r="BOK92" s="18"/>
      <c r="BOL92" s="18"/>
      <c r="BOM92" s="18"/>
      <c r="BON92" s="18"/>
      <c r="BOO92" s="18"/>
      <c r="BOP92" s="18"/>
      <c r="BOQ92" s="18"/>
      <c r="BOR92" s="18"/>
      <c r="BOS92" s="18"/>
      <c r="BOT92" s="18"/>
      <c r="BOU92" s="18"/>
      <c r="BOV92" s="18"/>
      <c r="BOW92" s="18"/>
      <c r="BOX92" s="18"/>
      <c r="BOY92" s="18"/>
      <c r="BOZ92" s="18"/>
      <c r="BPA92" s="18"/>
      <c r="BPB92" s="18"/>
      <c r="BPC92" s="18"/>
      <c r="BPD92" s="18"/>
      <c r="BPE92" s="18"/>
      <c r="BPF92" s="18"/>
      <c r="BPG92" s="18"/>
      <c r="BPH92" s="18"/>
      <c r="BPI92" s="18"/>
      <c r="BPJ92" s="18"/>
      <c r="BPK92" s="18"/>
      <c r="BPL92" s="18"/>
      <c r="BPM92" s="18"/>
      <c r="BPN92" s="18"/>
      <c r="BPO92" s="18"/>
      <c r="BPP92" s="18"/>
      <c r="BPQ92" s="18"/>
      <c r="BPR92" s="18"/>
      <c r="BPS92" s="18"/>
      <c r="BPT92" s="18"/>
      <c r="BPU92" s="18"/>
      <c r="BPV92" s="18"/>
      <c r="BPW92" s="18"/>
      <c r="BPX92" s="18"/>
      <c r="BPY92" s="18"/>
      <c r="BPZ92" s="18"/>
      <c r="BQA92" s="18"/>
      <c r="BQB92" s="18"/>
      <c r="BQC92" s="18"/>
      <c r="BQD92" s="18"/>
      <c r="BQE92" s="18"/>
      <c r="BQF92" s="18"/>
      <c r="BQG92" s="18"/>
      <c r="BQH92" s="18"/>
      <c r="BQI92" s="18"/>
      <c r="BQJ92" s="18"/>
      <c r="BQK92" s="18"/>
      <c r="BQL92" s="18"/>
      <c r="BQM92" s="18"/>
      <c r="BQN92" s="18"/>
      <c r="BQO92" s="18"/>
      <c r="BQP92" s="18"/>
      <c r="BQQ92" s="18"/>
      <c r="BQR92" s="18"/>
      <c r="BQS92" s="18"/>
      <c r="BQT92" s="18"/>
      <c r="BQU92" s="18"/>
      <c r="BQV92" s="18"/>
      <c r="BQW92" s="18"/>
      <c r="BQX92" s="18"/>
      <c r="BQY92" s="18"/>
      <c r="BQZ92" s="18"/>
      <c r="BRA92" s="18"/>
      <c r="BRB92" s="18"/>
      <c r="BRC92" s="18"/>
      <c r="BRD92" s="18"/>
      <c r="BRE92" s="18"/>
      <c r="BRF92" s="18"/>
      <c r="BRG92" s="18"/>
      <c r="BRH92" s="18"/>
      <c r="BRI92" s="18"/>
      <c r="BRJ92" s="18"/>
      <c r="BRK92" s="18"/>
      <c r="BRL92" s="18"/>
      <c r="BRM92" s="18"/>
      <c r="BRN92" s="18"/>
      <c r="BRO92" s="18"/>
      <c r="BRP92" s="18"/>
      <c r="BRQ92" s="18"/>
      <c r="BRR92" s="18"/>
      <c r="BRS92" s="18"/>
      <c r="BRT92" s="18"/>
      <c r="BRU92" s="18"/>
      <c r="BRV92" s="18"/>
      <c r="BRW92" s="18"/>
      <c r="BRX92" s="18"/>
      <c r="BRY92" s="18"/>
      <c r="BRZ92" s="18"/>
      <c r="BSA92" s="18"/>
      <c r="BSB92" s="18"/>
      <c r="BSC92" s="18"/>
      <c r="BSD92" s="18"/>
      <c r="BSE92" s="18"/>
      <c r="BSF92" s="18"/>
      <c r="BSG92" s="18"/>
      <c r="BSH92" s="18"/>
      <c r="BSI92" s="18"/>
      <c r="BSJ92" s="18"/>
      <c r="BSK92" s="18"/>
      <c r="BSL92" s="18"/>
      <c r="BSM92" s="18"/>
      <c r="BSN92" s="18"/>
      <c r="BSO92" s="18"/>
      <c r="BSP92" s="18"/>
      <c r="BSQ92" s="18"/>
      <c r="BSR92" s="18"/>
      <c r="BSS92" s="18"/>
      <c r="BST92" s="18"/>
      <c r="BSU92" s="18"/>
      <c r="BSV92" s="18"/>
      <c r="BSW92" s="18"/>
      <c r="BSX92" s="18"/>
      <c r="BSY92" s="18"/>
      <c r="BSZ92" s="18"/>
      <c r="BTA92" s="18"/>
      <c r="BTB92" s="18"/>
      <c r="BTC92" s="18"/>
      <c r="BTD92" s="18"/>
      <c r="BTE92" s="18"/>
      <c r="BTF92" s="18"/>
      <c r="BTG92" s="18"/>
      <c r="BTH92" s="18"/>
      <c r="BTI92" s="18"/>
      <c r="BTJ92" s="18"/>
      <c r="BTK92" s="18"/>
      <c r="BTL92" s="18"/>
      <c r="BTM92" s="18"/>
      <c r="BTN92" s="18"/>
      <c r="BTO92" s="18"/>
      <c r="BTP92" s="18"/>
      <c r="BTQ92" s="18"/>
      <c r="BTR92" s="18"/>
      <c r="BTS92" s="18"/>
      <c r="BTT92" s="18"/>
      <c r="BTU92" s="18"/>
      <c r="BTV92" s="18"/>
      <c r="BTW92" s="18"/>
      <c r="BTX92" s="18"/>
      <c r="BTY92" s="18"/>
      <c r="BTZ92" s="18"/>
      <c r="BUA92" s="18"/>
      <c r="BUB92" s="18"/>
      <c r="BUC92" s="18"/>
      <c r="BUD92" s="18"/>
      <c r="BUE92" s="18"/>
      <c r="BUF92" s="18"/>
      <c r="BUG92" s="18"/>
      <c r="BUH92" s="18"/>
      <c r="BUI92" s="18"/>
      <c r="BUJ92" s="18"/>
      <c r="BUK92" s="18"/>
      <c r="BUL92" s="18"/>
      <c r="BUM92" s="18"/>
      <c r="BUN92" s="18"/>
      <c r="BUO92" s="18"/>
      <c r="BUP92" s="18"/>
      <c r="BUQ92" s="18"/>
      <c r="BUR92" s="18"/>
      <c r="BUS92" s="18"/>
      <c r="BUT92" s="18"/>
      <c r="BUU92" s="18"/>
      <c r="BUV92" s="18"/>
      <c r="BUW92" s="18"/>
      <c r="BUX92" s="18"/>
      <c r="BUY92" s="18"/>
      <c r="BUZ92" s="18"/>
      <c r="BVA92" s="18"/>
      <c r="BVB92" s="18"/>
      <c r="BVC92" s="18"/>
      <c r="BVD92" s="18"/>
      <c r="BVE92" s="18"/>
      <c r="BVF92" s="18"/>
      <c r="BVG92" s="18"/>
      <c r="BVH92" s="18"/>
      <c r="BVI92" s="18"/>
      <c r="BVJ92" s="18"/>
      <c r="BVK92" s="18"/>
      <c r="BVL92" s="18"/>
      <c r="BVM92" s="18"/>
      <c r="BVN92" s="18"/>
      <c r="BVO92" s="18"/>
      <c r="BVP92" s="18"/>
      <c r="BVQ92" s="18"/>
      <c r="BVR92" s="18"/>
      <c r="BVS92" s="18"/>
      <c r="BVT92" s="18"/>
      <c r="BVU92" s="18"/>
      <c r="BVV92" s="18"/>
      <c r="BVW92" s="18"/>
      <c r="BVX92" s="18"/>
      <c r="BVY92" s="18"/>
      <c r="BVZ92" s="18"/>
      <c r="BWA92" s="18"/>
      <c r="BWB92" s="18"/>
      <c r="BWC92" s="18"/>
      <c r="BWD92" s="18"/>
      <c r="BWE92" s="18"/>
      <c r="BWF92" s="18"/>
      <c r="BWG92" s="18"/>
      <c r="BWH92" s="18"/>
      <c r="BWI92" s="18"/>
      <c r="BWJ92" s="18"/>
      <c r="BWK92" s="18"/>
      <c r="BWL92" s="18"/>
      <c r="BWM92" s="18"/>
      <c r="BWN92" s="18"/>
      <c r="BWO92" s="18"/>
      <c r="BWP92" s="18"/>
      <c r="BWQ92" s="18"/>
      <c r="BWR92" s="18"/>
      <c r="BWS92" s="18"/>
      <c r="BWT92" s="18"/>
      <c r="BWU92" s="18"/>
      <c r="BWV92" s="18"/>
      <c r="BWW92" s="18"/>
      <c r="BWX92" s="18"/>
      <c r="BWY92" s="18"/>
      <c r="BWZ92" s="18"/>
      <c r="BXA92" s="18"/>
      <c r="BXB92" s="18"/>
      <c r="BXC92" s="18"/>
      <c r="BXD92" s="18"/>
      <c r="BXE92" s="18"/>
      <c r="BXF92" s="18"/>
      <c r="BXG92" s="18"/>
      <c r="BXH92" s="18"/>
      <c r="BXI92" s="18"/>
      <c r="BXJ92" s="18"/>
      <c r="BXK92" s="18"/>
      <c r="BXL92" s="18"/>
      <c r="BXM92" s="18"/>
      <c r="BXN92" s="18"/>
      <c r="BXO92" s="18"/>
      <c r="BXP92" s="18"/>
      <c r="BXQ92" s="18"/>
      <c r="BXR92" s="18"/>
      <c r="BXS92" s="18"/>
      <c r="BXT92" s="18"/>
      <c r="BXU92" s="18"/>
      <c r="BXV92" s="18"/>
      <c r="BXW92" s="18"/>
      <c r="BXX92" s="18"/>
      <c r="BXY92" s="18"/>
      <c r="BXZ92" s="18"/>
      <c r="BYA92" s="18"/>
      <c r="BYB92" s="18"/>
      <c r="BYC92" s="18"/>
      <c r="BYD92" s="18"/>
      <c r="BYE92" s="18"/>
      <c r="BYF92" s="18"/>
      <c r="BYG92" s="18"/>
      <c r="BYH92" s="18"/>
      <c r="BYI92" s="18"/>
      <c r="BYJ92" s="18"/>
      <c r="BYK92" s="18"/>
      <c r="BYL92" s="18"/>
      <c r="BYM92" s="18"/>
      <c r="BYN92" s="18"/>
      <c r="BYO92" s="18"/>
      <c r="BYP92" s="18"/>
      <c r="BYQ92" s="18"/>
      <c r="BYR92" s="18"/>
      <c r="BYS92" s="18"/>
      <c r="BYT92" s="18"/>
      <c r="BYU92" s="18"/>
      <c r="BYV92" s="18"/>
      <c r="BYW92" s="18"/>
      <c r="BYX92" s="18"/>
      <c r="BYY92" s="18"/>
      <c r="BYZ92" s="18"/>
      <c r="BZA92" s="18"/>
      <c r="BZB92" s="18"/>
      <c r="BZC92" s="18"/>
      <c r="BZD92" s="18"/>
      <c r="BZE92" s="18"/>
      <c r="BZF92" s="18"/>
      <c r="BZG92" s="18"/>
      <c r="BZH92" s="18"/>
      <c r="BZI92" s="18"/>
      <c r="BZJ92" s="18"/>
      <c r="BZK92" s="18"/>
      <c r="BZL92" s="18"/>
      <c r="BZM92" s="18"/>
      <c r="BZN92" s="18"/>
      <c r="BZO92" s="18"/>
      <c r="BZP92" s="18"/>
      <c r="BZQ92" s="18"/>
      <c r="BZR92" s="18"/>
      <c r="BZS92" s="18"/>
      <c r="BZT92" s="18"/>
      <c r="BZU92" s="18"/>
      <c r="BZV92" s="18"/>
      <c r="BZW92" s="18"/>
      <c r="BZX92" s="18"/>
      <c r="BZY92" s="18"/>
      <c r="BZZ92" s="18"/>
      <c r="CAA92" s="18"/>
      <c r="CAB92" s="18"/>
      <c r="CAC92" s="18"/>
      <c r="CAD92" s="18"/>
      <c r="CAE92" s="18"/>
      <c r="CAF92" s="18"/>
      <c r="CAG92" s="18"/>
      <c r="CAH92" s="18"/>
      <c r="CAI92" s="18"/>
      <c r="CAJ92" s="18"/>
      <c r="CAK92" s="18"/>
      <c r="CAL92" s="18"/>
      <c r="CAM92" s="18"/>
      <c r="CAN92" s="18"/>
      <c r="CAO92" s="18"/>
      <c r="CAP92" s="18"/>
      <c r="CAQ92" s="18"/>
      <c r="CAR92" s="18"/>
      <c r="CAS92" s="18"/>
      <c r="CAT92" s="18"/>
      <c r="CAU92" s="18"/>
      <c r="CAV92" s="18"/>
      <c r="CAW92" s="18"/>
      <c r="CAX92" s="18"/>
      <c r="CAY92" s="18"/>
      <c r="CAZ92" s="18"/>
      <c r="CBA92" s="18"/>
      <c r="CBB92" s="18"/>
      <c r="CBC92" s="18"/>
      <c r="CBD92" s="18"/>
      <c r="CBE92" s="18"/>
      <c r="CBF92" s="18"/>
      <c r="CBG92" s="18"/>
      <c r="CBH92" s="18"/>
      <c r="CBI92" s="18"/>
      <c r="CBJ92" s="18"/>
      <c r="CBK92" s="18"/>
      <c r="CBL92" s="18"/>
      <c r="CBM92" s="18"/>
      <c r="CBN92" s="18"/>
      <c r="CBO92" s="18"/>
      <c r="CBP92" s="18"/>
      <c r="CBQ92" s="18"/>
      <c r="CBR92" s="18"/>
      <c r="CBS92" s="18"/>
      <c r="CBT92" s="18"/>
      <c r="CBU92" s="18"/>
      <c r="CBV92" s="18"/>
      <c r="CBW92" s="18"/>
      <c r="CBX92" s="18"/>
      <c r="CBY92" s="18"/>
      <c r="CBZ92" s="18"/>
      <c r="CCA92" s="18"/>
      <c r="CCB92" s="18"/>
      <c r="CCC92" s="18"/>
      <c r="CCD92" s="18"/>
      <c r="CCE92" s="18"/>
      <c r="CCF92" s="18"/>
      <c r="CCG92" s="18"/>
      <c r="CCH92" s="18"/>
      <c r="CCI92" s="18"/>
      <c r="CCJ92" s="18"/>
      <c r="CCK92" s="18"/>
      <c r="CCL92" s="18"/>
      <c r="CCM92" s="18"/>
      <c r="CCN92" s="18"/>
      <c r="CCO92" s="18"/>
      <c r="CCP92" s="18"/>
      <c r="CCQ92" s="18"/>
      <c r="CCR92" s="18"/>
      <c r="CCS92" s="18"/>
      <c r="CCT92" s="18"/>
      <c r="CCU92" s="18"/>
      <c r="CCV92" s="18"/>
      <c r="CCW92" s="18"/>
      <c r="CCX92" s="18"/>
      <c r="CCY92" s="18"/>
      <c r="CCZ92" s="18"/>
      <c r="CDA92" s="18"/>
      <c r="CDB92" s="18"/>
      <c r="CDC92" s="18"/>
      <c r="CDD92" s="18"/>
      <c r="CDE92" s="18"/>
      <c r="CDF92" s="18"/>
      <c r="CDG92" s="18"/>
      <c r="CDH92" s="18"/>
      <c r="CDI92" s="18"/>
      <c r="CDJ92" s="18"/>
      <c r="CDK92" s="18"/>
      <c r="CDL92" s="18"/>
      <c r="CDM92" s="18"/>
      <c r="CDN92" s="18"/>
      <c r="CDO92" s="18"/>
      <c r="CDP92" s="18"/>
      <c r="CDQ92" s="18"/>
      <c r="CDR92" s="18"/>
      <c r="CDS92" s="18"/>
      <c r="CDT92" s="18"/>
      <c r="CDU92" s="18"/>
      <c r="CDV92" s="18"/>
      <c r="CDW92" s="18"/>
      <c r="CDX92" s="18"/>
      <c r="CDY92" s="18"/>
      <c r="CDZ92" s="18"/>
      <c r="CEA92" s="18"/>
      <c r="CEB92" s="18"/>
      <c r="CEC92" s="18"/>
      <c r="CED92" s="18"/>
      <c r="CEE92" s="18"/>
      <c r="CEF92" s="18"/>
      <c r="CEG92" s="18"/>
      <c r="CEH92" s="18"/>
      <c r="CEI92" s="18"/>
      <c r="CEJ92" s="18"/>
      <c r="CEK92" s="18"/>
      <c r="CEL92" s="18"/>
      <c r="CEM92" s="18"/>
      <c r="CEN92" s="18"/>
      <c r="CEO92" s="18"/>
      <c r="CEP92" s="18"/>
      <c r="CEQ92" s="18"/>
      <c r="CER92" s="18"/>
      <c r="CES92" s="18"/>
      <c r="CET92" s="18"/>
      <c r="CEU92" s="18"/>
      <c r="CEV92" s="18"/>
      <c r="CEW92" s="18"/>
      <c r="CEX92" s="18"/>
      <c r="CEY92" s="18"/>
      <c r="CEZ92" s="18"/>
      <c r="CFA92" s="18"/>
      <c r="CFB92" s="18"/>
      <c r="CFC92" s="18"/>
      <c r="CFD92" s="18"/>
      <c r="CFE92" s="18"/>
      <c r="CFF92" s="18"/>
      <c r="CFG92" s="18"/>
      <c r="CFH92" s="18"/>
      <c r="CFI92" s="18"/>
      <c r="CFJ92" s="18"/>
      <c r="CFK92" s="18"/>
      <c r="CFL92" s="18"/>
      <c r="CFM92" s="18"/>
      <c r="CFN92" s="18"/>
      <c r="CFO92" s="18"/>
      <c r="CFP92" s="18"/>
      <c r="CFQ92" s="18"/>
      <c r="CFR92" s="18"/>
      <c r="CFS92" s="18"/>
      <c r="CFT92" s="18"/>
      <c r="CFU92" s="18"/>
      <c r="CFV92" s="18"/>
      <c r="CFW92" s="18"/>
      <c r="CFX92" s="18"/>
      <c r="CFY92" s="18"/>
      <c r="CFZ92" s="18"/>
      <c r="CGA92" s="18"/>
      <c r="CGB92" s="18"/>
      <c r="CGC92" s="18"/>
      <c r="CGD92" s="18"/>
      <c r="CGE92" s="18"/>
      <c r="CGF92" s="18"/>
      <c r="CGG92" s="18"/>
      <c r="CGH92" s="18"/>
      <c r="CGI92" s="18"/>
      <c r="CGJ92" s="18"/>
      <c r="CGK92" s="18"/>
      <c r="CGL92" s="18"/>
      <c r="CGM92" s="18"/>
      <c r="CGN92" s="18"/>
      <c r="CGO92" s="18"/>
      <c r="CGP92" s="18"/>
      <c r="CGQ92" s="18"/>
      <c r="CGR92" s="18"/>
      <c r="CGS92" s="18"/>
      <c r="CGT92" s="18"/>
      <c r="CGU92" s="18"/>
      <c r="CGV92" s="18"/>
      <c r="CGW92" s="18"/>
      <c r="CGX92" s="18"/>
      <c r="CGY92" s="18"/>
      <c r="CGZ92" s="18"/>
      <c r="CHA92" s="18"/>
      <c r="CHB92" s="18"/>
      <c r="CHC92" s="18"/>
      <c r="CHD92" s="18"/>
      <c r="CHE92" s="18"/>
      <c r="CHF92" s="18"/>
      <c r="CHG92" s="18"/>
      <c r="CHH92" s="18"/>
      <c r="CHI92" s="18"/>
      <c r="CHJ92" s="18"/>
      <c r="CHK92" s="18"/>
      <c r="CHL92" s="18"/>
      <c r="CHM92" s="18"/>
      <c r="CHN92" s="18"/>
      <c r="CHO92" s="18"/>
      <c r="CHP92" s="18"/>
      <c r="CHQ92" s="18"/>
      <c r="CHR92" s="18"/>
      <c r="CHS92" s="18"/>
      <c r="CHT92" s="18"/>
      <c r="CHU92" s="18"/>
      <c r="CHV92" s="18"/>
      <c r="CHW92" s="18"/>
      <c r="CHX92" s="18"/>
      <c r="CHY92" s="18"/>
      <c r="CHZ92" s="18"/>
      <c r="CIA92" s="18"/>
      <c r="CIB92" s="18"/>
      <c r="CIC92" s="18"/>
      <c r="CID92" s="18"/>
      <c r="CIE92" s="18"/>
      <c r="CIF92" s="18"/>
      <c r="CIG92" s="18"/>
      <c r="CIH92" s="18"/>
      <c r="CII92" s="18"/>
      <c r="CIJ92" s="18"/>
      <c r="CIK92" s="18"/>
      <c r="CIL92" s="18"/>
      <c r="CIM92" s="18"/>
      <c r="CIN92" s="18"/>
      <c r="CIO92" s="18"/>
      <c r="CIP92" s="18"/>
      <c r="CIQ92" s="18"/>
      <c r="CIR92" s="18"/>
      <c r="CIS92" s="18"/>
      <c r="CIT92" s="18"/>
      <c r="CIU92" s="18"/>
      <c r="CIV92" s="18"/>
      <c r="CIW92" s="18"/>
      <c r="CIX92" s="18"/>
      <c r="CIY92" s="18"/>
      <c r="CIZ92" s="18"/>
      <c r="CJA92" s="18"/>
      <c r="CJB92" s="18"/>
      <c r="CJC92" s="18"/>
      <c r="CJD92" s="18"/>
      <c r="CJE92" s="18"/>
      <c r="CJF92" s="18"/>
      <c r="CJG92" s="18"/>
      <c r="CJH92" s="18"/>
      <c r="CJI92" s="18"/>
      <c r="CJJ92" s="18"/>
      <c r="CJK92" s="18"/>
      <c r="CJL92" s="18"/>
      <c r="CJM92" s="18"/>
      <c r="CJN92" s="18"/>
      <c r="CJO92" s="18"/>
      <c r="CJP92" s="18"/>
      <c r="CJQ92" s="18"/>
      <c r="CJR92" s="18"/>
      <c r="CJS92" s="18"/>
      <c r="CJT92" s="18"/>
      <c r="CJU92" s="18"/>
      <c r="CJV92" s="18"/>
      <c r="CJW92" s="18"/>
      <c r="CJX92" s="18"/>
      <c r="CJY92" s="18"/>
      <c r="CJZ92" s="18"/>
      <c r="CKA92" s="18"/>
      <c r="CKB92" s="18"/>
      <c r="CKC92" s="18"/>
      <c r="CKD92" s="18"/>
      <c r="CKE92" s="18"/>
      <c r="CKF92" s="18"/>
      <c r="CKG92" s="18"/>
      <c r="CKH92" s="18"/>
      <c r="CKI92" s="18"/>
      <c r="CKJ92" s="18"/>
      <c r="CKK92" s="18"/>
      <c r="CKL92" s="18"/>
      <c r="CKM92" s="18"/>
      <c r="CKN92" s="18"/>
      <c r="CKO92" s="18"/>
      <c r="CKP92" s="18"/>
      <c r="CKQ92" s="18"/>
      <c r="CKR92" s="18"/>
      <c r="CKS92" s="18"/>
      <c r="CKT92" s="18"/>
      <c r="CKU92" s="18"/>
      <c r="CKV92" s="18"/>
      <c r="CKW92" s="18"/>
      <c r="CKX92" s="18"/>
      <c r="CKY92" s="18"/>
      <c r="CKZ92" s="18"/>
      <c r="CLA92" s="18"/>
      <c r="CLB92" s="18"/>
      <c r="CLC92" s="18"/>
      <c r="CLD92" s="18"/>
      <c r="CLE92" s="18"/>
      <c r="CLF92" s="18"/>
      <c r="CLG92" s="18"/>
      <c r="CLH92" s="18"/>
      <c r="CLI92" s="18"/>
      <c r="CLJ92" s="18"/>
      <c r="CLK92" s="18"/>
      <c r="CLL92" s="18"/>
      <c r="CLM92" s="18"/>
      <c r="CLN92" s="18"/>
      <c r="CLO92" s="18"/>
      <c r="CLP92" s="18"/>
      <c r="CLQ92" s="18"/>
      <c r="CLR92" s="18"/>
      <c r="CLS92" s="18"/>
    </row>
    <row r="93" spans="1:2359" ht="15.75" thickBot="1" x14ac:dyDescent="0.3">
      <c r="B93" s="603"/>
      <c r="C93" s="5" t="s">
        <v>76</v>
      </c>
      <c r="D93" s="150" t="s">
        <v>47</v>
      </c>
      <c r="E93" s="11"/>
      <c r="F93" s="137">
        <f>(G93+J93)/2</f>
        <v>61.093800000000002</v>
      </c>
      <c r="G93" s="138">
        <v>80</v>
      </c>
      <c r="H93" s="250" t="s">
        <v>201</v>
      </c>
      <c r="I93" s="139" t="s">
        <v>6</v>
      </c>
      <c r="J93" s="138">
        <f>(1054.69/25)</f>
        <v>42.187600000000003</v>
      </c>
      <c r="K93" s="250" t="s">
        <v>39</v>
      </c>
      <c r="L93" s="139" t="s">
        <v>202</v>
      </c>
      <c r="M93" s="140"/>
      <c r="N93" s="140"/>
      <c r="O93" s="193"/>
      <c r="P93" s="201" t="s">
        <v>203</v>
      </c>
      <c r="Q93" s="18"/>
      <c r="R93" s="99">
        <v>3</v>
      </c>
      <c r="S93" s="96">
        <f>(F93)</f>
        <v>61.093800000000002</v>
      </c>
      <c r="T93" s="92">
        <f>('PRECIOS COMPR.AR MARZO'!F94+'PRECIOS COMPR.AR MARZO'!R94+'PRECIOS COMPR.AR MARZO'!X94)/3</f>
        <v>21.066666666666666</v>
      </c>
      <c r="U93" s="92">
        <f>('PRECIOS COMPR.AR MARZO'!P94+'PRECIOS COMPR.AR MARZO'!S94)/2</f>
        <v>25.99</v>
      </c>
      <c r="V93" s="92">
        <f>('PRECIOS COMPR.AR MARZO'!N94)</f>
        <v>20.61</v>
      </c>
      <c r="W93" s="223">
        <f>(V93+U93+T93)/3</f>
        <v>22.555555555555554</v>
      </c>
      <c r="X93" s="18"/>
      <c r="Y93" s="31"/>
      <c r="Z93" s="31"/>
      <c r="AA93" s="43"/>
      <c r="AB93" s="18"/>
      <c r="AC93" s="18"/>
      <c r="AE93" s="18"/>
      <c r="AF93" s="18"/>
      <c r="AG93" s="18"/>
      <c r="AI93" s="18"/>
      <c r="AK93" s="18"/>
      <c r="AL93" s="18"/>
      <c r="AN93" s="36"/>
      <c r="AO93" s="36"/>
      <c r="AP93" s="36"/>
      <c r="AQ93" s="36"/>
      <c r="AR93" s="36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</row>
    <row r="94" spans="1:2359" x14ac:dyDescent="0.25">
      <c r="B94" s="603"/>
      <c r="C94" s="5" t="s">
        <v>75</v>
      </c>
      <c r="D94" s="150" t="s">
        <v>47</v>
      </c>
      <c r="E94" s="11"/>
      <c r="F94" s="111">
        <f>(G94)</f>
        <v>350</v>
      </c>
      <c r="G94" s="19">
        <f>(35000/100)</f>
        <v>350</v>
      </c>
      <c r="H94" s="246" t="s">
        <v>206</v>
      </c>
      <c r="I94" s="55" t="s">
        <v>205</v>
      </c>
      <c r="J94" s="55"/>
      <c r="K94" s="257"/>
      <c r="L94" s="55"/>
      <c r="M94" s="62"/>
      <c r="N94" s="62"/>
      <c r="O94" s="16"/>
      <c r="P94" s="13"/>
      <c r="Q94" s="18"/>
      <c r="R94" s="99">
        <v>2</v>
      </c>
      <c r="S94" s="95">
        <f>(F94)</f>
        <v>350</v>
      </c>
      <c r="T94" s="95"/>
      <c r="U94" s="95">
        <f>('PRECIOS COMPR.AR MARZO'!G95)</f>
        <v>58.13</v>
      </c>
      <c r="V94" s="95"/>
      <c r="W94" s="223">
        <f>(U94)</f>
        <v>58.13</v>
      </c>
      <c r="X94" s="18"/>
      <c r="Y94" s="31"/>
      <c r="Z94" s="31"/>
      <c r="AA94" s="43"/>
      <c r="AB94" s="18"/>
      <c r="AC94" s="18"/>
      <c r="AE94" s="18"/>
      <c r="AF94" s="18"/>
      <c r="AG94" s="18"/>
      <c r="AI94" s="18"/>
      <c r="AK94" s="18"/>
      <c r="AL94" s="18"/>
      <c r="AN94" s="36"/>
      <c r="AO94" s="36"/>
      <c r="AP94" s="36"/>
      <c r="AQ94" s="36"/>
      <c r="AR94" s="36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</row>
    <row r="95" spans="1:2359" x14ac:dyDescent="0.25">
      <c r="B95" s="603"/>
      <c r="C95" s="5" t="s">
        <v>74</v>
      </c>
      <c r="D95" s="150" t="s">
        <v>64</v>
      </c>
      <c r="E95" s="11"/>
      <c r="F95" s="111">
        <f t="shared" ref="F95" si="4">(G95)</f>
        <v>80</v>
      </c>
      <c r="G95" s="19">
        <v>80</v>
      </c>
      <c r="H95" s="246" t="s">
        <v>201</v>
      </c>
      <c r="I95" s="55" t="s">
        <v>204</v>
      </c>
      <c r="J95" s="55"/>
      <c r="K95" s="257"/>
      <c r="L95" s="55"/>
      <c r="M95" s="62"/>
      <c r="N95" s="62"/>
      <c r="O95" s="16"/>
      <c r="P95" s="5"/>
      <c r="Q95" s="18"/>
      <c r="R95" s="99">
        <v>2</v>
      </c>
      <c r="S95" s="96">
        <f>(F95)</f>
        <v>80</v>
      </c>
      <c r="T95" s="93"/>
      <c r="U95" s="92">
        <f>('PRECIOS COMPR.AR MARZO'!G96+'PRECIOS COMPR.AR MARZO'!S96+'PRECIOS COMPR.AR MARZO'!Y96)/3</f>
        <v>21.396666666666665</v>
      </c>
      <c r="V95" s="92"/>
      <c r="W95" s="223">
        <f>(U95)</f>
        <v>21.396666666666665</v>
      </c>
      <c r="X95" s="18"/>
      <c r="Y95" s="31"/>
      <c r="Z95" s="31"/>
      <c r="AA95" s="43"/>
      <c r="AB95" s="18"/>
      <c r="AC95" s="18"/>
      <c r="AE95" s="18"/>
      <c r="AF95" s="18"/>
      <c r="AG95" s="18"/>
      <c r="AI95" s="18"/>
      <c r="AK95" s="18"/>
      <c r="AL95" s="18"/>
      <c r="AN95" s="36"/>
      <c r="AO95" s="36"/>
      <c r="AP95" s="36"/>
      <c r="AQ95" s="36"/>
      <c r="AR95" s="36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</row>
    <row r="96" spans="1:2359" s="26" customFormat="1" x14ac:dyDescent="0.25">
      <c r="A96" s="18"/>
      <c r="B96" s="603"/>
      <c r="C96" s="155" t="s">
        <v>73</v>
      </c>
      <c r="D96" s="156" t="s">
        <v>47</v>
      </c>
      <c r="E96" s="11"/>
      <c r="F96" s="606" t="s">
        <v>339</v>
      </c>
      <c r="G96" s="606"/>
      <c r="H96" s="606"/>
      <c r="I96" s="606"/>
      <c r="J96" s="606"/>
      <c r="K96" s="606"/>
      <c r="L96" s="606"/>
      <c r="M96" s="606"/>
      <c r="N96" s="606"/>
      <c r="O96" s="606"/>
      <c r="P96" s="606"/>
      <c r="Q96" s="18"/>
      <c r="R96" s="167"/>
      <c r="S96" s="95"/>
      <c r="T96" s="169"/>
      <c r="U96" s="169"/>
      <c r="V96" s="169"/>
      <c r="W96" s="223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  <c r="AMJ96" s="18"/>
      <c r="AMK96" s="18"/>
      <c r="AML96" s="18"/>
      <c r="AMM96" s="18"/>
      <c r="AMN96" s="18"/>
      <c r="AMO96" s="18"/>
      <c r="AMP96" s="18"/>
      <c r="AMQ96" s="18"/>
      <c r="AMR96" s="18"/>
      <c r="AMS96" s="18"/>
      <c r="AMT96" s="18"/>
      <c r="AMU96" s="18"/>
      <c r="AMV96" s="18"/>
      <c r="AMW96" s="18"/>
      <c r="AMX96" s="18"/>
      <c r="AMY96" s="18"/>
      <c r="AMZ96" s="18"/>
      <c r="ANA96" s="18"/>
      <c r="ANB96" s="18"/>
      <c r="ANC96" s="18"/>
      <c r="AND96" s="18"/>
      <c r="ANE96" s="18"/>
      <c r="ANF96" s="18"/>
      <c r="ANG96" s="18"/>
      <c r="ANH96" s="18"/>
      <c r="ANI96" s="18"/>
      <c r="ANJ96" s="18"/>
      <c r="ANK96" s="18"/>
      <c r="ANL96" s="18"/>
      <c r="ANM96" s="18"/>
      <c r="ANN96" s="18"/>
      <c r="ANO96" s="18"/>
      <c r="ANP96" s="18"/>
      <c r="ANQ96" s="18"/>
      <c r="ANR96" s="18"/>
      <c r="ANS96" s="18"/>
      <c r="ANT96" s="18"/>
      <c r="ANU96" s="18"/>
      <c r="ANV96" s="18"/>
      <c r="ANW96" s="18"/>
      <c r="ANX96" s="18"/>
      <c r="ANY96" s="18"/>
      <c r="ANZ96" s="18"/>
      <c r="AOA96" s="18"/>
      <c r="AOB96" s="18"/>
      <c r="AOC96" s="18"/>
      <c r="AOD96" s="18"/>
      <c r="AOE96" s="18"/>
      <c r="AOF96" s="18"/>
      <c r="AOG96" s="18"/>
      <c r="AOH96" s="18"/>
      <c r="AOI96" s="18"/>
      <c r="AOJ96" s="18"/>
      <c r="AOK96" s="18"/>
      <c r="AOL96" s="18"/>
      <c r="AOM96" s="18"/>
      <c r="AON96" s="18"/>
      <c r="AOO96" s="18"/>
      <c r="AOP96" s="18"/>
      <c r="AOQ96" s="18"/>
      <c r="AOR96" s="18"/>
      <c r="AOS96" s="18"/>
      <c r="AOT96" s="18"/>
      <c r="AOU96" s="18"/>
      <c r="AOV96" s="18"/>
      <c r="AOW96" s="18"/>
      <c r="AOX96" s="18"/>
      <c r="AOY96" s="18"/>
      <c r="AOZ96" s="18"/>
      <c r="APA96" s="18"/>
      <c r="APB96" s="18"/>
      <c r="APC96" s="18"/>
      <c r="APD96" s="18"/>
      <c r="APE96" s="18"/>
      <c r="APF96" s="18"/>
      <c r="APG96" s="18"/>
      <c r="APH96" s="18"/>
      <c r="API96" s="18"/>
      <c r="APJ96" s="18"/>
      <c r="APK96" s="18"/>
      <c r="APL96" s="18"/>
      <c r="APM96" s="18"/>
      <c r="APN96" s="18"/>
      <c r="APO96" s="18"/>
      <c r="APP96" s="18"/>
      <c r="APQ96" s="18"/>
      <c r="APR96" s="18"/>
      <c r="APS96" s="18"/>
      <c r="APT96" s="18"/>
      <c r="APU96" s="18"/>
      <c r="APV96" s="18"/>
      <c r="APW96" s="18"/>
      <c r="APX96" s="18"/>
      <c r="APY96" s="18"/>
      <c r="APZ96" s="18"/>
      <c r="AQA96" s="18"/>
      <c r="AQB96" s="18"/>
      <c r="AQC96" s="18"/>
      <c r="AQD96" s="18"/>
      <c r="AQE96" s="18"/>
      <c r="AQF96" s="18"/>
      <c r="AQG96" s="18"/>
      <c r="AQH96" s="18"/>
      <c r="AQI96" s="18"/>
      <c r="AQJ96" s="18"/>
      <c r="AQK96" s="18"/>
      <c r="AQL96" s="18"/>
      <c r="AQM96" s="18"/>
      <c r="AQN96" s="18"/>
      <c r="AQO96" s="18"/>
      <c r="AQP96" s="18"/>
      <c r="AQQ96" s="18"/>
      <c r="AQR96" s="18"/>
      <c r="AQS96" s="18"/>
      <c r="AQT96" s="18"/>
      <c r="AQU96" s="18"/>
      <c r="AQV96" s="18"/>
      <c r="AQW96" s="18"/>
      <c r="AQX96" s="18"/>
      <c r="AQY96" s="18"/>
      <c r="AQZ96" s="18"/>
      <c r="ARA96" s="18"/>
      <c r="ARB96" s="18"/>
      <c r="ARC96" s="18"/>
      <c r="ARD96" s="18"/>
      <c r="ARE96" s="18"/>
      <c r="ARF96" s="18"/>
      <c r="ARG96" s="18"/>
      <c r="ARH96" s="18"/>
      <c r="ARI96" s="18"/>
      <c r="ARJ96" s="18"/>
      <c r="ARK96" s="18"/>
      <c r="ARL96" s="18"/>
      <c r="ARM96" s="18"/>
      <c r="ARN96" s="18"/>
      <c r="ARO96" s="18"/>
      <c r="ARP96" s="18"/>
      <c r="ARQ96" s="18"/>
      <c r="ARR96" s="18"/>
      <c r="ARS96" s="18"/>
      <c r="ART96" s="18"/>
      <c r="ARU96" s="18"/>
      <c r="ARV96" s="18"/>
      <c r="ARW96" s="18"/>
      <c r="ARX96" s="18"/>
      <c r="ARY96" s="18"/>
      <c r="ARZ96" s="18"/>
      <c r="ASA96" s="18"/>
      <c r="ASB96" s="18"/>
      <c r="ASC96" s="18"/>
      <c r="ASD96" s="18"/>
      <c r="ASE96" s="18"/>
      <c r="ASF96" s="18"/>
      <c r="ASG96" s="18"/>
      <c r="ASH96" s="18"/>
      <c r="ASI96" s="18"/>
      <c r="ASJ96" s="18"/>
      <c r="ASK96" s="18"/>
      <c r="ASL96" s="18"/>
      <c r="ASM96" s="18"/>
      <c r="ASN96" s="18"/>
      <c r="ASO96" s="18"/>
      <c r="ASP96" s="18"/>
      <c r="ASQ96" s="18"/>
      <c r="ASR96" s="18"/>
      <c r="ASS96" s="18"/>
      <c r="AST96" s="18"/>
      <c r="ASU96" s="18"/>
      <c r="ASV96" s="18"/>
      <c r="ASW96" s="18"/>
      <c r="ASX96" s="18"/>
      <c r="ASY96" s="18"/>
      <c r="ASZ96" s="18"/>
      <c r="ATA96" s="18"/>
      <c r="ATB96" s="18"/>
      <c r="ATC96" s="18"/>
      <c r="ATD96" s="18"/>
      <c r="ATE96" s="18"/>
      <c r="ATF96" s="18"/>
      <c r="ATG96" s="18"/>
      <c r="ATH96" s="18"/>
      <c r="ATI96" s="18"/>
      <c r="ATJ96" s="18"/>
      <c r="ATK96" s="18"/>
      <c r="ATL96" s="18"/>
      <c r="ATM96" s="18"/>
      <c r="ATN96" s="18"/>
      <c r="ATO96" s="18"/>
      <c r="ATP96" s="18"/>
      <c r="ATQ96" s="18"/>
      <c r="ATR96" s="18"/>
      <c r="ATS96" s="18"/>
      <c r="ATT96" s="18"/>
      <c r="ATU96" s="18"/>
      <c r="ATV96" s="18"/>
      <c r="ATW96" s="18"/>
      <c r="ATX96" s="18"/>
      <c r="ATY96" s="18"/>
      <c r="ATZ96" s="18"/>
      <c r="AUA96" s="18"/>
      <c r="AUB96" s="18"/>
      <c r="AUC96" s="18"/>
      <c r="AUD96" s="18"/>
      <c r="AUE96" s="18"/>
      <c r="AUF96" s="18"/>
      <c r="AUG96" s="18"/>
      <c r="AUH96" s="18"/>
      <c r="AUI96" s="18"/>
      <c r="AUJ96" s="18"/>
      <c r="AUK96" s="18"/>
      <c r="AUL96" s="18"/>
      <c r="AUM96" s="18"/>
      <c r="AUN96" s="18"/>
      <c r="AUO96" s="18"/>
      <c r="AUP96" s="18"/>
      <c r="AUQ96" s="18"/>
      <c r="AUR96" s="18"/>
      <c r="AUS96" s="18"/>
      <c r="AUT96" s="18"/>
      <c r="AUU96" s="18"/>
      <c r="AUV96" s="18"/>
      <c r="AUW96" s="18"/>
      <c r="AUX96" s="18"/>
      <c r="AUY96" s="18"/>
      <c r="AUZ96" s="18"/>
      <c r="AVA96" s="18"/>
      <c r="AVB96" s="18"/>
      <c r="AVC96" s="18"/>
      <c r="AVD96" s="18"/>
      <c r="AVE96" s="18"/>
      <c r="AVF96" s="18"/>
      <c r="AVG96" s="18"/>
      <c r="AVH96" s="18"/>
      <c r="AVI96" s="18"/>
      <c r="AVJ96" s="18"/>
      <c r="AVK96" s="18"/>
      <c r="AVL96" s="18"/>
      <c r="AVM96" s="18"/>
      <c r="AVN96" s="18"/>
      <c r="AVO96" s="18"/>
      <c r="AVP96" s="18"/>
      <c r="AVQ96" s="18"/>
      <c r="AVR96" s="18"/>
      <c r="AVS96" s="18"/>
      <c r="AVT96" s="18"/>
      <c r="AVU96" s="18"/>
      <c r="AVV96" s="18"/>
      <c r="AVW96" s="18"/>
      <c r="AVX96" s="18"/>
      <c r="AVY96" s="18"/>
      <c r="AVZ96" s="18"/>
      <c r="AWA96" s="18"/>
      <c r="AWB96" s="18"/>
      <c r="AWC96" s="18"/>
      <c r="AWD96" s="18"/>
      <c r="AWE96" s="18"/>
      <c r="AWF96" s="18"/>
      <c r="AWG96" s="18"/>
      <c r="AWH96" s="18"/>
      <c r="AWI96" s="18"/>
      <c r="AWJ96" s="18"/>
      <c r="AWK96" s="18"/>
      <c r="AWL96" s="18"/>
      <c r="AWM96" s="18"/>
      <c r="AWN96" s="18"/>
      <c r="AWO96" s="18"/>
      <c r="AWP96" s="18"/>
      <c r="AWQ96" s="18"/>
      <c r="AWR96" s="18"/>
      <c r="AWS96" s="18"/>
      <c r="AWT96" s="18"/>
      <c r="AWU96" s="18"/>
      <c r="AWV96" s="18"/>
      <c r="AWW96" s="18"/>
      <c r="AWX96" s="18"/>
      <c r="AWY96" s="18"/>
      <c r="AWZ96" s="18"/>
      <c r="AXA96" s="18"/>
      <c r="AXB96" s="18"/>
      <c r="AXC96" s="18"/>
      <c r="AXD96" s="18"/>
      <c r="AXE96" s="18"/>
      <c r="AXF96" s="18"/>
      <c r="AXG96" s="18"/>
      <c r="AXH96" s="18"/>
      <c r="AXI96" s="18"/>
      <c r="AXJ96" s="18"/>
      <c r="AXK96" s="18"/>
      <c r="AXL96" s="18"/>
      <c r="AXM96" s="18"/>
      <c r="AXN96" s="18"/>
      <c r="AXO96" s="18"/>
      <c r="AXP96" s="18"/>
      <c r="AXQ96" s="18"/>
      <c r="AXR96" s="18"/>
      <c r="AXS96" s="18"/>
      <c r="AXT96" s="18"/>
      <c r="AXU96" s="18"/>
      <c r="AXV96" s="18"/>
      <c r="AXW96" s="18"/>
      <c r="AXX96" s="18"/>
      <c r="AXY96" s="18"/>
      <c r="AXZ96" s="18"/>
      <c r="AYA96" s="18"/>
      <c r="AYB96" s="18"/>
      <c r="AYC96" s="18"/>
      <c r="AYD96" s="18"/>
      <c r="AYE96" s="18"/>
      <c r="AYF96" s="18"/>
      <c r="AYG96" s="18"/>
      <c r="AYH96" s="18"/>
      <c r="AYI96" s="18"/>
      <c r="AYJ96" s="18"/>
      <c r="AYK96" s="18"/>
      <c r="AYL96" s="18"/>
      <c r="AYM96" s="18"/>
      <c r="AYN96" s="18"/>
      <c r="AYO96" s="18"/>
      <c r="AYP96" s="18"/>
      <c r="AYQ96" s="18"/>
      <c r="AYR96" s="18"/>
      <c r="AYS96" s="18"/>
      <c r="AYT96" s="18"/>
      <c r="AYU96" s="18"/>
      <c r="AYV96" s="18"/>
      <c r="AYW96" s="18"/>
      <c r="AYX96" s="18"/>
      <c r="AYY96" s="18"/>
      <c r="AYZ96" s="18"/>
      <c r="AZA96" s="18"/>
      <c r="AZB96" s="18"/>
      <c r="AZC96" s="18"/>
      <c r="AZD96" s="18"/>
      <c r="AZE96" s="18"/>
      <c r="AZF96" s="18"/>
      <c r="AZG96" s="18"/>
      <c r="AZH96" s="18"/>
      <c r="AZI96" s="18"/>
      <c r="AZJ96" s="18"/>
      <c r="AZK96" s="18"/>
      <c r="AZL96" s="18"/>
      <c r="AZM96" s="18"/>
      <c r="AZN96" s="18"/>
      <c r="AZO96" s="18"/>
      <c r="AZP96" s="18"/>
      <c r="AZQ96" s="18"/>
      <c r="AZR96" s="18"/>
      <c r="AZS96" s="18"/>
      <c r="AZT96" s="18"/>
      <c r="AZU96" s="18"/>
      <c r="AZV96" s="18"/>
      <c r="AZW96" s="18"/>
      <c r="AZX96" s="18"/>
      <c r="AZY96" s="18"/>
      <c r="AZZ96" s="18"/>
      <c r="BAA96" s="18"/>
      <c r="BAB96" s="18"/>
      <c r="BAC96" s="18"/>
      <c r="BAD96" s="18"/>
      <c r="BAE96" s="18"/>
      <c r="BAF96" s="18"/>
      <c r="BAG96" s="18"/>
      <c r="BAH96" s="18"/>
      <c r="BAI96" s="18"/>
      <c r="BAJ96" s="18"/>
      <c r="BAK96" s="18"/>
      <c r="BAL96" s="18"/>
      <c r="BAM96" s="18"/>
      <c r="BAN96" s="18"/>
      <c r="BAO96" s="18"/>
      <c r="BAP96" s="18"/>
      <c r="BAQ96" s="18"/>
      <c r="BAR96" s="18"/>
      <c r="BAS96" s="18"/>
      <c r="BAT96" s="18"/>
      <c r="BAU96" s="18"/>
      <c r="BAV96" s="18"/>
      <c r="BAW96" s="18"/>
      <c r="BAX96" s="18"/>
      <c r="BAY96" s="18"/>
      <c r="BAZ96" s="18"/>
      <c r="BBA96" s="18"/>
      <c r="BBB96" s="18"/>
      <c r="BBC96" s="18"/>
      <c r="BBD96" s="18"/>
      <c r="BBE96" s="18"/>
      <c r="BBF96" s="18"/>
      <c r="BBG96" s="18"/>
      <c r="BBH96" s="18"/>
      <c r="BBI96" s="18"/>
      <c r="BBJ96" s="18"/>
      <c r="BBK96" s="18"/>
      <c r="BBL96" s="18"/>
      <c r="BBM96" s="18"/>
      <c r="BBN96" s="18"/>
      <c r="BBO96" s="18"/>
      <c r="BBP96" s="18"/>
      <c r="BBQ96" s="18"/>
      <c r="BBR96" s="18"/>
      <c r="BBS96" s="18"/>
      <c r="BBT96" s="18"/>
      <c r="BBU96" s="18"/>
      <c r="BBV96" s="18"/>
      <c r="BBW96" s="18"/>
      <c r="BBX96" s="18"/>
      <c r="BBY96" s="18"/>
      <c r="BBZ96" s="18"/>
      <c r="BCA96" s="18"/>
      <c r="BCB96" s="18"/>
      <c r="BCC96" s="18"/>
      <c r="BCD96" s="18"/>
      <c r="BCE96" s="18"/>
      <c r="BCF96" s="18"/>
      <c r="BCG96" s="18"/>
      <c r="BCH96" s="18"/>
      <c r="BCI96" s="18"/>
      <c r="BCJ96" s="18"/>
      <c r="BCK96" s="18"/>
      <c r="BCL96" s="18"/>
      <c r="BCM96" s="18"/>
      <c r="BCN96" s="18"/>
      <c r="BCO96" s="18"/>
      <c r="BCP96" s="18"/>
      <c r="BCQ96" s="18"/>
      <c r="BCR96" s="18"/>
      <c r="BCS96" s="18"/>
      <c r="BCT96" s="18"/>
      <c r="BCU96" s="18"/>
      <c r="BCV96" s="18"/>
      <c r="BCW96" s="18"/>
      <c r="BCX96" s="18"/>
      <c r="BCY96" s="18"/>
      <c r="BCZ96" s="18"/>
      <c r="BDA96" s="18"/>
      <c r="BDB96" s="18"/>
      <c r="BDC96" s="18"/>
      <c r="BDD96" s="18"/>
      <c r="BDE96" s="18"/>
      <c r="BDF96" s="18"/>
      <c r="BDG96" s="18"/>
      <c r="BDH96" s="18"/>
      <c r="BDI96" s="18"/>
      <c r="BDJ96" s="18"/>
      <c r="BDK96" s="18"/>
      <c r="BDL96" s="18"/>
      <c r="BDM96" s="18"/>
      <c r="BDN96" s="18"/>
      <c r="BDO96" s="18"/>
      <c r="BDP96" s="18"/>
      <c r="BDQ96" s="18"/>
      <c r="BDR96" s="18"/>
      <c r="BDS96" s="18"/>
      <c r="BDT96" s="18"/>
      <c r="BDU96" s="18"/>
      <c r="BDV96" s="18"/>
      <c r="BDW96" s="18"/>
      <c r="BDX96" s="18"/>
      <c r="BDY96" s="18"/>
      <c r="BDZ96" s="18"/>
      <c r="BEA96" s="18"/>
      <c r="BEB96" s="18"/>
      <c r="BEC96" s="18"/>
      <c r="BED96" s="18"/>
      <c r="BEE96" s="18"/>
      <c r="BEF96" s="18"/>
      <c r="BEG96" s="18"/>
      <c r="BEH96" s="18"/>
      <c r="BEI96" s="18"/>
      <c r="BEJ96" s="18"/>
      <c r="BEK96" s="18"/>
      <c r="BEL96" s="18"/>
      <c r="BEM96" s="18"/>
      <c r="BEN96" s="18"/>
      <c r="BEO96" s="18"/>
      <c r="BEP96" s="18"/>
      <c r="BEQ96" s="18"/>
      <c r="BER96" s="18"/>
      <c r="BES96" s="18"/>
      <c r="BET96" s="18"/>
      <c r="BEU96" s="18"/>
      <c r="BEV96" s="18"/>
      <c r="BEW96" s="18"/>
      <c r="BEX96" s="18"/>
      <c r="BEY96" s="18"/>
      <c r="BEZ96" s="18"/>
      <c r="BFA96" s="18"/>
      <c r="BFB96" s="18"/>
      <c r="BFC96" s="18"/>
      <c r="BFD96" s="18"/>
      <c r="BFE96" s="18"/>
      <c r="BFF96" s="18"/>
      <c r="BFG96" s="18"/>
      <c r="BFH96" s="18"/>
      <c r="BFI96" s="18"/>
      <c r="BFJ96" s="18"/>
      <c r="BFK96" s="18"/>
      <c r="BFL96" s="18"/>
      <c r="BFM96" s="18"/>
      <c r="BFN96" s="18"/>
      <c r="BFO96" s="18"/>
      <c r="BFP96" s="18"/>
      <c r="BFQ96" s="18"/>
      <c r="BFR96" s="18"/>
      <c r="BFS96" s="18"/>
      <c r="BFT96" s="18"/>
      <c r="BFU96" s="18"/>
      <c r="BFV96" s="18"/>
      <c r="BFW96" s="18"/>
      <c r="BFX96" s="18"/>
      <c r="BFY96" s="18"/>
      <c r="BFZ96" s="18"/>
      <c r="BGA96" s="18"/>
      <c r="BGB96" s="18"/>
      <c r="BGC96" s="18"/>
      <c r="BGD96" s="18"/>
      <c r="BGE96" s="18"/>
      <c r="BGF96" s="18"/>
      <c r="BGG96" s="18"/>
      <c r="BGH96" s="18"/>
      <c r="BGI96" s="18"/>
      <c r="BGJ96" s="18"/>
      <c r="BGK96" s="18"/>
      <c r="BGL96" s="18"/>
      <c r="BGM96" s="18"/>
      <c r="BGN96" s="18"/>
      <c r="BGO96" s="18"/>
      <c r="BGP96" s="18"/>
      <c r="BGQ96" s="18"/>
      <c r="BGR96" s="18"/>
      <c r="BGS96" s="18"/>
      <c r="BGT96" s="18"/>
      <c r="BGU96" s="18"/>
      <c r="BGV96" s="18"/>
      <c r="BGW96" s="18"/>
      <c r="BGX96" s="18"/>
      <c r="BGY96" s="18"/>
      <c r="BGZ96" s="18"/>
      <c r="BHA96" s="18"/>
      <c r="BHB96" s="18"/>
      <c r="BHC96" s="18"/>
      <c r="BHD96" s="18"/>
      <c r="BHE96" s="18"/>
      <c r="BHF96" s="18"/>
      <c r="BHG96" s="18"/>
      <c r="BHH96" s="18"/>
      <c r="BHI96" s="18"/>
      <c r="BHJ96" s="18"/>
      <c r="BHK96" s="18"/>
      <c r="BHL96" s="18"/>
      <c r="BHM96" s="18"/>
      <c r="BHN96" s="18"/>
      <c r="BHO96" s="18"/>
      <c r="BHP96" s="18"/>
      <c r="BHQ96" s="18"/>
      <c r="BHR96" s="18"/>
      <c r="BHS96" s="18"/>
      <c r="BHT96" s="18"/>
      <c r="BHU96" s="18"/>
      <c r="BHV96" s="18"/>
      <c r="BHW96" s="18"/>
      <c r="BHX96" s="18"/>
      <c r="BHY96" s="18"/>
      <c r="BHZ96" s="18"/>
      <c r="BIA96" s="18"/>
      <c r="BIB96" s="18"/>
      <c r="BIC96" s="18"/>
      <c r="BID96" s="18"/>
      <c r="BIE96" s="18"/>
      <c r="BIF96" s="18"/>
      <c r="BIG96" s="18"/>
      <c r="BIH96" s="18"/>
      <c r="BII96" s="18"/>
      <c r="BIJ96" s="18"/>
      <c r="BIK96" s="18"/>
      <c r="BIL96" s="18"/>
      <c r="BIM96" s="18"/>
      <c r="BIN96" s="18"/>
      <c r="BIO96" s="18"/>
      <c r="BIP96" s="18"/>
      <c r="BIQ96" s="18"/>
      <c r="BIR96" s="18"/>
      <c r="BIS96" s="18"/>
      <c r="BIT96" s="18"/>
      <c r="BIU96" s="18"/>
      <c r="BIV96" s="18"/>
      <c r="BIW96" s="18"/>
      <c r="BIX96" s="18"/>
      <c r="BIY96" s="18"/>
      <c r="BIZ96" s="18"/>
      <c r="BJA96" s="18"/>
      <c r="BJB96" s="18"/>
      <c r="BJC96" s="18"/>
      <c r="BJD96" s="18"/>
      <c r="BJE96" s="18"/>
      <c r="BJF96" s="18"/>
      <c r="BJG96" s="18"/>
      <c r="BJH96" s="18"/>
      <c r="BJI96" s="18"/>
      <c r="BJJ96" s="18"/>
      <c r="BJK96" s="18"/>
      <c r="BJL96" s="18"/>
      <c r="BJM96" s="18"/>
      <c r="BJN96" s="18"/>
      <c r="BJO96" s="18"/>
      <c r="BJP96" s="18"/>
      <c r="BJQ96" s="18"/>
      <c r="BJR96" s="18"/>
      <c r="BJS96" s="18"/>
      <c r="BJT96" s="18"/>
      <c r="BJU96" s="18"/>
      <c r="BJV96" s="18"/>
      <c r="BJW96" s="18"/>
      <c r="BJX96" s="18"/>
      <c r="BJY96" s="18"/>
      <c r="BJZ96" s="18"/>
      <c r="BKA96" s="18"/>
      <c r="BKB96" s="18"/>
      <c r="BKC96" s="18"/>
      <c r="BKD96" s="18"/>
      <c r="BKE96" s="18"/>
      <c r="BKF96" s="18"/>
      <c r="BKG96" s="18"/>
      <c r="BKH96" s="18"/>
      <c r="BKI96" s="18"/>
      <c r="BKJ96" s="18"/>
      <c r="BKK96" s="18"/>
      <c r="BKL96" s="18"/>
      <c r="BKM96" s="18"/>
      <c r="BKN96" s="18"/>
      <c r="BKO96" s="18"/>
      <c r="BKP96" s="18"/>
      <c r="BKQ96" s="18"/>
      <c r="BKR96" s="18"/>
      <c r="BKS96" s="18"/>
      <c r="BKT96" s="18"/>
      <c r="BKU96" s="18"/>
      <c r="BKV96" s="18"/>
      <c r="BKW96" s="18"/>
      <c r="BKX96" s="18"/>
      <c r="BKY96" s="18"/>
      <c r="BKZ96" s="18"/>
      <c r="BLA96" s="18"/>
      <c r="BLB96" s="18"/>
      <c r="BLC96" s="18"/>
      <c r="BLD96" s="18"/>
      <c r="BLE96" s="18"/>
      <c r="BLF96" s="18"/>
      <c r="BLG96" s="18"/>
      <c r="BLH96" s="18"/>
      <c r="BLI96" s="18"/>
      <c r="BLJ96" s="18"/>
      <c r="BLK96" s="18"/>
      <c r="BLL96" s="18"/>
      <c r="BLM96" s="18"/>
      <c r="BLN96" s="18"/>
      <c r="BLO96" s="18"/>
      <c r="BLP96" s="18"/>
      <c r="BLQ96" s="18"/>
      <c r="BLR96" s="18"/>
      <c r="BLS96" s="18"/>
      <c r="BLT96" s="18"/>
      <c r="BLU96" s="18"/>
      <c r="BLV96" s="18"/>
      <c r="BLW96" s="18"/>
      <c r="BLX96" s="18"/>
      <c r="BLY96" s="18"/>
      <c r="BLZ96" s="18"/>
      <c r="BMA96" s="18"/>
      <c r="BMB96" s="18"/>
      <c r="BMC96" s="18"/>
      <c r="BMD96" s="18"/>
      <c r="BME96" s="18"/>
      <c r="BMF96" s="18"/>
      <c r="BMG96" s="18"/>
      <c r="BMH96" s="18"/>
      <c r="BMI96" s="18"/>
      <c r="BMJ96" s="18"/>
      <c r="BMK96" s="18"/>
      <c r="BML96" s="18"/>
      <c r="BMM96" s="18"/>
      <c r="BMN96" s="18"/>
      <c r="BMO96" s="18"/>
      <c r="BMP96" s="18"/>
      <c r="BMQ96" s="18"/>
      <c r="BMR96" s="18"/>
      <c r="BMS96" s="18"/>
      <c r="BMT96" s="18"/>
      <c r="BMU96" s="18"/>
      <c r="BMV96" s="18"/>
      <c r="BMW96" s="18"/>
      <c r="BMX96" s="18"/>
      <c r="BMY96" s="18"/>
      <c r="BMZ96" s="18"/>
      <c r="BNA96" s="18"/>
      <c r="BNB96" s="18"/>
      <c r="BNC96" s="18"/>
      <c r="BND96" s="18"/>
      <c r="BNE96" s="18"/>
      <c r="BNF96" s="18"/>
      <c r="BNG96" s="18"/>
      <c r="BNH96" s="18"/>
      <c r="BNI96" s="18"/>
      <c r="BNJ96" s="18"/>
      <c r="BNK96" s="18"/>
      <c r="BNL96" s="18"/>
      <c r="BNM96" s="18"/>
      <c r="BNN96" s="18"/>
      <c r="BNO96" s="18"/>
      <c r="BNP96" s="18"/>
      <c r="BNQ96" s="18"/>
      <c r="BNR96" s="18"/>
      <c r="BNS96" s="18"/>
      <c r="BNT96" s="18"/>
      <c r="BNU96" s="18"/>
      <c r="BNV96" s="18"/>
      <c r="BNW96" s="18"/>
      <c r="BNX96" s="18"/>
      <c r="BNY96" s="18"/>
      <c r="BNZ96" s="18"/>
      <c r="BOA96" s="18"/>
      <c r="BOB96" s="18"/>
      <c r="BOC96" s="18"/>
      <c r="BOD96" s="18"/>
      <c r="BOE96" s="18"/>
      <c r="BOF96" s="18"/>
      <c r="BOG96" s="18"/>
      <c r="BOH96" s="18"/>
      <c r="BOI96" s="18"/>
      <c r="BOJ96" s="18"/>
      <c r="BOK96" s="18"/>
      <c r="BOL96" s="18"/>
      <c r="BOM96" s="18"/>
      <c r="BON96" s="18"/>
      <c r="BOO96" s="18"/>
      <c r="BOP96" s="18"/>
      <c r="BOQ96" s="18"/>
      <c r="BOR96" s="18"/>
      <c r="BOS96" s="18"/>
      <c r="BOT96" s="18"/>
      <c r="BOU96" s="18"/>
      <c r="BOV96" s="18"/>
      <c r="BOW96" s="18"/>
      <c r="BOX96" s="18"/>
      <c r="BOY96" s="18"/>
      <c r="BOZ96" s="18"/>
      <c r="BPA96" s="18"/>
      <c r="BPB96" s="18"/>
      <c r="BPC96" s="18"/>
      <c r="BPD96" s="18"/>
      <c r="BPE96" s="18"/>
      <c r="BPF96" s="18"/>
      <c r="BPG96" s="18"/>
      <c r="BPH96" s="18"/>
      <c r="BPI96" s="18"/>
      <c r="BPJ96" s="18"/>
      <c r="BPK96" s="18"/>
      <c r="BPL96" s="18"/>
      <c r="BPM96" s="18"/>
      <c r="BPN96" s="18"/>
      <c r="BPO96" s="18"/>
      <c r="BPP96" s="18"/>
      <c r="BPQ96" s="18"/>
      <c r="BPR96" s="18"/>
      <c r="BPS96" s="18"/>
      <c r="BPT96" s="18"/>
      <c r="BPU96" s="18"/>
      <c r="BPV96" s="18"/>
      <c r="BPW96" s="18"/>
      <c r="BPX96" s="18"/>
      <c r="BPY96" s="18"/>
      <c r="BPZ96" s="18"/>
      <c r="BQA96" s="18"/>
      <c r="BQB96" s="18"/>
      <c r="BQC96" s="18"/>
      <c r="BQD96" s="18"/>
      <c r="BQE96" s="18"/>
      <c r="BQF96" s="18"/>
      <c r="BQG96" s="18"/>
      <c r="BQH96" s="18"/>
      <c r="BQI96" s="18"/>
      <c r="BQJ96" s="18"/>
      <c r="BQK96" s="18"/>
      <c r="BQL96" s="18"/>
      <c r="BQM96" s="18"/>
      <c r="BQN96" s="18"/>
      <c r="BQO96" s="18"/>
      <c r="BQP96" s="18"/>
      <c r="BQQ96" s="18"/>
      <c r="BQR96" s="18"/>
      <c r="BQS96" s="18"/>
      <c r="BQT96" s="18"/>
      <c r="BQU96" s="18"/>
      <c r="BQV96" s="18"/>
      <c r="BQW96" s="18"/>
      <c r="BQX96" s="18"/>
      <c r="BQY96" s="18"/>
      <c r="BQZ96" s="18"/>
      <c r="BRA96" s="18"/>
      <c r="BRB96" s="18"/>
      <c r="BRC96" s="18"/>
      <c r="BRD96" s="18"/>
      <c r="BRE96" s="18"/>
      <c r="BRF96" s="18"/>
      <c r="BRG96" s="18"/>
      <c r="BRH96" s="18"/>
      <c r="BRI96" s="18"/>
      <c r="BRJ96" s="18"/>
      <c r="BRK96" s="18"/>
      <c r="BRL96" s="18"/>
      <c r="BRM96" s="18"/>
      <c r="BRN96" s="18"/>
      <c r="BRO96" s="18"/>
      <c r="BRP96" s="18"/>
      <c r="BRQ96" s="18"/>
      <c r="BRR96" s="18"/>
      <c r="BRS96" s="18"/>
      <c r="BRT96" s="18"/>
      <c r="BRU96" s="18"/>
      <c r="BRV96" s="18"/>
      <c r="BRW96" s="18"/>
      <c r="BRX96" s="18"/>
      <c r="BRY96" s="18"/>
      <c r="BRZ96" s="18"/>
      <c r="BSA96" s="18"/>
      <c r="BSB96" s="18"/>
      <c r="BSC96" s="18"/>
      <c r="BSD96" s="18"/>
      <c r="BSE96" s="18"/>
      <c r="BSF96" s="18"/>
      <c r="BSG96" s="18"/>
      <c r="BSH96" s="18"/>
      <c r="BSI96" s="18"/>
      <c r="BSJ96" s="18"/>
      <c r="BSK96" s="18"/>
      <c r="BSL96" s="18"/>
      <c r="BSM96" s="18"/>
      <c r="BSN96" s="18"/>
      <c r="BSO96" s="18"/>
      <c r="BSP96" s="18"/>
      <c r="BSQ96" s="18"/>
      <c r="BSR96" s="18"/>
      <c r="BSS96" s="18"/>
      <c r="BST96" s="18"/>
      <c r="BSU96" s="18"/>
      <c r="BSV96" s="18"/>
      <c r="BSW96" s="18"/>
      <c r="BSX96" s="18"/>
      <c r="BSY96" s="18"/>
      <c r="BSZ96" s="18"/>
      <c r="BTA96" s="18"/>
      <c r="BTB96" s="18"/>
      <c r="BTC96" s="18"/>
      <c r="BTD96" s="18"/>
      <c r="BTE96" s="18"/>
      <c r="BTF96" s="18"/>
      <c r="BTG96" s="18"/>
      <c r="BTH96" s="18"/>
      <c r="BTI96" s="18"/>
      <c r="BTJ96" s="18"/>
      <c r="BTK96" s="18"/>
      <c r="BTL96" s="18"/>
      <c r="BTM96" s="18"/>
      <c r="BTN96" s="18"/>
      <c r="BTO96" s="18"/>
      <c r="BTP96" s="18"/>
      <c r="BTQ96" s="18"/>
      <c r="BTR96" s="18"/>
      <c r="BTS96" s="18"/>
      <c r="BTT96" s="18"/>
      <c r="BTU96" s="18"/>
      <c r="BTV96" s="18"/>
      <c r="BTW96" s="18"/>
      <c r="BTX96" s="18"/>
      <c r="BTY96" s="18"/>
      <c r="BTZ96" s="18"/>
      <c r="BUA96" s="18"/>
      <c r="BUB96" s="18"/>
      <c r="BUC96" s="18"/>
      <c r="BUD96" s="18"/>
      <c r="BUE96" s="18"/>
      <c r="BUF96" s="18"/>
      <c r="BUG96" s="18"/>
      <c r="BUH96" s="18"/>
      <c r="BUI96" s="18"/>
      <c r="BUJ96" s="18"/>
      <c r="BUK96" s="18"/>
      <c r="BUL96" s="18"/>
      <c r="BUM96" s="18"/>
      <c r="BUN96" s="18"/>
      <c r="BUO96" s="18"/>
      <c r="BUP96" s="18"/>
      <c r="BUQ96" s="18"/>
      <c r="BUR96" s="18"/>
      <c r="BUS96" s="18"/>
      <c r="BUT96" s="18"/>
      <c r="BUU96" s="18"/>
      <c r="BUV96" s="18"/>
      <c r="BUW96" s="18"/>
      <c r="BUX96" s="18"/>
      <c r="BUY96" s="18"/>
      <c r="BUZ96" s="18"/>
      <c r="BVA96" s="18"/>
      <c r="BVB96" s="18"/>
      <c r="BVC96" s="18"/>
      <c r="BVD96" s="18"/>
      <c r="BVE96" s="18"/>
      <c r="BVF96" s="18"/>
      <c r="BVG96" s="18"/>
      <c r="BVH96" s="18"/>
      <c r="BVI96" s="18"/>
      <c r="BVJ96" s="18"/>
      <c r="BVK96" s="18"/>
      <c r="BVL96" s="18"/>
      <c r="BVM96" s="18"/>
      <c r="BVN96" s="18"/>
      <c r="BVO96" s="18"/>
      <c r="BVP96" s="18"/>
      <c r="BVQ96" s="18"/>
      <c r="BVR96" s="18"/>
      <c r="BVS96" s="18"/>
      <c r="BVT96" s="18"/>
      <c r="BVU96" s="18"/>
      <c r="BVV96" s="18"/>
      <c r="BVW96" s="18"/>
      <c r="BVX96" s="18"/>
      <c r="BVY96" s="18"/>
      <c r="BVZ96" s="18"/>
      <c r="BWA96" s="18"/>
      <c r="BWB96" s="18"/>
      <c r="BWC96" s="18"/>
      <c r="BWD96" s="18"/>
      <c r="BWE96" s="18"/>
      <c r="BWF96" s="18"/>
      <c r="BWG96" s="18"/>
      <c r="BWH96" s="18"/>
      <c r="BWI96" s="18"/>
      <c r="BWJ96" s="18"/>
      <c r="BWK96" s="18"/>
      <c r="BWL96" s="18"/>
      <c r="BWM96" s="18"/>
      <c r="BWN96" s="18"/>
      <c r="BWO96" s="18"/>
      <c r="BWP96" s="18"/>
      <c r="BWQ96" s="18"/>
      <c r="BWR96" s="18"/>
      <c r="BWS96" s="18"/>
      <c r="BWT96" s="18"/>
      <c r="BWU96" s="18"/>
      <c r="BWV96" s="18"/>
      <c r="BWW96" s="18"/>
      <c r="BWX96" s="18"/>
      <c r="BWY96" s="18"/>
      <c r="BWZ96" s="18"/>
      <c r="BXA96" s="18"/>
      <c r="BXB96" s="18"/>
      <c r="BXC96" s="18"/>
      <c r="BXD96" s="18"/>
      <c r="BXE96" s="18"/>
      <c r="BXF96" s="18"/>
      <c r="BXG96" s="18"/>
      <c r="BXH96" s="18"/>
      <c r="BXI96" s="18"/>
      <c r="BXJ96" s="18"/>
      <c r="BXK96" s="18"/>
      <c r="BXL96" s="18"/>
      <c r="BXM96" s="18"/>
      <c r="BXN96" s="18"/>
      <c r="BXO96" s="18"/>
      <c r="BXP96" s="18"/>
      <c r="BXQ96" s="18"/>
      <c r="BXR96" s="18"/>
      <c r="BXS96" s="18"/>
      <c r="BXT96" s="18"/>
      <c r="BXU96" s="18"/>
      <c r="BXV96" s="18"/>
      <c r="BXW96" s="18"/>
      <c r="BXX96" s="18"/>
      <c r="BXY96" s="18"/>
      <c r="BXZ96" s="18"/>
      <c r="BYA96" s="18"/>
      <c r="BYB96" s="18"/>
      <c r="BYC96" s="18"/>
      <c r="BYD96" s="18"/>
      <c r="BYE96" s="18"/>
      <c r="BYF96" s="18"/>
      <c r="BYG96" s="18"/>
      <c r="BYH96" s="18"/>
      <c r="BYI96" s="18"/>
      <c r="BYJ96" s="18"/>
      <c r="BYK96" s="18"/>
      <c r="BYL96" s="18"/>
      <c r="BYM96" s="18"/>
      <c r="BYN96" s="18"/>
      <c r="BYO96" s="18"/>
      <c r="BYP96" s="18"/>
      <c r="BYQ96" s="18"/>
      <c r="BYR96" s="18"/>
      <c r="BYS96" s="18"/>
      <c r="BYT96" s="18"/>
      <c r="BYU96" s="18"/>
      <c r="BYV96" s="18"/>
      <c r="BYW96" s="18"/>
      <c r="BYX96" s="18"/>
      <c r="BYY96" s="18"/>
      <c r="BYZ96" s="18"/>
      <c r="BZA96" s="18"/>
      <c r="BZB96" s="18"/>
      <c r="BZC96" s="18"/>
      <c r="BZD96" s="18"/>
      <c r="BZE96" s="18"/>
      <c r="BZF96" s="18"/>
      <c r="BZG96" s="18"/>
      <c r="BZH96" s="18"/>
      <c r="BZI96" s="18"/>
      <c r="BZJ96" s="18"/>
      <c r="BZK96" s="18"/>
      <c r="BZL96" s="18"/>
      <c r="BZM96" s="18"/>
      <c r="BZN96" s="18"/>
      <c r="BZO96" s="18"/>
      <c r="BZP96" s="18"/>
      <c r="BZQ96" s="18"/>
      <c r="BZR96" s="18"/>
      <c r="BZS96" s="18"/>
      <c r="BZT96" s="18"/>
      <c r="BZU96" s="18"/>
      <c r="BZV96" s="18"/>
      <c r="BZW96" s="18"/>
      <c r="BZX96" s="18"/>
      <c r="BZY96" s="18"/>
      <c r="BZZ96" s="18"/>
      <c r="CAA96" s="18"/>
      <c r="CAB96" s="18"/>
      <c r="CAC96" s="18"/>
      <c r="CAD96" s="18"/>
      <c r="CAE96" s="18"/>
      <c r="CAF96" s="18"/>
      <c r="CAG96" s="18"/>
      <c r="CAH96" s="18"/>
      <c r="CAI96" s="18"/>
      <c r="CAJ96" s="18"/>
      <c r="CAK96" s="18"/>
      <c r="CAL96" s="18"/>
      <c r="CAM96" s="18"/>
      <c r="CAN96" s="18"/>
      <c r="CAO96" s="18"/>
      <c r="CAP96" s="18"/>
      <c r="CAQ96" s="18"/>
      <c r="CAR96" s="18"/>
      <c r="CAS96" s="18"/>
      <c r="CAT96" s="18"/>
      <c r="CAU96" s="18"/>
      <c r="CAV96" s="18"/>
      <c r="CAW96" s="18"/>
      <c r="CAX96" s="18"/>
      <c r="CAY96" s="18"/>
      <c r="CAZ96" s="18"/>
      <c r="CBA96" s="18"/>
      <c r="CBB96" s="18"/>
      <c r="CBC96" s="18"/>
      <c r="CBD96" s="18"/>
      <c r="CBE96" s="18"/>
      <c r="CBF96" s="18"/>
      <c r="CBG96" s="18"/>
      <c r="CBH96" s="18"/>
      <c r="CBI96" s="18"/>
      <c r="CBJ96" s="18"/>
      <c r="CBK96" s="18"/>
      <c r="CBL96" s="18"/>
      <c r="CBM96" s="18"/>
      <c r="CBN96" s="18"/>
      <c r="CBO96" s="18"/>
      <c r="CBP96" s="18"/>
      <c r="CBQ96" s="18"/>
      <c r="CBR96" s="18"/>
      <c r="CBS96" s="18"/>
      <c r="CBT96" s="18"/>
      <c r="CBU96" s="18"/>
      <c r="CBV96" s="18"/>
      <c r="CBW96" s="18"/>
      <c r="CBX96" s="18"/>
      <c r="CBY96" s="18"/>
      <c r="CBZ96" s="18"/>
      <c r="CCA96" s="18"/>
      <c r="CCB96" s="18"/>
      <c r="CCC96" s="18"/>
      <c r="CCD96" s="18"/>
      <c r="CCE96" s="18"/>
      <c r="CCF96" s="18"/>
      <c r="CCG96" s="18"/>
      <c r="CCH96" s="18"/>
      <c r="CCI96" s="18"/>
      <c r="CCJ96" s="18"/>
      <c r="CCK96" s="18"/>
      <c r="CCL96" s="18"/>
      <c r="CCM96" s="18"/>
      <c r="CCN96" s="18"/>
      <c r="CCO96" s="18"/>
      <c r="CCP96" s="18"/>
      <c r="CCQ96" s="18"/>
      <c r="CCR96" s="18"/>
      <c r="CCS96" s="18"/>
      <c r="CCT96" s="18"/>
      <c r="CCU96" s="18"/>
      <c r="CCV96" s="18"/>
      <c r="CCW96" s="18"/>
      <c r="CCX96" s="18"/>
      <c r="CCY96" s="18"/>
      <c r="CCZ96" s="18"/>
      <c r="CDA96" s="18"/>
      <c r="CDB96" s="18"/>
      <c r="CDC96" s="18"/>
      <c r="CDD96" s="18"/>
      <c r="CDE96" s="18"/>
      <c r="CDF96" s="18"/>
      <c r="CDG96" s="18"/>
      <c r="CDH96" s="18"/>
      <c r="CDI96" s="18"/>
      <c r="CDJ96" s="18"/>
      <c r="CDK96" s="18"/>
      <c r="CDL96" s="18"/>
      <c r="CDM96" s="18"/>
      <c r="CDN96" s="18"/>
      <c r="CDO96" s="18"/>
      <c r="CDP96" s="18"/>
      <c r="CDQ96" s="18"/>
      <c r="CDR96" s="18"/>
      <c r="CDS96" s="18"/>
      <c r="CDT96" s="18"/>
      <c r="CDU96" s="18"/>
      <c r="CDV96" s="18"/>
      <c r="CDW96" s="18"/>
      <c r="CDX96" s="18"/>
      <c r="CDY96" s="18"/>
      <c r="CDZ96" s="18"/>
      <c r="CEA96" s="18"/>
      <c r="CEB96" s="18"/>
      <c r="CEC96" s="18"/>
      <c r="CED96" s="18"/>
      <c r="CEE96" s="18"/>
      <c r="CEF96" s="18"/>
      <c r="CEG96" s="18"/>
      <c r="CEH96" s="18"/>
      <c r="CEI96" s="18"/>
      <c r="CEJ96" s="18"/>
      <c r="CEK96" s="18"/>
      <c r="CEL96" s="18"/>
      <c r="CEM96" s="18"/>
      <c r="CEN96" s="18"/>
      <c r="CEO96" s="18"/>
      <c r="CEP96" s="18"/>
      <c r="CEQ96" s="18"/>
      <c r="CER96" s="18"/>
      <c r="CES96" s="18"/>
      <c r="CET96" s="18"/>
      <c r="CEU96" s="18"/>
      <c r="CEV96" s="18"/>
      <c r="CEW96" s="18"/>
      <c r="CEX96" s="18"/>
      <c r="CEY96" s="18"/>
      <c r="CEZ96" s="18"/>
      <c r="CFA96" s="18"/>
      <c r="CFB96" s="18"/>
      <c r="CFC96" s="18"/>
      <c r="CFD96" s="18"/>
      <c r="CFE96" s="18"/>
      <c r="CFF96" s="18"/>
      <c r="CFG96" s="18"/>
      <c r="CFH96" s="18"/>
      <c r="CFI96" s="18"/>
      <c r="CFJ96" s="18"/>
      <c r="CFK96" s="18"/>
      <c r="CFL96" s="18"/>
      <c r="CFM96" s="18"/>
      <c r="CFN96" s="18"/>
      <c r="CFO96" s="18"/>
      <c r="CFP96" s="18"/>
      <c r="CFQ96" s="18"/>
      <c r="CFR96" s="18"/>
      <c r="CFS96" s="18"/>
      <c r="CFT96" s="18"/>
      <c r="CFU96" s="18"/>
      <c r="CFV96" s="18"/>
      <c r="CFW96" s="18"/>
      <c r="CFX96" s="18"/>
      <c r="CFY96" s="18"/>
      <c r="CFZ96" s="18"/>
      <c r="CGA96" s="18"/>
      <c r="CGB96" s="18"/>
      <c r="CGC96" s="18"/>
      <c r="CGD96" s="18"/>
      <c r="CGE96" s="18"/>
      <c r="CGF96" s="18"/>
      <c r="CGG96" s="18"/>
      <c r="CGH96" s="18"/>
      <c r="CGI96" s="18"/>
      <c r="CGJ96" s="18"/>
      <c r="CGK96" s="18"/>
      <c r="CGL96" s="18"/>
      <c r="CGM96" s="18"/>
      <c r="CGN96" s="18"/>
      <c r="CGO96" s="18"/>
      <c r="CGP96" s="18"/>
      <c r="CGQ96" s="18"/>
      <c r="CGR96" s="18"/>
      <c r="CGS96" s="18"/>
      <c r="CGT96" s="18"/>
      <c r="CGU96" s="18"/>
      <c r="CGV96" s="18"/>
      <c r="CGW96" s="18"/>
      <c r="CGX96" s="18"/>
      <c r="CGY96" s="18"/>
      <c r="CGZ96" s="18"/>
      <c r="CHA96" s="18"/>
      <c r="CHB96" s="18"/>
      <c r="CHC96" s="18"/>
      <c r="CHD96" s="18"/>
      <c r="CHE96" s="18"/>
      <c r="CHF96" s="18"/>
      <c r="CHG96" s="18"/>
      <c r="CHH96" s="18"/>
      <c r="CHI96" s="18"/>
      <c r="CHJ96" s="18"/>
      <c r="CHK96" s="18"/>
      <c r="CHL96" s="18"/>
      <c r="CHM96" s="18"/>
      <c r="CHN96" s="18"/>
      <c r="CHO96" s="18"/>
      <c r="CHP96" s="18"/>
      <c r="CHQ96" s="18"/>
      <c r="CHR96" s="18"/>
      <c r="CHS96" s="18"/>
      <c r="CHT96" s="18"/>
      <c r="CHU96" s="18"/>
      <c r="CHV96" s="18"/>
      <c r="CHW96" s="18"/>
      <c r="CHX96" s="18"/>
      <c r="CHY96" s="18"/>
      <c r="CHZ96" s="18"/>
      <c r="CIA96" s="18"/>
      <c r="CIB96" s="18"/>
      <c r="CIC96" s="18"/>
      <c r="CID96" s="18"/>
      <c r="CIE96" s="18"/>
      <c r="CIF96" s="18"/>
      <c r="CIG96" s="18"/>
      <c r="CIH96" s="18"/>
      <c r="CII96" s="18"/>
      <c r="CIJ96" s="18"/>
      <c r="CIK96" s="18"/>
      <c r="CIL96" s="18"/>
      <c r="CIM96" s="18"/>
      <c r="CIN96" s="18"/>
      <c r="CIO96" s="18"/>
      <c r="CIP96" s="18"/>
      <c r="CIQ96" s="18"/>
      <c r="CIR96" s="18"/>
      <c r="CIS96" s="18"/>
      <c r="CIT96" s="18"/>
      <c r="CIU96" s="18"/>
      <c r="CIV96" s="18"/>
      <c r="CIW96" s="18"/>
      <c r="CIX96" s="18"/>
      <c r="CIY96" s="18"/>
      <c r="CIZ96" s="18"/>
      <c r="CJA96" s="18"/>
      <c r="CJB96" s="18"/>
      <c r="CJC96" s="18"/>
      <c r="CJD96" s="18"/>
      <c r="CJE96" s="18"/>
      <c r="CJF96" s="18"/>
      <c r="CJG96" s="18"/>
      <c r="CJH96" s="18"/>
      <c r="CJI96" s="18"/>
      <c r="CJJ96" s="18"/>
      <c r="CJK96" s="18"/>
      <c r="CJL96" s="18"/>
      <c r="CJM96" s="18"/>
      <c r="CJN96" s="18"/>
      <c r="CJO96" s="18"/>
      <c r="CJP96" s="18"/>
      <c r="CJQ96" s="18"/>
      <c r="CJR96" s="18"/>
      <c r="CJS96" s="18"/>
      <c r="CJT96" s="18"/>
      <c r="CJU96" s="18"/>
      <c r="CJV96" s="18"/>
      <c r="CJW96" s="18"/>
      <c r="CJX96" s="18"/>
      <c r="CJY96" s="18"/>
      <c r="CJZ96" s="18"/>
      <c r="CKA96" s="18"/>
      <c r="CKB96" s="18"/>
      <c r="CKC96" s="18"/>
      <c r="CKD96" s="18"/>
      <c r="CKE96" s="18"/>
      <c r="CKF96" s="18"/>
      <c r="CKG96" s="18"/>
      <c r="CKH96" s="18"/>
      <c r="CKI96" s="18"/>
      <c r="CKJ96" s="18"/>
      <c r="CKK96" s="18"/>
      <c r="CKL96" s="18"/>
      <c r="CKM96" s="18"/>
      <c r="CKN96" s="18"/>
      <c r="CKO96" s="18"/>
      <c r="CKP96" s="18"/>
      <c r="CKQ96" s="18"/>
      <c r="CKR96" s="18"/>
      <c r="CKS96" s="18"/>
      <c r="CKT96" s="18"/>
      <c r="CKU96" s="18"/>
      <c r="CKV96" s="18"/>
      <c r="CKW96" s="18"/>
      <c r="CKX96" s="18"/>
      <c r="CKY96" s="18"/>
      <c r="CKZ96" s="18"/>
      <c r="CLA96" s="18"/>
      <c r="CLB96" s="18"/>
      <c r="CLC96" s="18"/>
      <c r="CLD96" s="18"/>
      <c r="CLE96" s="18"/>
      <c r="CLF96" s="18"/>
      <c r="CLG96" s="18"/>
      <c r="CLH96" s="18"/>
      <c r="CLI96" s="18"/>
      <c r="CLJ96" s="18"/>
      <c r="CLK96" s="18"/>
      <c r="CLL96" s="18"/>
      <c r="CLM96" s="18"/>
      <c r="CLN96" s="18"/>
      <c r="CLO96" s="18"/>
      <c r="CLP96" s="18"/>
      <c r="CLQ96" s="18"/>
      <c r="CLR96" s="18"/>
      <c r="CLS96" s="18"/>
    </row>
    <row r="97" spans="1:2359" x14ac:dyDescent="0.25">
      <c r="B97" s="162"/>
      <c r="C97" s="162"/>
      <c r="D97" s="162"/>
      <c r="E97" s="11"/>
      <c r="F97" s="621"/>
      <c r="G97" s="621"/>
      <c r="H97" s="621"/>
      <c r="I97" s="621"/>
      <c r="J97" s="621"/>
      <c r="K97" s="621"/>
      <c r="L97" s="621"/>
      <c r="M97" s="621"/>
      <c r="N97" s="621"/>
      <c r="O97" s="621"/>
      <c r="P97" s="621"/>
      <c r="Q97" s="18"/>
      <c r="R97" s="578"/>
      <c r="S97" s="579"/>
      <c r="T97" s="579"/>
      <c r="U97" s="579"/>
      <c r="V97" s="580"/>
      <c r="W97" s="221"/>
      <c r="X97" s="18"/>
      <c r="Y97" s="31"/>
      <c r="Z97" s="31"/>
      <c r="AA97" s="43"/>
      <c r="AB97" s="18"/>
      <c r="AC97" s="18"/>
      <c r="AE97" s="18"/>
      <c r="AF97" s="18"/>
      <c r="AG97" s="18"/>
      <c r="AI97" s="18"/>
      <c r="AK97" s="18"/>
      <c r="AL97" s="18"/>
      <c r="AN97" s="36"/>
      <c r="AO97" s="36"/>
      <c r="AP97" s="36"/>
      <c r="AQ97" s="36"/>
      <c r="AR97" s="36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</row>
    <row r="98" spans="1:2359" x14ac:dyDescent="0.25">
      <c r="B98" s="163">
        <v>321600081</v>
      </c>
      <c r="C98" s="9" t="s">
        <v>122</v>
      </c>
      <c r="D98" s="161" t="s">
        <v>47</v>
      </c>
      <c r="E98" s="11"/>
      <c r="F98" s="111">
        <f>(G98+J98)/2</f>
        <v>1470.5</v>
      </c>
      <c r="G98" s="19">
        <v>1241</v>
      </c>
      <c r="H98" s="251"/>
      <c r="I98" s="53" t="s">
        <v>258</v>
      </c>
      <c r="J98" s="72">
        <v>1700</v>
      </c>
      <c r="K98" s="91" t="s">
        <v>387</v>
      </c>
      <c r="L98" s="648" t="s">
        <v>386</v>
      </c>
      <c r="M98" s="648"/>
      <c r="N98" s="648"/>
      <c r="O98" s="648"/>
      <c r="P98" s="648"/>
      <c r="Q98" s="18"/>
      <c r="R98" s="99">
        <v>3</v>
      </c>
      <c r="S98" s="96">
        <f>(F98)</f>
        <v>1470.5</v>
      </c>
      <c r="T98" s="93"/>
      <c r="U98" s="93"/>
      <c r="V98" s="93"/>
      <c r="W98" s="223"/>
      <c r="X98" s="18"/>
      <c r="Y98" s="31"/>
      <c r="Z98" s="31"/>
      <c r="AA98" s="43"/>
      <c r="AB98" s="18"/>
      <c r="AC98" s="18"/>
      <c r="AE98" s="18"/>
      <c r="AF98" s="18"/>
      <c r="AG98" s="18"/>
      <c r="AI98" s="18"/>
      <c r="AK98" s="18"/>
      <c r="AL98" s="18"/>
      <c r="AN98" s="36"/>
      <c r="AO98" s="36"/>
      <c r="AP98" s="36"/>
      <c r="AQ98" s="36"/>
      <c r="AR98" s="36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</row>
    <row r="99" spans="1:2359" ht="15.75" thickBot="1" x14ac:dyDescent="0.3">
      <c r="B99" s="586" t="s">
        <v>279</v>
      </c>
      <c r="C99" s="586"/>
      <c r="D99" s="586"/>
      <c r="E99" s="11"/>
      <c r="F99" s="598"/>
      <c r="G99" s="598"/>
      <c r="H99" s="598"/>
      <c r="I99" s="598"/>
      <c r="J99" s="598"/>
      <c r="K99" s="598"/>
      <c r="L99" s="598"/>
      <c r="M99" s="598"/>
      <c r="N99" s="598"/>
      <c r="O99" s="598"/>
      <c r="P99" s="600"/>
      <c r="Q99" s="18"/>
      <c r="R99" s="99"/>
      <c r="S99" s="104"/>
      <c r="T99" s="104"/>
      <c r="U99" s="104"/>
      <c r="V99" s="104"/>
      <c r="W99" s="223"/>
      <c r="X99" s="18"/>
      <c r="Y99" s="31"/>
      <c r="Z99" s="31"/>
      <c r="AA99" s="43"/>
      <c r="AB99" s="18"/>
      <c r="AC99" s="18"/>
      <c r="AE99" s="18"/>
      <c r="AF99" s="18"/>
      <c r="AG99" s="18"/>
      <c r="AI99" s="18"/>
      <c r="AK99" s="18"/>
      <c r="AL99" s="18"/>
      <c r="AN99" s="36"/>
      <c r="AO99" s="36"/>
      <c r="AP99" s="36"/>
      <c r="AQ99" s="36"/>
      <c r="AR99" s="36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</row>
    <row r="100" spans="1:2359" ht="16.5" thickBot="1" x14ac:dyDescent="0.3">
      <c r="B100" s="148">
        <v>32030001</v>
      </c>
      <c r="C100" s="5" t="s">
        <v>10</v>
      </c>
      <c r="D100" s="150" t="s">
        <v>47</v>
      </c>
      <c r="E100" s="11"/>
      <c r="F100" s="108">
        <f>(G100+J100)/2</f>
        <v>8.64</v>
      </c>
      <c r="G100" s="119">
        <f>(868/100)</f>
        <v>8.68</v>
      </c>
      <c r="H100" s="246" t="s">
        <v>176</v>
      </c>
      <c r="I100" s="121" t="s">
        <v>179</v>
      </c>
      <c r="J100" s="19">
        <f>(860/100)</f>
        <v>8.6</v>
      </c>
      <c r="K100" s="246" t="s">
        <v>178</v>
      </c>
      <c r="L100" s="16" t="s">
        <v>177</v>
      </c>
      <c r="M100" s="62"/>
      <c r="N100" s="62"/>
      <c r="O100" s="75"/>
      <c r="P100" s="198" t="s">
        <v>180</v>
      </c>
      <c r="Q100" s="18"/>
      <c r="R100" s="99">
        <v>3</v>
      </c>
      <c r="S100" s="96">
        <f>(F100)</f>
        <v>8.64</v>
      </c>
      <c r="T100" s="92">
        <f>('PRECIOS COMPR.AR MARZO'!R101)</f>
        <v>4.97</v>
      </c>
      <c r="U100" s="92">
        <f>('PRECIOS COMPR.AR MARZO'!P101)</f>
        <v>4.7699999999999996</v>
      </c>
      <c r="V100" s="92">
        <f>'PRECIOS COMPR.AR MARZO'!N101</f>
        <v>5.5</v>
      </c>
      <c r="W100" s="223">
        <f>(V100+U100+T100)/3</f>
        <v>5.0799999999999992</v>
      </c>
      <c r="X100" s="18"/>
      <c r="Y100" s="31"/>
      <c r="Z100" s="31"/>
      <c r="AA100" s="43"/>
      <c r="AB100" s="18"/>
      <c r="AC100" s="18"/>
      <c r="AE100" s="18"/>
      <c r="AF100" s="18"/>
      <c r="AG100" s="18"/>
      <c r="AI100" s="18"/>
      <c r="AK100" s="18"/>
      <c r="AL100" s="18"/>
      <c r="AN100" s="36"/>
      <c r="AO100" s="36"/>
      <c r="AP100" s="36"/>
      <c r="AQ100" s="36"/>
      <c r="AR100" s="36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</row>
    <row r="101" spans="1:2359" x14ac:dyDescent="0.25">
      <c r="B101" s="597"/>
      <c r="C101" s="597"/>
      <c r="D101" s="597"/>
      <c r="E101" s="11"/>
      <c r="F101" s="598"/>
      <c r="G101" s="598"/>
      <c r="H101" s="598"/>
      <c r="I101" s="598"/>
      <c r="J101" s="598"/>
      <c r="K101" s="598"/>
      <c r="L101" s="598"/>
      <c r="M101" s="598"/>
      <c r="N101" s="598"/>
      <c r="O101" s="598"/>
      <c r="P101" s="601"/>
      <c r="Q101" s="18"/>
      <c r="R101" s="578"/>
      <c r="S101" s="579"/>
      <c r="T101" s="579"/>
      <c r="U101" s="579"/>
      <c r="V101" s="580"/>
      <c r="W101" s="221"/>
      <c r="X101" s="18"/>
      <c r="Y101" s="31"/>
      <c r="Z101" s="31"/>
      <c r="AA101" s="43"/>
      <c r="AB101" s="18"/>
      <c r="AC101" s="18"/>
      <c r="AE101" s="18"/>
      <c r="AF101" s="18"/>
      <c r="AG101" s="18"/>
      <c r="AI101" s="18"/>
      <c r="AK101" s="18"/>
      <c r="AL101" s="18"/>
      <c r="AN101" s="36"/>
      <c r="AO101" s="36"/>
      <c r="AP101" s="36"/>
      <c r="AQ101" s="36"/>
      <c r="AR101" s="36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</row>
    <row r="102" spans="1:2359" x14ac:dyDescent="0.25">
      <c r="B102" s="154">
        <v>321500154</v>
      </c>
      <c r="C102" s="155" t="s">
        <v>326</v>
      </c>
      <c r="D102" s="156" t="s">
        <v>64</v>
      </c>
      <c r="E102" s="11"/>
      <c r="F102" s="602" t="s">
        <v>425</v>
      </c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18"/>
      <c r="R102" s="167">
        <v>1</v>
      </c>
      <c r="S102" s="95"/>
      <c r="T102" s="169"/>
      <c r="U102" s="168">
        <f>('PRECIOS COMPR.AR MARZO'!J103)</f>
        <v>125.08</v>
      </c>
      <c r="V102" s="168"/>
      <c r="W102" s="223">
        <f>(U102)</f>
        <v>125.08</v>
      </c>
      <c r="X102" s="18"/>
      <c r="Y102" s="31"/>
      <c r="Z102" s="31"/>
      <c r="AA102" s="43"/>
      <c r="AB102" s="18"/>
      <c r="AC102" s="18"/>
      <c r="AE102" s="18"/>
      <c r="AF102" s="18"/>
      <c r="AG102" s="18"/>
      <c r="AI102" s="18"/>
      <c r="AK102" s="18"/>
      <c r="AL102" s="18"/>
      <c r="AN102" s="36"/>
      <c r="AO102" s="36"/>
      <c r="AP102" s="36"/>
      <c r="AQ102" s="36"/>
      <c r="AR102" s="36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</row>
    <row r="103" spans="1:2359" ht="15.75" thickBot="1" x14ac:dyDescent="0.3">
      <c r="B103" s="586" t="s">
        <v>303</v>
      </c>
      <c r="C103" s="586"/>
      <c r="D103" s="586"/>
      <c r="E103" s="11"/>
      <c r="F103" s="598"/>
      <c r="G103" s="598"/>
      <c r="H103" s="598"/>
      <c r="I103" s="598"/>
      <c r="J103" s="598"/>
      <c r="K103" s="598"/>
      <c r="L103" s="598"/>
      <c r="M103" s="598"/>
      <c r="N103" s="598"/>
      <c r="O103" s="598"/>
      <c r="P103" s="600"/>
      <c r="Q103" s="18"/>
      <c r="R103" s="578"/>
      <c r="S103" s="579"/>
      <c r="T103" s="579"/>
      <c r="U103" s="579"/>
      <c r="V103" s="580"/>
      <c r="W103" s="221"/>
      <c r="X103" s="18"/>
      <c r="Y103" s="31"/>
      <c r="Z103" s="31"/>
      <c r="AA103" s="43"/>
      <c r="AB103" s="18"/>
      <c r="AC103" s="18"/>
      <c r="AE103" s="18"/>
      <c r="AF103" s="18"/>
      <c r="AG103" s="18"/>
      <c r="AI103" s="18"/>
      <c r="AK103" s="18"/>
      <c r="AL103" s="18"/>
      <c r="AN103" s="36"/>
      <c r="AO103" s="36"/>
      <c r="AP103" s="36"/>
      <c r="AQ103" s="36"/>
      <c r="AR103" s="36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</row>
    <row r="104" spans="1:2359" ht="15.75" thickBot="1" x14ac:dyDescent="0.3">
      <c r="B104" s="625">
        <v>32070007</v>
      </c>
      <c r="C104" s="3" t="s">
        <v>79</v>
      </c>
      <c r="D104" s="147" t="s">
        <v>47</v>
      </c>
      <c r="E104" s="11"/>
      <c r="F104" s="107">
        <f>(G104+J104+M104)/3</f>
        <v>8.2474000000000007</v>
      </c>
      <c r="G104" s="20">
        <f>(574.22/100)</f>
        <v>5.7422000000000004</v>
      </c>
      <c r="H104" s="245" t="s">
        <v>39</v>
      </c>
      <c r="I104" s="53" t="s">
        <v>210</v>
      </c>
      <c r="J104" s="72">
        <f>(700/100)</f>
        <v>7</v>
      </c>
      <c r="K104" s="91" t="s">
        <v>389</v>
      </c>
      <c r="L104" s="53" t="s">
        <v>388</v>
      </c>
      <c r="M104" s="61">
        <v>12</v>
      </c>
      <c r="N104" s="90" t="s">
        <v>389</v>
      </c>
      <c r="O104" s="76" t="s">
        <v>390</v>
      </c>
      <c r="P104" s="200" t="s">
        <v>208</v>
      </c>
      <c r="Q104" s="18"/>
      <c r="R104" s="99">
        <v>4</v>
      </c>
      <c r="S104" s="96">
        <f>(F104)</f>
        <v>8.2474000000000007</v>
      </c>
      <c r="T104" s="92">
        <f>('PRECIOS COMPR.AR MARZO'!F105+'PRECIOS COMPR.AR MARZO'!R105+'PRECIOS COMPR.AR MARZO'!U105)/3</f>
        <v>4.54</v>
      </c>
      <c r="U104" s="96">
        <f>('PRECIOS COMPR.AR MARZO'!AB105)</f>
        <v>4.28</v>
      </c>
      <c r="V104" s="92">
        <f>('PRECIOS COMPR.AR MARZO'!H105+'PRECIOS COMPR.AR MARZO'!N105)/2</f>
        <v>4.6550000000000002</v>
      </c>
      <c r="W104" s="223">
        <f>(V104+U104+T104)/3</f>
        <v>4.4916666666666671</v>
      </c>
      <c r="X104" s="18"/>
      <c r="Y104" s="31"/>
      <c r="Z104" s="31"/>
      <c r="AA104" s="43"/>
      <c r="AB104" s="18"/>
      <c r="AC104" s="18"/>
      <c r="AE104" s="18"/>
      <c r="AF104" s="18"/>
      <c r="AG104" s="18"/>
      <c r="AI104" s="18"/>
      <c r="AK104" s="18"/>
      <c r="AL104" s="18"/>
      <c r="AN104" s="36"/>
      <c r="AO104" s="36"/>
      <c r="AP104" s="36"/>
      <c r="AQ104" s="36"/>
      <c r="AR104" s="36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</row>
    <row r="105" spans="1:2359" s="26" customFormat="1" ht="15.75" thickBot="1" x14ac:dyDescent="0.3">
      <c r="A105" s="18"/>
      <c r="B105" s="625"/>
      <c r="C105" s="3" t="s">
        <v>80</v>
      </c>
      <c r="D105" s="147" t="s">
        <v>47</v>
      </c>
      <c r="E105" s="11"/>
      <c r="F105" s="107">
        <f>(G105+J105)/2</f>
        <v>12.66405</v>
      </c>
      <c r="G105" s="20">
        <f>(732.81/100)</f>
        <v>7.3280999999999992</v>
      </c>
      <c r="H105" s="245" t="s">
        <v>207</v>
      </c>
      <c r="I105" s="53" t="s">
        <v>5</v>
      </c>
      <c r="J105" s="72">
        <v>18</v>
      </c>
      <c r="K105" s="91" t="s">
        <v>389</v>
      </c>
      <c r="L105" s="53" t="s">
        <v>391</v>
      </c>
      <c r="M105" s="66"/>
      <c r="N105" s="66"/>
      <c r="O105" s="76"/>
      <c r="P105" s="200" t="s">
        <v>208</v>
      </c>
      <c r="Q105" s="18"/>
      <c r="R105" s="99">
        <v>3</v>
      </c>
      <c r="S105" s="96">
        <f>(F105)</f>
        <v>12.66405</v>
      </c>
      <c r="T105" s="92">
        <f>('PRECIOS COMPR.AR MARZO'!F106+'PRECIOS COMPR.AR MARZO'!R106+'PRECIOS COMPR.AR MARZO'!U106)/3</f>
        <v>6.18</v>
      </c>
      <c r="U105" s="92">
        <f>('PRECIOS COMPR.AR MARZO'!P106+'PRECIOS COMPR.AR MARZO'!S106+'PRECIOS COMPR.AR MARZO'!AB106)/3</f>
        <v>6.3599999999999994</v>
      </c>
      <c r="V105" s="92">
        <f>('PRECIOS COMPR.AR MARZO'!H106+'PRECIOS COMPR.AR MARZO'!N106)/2</f>
        <v>6.59</v>
      </c>
      <c r="W105" s="223">
        <f t="shared" ref="W105:W107" si="5">(V105+U105+T105)/3</f>
        <v>6.376666666666666</v>
      </c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  <c r="IW105" s="18"/>
      <c r="IX105" s="18"/>
      <c r="IY105" s="18"/>
      <c r="IZ105" s="18"/>
      <c r="JA105" s="18"/>
      <c r="JB105" s="18"/>
      <c r="JC105" s="18"/>
      <c r="JD105" s="18"/>
      <c r="JE105" s="18"/>
      <c r="JF105" s="18"/>
      <c r="JG105" s="18"/>
      <c r="JH105" s="18"/>
      <c r="JI105" s="18"/>
      <c r="JJ105" s="18"/>
      <c r="JK105" s="18"/>
      <c r="JL105" s="18"/>
      <c r="JM105" s="18"/>
      <c r="JN105" s="18"/>
      <c r="JO105" s="18"/>
      <c r="JP105" s="18"/>
      <c r="JQ105" s="18"/>
      <c r="JR105" s="18"/>
      <c r="JS105" s="18"/>
      <c r="JT105" s="18"/>
      <c r="JU105" s="18"/>
      <c r="JV105" s="18"/>
      <c r="JW105" s="18"/>
      <c r="JX105" s="18"/>
      <c r="JY105" s="18"/>
      <c r="JZ105" s="18"/>
      <c r="KA105" s="18"/>
      <c r="KB105" s="18"/>
      <c r="KC105" s="18"/>
      <c r="KD105" s="18"/>
      <c r="KE105" s="18"/>
      <c r="KF105" s="18"/>
      <c r="KG105" s="18"/>
      <c r="KH105" s="18"/>
      <c r="KI105" s="18"/>
      <c r="KJ105" s="18"/>
      <c r="KK105" s="18"/>
      <c r="KL105" s="18"/>
      <c r="KM105" s="18"/>
      <c r="KN105" s="18"/>
      <c r="KO105" s="18"/>
      <c r="KP105" s="18"/>
      <c r="KQ105" s="18"/>
      <c r="KR105" s="18"/>
      <c r="KS105" s="18"/>
      <c r="KT105" s="18"/>
      <c r="KU105" s="18"/>
      <c r="KV105" s="18"/>
      <c r="KW105" s="18"/>
      <c r="KX105" s="18"/>
      <c r="KY105" s="18"/>
      <c r="KZ105" s="18"/>
      <c r="LA105" s="18"/>
      <c r="LB105" s="18"/>
      <c r="LC105" s="18"/>
      <c r="LD105" s="18"/>
      <c r="LE105" s="18"/>
      <c r="LF105" s="18"/>
      <c r="LG105" s="18"/>
      <c r="LH105" s="18"/>
      <c r="LI105" s="18"/>
      <c r="LJ105" s="18"/>
      <c r="LK105" s="18"/>
      <c r="LL105" s="18"/>
      <c r="LM105" s="18"/>
      <c r="LN105" s="18"/>
      <c r="LO105" s="18"/>
      <c r="LP105" s="18"/>
      <c r="LQ105" s="18"/>
      <c r="LR105" s="18"/>
      <c r="LS105" s="18"/>
      <c r="LT105" s="18"/>
      <c r="LU105" s="18"/>
      <c r="LV105" s="18"/>
      <c r="LW105" s="18"/>
      <c r="LX105" s="18"/>
      <c r="LY105" s="18"/>
      <c r="LZ105" s="18"/>
      <c r="MA105" s="18"/>
      <c r="MB105" s="18"/>
      <c r="MC105" s="18"/>
      <c r="MD105" s="18"/>
      <c r="ME105" s="18"/>
      <c r="MF105" s="18"/>
      <c r="MG105" s="18"/>
      <c r="MH105" s="18"/>
      <c r="MI105" s="18"/>
      <c r="MJ105" s="18"/>
      <c r="MK105" s="18"/>
      <c r="ML105" s="18"/>
      <c r="MM105" s="18"/>
      <c r="MN105" s="18"/>
      <c r="MO105" s="18"/>
      <c r="MP105" s="18"/>
      <c r="MQ105" s="18"/>
      <c r="MR105" s="18"/>
      <c r="MS105" s="18"/>
      <c r="MT105" s="18"/>
      <c r="MU105" s="18"/>
      <c r="MV105" s="18"/>
      <c r="MW105" s="18"/>
      <c r="MX105" s="18"/>
      <c r="MY105" s="18"/>
      <c r="MZ105" s="18"/>
      <c r="NA105" s="18"/>
      <c r="NB105" s="18"/>
      <c r="NC105" s="18"/>
      <c r="ND105" s="18"/>
      <c r="NE105" s="18"/>
      <c r="NF105" s="18"/>
      <c r="NG105" s="18"/>
      <c r="NH105" s="18"/>
      <c r="NI105" s="18"/>
      <c r="NJ105" s="18"/>
      <c r="NK105" s="18"/>
      <c r="NL105" s="18"/>
      <c r="NM105" s="18"/>
      <c r="NN105" s="18"/>
      <c r="NO105" s="18"/>
      <c r="NP105" s="18"/>
      <c r="NQ105" s="18"/>
      <c r="NR105" s="18"/>
      <c r="NS105" s="18"/>
      <c r="NT105" s="18"/>
      <c r="NU105" s="18"/>
      <c r="NV105" s="18"/>
      <c r="NW105" s="18"/>
      <c r="NX105" s="18"/>
      <c r="NY105" s="18"/>
      <c r="NZ105" s="18"/>
      <c r="OA105" s="18"/>
      <c r="OB105" s="18"/>
      <c r="OC105" s="18"/>
      <c r="OD105" s="18"/>
      <c r="OE105" s="18"/>
      <c r="OF105" s="18"/>
      <c r="OG105" s="18"/>
      <c r="OH105" s="18"/>
      <c r="OI105" s="18"/>
      <c r="OJ105" s="18"/>
      <c r="OK105" s="18"/>
      <c r="OL105" s="18"/>
      <c r="OM105" s="18"/>
      <c r="ON105" s="18"/>
      <c r="OO105" s="18"/>
      <c r="OP105" s="18"/>
      <c r="OQ105" s="18"/>
      <c r="OR105" s="18"/>
      <c r="OS105" s="18"/>
      <c r="OT105" s="18"/>
      <c r="OU105" s="18"/>
      <c r="OV105" s="18"/>
      <c r="OW105" s="18"/>
      <c r="OX105" s="18"/>
      <c r="OY105" s="18"/>
      <c r="OZ105" s="18"/>
      <c r="PA105" s="18"/>
      <c r="PB105" s="18"/>
      <c r="PC105" s="18"/>
      <c r="PD105" s="18"/>
      <c r="PE105" s="18"/>
      <c r="PF105" s="18"/>
      <c r="PG105" s="18"/>
      <c r="PH105" s="18"/>
      <c r="PI105" s="18"/>
      <c r="PJ105" s="18"/>
      <c r="PK105" s="18"/>
      <c r="PL105" s="18"/>
      <c r="PM105" s="18"/>
      <c r="PN105" s="18"/>
      <c r="PO105" s="18"/>
      <c r="PP105" s="18"/>
      <c r="PQ105" s="18"/>
      <c r="PR105" s="18"/>
      <c r="PS105" s="18"/>
      <c r="PT105" s="18"/>
      <c r="PU105" s="18"/>
      <c r="PV105" s="18"/>
      <c r="PW105" s="18"/>
      <c r="PX105" s="18"/>
      <c r="PY105" s="18"/>
      <c r="PZ105" s="18"/>
      <c r="QA105" s="18"/>
      <c r="QB105" s="18"/>
      <c r="QC105" s="18"/>
      <c r="QD105" s="18"/>
      <c r="QE105" s="18"/>
      <c r="QF105" s="18"/>
      <c r="QG105" s="18"/>
      <c r="QH105" s="18"/>
      <c r="QI105" s="18"/>
      <c r="QJ105" s="18"/>
      <c r="QK105" s="18"/>
      <c r="QL105" s="18"/>
      <c r="QM105" s="18"/>
      <c r="QN105" s="18"/>
      <c r="QO105" s="18"/>
      <c r="QP105" s="18"/>
      <c r="QQ105" s="18"/>
      <c r="QR105" s="18"/>
      <c r="QS105" s="18"/>
      <c r="QT105" s="18"/>
      <c r="QU105" s="18"/>
      <c r="QV105" s="18"/>
      <c r="QW105" s="18"/>
      <c r="QX105" s="18"/>
      <c r="QY105" s="18"/>
      <c r="QZ105" s="18"/>
      <c r="RA105" s="18"/>
      <c r="RB105" s="18"/>
      <c r="RC105" s="18"/>
      <c r="RD105" s="18"/>
      <c r="RE105" s="18"/>
      <c r="RF105" s="18"/>
      <c r="RG105" s="18"/>
      <c r="RH105" s="18"/>
      <c r="RI105" s="18"/>
      <c r="RJ105" s="18"/>
      <c r="RK105" s="18"/>
      <c r="RL105" s="18"/>
      <c r="RM105" s="18"/>
      <c r="RN105" s="18"/>
      <c r="RO105" s="18"/>
      <c r="RP105" s="18"/>
      <c r="RQ105" s="18"/>
      <c r="RR105" s="18"/>
      <c r="RS105" s="18"/>
      <c r="RT105" s="18"/>
      <c r="RU105" s="18"/>
      <c r="RV105" s="18"/>
      <c r="RW105" s="18"/>
      <c r="RX105" s="18"/>
      <c r="RY105" s="18"/>
      <c r="RZ105" s="18"/>
      <c r="SA105" s="18"/>
      <c r="SB105" s="18"/>
      <c r="SC105" s="18"/>
      <c r="SD105" s="18"/>
      <c r="SE105" s="18"/>
      <c r="SF105" s="18"/>
      <c r="SG105" s="18"/>
      <c r="SH105" s="18"/>
      <c r="SI105" s="18"/>
      <c r="SJ105" s="18"/>
      <c r="SK105" s="18"/>
      <c r="SL105" s="18"/>
      <c r="SM105" s="18"/>
      <c r="SN105" s="18"/>
      <c r="SO105" s="18"/>
      <c r="SP105" s="18"/>
      <c r="SQ105" s="18"/>
      <c r="SR105" s="18"/>
      <c r="SS105" s="18"/>
      <c r="ST105" s="18"/>
      <c r="SU105" s="18"/>
      <c r="SV105" s="18"/>
      <c r="SW105" s="18"/>
      <c r="SX105" s="18"/>
      <c r="SY105" s="18"/>
      <c r="SZ105" s="18"/>
      <c r="TA105" s="18"/>
      <c r="TB105" s="18"/>
      <c r="TC105" s="18"/>
      <c r="TD105" s="18"/>
      <c r="TE105" s="18"/>
      <c r="TF105" s="18"/>
      <c r="TG105" s="18"/>
      <c r="TH105" s="18"/>
      <c r="TI105" s="18"/>
      <c r="TJ105" s="18"/>
      <c r="TK105" s="18"/>
      <c r="TL105" s="18"/>
      <c r="TM105" s="18"/>
      <c r="TN105" s="18"/>
      <c r="TO105" s="18"/>
      <c r="TP105" s="18"/>
      <c r="TQ105" s="18"/>
      <c r="TR105" s="18"/>
      <c r="TS105" s="18"/>
      <c r="TT105" s="18"/>
      <c r="TU105" s="18"/>
      <c r="TV105" s="18"/>
      <c r="TW105" s="18"/>
      <c r="TX105" s="18"/>
      <c r="TY105" s="18"/>
      <c r="TZ105" s="18"/>
      <c r="UA105" s="18"/>
      <c r="UB105" s="18"/>
      <c r="UC105" s="18"/>
      <c r="UD105" s="18"/>
      <c r="UE105" s="18"/>
      <c r="UF105" s="18"/>
      <c r="UG105" s="18"/>
      <c r="UH105" s="18"/>
      <c r="UI105" s="18"/>
      <c r="UJ105" s="18"/>
      <c r="UK105" s="18"/>
      <c r="UL105" s="18"/>
      <c r="UM105" s="18"/>
      <c r="UN105" s="18"/>
      <c r="UO105" s="18"/>
      <c r="UP105" s="18"/>
      <c r="UQ105" s="18"/>
      <c r="UR105" s="18"/>
      <c r="US105" s="18"/>
      <c r="UT105" s="18"/>
      <c r="UU105" s="18"/>
      <c r="UV105" s="18"/>
      <c r="UW105" s="18"/>
      <c r="UX105" s="18"/>
      <c r="UY105" s="18"/>
      <c r="UZ105" s="18"/>
      <c r="VA105" s="18"/>
      <c r="VB105" s="18"/>
      <c r="VC105" s="18"/>
      <c r="VD105" s="18"/>
      <c r="VE105" s="18"/>
      <c r="VF105" s="18"/>
      <c r="VG105" s="18"/>
      <c r="VH105" s="18"/>
      <c r="VI105" s="18"/>
      <c r="VJ105" s="18"/>
      <c r="VK105" s="18"/>
      <c r="VL105" s="18"/>
      <c r="VM105" s="18"/>
      <c r="VN105" s="18"/>
      <c r="VO105" s="18"/>
      <c r="VP105" s="18"/>
      <c r="VQ105" s="18"/>
      <c r="VR105" s="18"/>
      <c r="VS105" s="18"/>
      <c r="VT105" s="18"/>
      <c r="VU105" s="18"/>
      <c r="VV105" s="18"/>
      <c r="VW105" s="18"/>
      <c r="VX105" s="18"/>
      <c r="VY105" s="18"/>
      <c r="VZ105" s="18"/>
      <c r="WA105" s="18"/>
      <c r="WB105" s="18"/>
      <c r="WC105" s="18"/>
      <c r="WD105" s="18"/>
      <c r="WE105" s="18"/>
      <c r="WF105" s="18"/>
      <c r="WG105" s="18"/>
      <c r="WH105" s="18"/>
      <c r="WI105" s="18"/>
      <c r="WJ105" s="18"/>
      <c r="WK105" s="18"/>
      <c r="WL105" s="18"/>
      <c r="WM105" s="18"/>
      <c r="WN105" s="18"/>
      <c r="WO105" s="18"/>
      <c r="WP105" s="18"/>
      <c r="WQ105" s="18"/>
      <c r="WR105" s="18"/>
      <c r="WS105" s="18"/>
      <c r="WT105" s="18"/>
      <c r="WU105" s="18"/>
      <c r="WV105" s="18"/>
      <c r="WW105" s="18"/>
      <c r="WX105" s="18"/>
      <c r="WY105" s="18"/>
      <c r="WZ105" s="18"/>
      <c r="XA105" s="18"/>
      <c r="XB105" s="18"/>
      <c r="XC105" s="18"/>
      <c r="XD105" s="18"/>
      <c r="XE105" s="18"/>
      <c r="XF105" s="18"/>
      <c r="XG105" s="18"/>
      <c r="XH105" s="18"/>
      <c r="XI105" s="18"/>
      <c r="XJ105" s="18"/>
      <c r="XK105" s="18"/>
      <c r="XL105" s="18"/>
      <c r="XM105" s="18"/>
      <c r="XN105" s="18"/>
      <c r="XO105" s="18"/>
      <c r="XP105" s="18"/>
      <c r="XQ105" s="18"/>
      <c r="XR105" s="18"/>
      <c r="XS105" s="18"/>
      <c r="XT105" s="18"/>
      <c r="XU105" s="18"/>
      <c r="XV105" s="18"/>
      <c r="XW105" s="18"/>
      <c r="XX105" s="18"/>
      <c r="XY105" s="18"/>
      <c r="XZ105" s="18"/>
      <c r="YA105" s="18"/>
      <c r="YB105" s="18"/>
      <c r="YC105" s="18"/>
      <c r="YD105" s="18"/>
      <c r="YE105" s="18"/>
      <c r="YF105" s="18"/>
      <c r="YG105" s="18"/>
      <c r="YH105" s="18"/>
      <c r="YI105" s="18"/>
      <c r="YJ105" s="18"/>
      <c r="YK105" s="18"/>
      <c r="YL105" s="18"/>
      <c r="YM105" s="18"/>
      <c r="YN105" s="18"/>
      <c r="YO105" s="18"/>
      <c r="YP105" s="18"/>
      <c r="YQ105" s="18"/>
      <c r="YR105" s="18"/>
      <c r="YS105" s="18"/>
      <c r="YT105" s="18"/>
      <c r="YU105" s="18"/>
      <c r="YV105" s="18"/>
      <c r="YW105" s="18"/>
      <c r="YX105" s="18"/>
      <c r="YY105" s="18"/>
      <c r="YZ105" s="18"/>
      <c r="ZA105" s="18"/>
      <c r="ZB105" s="18"/>
      <c r="ZC105" s="18"/>
      <c r="ZD105" s="18"/>
      <c r="ZE105" s="18"/>
      <c r="ZF105" s="18"/>
      <c r="ZG105" s="18"/>
      <c r="ZH105" s="18"/>
      <c r="ZI105" s="18"/>
      <c r="ZJ105" s="18"/>
      <c r="ZK105" s="18"/>
      <c r="ZL105" s="18"/>
      <c r="ZM105" s="18"/>
      <c r="ZN105" s="18"/>
      <c r="ZO105" s="18"/>
      <c r="ZP105" s="18"/>
      <c r="ZQ105" s="18"/>
      <c r="ZR105" s="18"/>
      <c r="ZS105" s="18"/>
      <c r="ZT105" s="18"/>
      <c r="ZU105" s="18"/>
      <c r="ZV105" s="18"/>
      <c r="ZW105" s="18"/>
      <c r="ZX105" s="18"/>
      <c r="ZY105" s="18"/>
      <c r="ZZ105" s="18"/>
      <c r="AAA105" s="18"/>
      <c r="AAB105" s="18"/>
      <c r="AAC105" s="18"/>
      <c r="AAD105" s="18"/>
      <c r="AAE105" s="18"/>
      <c r="AAF105" s="18"/>
      <c r="AAG105" s="18"/>
      <c r="AAH105" s="18"/>
      <c r="AAI105" s="18"/>
      <c r="AAJ105" s="18"/>
      <c r="AAK105" s="18"/>
      <c r="AAL105" s="18"/>
      <c r="AAM105" s="18"/>
      <c r="AAN105" s="18"/>
      <c r="AAO105" s="18"/>
      <c r="AAP105" s="18"/>
      <c r="AAQ105" s="18"/>
      <c r="AAR105" s="18"/>
      <c r="AAS105" s="18"/>
      <c r="AAT105" s="18"/>
      <c r="AAU105" s="18"/>
      <c r="AAV105" s="18"/>
      <c r="AAW105" s="18"/>
      <c r="AAX105" s="18"/>
      <c r="AAY105" s="18"/>
      <c r="AAZ105" s="18"/>
      <c r="ABA105" s="18"/>
      <c r="ABB105" s="18"/>
      <c r="ABC105" s="18"/>
      <c r="ABD105" s="18"/>
      <c r="ABE105" s="18"/>
      <c r="ABF105" s="18"/>
      <c r="ABG105" s="18"/>
      <c r="ABH105" s="18"/>
      <c r="ABI105" s="18"/>
      <c r="ABJ105" s="18"/>
      <c r="ABK105" s="18"/>
      <c r="ABL105" s="18"/>
      <c r="ABM105" s="18"/>
      <c r="ABN105" s="18"/>
      <c r="ABO105" s="18"/>
      <c r="ABP105" s="18"/>
      <c r="ABQ105" s="18"/>
      <c r="ABR105" s="18"/>
      <c r="ABS105" s="18"/>
      <c r="ABT105" s="18"/>
      <c r="ABU105" s="18"/>
      <c r="ABV105" s="18"/>
      <c r="ABW105" s="18"/>
      <c r="ABX105" s="18"/>
      <c r="ABY105" s="18"/>
      <c r="ABZ105" s="18"/>
      <c r="ACA105" s="18"/>
      <c r="ACB105" s="18"/>
      <c r="ACC105" s="18"/>
      <c r="ACD105" s="18"/>
      <c r="ACE105" s="18"/>
      <c r="ACF105" s="18"/>
      <c r="ACG105" s="18"/>
      <c r="ACH105" s="18"/>
      <c r="ACI105" s="18"/>
      <c r="ACJ105" s="18"/>
      <c r="ACK105" s="18"/>
      <c r="ACL105" s="18"/>
      <c r="ACM105" s="18"/>
      <c r="ACN105" s="18"/>
      <c r="ACO105" s="18"/>
      <c r="ACP105" s="18"/>
      <c r="ACQ105" s="18"/>
      <c r="ACR105" s="18"/>
      <c r="ACS105" s="18"/>
      <c r="ACT105" s="18"/>
      <c r="ACU105" s="18"/>
      <c r="ACV105" s="18"/>
      <c r="ACW105" s="18"/>
      <c r="ACX105" s="18"/>
      <c r="ACY105" s="18"/>
      <c r="ACZ105" s="18"/>
      <c r="ADA105" s="18"/>
      <c r="ADB105" s="18"/>
      <c r="ADC105" s="18"/>
      <c r="ADD105" s="18"/>
      <c r="ADE105" s="18"/>
      <c r="ADF105" s="18"/>
      <c r="ADG105" s="18"/>
      <c r="ADH105" s="18"/>
      <c r="ADI105" s="18"/>
      <c r="ADJ105" s="18"/>
      <c r="ADK105" s="18"/>
      <c r="ADL105" s="18"/>
      <c r="ADM105" s="18"/>
      <c r="ADN105" s="18"/>
      <c r="ADO105" s="18"/>
      <c r="ADP105" s="18"/>
      <c r="ADQ105" s="18"/>
      <c r="ADR105" s="18"/>
      <c r="ADS105" s="18"/>
      <c r="ADT105" s="18"/>
      <c r="ADU105" s="18"/>
      <c r="ADV105" s="18"/>
      <c r="ADW105" s="18"/>
      <c r="ADX105" s="18"/>
      <c r="ADY105" s="18"/>
      <c r="ADZ105" s="18"/>
      <c r="AEA105" s="18"/>
      <c r="AEB105" s="18"/>
      <c r="AEC105" s="18"/>
      <c r="AED105" s="18"/>
      <c r="AEE105" s="18"/>
      <c r="AEF105" s="18"/>
      <c r="AEG105" s="18"/>
      <c r="AEH105" s="18"/>
      <c r="AEI105" s="18"/>
      <c r="AEJ105" s="18"/>
      <c r="AEK105" s="18"/>
      <c r="AEL105" s="18"/>
      <c r="AEM105" s="18"/>
      <c r="AEN105" s="18"/>
      <c r="AEO105" s="18"/>
      <c r="AEP105" s="18"/>
      <c r="AEQ105" s="18"/>
      <c r="AER105" s="18"/>
      <c r="AES105" s="18"/>
      <c r="AET105" s="18"/>
      <c r="AEU105" s="18"/>
      <c r="AEV105" s="18"/>
      <c r="AEW105" s="18"/>
      <c r="AEX105" s="18"/>
      <c r="AEY105" s="18"/>
      <c r="AEZ105" s="18"/>
      <c r="AFA105" s="18"/>
      <c r="AFB105" s="18"/>
      <c r="AFC105" s="18"/>
      <c r="AFD105" s="18"/>
      <c r="AFE105" s="18"/>
      <c r="AFF105" s="18"/>
      <c r="AFG105" s="18"/>
      <c r="AFH105" s="18"/>
      <c r="AFI105" s="18"/>
      <c r="AFJ105" s="18"/>
      <c r="AFK105" s="18"/>
      <c r="AFL105" s="18"/>
      <c r="AFM105" s="18"/>
      <c r="AFN105" s="18"/>
      <c r="AFO105" s="18"/>
      <c r="AFP105" s="18"/>
      <c r="AFQ105" s="18"/>
      <c r="AFR105" s="18"/>
      <c r="AFS105" s="18"/>
      <c r="AFT105" s="18"/>
      <c r="AFU105" s="18"/>
      <c r="AFV105" s="18"/>
      <c r="AFW105" s="18"/>
      <c r="AFX105" s="18"/>
      <c r="AFY105" s="18"/>
      <c r="AFZ105" s="18"/>
      <c r="AGA105" s="18"/>
      <c r="AGB105" s="18"/>
      <c r="AGC105" s="18"/>
      <c r="AGD105" s="18"/>
      <c r="AGE105" s="18"/>
      <c r="AGF105" s="18"/>
      <c r="AGG105" s="18"/>
      <c r="AGH105" s="18"/>
      <c r="AGI105" s="18"/>
      <c r="AGJ105" s="18"/>
      <c r="AGK105" s="18"/>
      <c r="AGL105" s="18"/>
      <c r="AGM105" s="18"/>
      <c r="AGN105" s="18"/>
      <c r="AGO105" s="18"/>
      <c r="AGP105" s="18"/>
      <c r="AGQ105" s="18"/>
      <c r="AGR105" s="18"/>
      <c r="AGS105" s="18"/>
      <c r="AGT105" s="18"/>
      <c r="AGU105" s="18"/>
      <c r="AGV105" s="18"/>
      <c r="AGW105" s="18"/>
      <c r="AGX105" s="18"/>
      <c r="AGY105" s="18"/>
      <c r="AGZ105" s="18"/>
      <c r="AHA105" s="18"/>
      <c r="AHB105" s="18"/>
      <c r="AHC105" s="18"/>
      <c r="AHD105" s="18"/>
      <c r="AHE105" s="18"/>
      <c r="AHF105" s="18"/>
      <c r="AHG105" s="18"/>
      <c r="AHH105" s="18"/>
      <c r="AHI105" s="18"/>
      <c r="AHJ105" s="18"/>
      <c r="AHK105" s="18"/>
      <c r="AHL105" s="18"/>
      <c r="AHM105" s="18"/>
      <c r="AHN105" s="18"/>
      <c r="AHO105" s="18"/>
      <c r="AHP105" s="18"/>
      <c r="AHQ105" s="18"/>
      <c r="AHR105" s="18"/>
      <c r="AHS105" s="18"/>
      <c r="AHT105" s="18"/>
      <c r="AHU105" s="18"/>
      <c r="AHV105" s="18"/>
      <c r="AHW105" s="18"/>
      <c r="AHX105" s="18"/>
      <c r="AHY105" s="18"/>
      <c r="AHZ105" s="18"/>
      <c r="AIA105" s="18"/>
      <c r="AIB105" s="18"/>
      <c r="AIC105" s="18"/>
      <c r="AID105" s="18"/>
      <c r="AIE105" s="18"/>
      <c r="AIF105" s="18"/>
      <c r="AIG105" s="18"/>
      <c r="AIH105" s="18"/>
      <c r="AII105" s="18"/>
      <c r="AIJ105" s="18"/>
      <c r="AIK105" s="18"/>
      <c r="AIL105" s="18"/>
      <c r="AIM105" s="18"/>
      <c r="AIN105" s="18"/>
      <c r="AIO105" s="18"/>
      <c r="AIP105" s="18"/>
      <c r="AIQ105" s="18"/>
      <c r="AIR105" s="18"/>
      <c r="AIS105" s="18"/>
      <c r="AIT105" s="18"/>
      <c r="AIU105" s="18"/>
      <c r="AIV105" s="18"/>
      <c r="AIW105" s="18"/>
      <c r="AIX105" s="18"/>
      <c r="AIY105" s="18"/>
      <c r="AIZ105" s="18"/>
      <c r="AJA105" s="18"/>
      <c r="AJB105" s="18"/>
      <c r="AJC105" s="18"/>
      <c r="AJD105" s="18"/>
      <c r="AJE105" s="18"/>
      <c r="AJF105" s="18"/>
      <c r="AJG105" s="18"/>
      <c r="AJH105" s="18"/>
      <c r="AJI105" s="18"/>
      <c r="AJJ105" s="18"/>
      <c r="AJK105" s="18"/>
      <c r="AJL105" s="18"/>
      <c r="AJM105" s="18"/>
      <c r="AJN105" s="18"/>
      <c r="AJO105" s="18"/>
      <c r="AJP105" s="18"/>
      <c r="AJQ105" s="18"/>
      <c r="AJR105" s="18"/>
      <c r="AJS105" s="18"/>
      <c r="AJT105" s="18"/>
      <c r="AJU105" s="18"/>
      <c r="AJV105" s="18"/>
      <c r="AJW105" s="18"/>
      <c r="AJX105" s="18"/>
      <c r="AJY105" s="18"/>
      <c r="AJZ105" s="18"/>
      <c r="AKA105" s="18"/>
      <c r="AKB105" s="18"/>
      <c r="AKC105" s="18"/>
      <c r="AKD105" s="18"/>
      <c r="AKE105" s="18"/>
      <c r="AKF105" s="18"/>
      <c r="AKG105" s="18"/>
      <c r="AKH105" s="18"/>
      <c r="AKI105" s="18"/>
      <c r="AKJ105" s="18"/>
      <c r="AKK105" s="18"/>
      <c r="AKL105" s="18"/>
      <c r="AKM105" s="18"/>
      <c r="AKN105" s="18"/>
      <c r="AKO105" s="18"/>
      <c r="AKP105" s="18"/>
      <c r="AKQ105" s="18"/>
      <c r="AKR105" s="18"/>
      <c r="AKS105" s="18"/>
      <c r="AKT105" s="18"/>
      <c r="AKU105" s="18"/>
      <c r="AKV105" s="18"/>
      <c r="AKW105" s="18"/>
      <c r="AKX105" s="18"/>
      <c r="AKY105" s="18"/>
      <c r="AKZ105" s="18"/>
      <c r="ALA105" s="18"/>
      <c r="ALB105" s="18"/>
      <c r="ALC105" s="18"/>
      <c r="ALD105" s="18"/>
      <c r="ALE105" s="18"/>
      <c r="ALF105" s="18"/>
      <c r="ALG105" s="18"/>
      <c r="ALH105" s="18"/>
      <c r="ALI105" s="18"/>
      <c r="ALJ105" s="18"/>
      <c r="ALK105" s="18"/>
      <c r="ALL105" s="18"/>
      <c r="ALM105" s="18"/>
      <c r="ALN105" s="18"/>
      <c r="ALO105" s="18"/>
      <c r="ALP105" s="18"/>
      <c r="ALQ105" s="18"/>
      <c r="ALR105" s="18"/>
      <c r="ALS105" s="18"/>
      <c r="ALT105" s="18"/>
      <c r="ALU105" s="18"/>
      <c r="ALV105" s="18"/>
      <c r="ALW105" s="18"/>
      <c r="ALX105" s="18"/>
      <c r="ALY105" s="18"/>
      <c r="ALZ105" s="18"/>
      <c r="AMA105" s="18"/>
      <c r="AMB105" s="18"/>
      <c r="AMC105" s="18"/>
      <c r="AMD105" s="18"/>
      <c r="AME105" s="18"/>
      <c r="AMF105" s="18"/>
      <c r="AMG105" s="18"/>
      <c r="AMH105" s="18"/>
      <c r="AMI105" s="18"/>
      <c r="AMJ105" s="18"/>
      <c r="AMK105" s="18"/>
      <c r="AML105" s="18"/>
      <c r="AMM105" s="18"/>
      <c r="AMN105" s="18"/>
      <c r="AMO105" s="18"/>
      <c r="AMP105" s="18"/>
      <c r="AMQ105" s="18"/>
      <c r="AMR105" s="18"/>
      <c r="AMS105" s="18"/>
      <c r="AMT105" s="18"/>
      <c r="AMU105" s="18"/>
      <c r="AMV105" s="18"/>
      <c r="AMW105" s="18"/>
      <c r="AMX105" s="18"/>
      <c r="AMY105" s="18"/>
      <c r="AMZ105" s="18"/>
      <c r="ANA105" s="18"/>
      <c r="ANB105" s="18"/>
      <c r="ANC105" s="18"/>
      <c r="AND105" s="18"/>
      <c r="ANE105" s="18"/>
      <c r="ANF105" s="18"/>
      <c r="ANG105" s="18"/>
      <c r="ANH105" s="18"/>
      <c r="ANI105" s="18"/>
      <c r="ANJ105" s="18"/>
      <c r="ANK105" s="18"/>
      <c r="ANL105" s="18"/>
      <c r="ANM105" s="18"/>
      <c r="ANN105" s="18"/>
      <c r="ANO105" s="18"/>
      <c r="ANP105" s="18"/>
      <c r="ANQ105" s="18"/>
      <c r="ANR105" s="18"/>
      <c r="ANS105" s="18"/>
      <c r="ANT105" s="18"/>
      <c r="ANU105" s="18"/>
      <c r="ANV105" s="18"/>
      <c r="ANW105" s="18"/>
      <c r="ANX105" s="18"/>
      <c r="ANY105" s="18"/>
      <c r="ANZ105" s="18"/>
      <c r="AOA105" s="18"/>
      <c r="AOB105" s="18"/>
      <c r="AOC105" s="18"/>
      <c r="AOD105" s="18"/>
      <c r="AOE105" s="18"/>
      <c r="AOF105" s="18"/>
      <c r="AOG105" s="18"/>
      <c r="AOH105" s="18"/>
      <c r="AOI105" s="18"/>
      <c r="AOJ105" s="18"/>
      <c r="AOK105" s="18"/>
      <c r="AOL105" s="18"/>
      <c r="AOM105" s="18"/>
      <c r="AON105" s="18"/>
      <c r="AOO105" s="18"/>
      <c r="AOP105" s="18"/>
      <c r="AOQ105" s="18"/>
      <c r="AOR105" s="18"/>
      <c r="AOS105" s="18"/>
      <c r="AOT105" s="18"/>
      <c r="AOU105" s="18"/>
      <c r="AOV105" s="18"/>
      <c r="AOW105" s="18"/>
      <c r="AOX105" s="18"/>
      <c r="AOY105" s="18"/>
      <c r="AOZ105" s="18"/>
      <c r="APA105" s="18"/>
      <c r="APB105" s="18"/>
      <c r="APC105" s="18"/>
      <c r="APD105" s="18"/>
      <c r="APE105" s="18"/>
      <c r="APF105" s="18"/>
      <c r="APG105" s="18"/>
      <c r="APH105" s="18"/>
      <c r="API105" s="18"/>
      <c r="APJ105" s="18"/>
      <c r="APK105" s="18"/>
      <c r="APL105" s="18"/>
      <c r="APM105" s="18"/>
      <c r="APN105" s="18"/>
      <c r="APO105" s="18"/>
      <c r="APP105" s="18"/>
      <c r="APQ105" s="18"/>
      <c r="APR105" s="18"/>
      <c r="APS105" s="18"/>
      <c r="APT105" s="18"/>
      <c r="APU105" s="18"/>
      <c r="APV105" s="18"/>
      <c r="APW105" s="18"/>
      <c r="APX105" s="18"/>
      <c r="APY105" s="18"/>
      <c r="APZ105" s="18"/>
      <c r="AQA105" s="18"/>
      <c r="AQB105" s="18"/>
      <c r="AQC105" s="18"/>
      <c r="AQD105" s="18"/>
      <c r="AQE105" s="18"/>
      <c r="AQF105" s="18"/>
      <c r="AQG105" s="18"/>
      <c r="AQH105" s="18"/>
      <c r="AQI105" s="18"/>
      <c r="AQJ105" s="18"/>
      <c r="AQK105" s="18"/>
      <c r="AQL105" s="18"/>
      <c r="AQM105" s="18"/>
      <c r="AQN105" s="18"/>
      <c r="AQO105" s="18"/>
      <c r="AQP105" s="18"/>
      <c r="AQQ105" s="18"/>
      <c r="AQR105" s="18"/>
      <c r="AQS105" s="18"/>
      <c r="AQT105" s="18"/>
      <c r="AQU105" s="18"/>
      <c r="AQV105" s="18"/>
      <c r="AQW105" s="18"/>
      <c r="AQX105" s="18"/>
      <c r="AQY105" s="18"/>
      <c r="AQZ105" s="18"/>
      <c r="ARA105" s="18"/>
      <c r="ARB105" s="18"/>
      <c r="ARC105" s="18"/>
      <c r="ARD105" s="18"/>
      <c r="ARE105" s="18"/>
      <c r="ARF105" s="18"/>
      <c r="ARG105" s="18"/>
      <c r="ARH105" s="18"/>
      <c r="ARI105" s="18"/>
      <c r="ARJ105" s="18"/>
      <c r="ARK105" s="18"/>
      <c r="ARL105" s="18"/>
      <c r="ARM105" s="18"/>
      <c r="ARN105" s="18"/>
      <c r="ARO105" s="18"/>
      <c r="ARP105" s="18"/>
      <c r="ARQ105" s="18"/>
      <c r="ARR105" s="18"/>
      <c r="ARS105" s="18"/>
      <c r="ART105" s="18"/>
      <c r="ARU105" s="18"/>
      <c r="ARV105" s="18"/>
      <c r="ARW105" s="18"/>
      <c r="ARX105" s="18"/>
      <c r="ARY105" s="18"/>
      <c r="ARZ105" s="18"/>
      <c r="ASA105" s="18"/>
      <c r="ASB105" s="18"/>
      <c r="ASC105" s="18"/>
      <c r="ASD105" s="18"/>
      <c r="ASE105" s="18"/>
      <c r="ASF105" s="18"/>
      <c r="ASG105" s="18"/>
      <c r="ASH105" s="18"/>
      <c r="ASI105" s="18"/>
      <c r="ASJ105" s="18"/>
      <c r="ASK105" s="18"/>
      <c r="ASL105" s="18"/>
      <c r="ASM105" s="18"/>
      <c r="ASN105" s="18"/>
      <c r="ASO105" s="18"/>
      <c r="ASP105" s="18"/>
      <c r="ASQ105" s="18"/>
      <c r="ASR105" s="18"/>
      <c r="ASS105" s="18"/>
      <c r="AST105" s="18"/>
      <c r="ASU105" s="18"/>
      <c r="ASV105" s="18"/>
      <c r="ASW105" s="18"/>
      <c r="ASX105" s="18"/>
      <c r="ASY105" s="18"/>
      <c r="ASZ105" s="18"/>
      <c r="ATA105" s="18"/>
      <c r="ATB105" s="18"/>
      <c r="ATC105" s="18"/>
      <c r="ATD105" s="18"/>
      <c r="ATE105" s="18"/>
      <c r="ATF105" s="18"/>
      <c r="ATG105" s="18"/>
      <c r="ATH105" s="18"/>
      <c r="ATI105" s="18"/>
      <c r="ATJ105" s="18"/>
      <c r="ATK105" s="18"/>
      <c r="ATL105" s="18"/>
      <c r="ATM105" s="18"/>
      <c r="ATN105" s="18"/>
      <c r="ATO105" s="18"/>
      <c r="ATP105" s="18"/>
      <c r="ATQ105" s="18"/>
      <c r="ATR105" s="18"/>
      <c r="ATS105" s="18"/>
      <c r="ATT105" s="18"/>
      <c r="ATU105" s="18"/>
      <c r="ATV105" s="18"/>
      <c r="ATW105" s="18"/>
      <c r="ATX105" s="18"/>
      <c r="ATY105" s="18"/>
      <c r="ATZ105" s="18"/>
      <c r="AUA105" s="18"/>
      <c r="AUB105" s="18"/>
      <c r="AUC105" s="18"/>
      <c r="AUD105" s="18"/>
      <c r="AUE105" s="18"/>
      <c r="AUF105" s="18"/>
      <c r="AUG105" s="18"/>
      <c r="AUH105" s="18"/>
      <c r="AUI105" s="18"/>
      <c r="AUJ105" s="18"/>
      <c r="AUK105" s="18"/>
      <c r="AUL105" s="18"/>
      <c r="AUM105" s="18"/>
      <c r="AUN105" s="18"/>
      <c r="AUO105" s="18"/>
      <c r="AUP105" s="18"/>
      <c r="AUQ105" s="18"/>
      <c r="AUR105" s="18"/>
      <c r="AUS105" s="18"/>
      <c r="AUT105" s="18"/>
      <c r="AUU105" s="18"/>
      <c r="AUV105" s="18"/>
      <c r="AUW105" s="18"/>
      <c r="AUX105" s="18"/>
      <c r="AUY105" s="18"/>
      <c r="AUZ105" s="18"/>
      <c r="AVA105" s="18"/>
      <c r="AVB105" s="18"/>
      <c r="AVC105" s="18"/>
      <c r="AVD105" s="18"/>
      <c r="AVE105" s="18"/>
      <c r="AVF105" s="18"/>
      <c r="AVG105" s="18"/>
      <c r="AVH105" s="18"/>
      <c r="AVI105" s="18"/>
      <c r="AVJ105" s="18"/>
      <c r="AVK105" s="18"/>
      <c r="AVL105" s="18"/>
      <c r="AVM105" s="18"/>
      <c r="AVN105" s="18"/>
      <c r="AVO105" s="18"/>
      <c r="AVP105" s="18"/>
      <c r="AVQ105" s="18"/>
      <c r="AVR105" s="18"/>
      <c r="AVS105" s="18"/>
      <c r="AVT105" s="18"/>
      <c r="AVU105" s="18"/>
      <c r="AVV105" s="18"/>
      <c r="AVW105" s="18"/>
      <c r="AVX105" s="18"/>
      <c r="AVY105" s="18"/>
      <c r="AVZ105" s="18"/>
      <c r="AWA105" s="18"/>
      <c r="AWB105" s="18"/>
      <c r="AWC105" s="18"/>
      <c r="AWD105" s="18"/>
      <c r="AWE105" s="18"/>
      <c r="AWF105" s="18"/>
      <c r="AWG105" s="18"/>
      <c r="AWH105" s="18"/>
      <c r="AWI105" s="18"/>
      <c r="AWJ105" s="18"/>
      <c r="AWK105" s="18"/>
      <c r="AWL105" s="18"/>
      <c r="AWM105" s="18"/>
      <c r="AWN105" s="18"/>
      <c r="AWO105" s="18"/>
      <c r="AWP105" s="18"/>
      <c r="AWQ105" s="18"/>
      <c r="AWR105" s="18"/>
      <c r="AWS105" s="18"/>
      <c r="AWT105" s="18"/>
      <c r="AWU105" s="18"/>
      <c r="AWV105" s="18"/>
      <c r="AWW105" s="18"/>
      <c r="AWX105" s="18"/>
      <c r="AWY105" s="18"/>
      <c r="AWZ105" s="18"/>
      <c r="AXA105" s="18"/>
      <c r="AXB105" s="18"/>
      <c r="AXC105" s="18"/>
      <c r="AXD105" s="18"/>
      <c r="AXE105" s="18"/>
      <c r="AXF105" s="18"/>
      <c r="AXG105" s="18"/>
      <c r="AXH105" s="18"/>
      <c r="AXI105" s="18"/>
      <c r="AXJ105" s="18"/>
      <c r="AXK105" s="18"/>
      <c r="AXL105" s="18"/>
      <c r="AXM105" s="18"/>
      <c r="AXN105" s="18"/>
      <c r="AXO105" s="18"/>
      <c r="AXP105" s="18"/>
      <c r="AXQ105" s="18"/>
      <c r="AXR105" s="18"/>
      <c r="AXS105" s="18"/>
      <c r="AXT105" s="18"/>
      <c r="AXU105" s="18"/>
      <c r="AXV105" s="18"/>
      <c r="AXW105" s="18"/>
      <c r="AXX105" s="18"/>
      <c r="AXY105" s="18"/>
      <c r="AXZ105" s="18"/>
      <c r="AYA105" s="18"/>
      <c r="AYB105" s="18"/>
      <c r="AYC105" s="18"/>
      <c r="AYD105" s="18"/>
      <c r="AYE105" s="18"/>
      <c r="AYF105" s="18"/>
      <c r="AYG105" s="18"/>
      <c r="AYH105" s="18"/>
      <c r="AYI105" s="18"/>
      <c r="AYJ105" s="18"/>
      <c r="AYK105" s="18"/>
      <c r="AYL105" s="18"/>
      <c r="AYM105" s="18"/>
      <c r="AYN105" s="18"/>
      <c r="AYO105" s="18"/>
      <c r="AYP105" s="18"/>
      <c r="AYQ105" s="18"/>
      <c r="AYR105" s="18"/>
      <c r="AYS105" s="18"/>
      <c r="AYT105" s="18"/>
      <c r="AYU105" s="18"/>
      <c r="AYV105" s="18"/>
      <c r="AYW105" s="18"/>
      <c r="AYX105" s="18"/>
      <c r="AYY105" s="18"/>
      <c r="AYZ105" s="18"/>
      <c r="AZA105" s="18"/>
      <c r="AZB105" s="18"/>
      <c r="AZC105" s="18"/>
      <c r="AZD105" s="18"/>
      <c r="AZE105" s="18"/>
      <c r="AZF105" s="18"/>
      <c r="AZG105" s="18"/>
      <c r="AZH105" s="18"/>
      <c r="AZI105" s="18"/>
      <c r="AZJ105" s="18"/>
      <c r="AZK105" s="18"/>
      <c r="AZL105" s="18"/>
      <c r="AZM105" s="18"/>
      <c r="AZN105" s="18"/>
      <c r="AZO105" s="18"/>
      <c r="AZP105" s="18"/>
      <c r="AZQ105" s="18"/>
      <c r="AZR105" s="18"/>
      <c r="AZS105" s="18"/>
      <c r="AZT105" s="18"/>
      <c r="AZU105" s="18"/>
      <c r="AZV105" s="18"/>
      <c r="AZW105" s="18"/>
      <c r="AZX105" s="18"/>
      <c r="AZY105" s="18"/>
      <c r="AZZ105" s="18"/>
      <c r="BAA105" s="18"/>
      <c r="BAB105" s="18"/>
      <c r="BAC105" s="18"/>
      <c r="BAD105" s="18"/>
      <c r="BAE105" s="18"/>
      <c r="BAF105" s="18"/>
      <c r="BAG105" s="18"/>
      <c r="BAH105" s="18"/>
      <c r="BAI105" s="18"/>
      <c r="BAJ105" s="18"/>
      <c r="BAK105" s="18"/>
      <c r="BAL105" s="18"/>
      <c r="BAM105" s="18"/>
      <c r="BAN105" s="18"/>
      <c r="BAO105" s="18"/>
      <c r="BAP105" s="18"/>
      <c r="BAQ105" s="18"/>
      <c r="BAR105" s="18"/>
      <c r="BAS105" s="18"/>
      <c r="BAT105" s="18"/>
      <c r="BAU105" s="18"/>
      <c r="BAV105" s="18"/>
      <c r="BAW105" s="18"/>
      <c r="BAX105" s="18"/>
      <c r="BAY105" s="18"/>
      <c r="BAZ105" s="18"/>
      <c r="BBA105" s="18"/>
      <c r="BBB105" s="18"/>
      <c r="BBC105" s="18"/>
      <c r="BBD105" s="18"/>
      <c r="BBE105" s="18"/>
      <c r="BBF105" s="18"/>
      <c r="BBG105" s="18"/>
      <c r="BBH105" s="18"/>
      <c r="BBI105" s="18"/>
      <c r="BBJ105" s="18"/>
      <c r="BBK105" s="18"/>
      <c r="BBL105" s="18"/>
      <c r="BBM105" s="18"/>
      <c r="BBN105" s="18"/>
      <c r="BBO105" s="18"/>
      <c r="BBP105" s="18"/>
      <c r="BBQ105" s="18"/>
      <c r="BBR105" s="18"/>
      <c r="BBS105" s="18"/>
      <c r="BBT105" s="18"/>
      <c r="BBU105" s="18"/>
      <c r="BBV105" s="18"/>
      <c r="BBW105" s="18"/>
      <c r="BBX105" s="18"/>
      <c r="BBY105" s="18"/>
      <c r="BBZ105" s="18"/>
      <c r="BCA105" s="18"/>
      <c r="BCB105" s="18"/>
      <c r="BCC105" s="18"/>
      <c r="BCD105" s="18"/>
      <c r="BCE105" s="18"/>
      <c r="BCF105" s="18"/>
      <c r="BCG105" s="18"/>
      <c r="BCH105" s="18"/>
      <c r="BCI105" s="18"/>
      <c r="BCJ105" s="18"/>
      <c r="BCK105" s="18"/>
      <c r="BCL105" s="18"/>
      <c r="BCM105" s="18"/>
      <c r="BCN105" s="18"/>
      <c r="BCO105" s="18"/>
      <c r="BCP105" s="18"/>
      <c r="BCQ105" s="18"/>
      <c r="BCR105" s="18"/>
      <c r="BCS105" s="18"/>
      <c r="BCT105" s="18"/>
      <c r="BCU105" s="18"/>
      <c r="BCV105" s="18"/>
      <c r="BCW105" s="18"/>
      <c r="BCX105" s="18"/>
      <c r="BCY105" s="18"/>
      <c r="BCZ105" s="18"/>
      <c r="BDA105" s="18"/>
      <c r="BDB105" s="18"/>
      <c r="BDC105" s="18"/>
      <c r="BDD105" s="18"/>
      <c r="BDE105" s="18"/>
      <c r="BDF105" s="18"/>
      <c r="BDG105" s="18"/>
      <c r="BDH105" s="18"/>
      <c r="BDI105" s="18"/>
      <c r="BDJ105" s="18"/>
      <c r="BDK105" s="18"/>
      <c r="BDL105" s="18"/>
      <c r="BDM105" s="18"/>
      <c r="BDN105" s="18"/>
      <c r="BDO105" s="18"/>
      <c r="BDP105" s="18"/>
      <c r="BDQ105" s="18"/>
      <c r="BDR105" s="18"/>
      <c r="BDS105" s="18"/>
      <c r="BDT105" s="18"/>
      <c r="BDU105" s="18"/>
      <c r="BDV105" s="18"/>
      <c r="BDW105" s="18"/>
      <c r="BDX105" s="18"/>
      <c r="BDY105" s="18"/>
      <c r="BDZ105" s="18"/>
      <c r="BEA105" s="18"/>
      <c r="BEB105" s="18"/>
      <c r="BEC105" s="18"/>
      <c r="BED105" s="18"/>
      <c r="BEE105" s="18"/>
      <c r="BEF105" s="18"/>
      <c r="BEG105" s="18"/>
      <c r="BEH105" s="18"/>
      <c r="BEI105" s="18"/>
      <c r="BEJ105" s="18"/>
      <c r="BEK105" s="18"/>
      <c r="BEL105" s="18"/>
      <c r="BEM105" s="18"/>
      <c r="BEN105" s="18"/>
      <c r="BEO105" s="18"/>
      <c r="BEP105" s="18"/>
      <c r="BEQ105" s="18"/>
      <c r="BER105" s="18"/>
      <c r="BES105" s="18"/>
      <c r="BET105" s="18"/>
      <c r="BEU105" s="18"/>
      <c r="BEV105" s="18"/>
      <c r="BEW105" s="18"/>
      <c r="BEX105" s="18"/>
      <c r="BEY105" s="18"/>
      <c r="BEZ105" s="18"/>
      <c r="BFA105" s="18"/>
      <c r="BFB105" s="18"/>
      <c r="BFC105" s="18"/>
      <c r="BFD105" s="18"/>
      <c r="BFE105" s="18"/>
      <c r="BFF105" s="18"/>
      <c r="BFG105" s="18"/>
      <c r="BFH105" s="18"/>
      <c r="BFI105" s="18"/>
      <c r="BFJ105" s="18"/>
      <c r="BFK105" s="18"/>
      <c r="BFL105" s="18"/>
      <c r="BFM105" s="18"/>
      <c r="BFN105" s="18"/>
      <c r="BFO105" s="18"/>
      <c r="BFP105" s="18"/>
      <c r="BFQ105" s="18"/>
      <c r="BFR105" s="18"/>
      <c r="BFS105" s="18"/>
      <c r="BFT105" s="18"/>
      <c r="BFU105" s="18"/>
      <c r="BFV105" s="18"/>
      <c r="BFW105" s="18"/>
      <c r="BFX105" s="18"/>
      <c r="BFY105" s="18"/>
      <c r="BFZ105" s="18"/>
      <c r="BGA105" s="18"/>
      <c r="BGB105" s="18"/>
      <c r="BGC105" s="18"/>
      <c r="BGD105" s="18"/>
      <c r="BGE105" s="18"/>
      <c r="BGF105" s="18"/>
      <c r="BGG105" s="18"/>
      <c r="BGH105" s="18"/>
      <c r="BGI105" s="18"/>
      <c r="BGJ105" s="18"/>
      <c r="BGK105" s="18"/>
      <c r="BGL105" s="18"/>
      <c r="BGM105" s="18"/>
      <c r="BGN105" s="18"/>
      <c r="BGO105" s="18"/>
      <c r="BGP105" s="18"/>
      <c r="BGQ105" s="18"/>
      <c r="BGR105" s="18"/>
      <c r="BGS105" s="18"/>
      <c r="BGT105" s="18"/>
      <c r="BGU105" s="18"/>
      <c r="BGV105" s="18"/>
      <c r="BGW105" s="18"/>
      <c r="BGX105" s="18"/>
      <c r="BGY105" s="18"/>
      <c r="BGZ105" s="18"/>
      <c r="BHA105" s="18"/>
      <c r="BHB105" s="18"/>
      <c r="BHC105" s="18"/>
      <c r="BHD105" s="18"/>
      <c r="BHE105" s="18"/>
      <c r="BHF105" s="18"/>
      <c r="BHG105" s="18"/>
      <c r="BHH105" s="18"/>
      <c r="BHI105" s="18"/>
      <c r="BHJ105" s="18"/>
      <c r="BHK105" s="18"/>
      <c r="BHL105" s="18"/>
      <c r="BHM105" s="18"/>
      <c r="BHN105" s="18"/>
      <c r="BHO105" s="18"/>
      <c r="BHP105" s="18"/>
      <c r="BHQ105" s="18"/>
      <c r="BHR105" s="18"/>
      <c r="BHS105" s="18"/>
      <c r="BHT105" s="18"/>
      <c r="BHU105" s="18"/>
      <c r="BHV105" s="18"/>
      <c r="BHW105" s="18"/>
      <c r="BHX105" s="18"/>
      <c r="BHY105" s="18"/>
      <c r="BHZ105" s="18"/>
      <c r="BIA105" s="18"/>
      <c r="BIB105" s="18"/>
      <c r="BIC105" s="18"/>
      <c r="BID105" s="18"/>
      <c r="BIE105" s="18"/>
      <c r="BIF105" s="18"/>
      <c r="BIG105" s="18"/>
      <c r="BIH105" s="18"/>
      <c r="BII105" s="18"/>
      <c r="BIJ105" s="18"/>
      <c r="BIK105" s="18"/>
      <c r="BIL105" s="18"/>
      <c r="BIM105" s="18"/>
      <c r="BIN105" s="18"/>
      <c r="BIO105" s="18"/>
      <c r="BIP105" s="18"/>
      <c r="BIQ105" s="18"/>
      <c r="BIR105" s="18"/>
      <c r="BIS105" s="18"/>
      <c r="BIT105" s="18"/>
      <c r="BIU105" s="18"/>
      <c r="BIV105" s="18"/>
      <c r="BIW105" s="18"/>
      <c r="BIX105" s="18"/>
      <c r="BIY105" s="18"/>
      <c r="BIZ105" s="18"/>
      <c r="BJA105" s="18"/>
      <c r="BJB105" s="18"/>
      <c r="BJC105" s="18"/>
      <c r="BJD105" s="18"/>
      <c r="BJE105" s="18"/>
      <c r="BJF105" s="18"/>
      <c r="BJG105" s="18"/>
      <c r="BJH105" s="18"/>
      <c r="BJI105" s="18"/>
      <c r="BJJ105" s="18"/>
      <c r="BJK105" s="18"/>
      <c r="BJL105" s="18"/>
      <c r="BJM105" s="18"/>
      <c r="BJN105" s="18"/>
      <c r="BJO105" s="18"/>
      <c r="BJP105" s="18"/>
      <c r="BJQ105" s="18"/>
      <c r="BJR105" s="18"/>
      <c r="BJS105" s="18"/>
      <c r="BJT105" s="18"/>
      <c r="BJU105" s="18"/>
      <c r="BJV105" s="18"/>
      <c r="BJW105" s="18"/>
      <c r="BJX105" s="18"/>
      <c r="BJY105" s="18"/>
      <c r="BJZ105" s="18"/>
      <c r="BKA105" s="18"/>
      <c r="BKB105" s="18"/>
      <c r="BKC105" s="18"/>
      <c r="BKD105" s="18"/>
      <c r="BKE105" s="18"/>
      <c r="BKF105" s="18"/>
      <c r="BKG105" s="18"/>
      <c r="BKH105" s="18"/>
      <c r="BKI105" s="18"/>
      <c r="BKJ105" s="18"/>
      <c r="BKK105" s="18"/>
      <c r="BKL105" s="18"/>
      <c r="BKM105" s="18"/>
      <c r="BKN105" s="18"/>
      <c r="BKO105" s="18"/>
      <c r="BKP105" s="18"/>
      <c r="BKQ105" s="18"/>
      <c r="BKR105" s="18"/>
      <c r="BKS105" s="18"/>
      <c r="BKT105" s="18"/>
      <c r="BKU105" s="18"/>
      <c r="BKV105" s="18"/>
      <c r="BKW105" s="18"/>
      <c r="BKX105" s="18"/>
      <c r="BKY105" s="18"/>
      <c r="BKZ105" s="18"/>
      <c r="BLA105" s="18"/>
      <c r="BLB105" s="18"/>
      <c r="BLC105" s="18"/>
      <c r="BLD105" s="18"/>
      <c r="BLE105" s="18"/>
      <c r="BLF105" s="18"/>
      <c r="BLG105" s="18"/>
      <c r="BLH105" s="18"/>
      <c r="BLI105" s="18"/>
      <c r="BLJ105" s="18"/>
      <c r="BLK105" s="18"/>
      <c r="BLL105" s="18"/>
      <c r="BLM105" s="18"/>
      <c r="BLN105" s="18"/>
      <c r="BLO105" s="18"/>
      <c r="BLP105" s="18"/>
      <c r="BLQ105" s="18"/>
      <c r="BLR105" s="18"/>
      <c r="BLS105" s="18"/>
      <c r="BLT105" s="18"/>
      <c r="BLU105" s="18"/>
      <c r="BLV105" s="18"/>
      <c r="BLW105" s="18"/>
      <c r="BLX105" s="18"/>
      <c r="BLY105" s="18"/>
      <c r="BLZ105" s="18"/>
      <c r="BMA105" s="18"/>
      <c r="BMB105" s="18"/>
      <c r="BMC105" s="18"/>
      <c r="BMD105" s="18"/>
      <c r="BME105" s="18"/>
      <c r="BMF105" s="18"/>
      <c r="BMG105" s="18"/>
      <c r="BMH105" s="18"/>
      <c r="BMI105" s="18"/>
      <c r="BMJ105" s="18"/>
      <c r="BMK105" s="18"/>
      <c r="BML105" s="18"/>
      <c r="BMM105" s="18"/>
      <c r="BMN105" s="18"/>
      <c r="BMO105" s="18"/>
      <c r="BMP105" s="18"/>
      <c r="BMQ105" s="18"/>
      <c r="BMR105" s="18"/>
      <c r="BMS105" s="18"/>
      <c r="BMT105" s="18"/>
      <c r="BMU105" s="18"/>
      <c r="BMV105" s="18"/>
      <c r="BMW105" s="18"/>
      <c r="BMX105" s="18"/>
      <c r="BMY105" s="18"/>
      <c r="BMZ105" s="18"/>
      <c r="BNA105" s="18"/>
      <c r="BNB105" s="18"/>
      <c r="BNC105" s="18"/>
      <c r="BND105" s="18"/>
      <c r="BNE105" s="18"/>
      <c r="BNF105" s="18"/>
      <c r="BNG105" s="18"/>
      <c r="BNH105" s="18"/>
      <c r="BNI105" s="18"/>
      <c r="BNJ105" s="18"/>
      <c r="BNK105" s="18"/>
      <c r="BNL105" s="18"/>
      <c r="BNM105" s="18"/>
      <c r="BNN105" s="18"/>
      <c r="BNO105" s="18"/>
      <c r="BNP105" s="18"/>
      <c r="BNQ105" s="18"/>
      <c r="BNR105" s="18"/>
      <c r="BNS105" s="18"/>
      <c r="BNT105" s="18"/>
      <c r="BNU105" s="18"/>
      <c r="BNV105" s="18"/>
      <c r="BNW105" s="18"/>
      <c r="BNX105" s="18"/>
      <c r="BNY105" s="18"/>
      <c r="BNZ105" s="18"/>
      <c r="BOA105" s="18"/>
      <c r="BOB105" s="18"/>
      <c r="BOC105" s="18"/>
      <c r="BOD105" s="18"/>
      <c r="BOE105" s="18"/>
      <c r="BOF105" s="18"/>
      <c r="BOG105" s="18"/>
      <c r="BOH105" s="18"/>
      <c r="BOI105" s="18"/>
      <c r="BOJ105" s="18"/>
      <c r="BOK105" s="18"/>
      <c r="BOL105" s="18"/>
      <c r="BOM105" s="18"/>
      <c r="BON105" s="18"/>
      <c r="BOO105" s="18"/>
      <c r="BOP105" s="18"/>
      <c r="BOQ105" s="18"/>
      <c r="BOR105" s="18"/>
      <c r="BOS105" s="18"/>
      <c r="BOT105" s="18"/>
      <c r="BOU105" s="18"/>
      <c r="BOV105" s="18"/>
      <c r="BOW105" s="18"/>
      <c r="BOX105" s="18"/>
      <c r="BOY105" s="18"/>
      <c r="BOZ105" s="18"/>
      <c r="BPA105" s="18"/>
      <c r="BPB105" s="18"/>
      <c r="BPC105" s="18"/>
      <c r="BPD105" s="18"/>
      <c r="BPE105" s="18"/>
      <c r="BPF105" s="18"/>
      <c r="BPG105" s="18"/>
      <c r="BPH105" s="18"/>
      <c r="BPI105" s="18"/>
      <c r="BPJ105" s="18"/>
      <c r="BPK105" s="18"/>
      <c r="BPL105" s="18"/>
      <c r="BPM105" s="18"/>
      <c r="BPN105" s="18"/>
      <c r="BPO105" s="18"/>
      <c r="BPP105" s="18"/>
      <c r="BPQ105" s="18"/>
      <c r="BPR105" s="18"/>
      <c r="BPS105" s="18"/>
      <c r="BPT105" s="18"/>
      <c r="BPU105" s="18"/>
      <c r="BPV105" s="18"/>
      <c r="BPW105" s="18"/>
      <c r="BPX105" s="18"/>
      <c r="BPY105" s="18"/>
      <c r="BPZ105" s="18"/>
      <c r="BQA105" s="18"/>
      <c r="BQB105" s="18"/>
      <c r="BQC105" s="18"/>
      <c r="BQD105" s="18"/>
      <c r="BQE105" s="18"/>
      <c r="BQF105" s="18"/>
      <c r="BQG105" s="18"/>
      <c r="BQH105" s="18"/>
      <c r="BQI105" s="18"/>
      <c r="BQJ105" s="18"/>
      <c r="BQK105" s="18"/>
      <c r="BQL105" s="18"/>
      <c r="BQM105" s="18"/>
      <c r="BQN105" s="18"/>
      <c r="BQO105" s="18"/>
      <c r="BQP105" s="18"/>
      <c r="BQQ105" s="18"/>
      <c r="BQR105" s="18"/>
      <c r="BQS105" s="18"/>
      <c r="BQT105" s="18"/>
      <c r="BQU105" s="18"/>
      <c r="BQV105" s="18"/>
      <c r="BQW105" s="18"/>
      <c r="BQX105" s="18"/>
      <c r="BQY105" s="18"/>
      <c r="BQZ105" s="18"/>
      <c r="BRA105" s="18"/>
      <c r="BRB105" s="18"/>
      <c r="BRC105" s="18"/>
      <c r="BRD105" s="18"/>
      <c r="BRE105" s="18"/>
      <c r="BRF105" s="18"/>
      <c r="BRG105" s="18"/>
      <c r="BRH105" s="18"/>
      <c r="BRI105" s="18"/>
      <c r="BRJ105" s="18"/>
      <c r="BRK105" s="18"/>
      <c r="BRL105" s="18"/>
      <c r="BRM105" s="18"/>
      <c r="BRN105" s="18"/>
      <c r="BRO105" s="18"/>
      <c r="BRP105" s="18"/>
      <c r="BRQ105" s="18"/>
      <c r="BRR105" s="18"/>
      <c r="BRS105" s="18"/>
      <c r="BRT105" s="18"/>
      <c r="BRU105" s="18"/>
      <c r="BRV105" s="18"/>
      <c r="BRW105" s="18"/>
      <c r="BRX105" s="18"/>
      <c r="BRY105" s="18"/>
      <c r="BRZ105" s="18"/>
      <c r="BSA105" s="18"/>
      <c r="BSB105" s="18"/>
      <c r="BSC105" s="18"/>
      <c r="BSD105" s="18"/>
      <c r="BSE105" s="18"/>
      <c r="BSF105" s="18"/>
      <c r="BSG105" s="18"/>
      <c r="BSH105" s="18"/>
      <c r="BSI105" s="18"/>
      <c r="BSJ105" s="18"/>
      <c r="BSK105" s="18"/>
      <c r="BSL105" s="18"/>
      <c r="BSM105" s="18"/>
      <c r="BSN105" s="18"/>
      <c r="BSO105" s="18"/>
      <c r="BSP105" s="18"/>
      <c r="BSQ105" s="18"/>
      <c r="BSR105" s="18"/>
      <c r="BSS105" s="18"/>
      <c r="BST105" s="18"/>
      <c r="BSU105" s="18"/>
      <c r="BSV105" s="18"/>
      <c r="BSW105" s="18"/>
      <c r="BSX105" s="18"/>
      <c r="BSY105" s="18"/>
      <c r="BSZ105" s="18"/>
      <c r="BTA105" s="18"/>
      <c r="BTB105" s="18"/>
      <c r="BTC105" s="18"/>
      <c r="BTD105" s="18"/>
      <c r="BTE105" s="18"/>
      <c r="BTF105" s="18"/>
      <c r="BTG105" s="18"/>
      <c r="BTH105" s="18"/>
      <c r="BTI105" s="18"/>
      <c r="BTJ105" s="18"/>
      <c r="BTK105" s="18"/>
      <c r="BTL105" s="18"/>
      <c r="BTM105" s="18"/>
      <c r="BTN105" s="18"/>
      <c r="BTO105" s="18"/>
      <c r="BTP105" s="18"/>
      <c r="BTQ105" s="18"/>
      <c r="BTR105" s="18"/>
      <c r="BTS105" s="18"/>
      <c r="BTT105" s="18"/>
      <c r="BTU105" s="18"/>
      <c r="BTV105" s="18"/>
      <c r="BTW105" s="18"/>
      <c r="BTX105" s="18"/>
      <c r="BTY105" s="18"/>
      <c r="BTZ105" s="18"/>
      <c r="BUA105" s="18"/>
      <c r="BUB105" s="18"/>
      <c r="BUC105" s="18"/>
      <c r="BUD105" s="18"/>
      <c r="BUE105" s="18"/>
      <c r="BUF105" s="18"/>
      <c r="BUG105" s="18"/>
      <c r="BUH105" s="18"/>
      <c r="BUI105" s="18"/>
      <c r="BUJ105" s="18"/>
      <c r="BUK105" s="18"/>
      <c r="BUL105" s="18"/>
      <c r="BUM105" s="18"/>
      <c r="BUN105" s="18"/>
      <c r="BUO105" s="18"/>
      <c r="BUP105" s="18"/>
      <c r="BUQ105" s="18"/>
      <c r="BUR105" s="18"/>
      <c r="BUS105" s="18"/>
      <c r="BUT105" s="18"/>
      <c r="BUU105" s="18"/>
      <c r="BUV105" s="18"/>
      <c r="BUW105" s="18"/>
      <c r="BUX105" s="18"/>
      <c r="BUY105" s="18"/>
      <c r="BUZ105" s="18"/>
      <c r="BVA105" s="18"/>
      <c r="BVB105" s="18"/>
      <c r="BVC105" s="18"/>
      <c r="BVD105" s="18"/>
      <c r="BVE105" s="18"/>
      <c r="BVF105" s="18"/>
      <c r="BVG105" s="18"/>
      <c r="BVH105" s="18"/>
      <c r="BVI105" s="18"/>
      <c r="BVJ105" s="18"/>
      <c r="BVK105" s="18"/>
      <c r="BVL105" s="18"/>
      <c r="BVM105" s="18"/>
      <c r="BVN105" s="18"/>
      <c r="BVO105" s="18"/>
      <c r="BVP105" s="18"/>
      <c r="BVQ105" s="18"/>
      <c r="BVR105" s="18"/>
      <c r="BVS105" s="18"/>
      <c r="BVT105" s="18"/>
      <c r="BVU105" s="18"/>
      <c r="BVV105" s="18"/>
      <c r="BVW105" s="18"/>
      <c r="BVX105" s="18"/>
      <c r="BVY105" s="18"/>
      <c r="BVZ105" s="18"/>
      <c r="BWA105" s="18"/>
      <c r="BWB105" s="18"/>
      <c r="BWC105" s="18"/>
      <c r="BWD105" s="18"/>
      <c r="BWE105" s="18"/>
      <c r="BWF105" s="18"/>
      <c r="BWG105" s="18"/>
      <c r="BWH105" s="18"/>
      <c r="BWI105" s="18"/>
      <c r="BWJ105" s="18"/>
      <c r="BWK105" s="18"/>
      <c r="BWL105" s="18"/>
      <c r="BWM105" s="18"/>
      <c r="BWN105" s="18"/>
      <c r="BWO105" s="18"/>
      <c r="BWP105" s="18"/>
      <c r="BWQ105" s="18"/>
      <c r="BWR105" s="18"/>
      <c r="BWS105" s="18"/>
      <c r="BWT105" s="18"/>
      <c r="BWU105" s="18"/>
      <c r="BWV105" s="18"/>
      <c r="BWW105" s="18"/>
      <c r="BWX105" s="18"/>
      <c r="BWY105" s="18"/>
      <c r="BWZ105" s="18"/>
      <c r="BXA105" s="18"/>
      <c r="BXB105" s="18"/>
      <c r="BXC105" s="18"/>
      <c r="BXD105" s="18"/>
      <c r="BXE105" s="18"/>
      <c r="BXF105" s="18"/>
      <c r="BXG105" s="18"/>
      <c r="BXH105" s="18"/>
      <c r="BXI105" s="18"/>
      <c r="BXJ105" s="18"/>
      <c r="BXK105" s="18"/>
      <c r="BXL105" s="18"/>
      <c r="BXM105" s="18"/>
      <c r="BXN105" s="18"/>
      <c r="BXO105" s="18"/>
      <c r="BXP105" s="18"/>
      <c r="BXQ105" s="18"/>
      <c r="BXR105" s="18"/>
      <c r="BXS105" s="18"/>
      <c r="BXT105" s="18"/>
      <c r="BXU105" s="18"/>
      <c r="BXV105" s="18"/>
      <c r="BXW105" s="18"/>
      <c r="BXX105" s="18"/>
      <c r="BXY105" s="18"/>
      <c r="BXZ105" s="18"/>
      <c r="BYA105" s="18"/>
      <c r="BYB105" s="18"/>
      <c r="BYC105" s="18"/>
      <c r="BYD105" s="18"/>
      <c r="BYE105" s="18"/>
      <c r="BYF105" s="18"/>
      <c r="BYG105" s="18"/>
      <c r="BYH105" s="18"/>
      <c r="BYI105" s="18"/>
      <c r="BYJ105" s="18"/>
      <c r="BYK105" s="18"/>
      <c r="BYL105" s="18"/>
      <c r="BYM105" s="18"/>
      <c r="BYN105" s="18"/>
      <c r="BYO105" s="18"/>
      <c r="BYP105" s="18"/>
      <c r="BYQ105" s="18"/>
      <c r="BYR105" s="18"/>
      <c r="BYS105" s="18"/>
      <c r="BYT105" s="18"/>
      <c r="BYU105" s="18"/>
      <c r="BYV105" s="18"/>
      <c r="BYW105" s="18"/>
      <c r="BYX105" s="18"/>
      <c r="BYY105" s="18"/>
      <c r="BYZ105" s="18"/>
      <c r="BZA105" s="18"/>
      <c r="BZB105" s="18"/>
      <c r="BZC105" s="18"/>
      <c r="BZD105" s="18"/>
      <c r="BZE105" s="18"/>
      <c r="BZF105" s="18"/>
      <c r="BZG105" s="18"/>
      <c r="BZH105" s="18"/>
      <c r="BZI105" s="18"/>
      <c r="BZJ105" s="18"/>
      <c r="BZK105" s="18"/>
      <c r="BZL105" s="18"/>
      <c r="BZM105" s="18"/>
      <c r="BZN105" s="18"/>
      <c r="BZO105" s="18"/>
      <c r="BZP105" s="18"/>
      <c r="BZQ105" s="18"/>
      <c r="BZR105" s="18"/>
      <c r="BZS105" s="18"/>
      <c r="BZT105" s="18"/>
      <c r="BZU105" s="18"/>
      <c r="BZV105" s="18"/>
      <c r="BZW105" s="18"/>
      <c r="BZX105" s="18"/>
      <c r="BZY105" s="18"/>
      <c r="BZZ105" s="18"/>
      <c r="CAA105" s="18"/>
      <c r="CAB105" s="18"/>
      <c r="CAC105" s="18"/>
      <c r="CAD105" s="18"/>
      <c r="CAE105" s="18"/>
      <c r="CAF105" s="18"/>
      <c r="CAG105" s="18"/>
      <c r="CAH105" s="18"/>
      <c r="CAI105" s="18"/>
      <c r="CAJ105" s="18"/>
      <c r="CAK105" s="18"/>
      <c r="CAL105" s="18"/>
      <c r="CAM105" s="18"/>
      <c r="CAN105" s="18"/>
      <c r="CAO105" s="18"/>
      <c r="CAP105" s="18"/>
      <c r="CAQ105" s="18"/>
      <c r="CAR105" s="18"/>
      <c r="CAS105" s="18"/>
      <c r="CAT105" s="18"/>
      <c r="CAU105" s="18"/>
      <c r="CAV105" s="18"/>
      <c r="CAW105" s="18"/>
      <c r="CAX105" s="18"/>
      <c r="CAY105" s="18"/>
      <c r="CAZ105" s="18"/>
      <c r="CBA105" s="18"/>
      <c r="CBB105" s="18"/>
      <c r="CBC105" s="18"/>
      <c r="CBD105" s="18"/>
      <c r="CBE105" s="18"/>
      <c r="CBF105" s="18"/>
      <c r="CBG105" s="18"/>
      <c r="CBH105" s="18"/>
      <c r="CBI105" s="18"/>
      <c r="CBJ105" s="18"/>
      <c r="CBK105" s="18"/>
      <c r="CBL105" s="18"/>
      <c r="CBM105" s="18"/>
      <c r="CBN105" s="18"/>
      <c r="CBO105" s="18"/>
      <c r="CBP105" s="18"/>
      <c r="CBQ105" s="18"/>
      <c r="CBR105" s="18"/>
      <c r="CBS105" s="18"/>
      <c r="CBT105" s="18"/>
      <c r="CBU105" s="18"/>
      <c r="CBV105" s="18"/>
      <c r="CBW105" s="18"/>
      <c r="CBX105" s="18"/>
      <c r="CBY105" s="18"/>
      <c r="CBZ105" s="18"/>
      <c r="CCA105" s="18"/>
      <c r="CCB105" s="18"/>
      <c r="CCC105" s="18"/>
      <c r="CCD105" s="18"/>
      <c r="CCE105" s="18"/>
      <c r="CCF105" s="18"/>
      <c r="CCG105" s="18"/>
      <c r="CCH105" s="18"/>
      <c r="CCI105" s="18"/>
      <c r="CCJ105" s="18"/>
      <c r="CCK105" s="18"/>
      <c r="CCL105" s="18"/>
      <c r="CCM105" s="18"/>
      <c r="CCN105" s="18"/>
      <c r="CCO105" s="18"/>
      <c r="CCP105" s="18"/>
      <c r="CCQ105" s="18"/>
      <c r="CCR105" s="18"/>
      <c r="CCS105" s="18"/>
      <c r="CCT105" s="18"/>
      <c r="CCU105" s="18"/>
      <c r="CCV105" s="18"/>
      <c r="CCW105" s="18"/>
      <c r="CCX105" s="18"/>
      <c r="CCY105" s="18"/>
      <c r="CCZ105" s="18"/>
      <c r="CDA105" s="18"/>
      <c r="CDB105" s="18"/>
      <c r="CDC105" s="18"/>
      <c r="CDD105" s="18"/>
      <c r="CDE105" s="18"/>
      <c r="CDF105" s="18"/>
      <c r="CDG105" s="18"/>
      <c r="CDH105" s="18"/>
      <c r="CDI105" s="18"/>
      <c r="CDJ105" s="18"/>
      <c r="CDK105" s="18"/>
      <c r="CDL105" s="18"/>
      <c r="CDM105" s="18"/>
      <c r="CDN105" s="18"/>
      <c r="CDO105" s="18"/>
      <c r="CDP105" s="18"/>
      <c r="CDQ105" s="18"/>
      <c r="CDR105" s="18"/>
      <c r="CDS105" s="18"/>
      <c r="CDT105" s="18"/>
      <c r="CDU105" s="18"/>
      <c r="CDV105" s="18"/>
      <c r="CDW105" s="18"/>
      <c r="CDX105" s="18"/>
      <c r="CDY105" s="18"/>
      <c r="CDZ105" s="18"/>
      <c r="CEA105" s="18"/>
      <c r="CEB105" s="18"/>
      <c r="CEC105" s="18"/>
      <c r="CED105" s="18"/>
      <c r="CEE105" s="18"/>
      <c r="CEF105" s="18"/>
      <c r="CEG105" s="18"/>
      <c r="CEH105" s="18"/>
      <c r="CEI105" s="18"/>
      <c r="CEJ105" s="18"/>
      <c r="CEK105" s="18"/>
      <c r="CEL105" s="18"/>
      <c r="CEM105" s="18"/>
      <c r="CEN105" s="18"/>
      <c r="CEO105" s="18"/>
      <c r="CEP105" s="18"/>
      <c r="CEQ105" s="18"/>
      <c r="CER105" s="18"/>
      <c r="CES105" s="18"/>
      <c r="CET105" s="18"/>
      <c r="CEU105" s="18"/>
      <c r="CEV105" s="18"/>
      <c r="CEW105" s="18"/>
      <c r="CEX105" s="18"/>
      <c r="CEY105" s="18"/>
      <c r="CEZ105" s="18"/>
      <c r="CFA105" s="18"/>
      <c r="CFB105" s="18"/>
      <c r="CFC105" s="18"/>
      <c r="CFD105" s="18"/>
      <c r="CFE105" s="18"/>
      <c r="CFF105" s="18"/>
      <c r="CFG105" s="18"/>
      <c r="CFH105" s="18"/>
      <c r="CFI105" s="18"/>
      <c r="CFJ105" s="18"/>
      <c r="CFK105" s="18"/>
      <c r="CFL105" s="18"/>
      <c r="CFM105" s="18"/>
      <c r="CFN105" s="18"/>
      <c r="CFO105" s="18"/>
      <c r="CFP105" s="18"/>
      <c r="CFQ105" s="18"/>
      <c r="CFR105" s="18"/>
      <c r="CFS105" s="18"/>
      <c r="CFT105" s="18"/>
      <c r="CFU105" s="18"/>
      <c r="CFV105" s="18"/>
      <c r="CFW105" s="18"/>
      <c r="CFX105" s="18"/>
      <c r="CFY105" s="18"/>
      <c r="CFZ105" s="18"/>
      <c r="CGA105" s="18"/>
      <c r="CGB105" s="18"/>
      <c r="CGC105" s="18"/>
      <c r="CGD105" s="18"/>
      <c r="CGE105" s="18"/>
      <c r="CGF105" s="18"/>
      <c r="CGG105" s="18"/>
      <c r="CGH105" s="18"/>
      <c r="CGI105" s="18"/>
      <c r="CGJ105" s="18"/>
      <c r="CGK105" s="18"/>
      <c r="CGL105" s="18"/>
      <c r="CGM105" s="18"/>
      <c r="CGN105" s="18"/>
      <c r="CGO105" s="18"/>
      <c r="CGP105" s="18"/>
      <c r="CGQ105" s="18"/>
      <c r="CGR105" s="18"/>
      <c r="CGS105" s="18"/>
      <c r="CGT105" s="18"/>
      <c r="CGU105" s="18"/>
      <c r="CGV105" s="18"/>
      <c r="CGW105" s="18"/>
      <c r="CGX105" s="18"/>
      <c r="CGY105" s="18"/>
      <c r="CGZ105" s="18"/>
      <c r="CHA105" s="18"/>
      <c r="CHB105" s="18"/>
      <c r="CHC105" s="18"/>
      <c r="CHD105" s="18"/>
      <c r="CHE105" s="18"/>
      <c r="CHF105" s="18"/>
      <c r="CHG105" s="18"/>
      <c r="CHH105" s="18"/>
      <c r="CHI105" s="18"/>
      <c r="CHJ105" s="18"/>
      <c r="CHK105" s="18"/>
      <c r="CHL105" s="18"/>
      <c r="CHM105" s="18"/>
      <c r="CHN105" s="18"/>
      <c r="CHO105" s="18"/>
      <c r="CHP105" s="18"/>
      <c r="CHQ105" s="18"/>
      <c r="CHR105" s="18"/>
      <c r="CHS105" s="18"/>
      <c r="CHT105" s="18"/>
      <c r="CHU105" s="18"/>
      <c r="CHV105" s="18"/>
      <c r="CHW105" s="18"/>
      <c r="CHX105" s="18"/>
      <c r="CHY105" s="18"/>
      <c r="CHZ105" s="18"/>
      <c r="CIA105" s="18"/>
      <c r="CIB105" s="18"/>
      <c r="CIC105" s="18"/>
      <c r="CID105" s="18"/>
      <c r="CIE105" s="18"/>
      <c r="CIF105" s="18"/>
      <c r="CIG105" s="18"/>
      <c r="CIH105" s="18"/>
      <c r="CII105" s="18"/>
      <c r="CIJ105" s="18"/>
      <c r="CIK105" s="18"/>
      <c r="CIL105" s="18"/>
      <c r="CIM105" s="18"/>
      <c r="CIN105" s="18"/>
      <c r="CIO105" s="18"/>
      <c r="CIP105" s="18"/>
      <c r="CIQ105" s="18"/>
      <c r="CIR105" s="18"/>
      <c r="CIS105" s="18"/>
      <c r="CIT105" s="18"/>
      <c r="CIU105" s="18"/>
      <c r="CIV105" s="18"/>
      <c r="CIW105" s="18"/>
      <c r="CIX105" s="18"/>
      <c r="CIY105" s="18"/>
      <c r="CIZ105" s="18"/>
      <c r="CJA105" s="18"/>
      <c r="CJB105" s="18"/>
      <c r="CJC105" s="18"/>
      <c r="CJD105" s="18"/>
      <c r="CJE105" s="18"/>
      <c r="CJF105" s="18"/>
      <c r="CJG105" s="18"/>
      <c r="CJH105" s="18"/>
      <c r="CJI105" s="18"/>
      <c r="CJJ105" s="18"/>
      <c r="CJK105" s="18"/>
      <c r="CJL105" s="18"/>
      <c r="CJM105" s="18"/>
      <c r="CJN105" s="18"/>
      <c r="CJO105" s="18"/>
      <c r="CJP105" s="18"/>
      <c r="CJQ105" s="18"/>
      <c r="CJR105" s="18"/>
      <c r="CJS105" s="18"/>
      <c r="CJT105" s="18"/>
      <c r="CJU105" s="18"/>
      <c r="CJV105" s="18"/>
      <c r="CJW105" s="18"/>
      <c r="CJX105" s="18"/>
      <c r="CJY105" s="18"/>
      <c r="CJZ105" s="18"/>
      <c r="CKA105" s="18"/>
      <c r="CKB105" s="18"/>
      <c r="CKC105" s="18"/>
      <c r="CKD105" s="18"/>
      <c r="CKE105" s="18"/>
      <c r="CKF105" s="18"/>
      <c r="CKG105" s="18"/>
      <c r="CKH105" s="18"/>
      <c r="CKI105" s="18"/>
      <c r="CKJ105" s="18"/>
      <c r="CKK105" s="18"/>
      <c r="CKL105" s="18"/>
      <c r="CKM105" s="18"/>
      <c r="CKN105" s="18"/>
      <c r="CKO105" s="18"/>
      <c r="CKP105" s="18"/>
      <c r="CKQ105" s="18"/>
      <c r="CKR105" s="18"/>
      <c r="CKS105" s="18"/>
      <c r="CKT105" s="18"/>
      <c r="CKU105" s="18"/>
      <c r="CKV105" s="18"/>
      <c r="CKW105" s="18"/>
      <c r="CKX105" s="18"/>
      <c r="CKY105" s="18"/>
      <c r="CKZ105" s="18"/>
      <c r="CLA105" s="18"/>
      <c r="CLB105" s="18"/>
      <c r="CLC105" s="18"/>
      <c r="CLD105" s="18"/>
      <c r="CLE105" s="18"/>
      <c r="CLF105" s="18"/>
      <c r="CLG105" s="18"/>
      <c r="CLH105" s="18"/>
      <c r="CLI105" s="18"/>
      <c r="CLJ105" s="18"/>
      <c r="CLK105" s="18"/>
      <c r="CLL105" s="18"/>
      <c r="CLM105" s="18"/>
      <c r="CLN105" s="18"/>
      <c r="CLO105" s="18"/>
      <c r="CLP105" s="18"/>
      <c r="CLQ105" s="18"/>
      <c r="CLR105" s="18"/>
      <c r="CLS105" s="18"/>
    </row>
    <row r="106" spans="1:2359" s="27" customFormat="1" ht="15.75" thickBot="1" x14ac:dyDescent="0.3">
      <c r="A106" s="18"/>
      <c r="B106" s="625"/>
      <c r="C106" s="3" t="s">
        <v>81</v>
      </c>
      <c r="D106" s="147" t="s">
        <v>47</v>
      </c>
      <c r="E106" s="11"/>
      <c r="F106" s="107">
        <f t="shared" ref="F106:F107" si="6">(G106+J106)/2</f>
        <v>26.015599999999999</v>
      </c>
      <c r="G106" s="20">
        <f>(1101.56/50)</f>
        <v>22.031199999999998</v>
      </c>
      <c r="H106" s="245" t="s">
        <v>207</v>
      </c>
      <c r="I106" s="53" t="s">
        <v>211</v>
      </c>
      <c r="J106" s="72">
        <f>(1500/50)</f>
        <v>30</v>
      </c>
      <c r="K106" s="91" t="s">
        <v>389</v>
      </c>
      <c r="L106" s="53" t="s">
        <v>392</v>
      </c>
      <c r="M106" s="66"/>
      <c r="N106" s="66"/>
      <c r="O106" s="76"/>
      <c r="P106" s="200" t="s">
        <v>212</v>
      </c>
      <c r="Q106" s="18"/>
      <c r="R106" s="99">
        <v>3</v>
      </c>
      <c r="S106" s="96">
        <f>(F106)</f>
        <v>26.015599999999999</v>
      </c>
      <c r="T106" s="92">
        <f>('PRECIOS COMPR.AR MARZO'!F107+'PRECIOS COMPR.AR MARZO'!R107)/2</f>
        <v>11.17</v>
      </c>
      <c r="U106" s="92">
        <f>('PRECIOS COMPR.AR MARZO'!P107)</f>
        <v>9.99</v>
      </c>
      <c r="V106" s="92">
        <f>('PRECIOS COMPR.AR MARZO'!H107+'PRECIOS COMPR.AR MARZO'!N107)/2</f>
        <v>10.190000000000001</v>
      </c>
      <c r="W106" s="223">
        <f t="shared" si="5"/>
        <v>10.450000000000001</v>
      </c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  <c r="IW106" s="18"/>
      <c r="IX106" s="18"/>
      <c r="IY106" s="18"/>
      <c r="IZ106" s="18"/>
      <c r="JA106" s="18"/>
      <c r="JB106" s="18"/>
      <c r="JC106" s="18"/>
      <c r="JD106" s="18"/>
      <c r="JE106" s="18"/>
      <c r="JF106" s="18"/>
      <c r="JG106" s="18"/>
      <c r="JH106" s="18"/>
      <c r="JI106" s="18"/>
      <c r="JJ106" s="18"/>
      <c r="JK106" s="18"/>
      <c r="JL106" s="18"/>
      <c r="JM106" s="18"/>
      <c r="JN106" s="18"/>
      <c r="JO106" s="18"/>
      <c r="JP106" s="18"/>
      <c r="JQ106" s="18"/>
      <c r="JR106" s="18"/>
      <c r="JS106" s="18"/>
      <c r="JT106" s="18"/>
      <c r="JU106" s="18"/>
      <c r="JV106" s="18"/>
      <c r="JW106" s="18"/>
      <c r="JX106" s="18"/>
      <c r="JY106" s="18"/>
      <c r="JZ106" s="18"/>
      <c r="KA106" s="18"/>
      <c r="KB106" s="18"/>
      <c r="KC106" s="18"/>
      <c r="KD106" s="18"/>
      <c r="KE106" s="18"/>
      <c r="KF106" s="18"/>
      <c r="KG106" s="18"/>
      <c r="KH106" s="18"/>
      <c r="KI106" s="18"/>
      <c r="KJ106" s="18"/>
      <c r="KK106" s="18"/>
      <c r="KL106" s="18"/>
      <c r="KM106" s="18"/>
      <c r="KN106" s="18"/>
      <c r="KO106" s="18"/>
      <c r="KP106" s="18"/>
      <c r="KQ106" s="18"/>
      <c r="KR106" s="18"/>
      <c r="KS106" s="18"/>
      <c r="KT106" s="18"/>
      <c r="KU106" s="18"/>
      <c r="KV106" s="18"/>
      <c r="KW106" s="18"/>
      <c r="KX106" s="18"/>
      <c r="KY106" s="18"/>
      <c r="KZ106" s="18"/>
      <c r="LA106" s="18"/>
      <c r="LB106" s="18"/>
      <c r="LC106" s="18"/>
      <c r="LD106" s="18"/>
      <c r="LE106" s="18"/>
      <c r="LF106" s="18"/>
      <c r="LG106" s="18"/>
      <c r="LH106" s="18"/>
      <c r="LI106" s="18"/>
      <c r="LJ106" s="18"/>
      <c r="LK106" s="18"/>
      <c r="LL106" s="18"/>
      <c r="LM106" s="18"/>
      <c r="LN106" s="18"/>
      <c r="LO106" s="18"/>
      <c r="LP106" s="18"/>
      <c r="LQ106" s="18"/>
      <c r="LR106" s="18"/>
      <c r="LS106" s="18"/>
      <c r="LT106" s="18"/>
      <c r="LU106" s="18"/>
      <c r="LV106" s="18"/>
      <c r="LW106" s="18"/>
      <c r="LX106" s="18"/>
      <c r="LY106" s="18"/>
      <c r="LZ106" s="18"/>
      <c r="MA106" s="18"/>
      <c r="MB106" s="18"/>
      <c r="MC106" s="18"/>
      <c r="MD106" s="18"/>
      <c r="ME106" s="18"/>
      <c r="MF106" s="18"/>
      <c r="MG106" s="18"/>
      <c r="MH106" s="18"/>
      <c r="MI106" s="18"/>
      <c r="MJ106" s="18"/>
      <c r="MK106" s="18"/>
      <c r="ML106" s="18"/>
      <c r="MM106" s="18"/>
      <c r="MN106" s="18"/>
      <c r="MO106" s="18"/>
      <c r="MP106" s="18"/>
      <c r="MQ106" s="18"/>
      <c r="MR106" s="18"/>
      <c r="MS106" s="18"/>
      <c r="MT106" s="18"/>
      <c r="MU106" s="18"/>
      <c r="MV106" s="18"/>
      <c r="MW106" s="18"/>
      <c r="MX106" s="18"/>
      <c r="MY106" s="18"/>
      <c r="MZ106" s="18"/>
      <c r="NA106" s="18"/>
      <c r="NB106" s="18"/>
      <c r="NC106" s="18"/>
      <c r="ND106" s="18"/>
      <c r="NE106" s="18"/>
      <c r="NF106" s="18"/>
      <c r="NG106" s="18"/>
      <c r="NH106" s="18"/>
      <c r="NI106" s="18"/>
      <c r="NJ106" s="18"/>
      <c r="NK106" s="18"/>
      <c r="NL106" s="18"/>
      <c r="NM106" s="18"/>
      <c r="NN106" s="18"/>
      <c r="NO106" s="18"/>
      <c r="NP106" s="18"/>
      <c r="NQ106" s="18"/>
      <c r="NR106" s="18"/>
      <c r="NS106" s="18"/>
      <c r="NT106" s="18"/>
      <c r="NU106" s="18"/>
      <c r="NV106" s="18"/>
      <c r="NW106" s="18"/>
      <c r="NX106" s="18"/>
      <c r="NY106" s="18"/>
      <c r="NZ106" s="18"/>
      <c r="OA106" s="18"/>
      <c r="OB106" s="18"/>
      <c r="OC106" s="18"/>
      <c r="OD106" s="18"/>
      <c r="OE106" s="18"/>
      <c r="OF106" s="18"/>
      <c r="OG106" s="18"/>
      <c r="OH106" s="18"/>
      <c r="OI106" s="18"/>
      <c r="OJ106" s="18"/>
      <c r="OK106" s="18"/>
      <c r="OL106" s="18"/>
      <c r="OM106" s="18"/>
      <c r="ON106" s="18"/>
      <c r="OO106" s="18"/>
      <c r="OP106" s="18"/>
      <c r="OQ106" s="18"/>
      <c r="OR106" s="18"/>
      <c r="OS106" s="18"/>
      <c r="OT106" s="18"/>
      <c r="OU106" s="18"/>
      <c r="OV106" s="18"/>
      <c r="OW106" s="18"/>
      <c r="OX106" s="18"/>
      <c r="OY106" s="18"/>
      <c r="OZ106" s="18"/>
      <c r="PA106" s="18"/>
      <c r="PB106" s="18"/>
      <c r="PC106" s="18"/>
      <c r="PD106" s="18"/>
      <c r="PE106" s="18"/>
      <c r="PF106" s="18"/>
      <c r="PG106" s="18"/>
      <c r="PH106" s="18"/>
      <c r="PI106" s="18"/>
      <c r="PJ106" s="18"/>
      <c r="PK106" s="18"/>
      <c r="PL106" s="18"/>
      <c r="PM106" s="18"/>
      <c r="PN106" s="18"/>
      <c r="PO106" s="18"/>
      <c r="PP106" s="18"/>
      <c r="PQ106" s="18"/>
      <c r="PR106" s="18"/>
      <c r="PS106" s="18"/>
      <c r="PT106" s="18"/>
      <c r="PU106" s="18"/>
      <c r="PV106" s="18"/>
      <c r="PW106" s="18"/>
      <c r="PX106" s="18"/>
      <c r="PY106" s="18"/>
      <c r="PZ106" s="18"/>
      <c r="QA106" s="18"/>
      <c r="QB106" s="18"/>
      <c r="QC106" s="18"/>
      <c r="QD106" s="18"/>
      <c r="QE106" s="18"/>
      <c r="QF106" s="18"/>
      <c r="QG106" s="18"/>
      <c r="QH106" s="18"/>
      <c r="QI106" s="18"/>
      <c r="QJ106" s="18"/>
      <c r="QK106" s="18"/>
      <c r="QL106" s="18"/>
      <c r="QM106" s="18"/>
      <c r="QN106" s="18"/>
      <c r="QO106" s="18"/>
      <c r="QP106" s="18"/>
      <c r="QQ106" s="18"/>
      <c r="QR106" s="18"/>
      <c r="QS106" s="18"/>
      <c r="QT106" s="18"/>
      <c r="QU106" s="18"/>
      <c r="QV106" s="18"/>
      <c r="QW106" s="18"/>
      <c r="QX106" s="18"/>
      <c r="QY106" s="18"/>
      <c r="QZ106" s="18"/>
      <c r="RA106" s="18"/>
      <c r="RB106" s="18"/>
      <c r="RC106" s="18"/>
      <c r="RD106" s="18"/>
      <c r="RE106" s="18"/>
      <c r="RF106" s="18"/>
      <c r="RG106" s="18"/>
      <c r="RH106" s="18"/>
      <c r="RI106" s="18"/>
      <c r="RJ106" s="18"/>
      <c r="RK106" s="18"/>
      <c r="RL106" s="18"/>
      <c r="RM106" s="18"/>
      <c r="RN106" s="18"/>
      <c r="RO106" s="18"/>
      <c r="RP106" s="18"/>
      <c r="RQ106" s="18"/>
      <c r="RR106" s="18"/>
      <c r="RS106" s="18"/>
      <c r="RT106" s="18"/>
      <c r="RU106" s="18"/>
      <c r="RV106" s="18"/>
      <c r="RW106" s="18"/>
      <c r="RX106" s="18"/>
      <c r="RY106" s="18"/>
      <c r="RZ106" s="18"/>
      <c r="SA106" s="18"/>
      <c r="SB106" s="18"/>
      <c r="SC106" s="18"/>
      <c r="SD106" s="18"/>
      <c r="SE106" s="18"/>
      <c r="SF106" s="18"/>
      <c r="SG106" s="18"/>
      <c r="SH106" s="18"/>
      <c r="SI106" s="18"/>
      <c r="SJ106" s="18"/>
      <c r="SK106" s="18"/>
      <c r="SL106" s="18"/>
      <c r="SM106" s="18"/>
      <c r="SN106" s="18"/>
      <c r="SO106" s="18"/>
      <c r="SP106" s="18"/>
      <c r="SQ106" s="18"/>
      <c r="SR106" s="18"/>
      <c r="SS106" s="18"/>
      <c r="ST106" s="18"/>
      <c r="SU106" s="18"/>
      <c r="SV106" s="18"/>
      <c r="SW106" s="18"/>
      <c r="SX106" s="18"/>
      <c r="SY106" s="18"/>
      <c r="SZ106" s="18"/>
      <c r="TA106" s="18"/>
      <c r="TB106" s="18"/>
      <c r="TC106" s="18"/>
      <c r="TD106" s="18"/>
      <c r="TE106" s="18"/>
      <c r="TF106" s="18"/>
      <c r="TG106" s="18"/>
      <c r="TH106" s="18"/>
      <c r="TI106" s="18"/>
      <c r="TJ106" s="18"/>
      <c r="TK106" s="18"/>
      <c r="TL106" s="18"/>
      <c r="TM106" s="18"/>
      <c r="TN106" s="18"/>
      <c r="TO106" s="18"/>
      <c r="TP106" s="18"/>
      <c r="TQ106" s="18"/>
      <c r="TR106" s="18"/>
      <c r="TS106" s="18"/>
      <c r="TT106" s="18"/>
      <c r="TU106" s="18"/>
      <c r="TV106" s="18"/>
      <c r="TW106" s="18"/>
      <c r="TX106" s="18"/>
      <c r="TY106" s="18"/>
      <c r="TZ106" s="18"/>
      <c r="UA106" s="18"/>
      <c r="UB106" s="18"/>
      <c r="UC106" s="18"/>
      <c r="UD106" s="18"/>
      <c r="UE106" s="18"/>
      <c r="UF106" s="18"/>
      <c r="UG106" s="18"/>
      <c r="UH106" s="18"/>
      <c r="UI106" s="18"/>
      <c r="UJ106" s="18"/>
      <c r="UK106" s="18"/>
      <c r="UL106" s="18"/>
      <c r="UM106" s="18"/>
      <c r="UN106" s="18"/>
      <c r="UO106" s="18"/>
      <c r="UP106" s="18"/>
      <c r="UQ106" s="18"/>
      <c r="UR106" s="18"/>
      <c r="US106" s="18"/>
      <c r="UT106" s="18"/>
      <c r="UU106" s="18"/>
      <c r="UV106" s="18"/>
      <c r="UW106" s="18"/>
      <c r="UX106" s="18"/>
      <c r="UY106" s="18"/>
      <c r="UZ106" s="18"/>
      <c r="VA106" s="18"/>
      <c r="VB106" s="18"/>
      <c r="VC106" s="18"/>
      <c r="VD106" s="18"/>
      <c r="VE106" s="18"/>
      <c r="VF106" s="18"/>
      <c r="VG106" s="18"/>
      <c r="VH106" s="18"/>
      <c r="VI106" s="18"/>
      <c r="VJ106" s="18"/>
      <c r="VK106" s="18"/>
      <c r="VL106" s="18"/>
      <c r="VM106" s="18"/>
      <c r="VN106" s="18"/>
      <c r="VO106" s="18"/>
      <c r="VP106" s="18"/>
      <c r="VQ106" s="18"/>
      <c r="VR106" s="18"/>
      <c r="VS106" s="18"/>
      <c r="VT106" s="18"/>
      <c r="VU106" s="18"/>
      <c r="VV106" s="18"/>
      <c r="VW106" s="18"/>
      <c r="VX106" s="18"/>
      <c r="VY106" s="18"/>
      <c r="VZ106" s="18"/>
      <c r="WA106" s="18"/>
      <c r="WB106" s="18"/>
      <c r="WC106" s="18"/>
      <c r="WD106" s="18"/>
      <c r="WE106" s="18"/>
      <c r="WF106" s="18"/>
      <c r="WG106" s="18"/>
      <c r="WH106" s="18"/>
      <c r="WI106" s="18"/>
      <c r="WJ106" s="18"/>
      <c r="WK106" s="18"/>
      <c r="WL106" s="18"/>
      <c r="WM106" s="18"/>
      <c r="WN106" s="18"/>
      <c r="WO106" s="18"/>
      <c r="WP106" s="18"/>
      <c r="WQ106" s="18"/>
      <c r="WR106" s="18"/>
      <c r="WS106" s="18"/>
      <c r="WT106" s="18"/>
      <c r="WU106" s="18"/>
      <c r="WV106" s="18"/>
      <c r="WW106" s="18"/>
      <c r="WX106" s="18"/>
      <c r="WY106" s="18"/>
      <c r="WZ106" s="18"/>
      <c r="XA106" s="18"/>
      <c r="XB106" s="18"/>
      <c r="XC106" s="18"/>
      <c r="XD106" s="18"/>
      <c r="XE106" s="18"/>
      <c r="XF106" s="18"/>
      <c r="XG106" s="18"/>
      <c r="XH106" s="18"/>
      <c r="XI106" s="18"/>
      <c r="XJ106" s="18"/>
      <c r="XK106" s="18"/>
      <c r="XL106" s="18"/>
      <c r="XM106" s="18"/>
      <c r="XN106" s="18"/>
      <c r="XO106" s="18"/>
      <c r="XP106" s="18"/>
      <c r="XQ106" s="18"/>
      <c r="XR106" s="18"/>
      <c r="XS106" s="18"/>
      <c r="XT106" s="18"/>
      <c r="XU106" s="18"/>
      <c r="XV106" s="18"/>
      <c r="XW106" s="18"/>
      <c r="XX106" s="18"/>
      <c r="XY106" s="18"/>
      <c r="XZ106" s="18"/>
      <c r="YA106" s="18"/>
      <c r="YB106" s="18"/>
      <c r="YC106" s="18"/>
      <c r="YD106" s="18"/>
      <c r="YE106" s="18"/>
      <c r="YF106" s="18"/>
      <c r="YG106" s="18"/>
      <c r="YH106" s="18"/>
      <c r="YI106" s="18"/>
      <c r="YJ106" s="18"/>
      <c r="YK106" s="18"/>
      <c r="YL106" s="18"/>
      <c r="YM106" s="18"/>
      <c r="YN106" s="18"/>
      <c r="YO106" s="18"/>
      <c r="YP106" s="18"/>
      <c r="YQ106" s="18"/>
      <c r="YR106" s="18"/>
      <c r="YS106" s="18"/>
      <c r="YT106" s="18"/>
      <c r="YU106" s="18"/>
      <c r="YV106" s="18"/>
      <c r="YW106" s="18"/>
      <c r="YX106" s="18"/>
      <c r="YY106" s="18"/>
      <c r="YZ106" s="18"/>
      <c r="ZA106" s="18"/>
      <c r="ZB106" s="18"/>
      <c r="ZC106" s="18"/>
      <c r="ZD106" s="18"/>
      <c r="ZE106" s="18"/>
      <c r="ZF106" s="18"/>
      <c r="ZG106" s="18"/>
      <c r="ZH106" s="18"/>
      <c r="ZI106" s="18"/>
      <c r="ZJ106" s="18"/>
      <c r="ZK106" s="18"/>
      <c r="ZL106" s="18"/>
      <c r="ZM106" s="18"/>
      <c r="ZN106" s="18"/>
      <c r="ZO106" s="18"/>
      <c r="ZP106" s="18"/>
      <c r="ZQ106" s="18"/>
      <c r="ZR106" s="18"/>
      <c r="ZS106" s="18"/>
      <c r="ZT106" s="18"/>
      <c r="ZU106" s="18"/>
      <c r="ZV106" s="18"/>
      <c r="ZW106" s="18"/>
      <c r="ZX106" s="18"/>
      <c r="ZY106" s="18"/>
      <c r="ZZ106" s="18"/>
      <c r="AAA106" s="18"/>
      <c r="AAB106" s="18"/>
      <c r="AAC106" s="18"/>
      <c r="AAD106" s="18"/>
      <c r="AAE106" s="18"/>
      <c r="AAF106" s="18"/>
      <c r="AAG106" s="18"/>
      <c r="AAH106" s="18"/>
      <c r="AAI106" s="18"/>
      <c r="AAJ106" s="18"/>
      <c r="AAK106" s="18"/>
      <c r="AAL106" s="18"/>
      <c r="AAM106" s="18"/>
      <c r="AAN106" s="18"/>
      <c r="AAO106" s="18"/>
      <c r="AAP106" s="18"/>
      <c r="AAQ106" s="18"/>
      <c r="AAR106" s="18"/>
      <c r="AAS106" s="18"/>
      <c r="AAT106" s="18"/>
      <c r="AAU106" s="18"/>
      <c r="AAV106" s="18"/>
      <c r="AAW106" s="18"/>
      <c r="AAX106" s="18"/>
      <c r="AAY106" s="18"/>
      <c r="AAZ106" s="18"/>
      <c r="ABA106" s="18"/>
      <c r="ABB106" s="18"/>
      <c r="ABC106" s="18"/>
      <c r="ABD106" s="18"/>
      <c r="ABE106" s="18"/>
      <c r="ABF106" s="18"/>
      <c r="ABG106" s="18"/>
      <c r="ABH106" s="18"/>
      <c r="ABI106" s="18"/>
      <c r="ABJ106" s="18"/>
      <c r="ABK106" s="18"/>
      <c r="ABL106" s="18"/>
      <c r="ABM106" s="18"/>
      <c r="ABN106" s="18"/>
      <c r="ABO106" s="18"/>
      <c r="ABP106" s="18"/>
      <c r="ABQ106" s="18"/>
      <c r="ABR106" s="18"/>
      <c r="ABS106" s="18"/>
      <c r="ABT106" s="18"/>
      <c r="ABU106" s="18"/>
      <c r="ABV106" s="18"/>
      <c r="ABW106" s="18"/>
      <c r="ABX106" s="18"/>
      <c r="ABY106" s="18"/>
      <c r="ABZ106" s="18"/>
      <c r="ACA106" s="18"/>
      <c r="ACB106" s="18"/>
      <c r="ACC106" s="18"/>
      <c r="ACD106" s="18"/>
      <c r="ACE106" s="18"/>
      <c r="ACF106" s="18"/>
      <c r="ACG106" s="18"/>
      <c r="ACH106" s="18"/>
      <c r="ACI106" s="18"/>
      <c r="ACJ106" s="18"/>
      <c r="ACK106" s="18"/>
      <c r="ACL106" s="18"/>
      <c r="ACM106" s="18"/>
      <c r="ACN106" s="18"/>
      <c r="ACO106" s="18"/>
      <c r="ACP106" s="18"/>
      <c r="ACQ106" s="18"/>
      <c r="ACR106" s="18"/>
      <c r="ACS106" s="18"/>
      <c r="ACT106" s="18"/>
      <c r="ACU106" s="18"/>
      <c r="ACV106" s="18"/>
      <c r="ACW106" s="18"/>
      <c r="ACX106" s="18"/>
      <c r="ACY106" s="18"/>
      <c r="ACZ106" s="18"/>
      <c r="ADA106" s="18"/>
      <c r="ADB106" s="18"/>
      <c r="ADC106" s="18"/>
      <c r="ADD106" s="18"/>
      <c r="ADE106" s="18"/>
      <c r="ADF106" s="18"/>
      <c r="ADG106" s="18"/>
      <c r="ADH106" s="18"/>
      <c r="ADI106" s="18"/>
      <c r="ADJ106" s="18"/>
      <c r="ADK106" s="18"/>
      <c r="ADL106" s="18"/>
      <c r="ADM106" s="18"/>
      <c r="ADN106" s="18"/>
      <c r="ADO106" s="18"/>
      <c r="ADP106" s="18"/>
      <c r="ADQ106" s="18"/>
      <c r="ADR106" s="18"/>
      <c r="ADS106" s="18"/>
      <c r="ADT106" s="18"/>
      <c r="ADU106" s="18"/>
      <c r="ADV106" s="18"/>
      <c r="ADW106" s="18"/>
      <c r="ADX106" s="18"/>
      <c r="ADY106" s="18"/>
      <c r="ADZ106" s="18"/>
      <c r="AEA106" s="18"/>
      <c r="AEB106" s="18"/>
      <c r="AEC106" s="18"/>
      <c r="AED106" s="18"/>
      <c r="AEE106" s="18"/>
      <c r="AEF106" s="18"/>
      <c r="AEG106" s="18"/>
      <c r="AEH106" s="18"/>
      <c r="AEI106" s="18"/>
      <c r="AEJ106" s="18"/>
      <c r="AEK106" s="18"/>
      <c r="AEL106" s="18"/>
      <c r="AEM106" s="18"/>
      <c r="AEN106" s="18"/>
      <c r="AEO106" s="18"/>
      <c r="AEP106" s="18"/>
      <c r="AEQ106" s="18"/>
      <c r="AER106" s="18"/>
      <c r="AES106" s="18"/>
      <c r="AET106" s="18"/>
      <c r="AEU106" s="18"/>
      <c r="AEV106" s="18"/>
      <c r="AEW106" s="18"/>
      <c r="AEX106" s="18"/>
      <c r="AEY106" s="18"/>
      <c r="AEZ106" s="18"/>
      <c r="AFA106" s="18"/>
      <c r="AFB106" s="18"/>
      <c r="AFC106" s="18"/>
      <c r="AFD106" s="18"/>
      <c r="AFE106" s="18"/>
      <c r="AFF106" s="18"/>
      <c r="AFG106" s="18"/>
      <c r="AFH106" s="18"/>
      <c r="AFI106" s="18"/>
      <c r="AFJ106" s="18"/>
      <c r="AFK106" s="18"/>
      <c r="AFL106" s="18"/>
      <c r="AFM106" s="18"/>
      <c r="AFN106" s="18"/>
      <c r="AFO106" s="18"/>
      <c r="AFP106" s="18"/>
      <c r="AFQ106" s="18"/>
      <c r="AFR106" s="18"/>
      <c r="AFS106" s="18"/>
      <c r="AFT106" s="18"/>
      <c r="AFU106" s="18"/>
      <c r="AFV106" s="18"/>
      <c r="AFW106" s="18"/>
      <c r="AFX106" s="18"/>
      <c r="AFY106" s="18"/>
      <c r="AFZ106" s="18"/>
      <c r="AGA106" s="18"/>
      <c r="AGB106" s="18"/>
      <c r="AGC106" s="18"/>
      <c r="AGD106" s="18"/>
      <c r="AGE106" s="18"/>
      <c r="AGF106" s="18"/>
      <c r="AGG106" s="18"/>
      <c r="AGH106" s="18"/>
      <c r="AGI106" s="18"/>
      <c r="AGJ106" s="18"/>
      <c r="AGK106" s="18"/>
      <c r="AGL106" s="18"/>
      <c r="AGM106" s="18"/>
      <c r="AGN106" s="18"/>
      <c r="AGO106" s="18"/>
      <c r="AGP106" s="18"/>
      <c r="AGQ106" s="18"/>
      <c r="AGR106" s="18"/>
      <c r="AGS106" s="18"/>
      <c r="AGT106" s="18"/>
      <c r="AGU106" s="18"/>
      <c r="AGV106" s="18"/>
      <c r="AGW106" s="18"/>
      <c r="AGX106" s="18"/>
      <c r="AGY106" s="18"/>
      <c r="AGZ106" s="18"/>
      <c r="AHA106" s="18"/>
      <c r="AHB106" s="18"/>
      <c r="AHC106" s="18"/>
      <c r="AHD106" s="18"/>
      <c r="AHE106" s="18"/>
      <c r="AHF106" s="18"/>
      <c r="AHG106" s="18"/>
      <c r="AHH106" s="18"/>
      <c r="AHI106" s="18"/>
      <c r="AHJ106" s="18"/>
      <c r="AHK106" s="18"/>
      <c r="AHL106" s="18"/>
      <c r="AHM106" s="18"/>
      <c r="AHN106" s="18"/>
      <c r="AHO106" s="18"/>
      <c r="AHP106" s="18"/>
      <c r="AHQ106" s="18"/>
      <c r="AHR106" s="18"/>
      <c r="AHS106" s="18"/>
      <c r="AHT106" s="18"/>
      <c r="AHU106" s="18"/>
      <c r="AHV106" s="18"/>
      <c r="AHW106" s="18"/>
      <c r="AHX106" s="18"/>
      <c r="AHY106" s="18"/>
      <c r="AHZ106" s="18"/>
      <c r="AIA106" s="18"/>
      <c r="AIB106" s="18"/>
      <c r="AIC106" s="18"/>
      <c r="AID106" s="18"/>
      <c r="AIE106" s="18"/>
      <c r="AIF106" s="18"/>
      <c r="AIG106" s="18"/>
      <c r="AIH106" s="18"/>
      <c r="AII106" s="18"/>
      <c r="AIJ106" s="18"/>
      <c r="AIK106" s="18"/>
      <c r="AIL106" s="18"/>
      <c r="AIM106" s="18"/>
      <c r="AIN106" s="18"/>
      <c r="AIO106" s="18"/>
      <c r="AIP106" s="18"/>
      <c r="AIQ106" s="18"/>
      <c r="AIR106" s="18"/>
      <c r="AIS106" s="18"/>
      <c r="AIT106" s="18"/>
      <c r="AIU106" s="18"/>
      <c r="AIV106" s="18"/>
      <c r="AIW106" s="18"/>
      <c r="AIX106" s="18"/>
      <c r="AIY106" s="18"/>
      <c r="AIZ106" s="18"/>
      <c r="AJA106" s="18"/>
      <c r="AJB106" s="18"/>
      <c r="AJC106" s="18"/>
      <c r="AJD106" s="18"/>
      <c r="AJE106" s="18"/>
      <c r="AJF106" s="18"/>
      <c r="AJG106" s="18"/>
      <c r="AJH106" s="18"/>
      <c r="AJI106" s="18"/>
      <c r="AJJ106" s="18"/>
      <c r="AJK106" s="18"/>
      <c r="AJL106" s="18"/>
      <c r="AJM106" s="18"/>
      <c r="AJN106" s="18"/>
      <c r="AJO106" s="18"/>
      <c r="AJP106" s="18"/>
      <c r="AJQ106" s="18"/>
      <c r="AJR106" s="18"/>
      <c r="AJS106" s="18"/>
      <c r="AJT106" s="18"/>
      <c r="AJU106" s="18"/>
      <c r="AJV106" s="18"/>
      <c r="AJW106" s="18"/>
      <c r="AJX106" s="18"/>
      <c r="AJY106" s="18"/>
      <c r="AJZ106" s="18"/>
      <c r="AKA106" s="18"/>
      <c r="AKB106" s="18"/>
      <c r="AKC106" s="18"/>
      <c r="AKD106" s="18"/>
      <c r="AKE106" s="18"/>
      <c r="AKF106" s="18"/>
      <c r="AKG106" s="18"/>
      <c r="AKH106" s="18"/>
      <c r="AKI106" s="18"/>
      <c r="AKJ106" s="18"/>
      <c r="AKK106" s="18"/>
      <c r="AKL106" s="18"/>
      <c r="AKM106" s="18"/>
      <c r="AKN106" s="18"/>
      <c r="AKO106" s="18"/>
      <c r="AKP106" s="18"/>
      <c r="AKQ106" s="18"/>
      <c r="AKR106" s="18"/>
      <c r="AKS106" s="18"/>
      <c r="AKT106" s="18"/>
      <c r="AKU106" s="18"/>
      <c r="AKV106" s="18"/>
      <c r="AKW106" s="18"/>
      <c r="AKX106" s="18"/>
      <c r="AKY106" s="18"/>
      <c r="AKZ106" s="18"/>
      <c r="ALA106" s="18"/>
      <c r="ALB106" s="18"/>
      <c r="ALC106" s="18"/>
      <c r="ALD106" s="18"/>
      <c r="ALE106" s="18"/>
      <c r="ALF106" s="18"/>
      <c r="ALG106" s="18"/>
      <c r="ALH106" s="18"/>
      <c r="ALI106" s="18"/>
      <c r="ALJ106" s="18"/>
      <c r="ALK106" s="18"/>
      <c r="ALL106" s="18"/>
      <c r="ALM106" s="18"/>
      <c r="ALN106" s="18"/>
      <c r="ALO106" s="18"/>
      <c r="ALP106" s="18"/>
      <c r="ALQ106" s="18"/>
      <c r="ALR106" s="18"/>
      <c r="ALS106" s="18"/>
      <c r="ALT106" s="18"/>
      <c r="ALU106" s="18"/>
      <c r="ALV106" s="18"/>
      <c r="ALW106" s="18"/>
      <c r="ALX106" s="18"/>
      <c r="ALY106" s="18"/>
      <c r="ALZ106" s="18"/>
      <c r="AMA106" s="18"/>
      <c r="AMB106" s="18"/>
      <c r="AMC106" s="18"/>
      <c r="AMD106" s="18"/>
      <c r="AME106" s="18"/>
      <c r="AMF106" s="18"/>
      <c r="AMG106" s="18"/>
      <c r="AMH106" s="18"/>
      <c r="AMI106" s="18"/>
      <c r="AMJ106" s="18"/>
      <c r="AMK106" s="18"/>
      <c r="AML106" s="18"/>
      <c r="AMM106" s="18"/>
      <c r="AMN106" s="18"/>
      <c r="AMO106" s="18"/>
      <c r="AMP106" s="18"/>
      <c r="AMQ106" s="18"/>
      <c r="AMR106" s="18"/>
      <c r="AMS106" s="18"/>
      <c r="AMT106" s="18"/>
      <c r="AMU106" s="18"/>
      <c r="AMV106" s="18"/>
      <c r="AMW106" s="18"/>
      <c r="AMX106" s="18"/>
      <c r="AMY106" s="18"/>
      <c r="AMZ106" s="18"/>
      <c r="ANA106" s="18"/>
      <c r="ANB106" s="18"/>
      <c r="ANC106" s="18"/>
      <c r="AND106" s="18"/>
      <c r="ANE106" s="18"/>
      <c r="ANF106" s="18"/>
      <c r="ANG106" s="18"/>
      <c r="ANH106" s="18"/>
      <c r="ANI106" s="18"/>
      <c r="ANJ106" s="18"/>
      <c r="ANK106" s="18"/>
      <c r="ANL106" s="18"/>
      <c r="ANM106" s="18"/>
      <c r="ANN106" s="18"/>
      <c r="ANO106" s="18"/>
      <c r="ANP106" s="18"/>
      <c r="ANQ106" s="18"/>
      <c r="ANR106" s="18"/>
      <c r="ANS106" s="18"/>
      <c r="ANT106" s="18"/>
      <c r="ANU106" s="18"/>
      <c r="ANV106" s="18"/>
      <c r="ANW106" s="18"/>
      <c r="ANX106" s="18"/>
      <c r="ANY106" s="18"/>
      <c r="ANZ106" s="18"/>
      <c r="AOA106" s="18"/>
      <c r="AOB106" s="18"/>
      <c r="AOC106" s="18"/>
      <c r="AOD106" s="18"/>
      <c r="AOE106" s="18"/>
      <c r="AOF106" s="18"/>
      <c r="AOG106" s="18"/>
      <c r="AOH106" s="18"/>
      <c r="AOI106" s="18"/>
      <c r="AOJ106" s="18"/>
      <c r="AOK106" s="18"/>
      <c r="AOL106" s="18"/>
      <c r="AOM106" s="18"/>
      <c r="AON106" s="18"/>
      <c r="AOO106" s="18"/>
      <c r="AOP106" s="18"/>
      <c r="AOQ106" s="18"/>
      <c r="AOR106" s="18"/>
      <c r="AOS106" s="18"/>
      <c r="AOT106" s="18"/>
      <c r="AOU106" s="18"/>
      <c r="AOV106" s="18"/>
      <c r="AOW106" s="18"/>
      <c r="AOX106" s="18"/>
      <c r="AOY106" s="18"/>
      <c r="AOZ106" s="18"/>
      <c r="APA106" s="18"/>
      <c r="APB106" s="18"/>
      <c r="APC106" s="18"/>
      <c r="APD106" s="18"/>
      <c r="APE106" s="18"/>
      <c r="APF106" s="18"/>
      <c r="APG106" s="18"/>
      <c r="APH106" s="18"/>
      <c r="API106" s="18"/>
      <c r="APJ106" s="18"/>
      <c r="APK106" s="18"/>
      <c r="APL106" s="18"/>
      <c r="APM106" s="18"/>
      <c r="APN106" s="18"/>
      <c r="APO106" s="18"/>
      <c r="APP106" s="18"/>
      <c r="APQ106" s="18"/>
      <c r="APR106" s="18"/>
      <c r="APS106" s="18"/>
      <c r="APT106" s="18"/>
      <c r="APU106" s="18"/>
      <c r="APV106" s="18"/>
      <c r="APW106" s="18"/>
      <c r="APX106" s="18"/>
      <c r="APY106" s="18"/>
      <c r="APZ106" s="18"/>
      <c r="AQA106" s="18"/>
      <c r="AQB106" s="18"/>
      <c r="AQC106" s="18"/>
      <c r="AQD106" s="18"/>
      <c r="AQE106" s="18"/>
      <c r="AQF106" s="18"/>
      <c r="AQG106" s="18"/>
      <c r="AQH106" s="18"/>
      <c r="AQI106" s="18"/>
      <c r="AQJ106" s="18"/>
      <c r="AQK106" s="18"/>
      <c r="AQL106" s="18"/>
      <c r="AQM106" s="18"/>
      <c r="AQN106" s="18"/>
      <c r="AQO106" s="18"/>
      <c r="AQP106" s="18"/>
      <c r="AQQ106" s="18"/>
      <c r="AQR106" s="18"/>
      <c r="AQS106" s="18"/>
      <c r="AQT106" s="18"/>
      <c r="AQU106" s="18"/>
      <c r="AQV106" s="18"/>
      <c r="AQW106" s="18"/>
      <c r="AQX106" s="18"/>
      <c r="AQY106" s="18"/>
      <c r="AQZ106" s="18"/>
      <c r="ARA106" s="18"/>
      <c r="ARB106" s="18"/>
      <c r="ARC106" s="18"/>
      <c r="ARD106" s="18"/>
      <c r="ARE106" s="18"/>
      <c r="ARF106" s="18"/>
      <c r="ARG106" s="18"/>
      <c r="ARH106" s="18"/>
      <c r="ARI106" s="18"/>
      <c r="ARJ106" s="18"/>
      <c r="ARK106" s="18"/>
      <c r="ARL106" s="18"/>
      <c r="ARM106" s="18"/>
      <c r="ARN106" s="18"/>
      <c r="ARO106" s="18"/>
      <c r="ARP106" s="18"/>
      <c r="ARQ106" s="18"/>
      <c r="ARR106" s="18"/>
      <c r="ARS106" s="18"/>
      <c r="ART106" s="18"/>
      <c r="ARU106" s="18"/>
      <c r="ARV106" s="18"/>
      <c r="ARW106" s="18"/>
      <c r="ARX106" s="18"/>
      <c r="ARY106" s="18"/>
      <c r="ARZ106" s="18"/>
      <c r="ASA106" s="18"/>
      <c r="ASB106" s="18"/>
      <c r="ASC106" s="18"/>
      <c r="ASD106" s="18"/>
      <c r="ASE106" s="18"/>
      <c r="ASF106" s="18"/>
      <c r="ASG106" s="18"/>
      <c r="ASH106" s="18"/>
      <c r="ASI106" s="18"/>
      <c r="ASJ106" s="18"/>
      <c r="ASK106" s="18"/>
      <c r="ASL106" s="18"/>
      <c r="ASM106" s="18"/>
      <c r="ASN106" s="18"/>
      <c r="ASO106" s="18"/>
      <c r="ASP106" s="18"/>
      <c r="ASQ106" s="18"/>
      <c r="ASR106" s="18"/>
      <c r="ASS106" s="18"/>
      <c r="AST106" s="18"/>
      <c r="ASU106" s="18"/>
      <c r="ASV106" s="18"/>
      <c r="ASW106" s="18"/>
      <c r="ASX106" s="18"/>
      <c r="ASY106" s="18"/>
      <c r="ASZ106" s="18"/>
      <c r="ATA106" s="18"/>
      <c r="ATB106" s="18"/>
      <c r="ATC106" s="18"/>
      <c r="ATD106" s="18"/>
      <c r="ATE106" s="18"/>
      <c r="ATF106" s="18"/>
      <c r="ATG106" s="18"/>
      <c r="ATH106" s="18"/>
      <c r="ATI106" s="18"/>
      <c r="ATJ106" s="18"/>
      <c r="ATK106" s="18"/>
      <c r="ATL106" s="18"/>
      <c r="ATM106" s="18"/>
      <c r="ATN106" s="18"/>
      <c r="ATO106" s="18"/>
      <c r="ATP106" s="18"/>
      <c r="ATQ106" s="18"/>
      <c r="ATR106" s="18"/>
      <c r="ATS106" s="18"/>
      <c r="ATT106" s="18"/>
      <c r="ATU106" s="18"/>
      <c r="ATV106" s="18"/>
      <c r="ATW106" s="18"/>
      <c r="ATX106" s="18"/>
      <c r="ATY106" s="18"/>
      <c r="ATZ106" s="18"/>
      <c r="AUA106" s="18"/>
      <c r="AUB106" s="18"/>
      <c r="AUC106" s="18"/>
      <c r="AUD106" s="18"/>
      <c r="AUE106" s="18"/>
      <c r="AUF106" s="18"/>
      <c r="AUG106" s="18"/>
      <c r="AUH106" s="18"/>
      <c r="AUI106" s="18"/>
      <c r="AUJ106" s="18"/>
      <c r="AUK106" s="18"/>
      <c r="AUL106" s="18"/>
      <c r="AUM106" s="18"/>
      <c r="AUN106" s="18"/>
      <c r="AUO106" s="18"/>
      <c r="AUP106" s="18"/>
      <c r="AUQ106" s="18"/>
      <c r="AUR106" s="18"/>
      <c r="AUS106" s="18"/>
      <c r="AUT106" s="18"/>
      <c r="AUU106" s="18"/>
      <c r="AUV106" s="18"/>
      <c r="AUW106" s="18"/>
      <c r="AUX106" s="18"/>
      <c r="AUY106" s="18"/>
      <c r="AUZ106" s="18"/>
      <c r="AVA106" s="18"/>
      <c r="AVB106" s="18"/>
      <c r="AVC106" s="18"/>
      <c r="AVD106" s="18"/>
      <c r="AVE106" s="18"/>
      <c r="AVF106" s="18"/>
      <c r="AVG106" s="18"/>
      <c r="AVH106" s="18"/>
      <c r="AVI106" s="18"/>
      <c r="AVJ106" s="18"/>
      <c r="AVK106" s="18"/>
      <c r="AVL106" s="18"/>
      <c r="AVM106" s="18"/>
      <c r="AVN106" s="18"/>
      <c r="AVO106" s="18"/>
      <c r="AVP106" s="18"/>
      <c r="AVQ106" s="18"/>
      <c r="AVR106" s="18"/>
      <c r="AVS106" s="18"/>
      <c r="AVT106" s="18"/>
      <c r="AVU106" s="18"/>
      <c r="AVV106" s="18"/>
      <c r="AVW106" s="18"/>
      <c r="AVX106" s="18"/>
      <c r="AVY106" s="18"/>
      <c r="AVZ106" s="18"/>
      <c r="AWA106" s="18"/>
      <c r="AWB106" s="18"/>
      <c r="AWC106" s="18"/>
      <c r="AWD106" s="18"/>
      <c r="AWE106" s="18"/>
      <c r="AWF106" s="18"/>
      <c r="AWG106" s="18"/>
      <c r="AWH106" s="18"/>
      <c r="AWI106" s="18"/>
      <c r="AWJ106" s="18"/>
      <c r="AWK106" s="18"/>
      <c r="AWL106" s="18"/>
      <c r="AWM106" s="18"/>
      <c r="AWN106" s="18"/>
      <c r="AWO106" s="18"/>
      <c r="AWP106" s="18"/>
      <c r="AWQ106" s="18"/>
      <c r="AWR106" s="18"/>
      <c r="AWS106" s="18"/>
      <c r="AWT106" s="18"/>
      <c r="AWU106" s="18"/>
      <c r="AWV106" s="18"/>
      <c r="AWW106" s="18"/>
      <c r="AWX106" s="18"/>
      <c r="AWY106" s="18"/>
      <c r="AWZ106" s="18"/>
      <c r="AXA106" s="18"/>
      <c r="AXB106" s="18"/>
      <c r="AXC106" s="18"/>
      <c r="AXD106" s="18"/>
      <c r="AXE106" s="18"/>
      <c r="AXF106" s="18"/>
      <c r="AXG106" s="18"/>
      <c r="AXH106" s="18"/>
      <c r="AXI106" s="18"/>
      <c r="AXJ106" s="18"/>
      <c r="AXK106" s="18"/>
      <c r="AXL106" s="18"/>
      <c r="AXM106" s="18"/>
      <c r="AXN106" s="18"/>
      <c r="AXO106" s="18"/>
      <c r="AXP106" s="18"/>
      <c r="AXQ106" s="18"/>
      <c r="AXR106" s="18"/>
      <c r="AXS106" s="18"/>
      <c r="AXT106" s="18"/>
      <c r="AXU106" s="18"/>
      <c r="AXV106" s="18"/>
      <c r="AXW106" s="18"/>
      <c r="AXX106" s="18"/>
      <c r="AXY106" s="18"/>
      <c r="AXZ106" s="18"/>
      <c r="AYA106" s="18"/>
      <c r="AYB106" s="18"/>
      <c r="AYC106" s="18"/>
      <c r="AYD106" s="18"/>
      <c r="AYE106" s="18"/>
      <c r="AYF106" s="18"/>
      <c r="AYG106" s="18"/>
      <c r="AYH106" s="18"/>
      <c r="AYI106" s="18"/>
      <c r="AYJ106" s="18"/>
      <c r="AYK106" s="18"/>
      <c r="AYL106" s="18"/>
      <c r="AYM106" s="18"/>
      <c r="AYN106" s="18"/>
      <c r="AYO106" s="18"/>
      <c r="AYP106" s="18"/>
      <c r="AYQ106" s="18"/>
      <c r="AYR106" s="18"/>
      <c r="AYS106" s="18"/>
      <c r="AYT106" s="18"/>
      <c r="AYU106" s="18"/>
      <c r="AYV106" s="18"/>
      <c r="AYW106" s="18"/>
      <c r="AYX106" s="18"/>
      <c r="AYY106" s="18"/>
      <c r="AYZ106" s="18"/>
      <c r="AZA106" s="18"/>
      <c r="AZB106" s="18"/>
      <c r="AZC106" s="18"/>
      <c r="AZD106" s="18"/>
      <c r="AZE106" s="18"/>
      <c r="AZF106" s="18"/>
      <c r="AZG106" s="18"/>
      <c r="AZH106" s="18"/>
      <c r="AZI106" s="18"/>
      <c r="AZJ106" s="18"/>
      <c r="AZK106" s="18"/>
      <c r="AZL106" s="18"/>
      <c r="AZM106" s="18"/>
      <c r="AZN106" s="18"/>
      <c r="AZO106" s="18"/>
      <c r="AZP106" s="18"/>
      <c r="AZQ106" s="18"/>
      <c r="AZR106" s="18"/>
      <c r="AZS106" s="18"/>
      <c r="AZT106" s="18"/>
      <c r="AZU106" s="18"/>
      <c r="AZV106" s="18"/>
      <c r="AZW106" s="18"/>
      <c r="AZX106" s="18"/>
      <c r="AZY106" s="18"/>
      <c r="AZZ106" s="18"/>
      <c r="BAA106" s="18"/>
      <c r="BAB106" s="18"/>
      <c r="BAC106" s="18"/>
      <c r="BAD106" s="18"/>
      <c r="BAE106" s="18"/>
      <c r="BAF106" s="18"/>
      <c r="BAG106" s="18"/>
      <c r="BAH106" s="18"/>
      <c r="BAI106" s="18"/>
      <c r="BAJ106" s="18"/>
      <c r="BAK106" s="18"/>
      <c r="BAL106" s="18"/>
      <c r="BAM106" s="18"/>
      <c r="BAN106" s="18"/>
      <c r="BAO106" s="18"/>
      <c r="BAP106" s="18"/>
      <c r="BAQ106" s="18"/>
      <c r="BAR106" s="18"/>
      <c r="BAS106" s="18"/>
      <c r="BAT106" s="18"/>
      <c r="BAU106" s="18"/>
      <c r="BAV106" s="18"/>
      <c r="BAW106" s="18"/>
      <c r="BAX106" s="18"/>
      <c r="BAY106" s="18"/>
      <c r="BAZ106" s="18"/>
      <c r="BBA106" s="18"/>
      <c r="BBB106" s="18"/>
      <c r="BBC106" s="18"/>
      <c r="BBD106" s="18"/>
      <c r="BBE106" s="18"/>
      <c r="BBF106" s="18"/>
      <c r="BBG106" s="18"/>
      <c r="BBH106" s="18"/>
      <c r="BBI106" s="18"/>
      <c r="BBJ106" s="18"/>
      <c r="BBK106" s="18"/>
      <c r="BBL106" s="18"/>
      <c r="BBM106" s="18"/>
      <c r="BBN106" s="18"/>
      <c r="BBO106" s="18"/>
      <c r="BBP106" s="18"/>
      <c r="BBQ106" s="18"/>
      <c r="BBR106" s="18"/>
      <c r="BBS106" s="18"/>
      <c r="BBT106" s="18"/>
      <c r="BBU106" s="18"/>
      <c r="BBV106" s="18"/>
      <c r="BBW106" s="18"/>
      <c r="BBX106" s="18"/>
      <c r="BBY106" s="18"/>
      <c r="BBZ106" s="18"/>
      <c r="BCA106" s="18"/>
      <c r="BCB106" s="18"/>
      <c r="BCC106" s="18"/>
      <c r="BCD106" s="18"/>
      <c r="BCE106" s="18"/>
      <c r="BCF106" s="18"/>
      <c r="BCG106" s="18"/>
      <c r="BCH106" s="18"/>
      <c r="BCI106" s="18"/>
      <c r="BCJ106" s="18"/>
      <c r="BCK106" s="18"/>
      <c r="BCL106" s="18"/>
      <c r="BCM106" s="18"/>
      <c r="BCN106" s="18"/>
      <c r="BCO106" s="18"/>
      <c r="BCP106" s="18"/>
      <c r="BCQ106" s="18"/>
      <c r="BCR106" s="18"/>
      <c r="BCS106" s="18"/>
      <c r="BCT106" s="18"/>
      <c r="BCU106" s="18"/>
      <c r="BCV106" s="18"/>
      <c r="BCW106" s="18"/>
      <c r="BCX106" s="18"/>
      <c r="BCY106" s="18"/>
      <c r="BCZ106" s="18"/>
      <c r="BDA106" s="18"/>
      <c r="BDB106" s="18"/>
      <c r="BDC106" s="18"/>
      <c r="BDD106" s="18"/>
      <c r="BDE106" s="18"/>
      <c r="BDF106" s="18"/>
      <c r="BDG106" s="18"/>
      <c r="BDH106" s="18"/>
      <c r="BDI106" s="18"/>
      <c r="BDJ106" s="18"/>
      <c r="BDK106" s="18"/>
      <c r="BDL106" s="18"/>
      <c r="BDM106" s="18"/>
      <c r="BDN106" s="18"/>
      <c r="BDO106" s="18"/>
      <c r="BDP106" s="18"/>
      <c r="BDQ106" s="18"/>
      <c r="BDR106" s="18"/>
      <c r="BDS106" s="18"/>
      <c r="BDT106" s="18"/>
      <c r="BDU106" s="18"/>
      <c r="BDV106" s="18"/>
      <c r="BDW106" s="18"/>
      <c r="BDX106" s="18"/>
      <c r="BDY106" s="18"/>
      <c r="BDZ106" s="18"/>
      <c r="BEA106" s="18"/>
      <c r="BEB106" s="18"/>
      <c r="BEC106" s="18"/>
      <c r="BED106" s="18"/>
      <c r="BEE106" s="18"/>
      <c r="BEF106" s="18"/>
      <c r="BEG106" s="18"/>
      <c r="BEH106" s="18"/>
      <c r="BEI106" s="18"/>
      <c r="BEJ106" s="18"/>
      <c r="BEK106" s="18"/>
      <c r="BEL106" s="18"/>
      <c r="BEM106" s="18"/>
      <c r="BEN106" s="18"/>
      <c r="BEO106" s="18"/>
      <c r="BEP106" s="18"/>
      <c r="BEQ106" s="18"/>
      <c r="BER106" s="18"/>
      <c r="BES106" s="18"/>
      <c r="BET106" s="18"/>
      <c r="BEU106" s="18"/>
      <c r="BEV106" s="18"/>
      <c r="BEW106" s="18"/>
      <c r="BEX106" s="18"/>
      <c r="BEY106" s="18"/>
      <c r="BEZ106" s="18"/>
      <c r="BFA106" s="18"/>
      <c r="BFB106" s="18"/>
      <c r="BFC106" s="18"/>
      <c r="BFD106" s="18"/>
      <c r="BFE106" s="18"/>
      <c r="BFF106" s="18"/>
      <c r="BFG106" s="18"/>
      <c r="BFH106" s="18"/>
      <c r="BFI106" s="18"/>
      <c r="BFJ106" s="18"/>
      <c r="BFK106" s="18"/>
      <c r="BFL106" s="18"/>
      <c r="BFM106" s="18"/>
      <c r="BFN106" s="18"/>
      <c r="BFO106" s="18"/>
      <c r="BFP106" s="18"/>
      <c r="BFQ106" s="18"/>
      <c r="BFR106" s="18"/>
      <c r="BFS106" s="18"/>
      <c r="BFT106" s="18"/>
      <c r="BFU106" s="18"/>
      <c r="BFV106" s="18"/>
      <c r="BFW106" s="18"/>
      <c r="BFX106" s="18"/>
      <c r="BFY106" s="18"/>
      <c r="BFZ106" s="18"/>
      <c r="BGA106" s="18"/>
      <c r="BGB106" s="18"/>
      <c r="BGC106" s="18"/>
      <c r="BGD106" s="18"/>
      <c r="BGE106" s="18"/>
      <c r="BGF106" s="18"/>
      <c r="BGG106" s="18"/>
      <c r="BGH106" s="18"/>
      <c r="BGI106" s="18"/>
      <c r="BGJ106" s="18"/>
      <c r="BGK106" s="18"/>
      <c r="BGL106" s="18"/>
      <c r="BGM106" s="18"/>
      <c r="BGN106" s="18"/>
      <c r="BGO106" s="18"/>
      <c r="BGP106" s="18"/>
      <c r="BGQ106" s="18"/>
      <c r="BGR106" s="18"/>
      <c r="BGS106" s="18"/>
      <c r="BGT106" s="18"/>
      <c r="BGU106" s="18"/>
      <c r="BGV106" s="18"/>
      <c r="BGW106" s="18"/>
      <c r="BGX106" s="18"/>
      <c r="BGY106" s="18"/>
      <c r="BGZ106" s="18"/>
      <c r="BHA106" s="18"/>
      <c r="BHB106" s="18"/>
      <c r="BHC106" s="18"/>
      <c r="BHD106" s="18"/>
      <c r="BHE106" s="18"/>
      <c r="BHF106" s="18"/>
      <c r="BHG106" s="18"/>
      <c r="BHH106" s="18"/>
      <c r="BHI106" s="18"/>
      <c r="BHJ106" s="18"/>
      <c r="BHK106" s="18"/>
      <c r="BHL106" s="18"/>
      <c r="BHM106" s="18"/>
      <c r="BHN106" s="18"/>
      <c r="BHO106" s="18"/>
      <c r="BHP106" s="18"/>
      <c r="BHQ106" s="18"/>
      <c r="BHR106" s="18"/>
      <c r="BHS106" s="18"/>
      <c r="BHT106" s="18"/>
      <c r="BHU106" s="18"/>
      <c r="BHV106" s="18"/>
      <c r="BHW106" s="18"/>
      <c r="BHX106" s="18"/>
      <c r="BHY106" s="18"/>
      <c r="BHZ106" s="18"/>
      <c r="BIA106" s="18"/>
      <c r="BIB106" s="18"/>
      <c r="BIC106" s="18"/>
      <c r="BID106" s="18"/>
      <c r="BIE106" s="18"/>
      <c r="BIF106" s="18"/>
      <c r="BIG106" s="18"/>
      <c r="BIH106" s="18"/>
      <c r="BII106" s="18"/>
      <c r="BIJ106" s="18"/>
      <c r="BIK106" s="18"/>
      <c r="BIL106" s="18"/>
      <c r="BIM106" s="18"/>
      <c r="BIN106" s="18"/>
      <c r="BIO106" s="18"/>
      <c r="BIP106" s="18"/>
      <c r="BIQ106" s="18"/>
      <c r="BIR106" s="18"/>
      <c r="BIS106" s="18"/>
      <c r="BIT106" s="18"/>
      <c r="BIU106" s="18"/>
      <c r="BIV106" s="18"/>
      <c r="BIW106" s="18"/>
      <c r="BIX106" s="18"/>
      <c r="BIY106" s="18"/>
      <c r="BIZ106" s="18"/>
      <c r="BJA106" s="18"/>
      <c r="BJB106" s="18"/>
      <c r="BJC106" s="18"/>
      <c r="BJD106" s="18"/>
      <c r="BJE106" s="18"/>
      <c r="BJF106" s="18"/>
      <c r="BJG106" s="18"/>
      <c r="BJH106" s="18"/>
      <c r="BJI106" s="18"/>
      <c r="BJJ106" s="18"/>
      <c r="BJK106" s="18"/>
      <c r="BJL106" s="18"/>
      <c r="BJM106" s="18"/>
      <c r="BJN106" s="18"/>
      <c r="BJO106" s="18"/>
      <c r="BJP106" s="18"/>
      <c r="BJQ106" s="18"/>
      <c r="BJR106" s="18"/>
      <c r="BJS106" s="18"/>
      <c r="BJT106" s="18"/>
      <c r="BJU106" s="18"/>
      <c r="BJV106" s="18"/>
      <c r="BJW106" s="18"/>
      <c r="BJX106" s="18"/>
      <c r="BJY106" s="18"/>
      <c r="BJZ106" s="18"/>
      <c r="BKA106" s="18"/>
      <c r="BKB106" s="18"/>
      <c r="BKC106" s="18"/>
      <c r="BKD106" s="18"/>
      <c r="BKE106" s="18"/>
      <c r="BKF106" s="18"/>
      <c r="BKG106" s="18"/>
      <c r="BKH106" s="18"/>
      <c r="BKI106" s="18"/>
      <c r="BKJ106" s="18"/>
      <c r="BKK106" s="18"/>
      <c r="BKL106" s="18"/>
      <c r="BKM106" s="18"/>
      <c r="BKN106" s="18"/>
      <c r="BKO106" s="18"/>
      <c r="BKP106" s="18"/>
      <c r="BKQ106" s="18"/>
      <c r="BKR106" s="18"/>
      <c r="BKS106" s="18"/>
      <c r="BKT106" s="18"/>
      <c r="BKU106" s="18"/>
      <c r="BKV106" s="18"/>
      <c r="BKW106" s="18"/>
      <c r="BKX106" s="18"/>
      <c r="BKY106" s="18"/>
      <c r="BKZ106" s="18"/>
      <c r="BLA106" s="18"/>
      <c r="BLB106" s="18"/>
      <c r="BLC106" s="18"/>
      <c r="BLD106" s="18"/>
      <c r="BLE106" s="18"/>
      <c r="BLF106" s="18"/>
      <c r="BLG106" s="18"/>
      <c r="BLH106" s="18"/>
      <c r="BLI106" s="18"/>
      <c r="BLJ106" s="18"/>
      <c r="BLK106" s="18"/>
      <c r="BLL106" s="18"/>
      <c r="BLM106" s="18"/>
      <c r="BLN106" s="18"/>
      <c r="BLO106" s="18"/>
      <c r="BLP106" s="18"/>
      <c r="BLQ106" s="18"/>
      <c r="BLR106" s="18"/>
      <c r="BLS106" s="18"/>
      <c r="BLT106" s="18"/>
      <c r="BLU106" s="18"/>
      <c r="BLV106" s="18"/>
      <c r="BLW106" s="18"/>
      <c r="BLX106" s="18"/>
      <c r="BLY106" s="18"/>
      <c r="BLZ106" s="18"/>
      <c r="BMA106" s="18"/>
      <c r="BMB106" s="18"/>
      <c r="BMC106" s="18"/>
      <c r="BMD106" s="18"/>
      <c r="BME106" s="18"/>
      <c r="BMF106" s="18"/>
      <c r="BMG106" s="18"/>
      <c r="BMH106" s="18"/>
      <c r="BMI106" s="18"/>
      <c r="BMJ106" s="18"/>
      <c r="BMK106" s="18"/>
      <c r="BML106" s="18"/>
      <c r="BMM106" s="18"/>
      <c r="BMN106" s="18"/>
      <c r="BMO106" s="18"/>
      <c r="BMP106" s="18"/>
      <c r="BMQ106" s="18"/>
      <c r="BMR106" s="18"/>
      <c r="BMS106" s="18"/>
      <c r="BMT106" s="18"/>
      <c r="BMU106" s="18"/>
      <c r="BMV106" s="18"/>
      <c r="BMW106" s="18"/>
      <c r="BMX106" s="18"/>
      <c r="BMY106" s="18"/>
      <c r="BMZ106" s="18"/>
      <c r="BNA106" s="18"/>
      <c r="BNB106" s="18"/>
      <c r="BNC106" s="18"/>
      <c r="BND106" s="18"/>
      <c r="BNE106" s="18"/>
      <c r="BNF106" s="18"/>
      <c r="BNG106" s="18"/>
      <c r="BNH106" s="18"/>
      <c r="BNI106" s="18"/>
      <c r="BNJ106" s="18"/>
      <c r="BNK106" s="18"/>
      <c r="BNL106" s="18"/>
      <c r="BNM106" s="18"/>
      <c r="BNN106" s="18"/>
      <c r="BNO106" s="18"/>
      <c r="BNP106" s="18"/>
      <c r="BNQ106" s="18"/>
      <c r="BNR106" s="18"/>
      <c r="BNS106" s="18"/>
      <c r="BNT106" s="18"/>
      <c r="BNU106" s="18"/>
      <c r="BNV106" s="18"/>
      <c r="BNW106" s="18"/>
      <c r="BNX106" s="18"/>
      <c r="BNY106" s="18"/>
      <c r="BNZ106" s="18"/>
      <c r="BOA106" s="18"/>
      <c r="BOB106" s="18"/>
      <c r="BOC106" s="18"/>
      <c r="BOD106" s="18"/>
      <c r="BOE106" s="18"/>
      <c r="BOF106" s="18"/>
      <c r="BOG106" s="18"/>
      <c r="BOH106" s="18"/>
      <c r="BOI106" s="18"/>
      <c r="BOJ106" s="18"/>
      <c r="BOK106" s="18"/>
      <c r="BOL106" s="18"/>
      <c r="BOM106" s="18"/>
      <c r="BON106" s="18"/>
      <c r="BOO106" s="18"/>
      <c r="BOP106" s="18"/>
      <c r="BOQ106" s="18"/>
      <c r="BOR106" s="18"/>
      <c r="BOS106" s="18"/>
      <c r="BOT106" s="18"/>
      <c r="BOU106" s="18"/>
      <c r="BOV106" s="18"/>
      <c r="BOW106" s="18"/>
      <c r="BOX106" s="18"/>
      <c r="BOY106" s="18"/>
      <c r="BOZ106" s="18"/>
      <c r="BPA106" s="18"/>
      <c r="BPB106" s="18"/>
      <c r="BPC106" s="18"/>
      <c r="BPD106" s="18"/>
      <c r="BPE106" s="18"/>
      <c r="BPF106" s="18"/>
      <c r="BPG106" s="18"/>
      <c r="BPH106" s="18"/>
      <c r="BPI106" s="18"/>
      <c r="BPJ106" s="18"/>
      <c r="BPK106" s="18"/>
      <c r="BPL106" s="18"/>
      <c r="BPM106" s="18"/>
      <c r="BPN106" s="18"/>
      <c r="BPO106" s="18"/>
      <c r="BPP106" s="18"/>
      <c r="BPQ106" s="18"/>
      <c r="BPR106" s="18"/>
      <c r="BPS106" s="18"/>
      <c r="BPT106" s="18"/>
      <c r="BPU106" s="18"/>
      <c r="BPV106" s="18"/>
      <c r="BPW106" s="18"/>
      <c r="BPX106" s="18"/>
      <c r="BPY106" s="18"/>
      <c r="BPZ106" s="18"/>
      <c r="BQA106" s="18"/>
      <c r="BQB106" s="18"/>
      <c r="BQC106" s="18"/>
      <c r="BQD106" s="18"/>
      <c r="BQE106" s="18"/>
      <c r="BQF106" s="18"/>
      <c r="BQG106" s="18"/>
      <c r="BQH106" s="18"/>
      <c r="BQI106" s="18"/>
      <c r="BQJ106" s="18"/>
      <c r="BQK106" s="18"/>
      <c r="BQL106" s="18"/>
      <c r="BQM106" s="18"/>
      <c r="BQN106" s="18"/>
      <c r="BQO106" s="18"/>
      <c r="BQP106" s="18"/>
      <c r="BQQ106" s="18"/>
      <c r="BQR106" s="18"/>
      <c r="BQS106" s="18"/>
      <c r="BQT106" s="18"/>
      <c r="BQU106" s="18"/>
      <c r="BQV106" s="18"/>
      <c r="BQW106" s="18"/>
      <c r="BQX106" s="18"/>
      <c r="BQY106" s="18"/>
      <c r="BQZ106" s="18"/>
      <c r="BRA106" s="18"/>
      <c r="BRB106" s="18"/>
      <c r="BRC106" s="18"/>
      <c r="BRD106" s="18"/>
      <c r="BRE106" s="18"/>
      <c r="BRF106" s="18"/>
      <c r="BRG106" s="18"/>
      <c r="BRH106" s="18"/>
      <c r="BRI106" s="18"/>
      <c r="BRJ106" s="18"/>
      <c r="BRK106" s="18"/>
      <c r="BRL106" s="18"/>
      <c r="BRM106" s="18"/>
      <c r="BRN106" s="18"/>
      <c r="BRO106" s="18"/>
      <c r="BRP106" s="18"/>
      <c r="BRQ106" s="18"/>
      <c r="BRR106" s="18"/>
      <c r="BRS106" s="18"/>
      <c r="BRT106" s="18"/>
      <c r="BRU106" s="18"/>
      <c r="BRV106" s="18"/>
      <c r="BRW106" s="18"/>
      <c r="BRX106" s="18"/>
      <c r="BRY106" s="18"/>
      <c r="BRZ106" s="18"/>
      <c r="BSA106" s="18"/>
      <c r="BSB106" s="18"/>
      <c r="BSC106" s="18"/>
      <c r="BSD106" s="18"/>
      <c r="BSE106" s="18"/>
      <c r="BSF106" s="18"/>
      <c r="BSG106" s="18"/>
      <c r="BSH106" s="18"/>
      <c r="BSI106" s="18"/>
      <c r="BSJ106" s="18"/>
      <c r="BSK106" s="18"/>
      <c r="BSL106" s="18"/>
      <c r="BSM106" s="18"/>
      <c r="BSN106" s="18"/>
      <c r="BSO106" s="18"/>
      <c r="BSP106" s="18"/>
      <c r="BSQ106" s="18"/>
      <c r="BSR106" s="18"/>
      <c r="BSS106" s="18"/>
      <c r="BST106" s="18"/>
      <c r="BSU106" s="18"/>
      <c r="BSV106" s="18"/>
      <c r="BSW106" s="18"/>
      <c r="BSX106" s="18"/>
      <c r="BSY106" s="18"/>
      <c r="BSZ106" s="18"/>
      <c r="BTA106" s="18"/>
      <c r="BTB106" s="18"/>
      <c r="BTC106" s="18"/>
      <c r="BTD106" s="18"/>
      <c r="BTE106" s="18"/>
      <c r="BTF106" s="18"/>
      <c r="BTG106" s="18"/>
      <c r="BTH106" s="18"/>
      <c r="BTI106" s="18"/>
      <c r="BTJ106" s="18"/>
      <c r="BTK106" s="18"/>
      <c r="BTL106" s="18"/>
      <c r="BTM106" s="18"/>
      <c r="BTN106" s="18"/>
      <c r="BTO106" s="18"/>
      <c r="BTP106" s="18"/>
      <c r="BTQ106" s="18"/>
      <c r="BTR106" s="18"/>
      <c r="BTS106" s="18"/>
      <c r="BTT106" s="18"/>
      <c r="BTU106" s="18"/>
      <c r="BTV106" s="18"/>
      <c r="BTW106" s="18"/>
      <c r="BTX106" s="18"/>
      <c r="BTY106" s="18"/>
      <c r="BTZ106" s="18"/>
      <c r="BUA106" s="18"/>
      <c r="BUB106" s="18"/>
      <c r="BUC106" s="18"/>
      <c r="BUD106" s="18"/>
      <c r="BUE106" s="18"/>
      <c r="BUF106" s="18"/>
      <c r="BUG106" s="18"/>
      <c r="BUH106" s="18"/>
      <c r="BUI106" s="18"/>
      <c r="BUJ106" s="18"/>
      <c r="BUK106" s="18"/>
      <c r="BUL106" s="18"/>
      <c r="BUM106" s="18"/>
      <c r="BUN106" s="18"/>
      <c r="BUO106" s="18"/>
      <c r="BUP106" s="18"/>
      <c r="BUQ106" s="18"/>
      <c r="BUR106" s="18"/>
      <c r="BUS106" s="18"/>
      <c r="BUT106" s="18"/>
      <c r="BUU106" s="18"/>
      <c r="BUV106" s="18"/>
      <c r="BUW106" s="18"/>
      <c r="BUX106" s="18"/>
      <c r="BUY106" s="18"/>
      <c r="BUZ106" s="18"/>
      <c r="BVA106" s="18"/>
      <c r="BVB106" s="18"/>
      <c r="BVC106" s="18"/>
      <c r="BVD106" s="18"/>
      <c r="BVE106" s="18"/>
      <c r="BVF106" s="18"/>
      <c r="BVG106" s="18"/>
      <c r="BVH106" s="18"/>
      <c r="BVI106" s="18"/>
      <c r="BVJ106" s="18"/>
      <c r="BVK106" s="18"/>
      <c r="BVL106" s="18"/>
      <c r="BVM106" s="18"/>
      <c r="BVN106" s="18"/>
      <c r="BVO106" s="18"/>
      <c r="BVP106" s="18"/>
      <c r="BVQ106" s="18"/>
      <c r="BVR106" s="18"/>
      <c r="BVS106" s="18"/>
      <c r="BVT106" s="18"/>
      <c r="BVU106" s="18"/>
      <c r="BVV106" s="18"/>
      <c r="BVW106" s="18"/>
      <c r="BVX106" s="18"/>
      <c r="BVY106" s="18"/>
      <c r="BVZ106" s="18"/>
      <c r="BWA106" s="18"/>
      <c r="BWB106" s="18"/>
      <c r="BWC106" s="18"/>
      <c r="BWD106" s="18"/>
      <c r="BWE106" s="18"/>
      <c r="BWF106" s="18"/>
      <c r="BWG106" s="18"/>
      <c r="BWH106" s="18"/>
      <c r="BWI106" s="18"/>
      <c r="BWJ106" s="18"/>
      <c r="BWK106" s="18"/>
      <c r="BWL106" s="18"/>
      <c r="BWM106" s="18"/>
      <c r="BWN106" s="18"/>
      <c r="BWO106" s="18"/>
      <c r="BWP106" s="18"/>
      <c r="BWQ106" s="18"/>
      <c r="BWR106" s="18"/>
      <c r="BWS106" s="18"/>
      <c r="BWT106" s="18"/>
      <c r="BWU106" s="18"/>
      <c r="BWV106" s="18"/>
      <c r="BWW106" s="18"/>
      <c r="BWX106" s="18"/>
      <c r="BWY106" s="18"/>
      <c r="BWZ106" s="18"/>
      <c r="BXA106" s="18"/>
      <c r="BXB106" s="18"/>
      <c r="BXC106" s="18"/>
      <c r="BXD106" s="18"/>
      <c r="BXE106" s="18"/>
      <c r="BXF106" s="18"/>
      <c r="BXG106" s="18"/>
      <c r="BXH106" s="18"/>
      <c r="BXI106" s="18"/>
      <c r="BXJ106" s="18"/>
      <c r="BXK106" s="18"/>
      <c r="BXL106" s="18"/>
      <c r="BXM106" s="18"/>
      <c r="BXN106" s="18"/>
      <c r="BXO106" s="18"/>
      <c r="BXP106" s="18"/>
      <c r="BXQ106" s="18"/>
      <c r="BXR106" s="18"/>
      <c r="BXS106" s="18"/>
      <c r="BXT106" s="18"/>
      <c r="BXU106" s="18"/>
      <c r="BXV106" s="18"/>
      <c r="BXW106" s="18"/>
      <c r="BXX106" s="18"/>
      <c r="BXY106" s="18"/>
      <c r="BXZ106" s="18"/>
      <c r="BYA106" s="18"/>
      <c r="BYB106" s="18"/>
      <c r="BYC106" s="18"/>
      <c r="BYD106" s="18"/>
      <c r="BYE106" s="18"/>
      <c r="BYF106" s="18"/>
      <c r="BYG106" s="18"/>
      <c r="BYH106" s="18"/>
      <c r="BYI106" s="18"/>
      <c r="BYJ106" s="18"/>
      <c r="BYK106" s="18"/>
      <c r="BYL106" s="18"/>
      <c r="BYM106" s="18"/>
      <c r="BYN106" s="18"/>
      <c r="BYO106" s="18"/>
      <c r="BYP106" s="18"/>
      <c r="BYQ106" s="18"/>
      <c r="BYR106" s="18"/>
      <c r="BYS106" s="18"/>
      <c r="BYT106" s="18"/>
      <c r="BYU106" s="18"/>
      <c r="BYV106" s="18"/>
      <c r="BYW106" s="18"/>
      <c r="BYX106" s="18"/>
      <c r="BYY106" s="18"/>
      <c r="BYZ106" s="18"/>
      <c r="BZA106" s="18"/>
      <c r="BZB106" s="18"/>
      <c r="BZC106" s="18"/>
      <c r="BZD106" s="18"/>
      <c r="BZE106" s="18"/>
      <c r="BZF106" s="18"/>
      <c r="BZG106" s="18"/>
      <c r="BZH106" s="18"/>
      <c r="BZI106" s="18"/>
      <c r="BZJ106" s="18"/>
      <c r="BZK106" s="18"/>
      <c r="BZL106" s="18"/>
      <c r="BZM106" s="18"/>
      <c r="BZN106" s="18"/>
      <c r="BZO106" s="18"/>
      <c r="BZP106" s="18"/>
      <c r="BZQ106" s="18"/>
      <c r="BZR106" s="18"/>
      <c r="BZS106" s="18"/>
      <c r="BZT106" s="18"/>
      <c r="BZU106" s="18"/>
      <c r="BZV106" s="18"/>
      <c r="BZW106" s="18"/>
      <c r="BZX106" s="18"/>
      <c r="BZY106" s="18"/>
      <c r="BZZ106" s="18"/>
      <c r="CAA106" s="18"/>
      <c r="CAB106" s="18"/>
      <c r="CAC106" s="18"/>
      <c r="CAD106" s="18"/>
      <c r="CAE106" s="18"/>
      <c r="CAF106" s="18"/>
      <c r="CAG106" s="18"/>
      <c r="CAH106" s="18"/>
      <c r="CAI106" s="18"/>
      <c r="CAJ106" s="18"/>
      <c r="CAK106" s="18"/>
      <c r="CAL106" s="18"/>
      <c r="CAM106" s="18"/>
      <c r="CAN106" s="18"/>
      <c r="CAO106" s="18"/>
      <c r="CAP106" s="18"/>
      <c r="CAQ106" s="18"/>
      <c r="CAR106" s="18"/>
      <c r="CAS106" s="18"/>
      <c r="CAT106" s="18"/>
      <c r="CAU106" s="18"/>
      <c r="CAV106" s="18"/>
      <c r="CAW106" s="18"/>
      <c r="CAX106" s="18"/>
      <c r="CAY106" s="18"/>
      <c r="CAZ106" s="18"/>
      <c r="CBA106" s="18"/>
      <c r="CBB106" s="18"/>
      <c r="CBC106" s="18"/>
      <c r="CBD106" s="18"/>
      <c r="CBE106" s="18"/>
      <c r="CBF106" s="18"/>
      <c r="CBG106" s="18"/>
      <c r="CBH106" s="18"/>
      <c r="CBI106" s="18"/>
      <c r="CBJ106" s="18"/>
      <c r="CBK106" s="18"/>
      <c r="CBL106" s="18"/>
      <c r="CBM106" s="18"/>
      <c r="CBN106" s="18"/>
      <c r="CBO106" s="18"/>
      <c r="CBP106" s="18"/>
      <c r="CBQ106" s="18"/>
      <c r="CBR106" s="18"/>
      <c r="CBS106" s="18"/>
      <c r="CBT106" s="18"/>
      <c r="CBU106" s="18"/>
      <c r="CBV106" s="18"/>
      <c r="CBW106" s="18"/>
      <c r="CBX106" s="18"/>
      <c r="CBY106" s="18"/>
      <c r="CBZ106" s="18"/>
      <c r="CCA106" s="18"/>
      <c r="CCB106" s="18"/>
      <c r="CCC106" s="18"/>
      <c r="CCD106" s="18"/>
      <c r="CCE106" s="18"/>
      <c r="CCF106" s="18"/>
      <c r="CCG106" s="18"/>
      <c r="CCH106" s="18"/>
      <c r="CCI106" s="18"/>
      <c r="CCJ106" s="18"/>
      <c r="CCK106" s="18"/>
      <c r="CCL106" s="18"/>
      <c r="CCM106" s="18"/>
      <c r="CCN106" s="18"/>
      <c r="CCO106" s="18"/>
      <c r="CCP106" s="18"/>
      <c r="CCQ106" s="18"/>
      <c r="CCR106" s="18"/>
      <c r="CCS106" s="18"/>
      <c r="CCT106" s="18"/>
      <c r="CCU106" s="18"/>
      <c r="CCV106" s="18"/>
      <c r="CCW106" s="18"/>
      <c r="CCX106" s="18"/>
      <c r="CCY106" s="18"/>
      <c r="CCZ106" s="18"/>
      <c r="CDA106" s="18"/>
      <c r="CDB106" s="18"/>
      <c r="CDC106" s="18"/>
      <c r="CDD106" s="18"/>
      <c r="CDE106" s="18"/>
      <c r="CDF106" s="18"/>
      <c r="CDG106" s="18"/>
      <c r="CDH106" s="18"/>
      <c r="CDI106" s="18"/>
      <c r="CDJ106" s="18"/>
      <c r="CDK106" s="18"/>
      <c r="CDL106" s="18"/>
      <c r="CDM106" s="18"/>
      <c r="CDN106" s="18"/>
      <c r="CDO106" s="18"/>
      <c r="CDP106" s="18"/>
      <c r="CDQ106" s="18"/>
      <c r="CDR106" s="18"/>
      <c r="CDS106" s="18"/>
      <c r="CDT106" s="18"/>
      <c r="CDU106" s="18"/>
      <c r="CDV106" s="18"/>
      <c r="CDW106" s="18"/>
      <c r="CDX106" s="18"/>
      <c r="CDY106" s="18"/>
      <c r="CDZ106" s="18"/>
      <c r="CEA106" s="18"/>
      <c r="CEB106" s="18"/>
      <c r="CEC106" s="18"/>
      <c r="CED106" s="18"/>
      <c r="CEE106" s="18"/>
      <c r="CEF106" s="18"/>
      <c r="CEG106" s="18"/>
      <c r="CEH106" s="18"/>
      <c r="CEI106" s="18"/>
      <c r="CEJ106" s="18"/>
      <c r="CEK106" s="18"/>
      <c r="CEL106" s="18"/>
      <c r="CEM106" s="18"/>
      <c r="CEN106" s="18"/>
      <c r="CEO106" s="18"/>
      <c r="CEP106" s="18"/>
      <c r="CEQ106" s="18"/>
      <c r="CER106" s="18"/>
      <c r="CES106" s="18"/>
      <c r="CET106" s="18"/>
      <c r="CEU106" s="18"/>
      <c r="CEV106" s="18"/>
      <c r="CEW106" s="18"/>
      <c r="CEX106" s="18"/>
      <c r="CEY106" s="18"/>
      <c r="CEZ106" s="18"/>
      <c r="CFA106" s="18"/>
      <c r="CFB106" s="18"/>
      <c r="CFC106" s="18"/>
      <c r="CFD106" s="18"/>
      <c r="CFE106" s="18"/>
      <c r="CFF106" s="18"/>
      <c r="CFG106" s="18"/>
      <c r="CFH106" s="18"/>
      <c r="CFI106" s="18"/>
      <c r="CFJ106" s="18"/>
      <c r="CFK106" s="18"/>
      <c r="CFL106" s="18"/>
      <c r="CFM106" s="18"/>
      <c r="CFN106" s="18"/>
      <c r="CFO106" s="18"/>
      <c r="CFP106" s="18"/>
      <c r="CFQ106" s="18"/>
      <c r="CFR106" s="18"/>
      <c r="CFS106" s="18"/>
      <c r="CFT106" s="18"/>
      <c r="CFU106" s="18"/>
      <c r="CFV106" s="18"/>
      <c r="CFW106" s="18"/>
      <c r="CFX106" s="18"/>
      <c r="CFY106" s="18"/>
      <c r="CFZ106" s="18"/>
      <c r="CGA106" s="18"/>
      <c r="CGB106" s="18"/>
      <c r="CGC106" s="18"/>
      <c r="CGD106" s="18"/>
      <c r="CGE106" s="18"/>
      <c r="CGF106" s="18"/>
      <c r="CGG106" s="18"/>
      <c r="CGH106" s="18"/>
      <c r="CGI106" s="18"/>
      <c r="CGJ106" s="18"/>
      <c r="CGK106" s="18"/>
      <c r="CGL106" s="18"/>
      <c r="CGM106" s="18"/>
      <c r="CGN106" s="18"/>
      <c r="CGO106" s="18"/>
      <c r="CGP106" s="18"/>
      <c r="CGQ106" s="18"/>
      <c r="CGR106" s="18"/>
      <c r="CGS106" s="18"/>
      <c r="CGT106" s="18"/>
      <c r="CGU106" s="18"/>
      <c r="CGV106" s="18"/>
      <c r="CGW106" s="18"/>
      <c r="CGX106" s="18"/>
      <c r="CGY106" s="18"/>
      <c r="CGZ106" s="18"/>
      <c r="CHA106" s="18"/>
      <c r="CHB106" s="18"/>
      <c r="CHC106" s="18"/>
      <c r="CHD106" s="18"/>
      <c r="CHE106" s="18"/>
      <c r="CHF106" s="18"/>
      <c r="CHG106" s="18"/>
      <c r="CHH106" s="18"/>
      <c r="CHI106" s="18"/>
      <c r="CHJ106" s="18"/>
      <c r="CHK106" s="18"/>
      <c r="CHL106" s="18"/>
      <c r="CHM106" s="18"/>
      <c r="CHN106" s="18"/>
      <c r="CHO106" s="18"/>
      <c r="CHP106" s="18"/>
      <c r="CHQ106" s="18"/>
      <c r="CHR106" s="18"/>
      <c r="CHS106" s="18"/>
      <c r="CHT106" s="18"/>
      <c r="CHU106" s="18"/>
      <c r="CHV106" s="18"/>
      <c r="CHW106" s="18"/>
      <c r="CHX106" s="18"/>
      <c r="CHY106" s="18"/>
      <c r="CHZ106" s="18"/>
      <c r="CIA106" s="18"/>
      <c r="CIB106" s="18"/>
      <c r="CIC106" s="18"/>
      <c r="CID106" s="18"/>
      <c r="CIE106" s="18"/>
      <c r="CIF106" s="18"/>
      <c r="CIG106" s="18"/>
      <c r="CIH106" s="18"/>
      <c r="CII106" s="18"/>
      <c r="CIJ106" s="18"/>
      <c r="CIK106" s="18"/>
      <c r="CIL106" s="18"/>
      <c r="CIM106" s="18"/>
      <c r="CIN106" s="18"/>
      <c r="CIO106" s="18"/>
      <c r="CIP106" s="18"/>
      <c r="CIQ106" s="18"/>
      <c r="CIR106" s="18"/>
      <c r="CIS106" s="18"/>
      <c r="CIT106" s="18"/>
      <c r="CIU106" s="18"/>
      <c r="CIV106" s="18"/>
      <c r="CIW106" s="18"/>
      <c r="CIX106" s="18"/>
      <c r="CIY106" s="18"/>
      <c r="CIZ106" s="18"/>
      <c r="CJA106" s="18"/>
      <c r="CJB106" s="18"/>
      <c r="CJC106" s="18"/>
      <c r="CJD106" s="18"/>
      <c r="CJE106" s="18"/>
      <c r="CJF106" s="18"/>
      <c r="CJG106" s="18"/>
      <c r="CJH106" s="18"/>
      <c r="CJI106" s="18"/>
      <c r="CJJ106" s="18"/>
      <c r="CJK106" s="18"/>
      <c r="CJL106" s="18"/>
      <c r="CJM106" s="18"/>
      <c r="CJN106" s="18"/>
      <c r="CJO106" s="18"/>
      <c r="CJP106" s="18"/>
      <c r="CJQ106" s="18"/>
      <c r="CJR106" s="18"/>
      <c r="CJS106" s="18"/>
      <c r="CJT106" s="18"/>
      <c r="CJU106" s="18"/>
      <c r="CJV106" s="18"/>
      <c r="CJW106" s="18"/>
      <c r="CJX106" s="18"/>
      <c r="CJY106" s="18"/>
      <c r="CJZ106" s="18"/>
      <c r="CKA106" s="18"/>
      <c r="CKB106" s="18"/>
      <c r="CKC106" s="18"/>
      <c r="CKD106" s="18"/>
      <c r="CKE106" s="18"/>
      <c r="CKF106" s="18"/>
      <c r="CKG106" s="18"/>
      <c r="CKH106" s="18"/>
      <c r="CKI106" s="18"/>
      <c r="CKJ106" s="18"/>
      <c r="CKK106" s="18"/>
      <c r="CKL106" s="18"/>
      <c r="CKM106" s="18"/>
      <c r="CKN106" s="18"/>
      <c r="CKO106" s="18"/>
      <c r="CKP106" s="18"/>
      <c r="CKQ106" s="18"/>
      <c r="CKR106" s="18"/>
      <c r="CKS106" s="18"/>
      <c r="CKT106" s="18"/>
      <c r="CKU106" s="18"/>
      <c r="CKV106" s="18"/>
      <c r="CKW106" s="18"/>
      <c r="CKX106" s="18"/>
      <c r="CKY106" s="18"/>
      <c r="CKZ106" s="18"/>
      <c r="CLA106" s="18"/>
      <c r="CLB106" s="18"/>
      <c r="CLC106" s="18"/>
      <c r="CLD106" s="18"/>
      <c r="CLE106" s="18"/>
      <c r="CLF106" s="18"/>
      <c r="CLG106" s="18"/>
      <c r="CLH106" s="18"/>
      <c r="CLI106" s="18"/>
      <c r="CLJ106" s="18"/>
      <c r="CLK106" s="18"/>
      <c r="CLL106" s="18"/>
      <c r="CLM106" s="18"/>
      <c r="CLN106" s="18"/>
      <c r="CLO106" s="18"/>
      <c r="CLP106" s="18"/>
      <c r="CLQ106" s="18"/>
      <c r="CLR106" s="18"/>
      <c r="CLS106" s="18"/>
    </row>
    <row r="107" spans="1:2359" s="27" customFormat="1" ht="15.75" thickBot="1" x14ac:dyDescent="0.3">
      <c r="A107" s="18"/>
      <c r="B107" s="625"/>
      <c r="C107" s="8" t="s">
        <v>82</v>
      </c>
      <c r="D107" s="164" t="s">
        <v>47</v>
      </c>
      <c r="E107" s="11"/>
      <c r="F107" s="107">
        <f t="shared" si="6"/>
        <v>60</v>
      </c>
      <c r="G107" s="20">
        <f>(2100/25)</f>
        <v>84</v>
      </c>
      <c r="H107" s="245" t="s">
        <v>389</v>
      </c>
      <c r="I107" s="53" t="s">
        <v>393</v>
      </c>
      <c r="J107" s="72">
        <f>(900/25)</f>
        <v>36</v>
      </c>
      <c r="K107" s="91" t="s">
        <v>395</v>
      </c>
      <c r="L107" s="53" t="s">
        <v>394</v>
      </c>
      <c r="M107" s="66"/>
      <c r="N107" s="66"/>
      <c r="O107" s="50"/>
      <c r="P107" s="196"/>
      <c r="R107" s="99">
        <v>3</v>
      </c>
      <c r="S107" s="96">
        <f>(F107)</f>
        <v>60</v>
      </c>
      <c r="T107" s="92">
        <f>('PRECIOS COMPR.AR MARZO'!F108+'PRECIOS COMPR.AR MARZO'!U108+'PRECIOS COMPR.AR MARZO'!AA108)/3</f>
        <v>28.863333333333333</v>
      </c>
      <c r="U107" s="92">
        <f>('PRECIOS COMPR.AR MARZO'!P108+'PRECIOS COMPR.AR MARZO'!S108)/2</f>
        <v>24.274999999999999</v>
      </c>
      <c r="V107" s="92">
        <f>('PRECIOS COMPR.AR MARZO'!N108)</f>
        <v>25.9</v>
      </c>
      <c r="W107" s="223">
        <f t="shared" si="5"/>
        <v>26.34611111111111</v>
      </c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  <c r="IW107" s="18"/>
      <c r="IX107" s="18"/>
      <c r="IY107" s="18"/>
      <c r="IZ107" s="18"/>
      <c r="JA107" s="18"/>
      <c r="JB107" s="18"/>
      <c r="JC107" s="18"/>
      <c r="JD107" s="18"/>
      <c r="JE107" s="18"/>
      <c r="JF107" s="18"/>
      <c r="JG107" s="18"/>
      <c r="JH107" s="18"/>
      <c r="JI107" s="18"/>
      <c r="JJ107" s="18"/>
      <c r="JK107" s="18"/>
      <c r="JL107" s="18"/>
      <c r="JM107" s="18"/>
      <c r="JN107" s="18"/>
      <c r="JO107" s="18"/>
      <c r="JP107" s="18"/>
      <c r="JQ107" s="18"/>
      <c r="JR107" s="18"/>
      <c r="JS107" s="18"/>
      <c r="JT107" s="18"/>
      <c r="JU107" s="18"/>
      <c r="JV107" s="18"/>
      <c r="JW107" s="18"/>
      <c r="JX107" s="18"/>
      <c r="JY107" s="18"/>
      <c r="JZ107" s="18"/>
      <c r="KA107" s="18"/>
      <c r="KB107" s="18"/>
      <c r="KC107" s="18"/>
      <c r="KD107" s="18"/>
      <c r="KE107" s="18"/>
      <c r="KF107" s="18"/>
      <c r="KG107" s="18"/>
      <c r="KH107" s="18"/>
      <c r="KI107" s="18"/>
      <c r="KJ107" s="18"/>
      <c r="KK107" s="18"/>
      <c r="KL107" s="18"/>
      <c r="KM107" s="18"/>
      <c r="KN107" s="18"/>
      <c r="KO107" s="18"/>
      <c r="KP107" s="18"/>
      <c r="KQ107" s="18"/>
      <c r="KR107" s="18"/>
      <c r="KS107" s="18"/>
      <c r="KT107" s="18"/>
      <c r="KU107" s="18"/>
      <c r="KV107" s="18"/>
      <c r="KW107" s="18"/>
      <c r="KX107" s="18"/>
      <c r="KY107" s="18"/>
      <c r="KZ107" s="18"/>
      <c r="LA107" s="18"/>
      <c r="LB107" s="18"/>
      <c r="LC107" s="18"/>
      <c r="LD107" s="18"/>
      <c r="LE107" s="18"/>
      <c r="LF107" s="18"/>
      <c r="LG107" s="18"/>
      <c r="LH107" s="18"/>
      <c r="LI107" s="18"/>
      <c r="LJ107" s="18"/>
      <c r="LK107" s="18"/>
      <c r="LL107" s="18"/>
      <c r="LM107" s="18"/>
      <c r="LN107" s="18"/>
      <c r="LO107" s="18"/>
      <c r="LP107" s="18"/>
      <c r="LQ107" s="18"/>
      <c r="LR107" s="18"/>
      <c r="LS107" s="18"/>
      <c r="LT107" s="18"/>
      <c r="LU107" s="18"/>
      <c r="LV107" s="18"/>
      <c r="LW107" s="18"/>
      <c r="LX107" s="18"/>
      <c r="LY107" s="18"/>
      <c r="LZ107" s="18"/>
      <c r="MA107" s="18"/>
      <c r="MB107" s="18"/>
      <c r="MC107" s="18"/>
      <c r="MD107" s="18"/>
      <c r="ME107" s="18"/>
      <c r="MF107" s="18"/>
      <c r="MG107" s="18"/>
      <c r="MH107" s="18"/>
      <c r="MI107" s="18"/>
      <c r="MJ107" s="18"/>
      <c r="MK107" s="18"/>
      <c r="ML107" s="18"/>
      <c r="MM107" s="18"/>
      <c r="MN107" s="18"/>
      <c r="MO107" s="18"/>
      <c r="MP107" s="18"/>
      <c r="MQ107" s="18"/>
      <c r="MR107" s="18"/>
      <c r="MS107" s="18"/>
      <c r="MT107" s="18"/>
      <c r="MU107" s="18"/>
      <c r="MV107" s="18"/>
      <c r="MW107" s="18"/>
      <c r="MX107" s="18"/>
      <c r="MY107" s="18"/>
      <c r="MZ107" s="18"/>
      <c r="NA107" s="18"/>
      <c r="NB107" s="18"/>
      <c r="NC107" s="18"/>
      <c r="ND107" s="18"/>
      <c r="NE107" s="18"/>
      <c r="NF107" s="18"/>
      <c r="NG107" s="18"/>
      <c r="NH107" s="18"/>
      <c r="NI107" s="18"/>
      <c r="NJ107" s="18"/>
      <c r="NK107" s="18"/>
      <c r="NL107" s="18"/>
      <c r="NM107" s="18"/>
      <c r="NN107" s="18"/>
      <c r="NO107" s="18"/>
      <c r="NP107" s="18"/>
      <c r="NQ107" s="18"/>
      <c r="NR107" s="18"/>
      <c r="NS107" s="18"/>
      <c r="NT107" s="18"/>
      <c r="NU107" s="18"/>
      <c r="NV107" s="18"/>
      <c r="NW107" s="18"/>
      <c r="NX107" s="18"/>
      <c r="NY107" s="18"/>
      <c r="NZ107" s="18"/>
      <c r="OA107" s="18"/>
      <c r="OB107" s="18"/>
      <c r="OC107" s="18"/>
      <c r="OD107" s="18"/>
      <c r="OE107" s="18"/>
      <c r="OF107" s="18"/>
      <c r="OG107" s="18"/>
      <c r="OH107" s="18"/>
      <c r="OI107" s="18"/>
      <c r="OJ107" s="18"/>
      <c r="OK107" s="18"/>
      <c r="OL107" s="18"/>
      <c r="OM107" s="18"/>
      <c r="ON107" s="18"/>
      <c r="OO107" s="18"/>
      <c r="OP107" s="18"/>
      <c r="OQ107" s="18"/>
      <c r="OR107" s="18"/>
      <c r="OS107" s="18"/>
      <c r="OT107" s="18"/>
      <c r="OU107" s="18"/>
      <c r="OV107" s="18"/>
      <c r="OW107" s="18"/>
      <c r="OX107" s="18"/>
      <c r="OY107" s="18"/>
      <c r="OZ107" s="18"/>
      <c r="PA107" s="18"/>
      <c r="PB107" s="18"/>
      <c r="PC107" s="18"/>
      <c r="PD107" s="18"/>
      <c r="PE107" s="18"/>
      <c r="PF107" s="18"/>
      <c r="PG107" s="18"/>
      <c r="PH107" s="18"/>
      <c r="PI107" s="18"/>
      <c r="PJ107" s="18"/>
      <c r="PK107" s="18"/>
      <c r="PL107" s="18"/>
      <c r="PM107" s="18"/>
      <c r="PN107" s="18"/>
      <c r="PO107" s="18"/>
      <c r="PP107" s="18"/>
      <c r="PQ107" s="18"/>
      <c r="PR107" s="18"/>
      <c r="PS107" s="18"/>
      <c r="PT107" s="18"/>
      <c r="PU107" s="18"/>
      <c r="PV107" s="18"/>
      <c r="PW107" s="18"/>
      <c r="PX107" s="18"/>
      <c r="PY107" s="18"/>
      <c r="PZ107" s="18"/>
      <c r="QA107" s="18"/>
      <c r="QB107" s="18"/>
      <c r="QC107" s="18"/>
      <c r="QD107" s="18"/>
      <c r="QE107" s="18"/>
      <c r="QF107" s="18"/>
      <c r="QG107" s="18"/>
      <c r="QH107" s="18"/>
      <c r="QI107" s="18"/>
      <c r="QJ107" s="18"/>
      <c r="QK107" s="18"/>
      <c r="QL107" s="18"/>
      <c r="QM107" s="18"/>
      <c r="QN107" s="18"/>
      <c r="QO107" s="18"/>
      <c r="QP107" s="18"/>
      <c r="QQ107" s="18"/>
      <c r="QR107" s="18"/>
      <c r="QS107" s="18"/>
      <c r="QT107" s="18"/>
      <c r="QU107" s="18"/>
      <c r="QV107" s="18"/>
      <c r="QW107" s="18"/>
      <c r="QX107" s="18"/>
      <c r="QY107" s="18"/>
      <c r="QZ107" s="18"/>
      <c r="RA107" s="18"/>
      <c r="RB107" s="18"/>
      <c r="RC107" s="18"/>
      <c r="RD107" s="18"/>
      <c r="RE107" s="18"/>
      <c r="RF107" s="18"/>
      <c r="RG107" s="18"/>
      <c r="RH107" s="18"/>
      <c r="RI107" s="18"/>
      <c r="RJ107" s="18"/>
      <c r="RK107" s="18"/>
      <c r="RL107" s="18"/>
      <c r="RM107" s="18"/>
      <c r="RN107" s="18"/>
      <c r="RO107" s="18"/>
      <c r="RP107" s="18"/>
      <c r="RQ107" s="18"/>
      <c r="RR107" s="18"/>
      <c r="RS107" s="18"/>
      <c r="RT107" s="18"/>
      <c r="RU107" s="18"/>
      <c r="RV107" s="18"/>
      <c r="RW107" s="18"/>
      <c r="RX107" s="18"/>
      <c r="RY107" s="18"/>
      <c r="RZ107" s="18"/>
      <c r="SA107" s="18"/>
      <c r="SB107" s="18"/>
      <c r="SC107" s="18"/>
      <c r="SD107" s="18"/>
      <c r="SE107" s="18"/>
      <c r="SF107" s="18"/>
      <c r="SG107" s="18"/>
      <c r="SH107" s="18"/>
      <c r="SI107" s="18"/>
      <c r="SJ107" s="18"/>
      <c r="SK107" s="18"/>
      <c r="SL107" s="18"/>
      <c r="SM107" s="18"/>
      <c r="SN107" s="18"/>
      <c r="SO107" s="18"/>
      <c r="SP107" s="18"/>
      <c r="SQ107" s="18"/>
      <c r="SR107" s="18"/>
      <c r="SS107" s="18"/>
      <c r="ST107" s="18"/>
      <c r="SU107" s="18"/>
      <c r="SV107" s="18"/>
      <c r="SW107" s="18"/>
      <c r="SX107" s="18"/>
      <c r="SY107" s="18"/>
      <c r="SZ107" s="18"/>
      <c r="TA107" s="18"/>
      <c r="TB107" s="18"/>
      <c r="TC107" s="18"/>
      <c r="TD107" s="18"/>
      <c r="TE107" s="18"/>
      <c r="TF107" s="18"/>
      <c r="TG107" s="18"/>
      <c r="TH107" s="18"/>
      <c r="TI107" s="18"/>
      <c r="TJ107" s="18"/>
      <c r="TK107" s="18"/>
      <c r="TL107" s="18"/>
      <c r="TM107" s="18"/>
      <c r="TN107" s="18"/>
      <c r="TO107" s="18"/>
      <c r="TP107" s="18"/>
      <c r="TQ107" s="18"/>
      <c r="TR107" s="18"/>
      <c r="TS107" s="18"/>
      <c r="TT107" s="18"/>
      <c r="TU107" s="18"/>
      <c r="TV107" s="18"/>
      <c r="TW107" s="18"/>
      <c r="TX107" s="18"/>
      <c r="TY107" s="18"/>
      <c r="TZ107" s="18"/>
      <c r="UA107" s="18"/>
      <c r="UB107" s="18"/>
      <c r="UC107" s="18"/>
      <c r="UD107" s="18"/>
      <c r="UE107" s="18"/>
      <c r="UF107" s="18"/>
      <c r="UG107" s="18"/>
      <c r="UH107" s="18"/>
      <c r="UI107" s="18"/>
      <c r="UJ107" s="18"/>
      <c r="UK107" s="18"/>
      <c r="UL107" s="18"/>
      <c r="UM107" s="18"/>
      <c r="UN107" s="18"/>
      <c r="UO107" s="18"/>
      <c r="UP107" s="18"/>
      <c r="UQ107" s="18"/>
      <c r="UR107" s="18"/>
      <c r="US107" s="18"/>
      <c r="UT107" s="18"/>
      <c r="UU107" s="18"/>
      <c r="UV107" s="18"/>
      <c r="UW107" s="18"/>
      <c r="UX107" s="18"/>
      <c r="UY107" s="18"/>
      <c r="UZ107" s="18"/>
      <c r="VA107" s="18"/>
      <c r="VB107" s="18"/>
      <c r="VC107" s="18"/>
      <c r="VD107" s="18"/>
      <c r="VE107" s="18"/>
      <c r="VF107" s="18"/>
      <c r="VG107" s="18"/>
      <c r="VH107" s="18"/>
      <c r="VI107" s="18"/>
      <c r="VJ107" s="18"/>
      <c r="VK107" s="18"/>
      <c r="VL107" s="18"/>
      <c r="VM107" s="18"/>
      <c r="VN107" s="18"/>
      <c r="VO107" s="18"/>
      <c r="VP107" s="18"/>
      <c r="VQ107" s="18"/>
      <c r="VR107" s="18"/>
      <c r="VS107" s="18"/>
      <c r="VT107" s="18"/>
      <c r="VU107" s="18"/>
      <c r="VV107" s="18"/>
      <c r="VW107" s="18"/>
      <c r="VX107" s="18"/>
      <c r="VY107" s="18"/>
      <c r="VZ107" s="18"/>
      <c r="WA107" s="18"/>
      <c r="WB107" s="18"/>
      <c r="WC107" s="18"/>
      <c r="WD107" s="18"/>
      <c r="WE107" s="18"/>
      <c r="WF107" s="18"/>
      <c r="WG107" s="18"/>
      <c r="WH107" s="18"/>
      <c r="WI107" s="18"/>
      <c r="WJ107" s="18"/>
      <c r="WK107" s="18"/>
      <c r="WL107" s="18"/>
      <c r="WM107" s="18"/>
      <c r="WN107" s="18"/>
      <c r="WO107" s="18"/>
      <c r="WP107" s="18"/>
      <c r="WQ107" s="18"/>
      <c r="WR107" s="18"/>
      <c r="WS107" s="18"/>
      <c r="WT107" s="18"/>
      <c r="WU107" s="18"/>
      <c r="WV107" s="18"/>
      <c r="WW107" s="18"/>
      <c r="WX107" s="18"/>
      <c r="WY107" s="18"/>
      <c r="WZ107" s="18"/>
      <c r="XA107" s="18"/>
      <c r="XB107" s="18"/>
      <c r="XC107" s="18"/>
      <c r="XD107" s="18"/>
      <c r="XE107" s="18"/>
      <c r="XF107" s="18"/>
      <c r="XG107" s="18"/>
      <c r="XH107" s="18"/>
      <c r="XI107" s="18"/>
      <c r="XJ107" s="18"/>
      <c r="XK107" s="18"/>
      <c r="XL107" s="18"/>
      <c r="XM107" s="18"/>
      <c r="XN107" s="18"/>
      <c r="XO107" s="18"/>
      <c r="XP107" s="18"/>
      <c r="XQ107" s="18"/>
      <c r="XR107" s="18"/>
      <c r="XS107" s="18"/>
      <c r="XT107" s="18"/>
      <c r="XU107" s="18"/>
      <c r="XV107" s="18"/>
      <c r="XW107" s="18"/>
      <c r="XX107" s="18"/>
      <c r="XY107" s="18"/>
      <c r="XZ107" s="18"/>
      <c r="YA107" s="18"/>
      <c r="YB107" s="18"/>
      <c r="YC107" s="18"/>
      <c r="YD107" s="18"/>
      <c r="YE107" s="18"/>
      <c r="YF107" s="18"/>
      <c r="YG107" s="18"/>
      <c r="YH107" s="18"/>
      <c r="YI107" s="18"/>
      <c r="YJ107" s="18"/>
      <c r="YK107" s="18"/>
      <c r="YL107" s="18"/>
      <c r="YM107" s="18"/>
      <c r="YN107" s="18"/>
      <c r="YO107" s="18"/>
      <c r="YP107" s="18"/>
      <c r="YQ107" s="18"/>
      <c r="YR107" s="18"/>
      <c r="YS107" s="18"/>
      <c r="YT107" s="18"/>
      <c r="YU107" s="18"/>
      <c r="YV107" s="18"/>
      <c r="YW107" s="18"/>
      <c r="YX107" s="18"/>
      <c r="YY107" s="18"/>
      <c r="YZ107" s="18"/>
      <c r="ZA107" s="18"/>
      <c r="ZB107" s="18"/>
      <c r="ZC107" s="18"/>
      <c r="ZD107" s="18"/>
      <c r="ZE107" s="18"/>
      <c r="ZF107" s="18"/>
      <c r="ZG107" s="18"/>
      <c r="ZH107" s="18"/>
      <c r="ZI107" s="18"/>
      <c r="ZJ107" s="18"/>
      <c r="ZK107" s="18"/>
      <c r="ZL107" s="18"/>
      <c r="ZM107" s="18"/>
      <c r="ZN107" s="18"/>
      <c r="ZO107" s="18"/>
      <c r="ZP107" s="18"/>
      <c r="ZQ107" s="18"/>
      <c r="ZR107" s="18"/>
      <c r="ZS107" s="18"/>
      <c r="ZT107" s="18"/>
      <c r="ZU107" s="18"/>
      <c r="ZV107" s="18"/>
      <c r="ZW107" s="18"/>
      <c r="ZX107" s="18"/>
      <c r="ZY107" s="18"/>
      <c r="ZZ107" s="18"/>
      <c r="AAA107" s="18"/>
      <c r="AAB107" s="18"/>
      <c r="AAC107" s="18"/>
      <c r="AAD107" s="18"/>
      <c r="AAE107" s="18"/>
      <c r="AAF107" s="18"/>
      <c r="AAG107" s="18"/>
      <c r="AAH107" s="18"/>
      <c r="AAI107" s="18"/>
      <c r="AAJ107" s="18"/>
      <c r="AAK107" s="18"/>
      <c r="AAL107" s="18"/>
      <c r="AAM107" s="18"/>
      <c r="AAN107" s="18"/>
      <c r="AAO107" s="18"/>
      <c r="AAP107" s="18"/>
      <c r="AAQ107" s="18"/>
      <c r="AAR107" s="18"/>
      <c r="AAS107" s="18"/>
      <c r="AAT107" s="18"/>
      <c r="AAU107" s="18"/>
      <c r="AAV107" s="18"/>
      <c r="AAW107" s="18"/>
      <c r="AAX107" s="18"/>
      <c r="AAY107" s="18"/>
      <c r="AAZ107" s="18"/>
      <c r="ABA107" s="18"/>
      <c r="ABB107" s="18"/>
      <c r="ABC107" s="18"/>
      <c r="ABD107" s="18"/>
      <c r="ABE107" s="18"/>
      <c r="ABF107" s="18"/>
      <c r="ABG107" s="18"/>
      <c r="ABH107" s="18"/>
      <c r="ABI107" s="18"/>
      <c r="ABJ107" s="18"/>
      <c r="ABK107" s="18"/>
      <c r="ABL107" s="18"/>
      <c r="ABM107" s="18"/>
      <c r="ABN107" s="18"/>
      <c r="ABO107" s="18"/>
      <c r="ABP107" s="18"/>
      <c r="ABQ107" s="18"/>
      <c r="ABR107" s="18"/>
      <c r="ABS107" s="18"/>
      <c r="ABT107" s="18"/>
      <c r="ABU107" s="18"/>
      <c r="ABV107" s="18"/>
      <c r="ABW107" s="18"/>
      <c r="ABX107" s="18"/>
      <c r="ABY107" s="18"/>
      <c r="ABZ107" s="18"/>
      <c r="ACA107" s="18"/>
      <c r="ACB107" s="18"/>
      <c r="ACC107" s="18"/>
      <c r="ACD107" s="18"/>
      <c r="ACE107" s="18"/>
      <c r="ACF107" s="18"/>
      <c r="ACG107" s="18"/>
      <c r="ACH107" s="18"/>
      <c r="ACI107" s="18"/>
      <c r="ACJ107" s="18"/>
      <c r="ACK107" s="18"/>
      <c r="ACL107" s="18"/>
      <c r="ACM107" s="18"/>
      <c r="ACN107" s="18"/>
      <c r="ACO107" s="18"/>
      <c r="ACP107" s="18"/>
      <c r="ACQ107" s="18"/>
      <c r="ACR107" s="18"/>
      <c r="ACS107" s="18"/>
      <c r="ACT107" s="18"/>
      <c r="ACU107" s="18"/>
      <c r="ACV107" s="18"/>
      <c r="ACW107" s="18"/>
      <c r="ACX107" s="18"/>
      <c r="ACY107" s="18"/>
      <c r="ACZ107" s="18"/>
      <c r="ADA107" s="18"/>
      <c r="ADB107" s="18"/>
      <c r="ADC107" s="18"/>
      <c r="ADD107" s="18"/>
      <c r="ADE107" s="18"/>
      <c r="ADF107" s="18"/>
      <c r="ADG107" s="18"/>
      <c r="ADH107" s="18"/>
      <c r="ADI107" s="18"/>
      <c r="ADJ107" s="18"/>
      <c r="ADK107" s="18"/>
      <c r="ADL107" s="18"/>
      <c r="ADM107" s="18"/>
      <c r="ADN107" s="18"/>
      <c r="ADO107" s="18"/>
      <c r="ADP107" s="18"/>
      <c r="ADQ107" s="18"/>
      <c r="ADR107" s="18"/>
      <c r="ADS107" s="18"/>
      <c r="ADT107" s="18"/>
      <c r="ADU107" s="18"/>
      <c r="ADV107" s="18"/>
      <c r="ADW107" s="18"/>
      <c r="ADX107" s="18"/>
      <c r="ADY107" s="18"/>
      <c r="ADZ107" s="18"/>
      <c r="AEA107" s="18"/>
      <c r="AEB107" s="18"/>
      <c r="AEC107" s="18"/>
      <c r="AED107" s="18"/>
      <c r="AEE107" s="18"/>
      <c r="AEF107" s="18"/>
      <c r="AEG107" s="18"/>
      <c r="AEH107" s="18"/>
      <c r="AEI107" s="18"/>
      <c r="AEJ107" s="18"/>
      <c r="AEK107" s="18"/>
      <c r="AEL107" s="18"/>
      <c r="AEM107" s="18"/>
      <c r="AEN107" s="18"/>
      <c r="AEO107" s="18"/>
      <c r="AEP107" s="18"/>
      <c r="AEQ107" s="18"/>
      <c r="AER107" s="18"/>
      <c r="AES107" s="18"/>
      <c r="AET107" s="18"/>
      <c r="AEU107" s="18"/>
      <c r="AEV107" s="18"/>
      <c r="AEW107" s="18"/>
      <c r="AEX107" s="18"/>
      <c r="AEY107" s="18"/>
      <c r="AEZ107" s="18"/>
      <c r="AFA107" s="18"/>
      <c r="AFB107" s="18"/>
      <c r="AFC107" s="18"/>
      <c r="AFD107" s="18"/>
      <c r="AFE107" s="18"/>
      <c r="AFF107" s="18"/>
      <c r="AFG107" s="18"/>
      <c r="AFH107" s="18"/>
      <c r="AFI107" s="18"/>
      <c r="AFJ107" s="18"/>
      <c r="AFK107" s="18"/>
      <c r="AFL107" s="18"/>
      <c r="AFM107" s="18"/>
      <c r="AFN107" s="18"/>
      <c r="AFO107" s="18"/>
      <c r="AFP107" s="18"/>
      <c r="AFQ107" s="18"/>
      <c r="AFR107" s="18"/>
      <c r="AFS107" s="18"/>
      <c r="AFT107" s="18"/>
      <c r="AFU107" s="18"/>
      <c r="AFV107" s="18"/>
      <c r="AFW107" s="18"/>
      <c r="AFX107" s="18"/>
      <c r="AFY107" s="18"/>
      <c r="AFZ107" s="18"/>
      <c r="AGA107" s="18"/>
      <c r="AGB107" s="18"/>
      <c r="AGC107" s="18"/>
      <c r="AGD107" s="18"/>
      <c r="AGE107" s="18"/>
      <c r="AGF107" s="18"/>
      <c r="AGG107" s="18"/>
      <c r="AGH107" s="18"/>
      <c r="AGI107" s="18"/>
      <c r="AGJ107" s="18"/>
      <c r="AGK107" s="18"/>
      <c r="AGL107" s="18"/>
      <c r="AGM107" s="18"/>
      <c r="AGN107" s="18"/>
      <c r="AGO107" s="18"/>
      <c r="AGP107" s="18"/>
      <c r="AGQ107" s="18"/>
      <c r="AGR107" s="18"/>
      <c r="AGS107" s="18"/>
      <c r="AGT107" s="18"/>
      <c r="AGU107" s="18"/>
      <c r="AGV107" s="18"/>
      <c r="AGW107" s="18"/>
      <c r="AGX107" s="18"/>
      <c r="AGY107" s="18"/>
      <c r="AGZ107" s="18"/>
      <c r="AHA107" s="18"/>
      <c r="AHB107" s="18"/>
      <c r="AHC107" s="18"/>
      <c r="AHD107" s="18"/>
      <c r="AHE107" s="18"/>
      <c r="AHF107" s="18"/>
      <c r="AHG107" s="18"/>
      <c r="AHH107" s="18"/>
      <c r="AHI107" s="18"/>
      <c r="AHJ107" s="18"/>
      <c r="AHK107" s="18"/>
      <c r="AHL107" s="18"/>
      <c r="AHM107" s="18"/>
      <c r="AHN107" s="18"/>
      <c r="AHO107" s="18"/>
      <c r="AHP107" s="18"/>
      <c r="AHQ107" s="18"/>
      <c r="AHR107" s="18"/>
      <c r="AHS107" s="18"/>
      <c r="AHT107" s="18"/>
      <c r="AHU107" s="18"/>
      <c r="AHV107" s="18"/>
      <c r="AHW107" s="18"/>
      <c r="AHX107" s="18"/>
      <c r="AHY107" s="18"/>
      <c r="AHZ107" s="18"/>
      <c r="AIA107" s="18"/>
      <c r="AIB107" s="18"/>
      <c r="AIC107" s="18"/>
      <c r="AID107" s="18"/>
      <c r="AIE107" s="18"/>
      <c r="AIF107" s="18"/>
      <c r="AIG107" s="18"/>
      <c r="AIH107" s="18"/>
      <c r="AII107" s="18"/>
      <c r="AIJ107" s="18"/>
      <c r="AIK107" s="18"/>
      <c r="AIL107" s="18"/>
      <c r="AIM107" s="18"/>
      <c r="AIN107" s="18"/>
      <c r="AIO107" s="18"/>
      <c r="AIP107" s="18"/>
      <c r="AIQ107" s="18"/>
      <c r="AIR107" s="18"/>
      <c r="AIS107" s="18"/>
      <c r="AIT107" s="18"/>
      <c r="AIU107" s="18"/>
      <c r="AIV107" s="18"/>
      <c r="AIW107" s="18"/>
      <c r="AIX107" s="18"/>
      <c r="AIY107" s="18"/>
      <c r="AIZ107" s="18"/>
      <c r="AJA107" s="18"/>
      <c r="AJB107" s="18"/>
      <c r="AJC107" s="18"/>
      <c r="AJD107" s="18"/>
      <c r="AJE107" s="18"/>
      <c r="AJF107" s="18"/>
      <c r="AJG107" s="18"/>
      <c r="AJH107" s="18"/>
      <c r="AJI107" s="18"/>
      <c r="AJJ107" s="18"/>
      <c r="AJK107" s="18"/>
      <c r="AJL107" s="18"/>
      <c r="AJM107" s="18"/>
      <c r="AJN107" s="18"/>
      <c r="AJO107" s="18"/>
      <c r="AJP107" s="18"/>
      <c r="AJQ107" s="18"/>
      <c r="AJR107" s="18"/>
      <c r="AJS107" s="18"/>
      <c r="AJT107" s="18"/>
      <c r="AJU107" s="18"/>
      <c r="AJV107" s="18"/>
      <c r="AJW107" s="18"/>
      <c r="AJX107" s="18"/>
      <c r="AJY107" s="18"/>
      <c r="AJZ107" s="18"/>
      <c r="AKA107" s="18"/>
      <c r="AKB107" s="18"/>
      <c r="AKC107" s="18"/>
      <c r="AKD107" s="18"/>
      <c r="AKE107" s="18"/>
      <c r="AKF107" s="18"/>
      <c r="AKG107" s="18"/>
      <c r="AKH107" s="18"/>
      <c r="AKI107" s="18"/>
      <c r="AKJ107" s="18"/>
      <c r="AKK107" s="18"/>
      <c r="AKL107" s="18"/>
      <c r="AKM107" s="18"/>
      <c r="AKN107" s="18"/>
      <c r="AKO107" s="18"/>
      <c r="AKP107" s="18"/>
      <c r="AKQ107" s="18"/>
      <c r="AKR107" s="18"/>
      <c r="AKS107" s="18"/>
      <c r="AKT107" s="18"/>
      <c r="AKU107" s="18"/>
      <c r="AKV107" s="18"/>
      <c r="AKW107" s="18"/>
      <c r="AKX107" s="18"/>
      <c r="AKY107" s="18"/>
      <c r="AKZ107" s="18"/>
      <c r="ALA107" s="18"/>
      <c r="ALB107" s="18"/>
      <c r="ALC107" s="18"/>
      <c r="ALD107" s="18"/>
      <c r="ALE107" s="18"/>
      <c r="ALF107" s="18"/>
      <c r="ALG107" s="18"/>
      <c r="ALH107" s="18"/>
      <c r="ALI107" s="18"/>
      <c r="ALJ107" s="18"/>
      <c r="ALK107" s="18"/>
      <c r="ALL107" s="18"/>
      <c r="ALM107" s="18"/>
      <c r="ALN107" s="18"/>
      <c r="ALO107" s="18"/>
      <c r="ALP107" s="18"/>
      <c r="ALQ107" s="18"/>
      <c r="ALR107" s="18"/>
      <c r="ALS107" s="18"/>
      <c r="ALT107" s="18"/>
      <c r="ALU107" s="18"/>
      <c r="ALV107" s="18"/>
      <c r="ALW107" s="18"/>
      <c r="ALX107" s="18"/>
      <c r="ALY107" s="18"/>
      <c r="ALZ107" s="18"/>
      <c r="AMA107" s="18"/>
      <c r="AMB107" s="18"/>
      <c r="AMC107" s="18"/>
      <c r="AMD107" s="18"/>
      <c r="AME107" s="18"/>
      <c r="AMF107" s="18"/>
      <c r="AMG107" s="18"/>
      <c r="AMH107" s="18"/>
      <c r="AMI107" s="18"/>
      <c r="AMJ107" s="18"/>
      <c r="AMK107" s="18"/>
      <c r="AML107" s="18"/>
      <c r="AMM107" s="18"/>
      <c r="AMN107" s="18"/>
      <c r="AMO107" s="18"/>
      <c r="AMP107" s="18"/>
      <c r="AMQ107" s="18"/>
      <c r="AMR107" s="18"/>
      <c r="AMS107" s="18"/>
      <c r="AMT107" s="18"/>
      <c r="AMU107" s="18"/>
      <c r="AMV107" s="18"/>
      <c r="AMW107" s="18"/>
      <c r="AMX107" s="18"/>
      <c r="AMY107" s="18"/>
      <c r="AMZ107" s="18"/>
      <c r="ANA107" s="18"/>
      <c r="ANB107" s="18"/>
      <c r="ANC107" s="18"/>
      <c r="AND107" s="18"/>
      <c r="ANE107" s="18"/>
      <c r="ANF107" s="18"/>
      <c r="ANG107" s="18"/>
      <c r="ANH107" s="18"/>
      <c r="ANI107" s="18"/>
      <c r="ANJ107" s="18"/>
      <c r="ANK107" s="18"/>
      <c r="ANL107" s="18"/>
      <c r="ANM107" s="18"/>
      <c r="ANN107" s="18"/>
      <c r="ANO107" s="18"/>
      <c r="ANP107" s="18"/>
      <c r="ANQ107" s="18"/>
      <c r="ANR107" s="18"/>
      <c r="ANS107" s="18"/>
      <c r="ANT107" s="18"/>
      <c r="ANU107" s="18"/>
      <c r="ANV107" s="18"/>
      <c r="ANW107" s="18"/>
      <c r="ANX107" s="18"/>
      <c r="ANY107" s="18"/>
      <c r="ANZ107" s="18"/>
      <c r="AOA107" s="18"/>
      <c r="AOB107" s="18"/>
      <c r="AOC107" s="18"/>
      <c r="AOD107" s="18"/>
      <c r="AOE107" s="18"/>
      <c r="AOF107" s="18"/>
      <c r="AOG107" s="18"/>
      <c r="AOH107" s="18"/>
      <c r="AOI107" s="18"/>
      <c r="AOJ107" s="18"/>
      <c r="AOK107" s="18"/>
      <c r="AOL107" s="18"/>
      <c r="AOM107" s="18"/>
      <c r="AON107" s="18"/>
      <c r="AOO107" s="18"/>
      <c r="AOP107" s="18"/>
      <c r="AOQ107" s="18"/>
      <c r="AOR107" s="18"/>
      <c r="AOS107" s="18"/>
      <c r="AOT107" s="18"/>
      <c r="AOU107" s="18"/>
      <c r="AOV107" s="18"/>
      <c r="AOW107" s="18"/>
      <c r="AOX107" s="18"/>
      <c r="AOY107" s="18"/>
      <c r="AOZ107" s="18"/>
      <c r="APA107" s="18"/>
      <c r="APB107" s="18"/>
      <c r="APC107" s="18"/>
      <c r="APD107" s="18"/>
      <c r="APE107" s="18"/>
      <c r="APF107" s="18"/>
      <c r="APG107" s="18"/>
      <c r="APH107" s="18"/>
      <c r="API107" s="18"/>
      <c r="APJ107" s="18"/>
      <c r="APK107" s="18"/>
      <c r="APL107" s="18"/>
      <c r="APM107" s="18"/>
      <c r="APN107" s="18"/>
      <c r="APO107" s="18"/>
      <c r="APP107" s="18"/>
      <c r="APQ107" s="18"/>
      <c r="APR107" s="18"/>
      <c r="APS107" s="18"/>
      <c r="APT107" s="18"/>
      <c r="APU107" s="18"/>
      <c r="APV107" s="18"/>
      <c r="APW107" s="18"/>
      <c r="APX107" s="18"/>
      <c r="APY107" s="18"/>
      <c r="APZ107" s="18"/>
      <c r="AQA107" s="18"/>
      <c r="AQB107" s="18"/>
      <c r="AQC107" s="18"/>
      <c r="AQD107" s="18"/>
      <c r="AQE107" s="18"/>
      <c r="AQF107" s="18"/>
      <c r="AQG107" s="18"/>
      <c r="AQH107" s="18"/>
      <c r="AQI107" s="18"/>
      <c r="AQJ107" s="18"/>
      <c r="AQK107" s="18"/>
      <c r="AQL107" s="18"/>
      <c r="AQM107" s="18"/>
      <c r="AQN107" s="18"/>
      <c r="AQO107" s="18"/>
      <c r="AQP107" s="18"/>
      <c r="AQQ107" s="18"/>
      <c r="AQR107" s="18"/>
      <c r="AQS107" s="18"/>
      <c r="AQT107" s="18"/>
      <c r="AQU107" s="18"/>
      <c r="AQV107" s="18"/>
      <c r="AQW107" s="18"/>
      <c r="AQX107" s="18"/>
      <c r="AQY107" s="18"/>
      <c r="AQZ107" s="18"/>
      <c r="ARA107" s="18"/>
      <c r="ARB107" s="18"/>
      <c r="ARC107" s="18"/>
      <c r="ARD107" s="18"/>
      <c r="ARE107" s="18"/>
      <c r="ARF107" s="18"/>
      <c r="ARG107" s="18"/>
      <c r="ARH107" s="18"/>
      <c r="ARI107" s="18"/>
      <c r="ARJ107" s="18"/>
      <c r="ARK107" s="18"/>
      <c r="ARL107" s="18"/>
      <c r="ARM107" s="18"/>
      <c r="ARN107" s="18"/>
      <c r="ARO107" s="18"/>
      <c r="ARP107" s="18"/>
      <c r="ARQ107" s="18"/>
      <c r="ARR107" s="18"/>
      <c r="ARS107" s="18"/>
      <c r="ART107" s="18"/>
      <c r="ARU107" s="18"/>
      <c r="ARV107" s="18"/>
      <c r="ARW107" s="18"/>
      <c r="ARX107" s="18"/>
      <c r="ARY107" s="18"/>
      <c r="ARZ107" s="18"/>
      <c r="ASA107" s="18"/>
      <c r="ASB107" s="18"/>
      <c r="ASC107" s="18"/>
      <c r="ASD107" s="18"/>
      <c r="ASE107" s="18"/>
      <c r="ASF107" s="18"/>
      <c r="ASG107" s="18"/>
      <c r="ASH107" s="18"/>
      <c r="ASI107" s="18"/>
      <c r="ASJ107" s="18"/>
      <c r="ASK107" s="18"/>
      <c r="ASL107" s="18"/>
      <c r="ASM107" s="18"/>
      <c r="ASN107" s="18"/>
      <c r="ASO107" s="18"/>
      <c r="ASP107" s="18"/>
      <c r="ASQ107" s="18"/>
      <c r="ASR107" s="18"/>
      <c r="ASS107" s="18"/>
      <c r="AST107" s="18"/>
      <c r="ASU107" s="18"/>
      <c r="ASV107" s="18"/>
      <c r="ASW107" s="18"/>
      <c r="ASX107" s="18"/>
      <c r="ASY107" s="18"/>
      <c r="ASZ107" s="18"/>
      <c r="ATA107" s="18"/>
      <c r="ATB107" s="18"/>
      <c r="ATC107" s="18"/>
      <c r="ATD107" s="18"/>
      <c r="ATE107" s="18"/>
      <c r="ATF107" s="18"/>
      <c r="ATG107" s="18"/>
      <c r="ATH107" s="18"/>
      <c r="ATI107" s="18"/>
      <c r="ATJ107" s="18"/>
      <c r="ATK107" s="18"/>
      <c r="ATL107" s="18"/>
      <c r="ATM107" s="18"/>
      <c r="ATN107" s="18"/>
      <c r="ATO107" s="18"/>
      <c r="ATP107" s="18"/>
      <c r="ATQ107" s="18"/>
      <c r="ATR107" s="18"/>
      <c r="ATS107" s="18"/>
      <c r="ATT107" s="18"/>
      <c r="ATU107" s="18"/>
      <c r="ATV107" s="18"/>
      <c r="ATW107" s="18"/>
      <c r="ATX107" s="18"/>
      <c r="ATY107" s="18"/>
      <c r="ATZ107" s="18"/>
      <c r="AUA107" s="18"/>
      <c r="AUB107" s="18"/>
      <c r="AUC107" s="18"/>
      <c r="AUD107" s="18"/>
      <c r="AUE107" s="18"/>
      <c r="AUF107" s="18"/>
      <c r="AUG107" s="18"/>
      <c r="AUH107" s="18"/>
      <c r="AUI107" s="18"/>
      <c r="AUJ107" s="18"/>
      <c r="AUK107" s="18"/>
      <c r="AUL107" s="18"/>
      <c r="AUM107" s="18"/>
      <c r="AUN107" s="18"/>
      <c r="AUO107" s="18"/>
      <c r="AUP107" s="18"/>
      <c r="AUQ107" s="18"/>
      <c r="AUR107" s="18"/>
      <c r="AUS107" s="18"/>
      <c r="AUT107" s="18"/>
      <c r="AUU107" s="18"/>
      <c r="AUV107" s="18"/>
      <c r="AUW107" s="18"/>
      <c r="AUX107" s="18"/>
      <c r="AUY107" s="18"/>
      <c r="AUZ107" s="18"/>
      <c r="AVA107" s="18"/>
      <c r="AVB107" s="18"/>
      <c r="AVC107" s="18"/>
      <c r="AVD107" s="18"/>
      <c r="AVE107" s="18"/>
      <c r="AVF107" s="18"/>
      <c r="AVG107" s="18"/>
      <c r="AVH107" s="18"/>
      <c r="AVI107" s="18"/>
      <c r="AVJ107" s="18"/>
      <c r="AVK107" s="18"/>
      <c r="AVL107" s="18"/>
      <c r="AVM107" s="18"/>
      <c r="AVN107" s="18"/>
      <c r="AVO107" s="18"/>
      <c r="AVP107" s="18"/>
      <c r="AVQ107" s="18"/>
      <c r="AVR107" s="18"/>
      <c r="AVS107" s="18"/>
      <c r="AVT107" s="18"/>
      <c r="AVU107" s="18"/>
      <c r="AVV107" s="18"/>
      <c r="AVW107" s="18"/>
      <c r="AVX107" s="18"/>
      <c r="AVY107" s="18"/>
      <c r="AVZ107" s="18"/>
      <c r="AWA107" s="18"/>
      <c r="AWB107" s="18"/>
      <c r="AWC107" s="18"/>
      <c r="AWD107" s="18"/>
      <c r="AWE107" s="18"/>
      <c r="AWF107" s="18"/>
      <c r="AWG107" s="18"/>
      <c r="AWH107" s="18"/>
      <c r="AWI107" s="18"/>
      <c r="AWJ107" s="18"/>
      <c r="AWK107" s="18"/>
      <c r="AWL107" s="18"/>
      <c r="AWM107" s="18"/>
      <c r="AWN107" s="18"/>
      <c r="AWO107" s="18"/>
      <c r="AWP107" s="18"/>
      <c r="AWQ107" s="18"/>
      <c r="AWR107" s="18"/>
      <c r="AWS107" s="18"/>
      <c r="AWT107" s="18"/>
      <c r="AWU107" s="18"/>
      <c r="AWV107" s="18"/>
      <c r="AWW107" s="18"/>
      <c r="AWX107" s="18"/>
      <c r="AWY107" s="18"/>
      <c r="AWZ107" s="18"/>
      <c r="AXA107" s="18"/>
      <c r="AXB107" s="18"/>
      <c r="AXC107" s="18"/>
      <c r="AXD107" s="18"/>
      <c r="AXE107" s="18"/>
      <c r="AXF107" s="18"/>
      <c r="AXG107" s="18"/>
      <c r="AXH107" s="18"/>
      <c r="AXI107" s="18"/>
      <c r="AXJ107" s="18"/>
      <c r="AXK107" s="18"/>
      <c r="AXL107" s="18"/>
      <c r="AXM107" s="18"/>
      <c r="AXN107" s="18"/>
      <c r="AXO107" s="18"/>
      <c r="AXP107" s="18"/>
      <c r="AXQ107" s="18"/>
      <c r="AXR107" s="18"/>
      <c r="AXS107" s="18"/>
      <c r="AXT107" s="18"/>
      <c r="AXU107" s="18"/>
      <c r="AXV107" s="18"/>
      <c r="AXW107" s="18"/>
      <c r="AXX107" s="18"/>
      <c r="AXY107" s="18"/>
      <c r="AXZ107" s="18"/>
      <c r="AYA107" s="18"/>
      <c r="AYB107" s="18"/>
      <c r="AYC107" s="18"/>
      <c r="AYD107" s="18"/>
      <c r="AYE107" s="18"/>
      <c r="AYF107" s="18"/>
      <c r="AYG107" s="18"/>
      <c r="AYH107" s="18"/>
      <c r="AYI107" s="18"/>
      <c r="AYJ107" s="18"/>
      <c r="AYK107" s="18"/>
      <c r="AYL107" s="18"/>
      <c r="AYM107" s="18"/>
      <c r="AYN107" s="18"/>
      <c r="AYO107" s="18"/>
      <c r="AYP107" s="18"/>
      <c r="AYQ107" s="18"/>
      <c r="AYR107" s="18"/>
      <c r="AYS107" s="18"/>
      <c r="AYT107" s="18"/>
      <c r="AYU107" s="18"/>
      <c r="AYV107" s="18"/>
      <c r="AYW107" s="18"/>
      <c r="AYX107" s="18"/>
      <c r="AYY107" s="18"/>
      <c r="AYZ107" s="18"/>
      <c r="AZA107" s="18"/>
      <c r="AZB107" s="18"/>
      <c r="AZC107" s="18"/>
      <c r="AZD107" s="18"/>
      <c r="AZE107" s="18"/>
      <c r="AZF107" s="18"/>
      <c r="AZG107" s="18"/>
      <c r="AZH107" s="18"/>
      <c r="AZI107" s="18"/>
      <c r="AZJ107" s="18"/>
      <c r="AZK107" s="18"/>
      <c r="AZL107" s="18"/>
      <c r="AZM107" s="18"/>
      <c r="AZN107" s="18"/>
      <c r="AZO107" s="18"/>
      <c r="AZP107" s="18"/>
      <c r="AZQ107" s="18"/>
      <c r="AZR107" s="18"/>
      <c r="AZS107" s="18"/>
      <c r="AZT107" s="18"/>
      <c r="AZU107" s="18"/>
      <c r="AZV107" s="18"/>
      <c r="AZW107" s="18"/>
      <c r="AZX107" s="18"/>
      <c r="AZY107" s="18"/>
      <c r="AZZ107" s="18"/>
      <c r="BAA107" s="18"/>
      <c r="BAB107" s="18"/>
      <c r="BAC107" s="18"/>
      <c r="BAD107" s="18"/>
      <c r="BAE107" s="18"/>
      <c r="BAF107" s="18"/>
      <c r="BAG107" s="18"/>
      <c r="BAH107" s="18"/>
      <c r="BAI107" s="18"/>
      <c r="BAJ107" s="18"/>
      <c r="BAK107" s="18"/>
      <c r="BAL107" s="18"/>
      <c r="BAM107" s="18"/>
      <c r="BAN107" s="18"/>
      <c r="BAO107" s="18"/>
      <c r="BAP107" s="18"/>
      <c r="BAQ107" s="18"/>
      <c r="BAR107" s="18"/>
      <c r="BAS107" s="18"/>
      <c r="BAT107" s="18"/>
      <c r="BAU107" s="18"/>
      <c r="BAV107" s="18"/>
      <c r="BAW107" s="18"/>
      <c r="BAX107" s="18"/>
      <c r="BAY107" s="18"/>
      <c r="BAZ107" s="18"/>
      <c r="BBA107" s="18"/>
      <c r="BBB107" s="18"/>
      <c r="BBC107" s="18"/>
      <c r="BBD107" s="18"/>
      <c r="BBE107" s="18"/>
      <c r="BBF107" s="18"/>
      <c r="BBG107" s="18"/>
      <c r="BBH107" s="18"/>
      <c r="BBI107" s="18"/>
      <c r="BBJ107" s="18"/>
      <c r="BBK107" s="18"/>
      <c r="BBL107" s="18"/>
      <c r="BBM107" s="18"/>
      <c r="BBN107" s="18"/>
      <c r="BBO107" s="18"/>
      <c r="BBP107" s="18"/>
      <c r="BBQ107" s="18"/>
      <c r="BBR107" s="18"/>
      <c r="BBS107" s="18"/>
      <c r="BBT107" s="18"/>
      <c r="BBU107" s="18"/>
      <c r="BBV107" s="18"/>
      <c r="BBW107" s="18"/>
      <c r="BBX107" s="18"/>
      <c r="BBY107" s="18"/>
      <c r="BBZ107" s="18"/>
      <c r="BCA107" s="18"/>
      <c r="BCB107" s="18"/>
      <c r="BCC107" s="18"/>
      <c r="BCD107" s="18"/>
      <c r="BCE107" s="18"/>
      <c r="BCF107" s="18"/>
      <c r="BCG107" s="18"/>
      <c r="BCH107" s="18"/>
      <c r="BCI107" s="18"/>
      <c r="BCJ107" s="18"/>
      <c r="BCK107" s="18"/>
      <c r="BCL107" s="18"/>
      <c r="BCM107" s="18"/>
      <c r="BCN107" s="18"/>
      <c r="BCO107" s="18"/>
      <c r="BCP107" s="18"/>
      <c r="BCQ107" s="18"/>
      <c r="BCR107" s="18"/>
      <c r="BCS107" s="18"/>
      <c r="BCT107" s="18"/>
      <c r="BCU107" s="18"/>
      <c r="BCV107" s="18"/>
      <c r="BCW107" s="18"/>
      <c r="BCX107" s="18"/>
      <c r="BCY107" s="18"/>
      <c r="BCZ107" s="18"/>
      <c r="BDA107" s="18"/>
      <c r="BDB107" s="18"/>
      <c r="BDC107" s="18"/>
      <c r="BDD107" s="18"/>
      <c r="BDE107" s="18"/>
      <c r="BDF107" s="18"/>
      <c r="BDG107" s="18"/>
      <c r="BDH107" s="18"/>
      <c r="BDI107" s="18"/>
      <c r="BDJ107" s="18"/>
      <c r="BDK107" s="18"/>
      <c r="BDL107" s="18"/>
      <c r="BDM107" s="18"/>
      <c r="BDN107" s="18"/>
      <c r="BDO107" s="18"/>
      <c r="BDP107" s="18"/>
      <c r="BDQ107" s="18"/>
      <c r="BDR107" s="18"/>
      <c r="BDS107" s="18"/>
      <c r="BDT107" s="18"/>
      <c r="BDU107" s="18"/>
      <c r="BDV107" s="18"/>
      <c r="BDW107" s="18"/>
      <c r="BDX107" s="18"/>
      <c r="BDY107" s="18"/>
      <c r="BDZ107" s="18"/>
      <c r="BEA107" s="18"/>
      <c r="BEB107" s="18"/>
      <c r="BEC107" s="18"/>
      <c r="BED107" s="18"/>
      <c r="BEE107" s="18"/>
      <c r="BEF107" s="18"/>
      <c r="BEG107" s="18"/>
      <c r="BEH107" s="18"/>
      <c r="BEI107" s="18"/>
      <c r="BEJ107" s="18"/>
      <c r="BEK107" s="18"/>
      <c r="BEL107" s="18"/>
      <c r="BEM107" s="18"/>
      <c r="BEN107" s="18"/>
      <c r="BEO107" s="18"/>
      <c r="BEP107" s="18"/>
      <c r="BEQ107" s="18"/>
      <c r="BER107" s="18"/>
      <c r="BES107" s="18"/>
      <c r="BET107" s="18"/>
      <c r="BEU107" s="18"/>
      <c r="BEV107" s="18"/>
      <c r="BEW107" s="18"/>
      <c r="BEX107" s="18"/>
      <c r="BEY107" s="18"/>
      <c r="BEZ107" s="18"/>
      <c r="BFA107" s="18"/>
      <c r="BFB107" s="18"/>
      <c r="BFC107" s="18"/>
      <c r="BFD107" s="18"/>
      <c r="BFE107" s="18"/>
      <c r="BFF107" s="18"/>
      <c r="BFG107" s="18"/>
      <c r="BFH107" s="18"/>
      <c r="BFI107" s="18"/>
      <c r="BFJ107" s="18"/>
      <c r="BFK107" s="18"/>
      <c r="BFL107" s="18"/>
      <c r="BFM107" s="18"/>
      <c r="BFN107" s="18"/>
      <c r="BFO107" s="18"/>
      <c r="BFP107" s="18"/>
      <c r="BFQ107" s="18"/>
      <c r="BFR107" s="18"/>
      <c r="BFS107" s="18"/>
      <c r="BFT107" s="18"/>
      <c r="BFU107" s="18"/>
      <c r="BFV107" s="18"/>
      <c r="BFW107" s="18"/>
      <c r="BFX107" s="18"/>
      <c r="BFY107" s="18"/>
      <c r="BFZ107" s="18"/>
      <c r="BGA107" s="18"/>
      <c r="BGB107" s="18"/>
      <c r="BGC107" s="18"/>
      <c r="BGD107" s="18"/>
      <c r="BGE107" s="18"/>
      <c r="BGF107" s="18"/>
      <c r="BGG107" s="18"/>
      <c r="BGH107" s="18"/>
      <c r="BGI107" s="18"/>
      <c r="BGJ107" s="18"/>
      <c r="BGK107" s="18"/>
      <c r="BGL107" s="18"/>
      <c r="BGM107" s="18"/>
      <c r="BGN107" s="18"/>
      <c r="BGO107" s="18"/>
      <c r="BGP107" s="18"/>
      <c r="BGQ107" s="18"/>
      <c r="BGR107" s="18"/>
      <c r="BGS107" s="18"/>
      <c r="BGT107" s="18"/>
      <c r="BGU107" s="18"/>
      <c r="BGV107" s="18"/>
      <c r="BGW107" s="18"/>
      <c r="BGX107" s="18"/>
      <c r="BGY107" s="18"/>
      <c r="BGZ107" s="18"/>
      <c r="BHA107" s="18"/>
      <c r="BHB107" s="18"/>
      <c r="BHC107" s="18"/>
      <c r="BHD107" s="18"/>
      <c r="BHE107" s="18"/>
      <c r="BHF107" s="18"/>
      <c r="BHG107" s="18"/>
      <c r="BHH107" s="18"/>
      <c r="BHI107" s="18"/>
      <c r="BHJ107" s="18"/>
      <c r="BHK107" s="18"/>
      <c r="BHL107" s="18"/>
      <c r="BHM107" s="18"/>
      <c r="BHN107" s="18"/>
      <c r="BHO107" s="18"/>
      <c r="BHP107" s="18"/>
      <c r="BHQ107" s="18"/>
      <c r="BHR107" s="18"/>
      <c r="BHS107" s="18"/>
      <c r="BHT107" s="18"/>
      <c r="BHU107" s="18"/>
      <c r="BHV107" s="18"/>
      <c r="BHW107" s="18"/>
      <c r="BHX107" s="18"/>
      <c r="BHY107" s="18"/>
      <c r="BHZ107" s="18"/>
      <c r="BIA107" s="18"/>
      <c r="BIB107" s="18"/>
      <c r="BIC107" s="18"/>
      <c r="BID107" s="18"/>
      <c r="BIE107" s="18"/>
      <c r="BIF107" s="18"/>
      <c r="BIG107" s="18"/>
      <c r="BIH107" s="18"/>
      <c r="BII107" s="18"/>
      <c r="BIJ107" s="18"/>
      <c r="BIK107" s="18"/>
      <c r="BIL107" s="18"/>
      <c r="BIM107" s="18"/>
      <c r="BIN107" s="18"/>
      <c r="BIO107" s="18"/>
      <c r="BIP107" s="18"/>
      <c r="BIQ107" s="18"/>
      <c r="BIR107" s="18"/>
      <c r="BIS107" s="18"/>
      <c r="BIT107" s="18"/>
      <c r="BIU107" s="18"/>
      <c r="BIV107" s="18"/>
      <c r="BIW107" s="18"/>
      <c r="BIX107" s="18"/>
      <c r="BIY107" s="18"/>
      <c r="BIZ107" s="18"/>
      <c r="BJA107" s="18"/>
      <c r="BJB107" s="18"/>
      <c r="BJC107" s="18"/>
      <c r="BJD107" s="18"/>
      <c r="BJE107" s="18"/>
      <c r="BJF107" s="18"/>
      <c r="BJG107" s="18"/>
      <c r="BJH107" s="18"/>
      <c r="BJI107" s="18"/>
      <c r="BJJ107" s="18"/>
      <c r="BJK107" s="18"/>
      <c r="BJL107" s="18"/>
      <c r="BJM107" s="18"/>
      <c r="BJN107" s="18"/>
      <c r="BJO107" s="18"/>
      <c r="BJP107" s="18"/>
      <c r="BJQ107" s="18"/>
      <c r="BJR107" s="18"/>
      <c r="BJS107" s="18"/>
      <c r="BJT107" s="18"/>
      <c r="BJU107" s="18"/>
      <c r="BJV107" s="18"/>
      <c r="BJW107" s="18"/>
      <c r="BJX107" s="18"/>
      <c r="BJY107" s="18"/>
      <c r="BJZ107" s="18"/>
      <c r="BKA107" s="18"/>
      <c r="BKB107" s="18"/>
      <c r="BKC107" s="18"/>
      <c r="BKD107" s="18"/>
      <c r="BKE107" s="18"/>
      <c r="BKF107" s="18"/>
      <c r="BKG107" s="18"/>
      <c r="BKH107" s="18"/>
      <c r="BKI107" s="18"/>
      <c r="BKJ107" s="18"/>
      <c r="BKK107" s="18"/>
      <c r="BKL107" s="18"/>
      <c r="BKM107" s="18"/>
      <c r="BKN107" s="18"/>
      <c r="BKO107" s="18"/>
      <c r="BKP107" s="18"/>
      <c r="BKQ107" s="18"/>
      <c r="BKR107" s="18"/>
      <c r="BKS107" s="18"/>
      <c r="BKT107" s="18"/>
      <c r="BKU107" s="18"/>
      <c r="BKV107" s="18"/>
      <c r="BKW107" s="18"/>
      <c r="BKX107" s="18"/>
      <c r="BKY107" s="18"/>
      <c r="BKZ107" s="18"/>
      <c r="BLA107" s="18"/>
      <c r="BLB107" s="18"/>
      <c r="BLC107" s="18"/>
      <c r="BLD107" s="18"/>
      <c r="BLE107" s="18"/>
      <c r="BLF107" s="18"/>
      <c r="BLG107" s="18"/>
      <c r="BLH107" s="18"/>
      <c r="BLI107" s="18"/>
      <c r="BLJ107" s="18"/>
      <c r="BLK107" s="18"/>
      <c r="BLL107" s="18"/>
      <c r="BLM107" s="18"/>
      <c r="BLN107" s="18"/>
      <c r="BLO107" s="18"/>
      <c r="BLP107" s="18"/>
      <c r="BLQ107" s="18"/>
      <c r="BLR107" s="18"/>
      <c r="BLS107" s="18"/>
      <c r="BLT107" s="18"/>
      <c r="BLU107" s="18"/>
      <c r="BLV107" s="18"/>
      <c r="BLW107" s="18"/>
      <c r="BLX107" s="18"/>
      <c r="BLY107" s="18"/>
      <c r="BLZ107" s="18"/>
      <c r="BMA107" s="18"/>
      <c r="BMB107" s="18"/>
      <c r="BMC107" s="18"/>
      <c r="BMD107" s="18"/>
      <c r="BME107" s="18"/>
      <c r="BMF107" s="18"/>
      <c r="BMG107" s="18"/>
      <c r="BMH107" s="18"/>
      <c r="BMI107" s="18"/>
      <c r="BMJ107" s="18"/>
      <c r="BMK107" s="18"/>
      <c r="BML107" s="18"/>
      <c r="BMM107" s="18"/>
      <c r="BMN107" s="18"/>
      <c r="BMO107" s="18"/>
      <c r="BMP107" s="18"/>
      <c r="BMQ107" s="18"/>
      <c r="BMR107" s="18"/>
      <c r="BMS107" s="18"/>
      <c r="BMT107" s="18"/>
      <c r="BMU107" s="18"/>
      <c r="BMV107" s="18"/>
      <c r="BMW107" s="18"/>
      <c r="BMX107" s="18"/>
      <c r="BMY107" s="18"/>
      <c r="BMZ107" s="18"/>
      <c r="BNA107" s="18"/>
      <c r="BNB107" s="18"/>
      <c r="BNC107" s="18"/>
      <c r="BND107" s="18"/>
      <c r="BNE107" s="18"/>
      <c r="BNF107" s="18"/>
      <c r="BNG107" s="18"/>
      <c r="BNH107" s="18"/>
      <c r="BNI107" s="18"/>
      <c r="BNJ107" s="18"/>
      <c r="BNK107" s="18"/>
      <c r="BNL107" s="18"/>
      <c r="BNM107" s="18"/>
      <c r="BNN107" s="18"/>
      <c r="BNO107" s="18"/>
      <c r="BNP107" s="18"/>
      <c r="BNQ107" s="18"/>
      <c r="BNR107" s="18"/>
      <c r="BNS107" s="18"/>
      <c r="BNT107" s="18"/>
      <c r="BNU107" s="18"/>
      <c r="BNV107" s="18"/>
      <c r="BNW107" s="18"/>
      <c r="BNX107" s="18"/>
      <c r="BNY107" s="18"/>
      <c r="BNZ107" s="18"/>
      <c r="BOA107" s="18"/>
      <c r="BOB107" s="18"/>
      <c r="BOC107" s="18"/>
      <c r="BOD107" s="18"/>
      <c r="BOE107" s="18"/>
      <c r="BOF107" s="18"/>
      <c r="BOG107" s="18"/>
      <c r="BOH107" s="18"/>
      <c r="BOI107" s="18"/>
      <c r="BOJ107" s="18"/>
      <c r="BOK107" s="18"/>
      <c r="BOL107" s="18"/>
      <c r="BOM107" s="18"/>
      <c r="BON107" s="18"/>
      <c r="BOO107" s="18"/>
      <c r="BOP107" s="18"/>
      <c r="BOQ107" s="18"/>
      <c r="BOR107" s="18"/>
      <c r="BOS107" s="18"/>
      <c r="BOT107" s="18"/>
      <c r="BOU107" s="18"/>
      <c r="BOV107" s="18"/>
      <c r="BOW107" s="18"/>
      <c r="BOX107" s="18"/>
      <c r="BOY107" s="18"/>
      <c r="BOZ107" s="18"/>
      <c r="BPA107" s="18"/>
      <c r="BPB107" s="18"/>
      <c r="BPC107" s="18"/>
      <c r="BPD107" s="18"/>
      <c r="BPE107" s="18"/>
      <c r="BPF107" s="18"/>
      <c r="BPG107" s="18"/>
      <c r="BPH107" s="18"/>
      <c r="BPI107" s="18"/>
      <c r="BPJ107" s="18"/>
      <c r="BPK107" s="18"/>
      <c r="BPL107" s="18"/>
      <c r="BPM107" s="18"/>
      <c r="BPN107" s="18"/>
      <c r="BPO107" s="18"/>
      <c r="BPP107" s="18"/>
      <c r="BPQ107" s="18"/>
      <c r="BPR107" s="18"/>
      <c r="BPS107" s="18"/>
      <c r="BPT107" s="18"/>
      <c r="BPU107" s="18"/>
      <c r="BPV107" s="18"/>
      <c r="BPW107" s="18"/>
      <c r="BPX107" s="18"/>
      <c r="BPY107" s="18"/>
      <c r="BPZ107" s="18"/>
      <c r="BQA107" s="18"/>
      <c r="BQB107" s="18"/>
      <c r="BQC107" s="18"/>
      <c r="BQD107" s="18"/>
      <c r="BQE107" s="18"/>
      <c r="BQF107" s="18"/>
      <c r="BQG107" s="18"/>
      <c r="BQH107" s="18"/>
      <c r="BQI107" s="18"/>
      <c r="BQJ107" s="18"/>
      <c r="BQK107" s="18"/>
      <c r="BQL107" s="18"/>
      <c r="BQM107" s="18"/>
      <c r="BQN107" s="18"/>
      <c r="BQO107" s="18"/>
      <c r="BQP107" s="18"/>
      <c r="BQQ107" s="18"/>
      <c r="BQR107" s="18"/>
      <c r="BQS107" s="18"/>
      <c r="BQT107" s="18"/>
      <c r="BQU107" s="18"/>
      <c r="BQV107" s="18"/>
      <c r="BQW107" s="18"/>
      <c r="BQX107" s="18"/>
      <c r="BQY107" s="18"/>
      <c r="BQZ107" s="18"/>
      <c r="BRA107" s="18"/>
      <c r="BRB107" s="18"/>
      <c r="BRC107" s="18"/>
      <c r="BRD107" s="18"/>
      <c r="BRE107" s="18"/>
      <c r="BRF107" s="18"/>
      <c r="BRG107" s="18"/>
      <c r="BRH107" s="18"/>
      <c r="BRI107" s="18"/>
      <c r="BRJ107" s="18"/>
      <c r="BRK107" s="18"/>
      <c r="BRL107" s="18"/>
      <c r="BRM107" s="18"/>
      <c r="BRN107" s="18"/>
      <c r="BRO107" s="18"/>
      <c r="BRP107" s="18"/>
      <c r="BRQ107" s="18"/>
      <c r="BRR107" s="18"/>
      <c r="BRS107" s="18"/>
      <c r="BRT107" s="18"/>
      <c r="BRU107" s="18"/>
      <c r="BRV107" s="18"/>
      <c r="BRW107" s="18"/>
      <c r="BRX107" s="18"/>
      <c r="BRY107" s="18"/>
      <c r="BRZ107" s="18"/>
      <c r="BSA107" s="18"/>
      <c r="BSB107" s="18"/>
      <c r="BSC107" s="18"/>
      <c r="BSD107" s="18"/>
      <c r="BSE107" s="18"/>
      <c r="BSF107" s="18"/>
      <c r="BSG107" s="18"/>
      <c r="BSH107" s="18"/>
      <c r="BSI107" s="18"/>
      <c r="BSJ107" s="18"/>
      <c r="BSK107" s="18"/>
      <c r="BSL107" s="18"/>
      <c r="BSM107" s="18"/>
      <c r="BSN107" s="18"/>
      <c r="BSO107" s="18"/>
      <c r="BSP107" s="18"/>
      <c r="BSQ107" s="18"/>
      <c r="BSR107" s="18"/>
      <c r="BSS107" s="18"/>
      <c r="BST107" s="18"/>
      <c r="BSU107" s="18"/>
      <c r="BSV107" s="18"/>
      <c r="BSW107" s="18"/>
      <c r="BSX107" s="18"/>
      <c r="BSY107" s="18"/>
      <c r="BSZ107" s="18"/>
      <c r="BTA107" s="18"/>
      <c r="BTB107" s="18"/>
      <c r="BTC107" s="18"/>
      <c r="BTD107" s="18"/>
      <c r="BTE107" s="18"/>
      <c r="BTF107" s="18"/>
      <c r="BTG107" s="18"/>
      <c r="BTH107" s="18"/>
      <c r="BTI107" s="18"/>
      <c r="BTJ107" s="18"/>
      <c r="BTK107" s="18"/>
      <c r="BTL107" s="18"/>
      <c r="BTM107" s="18"/>
      <c r="BTN107" s="18"/>
      <c r="BTO107" s="18"/>
      <c r="BTP107" s="18"/>
      <c r="BTQ107" s="18"/>
      <c r="BTR107" s="18"/>
      <c r="BTS107" s="18"/>
      <c r="BTT107" s="18"/>
      <c r="BTU107" s="18"/>
      <c r="BTV107" s="18"/>
      <c r="BTW107" s="18"/>
      <c r="BTX107" s="18"/>
      <c r="BTY107" s="18"/>
      <c r="BTZ107" s="18"/>
      <c r="BUA107" s="18"/>
      <c r="BUB107" s="18"/>
      <c r="BUC107" s="18"/>
      <c r="BUD107" s="18"/>
      <c r="BUE107" s="18"/>
      <c r="BUF107" s="18"/>
      <c r="BUG107" s="18"/>
      <c r="BUH107" s="18"/>
      <c r="BUI107" s="18"/>
      <c r="BUJ107" s="18"/>
      <c r="BUK107" s="18"/>
      <c r="BUL107" s="18"/>
      <c r="BUM107" s="18"/>
      <c r="BUN107" s="18"/>
      <c r="BUO107" s="18"/>
      <c r="BUP107" s="18"/>
      <c r="BUQ107" s="18"/>
      <c r="BUR107" s="18"/>
      <c r="BUS107" s="18"/>
      <c r="BUT107" s="18"/>
      <c r="BUU107" s="18"/>
      <c r="BUV107" s="18"/>
      <c r="BUW107" s="18"/>
      <c r="BUX107" s="18"/>
      <c r="BUY107" s="18"/>
      <c r="BUZ107" s="18"/>
      <c r="BVA107" s="18"/>
      <c r="BVB107" s="18"/>
      <c r="BVC107" s="18"/>
      <c r="BVD107" s="18"/>
      <c r="BVE107" s="18"/>
      <c r="BVF107" s="18"/>
      <c r="BVG107" s="18"/>
      <c r="BVH107" s="18"/>
      <c r="BVI107" s="18"/>
      <c r="BVJ107" s="18"/>
      <c r="BVK107" s="18"/>
      <c r="BVL107" s="18"/>
      <c r="BVM107" s="18"/>
      <c r="BVN107" s="18"/>
      <c r="BVO107" s="18"/>
      <c r="BVP107" s="18"/>
      <c r="BVQ107" s="18"/>
      <c r="BVR107" s="18"/>
      <c r="BVS107" s="18"/>
      <c r="BVT107" s="18"/>
      <c r="BVU107" s="18"/>
      <c r="BVV107" s="18"/>
      <c r="BVW107" s="18"/>
      <c r="BVX107" s="18"/>
      <c r="BVY107" s="18"/>
      <c r="BVZ107" s="18"/>
      <c r="BWA107" s="18"/>
      <c r="BWB107" s="18"/>
      <c r="BWC107" s="18"/>
      <c r="BWD107" s="18"/>
      <c r="BWE107" s="18"/>
      <c r="BWF107" s="18"/>
      <c r="BWG107" s="18"/>
      <c r="BWH107" s="18"/>
      <c r="BWI107" s="18"/>
      <c r="BWJ107" s="18"/>
      <c r="BWK107" s="18"/>
      <c r="BWL107" s="18"/>
      <c r="BWM107" s="18"/>
      <c r="BWN107" s="18"/>
      <c r="BWO107" s="18"/>
      <c r="BWP107" s="18"/>
      <c r="BWQ107" s="18"/>
      <c r="BWR107" s="18"/>
      <c r="BWS107" s="18"/>
      <c r="BWT107" s="18"/>
      <c r="BWU107" s="18"/>
      <c r="BWV107" s="18"/>
      <c r="BWW107" s="18"/>
      <c r="BWX107" s="18"/>
      <c r="BWY107" s="18"/>
      <c r="BWZ107" s="18"/>
      <c r="BXA107" s="18"/>
      <c r="BXB107" s="18"/>
      <c r="BXC107" s="18"/>
      <c r="BXD107" s="18"/>
      <c r="BXE107" s="18"/>
      <c r="BXF107" s="18"/>
      <c r="BXG107" s="18"/>
      <c r="BXH107" s="18"/>
      <c r="BXI107" s="18"/>
      <c r="BXJ107" s="18"/>
      <c r="BXK107" s="18"/>
      <c r="BXL107" s="18"/>
      <c r="BXM107" s="18"/>
      <c r="BXN107" s="18"/>
      <c r="BXO107" s="18"/>
      <c r="BXP107" s="18"/>
      <c r="BXQ107" s="18"/>
      <c r="BXR107" s="18"/>
      <c r="BXS107" s="18"/>
      <c r="BXT107" s="18"/>
      <c r="BXU107" s="18"/>
      <c r="BXV107" s="18"/>
      <c r="BXW107" s="18"/>
      <c r="BXX107" s="18"/>
      <c r="BXY107" s="18"/>
      <c r="BXZ107" s="18"/>
      <c r="BYA107" s="18"/>
      <c r="BYB107" s="18"/>
      <c r="BYC107" s="18"/>
      <c r="BYD107" s="18"/>
      <c r="BYE107" s="18"/>
      <c r="BYF107" s="18"/>
      <c r="BYG107" s="18"/>
      <c r="BYH107" s="18"/>
      <c r="BYI107" s="18"/>
      <c r="BYJ107" s="18"/>
      <c r="BYK107" s="18"/>
      <c r="BYL107" s="18"/>
      <c r="BYM107" s="18"/>
      <c r="BYN107" s="18"/>
      <c r="BYO107" s="18"/>
      <c r="BYP107" s="18"/>
      <c r="BYQ107" s="18"/>
      <c r="BYR107" s="18"/>
      <c r="BYS107" s="18"/>
      <c r="BYT107" s="18"/>
      <c r="BYU107" s="18"/>
      <c r="BYV107" s="18"/>
      <c r="BYW107" s="18"/>
      <c r="BYX107" s="18"/>
      <c r="BYY107" s="18"/>
      <c r="BYZ107" s="18"/>
      <c r="BZA107" s="18"/>
      <c r="BZB107" s="18"/>
      <c r="BZC107" s="18"/>
      <c r="BZD107" s="18"/>
      <c r="BZE107" s="18"/>
      <c r="BZF107" s="18"/>
      <c r="BZG107" s="18"/>
      <c r="BZH107" s="18"/>
      <c r="BZI107" s="18"/>
      <c r="BZJ107" s="18"/>
      <c r="BZK107" s="18"/>
      <c r="BZL107" s="18"/>
      <c r="BZM107" s="18"/>
      <c r="BZN107" s="18"/>
      <c r="BZO107" s="18"/>
      <c r="BZP107" s="18"/>
      <c r="BZQ107" s="18"/>
      <c r="BZR107" s="18"/>
      <c r="BZS107" s="18"/>
      <c r="BZT107" s="18"/>
      <c r="BZU107" s="18"/>
      <c r="BZV107" s="18"/>
      <c r="BZW107" s="18"/>
      <c r="BZX107" s="18"/>
      <c r="BZY107" s="18"/>
      <c r="BZZ107" s="18"/>
      <c r="CAA107" s="18"/>
      <c r="CAB107" s="18"/>
      <c r="CAC107" s="18"/>
      <c r="CAD107" s="18"/>
      <c r="CAE107" s="18"/>
      <c r="CAF107" s="18"/>
      <c r="CAG107" s="18"/>
      <c r="CAH107" s="18"/>
      <c r="CAI107" s="18"/>
      <c r="CAJ107" s="18"/>
      <c r="CAK107" s="18"/>
      <c r="CAL107" s="18"/>
      <c r="CAM107" s="18"/>
      <c r="CAN107" s="18"/>
      <c r="CAO107" s="18"/>
      <c r="CAP107" s="18"/>
      <c r="CAQ107" s="18"/>
      <c r="CAR107" s="18"/>
      <c r="CAS107" s="18"/>
      <c r="CAT107" s="18"/>
      <c r="CAU107" s="18"/>
      <c r="CAV107" s="18"/>
      <c r="CAW107" s="18"/>
      <c r="CAX107" s="18"/>
      <c r="CAY107" s="18"/>
      <c r="CAZ107" s="18"/>
      <c r="CBA107" s="18"/>
      <c r="CBB107" s="18"/>
      <c r="CBC107" s="18"/>
      <c r="CBD107" s="18"/>
      <c r="CBE107" s="18"/>
      <c r="CBF107" s="18"/>
      <c r="CBG107" s="18"/>
      <c r="CBH107" s="18"/>
      <c r="CBI107" s="18"/>
      <c r="CBJ107" s="18"/>
      <c r="CBK107" s="18"/>
      <c r="CBL107" s="18"/>
      <c r="CBM107" s="18"/>
      <c r="CBN107" s="18"/>
      <c r="CBO107" s="18"/>
      <c r="CBP107" s="18"/>
      <c r="CBQ107" s="18"/>
      <c r="CBR107" s="18"/>
      <c r="CBS107" s="18"/>
      <c r="CBT107" s="18"/>
      <c r="CBU107" s="18"/>
      <c r="CBV107" s="18"/>
      <c r="CBW107" s="18"/>
      <c r="CBX107" s="18"/>
      <c r="CBY107" s="18"/>
      <c r="CBZ107" s="18"/>
      <c r="CCA107" s="18"/>
      <c r="CCB107" s="18"/>
      <c r="CCC107" s="18"/>
      <c r="CCD107" s="18"/>
      <c r="CCE107" s="18"/>
      <c r="CCF107" s="18"/>
      <c r="CCG107" s="18"/>
      <c r="CCH107" s="18"/>
      <c r="CCI107" s="18"/>
      <c r="CCJ107" s="18"/>
      <c r="CCK107" s="18"/>
      <c r="CCL107" s="18"/>
      <c r="CCM107" s="18"/>
      <c r="CCN107" s="18"/>
      <c r="CCO107" s="18"/>
      <c r="CCP107" s="18"/>
      <c r="CCQ107" s="18"/>
      <c r="CCR107" s="18"/>
      <c r="CCS107" s="18"/>
      <c r="CCT107" s="18"/>
      <c r="CCU107" s="18"/>
      <c r="CCV107" s="18"/>
      <c r="CCW107" s="18"/>
      <c r="CCX107" s="18"/>
      <c r="CCY107" s="18"/>
      <c r="CCZ107" s="18"/>
      <c r="CDA107" s="18"/>
      <c r="CDB107" s="18"/>
      <c r="CDC107" s="18"/>
      <c r="CDD107" s="18"/>
      <c r="CDE107" s="18"/>
      <c r="CDF107" s="18"/>
      <c r="CDG107" s="18"/>
      <c r="CDH107" s="18"/>
      <c r="CDI107" s="18"/>
      <c r="CDJ107" s="18"/>
      <c r="CDK107" s="18"/>
      <c r="CDL107" s="18"/>
      <c r="CDM107" s="18"/>
      <c r="CDN107" s="18"/>
      <c r="CDO107" s="18"/>
      <c r="CDP107" s="18"/>
      <c r="CDQ107" s="18"/>
      <c r="CDR107" s="18"/>
      <c r="CDS107" s="18"/>
      <c r="CDT107" s="18"/>
      <c r="CDU107" s="18"/>
      <c r="CDV107" s="18"/>
      <c r="CDW107" s="18"/>
      <c r="CDX107" s="18"/>
      <c r="CDY107" s="18"/>
      <c r="CDZ107" s="18"/>
      <c r="CEA107" s="18"/>
      <c r="CEB107" s="18"/>
      <c r="CEC107" s="18"/>
      <c r="CED107" s="18"/>
      <c r="CEE107" s="18"/>
      <c r="CEF107" s="18"/>
      <c r="CEG107" s="18"/>
      <c r="CEH107" s="18"/>
      <c r="CEI107" s="18"/>
      <c r="CEJ107" s="18"/>
      <c r="CEK107" s="18"/>
      <c r="CEL107" s="18"/>
      <c r="CEM107" s="18"/>
      <c r="CEN107" s="18"/>
      <c r="CEO107" s="18"/>
      <c r="CEP107" s="18"/>
      <c r="CEQ107" s="18"/>
      <c r="CER107" s="18"/>
      <c r="CES107" s="18"/>
      <c r="CET107" s="18"/>
      <c r="CEU107" s="18"/>
      <c r="CEV107" s="18"/>
      <c r="CEW107" s="18"/>
      <c r="CEX107" s="18"/>
      <c r="CEY107" s="18"/>
      <c r="CEZ107" s="18"/>
      <c r="CFA107" s="18"/>
      <c r="CFB107" s="18"/>
      <c r="CFC107" s="18"/>
      <c r="CFD107" s="18"/>
      <c r="CFE107" s="18"/>
      <c r="CFF107" s="18"/>
      <c r="CFG107" s="18"/>
      <c r="CFH107" s="18"/>
      <c r="CFI107" s="18"/>
      <c r="CFJ107" s="18"/>
      <c r="CFK107" s="18"/>
      <c r="CFL107" s="18"/>
      <c r="CFM107" s="18"/>
      <c r="CFN107" s="18"/>
      <c r="CFO107" s="18"/>
      <c r="CFP107" s="18"/>
      <c r="CFQ107" s="18"/>
      <c r="CFR107" s="18"/>
      <c r="CFS107" s="18"/>
      <c r="CFT107" s="18"/>
      <c r="CFU107" s="18"/>
      <c r="CFV107" s="18"/>
      <c r="CFW107" s="18"/>
      <c r="CFX107" s="18"/>
      <c r="CFY107" s="18"/>
      <c r="CFZ107" s="18"/>
      <c r="CGA107" s="18"/>
      <c r="CGB107" s="18"/>
      <c r="CGC107" s="18"/>
      <c r="CGD107" s="18"/>
      <c r="CGE107" s="18"/>
      <c r="CGF107" s="18"/>
      <c r="CGG107" s="18"/>
      <c r="CGH107" s="18"/>
      <c r="CGI107" s="18"/>
      <c r="CGJ107" s="18"/>
      <c r="CGK107" s="18"/>
      <c r="CGL107" s="18"/>
      <c r="CGM107" s="18"/>
      <c r="CGN107" s="18"/>
      <c r="CGO107" s="18"/>
      <c r="CGP107" s="18"/>
      <c r="CGQ107" s="18"/>
      <c r="CGR107" s="18"/>
      <c r="CGS107" s="18"/>
      <c r="CGT107" s="18"/>
      <c r="CGU107" s="18"/>
      <c r="CGV107" s="18"/>
      <c r="CGW107" s="18"/>
      <c r="CGX107" s="18"/>
      <c r="CGY107" s="18"/>
      <c r="CGZ107" s="18"/>
      <c r="CHA107" s="18"/>
      <c r="CHB107" s="18"/>
      <c r="CHC107" s="18"/>
      <c r="CHD107" s="18"/>
      <c r="CHE107" s="18"/>
      <c r="CHF107" s="18"/>
      <c r="CHG107" s="18"/>
      <c r="CHH107" s="18"/>
      <c r="CHI107" s="18"/>
      <c r="CHJ107" s="18"/>
      <c r="CHK107" s="18"/>
      <c r="CHL107" s="18"/>
      <c r="CHM107" s="18"/>
      <c r="CHN107" s="18"/>
      <c r="CHO107" s="18"/>
      <c r="CHP107" s="18"/>
      <c r="CHQ107" s="18"/>
      <c r="CHR107" s="18"/>
      <c r="CHS107" s="18"/>
      <c r="CHT107" s="18"/>
      <c r="CHU107" s="18"/>
      <c r="CHV107" s="18"/>
      <c r="CHW107" s="18"/>
      <c r="CHX107" s="18"/>
      <c r="CHY107" s="18"/>
      <c r="CHZ107" s="18"/>
      <c r="CIA107" s="18"/>
      <c r="CIB107" s="18"/>
      <c r="CIC107" s="18"/>
      <c r="CID107" s="18"/>
      <c r="CIE107" s="18"/>
      <c r="CIF107" s="18"/>
      <c r="CIG107" s="18"/>
      <c r="CIH107" s="18"/>
      <c r="CII107" s="18"/>
      <c r="CIJ107" s="18"/>
      <c r="CIK107" s="18"/>
      <c r="CIL107" s="18"/>
      <c r="CIM107" s="18"/>
      <c r="CIN107" s="18"/>
      <c r="CIO107" s="18"/>
      <c r="CIP107" s="18"/>
      <c r="CIQ107" s="18"/>
      <c r="CIR107" s="18"/>
      <c r="CIS107" s="18"/>
      <c r="CIT107" s="18"/>
      <c r="CIU107" s="18"/>
      <c r="CIV107" s="18"/>
      <c r="CIW107" s="18"/>
      <c r="CIX107" s="18"/>
      <c r="CIY107" s="18"/>
      <c r="CIZ107" s="18"/>
      <c r="CJA107" s="18"/>
      <c r="CJB107" s="18"/>
      <c r="CJC107" s="18"/>
      <c r="CJD107" s="18"/>
      <c r="CJE107" s="18"/>
      <c r="CJF107" s="18"/>
      <c r="CJG107" s="18"/>
      <c r="CJH107" s="18"/>
      <c r="CJI107" s="18"/>
      <c r="CJJ107" s="18"/>
      <c r="CJK107" s="18"/>
      <c r="CJL107" s="18"/>
      <c r="CJM107" s="18"/>
      <c r="CJN107" s="18"/>
      <c r="CJO107" s="18"/>
      <c r="CJP107" s="18"/>
      <c r="CJQ107" s="18"/>
      <c r="CJR107" s="18"/>
      <c r="CJS107" s="18"/>
      <c r="CJT107" s="18"/>
      <c r="CJU107" s="18"/>
      <c r="CJV107" s="18"/>
      <c r="CJW107" s="18"/>
      <c r="CJX107" s="18"/>
      <c r="CJY107" s="18"/>
      <c r="CJZ107" s="18"/>
      <c r="CKA107" s="18"/>
      <c r="CKB107" s="18"/>
      <c r="CKC107" s="18"/>
      <c r="CKD107" s="18"/>
      <c r="CKE107" s="18"/>
      <c r="CKF107" s="18"/>
      <c r="CKG107" s="18"/>
      <c r="CKH107" s="18"/>
      <c r="CKI107" s="18"/>
      <c r="CKJ107" s="18"/>
      <c r="CKK107" s="18"/>
      <c r="CKL107" s="18"/>
      <c r="CKM107" s="18"/>
      <c r="CKN107" s="18"/>
      <c r="CKO107" s="18"/>
      <c r="CKP107" s="18"/>
      <c r="CKQ107" s="18"/>
      <c r="CKR107" s="18"/>
      <c r="CKS107" s="18"/>
      <c r="CKT107" s="18"/>
      <c r="CKU107" s="18"/>
      <c r="CKV107" s="18"/>
      <c r="CKW107" s="18"/>
      <c r="CKX107" s="18"/>
      <c r="CKY107" s="18"/>
      <c r="CKZ107" s="18"/>
      <c r="CLA107" s="18"/>
      <c r="CLB107" s="18"/>
      <c r="CLC107" s="18"/>
      <c r="CLD107" s="18"/>
      <c r="CLE107" s="18"/>
      <c r="CLF107" s="18"/>
      <c r="CLG107" s="18"/>
      <c r="CLH107" s="18"/>
      <c r="CLI107" s="18"/>
      <c r="CLJ107" s="18"/>
      <c r="CLK107" s="18"/>
      <c r="CLL107" s="18"/>
      <c r="CLM107" s="18"/>
      <c r="CLN107" s="18"/>
      <c r="CLO107" s="18"/>
      <c r="CLP107" s="18"/>
      <c r="CLQ107" s="18"/>
      <c r="CLR107" s="18"/>
      <c r="CLS107" s="18"/>
    </row>
    <row r="108" spans="1:2359" s="27" customFormat="1" ht="15.75" thickBot="1" x14ac:dyDescent="0.3">
      <c r="A108" s="18"/>
      <c r="B108" s="625"/>
      <c r="C108" s="3" t="s">
        <v>78</v>
      </c>
      <c r="D108" s="147" t="s">
        <v>47</v>
      </c>
      <c r="E108" s="11"/>
      <c r="F108" s="107">
        <f t="shared" ref="F108" si="7">(G108)</f>
        <v>4.9531000000000001</v>
      </c>
      <c r="G108" s="20">
        <f>(495.31/100)</f>
        <v>4.9531000000000001</v>
      </c>
      <c r="H108" s="245" t="s">
        <v>39</v>
      </c>
      <c r="I108" s="53" t="s">
        <v>209</v>
      </c>
      <c r="J108" s="141"/>
      <c r="K108" s="142"/>
      <c r="L108" s="53"/>
      <c r="M108" s="66"/>
      <c r="N108" s="66"/>
      <c r="O108" s="76"/>
      <c r="P108" s="200" t="s">
        <v>208</v>
      </c>
      <c r="R108" s="99">
        <v>2</v>
      </c>
      <c r="S108" s="96">
        <f>(F108)</f>
        <v>4.9531000000000001</v>
      </c>
      <c r="T108" s="92">
        <f>('PRECIOS COMPR.AR MARZO'!F109+'PRECIOS COMPR.AR MARZO'!R109+'PRECIOS COMPR.AR MARZO'!U109)/3</f>
        <v>3.8266666666666667</v>
      </c>
      <c r="U108" s="93"/>
      <c r="V108" s="92">
        <f>('PRECIOS COMPR.AR MARZO'!H109+'PRECIOS COMPR.AR MARZO'!N109)/2</f>
        <v>4.63</v>
      </c>
      <c r="W108" s="223">
        <f>(V108+T108)/2</f>
        <v>4.2283333333333335</v>
      </c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  <c r="IW108" s="18"/>
      <c r="IX108" s="18"/>
      <c r="IY108" s="18"/>
      <c r="IZ108" s="18"/>
      <c r="JA108" s="18"/>
      <c r="JB108" s="18"/>
      <c r="JC108" s="18"/>
      <c r="JD108" s="18"/>
      <c r="JE108" s="18"/>
      <c r="JF108" s="18"/>
      <c r="JG108" s="18"/>
      <c r="JH108" s="18"/>
      <c r="JI108" s="18"/>
      <c r="JJ108" s="18"/>
      <c r="JK108" s="18"/>
      <c r="JL108" s="18"/>
      <c r="JM108" s="18"/>
      <c r="JN108" s="18"/>
      <c r="JO108" s="18"/>
      <c r="JP108" s="18"/>
      <c r="JQ108" s="18"/>
      <c r="JR108" s="18"/>
      <c r="JS108" s="18"/>
      <c r="JT108" s="18"/>
      <c r="JU108" s="18"/>
      <c r="JV108" s="18"/>
      <c r="JW108" s="18"/>
      <c r="JX108" s="18"/>
      <c r="JY108" s="18"/>
      <c r="JZ108" s="18"/>
      <c r="KA108" s="18"/>
      <c r="KB108" s="18"/>
      <c r="KC108" s="18"/>
      <c r="KD108" s="18"/>
      <c r="KE108" s="18"/>
      <c r="KF108" s="18"/>
      <c r="KG108" s="18"/>
      <c r="KH108" s="18"/>
      <c r="KI108" s="18"/>
      <c r="KJ108" s="18"/>
      <c r="KK108" s="18"/>
      <c r="KL108" s="18"/>
      <c r="KM108" s="18"/>
      <c r="KN108" s="18"/>
      <c r="KO108" s="18"/>
      <c r="KP108" s="18"/>
      <c r="KQ108" s="18"/>
      <c r="KR108" s="18"/>
      <c r="KS108" s="18"/>
      <c r="KT108" s="18"/>
      <c r="KU108" s="18"/>
      <c r="KV108" s="18"/>
      <c r="KW108" s="18"/>
      <c r="KX108" s="18"/>
      <c r="KY108" s="18"/>
      <c r="KZ108" s="18"/>
      <c r="LA108" s="18"/>
      <c r="LB108" s="18"/>
      <c r="LC108" s="18"/>
      <c r="LD108" s="18"/>
      <c r="LE108" s="18"/>
      <c r="LF108" s="18"/>
      <c r="LG108" s="18"/>
      <c r="LH108" s="18"/>
      <c r="LI108" s="18"/>
      <c r="LJ108" s="18"/>
      <c r="LK108" s="18"/>
      <c r="LL108" s="18"/>
      <c r="LM108" s="18"/>
      <c r="LN108" s="18"/>
      <c r="LO108" s="18"/>
      <c r="LP108" s="18"/>
      <c r="LQ108" s="18"/>
      <c r="LR108" s="18"/>
      <c r="LS108" s="18"/>
      <c r="LT108" s="18"/>
      <c r="LU108" s="18"/>
      <c r="LV108" s="18"/>
      <c r="LW108" s="18"/>
      <c r="LX108" s="18"/>
      <c r="LY108" s="18"/>
      <c r="LZ108" s="18"/>
      <c r="MA108" s="18"/>
      <c r="MB108" s="18"/>
      <c r="MC108" s="18"/>
      <c r="MD108" s="18"/>
      <c r="ME108" s="18"/>
      <c r="MF108" s="18"/>
      <c r="MG108" s="18"/>
      <c r="MH108" s="18"/>
      <c r="MI108" s="18"/>
      <c r="MJ108" s="18"/>
      <c r="MK108" s="18"/>
      <c r="ML108" s="18"/>
      <c r="MM108" s="18"/>
      <c r="MN108" s="18"/>
      <c r="MO108" s="18"/>
      <c r="MP108" s="18"/>
      <c r="MQ108" s="18"/>
      <c r="MR108" s="18"/>
      <c r="MS108" s="18"/>
      <c r="MT108" s="18"/>
      <c r="MU108" s="18"/>
      <c r="MV108" s="18"/>
      <c r="MW108" s="18"/>
      <c r="MX108" s="18"/>
      <c r="MY108" s="18"/>
      <c r="MZ108" s="18"/>
      <c r="NA108" s="18"/>
      <c r="NB108" s="18"/>
      <c r="NC108" s="18"/>
      <c r="ND108" s="18"/>
      <c r="NE108" s="18"/>
      <c r="NF108" s="18"/>
      <c r="NG108" s="18"/>
      <c r="NH108" s="18"/>
      <c r="NI108" s="18"/>
      <c r="NJ108" s="18"/>
      <c r="NK108" s="18"/>
      <c r="NL108" s="18"/>
      <c r="NM108" s="18"/>
      <c r="NN108" s="18"/>
      <c r="NO108" s="18"/>
      <c r="NP108" s="18"/>
      <c r="NQ108" s="18"/>
      <c r="NR108" s="18"/>
      <c r="NS108" s="18"/>
      <c r="NT108" s="18"/>
      <c r="NU108" s="18"/>
      <c r="NV108" s="18"/>
      <c r="NW108" s="18"/>
      <c r="NX108" s="18"/>
      <c r="NY108" s="18"/>
      <c r="NZ108" s="18"/>
      <c r="OA108" s="18"/>
      <c r="OB108" s="18"/>
      <c r="OC108" s="18"/>
      <c r="OD108" s="18"/>
      <c r="OE108" s="18"/>
      <c r="OF108" s="18"/>
      <c r="OG108" s="18"/>
      <c r="OH108" s="18"/>
      <c r="OI108" s="18"/>
      <c r="OJ108" s="18"/>
      <c r="OK108" s="18"/>
      <c r="OL108" s="18"/>
      <c r="OM108" s="18"/>
      <c r="ON108" s="18"/>
      <c r="OO108" s="18"/>
      <c r="OP108" s="18"/>
      <c r="OQ108" s="18"/>
      <c r="OR108" s="18"/>
      <c r="OS108" s="18"/>
      <c r="OT108" s="18"/>
      <c r="OU108" s="18"/>
      <c r="OV108" s="18"/>
      <c r="OW108" s="18"/>
      <c r="OX108" s="18"/>
      <c r="OY108" s="18"/>
      <c r="OZ108" s="18"/>
      <c r="PA108" s="18"/>
      <c r="PB108" s="18"/>
      <c r="PC108" s="18"/>
      <c r="PD108" s="18"/>
      <c r="PE108" s="18"/>
      <c r="PF108" s="18"/>
      <c r="PG108" s="18"/>
      <c r="PH108" s="18"/>
      <c r="PI108" s="18"/>
      <c r="PJ108" s="18"/>
      <c r="PK108" s="18"/>
      <c r="PL108" s="18"/>
      <c r="PM108" s="18"/>
      <c r="PN108" s="18"/>
      <c r="PO108" s="18"/>
      <c r="PP108" s="18"/>
      <c r="PQ108" s="18"/>
      <c r="PR108" s="18"/>
      <c r="PS108" s="18"/>
      <c r="PT108" s="18"/>
      <c r="PU108" s="18"/>
      <c r="PV108" s="18"/>
      <c r="PW108" s="18"/>
      <c r="PX108" s="18"/>
      <c r="PY108" s="18"/>
      <c r="PZ108" s="18"/>
      <c r="QA108" s="18"/>
      <c r="QB108" s="18"/>
      <c r="QC108" s="18"/>
      <c r="QD108" s="18"/>
      <c r="QE108" s="18"/>
      <c r="QF108" s="18"/>
      <c r="QG108" s="18"/>
      <c r="QH108" s="18"/>
      <c r="QI108" s="18"/>
      <c r="QJ108" s="18"/>
      <c r="QK108" s="18"/>
      <c r="QL108" s="18"/>
      <c r="QM108" s="18"/>
      <c r="QN108" s="18"/>
      <c r="QO108" s="18"/>
      <c r="QP108" s="18"/>
      <c r="QQ108" s="18"/>
      <c r="QR108" s="18"/>
      <c r="QS108" s="18"/>
      <c r="QT108" s="18"/>
      <c r="QU108" s="18"/>
      <c r="QV108" s="18"/>
      <c r="QW108" s="18"/>
      <c r="QX108" s="18"/>
      <c r="QY108" s="18"/>
      <c r="QZ108" s="18"/>
      <c r="RA108" s="18"/>
      <c r="RB108" s="18"/>
      <c r="RC108" s="18"/>
      <c r="RD108" s="18"/>
      <c r="RE108" s="18"/>
      <c r="RF108" s="18"/>
      <c r="RG108" s="18"/>
      <c r="RH108" s="18"/>
      <c r="RI108" s="18"/>
      <c r="RJ108" s="18"/>
      <c r="RK108" s="18"/>
      <c r="RL108" s="18"/>
      <c r="RM108" s="18"/>
      <c r="RN108" s="18"/>
      <c r="RO108" s="18"/>
      <c r="RP108" s="18"/>
      <c r="RQ108" s="18"/>
      <c r="RR108" s="18"/>
      <c r="RS108" s="18"/>
      <c r="RT108" s="18"/>
      <c r="RU108" s="18"/>
      <c r="RV108" s="18"/>
      <c r="RW108" s="18"/>
      <c r="RX108" s="18"/>
      <c r="RY108" s="18"/>
      <c r="RZ108" s="18"/>
      <c r="SA108" s="18"/>
      <c r="SB108" s="18"/>
      <c r="SC108" s="18"/>
      <c r="SD108" s="18"/>
      <c r="SE108" s="18"/>
      <c r="SF108" s="18"/>
      <c r="SG108" s="18"/>
      <c r="SH108" s="18"/>
      <c r="SI108" s="18"/>
      <c r="SJ108" s="18"/>
      <c r="SK108" s="18"/>
      <c r="SL108" s="18"/>
      <c r="SM108" s="18"/>
      <c r="SN108" s="18"/>
      <c r="SO108" s="18"/>
      <c r="SP108" s="18"/>
      <c r="SQ108" s="18"/>
      <c r="SR108" s="18"/>
      <c r="SS108" s="18"/>
      <c r="ST108" s="18"/>
      <c r="SU108" s="18"/>
      <c r="SV108" s="18"/>
      <c r="SW108" s="18"/>
      <c r="SX108" s="18"/>
      <c r="SY108" s="18"/>
      <c r="SZ108" s="18"/>
      <c r="TA108" s="18"/>
      <c r="TB108" s="18"/>
      <c r="TC108" s="18"/>
      <c r="TD108" s="18"/>
      <c r="TE108" s="18"/>
      <c r="TF108" s="18"/>
      <c r="TG108" s="18"/>
      <c r="TH108" s="18"/>
      <c r="TI108" s="18"/>
      <c r="TJ108" s="18"/>
      <c r="TK108" s="18"/>
      <c r="TL108" s="18"/>
      <c r="TM108" s="18"/>
      <c r="TN108" s="18"/>
      <c r="TO108" s="18"/>
      <c r="TP108" s="18"/>
      <c r="TQ108" s="18"/>
      <c r="TR108" s="18"/>
      <c r="TS108" s="18"/>
      <c r="TT108" s="18"/>
      <c r="TU108" s="18"/>
      <c r="TV108" s="18"/>
      <c r="TW108" s="18"/>
      <c r="TX108" s="18"/>
      <c r="TY108" s="18"/>
      <c r="TZ108" s="18"/>
      <c r="UA108" s="18"/>
      <c r="UB108" s="18"/>
      <c r="UC108" s="18"/>
      <c r="UD108" s="18"/>
      <c r="UE108" s="18"/>
      <c r="UF108" s="18"/>
      <c r="UG108" s="18"/>
      <c r="UH108" s="18"/>
      <c r="UI108" s="18"/>
      <c r="UJ108" s="18"/>
      <c r="UK108" s="18"/>
      <c r="UL108" s="18"/>
      <c r="UM108" s="18"/>
      <c r="UN108" s="18"/>
      <c r="UO108" s="18"/>
      <c r="UP108" s="18"/>
      <c r="UQ108" s="18"/>
      <c r="UR108" s="18"/>
      <c r="US108" s="18"/>
      <c r="UT108" s="18"/>
      <c r="UU108" s="18"/>
      <c r="UV108" s="18"/>
      <c r="UW108" s="18"/>
      <c r="UX108" s="18"/>
      <c r="UY108" s="18"/>
      <c r="UZ108" s="18"/>
      <c r="VA108" s="18"/>
      <c r="VB108" s="18"/>
      <c r="VC108" s="18"/>
      <c r="VD108" s="18"/>
      <c r="VE108" s="18"/>
      <c r="VF108" s="18"/>
      <c r="VG108" s="18"/>
      <c r="VH108" s="18"/>
      <c r="VI108" s="18"/>
      <c r="VJ108" s="18"/>
      <c r="VK108" s="18"/>
      <c r="VL108" s="18"/>
      <c r="VM108" s="18"/>
      <c r="VN108" s="18"/>
      <c r="VO108" s="18"/>
      <c r="VP108" s="18"/>
      <c r="VQ108" s="18"/>
      <c r="VR108" s="18"/>
      <c r="VS108" s="18"/>
      <c r="VT108" s="18"/>
      <c r="VU108" s="18"/>
      <c r="VV108" s="18"/>
      <c r="VW108" s="18"/>
      <c r="VX108" s="18"/>
      <c r="VY108" s="18"/>
      <c r="VZ108" s="18"/>
      <c r="WA108" s="18"/>
      <c r="WB108" s="18"/>
      <c r="WC108" s="18"/>
      <c r="WD108" s="18"/>
      <c r="WE108" s="18"/>
      <c r="WF108" s="18"/>
      <c r="WG108" s="18"/>
      <c r="WH108" s="18"/>
      <c r="WI108" s="18"/>
      <c r="WJ108" s="18"/>
      <c r="WK108" s="18"/>
      <c r="WL108" s="18"/>
      <c r="WM108" s="18"/>
      <c r="WN108" s="18"/>
      <c r="WO108" s="18"/>
      <c r="WP108" s="18"/>
      <c r="WQ108" s="18"/>
      <c r="WR108" s="18"/>
      <c r="WS108" s="18"/>
      <c r="WT108" s="18"/>
      <c r="WU108" s="18"/>
      <c r="WV108" s="18"/>
      <c r="WW108" s="18"/>
      <c r="WX108" s="18"/>
      <c r="WY108" s="18"/>
      <c r="WZ108" s="18"/>
      <c r="XA108" s="18"/>
      <c r="XB108" s="18"/>
      <c r="XC108" s="18"/>
      <c r="XD108" s="18"/>
      <c r="XE108" s="18"/>
      <c r="XF108" s="18"/>
      <c r="XG108" s="18"/>
      <c r="XH108" s="18"/>
      <c r="XI108" s="18"/>
      <c r="XJ108" s="18"/>
      <c r="XK108" s="18"/>
      <c r="XL108" s="18"/>
      <c r="XM108" s="18"/>
      <c r="XN108" s="18"/>
      <c r="XO108" s="18"/>
      <c r="XP108" s="18"/>
      <c r="XQ108" s="18"/>
      <c r="XR108" s="18"/>
      <c r="XS108" s="18"/>
      <c r="XT108" s="18"/>
      <c r="XU108" s="18"/>
      <c r="XV108" s="18"/>
      <c r="XW108" s="18"/>
      <c r="XX108" s="18"/>
      <c r="XY108" s="18"/>
      <c r="XZ108" s="18"/>
      <c r="YA108" s="18"/>
      <c r="YB108" s="18"/>
      <c r="YC108" s="18"/>
      <c r="YD108" s="18"/>
      <c r="YE108" s="18"/>
      <c r="YF108" s="18"/>
      <c r="YG108" s="18"/>
      <c r="YH108" s="18"/>
      <c r="YI108" s="18"/>
      <c r="YJ108" s="18"/>
      <c r="YK108" s="18"/>
      <c r="YL108" s="18"/>
      <c r="YM108" s="18"/>
      <c r="YN108" s="18"/>
      <c r="YO108" s="18"/>
      <c r="YP108" s="18"/>
      <c r="YQ108" s="18"/>
      <c r="YR108" s="18"/>
      <c r="YS108" s="18"/>
      <c r="YT108" s="18"/>
      <c r="YU108" s="18"/>
      <c r="YV108" s="18"/>
      <c r="YW108" s="18"/>
      <c r="YX108" s="18"/>
      <c r="YY108" s="18"/>
      <c r="YZ108" s="18"/>
      <c r="ZA108" s="18"/>
      <c r="ZB108" s="18"/>
      <c r="ZC108" s="18"/>
      <c r="ZD108" s="18"/>
      <c r="ZE108" s="18"/>
      <c r="ZF108" s="18"/>
      <c r="ZG108" s="18"/>
      <c r="ZH108" s="18"/>
      <c r="ZI108" s="18"/>
      <c r="ZJ108" s="18"/>
      <c r="ZK108" s="18"/>
      <c r="ZL108" s="18"/>
      <c r="ZM108" s="18"/>
      <c r="ZN108" s="18"/>
      <c r="ZO108" s="18"/>
      <c r="ZP108" s="18"/>
      <c r="ZQ108" s="18"/>
      <c r="ZR108" s="18"/>
      <c r="ZS108" s="18"/>
      <c r="ZT108" s="18"/>
      <c r="ZU108" s="18"/>
      <c r="ZV108" s="18"/>
      <c r="ZW108" s="18"/>
      <c r="ZX108" s="18"/>
      <c r="ZY108" s="18"/>
      <c r="ZZ108" s="18"/>
      <c r="AAA108" s="18"/>
      <c r="AAB108" s="18"/>
      <c r="AAC108" s="18"/>
      <c r="AAD108" s="18"/>
      <c r="AAE108" s="18"/>
      <c r="AAF108" s="18"/>
      <c r="AAG108" s="18"/>
      <c r="AAH108" s="18"/>
      <c r="AAI108" s="18"/>
      <c r="AAJ108" s="18"/>
      <c r="AAK108" s="18"/>
      <c r="AAL108" s="18"/>
      <c r="AAM108" s="18"/>
      <c r="AAN108" s="18"/>
      <c r="AAO108" s="18"/>
      <c r="AAP108" s="18"/>
      <c r="AAQ108" s="18"/>
      <c r="AAR108" s="18"/>
      <c r="AAS108" s="18"/>
      <c r="AAT108" s="18"/>
      <c r="AAU108" s="18"/>
      <c r="AAV108" s="18"/>
      <c r="AAW108" s="18"/>
      <c r="AAX108" s="18"/>
      <c r="AAY108" s="18"/>
      <c r="AAZ108" s="18"/>
      <c r="ABA108" s="18"/>
      <c r="ABB108" s="18"/>
      <c r="ABC108" s="18"/>
      <c r="ABD108" s="18"/>
      <c r="ABE108" s="18"/>
      <c r="ABF108" s="18"/>
      <c r="ABG108" s="18"/>
      <c r="ABH108" s="18"/>
      <c r="ABI108" s="18"/>
      <c r="ABJ108" s="18"/>
      <c r="ABK108" s="18"/>
      <c r="ABL108" s="18"/>
      <c r="ABM108" s="18"/>
      <c r="ABN108" s="18"/>
      <c r="ABO108" s="18"/>
      <c r="ABP108" s="18"/>
      <c r="ABQ108" s="18"/>
      <c r="ABR108" s="18"/>
      <c r="ABS108" s="18"/>
      <c r="ABT108" s="18"/>
      <c r="ABU108" s="18"/>
      <c r="ABV108" s="18"/>
      <c r="ABW108" s="18"/>
      <c r="ABX108" s="18"/>
      <c r="ABY108" s="18"/>
      <c r="ABZ108" s="18"/>
      <c r="ACA108" s="18"/>
      <c r="ACB108" s="18"/>
      <c r="ACC108" s="18"/>
      <c r="ACD108" s="18"/>
      <c r="ACE108" s="18"/>
      <c r="ACF108" s="18"/>
      <c r="ACG108" s="18"/>
      <c r="ACH108" s="18"/>
      <c r="ACI108" s="18"/>
      <c r="ACJ108" s="18"/>
      <c r="ACK108" s="18"/>
      <c r="ACL108" s="18"/>
      <c r="ACM108" s="18"/>
      <c r="ACN108" s="18"/>
      <c r="ACO108" s="18"/>
      <c r="ACP108" s="18"/>
      <c r="ACQ108" s="18"/>
      <c r="ACR108" s="18"/>
      <c r="ACS108" s="18"/>
      <c r="ACT108" s="18"/>
      <c r="ACU108" s="18"/>
      <c r="ACV108" s="18"/>
      <c r="ACW108" s="18"/>
      <c r="ACX108" s="18"/>
      <c r="ACY108" s="18"/>
      <c r="ACZ108" s="18"/>
      <c r="ADA108" s="18"/>
      <c r="ADB108" s="18"/>
      <c r="ADC108" s="18"/>
      <c r="ADD108" s="18"/>
      <c r="ADE108" s="18"/>
      <c r="ADF108" s="18"/>
      <c r="ADG108" s="18"/>
      <c r="ADH108" s="18"/>
      <c r="ADI108" s="18"/>
      <c r="ADJ108" s="18"/>
      <c r="ADK108" s="18"/>
      <c r="ADL108" s="18"/>
      <c r="ADM108" s="18"/>
      <c r="ADN108" s="18"/>
      <c r="ADO108" s="18"/>
      <c r="ADP108" s="18"/>
      <c r="ADQ108" s="18"/>
      <c r="ADR108" s="18"/>
      <c r="ADS108" s="18"/>
      <c r="ADT108" s="18"/>
      <c r="ADU108" s="18"/>
      <c r="ADV108" s="18"/>
      <c r="ADW108" s="18"/>
      <c r="ADX108" s="18"/>
      <c r="ADY108" s="18"/>
      <c r="ADZ108" s="18"/>
      <c r="AEA108" s="18"/>
      <c r="AEB108" s="18"/>
      <c r="AEC108" s="18"/>
      <c r="AED108" s="18"/>
      <c r="AEE108" s="18"/>
      <c r="AEF108" s="18"/>
      <c r="AEG108" s="18"/>
      <c r="AEH108" s="18"/>
      <c r="AEI108" s="18"/>
      <c r="AEJ108" s="18"/>
      <c r="AEK108" s="18"/>
      <c r="AEL108" s="18"/>
      <c r="AEM108" s="18"/>
      <c r="AEN108" s="18"/>
      <c r="AEO108" s="18"/>
      <c r="AEP108" s="18"/>
      <c r="AEQ108" s="18"/>
      <c r="AER108" s="18"/>
      <c r="AES108" s="18"/>
      <c r="AET108" s="18"/>
      <c r="AEU108" s="18"/>
      <c r="AEV108" s="18"/>
      <c r="AEW108" s="18"/>
      <c r="AEX108" s="18"/>
      <c r="AEY108" s="18"/>
      <c r="AEZ108" s="18"/>
      <c r="AFA108" s="18"/>
      <c r="AFB108" s="18"/>
      <c r="AFC108" s="18"/>
      <c r="AFD108" s="18"/>
      <c r="AFE108" s="18"/>
      <c r="AFF108" s="18"/>
      <c r="AFG108" s="18"/>
      <c r="AFH108" s="18"/>
      <c r="AFI108" s="18"/>
      <c r="AFJ108" s="18"/>
      <c r="AFK108" s="18"/>
      <c r="AFL108" s="18"/>
      <c r="AFM108" s="18"/>
      <c r="AFN108" s="18"/>
      <c r="AFO108" s="18"/>
      <c r="AFP108" s="18"/>
      <c r="AFQ108" s="18"/>
      <c r="AFR108" s="18"/>
      <c r="AFS108" s="18"/>
      <c r="AFT108" s="18"/>
      <c r="AFU108" s="18"/>
      <c r="AFV108" s="18"/>
      <c r="AFW108" s="18"/>
      <c r="AFX108" s="18"/>
      <c r="AFY108" s="18"/>
      <c r="AFZ108" s="18"/>
      <c r="AGA108" s="18"/>
      <c r="AGB108" s="18"/>
      <c r="AGC108" s="18"/>
      <c r="AGD108" s="18"/>
      <c r="AGE108" s="18"/>
      <c r="AGF108" s="18"/>
      <c r="AGG108" s="18"/>
      <c r="AGH108" s="18"/>
      <c r="AGI108" s="18"/>
      <c r="AGJ108" s="18"/>
      <c r="AGK108" s="18"/>
      <c r="AGL108" s="18"/>
      <c r="AGM108" s="18"/>
      <c r="AGN108" s="18"/>
      <c r="AGO108" s="18"/>
      <c r="AGP108" s="18"/>
      <c r="AGQ108" s="18"/>
      <c r="AGR108" s="18"/>
      <c r="AGS108" s="18"/>
      <c r="AGT108" s="18"/>
      <c r="AGU108" s="18"/>
      <c r="AGV108" s="18"/>
      <c r="AGW108" s="18"/>
      <c r="AGX108" s="18"/>
      <c r="AGY108" s="18"/>
      <c r="AGZ108" s="18"/>
      <c r="AHA108" s="18"/>
      <c r="AHB108" s="18"/>
      <c r="AHC108" s="18"/>
      <c r="AHD108" s="18"/>
      <c r="AHE108" s="18"/>
      <c r="AHF108" s="18"/>
      <c r="AHG108" s="18"/>
      <c r="AHH108" s="18"/>
      <c r="AHI108" s="18"/>
      <c r="AHJ108" s="18"/>
      <c r="AHK108" s="18"/>
      <c r="AHL108" s="18"/>
      <c r="AHM108" s="18"/>
      <c r="AHN108" s="18"/>
      <c r="AHO108" s="18"/>
      <c r="AHP108" s="18"/>
      <c r="AHQ108" s="18"/>
      <c r="AHR108" s="18"/>
      <c r="AHS108" s="18"/>
      <c r="AHT108" s="18"/>
      <c r="AHU108" s="18"/>
      <c r="AHV108" s="18"/>
      <c r="AHW108" s="18"/>
      <c r="AHX108" s="18"/>
      <c r="AHY108" s="18"/>
      <c r="AHZ108" s="18"/>
      <c r="AIA108" s="18"/>
      <c r="AIB108" s="18"/>
      <c r="AIC108" s="18"/>
      <c r="AID108" s="18"/>
      <c r="AIE108" s="18"/>
      <c r="AIF108" s="18"/>
      <c r="AIG108" s="18"/>
      <c r="AIH108" s="18"/>
      <c r="AII108" s="18"/>
      <c r="AIJ108" s="18"/>
      <c r="AIK108" s="18"/>
      <c r="AIL108" s="18"/>
      <c r="AIM108" s="18"/>
      <c r="AIN108" s="18"/>
      <c r="AIO108" s="18"/>
      <c r="AIP108" s="18"/>
      <c r="AIQ108" s="18"/>
      <c r="AIR108" s="18"/>
      <c r="AIS108" s="18"/>
      <c r="AIT108" s="18"/>
      <c r="AIU108" s="18"/>
      <c r="AIV108" s="18"/>
      <c r="AIW108" s="18"/>
      <c r="AIX108" s="18"/>
      <c r="AIY108" s="18"/>
      <c r="AIZ108" s="18"/>
      <c r="AJA108" s="18"/>
      <c r="AJB108" s="18"/>
      <c r="AJC108" s="18"/>
      <c r="AJD108" s="18"/>
      <c r="AJE108" s="18"/>
      <c r="AJF108" s="18"/>
      <c r="AJG108" s="18"/>
      <c r="AJH108" s="18"/>
      <c r="AJI108" s="18"/>
      <c r="AJJ108" s="18"/>
      <c r="AJK108" s="18"/>
      <c r="AJL108" s="18"/>
      <c r="AJM108" s="18"/>
      <c r="AJN108" s="18"/>
      <c r="AJO108" s="18"/>
      <c r="AJP108" s="18"/>
      <c r="AJQ108" s="18"/>
      <c r="AJR108" s="18"/>
      <c r="AJS108" s="18"/>
      <c r="AJT108" s="18"/>
      <c r="AJU108" s="18"/>
      <c r="AJV108" s="18"/>
      <c r="AJW108" s="18"/>
      <c r="AJX108" s="18"/>
      <c r="AJY108" s="18"/>
      <c r="AJZ108" s="18"/>
      <c r="AKA108" s="18"/>
      <c r="AKB108" s="18"/>
      <c r="AKC108" s="18"/>
      <c r="AKD108" s="18"/>
      <c r="AKE108" s="18"/>
      <c r="AKF108" s="18"/>
      <c r="AKG108" s="18"/>
      <c r="AKH108" s="18"/>
      <c r="AKI108" s="18"/>
      <c r="AKJ108" s="18"/>
      <c r="AKK108" s="18"/>
      <c r="AKL108" s="18"/>
      <c r="AKM108" s="18"/>
      <c r="AKN108" s="18"/>
      <c r="AKO108" s="18"/>
      <c r="AKP108" s="18"/>
      <c r="AKQ108" s="18"/>
      <c r="AKR108" s="18"/>
      <c r="AKS108" s="18"/>
      <c r="AKT108" s="18"/>
      <c r="AKU108" s="18"/>
      <c r="AKV108" s="18"/>
      <c r="AKW108" s="18"/>
      <c r="AKX108" s="18"/>
      <c r="AKY108" s="18"/>
      <c r="AKZ108" s="18"/>
      <c r="ALA108" s="18"/>
      <c r="ALB108" s="18"/>
      <c r="ALC108" s="18"/>
      <c r="ALD108" s="18"/>
      <c r="ALE108" s="18"/>
      <c r="ALF108" s="18"/>
      <c r="ALG108" s="18"/>
      <c r="ALH108" s="18"/>
      <c r="ALI108" s="18"/>
      <c r="ALJ108" s="18"/>
      <c r="ALK108" s="18"/>
      <c r="ALL108" s="18"/>
      <c r="ALM108" s="18"/>
      <c r="ALN108" s="18"/>
      <c r="ALO108" s="18"/>
      <c r="ALP108" s="18"/>
      <c r="ALQ108" s="18"/>
      <c r="ALR108" s="18"/>
      <c r="ALS108" s="18"/>
      <c r="ALT108" s="18"/>
      <c r="ALU108" s="18"/>
      <c r="ALV108" s="18"/>
      <c r="ALW108" s="18"/>
      <c r="ALX108" s="18"/>
      <c r="ALY108" s="18"/>
      <c r="ALZ108" s="18"/>
      <c r="AMA108" s="18"/>
      <c r="AMB108" s="18"/>
      <c r="AMC108" s="18"/>
      <c r="AMD108" s="18"/>
      <c r="AME108" s="18"/>
      <c r="AMF108" s="18"/>
      <c r="AMG108" s="18"/>
      <c r="AMH108" s="18"/>
      <c r="AMI108" s="18"/>
      <c r="AMJ108" s="18"/>
      <c r="AMK108" s="18"/>
      <c r="AML108" s="18"/>
      <c r="AMM108" s="18"/>
      <c r="AMN108" s="18"/>
      <c r="AMO108" s="18"/>
      <c r="AMP108" s="18"/>
      <c r="AMQ108" s="18"/>
      <c r="AMR108" s="18"/>
      <c r="AMS108" s="18"/>
      <c r="AMT108" s="18"/>
      <c r="AMU108" s="18"/>
      <c r="AMV108" s="18"/>
      <c r="AMW108" s="18"/>
      <c r="AMX108" s="18"/>
      <c r="AMY108" s="18"/>
      <c r="AMZ108" s="18"/>
      <c r="ANA108" s="18"/>
      <c r="ANB108" s="18"/>
      <c r="ANC108" s="18"/>
      <c r="AND108" s="18"/>
      <c r="ANE108" s="18"/>
      <c r="ANF108" s="18"/>
      <c r="ANG108" s="18"/>
      <c r="ANH108" s="18"/>
      <c r="ANI108" s="18"/>
      <c r="ANJ108" s="18"/>
      <c r="ANK108" s="18"/>
      <c r="ANL108" s="18"/>
      <c r="ANM108" s="18"/>
      <c r="ANN108" s="18"/>
      <c r="ANO108" s="18"/>
      <c r="ANP108" s="18"/>
      <c r="ANQ108" s="18"/>
      <c r="ANR108" s="18"/>
      <c r="ANS108" s="18"/>
      <c r="ANT108" s="18"/>
      <c r="ANU108" s="18"/>
      <c r="ANV108" s="18"/>
      <c r="ANW108" s="18"/>
      <c r="ANX108" s="18"/>
      <c r="ANY108" s="18"/>
      <c r="ANZ108" s="18"/>
      <c r="AOA108" s="18"/>
      <c r="AOB108" s="18"/>
      <c r="AOC108" s="18"/>
      <c r="AOD108" s="18"/>
      <c r="AOE108" s="18"/>
      <c r="AOF108" s="18"/>
      <c r="AOG108" s="18"/>
      <c r="AOH108" s="18"/>
      <c r="AOI108" s="18"/>
      <c r="AOJ108" s="18"/>
      <c r="AOK108" s="18"/>
      <c r="AOL108" s="18"/>
      <c r="AOM108" s="18"/>
      <c r="AON108" s="18"/>
      <c r="AOO108" s="18"/>
      <c r="AOP108" s="18"/>
      <c r="AOQ108" s="18"/>
      <c r="AOR108" s="18"/>
      <c r="AOS108" s="18"/>
      <c r="AOT108" s="18"/>
      <c r="AOU108" s="18"/>
      <c r="AOV108" s="18"/>
      <c r="AOW108" s="18"/>
      <c r="AOX108" s="18"/>
      <c r="AOY108" s="18"/>
      <c r="AOZ108" s="18"/>
      <c r="APA108" s="18"/>
      <c r="APB108" s="18"/>
      <c r="APC108" s="18"/>
      <c r="APD108" s="18"/>
      <c r="APE108" s="18"/>
      <c r="APF108" s="18"/>
      <c r="APG108" s="18"/>
      <c r="APH108" s="18"/>
      <c r="API108" s="18"/>
      <c r="APJ108" s="18"/>
      <c r="APK108" s="18"/>
      <c r="APL108" s="18"/>
      <c r="APM108" s="18"/>
      <c r="APN108" s="18"/>
      <c r="APO108" s="18"/>
      <c r="APP108" s="18"/>
      <c r="APQ108" s="18"/>
      <c r="APR108" s="18"/>
      <c r="APS108" s="18"/>
      <c r="APT108" s="18"/>
      <c r="APU108" s="18"/>
      <c r="APV108" s="18"/>
      <c r="APW108" s="18"/>
      <c r="APX108" s="18"/>
      <c r="APY108" s="18"/>
      <c r="APZ108" s="18"/>
      <c r="AQA108" s="18"/>
      <c r="AQB108" s="18"/>
      <c r="AQC108" s="18"/>
      <c r="AQD108" s="18"/>
      <c r="AQE108" s="18"/>
      <c r="AQF108" s="18"/>
      <c r="AQG108" s="18"/>
      <c r="AQH108" s="18"/>
      <c r="AQI108" s="18"/>
      <c r="AQJ108" s="18"/>
      <c r="AQK108" s="18"/>
      <c r="AQL108" s="18"/>
      <c r="AQM108" s="18"/>
      <c r="AQN108" s="18"/>
      <c r="AQO108" s="18"/>
      <c r="AQP108" s="18"/>
      <c r="AQQ108" s="18"/>
      <c r="AQR108" s="18"/>
      <c r="AQS108" s="18"/>
      <c r="AQT108" s="18"/>
      <c r="AQU108" s="18"/>
      <c r="AQV108" s="18"/>
      <c r="AQW108" s="18"/>
      <c r="AQX108" s="18"/>
      <c r="AQY108" s="18"/>
      <c r="AQZ108" s="18"/>
      <c r="ARA108" s="18"/>
      <c r="ARB108" s="18"/>
      <c r="ARC108" s="18"/>
      <c r="ARD108" s="18"/>
      <c r="ARE108" s="18"/>
      <c r="ARF108" s="18"/>
      <c r="ARG108" s="18"/>
      <c r="ARH108" s="18"/>
      <c r="ARI108" s="18"/>
      <c r="ARJ108" s="18"/>
      <c r="ARK108" s="18"/>
      <c r="ARL108" s="18"/>
      <c r="ARM108" s="18"/>
      <c r="ARN108" s="18"/>
      <c r="ARO108" s="18"/>
      <c r="ARP108" s="18"/>
      <c r="ARQ108" s="18"/>
      <c r="ARR108" s="18"/>
      <c r="ARS108" s="18"/>
      <c r="ART108" s="18"/>
      <c r="ARU108" s="18"/>
      <c r="ARV108" s="18"/>
      <c r="ARW108" s="18"/>
      <c r="ARX108" s="18"/>
      <c r="ARY108" s="18"/>
      <c r="ARZ108" s="18"/>
      <c r="ASA108" s="18"/>
      <c r="ASB108" s="18"/>
      <c r="ASC108" s="18"/>
      <c r="ASD108" s="18"/>
      <c r="ASE108" s="18"/>
      <c r="ASF108" s="18"/>
      <c r="ASG108" s="18"/>
      <c r="ASH108" s="18"/>
      <c r="ASI108" s="18"/>
      <c r="ASJ108" s="18"/>
      <c r="ASK108" s="18"/>
      <c r="ASL108" s="18"/>
      <c r="ASM108" s="18"/>
      <c r="ASN108" s="18"/>
      <c r="ASO108" s="18"/>
      <c r="ASP108" s="18"/>
      <c r="ASQ108" s="18"/>
      <c r="ASR108" s="18"/>
      <c r="ASS108" s="18"/>
      <c r="AST108" s="18"/>
      <c r="ASU108" s="18"/>
      <c r="ASV108" s="18"/>
      <c r="ASW108" s="18"/>
      <c r="ASX108" s="18"/>
      <c r="ASY108" s="18"/>
      <c r="ASZ108" s="18"/>
      <c r="ATA108" s="18"/>
      <c r="ATB108" s="18"/>
      <c r="ATC108" s="18"/>
      <c r="ATD108" s="18"/>
      <c r="ATE108" s="18"/>
      <c r="ATF108" s="18"/>
      <c r="ATG108" s="18"/>
      <c r="ATH108" s="18"/>
      <c r="ATI108" s="18"/>
      <c r="ATJ108" s="18"/>
      <c r="ATK108" s="18"/>
      <c r="ATL108" s="18"/>
      <c r="ATM108" s="18"/>
      <c r="ATN108" s="18"/>
      <c r="ATO108" s="18"/>
      <c r="ATP108" s="18"/>
      <c r="ATQ108" s="18"/>
      <c r="ATR108" s="18"/>
      <c r="ATS108" s="18"/>
      <c r="ATT108" s="18"/>
      <c r="ATU108" s="18"/>
      <c r="ATV108" s="18"/>
      <c r="ATW108" s="18"/>
      <c r="ATX108" s="18"/>
      <c r="ATY108" s="18"/>
      <c r="ATZ108" s="18"/>
      <c r="AUA108" s="18"/>
      <c r="AUB108" s="18"/>
      <c r="AUC108" s="18"/>
      <c r="AUD108" s="18"/>
      <c r="AUE108" s="18"/>
      <c r="AUF108" s="18"/>
      <c r="AUG108" s="18"/>
      <c r="AUH108" s="18"/>
      <c r="AUI108" s="18"/>
      <c r="AUJ108" s="18"/>
      <c r="AUK108" s="18"/>
      <c r="AUL108" s="18"/>
      <c r="AUM108" s="18"/>
      <c r="AUN108" s="18"/>
      <c r="AUO108" s="18"/>
      <c r="AUP108" s="18"/>
      <c r="AUQ108" s="18"/>
      <c r="AUR108" s="18"/>
      <c r="AUS108" s="18"/>
      <c r="AUT108" s="18"/>
      <c r="AUU108" s="18"/>
      <c r="AUV108" s="18"/>
      <c r="AUW108" s="18"/>
      <c r="AUX108" s="18"/>
      <c r="AUY108" s="18"/>
      <c r="AUZ108" s="18"/>
      <c r="AVA108" s="18"/>
      <c r="AVB108" s="18"/>
      <c r="AVC108" s="18"/>
      <c r="AVD108" s="18"/>
      <c r="AVE108" s="18"/>
      <c r="AVF108" s="18"/>
      <c r="AVG108" s="18"/>
      <c r="AVH108" s="18"/>
      <c r="AVI108" s="18"/>
      <c r="AVJ108" s="18"/>
      <c r="AVK108" s="18"/>
      <c r="AVL108" s="18"/>
      <c r="AVM108" s="18"/>
      <c r="AVN108" s="18"/>
      <c r="AVO108" s="18"/>
      <c r="AVP108" s="18"/>
      <c r="AVQ108" s="18"/>
      <c r="AVR108" s="18"/>
      <c r="AVS108" s="18"/>
      <c r="AVT108" s="18"/>
      <c r="AVU108" s="18"/>
      <c r="AVV108" s="18"/>
      <c r="AVW108" s="18"/>
      <c r="AVX108" s="18"/>
      <c r="AVY108" s="18"/>
      <c r="AVZ108" s="18"/>
      <c r="AWA108" s="18"/>
      <c r="AWB108" s="18"/>
      <c r="AWC108" s="18"/>
      <c r="AWD108" s="18"/>
      <c r="AWE108" s="18"/>
      <c r="AWF108" s="18"/>
      <c r="AWG108" s="18"/>
      <c r="AWH108" s="18"/>
      <c r="AWI108" s="18"/>
      <c r="AWJ108" s="18"/>
      <c r="AWK108" s="18"/>
      <c r="AWL108" s="18"/>
      <c r="AWM108" s="18"/>
      <c r="AWN108" s="18"/>
      <c r="AWO108" s="18"/>
      <c r="AWP108" s="18"/>
      <c r="AWQ108" s="18"/>
      <c r="AWR108" s="18"/>
      <c r="AWS108" s="18"/>
      <c r="AWT108" s="18"/>
      <c r="AWU108" s="18"/>
      <c r="AWV108" s="18"/>
      <c r="AWW108" s="18"/>
      <c r="AWX108" s="18"/>
      <c r="AWY108" s="18"/>
      <c r="AWZ108" s="18"/>
      <c r="AXA108" s="18"/>
      <c r="AXB108" s="18"/>
      <c r="AXC108" s="18"/>
      <c r="AXD108" s="18"/>
      <c r="AXE108" s="18"/>
      <c r="AXF108" s="18"/>
      <c r="AXG108" s="18"/>
      <c r="AXH108" s="18"/>
      <c r="AXI108" s="18"/>
      <c r="AXJ108" s="18"/>
      <c r="AXK108" s="18"/>
      <c r="AXL108" s="18"/>
      <c r="AXM108" s="18"/>
      <c r="AXN108" s="18"/>
      <c r="AXO108" s="18"/>
      <c r="AXP108" s="18"/>
      <c r="AXQ108" s="18"/>
      <c r="AXR108" s="18"/>
      <c r="AXS108" s="18"/>
      <c r="AXT108" s="18"/>
      <c r="AXU108" s="18"/>
      <c r="AXV108" s="18"/>
      <c r="AXW108" s="18"/>
      <c r="AXX108" s="18"/>
      <c r="AXY108" s="18"/>
      <c r="AXZ108" s="18"/>
      <c r="AYA108" s="18"/>
      <c r="AYB108" s="18"/>
      <c r="AYC108" s="18"/>
      <c r="AYD108" s="18"/>
      <c r="AYE108" s="18"/>
      <c r="AYF108" s="18"/>
      <c r="AYG108" s="18"/>
      <c r="AYH108" s="18"/>
      <c r="AYI108" s="18"/>
      <c r="AYJ108" s="18"/>
      <c r="AYK108" s="18"/>
      <c r="AYL108" s="18"/>
      <c r="AYM108" s="18"/>
      <c r="AYN108" s="18"/>
      <c r="AYO108" s="18"/>
      <c r="AYP108" s="18"/>
      <c r="AYQ108" s="18"/>
      <c r="AYR108" s="18"/>
      <c r="AYS108" s="18"/>
      <c r="AYT108" s="18"/>
      <c r="AYU108" s="18"/>
      <c r="AYV108" s="18"/>
      <c r="AYW108" s="18"/>
      <c r="AYX108" s="18"/>
      <c r="AYY108" s="18"/>
      <c r="AYZ108" s="18"/>
      <c r="AZA108" s="18"/>
      <c r="AZB108" s="18"/>
      <c r="AZC108" s="18"/>
      <c r="AZD108" s="18"/>
      <c r="AZE108" s="18"/>
      <c r="AZF108" s="18"/>
      <c r="AZG108" s="18"/>
      <c r="AZH108" s="18"/>
      <c r="AZI108" s="18"/>
      <c r="AZJ108" s="18"/>
      <c r="AZK108" s="18"/>
      <c r="AZL108" s="18"/>
      <c r="AZM108" s="18"/>
      <c r="AZN108" s="18"/>
      <c r="AZO108" s="18"/>
      <c r="AZP108" s="18"/>
      <c r="AZQ108" s="18"/>
      <c r="AZR108" s="18"/>
      <c r="AZS108" s="18"/>
      <c r="AZT108" s="18"/>
      <c r="AZU108" s="18"/>
      <c r="AZV108" s="18"/>
      <c r="AZW108" s="18"/>
      <c r="AZX108" s="18"/>
      <c r="AZY108" s="18"/>
      <c r="AZZ108" s="18"/>
      <c r="BAA108" s="18"/>
      <c r="BAB108" s="18"/>
      <c r="BAC108" s="18"/>
      <c r="BAD108" s="18"/>
      <c r="BAE108" s="18"/>
      <c r="BAF108" s="18"/>
      <c r="BAG108" s="18"/>
      <c r="BAH108" s="18"/>
      <c r="BAI108" s="18"/>
      <c r="BAJ108" s="18"/>
      <c r="BAK108" s="18"/>
      <c r="BAL108" s="18"/>
      <c r="BAM108" s="18"/>
      <c r="BAN108" s="18"/>
      <c r="BAO108" s="18"/>
      <c r="BAP108" s="18"/>
      <c r="BAQ108" s="18"/>
      <c r="BAR108" s="18"/>
      <c r="BAS108" s="18"/>
      <c r="BAT108" s="18"/>
      <c r="BAU108" s="18"/>
      <c r="BAV108" s="18"/>
      <c r="BAW108" s="18"/>
      <c r="BAX108" s="18"/>
      <c r="BAY108" s="18"/>
      <c r="BAZ108" s="18"/>
      <c r="BBA108" s="18"/>
      <c r="BBB108" s="18"/>
      <c r="BBC108" s="18"/>
      <c r="BBD108" s="18"/>
      <c r="BBE108" s="18"/>
      <c r="BBF108" s="18"/>
      <c r="BBG108" s="18"/>
      <c r="BBH108" s="18"/>
      <c r="BBI108" s="18"/>
      <c r="BBJ108" s="18"/>
      <c r="BBK108" s="18"/>
      <c r="BBL108" s="18"/>
      <c r="BBM108" s="18"/>
      <c r="BBN108" s="18"/>
      <c r="BBO108" s="18"/>
      <c r="BBP108" s="18"/>
      <c r="BBQ108" s="18"/>
      <c r="BBR108" s="18"/>
      <c r="BBS108" s="18"/>
      <c r="BBT108" s="18"/>
      <c r="BBU108" s="18"/>
      <c r="BBV108" s="18"/>
      <c r="BBW108" s="18"/>
      <c r="BBX108" s="18"/>
      <c r="BBY108" s="18"/>
      <c r="BBZ108" s="18"/>
      <c r="BCA108" s="18"/>
      <c r="BCB108" s="18"/>
      <c r="BCC108" s="18"/>
      <c r="BCD108" s="18"/>
      <c r="BCE108" s="18"/>
      <c r="BCF108" s="18"/>
      <c r="BCG108" s="18"/>
      <c r="BCH108" s="18"/>
      <c r="BCI108" s="18"/>
      <c r="BCJ108" s="18"/>
      <c r="BCK108" s="18"/>
      <c r="BCL108" s="18"/>
      <c r="BCM108" s="18"/>
      <c r="BCN108" s="18"/>
      <c r="BCO108" s="18"/>
      <c r="BCP108" s="18"/>
      <c r="BCQ108" s="18"/>
      <c r="BCR108" s="18"/>
      <c r="BCS108" s="18"/>
      <c r="BCT108" s="18"/>
      <c r="BCU108" s="18"/>
      <c r="BCV108" s="18"/>
      <c r="BCW108" s="18"/>
      <c r="BCX108" s="18"/>
      <c r="BCY108" s="18"/>
      <c r="BCZ108" s="18"/>
      <c r="BDA108" s="18"/>
      <c r="BDB108" s="18"/>
      <c r="BDC108" s="18"/>
      <c r="BDD108" s="18"/>
      <c r="BDE108" s="18"/>
      <c r="BDF108" s="18"/>
      <c r="BDG108" s="18"/>
      <c r="BDH108" s="18"/>
      <c r="BDI108" s="18"/>
      <c r="BDJ108" s="18"/>
      <c r="BDK108" s="18"/>
      <c r="BDL108" s="18"/>
      <c r="BDM108" s="18"/>
      <c r="BDN108" s="18"/>
      <c r="BDO108" s="18"/>
      <c r="BDP108" s="18"/>
      <c r="BDQ108" s="18"/>
      <c r="BDR108" s="18"/>
      <c r="BDS108" s="18"/>
      <c r="BDT108" s="18"/>
      <c r="BDU108" s="18"/>
      <c r="BDV108" s="18"/>
      <c r="BDW108" s="18"/>
      <c r="BDX108" s="18"/>
      <c r="BDY108" s="18"/>
      <c r="BDZ108" s="18"/>
      <c r="BEA108" s="18"/>
      <c r="BEB108" s="18"/>
      <c r="BEC108" s="18"/>
      <c r="BED108" s="18"/>
      <c r="BEE108" s="18"/>
      <c r="BEF108" s="18"/>
      <c r="BEG108" s="18"/>
      <c r="BEH108" s="18"/>
      <c r="BEI108" s="18"/>
      <c r="BEJ108" s="18"/>
      <c r="BEK108" s="18"/>
      <c r="BEL108" s="18"/>
      <c r="BEM108" s="18"/>
      <c r="BEN108" s="18"/>
      <c r="BEO108" s="18"/>
      <c r="BEP108" s="18"/>
      <c r="BEQ108" s="18"/>
      <c r="BER108" s="18"/>
      <c r="BES108" s="18"/>
      <c r="BET108" s="18"/>
      <c r="BEU108" s="18"/>
      <c r="BEV108" s="18"/>
      <c r="BEW108" s="18"/>
      <c r="BEX108" s="18"/>
      <c r="BEY108" s="18"/>
      <c r="BEZ108" s="18"/>
      <c r="BFA108" s="18"/>
      <c r="BFB108" s="18"/>
      <c r="BFC108" s="18"/>
      <c r="BFD108" s="18"/>
      <c r="BFE108" s="18"/>
      <c r="BFF108" s="18"/>
      <c r="BFG108" s="18"/>
      <c r="BFH108" s="18"/>
      <c r="BFI108" s="18"/>
      <c r="BFJ108" s="18"/>
      <c r="BFK108" s="18"/>
      <c r="BFL108" s="18"/>
      <c r="BFM108" s="18"/>
      <c r="BFN108" s="18"/>
      <c r="BFO108" s="18"/>
      <c r="BFP108" s="18"/>
      <c r="BFQ108" s="18"/>
      <c r="BFR108" s="18"/>
      <c r="BFS108" s="18"/>
      <c r="BFT108" s="18"/>
      <c r="BFU108" s="18"/>
      <c r="BFV108" s="18"/>
      <c r="BFW108" s="18"/>
      <c r="BFX108" s="18"/>
      <c r="BFY108" s="18"/>
      <c r="BFZ108" s="18"/>
      <c r="BGA108" s="18"/>
      <c r="BGB108" s="18"/>
      <c r="BGC108" s="18"/>
      <c r="BGD108" s="18"/>
      <c r="BGE108" s="18"/>
      <c r="BGF108" s="18"/>
      <c r="BGG108" s="18"/>
      <c r="BGH108" s="18"/>
      <c r="BGI108" s="18"/>
      <c r="BGJ108" s="18"/>
      <c r="BGK108" s="18"/>
      <c r="BGL108" s="18"/>
      <c r="BGM108" s="18"/>
      <c r="BGN108" s="18"/>
      <c r="BGO108" s="18"/>
      <c r="BGP108" s="18"/>
      <c r="BGQ108" s="18"/>
      <c r="BGR108" s="18"/>
      <c r="BGS108" s="18"/>
      <c r="BGT108" s="18"/>
      <c r="BGU108" s="18"/>
      <c r="BGV108" s="18"/>
      <c r="BGW108" s="18"/>
      <c r="BGX108" s="18"/>
      <c r="BGY108" s="18"/>
      <c r="BGZ108" s="18"/>
      <c r="BHA108" s="18"/>
      <c r="BHB108" s="18"/>
      <c r="BHC108" s="18"/>
      <c r="BHD108" s="18"/>
      <c r="BHE108" s="18"/>
      <c r="BHF108" s="18"/>
      <c r="BHG108" s="18"/>
      <c r="BHH108" s="18"/>
      <c r="BHI108" s="18"/>
      <c r="BHJ108" s="18"/>
      <c r="BHK108" s="18"/>
      <c r="BHL108" s="18"/>
      <c r="BHM108" s="18"/>
      <c r="BHN108" s="18"/>
      <c r="BHO108" s="18"/>
      <c r="BHP108" s="18"/>
      <c r="BHQ108" s="18"/>
      <c r="BHR108" s="18"/>
      <c r="BHS108" s="18"/>
      <c r="BHT108" s="18"/>
      <c r="BHU108" s="18"/>
      <c r="BHV108" s="18"/>
      <c r="BHW108" s="18"/>
      <c r="BHX108" s="18"/>
      <c r="BHY108" s="18"/>
      <c r="BHZ108" s="18"/>
      <c r="BIA108" s="18"/>
      <c r="BIB108" s="18"/>
      <c r="BIC108" s="18"/>
      <c r="BID108" s="18"/>
      <c r="BIE108" s="18"/>
      <c r="BIF108" s="18"/>
      <c r="BIG108" s="18"/>
      <c r="BIH108" s="18"/>
      <c r="BII108" s="18"/>
      <c r="BIJ108" s="18"/>
      <c r="BIK108" s="18"/>
      <c r="BIL108" s="18"/>
      <c r="BIM108" s="18"/>
      <c r="BIN108" s="18"/>
      <c r="BIO108" s="18"/>
      <c r="BIP108" s="18"/>
      <c r="BIQ108" s="18"/>
      <c r="BIR108" s="18"/>
      <c r="BIS108" s="18"/>
      <c r="BIT108" s="18"/>
      <c r="BIU108" s="18"/>
      <c r="BIV108" s="18"/>
      <c r="BIW108" s="18"/>
      <c r="BIX108" s="18"/>
      <c r="BIY108" s="18"/>
      <c r="BIZ108" s="18"/>
      <c r="BJA108" s="18"/>
      <c r="BJB108" s="18"/>
      <c r="BJC108" s="18"/>
      <c r="BJD108" s="18"/>
      <c r="BJE108" s="18"/>
      <c r="BJF108" s="18"/>
      <c r="BJG108" s="18"/>
      <c r="BJH108" s="18"/>
      <c r="BJI108" s="18"/>
      <c r="BJJ108" s="18"/>
      <c r="BJK108" s="18"/>
      <c r="BJL108" s="18"/>
      <c r="BJM108" s="18"/>
      <c r="BJN108" s="18"/>
      <c r="BJO108" s="18"/>
      <c r="BJP108" s="18"/>
      <c r="BJQ108" s="18"/>
      <c r="BJR108" s="18"/>
      <c r="BJS108" s="18"/>
      <c r="BJT108" s="18"/>
      <c r="BJU108" s="18"/>
      <c r="BJV108" s="18"/>
      <c r="BJW108" s="18"/>
      <c r="BJX108" s="18"/>
      <c r="BJY108" s="18"/>
      <c r="BJZ108" s="18"/>
      <c r="BKA108" s="18"/>
      <c r="BKB108" s="18"/>
      <c r="BKC108" s="18"/>
      <c r="BKD108" s="18"/>
      <c r="BKE108" s="18"/>
      <c r="BKF108" s="18"/>
      <c r="BKG108" s="18"/>
      <c r="BKH108" s="18"/>
      <c r="BKI108" s="18"/>
      <c r="BKJ108" s="18"/>
      <c r="BKK108" s="18"/>
      <c r="BKL108" s="18"/>
      <c r="BKM108" s="18"/>
      <c r="BKN108" s="18"/>
      <c r="BKO108" s="18"/>
      <c r="BKP108" s="18"/>
      <c r="BKQ108" s="18"/>
      <c r="BKR108" s="18"/>
      <c r="BKS108" s="18"/>
      <c r="BKT108" s="18"/>
      <c r="BKU108" s="18"/>
      <c r="BKV108" s="18"/>
      <c r="BKW108" s="18"/>
      <c r="BKX108" s="18"/>
      <c r="BKY108" s="18"/>
      <c r="BKZ108" s="18"/>
      <c r="BLA108" s="18"/>
      <c r="BLB108" s="18"/>
      <c r="BLC108" s="18"/>
      <c r="BLD108" s="18"/>
      <c r="BLE108" s="18"/>
      <c r="BLF108" s="18"/>
      <c r="BLG108" s="18"/>
      <c r="BLH108" s="18"/>
      <c r="BLI108" s="18"/>
      <c r="BLJ108" s="18"/>
      <c r="BLK108" s="18"/>
      <c r="BLL108" s="18"/>
      <c r="BLM108" s="18"/>
      <c r="BLN108" s="18"/>
      <c r="BLO108" s="18"/>
      <c r="BLP108" s="18"/>
      <c r="BLQ108" s="18"/>
      <c r="BLR108" s="18"/>
      <c r="BLS108" s="18"/>
      <c r="BLT108" s="18"/>
      <c r="BLU108" s="18"/>
      <c r="BLV108" s="18"/>
      <c r="BLW108" s="18"/>
      <c r="BLX108" s="18"/>
      <c r="BLY108" s="18"/>
      <c r="BLZ108" s="18"/>
      <c r="BMA108" s="18"/>
      <c r="BMB108" s="18"/>
      <c r="BMC108" s="18"/>
      <c r="BMD108" s="18"/>
      <c r="BME108" s="18"/>
      <c r="BMF108" s="18"/>
      <c r="BMG108" s="18"/>
      <c r="BMH108" s="18"/>
      <c r="BMI108" s="18"/>
      <c r="BMJ108" s="18"/>
      <c r="BMK108" s="18"/>
      <c r="BML108" s="18"/>
      <c r="BMM108" s="18"/>
      <c r="BMN108" s="18"/>
      <c r="BMO108" s="18"/>
      <c r="BMP108" s="18"/>
      <c r="BMQ108" s="18"/>
      <c r="BMR108" s="18"/>
      <c r="BMS108" s="18"/>
      <c r="BMT108" s="18"/>
      <c r="BMU108" s="18"/>
      <c r="BMV108" s="18"/>
      <c r="BMW108" s="18"/>
      <c r="BMX108" s="18"/>
      <c r="BMY108" s="18"/>
      <c r="BMZ108" s="18"/>
      <c r="BNA108" s="18"/>
      <c r="BNB108" s="18"/>
      <c r="BNC108" s="18"/>
      <c r="BND108" s="18"/>
      <c r="BNE108" s="18"/>
      <c r="BNF108" s="18"/>
      <c r="BNG108" s="18"/>
      <c r="BNH108" s="18"/>
      <c r="BNI108" s="18"/>
      <c r="BNJ108" s="18"/>
      <c r="BNK108" s="18"/>
      <c r="BNL108" s="18"/>
      <c r="BNM108" s="18"/>
      <c r="BNN108" s="18"/>
      <c r="BNO108" s="18"/>
      <c r="BNP108" s="18"/>
      <c r="BNQ108" s="18"/>
      <c r="BNR108" s="18"/>
      <c r="BNS108" s="18"/>
      <c r="BNT108" s="18"/>
      <c r="BNU108" s="18"/>
      <c r="BNV108" s="18"/>
      <c r="BNW108" s="18"/>
      <c r="BNX108" s="18"/>
      <c r="BNY108" s="18"/>
      <c r="BNZ108" s="18"/>
      <c r="BOA108" s="18"/>
      <c r="BOB108" s="18"/>
      <c r="BOC108" s="18"/>
      <c r="BOD108" s="18"/>
      <c r="BOE108" s="18"/>
      <c r="BOF108" s="18"/>
      <c r="BOG108" s="18"/>
      <c r="BOH108" s="18"/>
      <c r="BOI108" s="18"/>
      <c r="BOJ108" s="18"/>
      <c r="BOK108" s="18"/>
      <c r="BOL108" s="18"/>
      <c r="BOM108" s="18"/>
      <c r="BON108" s="18"/>
      <c r="BOO108" s="18"/>
      <c r="BOP108" s="18"/>
      <c r="BOQ108" s="18"/>
      <c r="BOR108" s="18"/>
      <c r="BOS108" s="18"/>
      <c r="BOT108" s="18"/>
      <c r="BOU108" s="18"/>
      <c r="BOV108" s="18"/>
      <c r="BOW108" s="18"/>
      <c r="BOX108" s="18"/>
      <c r="BOY108" s="18"/>
      <c r="BOZ108" s="18"/>
      <c r="BPA108" s="18"/>
      <c r="BPB108" s="18"/>
      <c r="BPC108" s="18"/>
      <c r="BPD108" s="18"/>
      <c r="BPE108" s="18"/>
      <c r="BPF108" s="18"/>
      <c r="BPG108" s="18"/>
      <c r="BPH108" s="18"/>
      <c r="BPI108" s="18"/>
      <c r="BPJ108" s="18"/>
      <c r="BPK108" s="18"/>
      <c r="BPL108" s="18"/>
      <c r="BPM108" s="18"/>
      <c r="BPN108" s="18"/>
      <c r="BPO108" s="18"/>
      <c r="BPP108" s="18"/>
      <c r="BPQ108" s="18"/>
      <c r="BPR108" s="18"/>
      <c r="BPS108" s="18"/>
      <c r="BPT108" s="18"/>
      <c r="BPU108" s="18"/>
      <c r="BPV108" s="18"/>
      <c r="BPW108" s="18"/>
      <c r="BPX108" s="18"/>
      <c r="BPY108" s="18"/>
      <c r="BPZ108" s="18"/>
      <c r="BQA108" s="18"/>
      <c r="BQB108" s="18"/>
      <c r="BQC108" s="18"/>
      <c r="BQD108" s="18"/>
      <c r="BQE108" s="18"/>
      <c r="BQF108" s="18"/>
      <c r="BQG108" s="18"/>
      <c r="BQH108" s="18"/>
      <c r="BQI108" s="18"/>
      <c r="BQJ108" s="18"/>
      <c r="BQK108" s="18"/>
      <c r="BQL108" s="18"/>
      <c r="BQM108" s="18"/>
      <c r="BQN108" s="18"/>
      <c r="BQO108" s="18"/>
      <c r="BQP108" s="18"/>
      <c r="BQQ108" s="18"/>
      <c r="BQR108" s="18"/>
      <c r="BQS108" s="18"/>
      <c r="BQT108" s="18"/>
      <c r="BQU108" s="18"/>
      <c r="BQV108" s="18"/>
      <c r="BQW108" s="18"/>
      <c r="BQX108" s="18"/>
      <c r="BQY108" s="18"/>
      <c r="BQZ108" s="18"/>
      <c r="BRA108" s="18"/>
      <c r="BRB108" s="18"/>
      <c r="BRC108" s="18"/>
      <c r="BRD108" s="18"/>
      <c r="BRE108" s="18"/>
      <c r="BRF108" s="18"/>
      <c r="BRG108" s="18"/>
      <c r="BRH108" s="18"/>
      <c r="BRI108" s="18"/>
      <c r="BRJ108" s="18"/>
      <c r="BRK108" s="18"/>
      <c r="BRL108" s="18"/>
      <c r="BRM108" s="18"/>
      <c r="BRN108" s="18"/>
      <c r="BRO108" s="18"/>
      <c r="BRP108" s="18"/>
      <c r="BRQ108" s="18"/>
      <c r="BRR108" s="18"/>
      <c r="BRS108" s="18"/>
      <c r="BRT108" s="18"/>
      <c r="BRU108" s="18"/>
      <c r="BRV108" s="18"/>
      <c r="BRW108" s="18"/>
      <c r="BRX108" s="18"/>
      <c r="BRY108" s="18"/>
      <c r="BRZ108" s="18"/>
      <c r="BSA108" s="18"/>
      <c r="BSB108" s="18"/>
      <c r="BSC108" s="18"/>
      <c r="BSD108" s="18"/>
      <c r="BSE108" s="18"/>
      <c r="BSF108" s="18"/>
      <c r="BSG108" s="18"/>
      <c r="BSH108" s="18"/>
      <c r="BSI108" s="18"/>
      <c r="BSJ108" s="18"/>
      <c r="BSK108" s="18"/>
      <c r="BSL108" s="18"/>
      <c r="BSM108" s="18"/>
      <c r="BSN108" s="18"/>
      <c r="BSO108" s="18"/>
      <c r="BSP108" s="18"/>
      <c r="BSQ108" s="18"/>
      <c r="BSR108" s="18"/>
      <c r="BSS108" s="18"/>
      <c r="BST108" s="18"/>
      <c r="BSU108" s="18"/>
      <c r="BSV108" s="18"/>
      <c r="BSW108" s="18"/>
      <c r="BSX108" s="18"/>
      <c r="BSY108" s="18"/>
      <c r="BSZ108" s="18"/>
      <c r="BTA108" s="18"/>
      <c r="BTB108" s="18"/>
      <c r="BTC108" s="18"/>
      <c r="BTD108" s="18"/>
      <c r="BTE108" s="18"/>
      <c r="BTF108" s="18"/>
      <c r="BTG108" s="18"/>
      <c r="BTH108" s="18"/>
      <c r="BTI108" s="18"/>
      <c r="BTJ108" s="18"/>
      <c r="BTK108" s="18"/>
      <c r="BTL108" s="18"/>
      <c r="BTM108" s="18"/>
      <c r="BTN108" s="18"/>
      <c r="BTO108" s="18"/>
      <c r="BTP108" s="18"/>
      <c r="BTQ108" s="18"/>
      <c r="BTR108" s="18"/>
      <c r="BTS108" s="18"/>
      <c r="BTT108" s="18"/>
      <c r="BTU108" s="18"/>
      <c r="BTV108" s="18"/>
      <c r="BTW108" s="18"/>
      <c r="BTX108" s="18"/>
      <c r="BTY108" s="18"/>
      <c r="BTZ108" s="18"/>
      <c r="BUA108" s="18"/>
      <c r="BUB108" s="18"/>
      <c r="BUC108" s="18"/>
      <c r="BUD108" s="18"/>
      <c r="BUE108" s="18"/>
      <c r="BUF108" s="18"/>
      <c r="BUG108" s="18"/>
      <c r="BUH108" s="18"/>
      <c r="BUI108" s="18"/>
      <c r="BUJ108" s="18"/>
      <c r="BUK108" s="18"/>
      <c r="BUL108" s="18"/>
      <c r="BUM108" s="18"/>
      <c r="BUN108" s="18"/>
      <c r="BUO108" s="18"/>
      <c r="BUP108" s="18"/>
      <c r="BUQ108" s="18"/>
      <c r="BUR108" s="18"/>
      <c r="BUS108" s="18"/>
      <c r="BUT108" s="18"/>
      <c r="BUU108" s="18"/>
      <c r="BUV108" s="18"/>
      <c r="BUW108" s="18"/>
      <c r="BUX108" s="18"/>
      <c r="BUY108" s="18"/>
      <c r="BUZ108" s="18"/>
      <c r="BVA108" s="18"/>
      <c r="BVB108" s="18"/>
      <c r="BVC108" s="18"/>
      <c r="BVD108" s="18"/>
      <c r="BVE108" s="18"/>
      <c r="BVF108" s="18"/>
      <c r="BVG108" s="18"/>
      <c r="BVH108" s="18"/>
      <c r="BVI108" s="18"/>
      <c r="BVJ108" s="18"/>
      <c r="BVK108" s="18"/>
      <c r="BVL108" s="18"/>
      <c r="BVM108" s="18"/>
      <c r="BVN108" s="18"/>
      <c r="BVO108" s="18"/>
      <c r="BVP108" s="18"/>
      <c r="BVQ108" s="18"/>
      <c r="BVR108" s="18"/>
      <c r="BVS108" s="18"/>
      <c r="BVT108" s="18"/>
      <c r="BVU108" s="18"/>
      <c r="BVV108" s="18"/>
      <c r="BVW108" s="18"/>
      <c r="BVX108" s="18"/>
      <c r="BVY108" s="18"/>
      <c r="BVZ108" s="18"/>
      <c r="BWA108" s="18"/>
      <c r="BWB108" s="18"/>
      <c r="BWC108" s="18"/>
      <c r="BWD108" s="18"/>
      <c r="BWE108" s="18"/>
      <c r="BWF108" s="18"/>
      <c r="BWG108" s="18"/>
      <c r="BWH108" s="18"/>
      <c r="BWI108" s="18"/>
      <c r="BWJ108" s="18"/>
      <c r="BWK108" s="18"/>
      <c r="BWL108" s="18"/>
      <c r="BWM108" s="18"/>
      <c r="BWN108" s="18"/>
      <c r="BWO108" s="18"/>
      <c r="BWP108" s="18"/>
      <c r="BWQ108" s="18"/>
      <c r="BWR108" s="18"/>
      <c r="BWS108" s="18"/>
      <c r="BWT108" s="18"/>
      <c r="BWU108" s="18"/>
      <c r="BWV108" s="18"/>
      <c r="BWW108" s="18"/>
      <c r="BWX108" s="18"/>
      <c r="BWY108" s="18"/>
      <c r="BWZ108" s="18"/>
      <c r="BXA108" s="18"/>
      <c r="BXB108" s="18"/>
      <c r="BXC108" s="18"/>
      <c r="BXD108" s="18"/>
      <c r="BXE108" s="18"/>
      <c r="BXF108" s="18"/>
      <c r="BXG108" s="18"/>
      <c r="BXH108" s="18"/>
      <c r="BXI108" s="18"/>
      <c r="BXJ108" s="18"/>
      <c r="BXK108" s="18"/>
      <c r="BXL108" s="18"/>
      <c r="BXM108" s="18"/>
      <c r="BXN108" s="18"/>
      <c r="BXO108" s="18"/>
      <c r="BXP108" s="18"/>
      <c r="BXQ108" s="18"/>
      <c r="BXR108" s="18"/>
      <c r="BXS108" s="18"/>
      <c r="BXT108" s="18"/>
      <c r="BXU108" s="18"/>
      <c r="BXV108" s="18"/>
      <c r="BXW108" s="18"/>
      <c r="BXX108" s="18"/>
      <c r="BXY108" s="18"/>
      <c r="BXZ108" s="18"/>
      <c r="BYA108" s="18"/>
      <c r="BYB108" s="18"/>
      <c r="BYC108" s="18"/>
      <c r="BYD108" s="18"/>
      <c r="BYE108" s="18"/>
      <c r="BYF108" s="18"/>
      <c r="BYG108" s="18"/>
      <c r="BYH108" s="18"/>
      <c r="BYI108" s="18"/>
      <c r="BYJ108" s="18"/>
      <c r="BYK108" s="18"/>
      <c r="BYL108" s="18"/>
      <c r="BYM108" s="18"/>
      <c r="BYN108" s="18"/>
      <c r="BYO108" s="18"/>
      <c r="BYP108" s="18"/>
      <c r="BYQ108" s="18"/>
      <c r="BYR108" s="18"/>
      <c r="BYS108" s="18"/>
      <c r="BYT108" s="18"/>
      <c r="BYU108" s="18"/>
      <c r="BYV108" s="18"/>
      <c r="BYW108" s="18"/>
      <c r="BYX108" s="18"/>
      <c r="BYY108" s="18"/>
      <c r="BYZ108" s="18"/>
      <c r="BZA108" s="18"/>
      <c r="BZB108" s="18"/>
      <c r="BZC108" s="18"/>
      <c r="BZD108" s="18"/>
      <c r="BZE108" s="18"/>
      <c r="BZF108" s="18"/>
      <c r="BZG108" s="18"/>
      <c r="BZH108" s="18"/>
      <c r="BZI108" s="18"/>
      <c r="BZJ108" s="18"/>
      <c r="BZK108" s="18"/>
      <c r="BZL108" s="18"/>
      <c r="BZM108" s="18"/>
      <c r="BZN108" s="18"/>
      <c r="BZO108" s="18"/>
      <c r="BZP108" s="18"/>
      <c r="BZQ108" s="18"/>
      <c r="BZR108" s="18"/>
      <c r="BZS108" s="18"/>
      <c r="BZT108" s="18"/>
      <c r="BZU108" s="18"/>
      <c r="BZV108" s="18"/>
      <c r="BZW108" s="18"/>
      <c r="BZX108" s="18"/>
      <c r="BZY108" s="18"/>
      <c r="BZZ108" s="18"/>
      <c r="CAA108" s="18"/>
      <c r="CAB108" s="18"/>
      <c r="CAC108" s="18"/>
      <c r="CAD108" s="18"/>
      <c r="CAE108" s="18"/>
      <c r="CAF108" s="18"/>
      <c r="CAG108" s="18"/>
      <c r="CAH108" s="18"/>
      <c r="CAI108" s="18"/>
      <c r="CAJ108" s="18"/>
      <c r="CAK108" s="18"/>
      <c r="CAL108" s="18"/>
      <c r="CAM108" s="18"/>
      <c r="CAN108" s="18"/>
      <c r="CAO108" s="18"/>
      <c r="CAP108" s="18"/>
      <c r="CAQ108" s="18"/>
      <c r="CAR108" s="18"/>
      <c r="CAS108" s="18"/>
      <c r="CAT108" s="18"/>
      <c r="CAU108" s="18"/>
      <c r="CAV108" s="18"/>
      <c r="CAW108" s="18"/>
      <c r="CAX108" s="18"/>
      <c r="CAY108" s="18"/>
      <c r="CAZ108" s="18"/>
      <c r="CBA108" s="18"/>
      <c r="CBB108" s="18"/>
      <c r="CBC108" s="18"/>
      <c r="CBD108" s="18"/>
      <c r="CBE108" s="18"/>
      <c r="CBF108" s="18"/>
      <c r="CBG108" s="18"/>
      <c r="CBH108" s="18"/>
      <c r="CBI108" s="18"/>
      <c r="CBJ108" s="18"/>
      <c r="CBK108" s="18"/>
      <c r="CBL108" s="18"/>
      <c r="CBM108" s="18"/>
      <c r="CBN108" s="18"/>
      <c r="CBO108" s="18"/>
      <c r="CBP108" s="18"/>
      <c r="CBQ108" s="18"/>
      <c r="CBR108" s="18"/>
      <c r="CBS108" s="18"/>
      <c r="CBT108" s="18"/>
      <c r="CBU108" s="18"/>
      <c r="CBV108" s="18"/>
      <c r="CBW108" s="18"/>
      <c r="CBX108" s="18"/>
      <c r="CBY108" s="18"/>
      <c r="CBZ108" s="18"/>
      <c r="CCA108" s="18"/>
      <c r="CCB108" s="18"/>
      <c r="CCC108" s="18"/>
      <c r="CCD108" s="18"/>
      <c r="CCE108" s="18"/>
      <c r="CCF108" s="18"/>
      <c r="CCG108" s="18"/>
      <c r="CCH108" s="18"/>
      <c r="CCI108" s="18"/>
      <c r="CCJ108" s="18"/>
      <c r="CCK108" s="18"/>
      <c r="CCL108" s="18"/>
      <c r="CCM108" s="18"/>
      <c r="CCN108" s="18"/>
      <c r="CCO108" s="18"/>
      <c r="CCP108" s="18"/>
      <c r="CCQ108" s="18"/>
      <c r="CCR108" s="18"/>
      <c r="CCS108" s="18"/>
      <c r="CCT108" s="18"/>
      <c r="CCU108" s="18"/>
      <c r="CCV108" s="18"/>
      <c r="CCW108" s="18"/>
      <c r="CCX108" s="18"/>
      <c r="CCY108" s="18"/>
      <c r="CCZ108" s="18"/>
      <c r="CDA108" s="18"/>
      <c r="CDB108" s="18"/>
      <c r="CDC108" s="18"/>
      <c r="CDD108" s="18"/>
      <c r="CDE108" s="18"/>
      <c r="CDF108" s="18"/>
      <c r="CDG108" s="18"/>
      <c r="CDH108" s="18"/>
      <c r="CDI108" s="18"/>
      <c r="CDJ108" s="18"/>
      <c r="CDK108" s="18"/>
      <c r="CDL108" s="18"/>
      <c r="CDM108" s="18"/>
      <c r="CDN108" s="18"/>
      <c r="CDO108" s="18"/>
      <c r="CDP108" s="18"/>
      <c r="CDQ108" s="18"/>
      <c r="CDR108" s="18"/>
      <c r="CDS108" s="18"/>
      <c r="CDT108" s="18"/>
      <c r="CDU108" s="18"/>
      <c r="CDV108" s="18"/>
      <c r="CDW108" s="18"/>
      <c r="CDX108" s="18"/>
      <c r="CDY108" s="18"/>
      <c r="CDZ108" s="18"/>
      <c r="CEA108" s="18"/>
      <c r="CEB108" s="18"/>
      <c r="CEC108" s="18"/>
      <c r="CED108" s="18"/>
      <c r="CEE108" s="18"/>
      <c r="CEF108" s="18"/>
      <c r="CEG108" s="18"/>
      <c r="CEH108" s="18"/>
      <c r="CEI108" s="18"/>
      <c r="CEJ108" s="18"/>
      <c r="CEK108" s="18"/>
      <c r="CEL108" s="18"/>
      <c r="CEM108" s="18"/>
      <c r="CEN108" s="18"/>
      <c r="CEO108" s="18"/>
      <c r="CEP108" s="18"/>
      <c r="CEQ108" s="18"/>
      <c r="CER108" s="18"/>
      <c r="CES108" s="18"/>
      <c r="CET108" s="18"/>
      <c r="CEU108" s="18"/>
      <c r="CEV108" s="18"/>
      <c r="CEW108" s="18"/>
      <c r="CEX108" s="18"/>
      <c r="CEY108" s="18"/>
      <c r="CEZ108" s="18"/>
      <c r="CFA108" s="18"/>
      <c r="CFB108" s="18"/>
      <c r="CFC108" s="18"/>
      <c r="CFD108" s="18"/>
      <c r="CFE108" s="18"/>
      <c r="CFF108" s="18"/>
      <c r="CFG108" s="18"/>
      <c r="CFH108" s="18"/>
      <c r="CFI108" s="18"/>
      <c r="CFJ108" s="18"/>
      <c r="CFK108" s="18"/>
      <c r="CFL108" s="18"/>
      <c r="CFM108" s="18"/>
      <c r="CFN108" s="18"/>
      <c r="CFO108" s="18"/>
      <c r="CFP108" s="18"/>
      <c r="CFQ108" s="18"/>
      <c r="CFR108" s="18"/>
      <c r="CFS108" s="18"/>
      <c r="CFT108" s="18"/>
      <c r="CFU108" s="18"/>
      <c r="CFV108" s="18"/>
      <c r="CFW108" s="18"/>
      <c r="CFX108" s="18"/>
      <c r="CFY108" s="18"/>
      <c r="CFZ108" s="18"/>
      <c r="CGA108" s="18"/>
      <c r="CGB108" s="18"/>
      <c r="CGC108" s="18"/>
      <c r="CGD108" s="18"/>
      <c r="CGE108" s="18"/>
      <c r="CGF108" s="18"/>
      <c r="CGG108" s="18"/>
      <c r="CGH108" s="18"/>
      <c r="CGI108" s="18"/>
      <c r="CGJ108" s="18"/>
      <c r="CGK108" s="18"/>
      <c r="CGL108" s="18"/>
      <c r="CGM108" s="18"/>
      <c r="CGN108" s="18"/>
      <c r="CGO108" s="18"/>
      <c r="CGP108" s="18"/>
      <c r="CGQ108" s="18"/>
      <c r="CGR108" s="18"/>
      <c r="CGS108" s="18"/>
      <c r="CGT108" s="18"/>
      <c r="CGU108" s="18"/>
      <c r="CGV108" s="18"/>
      <c r="CGW108" s="18"/>
      <c r="CGX108" s="18"/>
      <c r="CGY108" s="18"/>
      <c r="CGZ108" s="18"/>
      <c r="CHA108" s="18"/>
      <c r="CHB108" s="18"/>
      <c r="CHC108" s="18"/>
      <c r="CHD108" s="18"/>
      <c r="CHE108" s="18"/>
      <c r="CHF108" s="18"/>
      <c r="CHG108" s="18"/>
      <c r="CHH108" s="18"/>
      <c r="CHI108" s="18"/>
      <c r="CHJ108" s="18"/>
      <c r="CHK108" s="18"/>
      <c r="CHL108" s="18"/>
      <c r="CHM108" s="18"/>
      <c r="CHN108" s="18"/>
      <c r="CHO108" s="18"/>
      <c r="CHP108" s="18"/>
      <c r="CHQ108" s="18"/>
      <c r="CHR108" s="18"/>
      <c r="CHS108" s="18"/>
      <c r="CHT108" s="18"/>
      <c r="CHU108" s="18"/>
      <c r="CHV108" s="18"/>
      <c r="CHW108" s="18"/>
      <c r="CHX108" s="18"/>
      <c r="CHY108" s="18"/>
      <c r="CHZ108" s="18"/>
      <c r="CIA108" s="18"/>
      <c r="CIB108" s="18"/>
      <c r="CIC108" s="18"/>
      <c r="CID108" s="18"/>
      <c r="CIE108" s="18"/>
      <c r="CIF108" s="18"/>
      <c r="CIG108" s="18"/>
      <c r="CIH108" s="18"/>
      <c r="CII108" s="18"/>
      <c r="CIJ108" s="18"/>
      <c r="CIK108" s="18"/>
      <c r="CIL108" s="18"/>
      <c r="CIM108" s="18"/>
      <c r="CIN108" s="18"/>
      <c r="CIO108" s="18"/>
      <c r="CIP108" s="18"/>
      <c r="CIQ108" s="18"/>
      <c r="CIR108" s="18"/>
      <c r="CIS108" s="18"/>
      <c r="CIT108" s="18"/>
      <c r="CIU108" s="18"/>
      <c r="CIV108" s="18"/>
      <c r="CIW108" s="18"/>
      <c r="CIX108" s="18"/>
      <c r="CIY108" s="18"/>
      <c r="CIZ108" s="18"/>
      <c r="CJA108" s="18"/>
      <c r="CJB108" s="18"/>
      <c r="CJC108" s="18"/>
      <c r="CJD108" s="18"/>
      <c r="CJE108" s="18"/>
      <c r="CJF108" s="18"/>
      <c r="CJG108" s="18"/>
      <c r="CJH108" s="18"/>
      <c r="CJI108" s="18"/>
      <c r="CJJ108" s="18"/>
      <c r="CJK108" s="18"/>
      <c r="CJL108" s="18"/>
      <c r="CJM108" s="18"/>
      <c r="CJN108" s="18"/>
      <c r="CJO108" s="18"/>
      <c r="CJP108" s="18"/>
      <c r="CJQ108" s="18"/>
      <c r="CJR108" s="18"/>
      <c r="CJS108" s="18"/>
      <c r="CJT108" s="18"/>
      <c r="CJU108" s="18"/>
      <c r="CJV108" s="18"/>
      <c r="CJW108" s="18"/>
      <c r="CJX108" s="18"/>
      <c r="CJY108" s="18"/>
      <c r="CJZ108" s="18"/>
      <c r="CKA108" s="18"/>
      <c r="CKB108" s="18"/>
      <c r="CKC108" s="18"/>
      <c r="CKD108" s="18"/>
      <c r="CKE108" s="18"/>
      <c r="CKF108" s="18"/>
      <c r="CKG108" s="18"/>
      <c r="CKH108" s="18"/>
      <c r="CKI108" s="18"/>
      <c r="CKJ108" s="18"/>
      <c r="CKK108" s="18"/>
      <c r="CKL108" s="18"/>
      <c r="CKM108" s="18"/>
      <c r="CKN108" s="18"/>
      <c r="CKO108" s="18"/>
      <c r="CKP108" s="18"/>
      <c r="CKQ108" s="18"/>
      <c r="CKR108" s="18"/>
      <c r="CKS108" s="18"/>
      <c r="CKT108" s="18"/>
      <c r="CKU108" s="18"/>
      <c r="CKV108" s="18"/>
      <c r="CKW108" s="18"/>
      <c r="CKX108" s="18"/>
      <c r="CKY108" s="18"/>
      <c r="CKZ108" s="18"/>
      <c r="CLA108" s="18"/>
      <c r="CLB108" s="18"/>
      <c r="CLC108" s="18"/>
      <c r="CLD108" s="18"/>
      <c r="CLE108" s="18"/>
      <c r="CLF108" s="18"/>
      <c r="CLG108" s="18"/>
      <c r="CLH108" s="18"/>
      <c r="CLI108" s="18"/>
      <c r="CLJ108" s="18"/>
      <c r="CLK108" s="18"/>
      <c r="CLL108" s="18"/>
      <c r="CLM108" s="18"/>
      <c r="CLN108" s="18"/>
      <c r="CLO108" s="18"/>
      <c r="CLP108" s="18"/>
      <c r="CLQ108" s="18"/>
      <c r="CLR108" s="18"/>
      <c r="CLS108" s="18"/>
    </row>
    <row r="109" spans="1:2359" s="27" customFormat="1" x14ac:dyDescent="0.25">
      <c r="A109" s="18"/>
      <c r="B109" s="586"/>
      <c r="C109" s="586"/>
      <c r="D109" s="586"/>
      <c r="E109" s="11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601"/>
      <c r="R109" s="578"/>
      <c r="S109" s="579"/>
      <c r="T109" s="579"/>
      <c r="U109" s="579"/>
      <c r="V109" s="580"/>
      <c r="W109" s="221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  <c r="IW109" s="18"/>
      <c r="IX109" s="18"/>
      <c r="IY109" s="18"/>
      <c r="IZ109" s="18"/>
      <c r="JA109" s="18"/>
      <c r="JB109" s="18"/>
      <c r="JC109" s="18"/>
      <c r="JD109" s="18"/>
      <c r="JE109" s="18"/>
      <c r="JF109" s="18"/>
      <c r="JG109" s="18"/>
      <c r="JH109" s="18"/>
      <c r="JI109" s="18"/>
      <c r="JJ109" s="18"/>
      <c r="JK109" s="18"/>
      <c r="JL109" s="18"/>
      <c r="JM109" s="18"/>
      <c r="JN109" s="18"/>
      <c r="JO109" s="18"/>
      <c r="JP109" s="18"/>
      <c r="JQ109" s="18"/>
      <c r="JR109" s="18"/>
      <c r="JS109" s="18"/>
      <c r="JT109" s="18"/>
      <c r="JU109" s="18"/>
      <c r="JV109" s="18"/>
      <c r="JW109" s="18"/>
      <c r="JX109" s="18"/>
      <c r="JY109" s="18"/>
      <c r="JZ109" s="18"/>
      <c r="KA109" s="18"/>
      <c r="KB109" s="18"/>
      <c r="KC109" s="18"/>
      <c r="KD109" s="18"/>
      <c r="KE109" s="18"/>
      <c r="KF109" s="18"/>
      <c r="KG109" s="18"/>
      <c r="KH109" s="18"/>
      <c r="KI109" s="18"/>
      <c r="KJ109" s="18"/>
      <c r="KK109" s="18"/>
      <c r="KL109" s="18"/>
      <c r="KM109" s="18"/>
      <c r="KN109" s="18"/>
      <c r="KO109" s="18"/>
      <c r="KP109" s="18"/>
      <c r="KQ109" s="18"/>
      <c r="KR109" s="18"/>
      <c r="KS109" s="18"/>
      <c r="KT109" s="18"/>
      <c r="KU109" s="18"/>
      <c r="KV109" s="18"/>
      <c r="KW109" s="18"/>
      <c r="KX109" s="18"/>
      <c r="KY109" s="18"/>
      <c r="KZ109" s="18"/>
      <c r="LA109" s="18"/>
      <c r="LB109" s="18"/>
      <c r="LC109" s="18"/>
      <c r="LD109" s="18"/>
      <c r="LE109" s="18"/>
      <c r="LF109" s="18"/>
      <c r="LG109" s="18"/>
      <c r="LH109" s="18"/>
      <c r="LI109" s="18"/>
      <c r="LJ109" s="18"/>
      <c r="LK109" s="18"/>
      <c r="LL109" s="18"/>
      <c r="LM109" s="18"/>
      <c r="LN109" s="18"/>
      <c r="LO109" s="18"/>
      <c r="LP109" s="18"/>
      <c r="LQ109" s="18"/>
      <c r="LR109" s="18"/>
      <c r="LS109" s="18"/>
      <c r="LT109" s="18"/>
      <c r="LU109" s="18"/>
      <c r="LV109" s="18"/>
      <c r="LW109" s="18"/>
      <c r="LX109" s="18"/>
      <c r="LY109" s="18"/>
      <c r="LZ109" s="18"/>
      <c r="MA109" s="18"/>
      <c r="MB109" s="18"/>
      <c r="MC109" s="18"/>
      <c r="MD109" s="18"/>
      <c r="ME109" s="18"/>
      <c r="MF109" s="18"/>
      <c r="MG109" s="18"/>
      <c r="MH109" s="18"/>
      <c r="MI109" s="18"/>
      <c r="MJ109" s="18"/>
      <c r="MK109" s="18"/>
      <c r="ML109" s="18"/>
      <c r="MM109" s="18"/>
      <c r="MN109" s="18"/>
      <c r="MO109" s="18"/>
      <c r="MP109" s="18"/>
      <c r="MQ109" s="18"/>
      <c r="MR109" s="18"/>
      <c r="MS109" s="18"/>
      <c r="MT109" s="18"/>
      <c r="MU109" s="18"/>
      <c r="MV109" s="18"/>
      <c r="MW109" s="18"/>
      <c r="MX109" s="18"/>
      <c r="MY109" s="18"/>
      <c r="MZ109" s="18"/>
      <c r="NA109" s="18"/>
      <c r="NB109" s="18"/>
      <c r="NC109" s="18"/>
      <c r="ND109" s="18"/>
      <c r="NE109" s="18"/>
      <c r="NF109" s="18"/>
      <c r="NG109" s="18"/>
      <c r="NH109" s="18"/>
      <c r="NI109" s="18"/>
      <c r="NJ109" s="18"/>
      <c r="NK109" s="18"/>
      <c r="NL109" s="18"/>
      <c r="NM109" s="18"/>
      <c r="NN109" s="18"/>
      <c r="NO109" s="18"/>
      <c r="NP109" s="18"/>
      <c r="NQ109" s="18"/>
      <c r="NR109" s="18"/>
      <c r="NS109" s="18"/>
      <c r="NT109" s="18"/>
      <c r="NU109" s="18"/>
      <c r="NV109" s="18"/>
      <c r="NW109" s="18"/>
      <c r="NX109" s="18"/>
      <c r="NY109" s="18"/>
      <c r="NZ109" s="18"/>
      <c r="OA109" s="18"/>
      <c r="OB109" s="18"/>
      <c r="OC109" s="18"/>
      <c r="OD109" s="18"/>
      <c r="OE109" s="18"/>
      <c r="OF109" s="18"/>
      <c r="OG109" s="18"/>
      <c r="OH109" s="18"/>
      <c r="OI109" s="18"/>
      <c r="OJ109" s="18"/>
      <c r="OK109" s="18"/>
      <c r="OL109" s="18"/>
      <c r="OM109" s="18"/>
      <c r="ON109" s="18"/>
      <c r="OO109" s="18"/>
      <c r="OP109" s="18"/>
      <c r="OQ109" s="18"/>
      <c r="OR109" s="18"/>
      <c r="OS109" s="18"/>
      <c r="OT109" s="18"/>
      <c r="OU109" s="18"/>
      <c r="OV109" s="18"/>
      <c r="OW109" s="18"/>
      <c r="OX109" s="18"/>
      <c r="OY109" s="18"/>
      <c r="OZ109" s="18"/>
      <c r="PA109" s="18"/>
      <c r="PB109" s="18"/>
      <c r="PC109" s="18"/>
      <c r="PD109" s="18"/>
      <c r="PE109" s="18"/>
      <c r="PF109" s="18"/>
      <c r="PG109" s="18"/>
      <c r="PH109" s="18"/>
      <c r="PI109" s="18"/>
      <c r="PJ109" s="18"/>
      <c r="PK109" s="18"/>
      <c r="PL109" s="18"/>
      <c r="PM109" s="18"/>
      <c r="PN109" s="18"/>
      <c r="PO109" s="18"/>
      <c r="PP109" s="18"/>
      <c r="PQ109" s="18"/>
      <c r="PR109" s="18"/>
      <c r="PS109" s="18"/>
      <c r="PT109" s="18"/>
      <c r="PU109" s="18"/>
      <c r="PV109" s="18"/>
      <c r="PW109" s="18"/>
      <c r="PX109" s="18"/>
      <c r="PY109" s="18"/>
      <c r="PZ109" s="18"/>
      <c r="QA109" s="18"/>
      <c r="QB109" s="18"/>
      <c r="QC109" s="18"/>
      <c r="QD109" s="18"/>
      <c r="QE109" s="18"/>
      <c r="QF109" s="18"/>
      <c r="QG109" s="18"/>
      <c r="QH109" s="18"/>
      <c r="QI109" s="18"/>
      <c r="QJ109" s="18"/>
      <c r="QK109" s="18"/>
      <c r="QL109" s="18"/>
      <c r="QM109" s="18"/>
      <c r="QN109" s="18"/>
      <c r="QO109" s="18"/>
      <c r="QP109" s="18"/>
      <c r="QQ109" s="18"/>
      <c r="QR109" s="18"/>
      <c r="QS109" s="18"/>
      <c r="QT109" s="18"/>
      <c r="QU109" s="18"/>
      <c r="QV109" s="18"/>
      <c r="QW109" s="18"/>
      <c r="QX109" s="18"/>
      <c r="QY109" s="18"/>
      <c r="QZ109" s="18"/>
      <c r="RA109" s="18"/>
      <c r="RB109" s="18"/>
      <c r="RC109" s="18"/>
      <c r="RD109" s="18"/>
      <c r="RE109" s="18"/>
      <c r="RF109" s="18"/>
      <c r="RG109" s="18"/>
      <c r="RH109" s="18"/>
      <c r="RI109" s="18"/>
      <c r="RJ109" s="18"/>
      <c r="RK109" s="18"/>
      <c r="RL109" s="18"/>
      <c r="RM109" s="18"/>
      <c r="RN109" s="18"/>
      <c r="RO109" s="18"/>
      <c r="RP109" s="18"/>
      <c r="RQ109" s="18"/>
      <c r="RR109" s="18"/>
      <c r="RS109" s="18"/>
      <c r="RT109" s="18"/>
      <c r="RU109" s="18"/>
      <c r="RV109" s="18"/>
      <c r="RW109" s="18"/>
      <c r="RX109" s="18"/>
      <c r="RY109" s="18"/>
      <c r="RZ109" s="18"/>
      <c r="SA109" s="18"/>
      <c r="SB109" s="18"/>
      <c r="SC109" s="18"/>
      <c r="SD109" s="18"/>
      <c r="SE109" s="18"/>
      <c r="SF109" s="18"/>
      <c r="SG109" s="18"/>
      <c r="SH109" s="18"/>
      <c r="SI109" s="18"/>
      <c r="SJ109" s="18"/>
      <c r="SK109" s="18"/>
      <c r="SL109" s="18"/>
      <c r="SM109" s="18"/>
      <c r="SN109" s="18"/>
      <c r="SO109" s="18"/>
      <c r="SP109" s="18"/>
      <c r="SQ109" s="18"/>
      <c r="SR109" s="18"/>
      <c r="SS109" s="18"/>
      <c r="ST109" s="18"/>
      <c r="SU109" s="18"/>
      <c r="SV109" s="18"/>
      <c r="SW109" s="18"/>
      <c r="SX109" s="18"/>
      <c r="SY109" s="18"/>
      <c r="SZ109" s="18"/>
      <c r="TA109" s="18"/>
      <c r="TB109" s="18"/>
      <c r="TC109" s="18"/>
      <c r="TD109" s="18"/>
      <c r="TE109" s="18"/>
      <c r="TF109" s="18"/>
      <c r="TG109" s="18"/>
      <c r="TH109" s="18"/>
      <c r="TI109" s="18"/>
      <c r="TJ109" s="18"/>
      <c r="TK109" s="18"/>
      <c r="TL109" s="18"/>
      <c r="TM109" s="18"/>
      <c r="TN109" s="18"/>
      <c r="TO109" s="18"/>
      <c r="TP109" s="18"/>
      <c r="TQ109" s="18"/>
      <c r="TR109" s="18"/>
      <c r="TS109" s="18"/>
      <c r="TT109" s="18"/>
      <c r="TU109" s="18"/>
      <c r="TV109" s="18"/>
      <c r="TW109" s="18"/>
      <c r="TX109" s="18"/>
      <c r="TY109" s="18"/>
      <c r="TZ109" s="18"/>
      <c r="UA109" s="18"/>
      <c r="UB109" s="18"/>
      <c r="UC109" s="18"/>
      <c r="UD109" s="18"/>
      <c r="UE109" s="18"/>
      <c r="UF109" s="18"/>
      <c r="UG109" s="18"/>
      <c r="UH109" s="18"/>
      <c r="UI109" s="18"/>
      <c r="UJ109" s="18"/>
      <c r="UK109" s="18"/>
      <c r="UL109" s="18"/>
      <c r="UM109" s="18"/>
      <c r="UN109" s="18"/>
      <c r="UO109" s="18"/>
      <c r="UP109" s="18"/>
      <c r="UQ109" s="18"/>
      <c r="UR109" s="18"/>
      <c r="US109" s="18"/>
      <c r="UT109" s="18"/>
      <c r="UU109" s="18"/>
      <c r="UV109" s="18"/>
      <c r="UW109" s="18"/>
      <c r="UX109" s="18"/>
      <c r="UY109" s="18"/>
      <c r="UZ109" s="18"/>
      <c r="VA109" s="18"/>
      <c r="VB109" s="18"/>
      <c r="VC109" s="18"/>
      <c r="VD109" s="18"/>
      <c r="VE109" s="18"/>
      <c r="VF109" s="18"/>
      <c r="VG109" s="18"/>
      <c r="VH109" s="18"/>
      <c r="VI109" s="18"/>
      <c r="VJ109" s="18"/>
      <c r="VK109" s="18"/>
      <c r="VL109" s="18"/>
      <c r="VM109" s="18"/>
      <c r="VN109" s="18"/>
      <c r="VO109" s="18"/>
      <c r="VP109" s="18"/>
      <c r="VQ109" s="18"/>
      <c r="VR109" s="18"/>
      <c r="VS109" s="18"/>
      <c r="VT109" s="18"/>
      <c r="VU109" s="18"/>
      <c r="VV109" s="18"/>
      <c r="VW109" s="18"/>
      <c r="VX109" s="18"/>
      <c r="VY109" s="18"/>
      <c r="VZ109" s="18"/>
      <c r="WA109" s="18"/>
      <c r="WB109" s="18"/>
      <c r="WC109" s="18"/>
      <c r="WD109" s="18"/>
      <c r="WE109" s="18"/>
      <c r="WF109" s="18"/>
      <c r="WG109" s="18"/>
      <c r="WH109" s="18"/>
      <c r="WI109" s="18"/>
      <c r="WJ109" s="18"/>
      <c r="WK109" s="18"/>
      <c r="WL109" s="18"/>
      <c r="WM109" s="18"/>
      <c r="WN109" s="18"/>
      <c r="WO109" s="18"/>
      <c r="WP109" s="18"/>
      <c r="WQ109" s="18"/>
      <c r="WR109" s="18"/>
      <c r="WS109" s="18"/>
      <c r="WT109" s="18"/>
      <c r="WU109" s="18"/>
      <c r="WV109" s="18"/>
      <c r="WW109" s="18"/>
      <c r="WX109" s="18"/>
      <c r="WY109" s="18"/>
      <c r="WZ109" s="18"/>
      <c r="XA109" s="18"/>
      <c r="XB109" s="18"/>
      <c r="XC109" s="18"/>
      <c r="XD109" s="18"/>
      <c r="XE109" s="18"/>
      <c r="XF109" s="18"/>
      <c r="XG109" s="18"/>
      <c r="XH109" s="18"/>
      <c r="XI109" s="18"/>
      <c r="XJ109" s="18"/>
      <c r="XK109" s="18"/>
      <c r="XL109" s="18"/>
      <c r="XM109" s="18"/>
      <c r="XN109" s="18"/>
      <c r="XO109" s="18"/>
      <c r="XP109" s="18"/>
      <c r="XQ109" s="18"/>
      <c r="XR109" s="18"/>
      <c r="XS109" s="18"/>
      <c r="XT109" s="18"/>
      <c r="XU109" s="18"/>
      <c r="XV109" s="18"/>
      <c r="XW109" s="18"/>
      <c r="XX109" s="18"/>
      <c r="XY109" s="18"/>
      <c r="XZ109" s="18"/>
      <c r="YA109" s="18"/>
      <c r="YB109" s="18"/>
      <c r="YC109" s="18"/>
      <c r="YD109" s="18"/>
      <c r="YE109" s="18"/>
      <c r="YF109" s="18"/>
      <c r="YG109" s="18"/>
      <c r="YH109" s="18"/>
      <c r="YI109" s="18"/>
      <c r="YJ109" s="18"/>
      <c r="YK109" s="18"/>
      <c r="YL109" s="18"/>
      <c r="YM109" s="18"/>
      <c r="YN109" s="18"/>
      <c r="YO109" s="18"/>
      <c r="YP109" s="18"/>
      <c r="YQ109" s="18"/>
      <c r="YR109" s="18"/>
      <c r="YS109" s="18"/>
      <c r="YT109" s="18"/>
      <c r="YU109" s="18"/>
      <c r="YV109" s="18"/>
      <c r="YW109" s="18"/>
      <c r="YX109" s="18"/>
      <c r="YY109" s="18"/>
      <c r="YZ109" s="18"/>
      <c r="ZA109" s="18"/>
      <c r="ZB109" s="18"/>
      <c r="ZC109" s="18"/>
      <c r="ZD109" s="18"/>
      <c r="ZE109" s="18"/>
      <c r="ZF109" s="18"/>
      <c r="ZG109" s="18"/>
      <c r="ZH109" s="18"/>
      <c r="ZI109" s="18"/>
      <c r="ZJ109" s="18"/>
      <c r="ZK109" s="18"/>
      <c r="ZL109" s="18"/>
      <c r="ZM109" s="18"/>
      <c r="ZN109" s="18"/>
      <c r="ZO109" s="18"/>
      <c r="ZP109" s="18"/>
      <c r="ZQ109" s="18"/>
      <c r="ZR109" s="18"/>
      <c r="ZS109" s="18"/>
      <c r="ZT109" s="18"/>
      <c r="ZU109" s="18"/>
      <c r="ZV109" s="18"/>
      <c r="ZW109" s="18"/>
      <c r="ZX109" s="18"/>
      <c r="ZY109" s="18"/>
      <c r="ZZ109" s="18"/>
      <c r="AAA109" s="18"/>
      <c r="AAB109" s="18"/>
      <c r="AAC109" s="18"/>
      <c r="AAD109" s="18"/>
      <c r="AAE109" s="18"/>
      <c r="AAF109" s="18"/>
      <c r="AAG109" s="18"/>
      <c r="AAH109" s="18"/>
      <c r="AAI109" s="18"/>
      <c r="AAJ109" s="18"/>
      <c r="AAK109" s="18"/>
      <c r="AAL109" s="18"/>
      <c r="AAM109" s="18"/>
      <c r="AAN109" s="18"/>
      <c r="AAO109" s="18"/>
      <c r="AAP109" s="18"/>
      <c r="AAQ109" s="18"/>
      <c r="AAR109" s="18"/>
      <c r="AAS109" s="18"/>
      <c r="AAT109" s="18"/>
      <c r="AAU109" s="18"/>
      <c r="AAV109" s="18"/>
      <c r="AAW109" s="18"/>
      <c r="AAX109" s="18"/>
      <c r="AAY109" s="18"/>
      <c r="AAZ109" s="18"/>
      <c r="ABA109" s="18"/>
      <c r="ABB109" s="18"/>
      <c r="ABC109" s="18"/>
      <c r="ABD109" s="18"/>
      <c r="ABE109" s="18"/>
      <c r="ABF109" s="18"/>
      <c r="ABG109" s="18"/>
      <c r="ABH109" s="18"/>
      <c r="ABI109" s="18"/>
      <c r="ABJ109" s="18"/>
      <c r="ABK109" s="18"/>
      <c r="ABL109" s="18"/>
      <c r="ABM109" s="18"/>
      <c r="ABN109" s="18"/>
      <c r="ABO109" s="18"/>
      <c r="ABP109" s="18"/>
      <c r="ABQ109" s="18"/>
      <c r="ABR109" s="18"/>
      <c r="ABS109" s="18"/>
      <c r="ABT109" s="18"/>
      <c r="ABU109" s="18"/>
      <c r="ABV109" s="18"/>
      <c r="ABW109" s="18"/>
      <c r="ABX109" s="18"/>
      <c r="ABY109" s="18"/>
      <c r="ABZ109" s="18"/>
      <c r="ACA109" s="18"/>
      <c r="ACB109" s="18"/>
      <c r="ACC109" s="18"/>
      <c r="ACD109" s="18"/>
      <c r="ACE109" s="18"/>
      <c r="ACF109" s="18"/>
      <c r="ACG109" s="18"/>
      <c r="ACH109" s="18"/>
      <c r="ACI109" s="18"/>
      <c r="ACJ109" s="18"/>
      <c r="ACK109" s="18"/>
      <c r="ACL109" s="18"/>
      <c r="ACM109" s="18"/>
      <c r="ACN109" s="18"/>
      <c r="ACO109" s="18"/>
      <c r="ACP109" s="18"/>
      <c r="ACQ109" s="18"/>
      <c r="ACR109" s="18"/>
      <c r="ACS109" s="18"/>
      <c r="ACT109" s="18"/>
      <c r="ACU109" s="18"/>
      <c r="ACV109" s="18"/>
      <c r="ACW109" s="18"/>
      <c r="ACX109" s="18"/>
      <c r="ACY109" s="18"/>
      <c r="ACZ109" s="18"/>
      <c r="ADA109" s="18"/>
      <c r="ADB109" s="18"/>
      <c r="ADC109" s="18"/>
      <c r="ADD109" s="18"/>
      <c r="ADE109" s="18"/>
      <c r="ADF109" s="18"/>
      <c r="ADG109" s="18"/>
      <c r="ADH109" s="18"/>
      <c r="ADI109" s="18"/>
      <c r="ADJ109" s="18"/>
      <c r="ADK109" s="18"/>
      <c r="ADL109" s="18"/>
      <c r="ADM109" s="18"/>
      <c r="ADN109" s="18"/>
      <c r="ADO109" s="18"/>
      <c r="ADP109" s="18"/>
      <c r="ADQ109" s="18"/>
      <c r="ADR109" s="18"/>
      <c r="ADS109" s="18"/>
      <c r="ADT109" s="18"/>
      <c r="ADU109" s="18"/>
      <c r="ADV109" s="18"/>
      <c r="ADW109" s="18"/>
      <c r="ADX109" s="18"/>
      <c r="ADY109" s="18"/>
      <c r="ADZ109" s="18"/>
      <c r="AEA109" s="18"/>
      <c r="AEB109" s="18"/>
      <c r="AEC109" s="18"/>
      <c r="AED109" s="18"/>
      <c r="AEE109" s="18"/>
      <c r="AEF109" s="18"/>
      <c r="AEG109" s="18"/>
      <c r="AEH109" s="18"/>
      <c r="AEI109" s="18"/>
      <c r="AEJ109" s="18"/>
      <c r="AEK109" s="18"/>
      <c r="AEL109" s="18"/>
      <c r="AEM109" s="18"/>
      <c r="AEN109" s="18"/>
      <c r="AEO109" s="18"/>
      <c r="AEP109" s="18"/>
      <c r="AEQ109" s="18"/>
      <c r="AER109" s="18"/>
      <c r="AES109" s="18"/>
      <c r="AET109" s="18"/>
      <c r="AEU109" s="18"/>
      <c r="AEV109" s="18"/>
      <c r="AEW109" s="18"/>
      <c r="AEX109" s="18"/>
      <c r="AEY109" s="18"/>
      <c r="AEZ109" s="18"/>
      <c r="AFA109" s="18"/>
      <c r="AFB109" s="18"/>
      <c r="AFC109" s="18"/>
      <c r="AFD109" s="18"/>
      <c r="AFE109" s="18"/>
      <c r="AFF109" s="18"/>
      <c r="AFG109" s="18"/>
      <c r="AFH109" s="18"/>
      <c r="AFI109" s="18"/>
      <c r="AFJ109" s="18"/>
      <c r="AFK109" s="18"/>
      <c r="AFL109" s="18"/>
      <c r="AFM109" s="18"/>
      <c r="AFN109" s="18"/>
      <c r="AFO109" s="18"/>
      <c r="AFP109" s="18"/>
      <c r="AFQ109" s="18"/>
      <c r="AFR109" s="18"/>
      <c r="AFS109" s="18"/>
      <c r="AFT109" s="18"/>
      <c r="AFU109" s="18"/>
      <c r="AFV109" s="18"/>
      <c r="AFW109" s="18"/>
      <c r="AFX109" s="18"/>
      <c r="AFY109" s="18"/>
      <c r="AFZ109" s="18"/>
      <c r="AGA109" s="18"/>
      <c r="AGB109" s="18"/>
      <c r="AGC109" s="18"/>
      <c r="AGD109" s="18"/>
      <c r="AGE109" s="18"/>
      <c r="AGF109" s="18"/>
      <c r="AGG109" s="18"/>
      <c r="AGH109" s="18"/>
      <c r="AGI109" s="18"/>
      <c r="AGJ109" s="18"/>
      <c r="AGK109" s="18"/>
      <c r="AGL109" s="18"/>
      <c r="AGM109" s="18"/>
      <c r="AGN109" s="18"/>
      <c r="AGO109" s="18"/>
      <c r="AGP109" s="18"/>
      <c r="AGQ109" s="18"/>
      <c r="AGR109" s="18"/>
      <c r="AGS109" s="18"/>
      <c r="AGT109" s="18"/>
      <c r="AGU109" s="18"/>
      <c r="AGV109" s="18"/>
      <c r="AGW109" s="18"/>
      <c r="AGX109" s="18"/>
      <c r="AGY109" s="18"/>
      <c r="AGZ109" s="18"/>
      <c r="AHA109" s="18"/>
      <c r="AHB109" s="18"/>
      <c r="AHC109" s="18"/>
      <c r="AHD109" s="18"/>
      <c r="AHE109" s="18"/>
      <c r="AHF109" s="18"/>
      <c r="AHG109" s="18"/>
      <c r="AHH109" s="18"/>
      <c r="AHI109" s="18"/>
      <c r="AHJ109" s="18"/>
      <c r="AHK109" s="18"/>
      <c r="AHL109" s="18"/>
      <c r="AHM109" s="18"/>
      <c r="AHN109" s="18"/>
      <c r="AHO109" s="18"/>
      <c r="AHP109" s="18"/>
      <c r="AHQ109" s="18"/>
      <c r="AHR109" s="18"/>
      <c r="AHS109" s="18"/>
      <c r="AHT109" s="18"/>
      <c r="AHU109" s="18"/>
      <c r="AHV109" s="18"/>
      <c r="AHW109" s="18"/>
      <c r="AHX109" s="18"/>
      <c r="AHY109" s="18"/>
      <c r="AHZ109" s="18"/>
      <c r="AIA109" s="18"/>
      <c r="AIB109" s="18"/>
      <c r="AIC109" s="18"/>
      <c r="AID109" s="18"/>
      <c r="AIE109" s="18"/>
      <c r="AIF109" s="18"/>
      <c r="AIG109" s="18"/>
      <c r="AIH109" s="18"/>
      <c r="AII109" s="18"/>
      <c r="AIJ109" s="18"/>
      <c r="AIK109" s="18"/>
      <c r="AIL109" s="18"/>
      <c r="AIM109" s="18"/>
      <c r="AIN109" s="18"/>
      <c r="AIO109" s="18"/>
      <c r="AIP109" s="18"/>
      <c r="AIQ109" s="18"/>
      <c r="AIR109" s="18"/>
      <c r="AIS109" s="18"/>
      <c r="AIT109" s="18"/>
      <c r="AIU109" s="18"/>
      <c r="AIV109" s="18"/>
      <c r="AIW109" s="18"/>
      <c r="AIX109" s="18"/>
      <c r="AIY109" s="18"/>
      <c r="AIZ109" s="18"/>
      <c r="AJA109" s="18"/>
      <c r="AJB109" s="18"/>
      <c r="AJC109" s="18"/>
      <c r="AJD109" s="18"/>
      <c r="AJE109" s="18"/>
      <c r="AJF109" s="18"/>
      <c r="AJG109" s="18"/>
      <c r="AJH109" s="18"/>
      <c r="AJI109" s="18"/>
      <c r="AJJ109" s="18"/>
      <c r="AJK109" s="18"/>
      <c r="AJL109" s="18"/>
      <c r="AJM109" s="18"/>
      <c r="AJN109" s="18"/>
      <c r="AJO109" s="18"/>
      <c r="AJP109" s="18"/>
      <c r="AJQ109" s="18"/>
      <c r="AJR109" s="18"/>
      <c r="AJS109" s="18"/>
      <c r="AJT109" s="18"/>
      <c r="AJU109" s="18"/>
      <c r="AJV109" s="18"/>
      <c r="AJW109" s="18"/>
      <c r="AJX109" s="18"/>
      <c r="AJY109" s="18"/>
      <c r="AJZ109" s="18"/>
      <c r="AKA109" s="18"/>
      <c r="AKB109" s="18"/>
      <c r="AKC109" s="18"/>
      <c r="AKD109" s="18"/>
      <c r="AKE109" s="18"/>
      <c r="AKF109" s="18"/>
      <c r="AKG109" s="18"/>
      <c r="AKH109" s="18"/>
      <c r="AKI109" s="18"/>
      <c r="AKJ109" s="18"/>
      <c r="AKK109" s="18"/>
      <c r="AKL109" s="18"/>
      <c r="AKM109" s="18"/>
      <c r="AKN109" s="18"/>
      <c r="AKO109" s="18"/>
      <c r="AKP109" s="18"/>
      <c r="AKQ109" s="18"/>
      <c r="AKR109" s="18"/>
      <c r="AKS109" s="18"/>
      <c r="AKT109" s="18"/>
      <c r="AKU109" s="18"/>
      <c r="AKV109" s="18"/>
      <c r="AKW109" s="18"/>
      <c r="AKX109" s="18"/>
      <c r="AKY109" s="18"/>
      <c r="AKZ109" s="18"/>
      <c r="ALA109" s="18"/>
      <c r="ALB109" s="18"/>
      <c r="ALC109" s="18"/>
      <c r="ALD109" s="18"/>
      <c r="ALE109" s="18"/>
      <c r="ALF109" s="18"/>
      <c r="ALG109" s="18"/>
      <c r="ALH109" s="18"/>
      <c r="ALI109" s="18"/>
      <c r="ALJ109" s="18"/>
      <c r="ALK109" s="18"/>
      <c r="ALL109" s="18"/>
      <c r="ALM109" s="18"/>
      <c r="ALN109" s="18"/>
      <c r="ALO109" s="18"/>
      <c r="ALP109" s="18"/>
      <c r="ALQ109" s="18"/>
      <c r="ALR109" s="18"/>
      <c r="ALS109" s="18"/>
      <c r="ALT109" s="18"/>
      <c r="ALU109" s="18"/>
      <c r="ALV109" s="18"/>
      <c r="ALW109" s="18"/>
      <c r="ALX109" s="18"/>
      <c r="ALY109" s="18"/>
      <c r="ALZ109" s="18"/>
      <c r="AMA109" s="18"/>
      <c r="AMB109" s="18"/>
      <c r="AMC109" s="18"/>
      <c r="AMD109" s="18"/>
      <c r="AME109" s="18"/>
      <c r="AMF109" s="18"/>
      <c r="AMG109" s="18"/>
      <c r="AMH109" s="18"/>
      <c r="AMI109" s="18"/>
      <c r="AMJ109" s="18"/>
      <c r="AMK109" s="18"/>
      <c r="AML109" s="18"/>
      <c r="AMM109" s="18"/>
      <c r="AMN109" s="18"/>
      <c r="AMO109" s="18"/>
      <c r="AMP109" s="18"/>
      <c r="AMQ109" s="18"/>
      <c r="AMR109" s="18"/>
      <c r="AMS109" s="18"/>
      <c r="AMT109" s="18"/>
      <c r="AMU109" s="18"/>
      <c r="AMV109" s="18"/>
      <c r="AMW109" s="18"/>
      <c r="AMX109" s="18"/>
      <c r="AMY109" s="18"/>
      <c r="AMZ109" s="18"/>
      <c r="ANA109" s="18"/>
      <c r="ANB109" s="18"/>
      <c r="ANC109" s="18"/>
      <c r="AND109" s="18"/>
      <c r="ANE109" s="18"/>
      <c r="ANF109" s="18"/>
      <c r="ANG109" s="18"/>
      <c r="ANH109" s="18"/>
      <c r="ANI109" s="18"/>
      <c r="ANJ109" s="18"/>
      <c r="ANK109" s="18"/>
      <c r="ANL109" s="18"/>
      <c r="ANM109" s="18"/>
      <c r="ANN109" s="18"/>
      <c r="ANO109" s="18"/>
      <c r="ANP109" s="18"/>
      <c r="ANQ109" s="18"/>
      <c r="ANR109" s="18"/>
      <c r="ANS109" s="18"/>
      <c r="ANT109" s="18"/>
      <c r="ANU109" s="18"/>
      <c r="ANV109" s="18"/>
      <c r="ANW109" s="18"/>
      <c r="ANX109" s="18"/>
      <c r="ANY109" s="18"/>
      <c r="ANZ109" s="18"/>
      <c r="AOA109" s="18"/>
      <c r="AOB109" s="18"/>
      <c r="AOC109" s="18"/>
      <c r="AOD109" s="18"/>
      <c r="AOE109" s="18"/>
      <c r="AOF109" s="18"/>
      <c r="AOG109" s="18"/>
      <c r="AOH109" s="18"/>
      <c r="AOI109" s="18"/>
      <c r="AOJ109" s="18"/>
      <c r="AOK109" s="18"/>
      <c r="AOL109" s="18"/>
      <c r="AOM109" s="18"/>
      <c r="AON109" s="18"/>
      <c r="AOO109" s="18"/>
      <c r="AOP109" s="18"/>
      <c r="AOQ109" s="18"/>
      <c r="AOR109" s="18"/>
      <c r="AOS109" s="18"/>
      <c r="AOT109" s="18"/>
      <c r="AOU109" s="18"/>
      <c r="AOV109" s="18"/>
      <c r="AOW109" s="18"/>
      <c r="AOX109" s="18"/>
      <c r="AOY109" s="18"/>
      <c r="AOZ109" s="18"/>
      <c r="APA109" s="18"/>
      <c r="APB109" s="18"/>
      <c r="APC109" s="18"/>
      <c r="APD109" s="18"/>
      <c r="APE109" s="18"/>
      <c r="APF109" s="18"/>
      <c r="APG109" s="18"/>
      <c r="APH109" s="18"/>
      <c r="API109" s="18"/>
      <c r="APJ109" s="18"/>
      <c r="APK109" s="18"/>
      <c r="APL109" s="18"/>
      <c r="APM109" s="18"/>
      <c r="APN109" s="18"/>
      <c r="APO109" s="18"/>
      <c r="APP109" s="18"/>
      <c r="APQ109" s="18"/>
      <c r="APR109" s="18"/>
      <c r="APS109" s="18"/>
      <c r="APT109" s="18"/>
      <c r="APU109" s="18"/>
      <c r="APV109" s="18"/>
      <c r="APW109" s="18"/>
      <c r="APX109" s="18"/>
      <c r="APY109" s="18"/>
      <c r="APZ109" s="18"/>
      <c r="AQA109" s="18"/>
      <c r="AQB109" s="18"/>
      <c r="AQC109" s="18"/>
      <c r="AQD109" s="18"/>
      <c r="AQE109" s="18"/>
      <c r="AQF109" s="18"/>
      <c r="AQG109" s="18"/>
      <c r="AQH109" s="18"/>
      <c r="AQI109" s="18"/>
      <c r="AQJ109" s="18"/>
      <c r="AQK109" s="18"/>
      <c r="AQL109" s="18"/>
      <c r="AQM109" s="18"/>
      <c r="AQN109" s="18"/>
      <c r="AQO109" s="18"/>
      <c r="AQP109" s="18"/>
      <c r="AQQ109" s="18"/>
      <c r="AQR109" s="18"/>
      <c r="AQS109" s="18"/>
      <c r="AQT109" s="18"/>
      <c r="AQU109" s="18"/>
      <c r="AQV109" s="18"/>
      <c r="AQW109" s="18"/>
      <c r="AQX109" s="18"/>
      <c r="AQY109" s="18"/>
      <c r="AQZ109" s="18"/>
      <c r="ARA109" s="18"/>
      <c r="ARB109" s="18"/>
      <c r="ARC109" s="18"/>
      <c r="ARD109" s="18"/>
      <c r="ARE109" s="18"/>
      <c r="ARF109" s="18"/>
      <c r="ARG109" s="18"/>
      <c r="ARH109" s="18"/>
      <c r="ARI109" s="18"/>
      <c r="ARJ109" s="18"/>
      <c r="ARK109" s="18"/>
      <c r="ARL109" s="18"/>
      <c r="ARM109" s="18"/>
      <c r="ARN109" s="18"/>
      <c r="ARO109" s="18"/>
      <c r="ARP109" s="18"/>
      <c r="ARQ109" s="18"/>
      <c r="ARR109" s="18"/>
      <c r="ARS109" s="18"/>
      <c r="ART109" s="18"/>
      <c r="ARU109" s="18"/>
      <c r="ARV109" s="18"/>
      <c r="ARW109" s="18"/>
      <c r="ARX109" s="18"/>
      <c r="ARY109" s="18"/>
      <c r="ARZ109" s="18"/>
      <c r="ASA109" s="18"/>
      <c r="ASB109" s="18"/>
      <c r="ASC109" s="18"/>
      <c r="ASD109" s="18"/>
      <c r="ASE109" s="18"/>
      <c r="ASF109" s="18"/>
      <c r="ASG109" s="18"/>
      <c r="ASH109" s="18"/>
      <c r="ASI109" s="18"/>
      <c r="ASJ109" s="18"/>
      <c r="ASK109" s="18"/>
      <c r="ASL109" s="18"/>
      <c r="ASM109" s="18"/>
      <c r="ASN109" s="18"/>
      <c r="ASO109" s="18"/>
      <c r="ASP109" s="18"/>
      <c r="ASQ109" s="18"/>
      <c r="ASR109" s="18"/>
      <c r="ASS109" s="18"/>
      <c r="AST109" s="18"/>
      <c r="ASU109" s="18"/>
      <c r="ASV109" s="18"/>
      <c r="ASW109" s="18"/>
      <c r="ASX109" s="18"/>
      <c r="ASY109" s="18"/>
      <c r="ASZ109" s="18"/>
      <c r="ATA109" s="18"/>
      <c r="ATB109" s="18"/>
      <c r="ATC109" s="18"/>
      <c r="ATD109" s="18"/>
      <c r="ATE109" s="18"/>
      <c r="ATF109" s="18"/>
      <c r="ATG109" s="18"/>
      <c r="ATH109" s="18"/>
      <c r="ATI109" s="18"/>
      <c r="ATJ109" s="18"/>
      <c r="ATK109" s="18"/>
      <c r="ATL109" s="18"/>
      <c r="ATM109" s="18"/>
      <c r="ATN109" s="18"/>
      <c r="ATO109" s="18"/>
      <c r="ATP109" s="18"/>
      <c r="ATQ109" s="18"/>
      <c r="ATR109" s="18"/>
      <c r="ATS109" s="18"/>
      <c r="ATT109" s="18"/>
      <c r="ATU109" s="18"/>
      <c r="ATV109" s="18"/>
      <c r="ATW109" s="18"/>
      <c r="ATX109" s="18"/>
      <c r="ATY109" s="18"/>
      <c r="ATZ109" s="18"/>
      <c r="AUA109" s="18"/>
      <c r="AUB109" s="18"/>
      <c r="AUC109" s="18"/>
      <c r="AUD109" s="18"/>
      <c r="AUE109" s="18"/>
      <c r="AUF109" s="18"/>
      <c r="AUG109" s="18"/>
      <c r="AUH109" s="18"/>
      <c r="AUI109" s="18"/>
      <c r="AUJ109" s="18"/>
      <c r="AUK109" s="18"/>
      <c r="AUL109" s="18"/>
      <c r="AUM109" s="18"/>
      <c r="AUN109" s="18"/>
      <c r="AUO109" s="18"/>
      <c r="AUP109" s="18"/>
      <c r="AUQ109" s="18"/>
      <c r="AUR109" s="18"/>
      <c r="AUS109" s="18"/>
      <c r="AUT109" s="18"/>
      <c r="AUU109" s="18"/>
      <c r="AUV109" s="18"/>
      <c r="AUW109" s="18"/>
      <c r="AUX109" s="18"/>
      <c r="AUY109" s="18"/>
      <c r="AUZ109" s="18"/>
      <c r="AVA109" s="18"/>
      <c r="AVB109" s="18"/>
      <c r="AVC109" s="18"/>
      <c r="AVD109" s="18"/>
      <c r="AVE109" s="18"/>
      <c r="AVF109" s="18"/>
      <c r="AVG109" s="18"/>
      <c r="AVH109" s="18"/>
      <c r="AVI109" s="18"/>
      <c r="AVJ109" s="18"/>
      <c r="AVK109" s="18"/>
      <c r="AVL109" s="18"/>
      <c r="AVM109" s="18"/>
      <c r="AVN109" s="18"/>
      <c r="AVO109" s="18"/>
      <c r="AVP109" s="18"/>
      <c r="AVQ109" s="18"/>
      <c r="AVR109" s="18"/>
      <c r="AVS109" s="18"/>
      <c r="AVT109" s="18"/>
      <c r="AVU109" s="18"/>
      <c r="AVV109" s="18"/>
      <c r="AVW109" s="18"/>
      <c r="AVX109" s="18"/>
      <c r="AVY109" s="18"/>
      <c r="AVZ109" s="18"/>
      <c r="AWA109" s="18"/>
      <c r="AWB109" s="18"/>
      <c r="AWC109" s="18"/>
      <c r="AWD109" s="18"/>
      <c r="AWE109" s="18"/>
      <c r="AWF109" s="18"/>
      <c r="AWG109" s="18"/>
      <c r="AWH109" s="18"/>
      <c r="AWI109" s="18"/>
      <c r="AWJ109" s="18"/>
      <c r="AWK109" s="18"/>
      <c r="AWL109" s="18"/>
      <c r="AWM109" s="18"/>
      <c r="AWN109" s="18"/>
      <c r="AWO109" s="18"/>
      <c r="AWP109" s="18"/>
      <c r="AWQ109" s="18"/>
      <c r="AWR109" s="18"/>
      <c r="AWS109" s="18"/>
      <c r="AWT109" s="18"/>
      <c r="AWU109" s="18"/>
      <c r="AWV109" s="18"/>
      <c r="AWW109" s="18"/>
      <c r="AWX109" s="18"/>
      <c r="AWY109" s="18"/>
      <c r="AWZ109" s="18"/>
      <c r="AXA109" s="18"/>
      <c r="AXB109" s="18"/>
      <c r="AXC109" s="18"/>
      <c r="AXD109" s="18"/>
      <c r="AXE109" s="18"/>
      <c r="AXF109" s="18"/>
      <c r="AXG109" s="18"/>
      <c r="AXH109" s="18"/>
      <c r="AXI109" s="18"/>
      <c r="AXJ109" s="18"/>
      <c r="AXK109" s="18"/>
      <c r="AXL109" s="18"/>
      <c r="AXM109" s="18"/>
      <c r="AXN109" s="18"/>
      <c r="AXO109" s="18"/>
      <c r="AXP109" s="18"/>
      <c r="AXQ109" s="18"/>
      <c r="AXR109" s="18"/>
      <c r="AXS109" s="18"/>
      <c r="AXT109" s="18"/>
      <c r="AXU109" s="18"/>
      <c r="AXV109" s="18"/>
      <c r="AXW109" s="18"/>
      <c r="AXX109" s="18"/>
      <c r="AXY109" s="18"/>
      <c r="AXZ109" s="18"/>
      <c r="AYA109" s="18"/>
      <c r="AYB109" s="18"/>
      <c r="AYC109" s="18"/>
      <c r="AYD109" s="18"/>
      <c r="AYE109" s="18"/>
      <c r="AYF109" s="18"/>
      <c r="AYG109" s="18"/>
      <c r="AYH109" s="18"/>
      <c r="AYI109" s="18"/>
      <c r="AYJ109" s="18"/>
      <c r="AYK109" s="18"/>
      <c r="AYL109" s="18"/>
      <c r="AYM109" s="18"/>
      <c r="AYN109" s="18"/>
      <c r="AYO109" s="18"/>
      <c r="AYP109" s="18"/>
      <c r="AYQ109" s="18"/>
      <c r="AYR109" s="18"/>
      <c r="AYS109" s="18"/>
      <c r="AYT109" s="18"/>
      <c r="AYU109" s="18"/>
      <c r="AYV109" s="18"/>
      <c r="AYW109" s="18"/>
      <c r="AYX109" s="18"/>
      <c r="AYY109" s="18"/>
      <c r="AYZ109" s="18"/>
      <c r="AZA109" s="18"/>
      <c r="AZB109" s="18"/>
      <c r="AZC109" s="18"/>
      <c r="AZD109" s="18"/>
      <c r="AZE109" s="18"/>
      <c r="AZF109" s="18"/>
      <c r="AZG109" s="18"/>
      <c r="AZH109" s="18"/>
      <c r="AZI109" s="18"/>
      <c r="AZJ109" s="18"/>
      <c r="AZK109" s="18"/>
      <c r="AZL109" s="18"/>
      <c r="AZM109" s="18"/>
      <c r="AZN109" s="18"/>
      <c r="AZO109" s="18"/>
      <c r="AZP109" s="18"/>
      <c r="AZQ109" s="18"/>
      <c r="AZR109" s="18"/>
      <c r="AZS109" s="18"/>
      <c r="AZT109" s="18"/>
      <c r="AZU109" s="18"/>
      <c r="AZV109" s="18"/>
      <c r="AZW109" s="18"/>
      <c r="AZX109" s="18"/>
      <c r="AZY109" s="18"/>
      <c r="AZZ109" s="18"/>
      <c r="BAA109" s="18"/>
      <c r="BAB109" s="18"/>
      <c r="BAC109" s="18"/>
      <c r="BAD109" s="18"/>
      <c r="BAE109" s="18"/>
      <c r="BAF109" s="18"/>
      <c r="BAG109" s="18"/>
      <c r="BAH109" s="18"/>
      <c r="BAI109" s="18"/>
      <c r="BAJ109" s="18"/>
      <c r="BAK109" s="18"/>
      <c r="BAL109" s="18"/>
      <c r="BAM109" s="18"/>
      <c r="BAN109" s="18"/>
      <c r="BAO109" s="18"/>
      <c r="BAP109" s="18"/>
      <c r="BAQ109" s="18"/>
      <c r="BAR109" s="18"/>
      <c r="BAS109" s="18"/>
      <c r="BAT109" s="18"/>
      <c r="BAU109" s="18"/>
      <c r="BAV109" s="18"/>
      <c r="BAW109" s="18"/>
      <c r="BAX109" s="18"/>
      <c r="BAY109" s="18"/>
      <c r="BAZ109" s="18"/>
      <c r="BBA109" s="18"/>
      <c r="BBB109" s="18"/>
      <c r="BBC109" s="18"/>
      <c r="BBD109" s="18"/>
      <c r="BBE109" s="18"/>
      <c r="BBF109" s="18"/>
      <c r="BBG109" s="18"/>
      <c r="BBH109" s="18"/>
      <c r="BBI109" s="18"/>
      <c r="BBJ109" s="18"/>
      <c r="BBK109" s="18"/>
      <c r="BBL109" s="18"/>
      <c r="BBM109" s="18"/>
      <c r="BBN109" s="18"/>
      <c r="BBO109" s="18"/>
      <c r="BBP109" s="18"/>
      <c r="BBQ109" s="18"/>
      <c r="BBR109" s="18"/>
      <c r="BBS109" s="18"/>
      <c r="BBT109" s="18"/>
      <c r="BBU109" s="18"/>
      <c r="BBV109" s="18"/>
      <c r="BBW109" s="18"/>
      <c r="BBX109" s="18"/>
      <c r="BBY109" s="18"/>
      <c r="BBZ109" s="18"/>
      <c r="BCA109" s="18"/>
      <c r="BCB109" s="18"/>
      <c r="BCC109" s="18"/>
      <c r="BCD109" s="18"/>
      <c r="BCE109" s="18"/>
      <c r="BCF109" s="18"/>
      <c r="BCG109" s="18"/>
      <c r="BCH109" s="18"/>
      <c r="BCI109" s="18"/>
      <c r="BCJ109" s="18"/>
      <c r="BCK109" s="18"/>
      <c r="BCL109" s="18"/>
      <c r="BCM109" s="18"/>
      <c r="BCN109" s="18"/>
      <c r="BCO109" s="18"/>
      <c r="BCP109" s="18"/>
      <c r="BCQ109" s="18"/>
      <c r="BCR109" s="18"/>
      <c r="BCS109" s="18"/>
      <c r="BCT109" s="18"/>
      <c r="BCU109" s="18"/>
      <c r="BCV109" s="18"/>
      <c r="BCW109" s="18"/>
      <c r="BCX109" s="18"/>
      <c r="BCY109" s="18"/>
      <c r="BCZ109" s="18"/>
      <c r="BDA109" s="18"/>
      <c r="BDB109" s="18"/>
      <c r="BDC109" s="18"/>
      <c r="BDD109" s="18"/>
      <c r="BDE109" s="18"/>
      <c r="BDF109" s="18"/>
      <c r="BDG109" s="18"/>
      <c r="BDH109" s="18"/>
      <c r="BDI109" s="18"/>
      <c r="BDJ109" s="18"/>
      <c r="BDK109" s="18"/>
      <c r="BDL109" s="18"/>
      <c r="BDM109" s="18"/>
      <c r="BDN109" s="18"/>
      <c r="BDO109" s="18"/>
      <c r="BDP109" s="18"/>
      <c r="BDQ109" s="18"/>
      <c r="BDR109" s="18"/>
      <c r="BDS109" s="18"/>
      <c r="BDT109" s="18"/>
      <c r="BDU109" s="18"/>
      <c r="BDV109" s="18"/>
      <c r="BDW109" s="18"/>
      <c r="BDX109" s="18"/>
      <c r="BDY109" s="18"/>
      <c r="BDZ109" s="18"/>
      <c r="BEA109" s="18"/>
      <c r="BEB109" s="18"/>
      <c r="BEC109" s="18"/>
      <c r="BED109" s="18"/>
      <c r="BEE109" s="18"/>
      <c r="BEF109" s="18"/>
      <c r="BEG109" s="18"/>
      <c r="BEH109" s="18"/>
      <c r="BEI109" s="18"/>
      <c r="BEJ109" s="18"/>
      <c r="BEK109" s="18"/>
      <c r="BEL109" s="18"/>
      <c r="BEM109" s="18"/>
      <c r="BEN109" s="18"/>
      <c r="BEO109" s="18"/>
      <c r="BEP109" s="18"/>
      <c r="BEQ109" s="18"/>
      <c r="BER109" s="18"/>
      <c r="BES109" s="18"/>
      <c r="BET109" s="18"/>
      <c r="BEU109" s="18"/>
      <c r="BEV109" s="18"/>
      <c r="BEW109" s="18"/>
      <c r="BEX109" s="18"/>
      <c r="BEY109" s="18"/>
      <c r="BEZ109" s="18"/>
      <c r="BFA109" s="18"/>
      <c r="BFB109" s="18"/>
      <c r="BFC109" s="18"/>
      <c r="BFD109" s="18"/>
      <c r="BFE109" s="18"/>
      <c r="BFF109" s="18"/>
      <c r="BFG109" s="18"/>
      <c r="BFH109" s="18"/>
      <c r="BFI109" s="18"/>
      <c r="BFJ109" s="18"/>
      <c r="BFK109" s="18"/>
      <c r="BFL109" s="18"/>
      <c r="BFM109" s="18"/>
      <c r="BFN109" s="18"/>
      <c r="BFO109" s="18"/>
      <c r="BFP109" s="18"/>
      <c r="BFQ109" s="18"/>
      <c r="BFR109" s="18"/>
      <c r="BFS109" s="18"/>
      <c r="BFT109" s="18"/>
      <c r="BFU109" s="18"/>
      <c r="BFV109" s="18"/>
      <c r="BFW109" s="18"/>
      <c r="BFX109" s="18"/>
      <c r="BFY109" s="18"/>
      <c r="BFZ109" s="18"/>
      <c r="BGA109" s="18"/>
      <c r="BGB109" s="18"/>
      <c r="BGC109" s="18"/>
      <c r="BGD109" s="18"/>
      <c r="BGE109" s="18"/>
      <c r="BGF109" s="18"/>
      <c r="BGG109" s="18"/>
      <c r="BGH109" s="18"/>
      <c r="BGI109" s="18"/>
      <c r="BGJ109" s="18"/>
      <c r="BGK109" s="18"/>
      <c r="BGL109" s="18"/>
      <c r="BGM109" s="18"/>
      <c r="BGN109" s="18"/>
      <c r="BGO109" s="18"/>
      <c r="BGP109" s="18"/>
      <c r="BGQ109" s="18"/>
      <c r="BGR109" s="18"/>
      <c r="BGS109" s="18"/>
      <c r="BGT109" s="18"/>
      <c r="BGU109" s="18"/>
      <c r="BGV109" s="18"/>
      <c r="BGW109" s="18"/>
      <c r="BGX109" s="18"/>
      <c r="BGY109" s="18"/>
      <c r="BGZ109" s="18"/>
      <c r="BHA109" s="18"/>
      <c r="BHB109" s="18"/>
      <c r="BHC109" s="18"/>
      <c r="BHD109" s="18"/>
      <c r="BHE109" s="18"/>
      <c r="BHF109" s="18"/>
      <c r="BHG109" s="18"/>
      <c r="BHH109" s="18"/>
      <c r="BHI109" s="18"/>
      <c r="BHJ109" s="18"/>
      <c r="BHK109" s="18"/>
      <c r="BHL109" s="18"/>
      <c r="BHM109" s="18"/>
      <c r="BHN109" s="18"/>
      <c r="BHO109" s="18"/>
      <c r="BHP109" s="18"/>
      <c r="BHQ109" s="18"/>
      <c r="BHR109" s="18"/>
      <c r="BHS109" s="18"/>
      <c r="BHT109" s="18"/>
      <c r="BHU109" s="18"/>
      <c r="BHV109" s="18"/>
      <c r="BHW109" s="18"/>
      <c r="BHX109" s="18"/>
      <c r="BHY109" s="18"/>
      <c r="BHZ109" s="18"/>
      <c r="BIA109" s="18"/>
      <c r="BIB109" s="18"/>
      <c r="BIC109" s="18"/>
      <c r="BID109" s="18"/>
      <c r="BIE109" s="18"/>
      <c r="BIF109" s="18"/>
      <c r="BIG109" s="18"/>
      <c r="BIH109" s="18"/>
      <c r="BII109" s="18"/>
      <c r="BIJ109" s="18"/>
      <c r="BIK109" s="18"/>
      <c r="BIL109" s="18"/>
      <c r="BIM109" s="18"/>
      <c r="BIN109" s="18"/>
      <c r="BIO109" s="18"/>
      <c r="BIP109" s="18"/>
      <c r="BIQ109" s="18"/>
      <c r="BIR109" s="18"/>
      <c r="BIS109" s="18"/>
      <c r="BIT109" s="18"/>
      <c r="BIU109" s="18"/>
      <c r="BIV109" s="18"/>
      <c r="BIW109" s="18"/>
      <c r="BIX109" s="18"/>
      <c r="BIY109" s="18"/>
      <c r="BIZ109" s="18"/>
      <c r="BJA109" s="18"/>
      <c r="BJB109" s="18"/>
      <c r="BJC109" s="18"/>
      <c r="BJD109" s="18"/>
      <c r="BJE109" s="18"/>
      <c r="BJF109" s="18"/>
      <c r="BJG109" s="18"/>
      <c r="BJH109" s="18"/>
      <c r="BJI109" s="18"/>
      <c r="BJJ109" s="18"/>
      <c r="BJK109" s="18"/>
      <c r="BJL109" s="18"/>
      <c r="BJM109" s="18"/>
      <c r="BJN109" s="18"/>
      <c r="BJO109" s="18"/>
      <c r="BJP109" s="18"/>
      <c r="BJQ109" s="18"/>
      <c r="BJR109" s="18"/>
      <c r="BJS109" s="18"/>
      <c r="BJT109" s="18"/>
      <c r="BJU109" s="18"/>
      <c r="BJV109" s="18"/>
      <c r="BJW109" s="18"/>
      <c r="BJX109" s="18"/>
      <c r="BJY109" s="18"/>
      <c r="BJZ109" s="18"/>
      <c r="BKA109" s="18"/>
      <c r="BKB109" s="18"/>
      <c r="BKC109" s="18"/>
      <c r="BKD109" s="18"/>
      <c r="BKE109" s="18"/>
      <c r="BKF109" s="18"/>
      <c r="BKG109" s="18"/>
      <c r="BKH109" s="18"/>
      <c r="BKI109" s="18"/>
      <c r="BKJ109" s="18"/>
      <c r="BKK109" s="18"/>
      <c r="BKL109" s="18"/>
      <c r="BKM109" s="18"/>
      <c r="BKN109" s="18"/>
      <c r="BKO109" s="18"/>
      <c r="BKP109" s="18"/>
      <c r="BKQ109" s="18"/>
      <c r="BKR109" s="18"/>
      <c r="BKS109" s="18"/>
      <c r="BKT109" s="18"/>
      <c r="BKU109" s="18"/>
      <c r="BKV109" s="18"/>
      <c r="BKW109" s="18"/>
      <c r="BKX109" s="18"/>
      <c r="BKY109" s="18"/>
      <c r="BKZ109" s="18"/>
      <c r="BLA109" s="18"/>
      <c r="BLB109" s="18"/>
      <c r="BLC109" s="18"/>
      <c r="BLD109" s="18"/>
      <c r="BLE109" s="18"/>
      <c r="BLF109" s="18"/>
      <c r="BLG109" s="18"/>
      <c r="BLH109" s="18"/>
      <c r="BLI109" s="18"/>
      <c r="BLJ109" s="18"/>
      <c r="BLK109" s="18"/>
      <c r="BLL109" s="18"/>
      <c r="BLM109" s="18"/>
      <c r="BLN109" s="18"/>
      <c r="BLO109" s="18"/>
      <c r="BLP109" s="18"/>
      <c r="BLQ109" s="18"/>
      <c r="BLR109" s="18"/>
      <c r="BLS109" s="18"/>
      <c r="BLT109" s="18"/>
      <c r="BLU109" s="18"/>
      <c r="BLV109" s="18"/>
      <c r="BLW109" s="18"/>
      <c r="BLX109" s="18"/>
      <c r="BLY109" s="18"/>
      <c r="BLZ109" s="18"/>
      <c r="BMA109" s="18"/>
      <c r="BMB109" s="18"/>
      <c r="BMC109" s="18"/>
      <c r="BMD109" s="18"/>
      <c r="BME109" s="18"/>
      <c r="BMF109" s="18"/>
      <c r="BMG109" s="18"/>
      <c r="BMH109" s="18"/>
      <c r="BMI109" s="18"/>
      <c r="BMJ109" s="18"/>
      <c r="BMK109" s="18"/>
      <c r="BML109" s="18"/>
      <c r="BMM109" s="18"/>
      <c r="BMN109" s="18"/>
      <c r="BMO109" s="18"/>
      <c r="BMP109" s="18"/>
      <c r="BMQ109" s="18"/>
      <c r="BMR109" s="18"/>
      <c r="BMS109" s="18"/>
      <c r="BMT109" s="18"/>
      <c r="BMU109" s="18"/>
      <c r="BMV109" s="18"/>
      <c r="BMW109" s="18"/>
      <c r="BMX109" s="18"/>
      <c r="BMY109" s="18"/>
      <c r="BMZ109" s="18"/>
      <c r="BNA109" s="18"/>
      <c r="BNB109" s="18"/>
      <c r="BNC109" s="18"/>
      <c r="BND109" s="18"/>
      <c r="BNE109" s="18"/>
      <c r="BNF109" s="18"/>
      <c r="BNG109" s="18"/>
      <c r="BNH109" s="18"/>
      <c r="BNI109" s="18"/>
      <c r="BNJ109" s="18"/>
      <c r="BNK109" s="18"/>
      <c r="BNL109" s="18"/>
      <c r="BNM109" s="18"/>
      <c r="BNN109" s="18"/>
      <c r="BNO109" s="18"/>
      <c r="BNP109" s="18"/>
      <c r="BNQ109" s="18"/>
      <c r="BNR109" s="18"/>
      <c r="BNS109" s="18"/>
      <c r="BNT109" s="18"/>
      <c r="BNU109" s="18"/>
      <c r="BNV109" s="18"/>
      <c r="BNW109" s="18"/>
      <c r="BNX109" s="18"/>
      <c r="BNY109" s="18"/>
      <c r="BNZ109" s="18"/>
      <c r="BOA109" s="18"/>
      <c r="BOB109" s="18"/>
      <c r="BOC109" s="18"/>
      <c r="BOD109" s="18"/>
      <c r="BOE109" s="18"/>
      <c r="BOF109" s="18"/>
      <c r="BOG109" s="18"/>
      <c r="BOH109" s="18"/>
      <c r="BOI109" s="18"/>
      <c r="BOJ109" s="18"/>
      <c r="BOK109" s="18"/>
      <c r="BOL109" s="18"/>
      <c r="BOM109" s="18"/>
      <c r="BON109" s="18"/>
      <c r="BOO109" s="18"/>
      <c r="BOP109" s="18"/>
      <c r="BOQ109" s="18"/>
      <c r="BOR109" s="18"/>
      <c r="BOS109" s="18"/>
      <c r="BOT109" s="18"/>
      <c r="BOU109" s="18"/>
      <c r="BOV109" s="18"/>
      <c r="BOW109" s="18"/>
      <c r="BOX109" s="18"/>
      <c r="BOY109" s="18"/>
      <c r="BOZ109" s="18"/>
      <c r="BPA109" s="18"/>
      <c r="BPB109" s="18"/>
      <c r="BPC109" s="18"/>
      <c r="BPD109" s="18"/>
      <c r="BPE109" s="18"/>
      <c r="BPF109" s="18"/>
      <c r="BPG109" s="18"/>
      <c r="BPH109" s="18"/>
      <c r="BPI109" s="18"/>
      <c r="BPJ109" s="18"/>
      <c r="BPK109" s="18"/>
      <c r="BPL109" s="18"/>
      <c r="BPM109" s="18"/>
      <c r="BPN109" s="18"/>
      <c r="BPO109" s="18"/>
      <c r="BPP109" s="18"/>
      <c r="BPQ109" s="18"/>
      <c r="BPR109" s="18"/>
      <c r="BPS109" s="18"/>
      <c r="BPT109" s="18"/>
      <c r="BPU109" s="18"/>
      <c r="BPV109" s="18"/>
      <c r="BPW109" s="18"/>
      <c r="BPX109" s="18"/>
      <c r="BPY109" s="18"/>
      <c r="BPZ109" s="18"/>
      <c r="BQA109" s="18"/>
      <c r="BQB109" s="18"/>
      <c r="BQC109" s="18"/>
      <c r="BQD109" s="18"/>
      <c r="BQE109" s="18"/>
      <c r="BQF109" s="18"/>
      <c r="BQG109" s="18"/>
      <c r="BQH109" s="18"/>
      <c r="BQI109" s="18"/>
      <c r="BQJ109" s="18"/>
      <c r="BQK109" s="18"/>
      <c r="BQL109" s="18"/>
      <c r="BQM109" s="18"/>
      <c r="BQN109" s="18"/>
      <c r="BQO109" s="18"/>
      <c r="BQP109" s="18"/>
      <c r="BQQ109" s="18"/>
      <c r="BQR109" s="18"/>
      <c r="BQS109" s="18"/>
      <c r="BQT109" s="18"/>
      <c r="BQU109" s="18"/>
      <c r="BQV109" s="18"/>
      <c r="BQW109" s="18"/>
      <c r="BQX109" s="18"/>
      <c r="BQY109" s="18"/>
      <c r="BQZ109" s="18"/>
      <c r="BRA109" s="18"/>
      <c r="BRB109" s="18"/>
      <c r="BRC109" s="18"/>
      <c r="BRD109" s="18"/>
      <c r="BRE109" s="18"/>
      <c r="BRF109" s="18"/>
      <c r="BRG109" s="18"/>
      <c r="BRH109" s="18"/>
      <c r="BRI109" s="18"/>
      <c r="BRJ109" s="18"/>
      <c r="BRK109" s="18"/>
      <c r="BRL109" s="18"/>
      <c r="BRM109" s="18"/>
      <c r="BRN109" s="18"/>
      <c r="BRO109" s="18"/>
      <c r="BRP109" s="18"/>
      <c r="BRQ109" s="18"/>
      <c r="BRR109" s="18"/>
      <c r="BRS109" s="18"/>
      <c r="BRT109" s="18"/>
      <c r="BRU109" s="18"/>
      <c r="BRV109" s="18"/>
      <c r="BRW109" s="18"/>
      <c r="BRX109" s="18"/>
      <c r="BRY109" s="18"/>
      <c r="BRZ109" s="18"/>
      <c r="BSA109" s="18"/>
      <c r="BSB109" s="18"/>
      <c r="BSC109" s="18"/>
      <c r="BSD109" s="18"/>
      <c r="BSE109" s="18"/>
      <c r="BSF109" s="18"/>
      <c r="BSG109" s="18"/>
      <c r="BSH109" s="18"/>
      <c r="BSI109" s="18"/>
      <c r="BSJ109" s="18"/>
      <c r="BSK109" s="18"/>
      <c r="BSL109" s="18"/>
      <c r="BSM109" s="18"/>
      <c r="BSN109" s="18"/>
      <c r="BSO109" s="18"/>
      <c r="BSP109" s="18"/>
      <c r="BSQ109" s="18"/>
      <c r="BSR109" s="18"/>
      <c r="BSS109" s="18"/>
      <c r="BST109" s="18"/>
      <c r="BSU109" s="18"/>
      <c r="BSV109" s="18"/>
      <c r="BSW109" s="18"/>
      <c r="BSX109" s="18"/>
      <c r="BSY109" s="18"/>
      <c r="BSZ109" s="18"/>
      <c r="BTA109" s="18"/>
      <c r="BTB109" s="18"/>
      <c r="BTC109" s="18"/>
      <c r="BTD109" s="18"/>
      <c r="BTE109" s="18"/>
      <c r="BTF109" s="18"/>
      <c r="BTG109" s="18"/>
      <c r="BTH109" s="18"/>
      <c r="BTI109" s="18"/>
      <c r="BTJ109" s="18"/>
      <c r="BTK109" s="18"/>
      <c r="BTL109" s="18"/>
      <c r="BTM109" s="18"/>
      <c r="BTN109" s="18"/>
      <c r="BTO109" s="18"/>
      <c r="BTP109" s="18"/>
      <c r="BTQ109" s="18"/>
      <c r="BTR109" s="18"/>
      <c r="BTS109" s="18"/>
      <c r="BTT109" s="18"/>
      <c r="BTU109" s="18"/>
      <c r="BTV109" s="18"/>
      <c r="BTW109" s="18"/>
      <c r="BTX109" s="18"/>
      <c r="BTY109" s="18"/>
      <c r="BTZ109" s="18"/>
      <c r="BUA109" s="18"/>
      <c r="BUB109" s="18"/>
      <c r="BUC109" s="18"/>
      <c r="BUD109" s="18"/>
      <c r="BUE109" s="18"/>
      <c r="BUF109" s="18"/>
      <c r="BUG109" s="18"/>
      <c r="BUH109" s="18"/>
      <c r="BUI109" s="18"/>
      <c r="BUJ109" s="18"/>
      <c r="BUK109" s="18"/>
      <c r="BUL109" s="18"/>
      <c r="BUM109" s="18"/>
      <c r="BUN109" s="18"/>
      <c r="BUO109" s="18"/>
      <c r="BUP109" s="18"/>
      <c r="BUQ109" s="18"/>
      <c r="BUR109" s="18"/>
      <c r="BUS109" s="18"/>
      <c r="BUT109" s="18"/>
      <c r="BUU109" s="18"/>
      <c r="BUV109" s="18"/>
      <c r="BUW109" s="18"/>
      <c r="BUX109" s="18"/>
      <c r="BUY109" s="18"/>
      <c r="BUZ109" s="18"/>
      <c r="BVA109" s="18"/>
      <c r="BVB109" s="18"/>
      <c r="BVC109" s="18"/>
      <c r="BVD109" s="18"/>
      <c r="BVE109" s="18"/>
      <c r="BVF109" s="18"/>
      <c r="BVG109" s="18"/>
      <c r="BVH109" s="18"/>
      <c r="BVI109" s="18"/>
      <c r="BVJ109" s="18"/>
      <c r="BVK109" s="18"/>
      <c r="BVL109" s="18"/>
      <c r="BVM109" s="18"/>
      <c r="BVN109" s="18"/>
      <c r="BVO109" s="18"/>
      <c r="BVP109" s="18"/>
      <c r="BVQ109" s="18"/>
      <c r="BVR109" s="18"/>
      <c r="BVS109" s="18"/>
      <c r="BVT109" s="18"/>
      <c r="BVU109" s="18"/>
      <c r="BVV109" s="18"/>
      <c r="BVW109" s="18"/>
      <c r="BVX109" s="18"/>
      <c r="BVY109" s="18"/>
      <c r="BVZ109" s="18"/>
      <c r="BWA109" s="18"/>
      <c r="BWB109" s="18"/>
      <c r="BWC109" s="18"/>
      <c r="BWD109" s="18"/>
      <c r="BWE109" s="18"/>
      <c r="BWF109" s="18"/>
      <c r="BWG109" s="18"/>
      <c r="BWH109" s="18"/>
      <c r="BWI109" s="18"/>
      <c r="BWJ109" s="18"/>
      <c r="BWK109" s="18"/>
      <c r="BWL109" s="18"/>
      <c r="BWM109" s="18"/>
      <c r="BWN109" s="18"/>
      <c r="BWO109" s="18"/>
      <c r="BWP109" s="18"/>
      <c r="BWQ109" s="18"/>
      <c r="BWR109" s="18"/>
      <c r="BWS109" s="18"/>
      <c r="BWT109" s="18"/>
      <c r="BWU109" s="18"/>
      <c r="BWV109" s="18"/>
      <c r="BWW109" s="18"/>
      <c r="BWX109" s="18"/>
      <c r="BWY109" s="18"/>
      <c r="BWZ109" s="18"/>
      <c r="BXA109" s="18"/>
      <c r="BXB109" s="18"/>
      <c r="BXC109" s="18"/>
      <c r="BXD109" s="18"/>
      <c r="BXE109" s="18"/>
      <c r="BXF109" s="18"/>
      <c r="BXG109" s="18"/>
      <c r="BXH109" s="18"/>
      <c r="BXI109" s="18"/>
      <c r="BXJ109" s="18"/>
      <c r="BXK109" s="18"/>
      <c r="BXL109" s="18"/>
      <c r="BXM109" s="18"/>
      <c r="BXN109" s="18"/>
      <c r="BXO109" s="18"/>
      <c r="BXP109" s="18"/>
      <c r="BXQ109" s="18"/>
      <c r="BXR109" s="18"/>
      <c r="BXS109" s="18"/>
      <c r="BXT109" s="18"/>
      <c r="BXU109" s="18"/>
      <c r="BXV109" s="18"/>
      <c r="BXW109" s="18"/>
      <c r="BXX109" s="18"/>
      <c r="BXY109" s="18"/>
      <c r="BXZ109" s="18"/>
      <c r="BYA109" s="18"/>
      <c r="BYB109" s="18"/>
      <c r="BYC109" s="18"/>
      <c r="BYD109" s="18"/>
      <c r="BYE109" s="18"/>
      <c r="BYF109" s="18"/>
      <c r="BYG109" s="18"/>
      <c r="BYH109" s="18"/>
      <c r="BYI109" s="18"/>
      <c r="BYJ109" s="18"/>
      <c r="BYK109" s="18"/>
      <c r="BYL109" s="18"/>
      <c r="BYM109" s="18"/>
      <c r="BYN109" s="18"/>
      <c r="BYO109" s="18"/>
      <c r="BYP109" s="18"/>
      <c r="BYQ109" s="18"/>
      <c r="BYR109" s="18"/>
      <c r="BYS109" s="18"/>
      <c r="BYT109" s="18"/>
      <c r="BYU109" s="18"/>
      <c r="BYV109" s="18"/>
      <c r="BYW109" s="18"/>
      <c r="BYX109" s="18"/>
      <c r="BYY109" s="18"/>
      <c r="BYZ109" s="18"/>
      <c r="BZA109" s="18"/>
      <c r="BZB109" s="18"/>
      <c r="BZC109" s="18"/>
      <c r="BZD109" s="18"/>
      <c r="BZE109" s="18"/>
      <c r="BZF109" s="18"/>
      <c r="BZG109" s="18"/>
      <c r="BZH109" s="18"/>
      <c r="BZI109" s="18"/>
      <c r="BZJ109" s="18"/>
      <c r="BZK109" s="18"/>
      <c r="BZL109" s="18"/>
      <c r="BZM109" s="18"/>
      <c r="BZN109" s="18"/>
      <c r="BZO109" s="18"/>
      <c r="BZP109" s="18"/>
      <c r="BZQ109" s="18"/>
      <c r="BZR109" s="18"/>
      <c r="BZS109" s="18"/>
      <c r="BZT109" s="18"/>
      <c r="BZU109" s="18"/>
      <c r="BZV109" s="18"/>
      <c r="BZW109" s="18"/>
      <c r="BZX109" s="18"/>
      <c r="BZY109" s="18"/>
      <c r="BZZ109" s="18"/>
      <c r="CAA109" s="18"/>
      <c r="CAB109" s="18"/>
      <c r="CAC109" s="18"/>
      <c r="CAD109" s="18"/>
      <c r="CAE109" s="18"/>
      <c r="CAF109" s="18"/>
      <c r="CAG109" s="18"/>
      <c r="CAH109" s="18"/>
      <c r="CAI109" s="18"/>
      <c r="CAJ109" s="18"/>
      <c r="CAK109" s="18"/>
      <c r="CAL109" s="18"/>
      <c r="CAM109" s="18"/>
      <c r="CAN109" s="18"/>
      <c r="CAO109" s="18"/>
      <c r="CAP109" s="18"/>
      <c r="CAQ109" s="18"/>
      <c r="CAR109" s="18"/>
      <c r="CAS109" s="18"/>
      <c r="CAT109" s="18"/>
      <c r="CAU109" s="18"/>
      <c r="CAV109" s="18"/>
      <c r="CAW109" s="18"/>
      <c r="CAX109" s="18"/>
      <c r="CAY109" s="18"/>
      <c r="CAZ109" s="18"/>
      <c r="CBA109" s="18"/>
      <c r="CBB109" s="18"/>
      <c r="CBC109" s="18"/>
      <c r="CBD109" s="18"/>
      <c r="CBE109" s="18"/>
      <c r="CBF109" s="18"/>
      <c r="CBG109" s="18"/>
      <c r="CBH109" s="18"/>
      <c r="CBI109" s="18"/>
      <c r="CBJ109" s="18"/>
      <c r="CBK109" s="18"/>
      <c r="CBL109" s="18"/>
      <c r="CBM109" s="18"/>
      <c r="CBN109" s="18"/>
      <c r="CBO109" s="18"/>
      <c r="CBP109" s="18"/>
      <c r="CBQ109" s="18"/>
      <c r="CBR109" s="18"/>
      <c r="CBS109" s="18"/>
      <c r="CBT109" s="18"/>
      <c r="CBU109" s="18"/>
      <c r="CBV109" s="18"/>
      <c r="CBW109" s="18"/>
      <c r="CBX109" s="18"/>
      <c r="CBY109" s="18"/>
      <c r="CBZ109" s="18"/>
      <c r="CCA109" s="18"/>
      <c r="CCB109" s="18"/>
      <c r="CCC109" s="18"/>
      <c r="CCD109" s="18"/>
      <c r="CCE109" s="18"/>
      <c r="CCF109" s="18"/>
      <c r="CCG109" s="18"/>
      <c r="CCH109" s="18"/>
      <c r="CCI109" s="18"/>
      <c r="CCJ109" s="18"/>
      <c r="CCK109" s="18"/>
      <c r="CCL109" s="18"/>
      <c r="CCM109" s="18"/>
      <c r="CCN109" s="18"/>
      <c r="CCO109" s="18"/>
      <c r="CCP109" s="18"/>
      <c r="CCQ109" s="18"/>
      <c r="CCR109" s="18"/>
      <c r="CCS109" s="18"/>
      <c r="CCT109" s="18"/>
      <c r="CCU109" s="18"/>
      <c r="CCV109" s="18"/>
      <c r="CCW109" s="18"/>
      <c r="CCX109" s="18"/>
      <c r="CCY109" s="18"/>
      <c r="CCZ109" s="18"/>
      <c r="CDA109" s="18"/>
      <c r="CDB109" s="18"/>
      <c r="CDC109" s="18"/>
      <c r="CDD109" s="18"/>
      <c r="CDE109" s="18"/>
      <c r="CDF109" s="18"/>
      <c r="CDG109" s="18"/>
      <c r="CDH109" s="18"/>
      <c r="CDI109" s="18"/>
      <c r="CDJ109" s="18"/>
      <c r="CDK109" s="18"/>
      <c r="CDL109" s="18"/>
      <c r="CDM109" s="18"/>
      <c r="CDN109" s="18"/>
      <c r="CDO109" s="18"/>
      <c r="CDP109" s="18"/>
      <c r="CDQ109" s="18"/>
      <c r="CDR109" s="18"/>
      <c r="CDS109" s="18"/>
      <c r="CDT109" s="18"/>
      <c r="CDU109" s="18"/>
      <c r="CDV109" s="18"/>
      <c r="CDW109" s="18"/>
      <c r="CDX109" s="18"/>
      <c r="CDY109" s="18"/>
      <c r="CDZ109" s="18"/>
      <c r="CEA109" s="18"/>
      <c r="CEB109" s="18"/>
      <c r="CEC109" s="18"/>
      <c r="CED109" s="18"/>
      <c r="CEE109" s="18"/>
      <c r="CEF109" s="18"/>
      <c r="CEG109" s="18"/>
      <c r="CEH109" s="18"/>
      <c r="CEI109" s="18"/>
      <c r="CEJ109" s="18"/>
      <c r="CEK109" s="18"/>
      <c r="CEL109" s="18"/>
      <c r="CEM109" s="18"/>
      <c r="CEN109" s="18"/>
      <c r="CEO109" s="18"/>
      <c r="CEP109" s="18"/>
      <c r="CEQ109" s="18"/>
      <c r="CER109" s="18"/>
      <c r="CES109" s="18"/>
      <c r="CET109" s="18"/>
      <c r="CEU109" s="18"/>
      <c r="CEV109" s="18"/>
      <c r="CEW109" s="18"/>
      <c r="CEX109" s="18"/>
      <c r="CEY109" s="18"/>
      <c r="CEZ109" s="18"/>
      <c r="CFA109" s="18"/>
      <c r="CFB109" s="18"/>
      <c r="CFC109" s="18"/>
      <c r="CFD109" s="18"/>
      <c r="CFE109" s="18"/>
      <c r="CFF109" s="18"/>
      <c r="CFG109" s="18"/>
      <c r="CFH109" s="18"/>
      <c r="CFI109" s="18"/>
      <c r="CFJ109" s="18"/>
      <c r="CFK109" s="18"/>
      <c r="CFL109" s="18"/>
      <c r="CFM109" s="18"/>
      <c r="CFN109" s="18"/>
      <c r="CFO109" s="18"/>
      <c r="CFP109" s="18"/>
      <c r="CFQ109" s="18"/>
      <c r="CFR109" s="18"/>
      <c r="CFS109" s="18"/>
      <c r="CFT109" s="18"/>
      <c r="CFU109" s="18"/>
      <c r="CFV109" s="18"/>
      <c r="CFW109" s="18"/>
      <c r="CFX109" s="18"/>
      <c r="CFY109" s="18"/>
      <c r="CFZ109" s="18"/>
      <c r="CGA109" s="18"/>
      <c r="CGB109" s="18"/>
      <c r="CGC109" s="18"/>
      <c r="CGD109" s="18"/>
      <c r="CGE109" s="18"/>
      <c r="CGF109" s="18"/>
      <c r="CGG109" s="18"/>
      <c r="CGH109" s="18"/>
      <c r="CGI109" s="18"/>
      <c r="CGJ109" s="18"/>
      <c r="CGK109" s="18"/>
      <c r="CGL109" s="18"/>
      <c r="CGM109" s="18"/>
      <c r="CGN109" s="18"/>
      <c r="CGO109" s="18"/>
      <c r="CGP109" s="18"/>
      <c r="CGQ109" s="18"/>
      <c r="CGR109" s="18"/>
      <c r="CGS109" s="18"/>
      <c r="CGT109" s="18"/>
      <c r="CGU109" s="18"/>
      <c r="CGV109" s="18"/>
      <c r="CGW109" s="18"/>
      <c r="CGX109" s="18"/>
      <c r="CGY109" s="18"/>
      <c r="CGZ109" s="18"/>
      <c r="CHA109" s="18"/>
      <c r="CHB109" s="18"/>
      <c r="CHC109" s="18"/>
      <c r="CHD109" s="18"/>
      <c r="CHE109" s="18"/>
      <c r="CHF109" s="18"/>
      <c r="CHG109" s="18"/>
      <c r="CHH109" s="18"/>
      <c r="CHI109" s="18"/>
      <c r="CHJ109" s="18"/>
      <c r="CHK109" s="18"/>
      <c r="CHL109" s="18"/>
      <c r="CHM109" s="18"/>
      <c r="CHN109" s="18"/>
      <c r="CHO109" s="18"/>
      <c r="CHP109" s="18"/>
      <c r="CHQ109" s="18"/>
      <c r="CHR109" s="18"/>
      <c r="CHS109" s="18"/>
      <c r="CHT109" s="18"/>
      <c r="CHU109" s="18"/>
      <c r="CHV109" s="18"/>
      <c r="CHW109" s="18"/>
      <c r="CHX109" s="18"/>
      <c r="CHY109" s="18"/>
      <c r="CHZ109" s="18"/>
      <c r="CIA109" s="18"/>
      <c r="CIB109" s="18"/>
      <c r="CIC109" s="18"/>
      <c r="CID109" s="18"/>
      <c r="CIE109" s="18"/>
      <c r="CIF109" s="18"/>
      <c r="CIG109" s="18"/>
      <c r="CIH109" s="18"/>
      <c r="CII109" s="18"/>
      <c r="CIJ109" s="18"/>
      <c r="CIK109" s="18"/>
      <c r="CIL109" s="18"/>
      <c r="CIM109" s="18"/>
      <c r="CIN109" s="18"/>
      <c r="CIO109" s="18"/>
      <c r="CIP109" s="18"/>
      <c r="CIQ109" s="18"/>
      <c r="CIR109" s="18"/>
      <c r="CIS109" s="18"/>
      <c r="CIT109" s="18"/>
      <c r="CIU109" s="18"/>
      <c r="CIV109" s="18"/>
      <c r="CIW109" s="18"/>
      <c r="CIX109" s="18"/>
      <c r="CIY109" s="18"/>
      <c r="CIZ109" s="18"/>
      <c r="CJA109" s="18"/>
      <c r="CJB109" s="18"/>
      <c r="CJC109" s="18"/>
      <c r="CJD109" s="18"/>
      <c r="CJE109" s="18"/>
      <c r="CJF109" s="18"/>
      <c r="CJG109" s="18"/>
      <c r="CJH109" s="18"/>
      <c r="CJI109" s="18"/>
      <c r="CJJ109" s="18"/>
      <c r="CJK109" s="18"/>
      <c r="CJL109" s="18"/>
      <c r="CJM109" s="18"/>
      <c r="CJN109" s="18"/>
      <c r="CJO109" s="18"/>
      <c r="CJP109" s="18"/>
      <c r="CJQ109" s="18"/>
      <c r="CJR109" s="18"/>
      <c r="CJS109" s="18"/>
      <c r="CJT109" s="18"/>
      <c r="CJU109" s="18"/>
      <c r="CJV109" s="18"/>
      <c r="CJW109" s="18"/>
      <c r="CJX109" s="18"/>
      <c r="CJY109" s="18"/>
      <c r="CJZ109" s="18"/>
      <c r="CKA109" s="18"/>
      <c r="CKB109" s="18"/>
      <c r="CKC109" s="18"/>
      <c r="CKD109" s="18"/>
      <c r="CKE109" s="18"/>
      <c r="CKF109" s="18"/>
      <c r="CKG109" s="18"/>
      <c r="CKH109" s="18"/>
      <c r="CKI109" s="18"/>
      <c r="CKJ109" s="18"/>
      <c r="CKK109" s="18"/>
      <c r="CKL109" s="18"/>
      <c r="CKM109" s="18"/>
      <c r="CKN109" s="18"/>
      <c r="CKO109" s="18"/>
      <c r="CKP109" s="18"/>
      <c r="CKQ109" s="18"/>
      <c r="CKR109" s="18"/>
      <c r="CKS109" s="18"/>
      <c r="CKT109" s="18"/>
      <c r="CKU109" s="18"/>
      <c r="CKV109" s="18"/>
      <c r="CKW109" s="18"/>
      <c r="CKX109" s="18"/>
      <c r="CKY109" s="18"/>
      <c r="CKZ109" s="18"/>
      <c r="CLA109" s="18"/>
      <c r="CLB109" s="18"/>
      <c r="CLC109" s="18"/>
      <c r="CLD109" s="18"/>
      <c r="CLE109" s="18"/>
      <c r="CLF109" s="18"/>
      <c r="CLG109" s="18"/>
      <c r="CLH109" s="18"/>
      <c r="CLI109" s="18"/>
      <c r="CLJ109" s="18"/>
      <c r="CLK109" s="18"/>
      <c r="CLL109" s="18"/>
      <c r="CLM109" s="18"/>
      <c r="CLN109" s="18"/>
      <c r="CLO109" s="18"/>
      <c r="CLP109" s="18"/>
      <c r="CLQ109" s="18"/>
      <c r="CLR109" s="18"/>
      <c r="CLS109" s="18"/>
    </row>
    <row r="110" spans="1:2359" x14ac:dyDescent="0.25">
      <c r="B110" s="153">
        <v>321100011</v>
      </c>
      <c r="C110" s="5" t="s">
        <v>27</v>
      </c>
      <c r="D110" s="150" t="s">
        <v>47</v>
      </c>
      <c r="E110" s="11"/>
      <c r="F110" s="108">
        <f>(G110+J110)/2</f>
        <v>27.281300000000002</v>
      </c>
      <c r="G110" s="19">
        <v>28</v>
      </c>
      <c r="H110" s="248"/>
      <c r="I110" s="16" t="s">
        <v>238</v>
      </c>
      <c r="J110" s="19">
        <f>(1328.13/50)</f>
        <v>26.562600000000003</v>
      </c>
      <c r="K110" s="246" t="s">
        <v>240</v>
      </c>
      <c r="L110" s="55" t="s">
        <v>239</v>
      </c>
      <c r="M110" s="63"/>
      <c r="N110" s="63"/>
      <c r="O110" s="55"/>
      <c r="P110" s="55"/>
      <c r="R110" s="99">
        <v>3</v>
      </c>
      <c r="S110" s="96">
        <f>(F110)</f>
        <v>27.281300000000002</v>
      </c>
      <c r="T110" s="96">
        <f>('PRECIOS COMPR.AR MARZO'!F111)</f>
        <v>20.5</v>
      </c>
      <c r="U110" s="92">
        <f>('PRECIOS COMPR.AR MARZO'!G111+'PRECIOS COMPR.AR MARZO'!S111)/2</f>
        <v>19.475000000000001</v>
      </c>
      <c r="V110" s="92">
        <f>('PRECIOS COMPR.AR MARZO'!N111)</f>
        <v>19.690000000000001</v>
      </c>
      <c r="W110" s="223">
        <f>(V110+U110+T110)/3</f>
        <v>19.888333333333335</v>
      </c>
      <c r="X110" s="18"/>
      <c r="Y110" s="31"/>
      <c r="Z110" s="31"/>
      <c r="AA110" s="43"/>
      <c r="AB110" s="18"/>
      <c r="AC110" s="18"/>
      <c r="AE110" s="18"/>
      <c r="AF110" s="18"/>
      <c r="AG110" s="18"/>
      <c r="AI110" s="18"/>
      <c r="AK110" s="18"/>
      <c r="AL110" s="18"/>
      <c r="AN110" s="36"/>
      <c r="AO110" s="36"/>
      <c r="AP110" s="36"/>
      <c r="AQ110" s="36"/>
      <c r="AR110" s="36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</row>
    <row r="111" spans="1:2359" x14ac:dyDescent="0.25">
      <c r="B111" s="586" t="s">
        <v>324</v>
      </c>
      <c r="C111" s="586"/>
      <c r="D111" s="586"/>
      <c r="E111" s="11"/>
      <c r="F111" s="598"/>
      <c r="G111" s="598"/>
      <c r="H111" s="598"/>
      <c r="I111" s="598"/>
      <c r="J111" s="598"/>
      <c r="K111" s="598"/>
      <c r="L111" s="598"/>
      <c r="M111" s="598"/>
      <c r="N111" s="598"/>
      <c r="O111" s="598"/>
      <c r="P111" s="598"/>
      <c r="R111" s="578"/>
      <c r="S111" s="579"/>
      <c r="T111" s="579"/>
      <c r="U111" s="579"/>
      <c r="V111" s="580"/>
      <c r="W111" s="221"/>
      <c r="X111" s="18"/>
      <c r="Y111" s="31"/>
      <c r="Z111" s="31"/>
      <c r="AA111" s="43"/>
      <c r="AB111" s="18"/>
      <c r="AC111" s="18"/>
      <c r="AE111" s="18"/>
      <c r="AF111" s="18"/>
      <c r="AG111" s="18"/>
      <c r="AI111" s="18"/>
      <c r="AK111" s="18"/>
      <c r="AL111" s="18"/>
      <c r="AN111" s="36"/>
      <c r="AO111" s="36"/>
      <c r="AP111" s="36"/>
      <c r="AQ111" s="36"/>
      <c r="AR111" s="36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</row>
    <row r="112" spans="1:2359" x14ac:dyDescent="0.25">
      <c r="B112" s="624">
        <v>32090019</v>
      </c>
      <c r="C112" s="28" t="s">
        <v>94</v>
      </c>
      <c r="D112" s="165" t="s">
        <v>64</v>
      </c>
      <c r="E112" s="11"/>
      <c r="F112" s="111">
        <f>(G112+J112)/2</f>
        <v>598.26499999999999</v>
      </c>
      <c r="G112" s="19">
        <v>644.53</v>
      </c>
      <c r="H112" s="246" t="s">
        <v>232</v>
      </c>
      <c r="I112" s="29" t="s">
        <v>231</v>
      </c>
      <c r="J112" s="49">
        <v>552</v>
      </c>
      <c r="K112" s="82" t="s">
        <v>232</v>
      </c>
      <c r="L112" s="53" t="s">
        <v>342</v>
      </c>
      <c r="M112" s="67"/>
      <c r="N112" s="67"/>
      <c r="O112" s="57"/>
      <c r="P112" s="57"/>
      <c r="R112" s="99">
        <v>2</v>
      </c>
      <c r="S112" s="94">
        <f t="shared" ref="S112:S120" si="8">(F112)</f>
        <v>598.26499999999999</v>
      </c>
      <c r="T112" s="77"/>
      <c r="U112" s="77"/>
      <c r="V112" s="77"/>
      <c r="W112" s="223"/>
      <c r="X112" s="18"/>
      <c r="Y112" s="31"/>
      <c r="Z112" s="31"/>
      <c r="AA112" s="43"/>
      <c r="AB112" s="18"/>
      <c r="AC112" s="18"/>
      <c r="AE112" s="18"/>
      <c r="AF112" s="18"/>
      <c r="AG112" s="18"/>
      <c r="AI112" s="18"/>
      <c r="AK112" s="18"/>
      <c r="AL112" s="18"/>
      <c r="AN112" s="36"/>
      <c r="AO112" s="36"/>
      <c r="AP112" s="36"/>
      <c r="AQ112" s="36"/>
      <c r="AR112" s="36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</row>
    <row r="113" spans="1:2359" x14ac:dyDescent="0.25">
      <c r="B113" s="624"/>
      <c r="C113" s="28" t="s">
        <v>92</v>
      </c>
      <c r="D113" s="165" t="s">
        <v>64</v>
      </c>
      <c r="E113" s="11"/>
      <c r="F113" s="111">
        <f t="shared" ref="F113:F114" si="9">(G113+J113)/2</f>
        <v>598.26499999999999</v>
      </c>
      <c r="G113" s="19">
        <v>644.53</v>
      </c>
      <c r="H113" s="246" t="s">
        <v>232</v>
      </c>
      <c r="I113" s="29" t="s">
        <v>234</v>
      </c>
      <c r="J113" s="49">
        <v>552</v>
      </c>
      <c r="K113" s="82" t="s">
        <v>232</v>
      </c>
      <c r="L113" s="53" t="s">
        <v>342</v>
      </c>
      <c r="M113" s="67"/>
      <c r="N113" s="67"/>
      <c r="O113" s="57"/>
      <c r="P113" s="57"/>
      <c r="R113" s="105">
        <v>3</v>
      </c>
      <c r="S113" s="106">
        <f t="shared" si="8"/>
        <v>598.26499999999999</v>
      </c>
      <c r="T113" s="92">
        <f>('PRECIOS COMPR.AR MARZO'!X114)</f>
        <v>224.37</v>
      </c>
      <c r="U113" s="92">
        <f>('PRECIOS COMPR.AR MARZO'!G114)</f>
        <v>229.88</v>
      </c>
      <c r="V113" s="92"/>
      <c r="W113" s="223">
        <f>(U113+T113)/2</f>
        <v>227.125</v>
      </c>
      <c r="X113" s="27"/>
      <c r="Y113" s="31"/>
      <c r="Z113" s="31"/>
      <c r="AA113" s="43"/>
      <c r="AB113" s="18"/>
      <c r="AC113" s="18"/>
      <c r="AE113" s="18"/>
      <c r="AF113" s="18"/>
      <c r="AG113" s="18"/>
      <c r="AI113" s="18"/>
      <c r="AK113" s="18"/>
      <c r="AL113" s="18"/>
      <c r="AN113" s="36"/>
      <c r="AO113" s="36"/>
      <c r="AP113" s="36"/>
      <c r="AQ113" s="36"/>
      <c r="AR113" s="36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</row>
    <row r="114" spans="1:2359" x14ac:dyDescent="0.25">
      <c r="B114" s="624"/>
      <c r="C114" s="28" t="s">
        <v>93</v>
      </c>
      <c r="D114" s="165" t="s">
        <v>64</v>
      </c>
      <c r="E114" s="11"/>
      <c r="F114" s="111">
        <f t="shared" si="9"/>
        <v>598.26499999999999</v>
      </c>
      <c r="G114" s="19">
        <v>644.53</v>
      </c>
      <c r="H114" s="246" t="s">
        <v>232</v>
      </c>
      <c r="I114" s="29" t="s">
        <v>233</v>
      </c>
      <c r="J114" s="49">
        <v>552</v>
      </c>
      <c r="K114" s="82" t="s">
        <v>232</v>
      </c>
      <c r="L114" s="53" t="s">
        <v>342</v>
      </c>
      <c r="M114" s="67"/>
      <c r="N114" s="67"/>
      <c r="O114" s="57"/>
      <c r="P114" s="57"/>
      <c r="R114" s="105">
        <v>3</v>
      </c>
      <c r="S114" s="106">
        <f t="shared" si="8"/>
        <v>598.26499999999999</v>
      </c>
      <c r="T114" s="96">
        <f>('PRECIOS COMPR.AR MARZO'!X115)</f>
        <v>261.54000000000002</v>
      </c>
      <c r="U114" s="93"/>
      <c r="V114" s="96">
        <f>('PRECIOS COMPR.AR MARZO'!N115)</f>
        <v>293.01</v>
      </c>
      <c r="W114" s="223">
        <f>(V114+T114)/2</f>
        <v>277.27499999999998</v>
      </c>
      <c r="X114" s="27"/>
      <c r="Y114" s="31"/>
      <c r="Z114" s="31"/>
      <c r="AA114" s="43"/>
      <c r="AB114" s="18"/>
      <c r="AC114" s="18"/>
      <c r="AE114" s="18"/>
      <c r="AF114" s="18"/>
      <c r="AG114" s="18"/>
      <c r="AI114" s="18"/>
      <c r="AK114" s="18"/>
      <c r="AL114" s="18"/>
      <c r="AN114" s="36"/>
      <c r="AO114" s="36"/>
      <c r="AP114" s="36"/>
      <c r="AQ114" s="36"/>
      <c r="AR114" s="36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</row>
    <row r="115" spans="1:2359" x14ac:dyDescent="0.25">
      <c r="B115" s="584">
        <v>32120004</v>
      </c>
      <c r="C115" s="28" t="s">
        <v>30</v>
      </c>
      <c r="D115" s="165" t="s">
        <v>47</v>
      </c>
      <c r="E115" s="11"/>
      <c r="F115" s="111">
        <f>(G115)</f>
        <v>66.796880000000002</v>
      </c>
      <c r="G115" s="19">
        <f>(16699.22/250)</f>
        <v>66.796880000000002</v>
      </c>
      <c r="H115" s="246" t="s">
        <v>39</v>
      </c>
      <c r="I115" s="58" t="s">
        <v>31</v>
      </c>
      <c r="J115" s="58"/>
      <c r="K115" s="259"/>
      <c r="L115" s="58"/>
      <c r="M115" s="68"/>
      <c r="N115" s="68"/>
      <c r="O115" s="29"/>
      <c r="P115" s="28"/>
      <c r="Q115" s="18"/>
      <c r="R115" s="105">
        <v>2</v>
      </c>
      <c r="S115" s="96">
        <f t="shared" si="8"/>
        <v>66.796880000000002</v>
      </c>
      <c r="T115" s="96">
        <f>('PRECIOS COMPR.AR MARZO'!F116)</f>
        <v>51.98</v>
      </c>
      <c r="U115" s="92">
        <f>('PRECIOS COMPR.AR MARZO'!G116+'PRECIOS COMPR.AR MARZO'!S116)</f>
        <v>112.81</v>
      </c>
      <c r="V115" s="96">
        <f>('PRECIOS COMPR.AR MARZO'!N116)</f>
        <v>61</v>
      </c>
      <c r="W115" s="223">
        <f>(V115+U115+T115)/3</f>
        <v>75.263333333333335</v>
      </c>
      <c r="X115" s="27"/>
      <c r="Y115" s="31"/>
      <c r="Z115" s="31"/>
      <c r="AA115" s="43"/>
      <c r="AB115" s="18"/>
      <c r="AC115" s="18"/>
      <c r="AE115" s="18"/>
      <c r="AF115" s="18"/>
      <c r="AG115" s="18"/>
      <c r="AI115" s="18"/>
      <c r="AK115" s="18"/>
      <c r="AL115" s="18"/>
      <c r="AN115" s="36"/>
      <c r="AO115" s="36"/>
      <c r="AP115" s="36"/>
      <c r="AQ115" s="36"/>
      <c r="AR115" s="36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</row>
    <row r="116" spans="1:2359" s="26" customFormat="1" x14ac:dyDescent="0.25">
      <c r="A116" s="18"/>
      <c r="B116" s="584"/>
      <c r="C116" s="9" t="s">
        <v>100</v>
      </c>
      <c r="D116" s="161" t="s">
        <v>47</v>
      </c>
      <c r="E116" s="11"/>
      <c r="F116" s="111">
        <f>(G116)</f>
        <v>66.796899999999994</v>
      </c>
      <c r="G116" s="19">
        <f>(6679.69/100)</f>
        <v>66.796899999999994</v>
      </c>
      <c r="H116" s="246" t="s">
        <v>39</v>
      </c>
      <c r="I116" s="55" t="s">
        <v>242</v>
      </c>
      <c r="J116" s="55"/>
      <c r="K116" s="257"/>
      <c r="L116" s="55"/>
      <c r="M116" s="62"/>
      <c r="N116" s="62"/>
      <c r="O116" s="16"/>
      <c r="P116" s="5"/>
      <c r="Q116" s="18"/>
      <c r="R116" s="100">
        <v>2</v>
      </c>
      <c r="S116" s="96">
        <f t="shared" si="8"/>
        <v>66.796899999999994</v>
      </c>
      <c r="T116" s="92">
        <v>61</v>
      </c>
      <c r="U116" s="93"/>
      <c r="V116" s="93"/>
      <c r="W116" s="223">
        <f>(T116)</f>
        <v>61</v>
      </c>
      <c r="X116" s="207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  <c r="IW116" s="18"/>
      <c r="IX116" s="18"/>
      <c r="IY116" s="18"/>
      <c r="IZ116" s="18"/>
      <c r="JA116" s="18"/>
      <c r="JB116" s="18"/>
      <c r="JC116" s="18"/>
      <c r="JD116" s="18"/>
      <c r="JE116" s="18"/>
      <c r="JF116" s="18"/>
      <c r="JG116" s="18"/>
      <c r="JH116" s="18"/>
      <c r="JI116" s="18"/>
      <c r="JJ116" s="18"/>
      <c r="JK116" s="18"/>
      <c r="JL116" s="18"/>
      <c r="JM116" s="18"/>
      <c r="JN116" s="18"/>
      <c r="JO116" s="18"/>
      <c r="JP116" s="18"/>
      <c r="JQ116" s="18"/>
      <c r="JR116" s="18"/>
      <c r="JS116" s="18"/>
      <c r="JT116" s="18"/>
      <c r="JU116" s="18"/>
      <c r="JV116" s="18"/>
      <c r="JW116" s="18"/>
      <c r="JX116" s="18"/>
      <c r="JY116" s="18"/>
      <c r="JZ116" s="18"/>
      <c r="KA116" s="18"/>
      <c r="KB116" s="18"/>
      <c r="KC116" s="18"/>
      <c r="KD116" s="18"/>
      <c r="KE116" s="18"/>
      <c r="KF116" s="18"/>
      <c r="KG116" s="18"/>
      <c r="KH116" s="18"/>
      <c r="KI116" s="18"/>
      <c r="KJ116" s="18"/>
      <c r="KK116" s="18"/>
      <c r="KL116" s="18"/>
      <c r="KM116" s="18"/>
      <c r="KN116" s="18"/>
      <c r="KO116" s="18"/>
      <c r="KP116" s="18"/>
      <c r="KQ116" s="18"/>
      <c r="KR116" s="18"/>
      <c r="KS116" s="18"/>
      <c r="KT116" s="18"/>
      <c r="KU116" s="18"/>
      <c r="KV116" s="18"/>
      <c r="KW116" s="18"/>
      <c r="KX116" s="18"/>
      <c r="KY116" s="18"/>
      <c r="KZ116" s="18"/>
      <c r="LA116" s="18"/>
      <c r="LB116" s="18"/>
      <c r="LC116" s="18"/>
      <c r="LD116" s="18"/>
      <c r="LE116" s="18"/>
      <c r="LF116" s="18"/>
      <c r="LG116" s="18"/>
      <c r="LH116" s="18"/>
      <c r="LI116" s="18"/>
      <c r="LJ116" s="18"/>
      <c r="LK116" s="18"/>
      <c r="LL116" s="18"/>
      <c r="LM116" s="18"/>
      <c r="LN116" s="18"/>
      <c r="LO116" s="18"/>
      <c r="LP116" s="18"/>
      <c r="LQ116" s="18"/>
      <c r="LR116" s="18"/>
      <c r="LS116" s="18"/>
      <c r="LT116" s="18"/>
      <c r="LU116" s="18"/>
      <c r="LV116" s="18"/>
      <c r="LW116" s="18"/>
      <c r="LX116" s="18"/>
      <c r="LY116" s="18"/>
      <c r="LZ116" s="18"/>
      <c r="MA116" s="18"/>
      <c r="MB116" s="18"/>
      <c r="MC116" s="18"/>
      <c r="MD116" s="18"/>
      <c r="ME116" s="18"/>
      <c r="MF116" s="18"/>
      <c r="MG116" s="18"/>
      <c r="MH116" s="18"/>
      <c r="MI116" s="18"/>
      <c r="MJ116" s="18"/>
      <c r="MK116" s="18"/>
      <c r="ML116" s="18"/>
      <c r="MM116" s="18"/>
      <c r="MN116" s="18"/>
      <c r="MO116" s="18"/>
      <c r="MP116" s="18"/>
      <c r="MQ116" s="18"/>
      <c r="MR116" s="18"/>
      <c r="MS116" s="18"/>
      <c r="MT116" s="18"/>
      <c r="MU116" s="18"/>
      <c r="MV116" s="18"/>
      <c r="MW116" s="18"/>
      <c r="MX116" s="18"/>
      <c r="MY116" s="18"/>
      <c r="MZ116" s="18"/>
      <c r="NA116" s="18"/>
      <c r="NB116" s="18"/>
      <c r="NC116" s="18"/>
      <c r="ND116" s="18"/>
      <c r="NE116" s="18"/>
      <c r="NF116" s="18"/>
      <c r="NG116" s="18"/>
      <c r="NH116" s="18"/>
      <c r="NI116" s="18"/>
      <c r="NJ116" s="18"/>
      <c r="NK116" s="18"/>
      <c r="NL116" s="18"/>
      <c r="NM116" s="18"/>
      <c r="NN116" s="18"/>
      <c r="NO116" s="18"/>
      <c r="NP116" s="18"/>
      <c r="NQ116" s="18"/>
      <c r="NR116" s="18"/>
      <c r="NS116" s="18"/>
      <c r="NT116" s="18"/>
      <c r="NU116" s="18"/>
      <c r="NV116" s="18"/>
      <c r="NW116" s="18"/>
      <c r="NX116" s="18"/>
      <c r="NY116" s="18"/>
      <c r="NZ116" s="18"/>
      <c r="OA116" s="18"/>
      <c r="OB116" s="18"/>
      <c r="OC116" s="18"/>
      <c r="OD116" s="18"/>
      <c r="OE116" s="18"/>
      <c r="OF116" s="18"/>
      <c r="OG116" s="18"/>
      <c r="OH116" s="18"/>
      <c r="OI116" s="18"/>
      <c r="OJ116" s="18"/>
      <c r="OK116" s="18"/>
      <c r="OL116" s="18"/>
      <c r="OM116" s="18"/>
      <c r="ON116" s="18"/>
      <c r="OO116" s="18"/>
      <c r="OP116" s="18"/>
      <c r="OQ116" s="18"/>
      <c r="OR116" s="18"/>
      <c r="OS116" s="18"/>
      <c r="OT116" s="18"/>
      <c r="OU116" s="18"/>
      <c r="OV116" s="18"/>
      <c r="OW116" s="18"/>
      <c r="OX116" s="18"/>
      <c r="OY116" s="18"/>
      <c r="OZ116" s="18"/>
      <c r="PA116" s="18"/>
      <c r="PB116" s="18"/>
      <c r="PC116" s="18"/>
      <c r="PD116" s="18"/>
      <c r="PE116" s="18"/>
      <c r="PF116" s="18"/>
      <c r="PG116" s="18"/>
      <c r="PH116" s="18"/>
      <c r="PI116" s="18"/>
      <c r="PJ116" s="18"/>
      <c r="PK116" s="18"/>
      <c r="PL116" s="18"/>
      <c r="PM116" s="18"/>
      <c r="PN116" s="18"/>
      <c r="PO116" s="18"/>
      <c r="PP116" s="18"/>
      <c r="PQ116" s="18"/>
      <c r="PR116" s="18"/>
      <c r="PS116" s="18"/>
      <c r="PT116" s="18"/>
      <c r="PU116" s="18"/>
      <c r="PV116" s="18"/>
      <c r="PW116" s="18"/>
      <c r="PX116" s="18"/>
      <c r="PY116" s="18"/>
      <c r="PZ116" s="18"/>
      <c r="QA116" s="18"/>
      <c r="QB116" s="18"/>
      <c r="QC116" s="18"/>
      <c r="QD116" s="18"/>
      <c r="QE116" s="18"/>
      <c r="QF116" s="18"/>
      <c r="QG116" s="18"/>
      <c r="QH116" s="18"/>
      <c r="QI116" s="18"/>
      <c r="QJ116" s="18"/>
      <c r="QK116" s="18"/>
      <c r="QL116" s="18"/>
      <c r="QM116" s="18"/>
      <c r="QN116" s="18"/>
      <c r="QO116" s="18"/>
      <c r="QP116" s="18"/>
      <c r="QQ116" s="18"/>
      <c r="QR116" s="18"/>
      <c r="QS116" s="18"/>
      <c r="QT116" s="18"/>
      <c r="QU116" s="18"/>
      <c r="QV116" s="18"/>
      <c r="QW116" s="18"/>
      <c r="QX116" s="18"/>
      <c r="QY116" s="18"/>
      <c r="QZ116" s="18"/>
      <c r="RA116" s="18"/>
      <c r="RB116" s="18"/>
      <c r="RC116" s="18"/>
      <c r="RD116" s="18"/>
      <c r="RE116" s="18"/>
      <c r="RF116" s="18"/>
      <c r="RG116" s="18"/>
      <c r="RH116" s="18"/>
      <c r="RI116" s="18"/>
      <c r="RJ116" s="18"/>
      <c r="RK116" s="18"/>
      <c r="RL116" s="18"/>
      <c r="RM116" s="18"/>
      <c r="RN116" s="18"/>
      <c r="RO116" s="18"/>
      <c r="RP116" s="18"/>
      <c r="RQ116" s="18"/>
      <c r="RR116" s="18"/>
      <c r="RS116" s="18"/>
      <c r="RT116" s="18"/>
      <c r="RU116" s="18"/>
      <c r="RV116" s="18"/>
      <c r="RW116" s="18"/>
      <c r="RX116" s="18"/>
      <c r="RY116" s="18"/>
      <c r="RZ116" s="18"/>
      <c r="SA116" s="18"/>
      <c r="SB116" s="18"/>
      <c r="SC116" s="18"/>
      <c r="SD116" s="18"/>
      <c r="SE116" s="18"/>
      <c r="SF116" s="18"/>
      <c r="SG116" s="18"/>
      <c r="SH116" s="18"/>
      <c r="SI116" s="18"/>
      <c r="SJ116" s="18"/>
      <c r="SK116" s="18"/>
      <c r="SL116" s="18"/>
      <c r="SM116" s="18"/>
      <c r="SN116" s="18"/>
      <c r="SO116" s="18"/>
      <c r="SP116" s="18"/>
      <c r="SQ116" s="18"/>
      <c r="SR116" s="18"/>
      <c r="SS116" s="18"/>
      <c r="ST116" s="18"/>
      <c r="SU116" s="18"/>
      <c r="SV116" s="18"/>
      <c r="SW116" s="18"/>
      <c r="SX116" s="18"/>
      <c r="SY116" s="18"/>
      <c r="SZ116" s="18"/>
      <c r="TA116" s="18"/>
      <c r="TB116" s="18"/>
      <c r="TC116" s="18"/>
      <c r="TD116" s="18"/>
      <c r="TE116" s="18"/>
      <c r="TF116" s="18"/>
      <c r="TG116" s="18"/>
      <c r="TH116" s="18"/>
      <c r="TI116" s="18"/>
      <c r="TJ116" s="18"/>
      <c r="TK116" s="18"/>
      <c r="TL116" s="18"/>
      <c r="TM116" s="18"/>
      <c r="TN116" s="18"/>
      <c r="TO116" s="18"/>
      <c r="TP116" s="18"/>
      <c r="TQ116" s="18"/>
      <c r="TR116" s="18"/>
      <c r="TS116" s="18"/>
      <c r="TT116" s="18"/>
      <c r="TU116" s="18"/>
      <c r="TV116" s="18"/>
      <c r="TW116" s="18"/>
      <c r="TX116" s="18"/>
      <c r="TY116" s="18"/>
      <c r="TZ116" s="18"/>
      <c r="UA116" s="18"/>
      <c r="UB116" s="18"/>
      <c r="UC116" s="18"/>
      <c r="UD116" s="18"/>
      <c r="UE116" s="18"/>
      <c r="UF116" s="18"/>
      <c r="UG116" s="18"/>
      <c r="UH116" s="18"/>
      <c r="UI116" s="18"/>
      <c r="UJ116" s="18"/>
      <c r="UK116" s="18"/>
      <c r="UL116" s="18"/>
      <c r="UM116" s="18"/>
      <c r="UN116" s="18"/>
      <c r="UO116" s="18"/>
      <c r="UP116" s="18"/>
      <c r="UQ116" s="18"/>
      <c r="UR116" s="18"/>
      <c r="US116" s="18"/>
      <c r="UT116" s="18"/>
      <c r="UU116" s="18"/>
      <c r="UV116" s="18"/>
      <c r="UW116" s="18"/>
      <c r="UX116" s="18"/>
      <c r="UY116" s="18"/>
      <c r="UZ116" s="18"/>
      <c r="VA116" s="18"/>
      <c r="VB116" s="18"/>
      <c r="VC116" s="18"/>
      <c r="VD116" s="18"/>
      <c r="VE116" s="18"/>
      <c r="VF116" s="18"/>
      <c r="VG116" s="18"/>
      <c r="VH116" s="18"/>
      <c r="VI116" s="18"/>
      <c r="VJ116" s="18"/>
      <c r="VK116" s="18"/>
      <c r="VL116" s="18"/>
      <c r="VM116" s="18"/>
      <c r="VN116" s="18"/>
      <c r="VO116" s="18"/>
      <c r="VP116" s="18"/>
      <c r="VQ116" s="18"/>
      <c r="VR116" s="18"/>
      <c r="VS116" s="18"/>
      <c r="VT116" s="18"/>
      <c r="VU116" s="18"/>
      <c r="VV116" s="18"/>
      <c r="VW116" s="18"/>
      <c r="VX116" s="18"/>
      <c r="VY116" s="18"/>
      <c r="VZ116" s="18"/>
      <c r="WA116" s="18"/>
      <c r="WB116" s="18"/>
      <c r="WC116" s="18"/>
      <c r="WD116" s="18"/>
      <c r="WE116" s="18"/>
      <c r="WF116" s="18"/>
      <c r="WG116" s="18"/>
      <c r="WH116" s="18"/>
      <c r="WI116" s="18"/>
      <c r="WJ116" s="18"/>
      <c r="WK116" s="18"/>
      <c r="WL116" s="18"/>
      <c r="WM116" s="18"/>
      <c r="WN116" s="18"/>
      <c r="WO116" s="18"/>
      <c r="WP116" s="18"/>
      <c r="WQ116" s="18"/>
      <c r="WR116" s="18"/>
      <c r="WS116" s="18"/>
      <c r="WT116" s="18"/>
      <c r="WU116" s="18"/>
      <c r="WV116" s="18"/>
      <c r="WW116" s="18"/>
      <c r="WX116" s="18"/>
      <c r="WY116" s="18"/>
      <c r="WZ116" s="18"/>
      <c r="XA116" s="18"/>
      <c r="XB116" s="18"/>
      <c r="XC116" s="18"/>
      <c r="XD116" s="18"/>
      <c r="XE116" s="18"/>
      <c r="XF116" s="18"/>
      <c r="XG116" s="18"/>
      <c r="XH116" s="18"/>
      <c r="XI116" s="18"/>
      <c r="XJ116" s="18"/>
      <c r="XK116" s="18"/>
      <c r="XL116" s="18"/>
      <c r="XM116" s="18"/>
      <c r="XN116" s="18"/>
      <c r="XO116" s="18"/>
      <c r="XP116" s="18"/>
      <c r="XQ116" s="18"/>
      <c r="XR116" s="18"/>
      <c r="XS116" s="18"/>
      <c r="XT116" s="18"/>
      <c r="XU116" s="18"/>
      <c r="XV116" s="18"/>
      <c r="XW116" s="18"/>
      <c r="XX116" s="18"/>
      <c r="XY116" s="18"/>
      <c r="XZ116" s="18"/>
      <c r="YA116" s="18"/>
      <c r="YB116" s="18"/>
      <c r="YC116" s="18"/>
      <c r="YD116" s="18"/>
      <c r="YE116" s="18"/>
      <c r="YF116" s="18"/>
      <c r="YG116" s="18"/>
      <c r="YH116" s="18"/>
      <c r="YI116" s="18"/>
      <c r="YJ116" s="18"/>
      <c r="YK116" s="18"/>
      <c r="YL116" s="18"/>
      <c r="YM116" s="18"/>
      <c r="YN116" s="18"/>
      <c r="YO116" s="18"/>
      <c r="YP116" s="18"/>
      <c r="YQ116" s="18"/>
      <c r="YR116" s="18"/>
      <c r="YS116" s="18"/>
      <c r="YT116" s="18"/>
      <c r="YU116" s="18"/>
      <c r="YV116" s="18"/>
      <c r="YW116" s="18"/>
      <c r="YX116" s="18"/>
      <c r="YY116" s="18"/>
      <c r="YZ116" s="18"/>
      <c r="ZA116" s="18"/>
      <c r="ZB116" s="18"/>
      <c r="ZC116" s="18"/>
      <c r="ZD116" s="18"/>
      <c r="ZE116" s="18"/>
      <c r="ZF116" s="18"/>
      <c r="ZG116" s="18"/>
      <c r="ZH116" s="18"/>
      <c r="ZI116" s="18"/>
      <c r="ZJ116" s="18"/>
      <c r="ZK116" s="18"/>
      <c r="ZL116" s="18"/>
      <c r="ZM116" s="18"/>
      <c r="ZN116" s="18"/>
      <c r="ZO116" s="18"/>
      <c r="ZP116" s="18"/>
      <c r="ZQ116" s="18"/>
      <c r="ZR116" s="18"/>
      <c r="ZS116" s="18"/>
      <c r="ZT116" s="18"/>
      <c r="ZU116" s="18"/>
      <c r="ZV116" s="18"/>
      <c r="ZW116" s="18"/>
      <c r="ZX116" s="18"/>
      <c r="ZY116" s="18"/>
      <c r="ZZ116" s="18"/>
      <c r="AAA116" s="18"/>
      <c r="AAB116" s="18"/>
      <c r="AAC116" s="18"/>
      <c r="AAD116" s="18"/>
      <c r="AAE116" s="18"/>
      <c r="AAF116" s="18"/>
      <c r="AAG116" s="18"/>
      <c r="AAH116" s="18"/>
      <c r="AAI116" s="18"/>
      <c r="AAJ116" s="18"/>
      <c r="AAK116" s="18"/>
      <c r="AAL116" s="18"/>
      <c r="AAM116" s="18"/>
      <c r="AAN116" s="18"/>
      <c r="AAO116" s="18"/>
      <c r="AAP116" s="18"/>
      <c r="AAQ116" s="18"/>
      <c r="AAR116" s="18"/>
      <c r="AAS116" s="18"/>
      <c r="AAT116" s="18"/>
      <c r="AAU116" s="18"/>
      <c r="AAV116" s="18"/>
      <c r="AAW116" s="18"/>
      <c r="AAX116" s="18"/>
      <c r="AAY116" s="18"/>
      <c r="AAZ116" s="18"/>
      <c r="ABA116" s="18"/>
      <c r="ABB116" s="18"/>
      <c r="ABC116" s="18"/>
      <c r="ABD116" s="18"/>
      <c r="ABE116" s="18"/>
      <c r="ABF116" s="18"/>
      <c r="ABG116" s="18"/>
      <c r="ABH116" s="18"/>
      <c r="ABI116" s="18"/>
      <c r="ABJ116" s="18"/>
      <c r="ABK116" s="18"/>
      <c r="ABL116" s="18"/>
      <c r="ABM116" s="18"/>
      <c r="ABN116" s="18"/>
      <c r="ABO116" s="18"/>
      <c r="ABP116" s="18"/>
      <c r="ABQ116" s="18"/>
      <c r="ABR116" s="18"/>
      <c r="ABS116" s="18"/>
      <c r="ABT116" s="18"/>
      <c r="ABU116" s="18"/>
      <c r="ABV116" s="18"/>
      <c r="ABW116" s="18"/>
      <c r="ABX116" s="18"/>
      <c r="ABY116" s="18"/>
      <c r="ABZ116" s="18"/>
      <c r="ACA116" s="18"/>
      <c r="ACB116" s="18"/>
      <c r="ACC116" s="18"/>
      <c r="ACD116" s="18"/>
      <c r="ACE116" s="18"/>
      <c r="ACF116" s="18"/>
      <c r="ACG116" s="18"/>
      <c r="ACH116" s="18"/>
      <c r="ACI116" s="18"/>
      <c r="ACJ116" s="18"/>
      <c r="ACK116" s="18"/>
      <c r="ACL116" s="18"/>
      <c r="ACM116" s="18"/>
      <c r="ACN116" s="18"/>
      <c r="ACO116" s="18"/>
      <c r="ACP116" s="18"/>
      <c r="ACQ116" s="18"/>
      <c r="ACR116" s="18"/>
      <c r="ACS116" s="18"/>
      <c r="ACT116" s="18"/>
      <c r="ACU116" s="18"/>
      <c r="ACV116" s="18"/>
      <c r="ACW116" s="18"/>
      <c r="ACX116" s="18"/>
      <c r="ACY116" s="18"/>
      <c r="ACZ116" s="18"/>
      <c r="ADA116" s="18"/>
      <c r="ADB116" s="18"/>
      <c r="ADC116" s="18"/>
      <c r="ADD116" s="18"/>
      <c r="ADE116" s="18"/>
      <c r="ADF116" s="18"/>
      <c r="ADG116" s="18"/>
      <c r="ADH116" s="18"/>
      <c r="ADI116" s="18"/>
      <c r="ADJ116" s="18"/>
      <c r="ADK116" s="18"/>
      <c r="ADL116" s="18"/>
      <c r="ADM116" s="18"/>
      <c r="ADN116" s="18"/>
      <c r="ADO116" s="18"/>
      <c r="ADP116" s="18"/>
      <c r="ADQ116" s="18"/>
      <c r="ADR116" s="18"/>
      <c r="ADS116" s="18"/>
      <c r="ADT116" s="18"/>
      <c r="ADU116" s="18"/>
      <c r="ADV116" s="18"/>
      <c r="ADW116" s="18"/>
      <c r="ADX116" s="18"/>
      <c r="ADY116" s="18"/>
      <c r="ADZ116" s="18"/>
      <c r="AEA116" s="18"/>
      <c r="AEB116" s="18"/>
      <c r="AEC116" s="18"/>
      <c r="AED116" s="18"/>
      <c r="AEE116" s="18"/>
      <c r="AEF116" s="18"/>
      <c r="AEG116" s="18"/>
      <c r="AEH116" s="18"/>
      <c r="AEI116" s="18"/>
      <c r="AEJ116" s="18"/>
      <c r="AEK116" s="18"/>
      <c r="AEL116" s="18"/>
      <c r="AEM116" s="18"/>
      <c r="AEN116" s="18"/>
      <c r="AEO116" s="18"/>
      <c r="AEP116" s="18"/>
      <c r="AEQ116" s="18"/>
      <c r="AER116" s="18"/>
      <c r="AES116" s="18"/>
      <c r="AET116" s="18"/>
      <c r="AEU116" s="18"/>
      <c r="AEV116" s="18"/>
      <c r="AEW116" s="18"/>
      <c r="AEX116" s="18"/>
      <c r="AEY116" s="18"/>
      <c r="AEZ116" s="18"/>
      <c r="AFA116" s="18"/>
      <c r="AFB116" s="18"/>
      <c r="AFC116" s="18"/>
      <c r="AFD116" s="18"/>
      <c r="AFE116" s="18"/>
      <c r="AFF116" s="18"/>
      <c r="AFG116" s="18"/>
      <c r="AFH116" s="18"/>
      <c r="AFI116" s="18"/>
      <c r="AFJ116" s="18"/>
      <c r="AFK116" s="18"/>
      <c r="AFL116" s="18"/>
      <c r="AFM116" s="18"/>
      <c r="AFN116" s="18"/>
      <c r="AFO116" s="18"/>
      <c r="AFP116" s="18"/>
      <c r="AFQ116" s="18"/>
      <c r="AFR116" s="18"/>
      <c r="AFS116" s="18"/>
      <c r="AFT116" s="18"/>
      <c r="AFU116" s="18"/>
      <c r="AFV116" s="18"/>
      <c r="AFW116" s="18"/>
      <c r="AFX116" s="18"/>
      <c r="AFY116" s="18"/>
      <c r="AFZ116" s="18"/>
      <c r="AGA116" s="18"/>
      <c r="AGB116" s="18"/>
      <c r="AGC116" s="18"/>
      <c r="AGD116" s="18"/>
      <c r="AGE116" s="18"/>
      <c r="AGF116" s="18"/>
      <c r="AGG116" s="18"/>
      <c r="AGH116" s="18"/>
      <c r="AGI116" s="18"/>
      <c r="AGJ116" s="18"/>
      <c r="AGK116" s="18"/>
      <c r="AGL116" s="18"/>
      <c r="AGM116" s="18"/>
      <c r="AGN116" s="18"/>
      <c r="AGO116" s="18"/>
      <c r="AGP116" s="18"/>
      <c r="AGQ116" s="18"/>
      <c r="AGR116" s="18"/>
      <c r="AGS116" s="18"/>
      <c r="AGT116" s="18"/>
      <c r="AGU116" s="18"/>
      <c r="AGV116" s="18"/>
      <c r="AGW116" s="18"/>
      <c r="AGX116" s="18"/>
      <c r="AGY116" s="18"/>
      <c r="AGZ116" s="18"/>
      <c r="AHA116" s="18"/>
      <c r="AHB116" s="18"/>
      <c r="AHC116" s="18"/>
      <c r="AHD116" s="18"/>
      <c r="AHE116" s="18"/>
      <c r="AHF116" s="18"/>
      <c r="AHG116" s="18"/>
      <c r="AHH116" s="18"/>
      <c r="AHI116" s="18"/>
      <c r="AHJ116" s="18"/>
      <c r="AHK116" s="18"/>
      <c r="AHL116" s="18"/>
      <c r="AHM116" s="18"/>
      <c r="AHN116" s="18"/>
      <c r="AHO116" s="18"/>
      <c r="AHP116" s="18"/>
      <c r="AHQ116" s="18"/>
      <c r="AHR116" s="18"/>
      <c r="AHS116" s="18"/>
      <c r="AHT116" s="18"/>
      <c r="AHU116" s="18"/>
      <c r="AHV116" s="18"/>
      <c r="AHW116" s="18"/>
      <c r="AHX116" s="18"/>
      <c r="AHY116" s="18"/>
      <c r="AHZ116" s="18"/>
      <c r="AIA116" s="18"/>
      <c r="AIB116" s="18"/>
      <c r="AIC116" s="18"/>
      <c r="AID116" s="18"/>
      <c r="AIE116" s="18"/>
      <c r="AIF116" s="18"/>
      <c r="AIG116" s="18"/>
      <c r="AIH116" s="18"/>
      <c r="AII116" s="18"/>
      <c r="AIJ116" s="18"/>
      <c r="AIK116" s="18"/>
      <c r="AIL116" s="18"/>
      <c r="AIM116" s="18"/>
      <c r="AIN116" s="18"/>
      <c r="AIO116" s="18"/>
      <c r="AIP116" s="18"/>
      <c r="AIQ116" s="18"/>
      <c r="AIR116" s="18"/>
      <c r="AIS116" s="18"/>
      <c r="AIT116" s="18"/>
      <c r="AIU116" s="18"/>
      <c r="AIV116" s="18"/>
      <c r="AIW116" s="18"/>
      <c r="AIX116" s="18"/>
      <c r="AIY116" s="18"/>
      <c r="AIZ116" s="18"/>
      <c r="AJA116" s="18"/>
      <c r="AJB116" s="18"/>
      <c r="AJC116" s="18"/>
      <c r="AJD116" s="18"/>
      <c r="AJE116" s="18"/>
      <c r="AJF116" s="18"/>
      <c r="AJG116" s="18"/>
      <c r="AJH116" s="18"/>
      <c r="AJI116" s="18"/>
      <c r="AJJ116" s="18"/>
      <c r="AJK116" s="18"/>
      <c r="AJL116" s="18"/>
      <c r="AJM116" s="18"/>
      <c r="AJN116" s="18"/>
      <c r="AJO116" s="18"/>
      <c r="AJP116" s="18"/>
      <c r="AJQ116" s="18"/>
      <c r="AJR116" s="18"/>
      <c r="AJS116" s="18"/>
      <c r="AJT116" s="18"/>
      <c r="AJU116" s="18"/>
      <c r="AJV116" s="18"/>
      <c r="AJW116" s="18"/>
      <c r="AJX116" s="18"/>
      <c r="AJY116" s="18"/>
      <c r="AJZ116" s="18"/>
      <c r="AKA116" s="18"/>
      <c r="AKB116" s="18"/>
      <c r="AKC116" s="18"/>
      <c r="AKD116" s="18"/>
      <c r="AKE116" s="18"/>
      <c r="AKF116" s="18"/>
      <c r="AKG116" s="18"/>
      <c r="AKH116" s="18"/>
      <c r="AKI116" s="18"/>
      <c r="AKJ116" s="18"/>
      <c r="AKK116" s="18"/>
      <c r="AKL116" s="18"/>
      <c r="AKM116" s="18"/>
      <c r="AKN116" s="18"/>
      <c r="AKO116" s="18"/>
      <c r="AKP116" s="18"/>
      <c r="AKQ116" s="18"/>
      <c r="AKR116" s="18"/>
      <c r="AKS116" s="18"/>
      <c r="AKT116" s="18"/>
      <c r="AKU116" s="18"/>
      <c r="AKV116" s="18"/>
      <c r="AKW116" s="18"/>
      <c r="AKX116" s="18"/>
      <c r="AKY116" s="18"/>
      <c r="AKZ116" s="18"/>
      <c r="ALA116" s="18"/>
      <c r="ALB116" s="18"/>
      <c r="ALC116" s="18"/>
      <c r="ALD116" s="18"/>
      <c r="ALE116" s="18"/>
      <c r="ALF116" s="18"/>
      <c r="ALG116" s="18"/>
      <c r="ALH116" s="18"/>
      <c r="ALI116" s="18"/>
      <c r="ALJ116" s="18"/>
      <c r="ALK116" s="18"/>
      <c r="ALL116" s="18"/>
      <c r="ALM116" s="18"/>
      <c r="ALN116" s="18"/>
      <c r="ALO116" s="18"/>
      <c r="ALP116" s="18"/>
      <c r="ALQ116" s="18"/>
      <c r="ALR116" s="18"/>
      <c r="ALS116" s="18"/>
      <c r="ALT116" s="18"/>
      <c r="ALU116" s="18"/>
      <c r="ALV116" s="18"/>
      <c r="ALW116" s="18"/>
      <c r="ALX116" s="18"/>
      <c r="ALY116" s="18"/>
      <c r="ALZ116" s="18"/>
      <c r="AMA116" s="18"/>
      <c r="AMB116" s="18"/>
      <c r="AMC116" s="18"/>
      <c r="AMD116" s="18"/>
      <c r="AME116" s="18"/>
      <c r="AMF116" s="18"/>
      <c r="AMG116" s="18"/>
      <c r="AMH116" s="18"/>
      <c r="AMI116" s="18"/>
      <c r="AMJ116" s="18"/>
      <c r="AMK116" s="18"/>
      <c r="AML116" s="18"/>
      <c r="AMM116" s="18"/>
      <c r="AMN116" s="18"/>
      <c r="AMO116" s="18"/>
      <c r="AMP116" s="18"/>
      <c r="AMQ116" s="18"/>
      <c r="AMR116" s="18"/>
      <c r="AMS116" s="18"/>
      <c r="AMT116" s="18"/>
      <c r="AMU116" s="18"/>
      <c r="AMV116" s="18"/>
      <c r="AMW116" s="18"/>
      <c r="AMX116" s="18"/>
      <c r="AMY116" s="18"/>
      <c r="AMZ116" s="18"/>
      <c r="ANA116" s="18"/>
      <c r="ANB116" s="18"/>
      <c r="ANC116" s="18"/>
      <c r="AND116" s="18"/>
      <c r="ANE116" s="18"/>
      <c r="ANF116" s="18"/>
      <c r="ANG116" s="18"/>
      <c r="ANH116" s="18"/>
      <c r="ANI116" s="18"/>
      <c r="ANJ116" s="18"/>
      <c r="ANK116" s="18"/>
      <c r="ANL116" s="18"/>
      <c r="ANM116" s="18"/>
      <c r="ANN116" s="18"/>
      <c r="ANO116" s="18"/>
      <c r="ANP116" s="18"/>
      <c r="ANQ116" s="18"/>
      <c r="ANR116" s="18"/>
      <c r="ANS116" s="18"/>
      <c r="ANT116" s="18"/>
      <c r="ANU116" s="18"/>
      <c r="ANV116" s="18"/>
      <c r="ANW116" s="18"/>
      <c r="ANX116" s="18"/>
      <c r="ANY116" s="18"/>
      <c r="ANZ116" s="18"/>
      <c r="AOA116" s="18"/>
      <c r="AOB116" s="18"/>
      <c r="AOC116" s="18"/>
      <c r="AOD116" s="18"/>
      <c r="AOE116" s="18"/>
      <c r="AOF116" s="18"/>
      <c r="AOG116" s="18"/>
      <c r="AOH116" s="18"/>
      <c r="AOI116" s="18"/>
      <c r="AOJ116" s="18"/>
      <c r="AOK116" s="18"/>
      <c r="AOL116" s="18"/>
      <c r="AOM116" s="18"/>
      <c r="AON116" s="18"/>
      <c r="AOO116" s="18"/>
      <c r="AOP116" s="18"/>
      <c r="AOQ116" s="18"/>
      <c r="AOR116" s="18"/>
      <c r="AOS116" s="18"/>
      <c r="AOT116" s="18"/>
      <c r="AOU116" s="18"/>
      <c r="AOV116" s="18"/>
      <c r="AOW116" s="18"/>
      <c r="AOX116" s="18"/>
      <c r="AOY116" s="18"/>
      <c r="AOZ116" s="18"/>
      <c r="APA116" s="18"/>
      <c r="APB116" s="18"/>
      <c r="APC116" s="18"/>
      <c r="APD116" s="18"/>
      <c r="APE116" s="18"/>
      <c r="APF116" s="18"/>
      <c r="APG116" s="18"/>
      <c r="APH116" s="18"/>
      <c r="API116" s="18"/>
      <c r="APJ116" s="18"/>
      <c r="APK116" s="18"/>
      <c r="APL116" s="18"/>
      <c r="APM116" s="18"/>
      <c r="APN116" s="18"/>
      <c r="APO116" s="18"/>
      <c r="APP116" s="18"/>
      <c r="APQ116" s="18"/>
      <c r="APR116" s="18"/>
      <c r="APS116" s="18"/>
      <c r="APT116" s="18"/>
      <c r="APU116" s="18"/>
      <c r="APV116" s="18"/>
      <c r="APW116" s="18"/>
      <c r="APX116" s="18"/>
      <c r="APY116" s="18"/>
      <c r="APZ116" s="18"/>
      <c r="AQA116" s="18"/>
      <c r="AQB116" s="18"/>
      <c r="AQC116" s="18"/>
      <c r="AQD116" s="18"/>
      <c r="AQE116" s="18"/>
      <c r="AQF116" s="18"/>
      <c r="AQG116" s="18"/>
      <c r="AQH116" s="18"/>
      <c r="AQI116" s="18"/>
      <c r="AQJ116" s="18"/>
      <c r="AQK116" s="18"/>
      <c r="AQL116" s="18"/>
      <c r="AQM116" s="18"/>
      <c r="AQN116" s="18"/>
      <c r="AQO116" s="18"/>
      <c r="AQP116" s="18"/>
      <c r="AQQ116" s="18"/>
      <c r="AQR116" s="18"/>
      <c r="AQS116" s="18"/>
      <c r="AQT116" s="18"/>
      <c r="AQU116" s="18"/>
      <c r="AQV116" s="18"/>
      <c r="AQW116" s="18"/>
      <c r="AQX116" s="18"/>
      <c r="AQY116" s="18"/>
      <c r="AQZ116" s="18"/>
      <c r="ARA116" s="18"/>
      <c r="ARB116" s="18"/>
      <c r="ARC116" s="18"/>
      <c r="ARD116" s="18"/>
      <c r="ARE116" s="18"/>
      <c r="ARF116" s="18"/>
      <c r="ARG116" s="18"/>
      <c r="ARH116" s="18"/>
      <c r="ARI116" s="18"/>
      <c r="ARJ116" s="18"/>
      <c r="ARK116" s="18"/>
      <c r="ARL116" s="18"/>
      <c r="ARM116" s="18"/>
      <c r="ARN116" s="18"/>
      <c r="ARO116" s="18"/>
      <c r="ARP116" s="18"/>
      <c r="ARQ116" s="18"/>
      <c r="ARR116" s="18"/>
      <c r="ARS116" s="18"/>
      <c r="ART116" s="18"/>
      <c r="ARU116" s="18"/>
      <c r="ARV116" s="18"/>
      <c r="ARW116" s="18"/>
      <c r="ARX116" s="18"/>
      <c r="ARY116" s="18"/>
      <c r="ARZ116" s="18"/>
      <c r="ASA116" s="18"/>
      <c r="ASB116" s="18"/>
      <c r="ASC116" s="18"/>
      <c r="ASD116" s="18"/>
      <c r="ASE116" s="18"/>
      <c r="ASF116" s="18"/>
      <c r="ASG116" s="18"/>
      <c r="ASH116" s="18"/>
      <c r="ASI116" s="18"/>
      <c r="ASJ116" s="18"/>
      <c r="ASK116" s="18"/>
      <c r="ASL116" s="18"/>
      <c r="ASM116" s="18"/>
      <c r="ASN116" s="18"/>
      <c r="ASO116" s="18"/>
      <c r="ASP116" s="18"/>
      <c r="ASQ116" s="18"/>
      <c r="ASR116" s="18"/>
      <c r="ASS116" s="18"/>
      <c r="AST116" s="18"/>
      <c r="ASU116" s="18"/>
      <c r="ASV116" s="18"/>
      <c r="ASW116" s="18"/>
      <c r="ASX116" s="18"/>
      <c r="ASY116" s="18"/>
      <c r="ASZ116" s="18"/>
      <c r="ATA116" s="18"/>
      <c r="ATB116" s="18"/>
      <c r="ATC116" s="18"/>
      <c r="ATD116" s="18"/>
      <c r="ATE116" s="18"/>
      <c r="ATF116" s="18"/>
      <c r="ATG116" s="18"/>
      <c r="ATH116" s="18"/>
      <c r="ATI116" s="18"/>
      <c r="ATJ116" s="18"/>
      <c r="ATK116" s="18"/>
      <c r="ATL116" s="18"/>
      <c r="ATM116" s="18"/>
      <c r="ATN116" s="18"/>
      <c r="ATO116" s="18"/>
      <c r="ATP116" s="18"/>
      <c r="ATQ116" s="18"/>
      <c r="ATR116" s="18"/>
      <c r="ATS116" s="18"/>
      <c r="ATT116" s="18"/>
      <c r="ATU116" s="18"/>
      <c r="ATV116" s="18"/>
      <c r="ATW116" s="18"/>
      <c r="ATX116" s="18"/>
      <c r="ATY116" s="18"/>
      <c r="ATZ116" s="18"/>
      <c r="AUA116" s="18"/>
      <c r="AUB116" s="18"/>
      <c r="AUC116" s="18"/>
      <c r="AUD116" s="18"/>
      <c r="AUE116" s="18"/>
      <c r="AUF116" s="18"/>
      <c r="AUG116" s="18"/>
      <c r="AUH116" s="18"/>
      <c r="AUI116" s="18"/>
      <c r="AUJ116" s="18"/>
      <c r="AUK116" s="18"/>
      <c r="AUL116" s="18"/>
      <c r="AUM116" s="18"/>
      <c r="AUN116" s="18"/>
      <c r="AUO116" s="18"/>
      <c r="AUP116" s="18"/>
      <c r="AUQ116" s="18"/>
      <c r="AUR116" s="18"/>
      <c r="AUS116" s="18"/>
      <c r="AUT116" s="18"/>
      <c r="AUU116" s="18"/>
      <c r="AUV116" s="18"/>
      <c r="AUW116" s="18"/>
      <c r="AUX116" s="18"/>
      <c r="AUY116" s="18"/>
      <c r="AUZ116" s="18"/>
      <c r="AVA116" s="18"/>
      <c r="AVB116" s="18"/>
      <c r="AVC116" s="18"/>
      <c r="AVD116" s="18"/>
      <c r="AVE116" s="18"/>
      <c r="AVF116" s="18"/>
      <c r="AVG116" s="18"/>
      <c r="AVH116" s="18"/>
      <c r="AVI116" s="18"/>
      <c r="AVJ116" s="18"/>
      <c r="AVK116" s="18"/>
      <c r="AVL116" s="18"/>
      <c r="AVM116" s="18"/>
      <c r="AVN116" s="18"/>
      <c r="AVO116" s="18"/>
      <c r="AVP116" s="18"/>
      <c r="AVQ116" s="18"/>
      <c r="AVR116" s="18"/>
      <c r="AVS116" s="18"/>
      <c r="AVT116" s="18"/>
      <c r="AVU116" s="18"/>
      <c r="AVV116" s="18"/>
      <c r="AVW116" s="18"/>
      <c r="AVX116" s="18"/>
      <c r="AVY116" s="18"/>
      <c r="AVZ116" s="18"/>
      <c r="AWA116" s="18"/>
      <c r="AWB116" s="18"/>
      <c r="AWC116" s="18"/>
      <c r="AWD116" s="18"/>
      <c r="AWE116" s="18"/>
      <c r="AWF116" s="18"/>
      <c r="AWG116" s="18"/>
      <c r="AWH116" s="18"/>
      <c r="AWI116" s="18"/>
      <c r="AWJ116" s="18"/>
      <c r="AWK116" s="18"/>
      <c r="AWL116" s="18"/>
      <c r="AWM116" s="18"/>
      <c r="AWN116" s="18"/>
      <c r="AWO116" s="18"/>
      <c r="AWP116" s="18"/>
      <c r="AWQ116" s="18"/>
      <c r="AWR116" s="18"/>
      <c r="AWS116" s="18"/>
      <c r="AWT116" s="18"/>
      <c r="AWU116" s="18"/>
      <c r="AWV116" s="18"/>
      <c r="AWW116" s="18"/>
      <c r="AWX116" s="18"/>
      <c r="AWY116" s="18"/>
      <c r="AWZ116" s="18"/>
      <c r="AXA116" s="18"/>
      <c r="AXB116" s="18"/>
      <c r="AXC116" s="18"/>
      <c r="AXD116" s="18"/>
      <c r="AXE116" s="18"/>
      <c r="AXF116" s="18"/>
      <c r="AXG116" s="18"/>
      <c r="AXH116" s="18"/>
      <c r="AXI116" s="18"/>
      <c r="AXJ116" s="18"/>
      <c r="AXK116" s="18"/>
      <c r="AXL116" s="18"/>
      <c r="AXM116" s="18"/>
      <c r="AXN116" s="18"/>
      <c r="AXO116" s="18"/>
      <c r="AXP116" s="18"/>
      <c r="AXQ116" s="18"/>
      <c r="AXR116" s="18"/>
      <c r="AXS116" s="18"/>
      <c r="AXT116" s="18"/>
      <c r="AXU116" s="18"/>
      <c r="AXV116" s="18"/>
      <c r="AXW116" s="18"/>
      <c r="AXX116" s="18"/>
      <c r="AXY116" s="18"/>
      <c r="AXZ116" s="18"/>
      <c r="AYA116" s="18"/>
      <c r="AYB116" s="18"/>
      <c r="AYC116" s="18"/>
      <c r="AYD116" s="18"/>
      <c r="AYE116" s="18"/>
      <c r="AYF116" s="18"/>
      <c r="AYG116" s="18"/>
      <c r="AYH116" s="18"/>
      <c r="AYI116" s="18"/>
      <c r="AYJ116" s="18"/>
      <c r="AYK116" s="18"/>
      <c r="AYL116" s="18"/>
      <c r="AYM116" s="18"/>
      <c r="AYN116" s="18"/>
      <c r="AYO116" s="18"/>
      <c r="AYP116" s="18"/>
      <c r="AYQ116" s="18"/>
      <c r="AYR116" s="18"/>
      <c r="AYS116" s="18"/>
      <c r="AYT116" s="18"/>
      <c r="AYU116" s="18"/>
      <c r="AYV116" s="18"/>
      <c r="AYW116" s="18"/>
      <c r="AYX116" s="18"/>
      <c r="AYY116" s="18"/>
      <c r="AYZ116" s="18"/>
      <c r="AZA116" s="18"/>
      <c r="AZB116" s="18"/>
      <c r="AZC116" s="18"/>
      <c r="AZD116" s="18"/>
      <c r="AZE116" s="18"/>
      <c r="AZF116" s="18"/>
      <c r="AZG116" s="18"/>
      <c r="AZH116" s="18"/>
      <c r="AZI116" s="18"/>
      <c r="AZJ116" s="18"/>
      <c r="AZK116" s="18"/>
      <c r="AZL116" s="18"/>
      <c r="AZM116" s="18"/>
      <c r="AZN116" s="18"/>
      <c r="AZO116" s="18"/>
      <c r="AZP116" s="18"/>
      <c r="AZQ116" s="18"/>
      <c r="AZR116" s="18"/>
      <c r="AZS116" s="18"/>
      <c r="AZT116" s="18"/>
      <c r="AZU116" s="18"/>
      <c r="AZV116" s="18"/>
      <c r="AZW116" s="18"/>
      <c r="AZX116" s="18"/>
      <c r="AZY116" s="18"/>
      <c r="AZZ116" s="18"/>
      <c r="BAA116" s="18"/>
      <c r="BAB116" s="18"/>
      <c r="BAC116" s="18"/>
      <c r="BAD116" s="18"/>
      <c r="BAE116" s="18"/>
      <c r="BAF116" s="18"/>
      <c r="BAG116" s="18"/>
      <c r="BAH116" s="18"/>
      <c r="BAI116" s="18"/>
      <c r="BAJ116" s="18"/>
      <c r="BAK116" s="18"/>
      <c r="BAL116" s="18"/>
      <c r="BAM116" s="18"/>
      <c r="BAN116" s="18"/>
      <c r="BAO116" s="18"/>
      <c r="BAP116" s="18"/>
      <c r="BAQ116" s="18"/>
      <c r="BAR116" s="18"/>
      <c r="BAS116" s="18"/>
      <c r="BAT116" s="18"/>
      <c r="BAU116" s="18"/>
      <c r="BAV116" s="18"/>
      <c r="BAW116" s="18"/>
      <c r="BAX116" s="18"/>
      <c r="BAY116" s="18"/>
      <c r="BAZ116" s="18"/>
      <c r="BBA116" s="18"/>
      <c r="BBB116" s="18"/>
      <c r="BBC116" s="18"/>
      <c r="BBD116" s="18"/>
      <c r="BBE116" s="18"/>
      <c r="BBF116" s="18"/>
      <c r="BBG116" s="18"/>
      <c r="BBH116" s="18"/>
      <c r="BBI116" s="18"/>
      <c r="BBJ116" s="18"/>
      <c r="BBK116" s="18"/>
      <c r="BBL116" s="18"/>
      <c r="BBM116" s="18"/>
      <c r="BBN116" s="18"/>
      <c r="BBO116" s="18"/>
      <c r="BBP116" s="18"/>
      <c r="BBQ116" s="18"/>
      <c r="BBR116" s="18"/>
      <c r="BBS116" s="18"/>
      <c r="BBT116" s="18"/>
      <c r="BBU116" s="18"/>
      <c r="BBV116" s="18"/>
      <c r="BBW116" s="18"/>
      <c r="BBX116" s="18"/>
      <c r="BBY116" s="18"/>
      <c r="BBZ116" s="18"/>
      <c r="BCA116" s="18"/>
      <c r="BCB116" s="18"/>
      <c r="BCC116" s="18"/>
      <c r="BCD116" s="18"/>
      <c r="BCE116" s="18"/>
      <c r="BCF116" s="18"/>
      <c r="BCG116" s="18"/>
      <c r="BCH116" s="18"/>
      <c r="BCI116" s="18"/>
      <c r="BCJ116" s="18"/>
      <c r="BCK116" s="18"/>
      <c r="BCL116" s="18"/>
      <c r="BCM116" s="18"/>
      <c r="BCN116" s="18"/>
      <c r="BCO116" s="18"/>
      <c r="BCP116" s="18"/>
      <c r="BCQ116" s="18"/>
      <c r="BCR116" s="18"/>
      <c r="BCS116" s="18"/>
      <c r="BCT116" s="18"/>
      <c r="BCU116" s="18"/>
      <c r="BCV116" s="18"/>
      <c r="BCW116" s="18"/>
      <c r="BCX116" s="18"/>
      <c r="BCY116" s="18"/>
      <c r="BCZ116" s="18"/>
      <c r="BDA116" s="18"/>
      <c r="BDB116" s="18"/>
      <c r="BDC116" s="18"/>
      <c r="BDD116" s="18"/>
      <c r="BDE116" s="18"/>
      <c r="BDF116" s="18"/>
      <c r="BDG116" s="18"/>
      <c r="BDH116" s="18"/>
      <c r="BDI116" s="18"/>
      <c r="BDJ116" s="18"/>
      <c r="BDK116" s="18"/>
      <c r="BDL116" s="18"/>
      <c r="BDM116" s="18"/>
      <c r="BDN116" s="18"/>
      <c r="BDO116" s="18"/>
      <c r="BDP116" s="18"/>
      <c r="BDQ116" s="18"/>
      <c r="BDR116" s="18"/>
      <c r="BDS116" s="18"/>
      <c r="BDT116" s="18"/>
      <c r="BDU116" s="18"/>
      <c r="BDV116" s="18"/>
      <c r="BDW116" s="18"/>
      <c r="BDX116" s="18"/>
      <c r="BDY116" s="18"/>
      <c r="BDZ116" s="18"/>
      <c r="BEA116" s="18"/>
      <c r="BEB116" s="18"/>
      <c r="BEC116" s="18"/>
      <c r="BED116" s="18"/>
      <c r="BEE116" s="18"/>
      <c r="BEF116" s="18"/>
      <c r="BEG116" s="18"/>
      <c r="BEH116" s="18"/>
      <c r="BEI116" s="18"/>
      <c r="BEJ116" s="18"/>
      <c r="BEK116" s="18"/>
      <c r="BEL116" s="18"/>
      <c r="BEM116" s="18"/>
      <c r="BEN116" s="18"/>
      <c r="BEO116" s="18"/>
      <c r="BEP116" s="18"/>
      <c r="BEQ116" s="18"/>
      <c r="BER116" s="18"/>
      <c r="BES116" s="18"/>
      <c r="BET116" s="18"/>
      <c r="BEU116" s="18"/>
      <c r="BEV116" s="18"/>
      <c r="BEW116" s="18"/>
      <c r="BEX116" s="18"/>
      <c r="BEY116" s="18"/>
      <c r="BEZ116" s="18"/>
      <c r="BFA116" s="18"/>
      <c r="BFB116" s="18"/>
      <c r="BFC116" s="18"/>
      <c r="BFD116" s="18"/>
      <c r="BFE116" s="18"/>
      <c r="BFF116" s="18"/>
      <c r="BFG116" s="18"/>
      <c r="BFH116" s="18"/>
      <c r="BFI116" s="18"/>
      <c r="BFJ116" s="18"/>
      <c r="BFK116" s="18"/>
      <c r="BFL116" s="18"/>
      <c r="BFM116" s="18"/>
      <c r="BFN116" s="18"/>
      <c r="BFO116" s="18"/>
      <c r="BFP116" s="18"/>
      <c r="BFQ116" s="18"/>
      <c r="BFR116" s="18"/>
      <c r="BFS116" s="18"/>
      <c r="BFT116" s="18"/>
      <c r="BFU116" s="18"/>
      <c r="BFV116" s="18"/>
      <c r="BFW116" s="18"/>
      <c r="BFX116" s="18"/>
      <c r="BFY116" s="18"/>
      <c r="BFZ116" s="18"/>
      <c r="BGA116" s="18"/>
      <c r="BGB116" s="18"/>
      <c r="BGC116" s="18"/>
      <c r="BGD116" s="18"/>
      <c r="BGE116" s="18"/>
      <c r="BGF116" s="18"/>
      <c r="BGG116" s="18"/>
      <c r="BGH116" s="18"/>
      <c r="BGI116" s="18"/>
      <c r="BGJ116" s="18"/>
      <c r="BGK116" s="18"/>
      <c r="BGL116" s="18"/>
      <c r="BGM116" s="18"/>
      <c r="BGN116" s="18"/>
      <c r="BGO116" s="18"/>
      <c r="BGP116" s="18"/>
      <c r="BGQ116" s="18"/>
      <c r="BGR116" s="18"/>
      <c r="BGS116" s="18"/>
      <c r="BGT116" s="18"/>
      <c r="BGU116" s="18"/>
      <c r="BGV116" s="18"/>
      <c r="BGW116" s="18"/>
      <c r="BGX116" s="18"/>
      <c r="BGY116" s="18"/>
      <c r="BGZ116" s="18"/>
      <c r="BHA116" s="18"/>
      <c r="BHB116" s="18"/>
      <c r="BHC116" s="18"/>
      <c r="BHD116" s="18"/>
      <c r="BHE116" s="18"/>
      <c r="BHF116" s="18"/>
      <c r="BHG116" s="18"/>
      <c r="BHH116" s="18"/>
      <c r="BHI116" s="18"/>
      <c r="BHJ116" s="18"/>
      <c r="BHK116" s="18"/>
      <c r="BHL116" s="18"/>
      <c r="BHM116" s="18"/>
      <c r="BHN116" s="18"/>
      <c r="BHO116" s="18"/>
      <c r="BHP116" s="18"/>
      <c r="BHQ116" s="18"/>
      <c r="BHR116" s="18"/>
      <c r="BHS116" s="18"/>
      <c r="BHT116" s="18"/>
      <c r="BHU116" s="18"/>
      <c r="BHV116" s="18"/>
      <c r="BHW116" s="18"/>
      <c r="BHX116" s="18"/>
      <c r="BHY116" s="18"/>
      <c r="BHZ116" s="18"/>
      <c r="BIA116" s="18"/>
      <c r="BIB116" s="18"/>
      <c r="BIC116" s="18"/>
      <c r="BID116" s="18"/>
      <c r="BIE116" s="18"/>
      <c r="BIF116" s="18"/>
      <c r="BIG116" s="18"/>
      <c r="BIH116" s="18"/>
      <c r="BII116" s="18"/>
      <c r="BIJ116" s="18"/>
      <c r="BIK116" s="18"/>
      <c r="BIL116" s="18"/>
      <c r="BIM116" s="18"/>
      <c r="BIN116" s="18"/>
      <c r="BIO116" s="18"/>
      <c r="BIP116" s="18"/>
      <c r="BIQ116" s="18"/>
      <c r="BIR116" s="18"/>
      <c r="BIS116" s="18"/>
      <c r="BIT116" s="18"/>
      <c r="BIU116" s="18"/>
      <c r="BIV116" s="18"/>
      <c r="BIW116" s="18"/>
      <c r="BIX116" s="18"/>
      <c r="BIY116" s="18"/>
      <c r="BIZ116" s="18"/>
      <c r="BJA116" s="18"/>
      <c r="BJB116" s="18"/>
      <c r="BJC116" s="18"/>
      <c r="BJD116" s="18"/>
      <c r="BJE116" s="18"/>
      <c r="BJF116" s="18"/>
      <c r="BJG116" s="18"/>
      <c r="BJH116" s="18"/>
      <c r="BJI116" s="18"/>
      <c r="BJJ116" s="18"/>
      <c r="BJK116" s="18"/>
      <c r="BJL116" s="18"/>
      <c r="BJM116" s="18"/>
      <c r="BJN116" s="18"/>
      <c r="BJO116" s="18"/>
      <c r="BJP116" s="18"/>
      <c r="BJQ116" s="18"/>
      <c r="BJR116" s="18"/>
      <c r="BJS116" s="18"/>
      <c r="BJT116" s="18"/>
      <c r="BJU116" s="18"/>
      <c r="BJV116" s="18"/>
      <c r="BJW116" s="18"/>
      <c r="BJX116" s="18"/>
      <c r="BJY116" s="18"/>
      <c r="BJZ116" s="18"/>
      <c r="BKA116" s="18"/>
      <c r="BKB116" s="18"/>
      <c r="BKC116" s="18"/>
      <c r="BKD116" s="18"/>
      <c r="BKE116" s="18"/>
      <c r="BKF116" s="18"/>
      <c r="BKG116" s="18"/>
      <c r="BKH116" s="18"/>
      <c r="BKI116" s="18"/>
      <c r="BKJ116" s="18"/>
      <c r="BKK116" s="18"/>
      <c r="BKL116" s="18"/>
      <c r="BKM116" s="18"/>
      <c r="BKN116" s="18"/>
      <c r="BKO116" s="18"/>
      <c r="BKP116" s="18"/>
      <c r="BKQ116" s="18"/>
      <c r="BKR116" s="18"/>
      <c r="BKS116" s="18"/>
      <c r="BKT116" s="18"/>
      <c r="BKU116" s="18"/>
      <c r="BKV116" s="18"/>
      <c r="BKW116" s="18"/>
      <c r="BKX116" s="18"/>
      <c r="BKY116" s="18"/>
      <c r="BKZ116" s="18"/>
      <c r="BLA116" s="18"/>
      <c r="BLB116" s="18"/>
      <c r="BLC116" s="18"/>
      <c r="BLD116" s="18"/>
      <c r="BLE116" s="18"/>
      <c r="BLF116" s="18"/>
      <c r="BLG116" s="18"/>
      <c r="BLH116" s="18"/>
      <c r="BLI116" s="18"/>
      <c r="BLJ116" s="18"/>
      <c r="BLK116" s="18"/>
      <c r="BLL116" s="18"/>
      <c r="BLM116" s="18"/>
      <c r="BLN116" s="18"/>
      <c r="BLO116" s="18"/>
      <c r="BLP116" s="18"/>
      <c r="BLQ116" s="18"/>
      <c r="BLR116" s="18"/>
      <c r="BLS116" s="18"/>
      <c r="BLT116" s="18"/>
      <c r="BLU116" s="18"/>
      <c r="BLV116" s="18"/>
      <c r="BLW116" s="18"/>
      <c r="BLX116" s="18"/>
      <c r="BLY116" s="18"/>
      <c r="BLZ116" s="18"/>
      <c r="BMA116" s="18"/>
      <c r="BMB116" s="18"/>
      <c r="BMC116" s="18"/>
      <c r="BMD116" s="18"/>
      <c r="BME116" s="18"/>
      <c r="BMF116" s="18"/>
      <c r="BMG116" s="18"/>
      <c r="BMH116" s="18"/>
      <c r="BMI116" s="18"/>
      <c r="BMJ116" s="18"/>
      <c r="BMK116" s="18"/>
      <c r="BML116" s="18"/>
      <c r="BMM116" s="18"/>
      <c r="BMN116" s="18"/>
      <c r="BMO116" s="18"/>
      <c r="BMP116" s="18"/>
      <c r="BMQ116" s="18"/>
      <c r="BMR116" s="18"/>
      <c r="BMS116" s="18"/>
      <c r="BMT116" s="18"/>
      <c r="BMU116" s="18"/>
      <c r="BMV116" s="18"/>
      <c r="BMW116" s="18"/>
      <c r="BMX116" s="18"/>
      <c r="BMY116" s="18"/>
      <c r="BMZ116" s="18"/>
      <c r="BNA116" s="18"/>
      <c r="BNB116" s="18"/>
      <c r="BNC116" s="18"/>
      <c r="BND116" s="18"/>
      <c r="BNE116" s="18"/>
      <c r="BNF116" s="18"/>
      <c r="BNG116" s="18"/>
      <c r="BNH116" s="18"/>
      <c r="BNI116" s="18"/>
      <c r="BNJ116" s="18"/>
      <c r="BNK116" s="18"/>
      <c r="BNL116" s="18"/>
      <c r="BNM116" s="18"/>
      <c r="BNN116" s="18"/>
      <c r="BNO116" s="18"/>
      <c r="BNP116" s="18"/>
      <c r="BNQ116" s="18"/>
      <c r="BNR116" s="18"/>
      <c r="BNS116" s="18"/>
      <c r="BNT116" s="18"/>
      <c r="BNU116" s="18"/>
      <c r="BNV116" s="18"/>
      <c r="BNW116" s="18"/>
      <c r="BNX116" s="18"/>
      <c r="BNY116" s="18"/>
      <c r="BNZ116" s="18"/>
      <c r="BOA116" s="18"/>
      <c r="BOB116" s="18"/>
      <c r="BOC116" s="18"/>
      <c r="BOD116" s="18"/>
      <c r="BOE116" s="18"/>
      <c r="BOF116" s="18"/>
      <c r="BOG116" s="18"/>
      <c r="BOH116" s="18"/>
      <c r="BOI116" s="18"/>
      <c r="BOJ116" s="18"/>
      <c r="BOK116" s="18"/>
      <c r="BOL116" s="18"/>
      <c r="BOM116" s="18"/>
      <c r="BON116" s="18"/>
      <c r="BOO116" s="18"/>
      <c r="BOP116" s="18"/>
      <c r="BOQ116" s="18"/>
      <c r="BOR116" s="18"/>
      <c r="BOS116" s="18"/>
      <c r="BOT116" s="18"/>
      <c r="BOU116" s="18"/>
      <c r="BOV116" s="18"/>
      <c r="BOW116" s="18"/>
      <c r="BOX116" s="18"/>
      <c r="BOY116" s="18"/>
      <c r="BOZ116" s="18"/>
      <c r="BPA116" s="18"/>
      <c r="BPB116" s="18"/>
      <c r="BPC116" s="18"/>
      <c r="BPD116" s="18"/>
      <c r="BPE116" s="18"/>
      <c r="BPF116" s="18"/>
      <c r="BPG116" s="18"/>
      <c r="BPH116" s="18"/>
      <c r="BPI116" s="18"/>
      <c r="BPJ116" s="18"/>
      <c r="BPK116" s="18"/>
      <c r="BPL116" s="18"/>
      <c r="BPM116" s="18"/>
      <c r="BPN116" s="18"/>
      <c r="BPO116" s="18"/>
      <c r="BPP116" s="18"/>
      <c r="BPQ116" s="18"/>
      <c r="BPR116" s="18"/>
      <c r="BPS116" s="18"/>
      <c r="BPT116" s="18"/>
      <c r="BPU116" s="18"/>
      <c r="BPV116" s="18"/>
      <c r="BPW116" s="18"/>
      <c r="BPX116" s="18"/>
      <c r="BPY116" s="18"/>
      <c r="BPZ116" s="18"/>
      <c r="BQA116" s="18"/>
      <c r="BQB116" s="18"/>
      <c r="BQC116" s="18"/>
      <c r="BQD116" s="18"/>
      <c r="BQE116" s="18"/>
      <c r="BQF116" s="18"/>
      <c r="BQG116" s="18"/>
      <c r="BQH116" s="18"/>
      <c r="BQI116" s="18"/>
      <c r="BQJ116" s="18"/>
      <c r="BQK116" s="18"/>
      <c r="BQL116" s="18"/>
      <c r="BQM116" s="18"/>
      <c r="BQN116" s="18"/>
      <c r="BQO116" s="18"/>
      <c r="BQP116" s="18"/>
      <c r="BQQ116" s="18"/>
      <c r="BQR116" s="18"/>
      <c r="BQS116" s="18"/>
      <c r="BQT116" s="18"/>
      <c r="BQU116" s="18"/>
      <c r="BQV116" s="18"/>
      <c r="BQW116" s="18"/>
      <c r="BQX116" s="18"/>
      <c r="BQY116" s="18"/>
      <c r="BQZ116" s="18"/>
      <c r="BRA116" s="18"/>
      <c r="BRB116" s="18"/>
      <c r="BRC116" s="18"/>
      <c r="BRD116" s="18"/>
      <c r="BRE116" s="18"/>
      <c r="BRF116" s="18"/>
      <c r="BRG116" s="18"/>
      <c r="BRH116" s="18"/>
      <c r="BRI116" s="18"/>
      <c r="BRJ116" s="18"/>
      <c r="BRK116" s="18"/>
      <c r="BRL116" s="18"/>
      <c r="BRM116" s="18"/>
      <c r="BRN116" s="18"/>
      <c r="BRO116" s="18"/>
      <c r="BRP116" s="18"/>
      <c r="BRQ116" s="18"/>
      <c r="BRR116" s="18"/>
      <c r="BRS116" s="18"/>
      <c r="BRT116" s="18"/>
      <c r="BRU116" s="18"/>
      <c r="BRV116" s="18"/>
      <c r="BRW116" s="18"/>
      <c r="BRX116" s="18"/>
      <c r="BRY116" s="18"/>
      <c r="BRZ116" s="18"/>
      <c r="BSA116" s="18"/>
      <c r="BSB116" s="18"/>
      <c r="BSC116" s="18"/>
      <c r="BSD116" s="18"/>
      <c r="BSE116" s="18"/>
      <c r="BSF116" s="18"/>
      <c r="BSG116" s="18"/>
      <c r="BSH116" s="18"/>
      <c r="BSI116" s="18"/>
      <c r="BSJ116" s="18"/>
      <c r="BSK116" s="18"/>
      <c r="BSL116" s="18"/>
      <c r="BSM116" s="18"/>
      <c r="BSN116" s="18"/>
      <c r="BSO116" s="18"/>
      <c r="BSP116" s="18"/>
      <c r="BSQ116" s="18"/>
      <c r="BSR116" s="18"/>
      <c r="BSS116" s="18"/>
      <c r="BST116" s="18"/>
      <c r="BSU116" s="18"/>
      <c r="BSV116" s="18"/>
      <c r="BSW116" s="18"/>
      <c r="BSX116" s="18"/>
      <c r="BSY116" s="18"/>
      <c r="BSZ116" s="18"/>
      <c r="BTA116" s="18"/>
      <c r="BTB116" s="18"/>
      <c r="BTC116" s="18"/>
      <c r="BTD116" s="18"/>
      <c r="BTE116" s="18"/>
      <c r="BTF116" s="18"/>
      <c r="BTG116" s="18"/>
      <c r="BTH116" s="18"/>
      <c r="BTI116" s="18"/>
      <c r="BTJ116" s="18"/>
      <c r="BTK116" s="18"/>
      <c r="BTL116" s="18"/>
      <c r="BTM116" s="18"/>
      <c r="BTN116" s="18"/>
      <c r="BTO116" s="18"/>
      <c r="BTP116" s="18"/>
      <c r="BTQ116" s="18"/>
      <c r="BTR116" s="18"/>
      <c r="BTS116" s="18"/>
      <c r="BTT116" s="18"/>
      <c r="BTU116" s="18"/>
      <c r="BTV116" s="18"/>
      <c r="BTW116" s="18"/>
      <c r="BTX116" s="18"/>
      <c r="BTY116" s="18"/>
      <c r="BTZ116" s="18"/>
      <c r="BUA116" s="18"/>
      <c r="BUB116" s="18"/>
      <c r="BUC116" s="18"/>
      <c r="BUD116" s="18"/>
      <c r="BUE116" s="18"/>
      <c r="BUF116" s="18"/>
      <c r="BUG116" s="18"/>
      <c r="BUH116" s="18"/>
      <c r="BUI116" s="18"/>
      <c r="BUJ116" s="18"/>
      <c r="BUK116" s="18"/>
      <c r="BUL116" s="18"/>
      <c r="BUM116" s="18"/>
      <c r="BUN116" s="18"/>
      <c r="BUO116" s="18"/>
      <c r="BUP116" s="18"/>
      <c r="BUQ116" s="18"/>
      <c r="BUR116" s="18"/>
      <c r="BUS116" s="18"/>
      <c r="BUT116" s="18"/>
      <c r="BUU116" s="18"/>
      <c r="BUV116" s="18"/>
      <c r="BUW116" s="18"/>
      <c r="BUX116" s="18"/>
      <c r="BUY116" s="18"/>
      <c r="BUZ116" s="18"/>
      <c r="BVA116" s="18"/>
      <c r="BVB116" s="18"/>
      <c r="BVC116" s="18"/>
      <c r="BVD116" s="18"/>
      <c r="BVE116" s="18"/>
      <c r="BVF116" s="18"/>
      <c r="BVG116" s="18"/>
      <c r="BVH116" s="18"/>
      <c r="BVI116" s="18"/>
      <c r="BVJ116" s="18"/>
      <c r="BVK116" s="18"/>
      <c r="BVL116" s="18"/>
      <c r="BVM116" s="18"/>
      <c r="BVN116" s="18"/>
      <c r="BVO116" s="18"/>
      <c r="BVP116" s="18"/>
      <c r="BVQ116" s="18"/>
      <c r="BVR116" s="18"/>
      <c r="BVS116" s="18"/>
      <c r="BVT116" s="18"/>
      <c r="BVU116" s="18"/>
      <c r="BVV116" s="18"/>
      <c r="BVW116" s="18"/>
      <c r="BVX116" s="18"/>
      <c r="BVY116" s="18"/>
      <c r="BVZ116" s="18"/>
      <c r="BWA116" s="18"/>
      <c r="BWB116" s="18"/>
      <c r="BWC116" s="18"/>
      <c r="BWD116" s="18"/>
      <c r="BWE116" s="18"/>
      <c r="BWF116" s="18"/>
      <c r="BWG116" s="18"/>
      <c r="BWH116" s="18"/>
      <c r="BWI116" s="18"/>
      <c r="BWJ116" s="18"/>
      <c r="BWK116" s="18"/>
      <c r="BWL116" s="18"/>
      <c r="BWM116" s="18"/>
      <c r="BWN116" s="18"/>
      <c r="BWO116" s="18"/>
      <c r="BWP116" s="18"/>
      <c r="BWQ116" s="18"/>
      <c r="BWR116" s="18"/>
      <c r="BWS116" s="18"/>
      <c r="BWT116" s="18"/>
      <c r="BWU116" s="18"/>
      <c r="BWV116" s="18"/>
      <c r="BWW116" s="18"/>
      <c r="BWX116" s="18"/>
      <c r="BWY116" s="18"/>
      <c r="BWZ116" s="18"/>
      <c r="BXA116" s="18"/>
      <c r="BXB116" s="18"/>
      <c r="BXC116" s="18"/>
      <c r="BXD116" s="18"/>
      <c r="BXE116" s="18"/>
      <c r="BXF116" s="18"/>
      <c r="BXG116" s="18"/>
      <c r="BXH116" s="18"/>
      <c r="BXI116" s="18"/>
      <c r="BXJ116" s="18"/>
      <c r="BXK116" s="18"/>
      <c r="BXL116" s="18"/>
      <c r="BXM116" s="18"/>
      <c r="BXN116" s="18"/>
      <c r="BXO116" s="18"/>
      <c r="BXP116" s="18"/>
      <c r="BXQ116" s="18"/>
      <c r="BXR116" s="18"/>
      <c r="BXS116" s="18"/>
      <c r="BXT116" s="18"/>
      <c r="BXU116" s="18"/>
      <c r="BXV116" s="18"/>
      <c r="BXW116" s="18"/>
      <c r="BXX116" s="18"/>
      <c r="BXY116" s="18"/>
      <c r="BXZ116" s="18"/>
      <c r="BYA116" s="18"/>
      <c r="BYB116" s="18"/>
      <c r="BYC116" s="18"/>
      <c r="BYD116" s="18"/>
      <c r="BYE116" s="18"/>
      <c r="BYF116" s="18"/>
      <c r="BYG116" s="18"/>
      <c r="BYH116" s="18"/>
      <c r="BYI116" s="18"/>
      <c r="BYJ116" s="18"/>
      <c r="BYK116" s="18"/>
      <c r="BYL116" s="18"/>
      <c r="BYM116" s="18"/>
      <c r="BYN116" s="18"/>
      <c r="BYO116" s="18"/>
      <c r="BYP116" s="18"/>
      <c r="BYQ116" s="18"/>
      <c r="BYR116" s="18"/>
      <c r="BYS116" s="18"/>
      <c r="BYT116" s="18"/>
      <c r="BYU116" s="18"/>
      <c r="BYV116" s="18"/>
      <c r="BYW116" s="18"/>
      <c r="BYX116" s="18"/>
      <c r="BYY116" s="18"/>
      <c r="BYZ116" s="18"/>
      <c r="BZA116" s="18"/>
      <c r="BZB116" s="18"/>
      <c r="BZC116" s="18"/>
      <c r="BZD116" s="18"/>
      <c r="BZE116" s="18"/>
      <c r="BZF116" s="18"/>
      <c r="BZG116" s="18"/>
      <c r="BZH116" s="18"/>
      <c r="BZI116" s="18"/>
      <c r="BZJ116" s="18"/>
      <c r="BZK116" s="18"/>
      <c r="BZL116" s="18"/>
      <c r="BZM116" s="18"/>
      <c r="BZN116" s="18"/>
      <c r="BZO116" s="18"/>
      <c r="BZP116" s="18"/>
      <c r="BZQ116" s="18"/>
      <c r="BZR116" s="18"/>
      <c r="BZS116" s="18"/>
      <c r="BZT116" s="18"/>
      <c r="BZU116" s="18"/>
      <c r="BZV116" s="18"/>
      <c r="BZW116" s="18"/>
      <c r="BZX116" s="18"/>
      <c r="BZY116" s="18"/>
      <c r="BZZ116" s="18"/>
      <c r="CAA116" s="18"/>
      <c r="CAB116" s="18"/>
      <c r="CAC116" s="18"/>
      <c r="CAD116" s="18"/>
      <c r="CAE116" s="18"/>
      <c r="CAF116" s="18"/>
      <c r="CAG116" s="18"/>
      <c r="CAH116" s="18"/>
      <c r="CAI116" s="18"/>
      <c r="CAJ116" s="18"/>
      <c r="CAK116" s="18"/>
      <c r="CAL116" s="18"/>
      <c r="CAM116" s="18"/>
      <c r="CAN116" s="18"/>
      <c r="CAO116" s="18"/>
      <c r="CAP116" s="18"/>
      <c r="CAQ116" s="18"/>
      <c r="CAR116" s="18"/>
      <c r="CAS116" s="18"/>
      <c r="CAT116" s="18"/>
      <c r="CAU116" s="18"/>
      <c r="CAV116" s="18"/>
      <c r="CAW116" s="18"/>
      <c r="CAX116" s="18"/>
      <c r="CAY116" s="18"/>
      <c r="CAZ116" s="18"/>
      <c r="CBA116" s="18"/>
      <c r="CBB116" s="18"/>
      <c r="CBC116" s="18"/>
      <c r="CBD116" s="18"/>
      <c r="CBE116" s="18"/>
      <c r="CBF116" s="18"/>
      <c r="CBG116" s="18"/>
      <c r="CBH116" s="18"/>
      <c r="CBI116" s="18"/>
      <c r="CBJ116" s="18"/>
      <c r="CBK116" s="18"/>
      <c r="CBL116" s="18"/>
      <c r="CBM116" s="18"/>
      <c r="CBN116" s="18"/>
      <c r="CBO116" s="18"/>
      <c r="CBP116" s="18"/>
      <c r="CBQ116" s="18"/>
      <c r="CBR116" s="18"/>
      <c r="CBS116" s="18"/>
      <c r="CBT116" s="18"/>
      <c r="CBU116" s="18"/>
      <c r="CBV116" s="18"/>
      <c r="CBW116" s="18"/>
      <c r="CBX116" s="18"/>
      <c r="CBY116" s="18"/>
      <c r="CBZ116" s="18"/>
      <c r="CCA116" s="18"/>
      <c r="CCB116" s="18"/>
      <c r="CCC116" s="18"/>
      <c r="CCD116" s="18"/>
      <c r="CCE116" s="18"/>
      <c r="CCF116" s="18"/>
      <c r="CCG116" s="18"/>
      <c r="CCH116" s="18"/>
      <c r="CCI116" s="18"/>
      <c r="CCJ116" s="18"/>
      <c r="CCK116" s="18"/>
      <c r="CCL116" s="18"/>
      <c r="CCM116" s="18"/>
      <c r="CCN116" s="18"/>
      <c r="CCO116" s="18"/>
      <c r="CCP116" s="18"/>
      <c r="CCQ116" s="18"/>
      <c r="CCR116" s="18"/>
      <c r="CCS116" s="18"/>
      <c r="CCT116" s="18"/>
      <c r="CCU116" s="18"/>
      <c r="CCV116" s="18"/>
      <c r="CCW116" s="18"/>
      <c r="CCX116" s="18"/>
      <c r="CCY116" s="18"/>
      <c r="CCZ116" s="18"/>
      <c r="CDA116" s="18"/>
      <c r="CDB116" s="18"/>
      <c r="CDC116" s="18"/>
      <c r="CDD116" s="18"/>
      <c r="CDE116" s="18"/>
      <c r="CDF116" s="18"/>
      <c r="CDG116" s="18"/>
      <c r="CDH116" s="18"/>
      <c r="CDI116" s="18"/>
      <c r="CDJ116" s="18"/>
      <c r="CDK116" s="18"/>
      <c r="CDL116" s="18"/>
      <c r="CDM116" s="18"/>
      <c r="CDN116" s="18"/>
      <c r="CDO116" s="18"/>
      <c r="CDP116" s="18"/>
      <c r="CDQ116" s="18"/>
      <c r="CDR116" s="18"/>
      <c r="CDS116" s="18"/>
      <c r="CDT116" s="18"/>
      <c r="CDU116" s="18"/>
      <c r="CDV116" s="18"/>
      <c r="CDW116" s="18"/>
      <c r="CDX116" s="18"/>
      <c r="CDY116" s="18"/>
      <c r="CDZ116" s="18"/>
      <c r="CEA116" s="18"/>
      <c r="CEB116" s="18"/>
      <c r="CEC116" s="18"/>
      <c r="CED116" s="18"/>
      <c r="CEE116" s="18"/>
      <c r="CEF116" s="18"/>
      <c r="CEG116" s="18"/>
      <c r="CEH116" s="18"/>
      <c r="CEI116" s="18"/>
      <c r="CEJ116" s="18"/>
      <c r="CEK116" s="18"/>
      <c r="CEL116" s="18"/>
      <c r="CEM116" s="18"/>
      <c r="CEN116" s="18"/>
      <c r="CEO116" s="18"/>
      <c r="CEP116" s="18"/>
      <c r="CEQ116" s="18"/>
      <c r="CER116" s="18"/>
      <c r="CES116" s="18"/>
      <c r="CET116" s="18"/>
      <c r="CEU116" s="18"/>
      <c r="CEV116" s="18"/>
      <c r="CEW116" s="18"/>
      <c r="CEX116" s="18"/>
      <c r="CEY116" s="18"/>
      <c r="CEZ116" s="18"/>
      <c r="CFA116" s="18"/>
      <c r="CFB116" s="18"/>
      <c r="CFC116" s="18"/>
      <c r="CFD116" s="18"/>
      <c r="CFE116" s="18"/>
      <c r="CFF116" s="18"/>
      <c r="CFG116" s="18"/>
      <c r="CFH116" s="18"/>
      <c r="CFI116" s="18"/>
      <c r="CFJ116" s="18"/>
      <c r="CFK116" s="18"/>
      <c r="CFL116" s="18"/>
      <c r="CFM116" s="18"/>
      <c r="CFN116" s="18"/>
      <c r="CFO116" s="18"/>
      <c r="CFP116" s="18"/>
      <c r="CFQ116" s="18"/>
      <c r="CFR116" s="18"/>
      <c r="CFS116" s="18"/>
      <c r="CFT116" s="18"/>
      <c r="CFU116" s="18"/>
      <c r="CFV116" s="18"/>
      <c r="CFW116" s="18"/>
      <c r="CFX116" s="18"/>
      <c r="CFY116" s="18"/>
      <c r="CFZ116" s="18"/>
      <c r="CGA116" s="18"/>
      <c r="CGB116" s="18"/>
      <c r="CGC116" s="18"/>
      <c r="CGD116" s="18"/>
      <c r="CGE116" s="18"/>
      <c r="CGF116" s="18"/>
      <c r="CGG116" s="18"/>
      <c r="CGH116" s="18"/>
      <c r="CGI116" s="18"/>
      <c r="CGJ116" s="18"/>
      <c r="CGK116" s="18"/>
      <c r="CGL116" s="18"/>
      <c r="CGM116" s="18"/>
      <c r="CGN116" s="18"/>
      <c r="CGO116" s="18"/>
      <c r="CGP116" s="18"/>
      <c r="CGQ116" s="18"/>
      <c r="CGR116" s="18"/>
      <c r="CGS116" s="18"/>
      <c r="CGT116" s="18"/>
      <c r="CGU116" s="18"/>
      <c r="CGV116" s="18"/>
      <c r="CGW116" s="18"/>
      <c r="CGX116" s="18"/>
      <c r="CGY116" s="18"/>
      <c r="CGZ116" s="18"/>
      <c r="CHA116" s="18"/>
      <c r="CHB116" s="18"/>
      <c r="CHC116" s="18"/>
      <c r="CHD116" s="18"/>
      <c r="CHE116" s="18"/>
      <c r="CHF116" s="18"/>
      <c r="CHG116" s="18"/>
      <c r="CHH116" s="18"/>
      <c r="CHI116" s="18"/>
      <c r="CHJ116" s="18"/>
      <c r="CHK116" s="18"/>
      <c r="CHL116" s="18"/>
      <c r="CHM116" s="18"/>
      <c r="CHN116" s="18"/>
      <c r="CHO116" s="18"/>
      <c r="CHP116" s="18"/>
      <c r="CHQ116" s="18"/>
      <c r="CHR116" s="18"/>
      <c r="CHS116" s="18"/>
      <c r="CHT116" s="18"/>
      <c r="CHU116" s="18"/>
      <c r="CHV116" s="18"/>
      <c r="CHW116" s="18"/>
      <c r="CHX116" s="18"/>
      <c r="CHY116" s="18"/>
      <c r="CHZ116" s="18"/>
      <c r="CIA116" s="18"/>
      <c r="CIB116" s="18"/>
      <c r="CIC116" s="18"/>
      <c r="CID116" s="18"/>
      <c r="CIE116" s="18"/>
      <c r="CIF116" s="18"/>
      <c r="CIG116" s="18"/>
      <c r="CIH116" s="18"/>
      <c r="CII116" s="18"/>
      <c r="CIJ116" s="18"/>
      <c r="CIK116" s="18"/>
      <c r="CIL116" s="18"/>
      <c r="CIM116" s="18"/>
      <c r="CIN116" s="18"/>
      <c r="CIO116" s="18"/>
      <c r="CIP116" s="18"/>
      <c r="CIQ116" s="18"/>
      <c r="CIR116" s="18"/>
      <c r="CIS116" s="18"/>
      <c r="CIT116" s="18"/>
      <c r="CIU116" s="18"/>
      <c r="CIV116" s="18"/>
      <c r="CIW116" s="18"/>
      <c r="CIX116" s="18"/>
      <c r="CIY116" s="18"/>
      <c r="CIZ116" s="18"/>
      <c r="CJA116" s="18"/>
      <c r="CJB116" s="18"/>
      <c r="CJC116" s="18"/>
      <c r="CJD116" s="18"/>
      <c r="CJE116" s="18"/>
      <c r="CJF116" s="18"/>
      <c r="CJG116" s="18"/>
      <c r="CJH116" s="18"/>
      <c r="CJI116" s="18"/>
      <c r="CJJ116" s="18"/>
      <c r="CJK116" s="18"/>
      <c r="CJL116" s="18"/>
      <c r="CJM116" s="18"/>
      <c r="CJN116" s="18"/>
      <c r="CJO116" s="18"/>
      <c r="CJP116" s="18"/>
      <c r="CJQ116" s="18"/>
      <c r="CJR116" s="18"/>
      <c r="CJS116" s="18"/>
      <c r="CJT116" s="18"/>
      <c r="CJU116" s="18"/>
      <c r="CJV116" s="18"/>
      <c r="CJW116" s="18"/>
      <c r="CJX116" s="18"/>
      <c r="CJY116" s="18"/>
      <c r="CJZ116" s="18"/>
      <c r="CKA116" s="18"/>
      <c r="CKB116" s="18"/>
      <c r="CKC116" s="18"/>
      <c r="CKD116" s="18"/>
      <c r="CKE116" s="18"/>
      <c r="CKF116" s="18"/>
      <c r="CKG116" s="18"/>
      <c r="CKH116" s="18"/>
      <c r="CKI116" s="18"/>
      <c r="CKJ116" s="18"/>
      <c r="CKK116" s="18"/>
      <c r="CKL116" s="18"/>
      <c r="CKM116" s="18"/>
      <c r="CKN116" s="18"/>
      <c r="CKO116" s="18"/>
      <c r="CKP116" s="18"/>
      <c r="CKQ116" s="18"/>
      <c r="CKR116" s="18"/>
      <c r="CKS116" s="18"/>
      <c r="CKT116" s="18"/>
      <c r="CKU116" s="18"/>
      <c r="CKV116" s="18"/>
      <c r="CKW116" s="18"/>
      <c r="CKX116" s="18"/>
      <c r="CKY116" s="18"/>
      <c r="CKZ116" s="18"/>
      <c r="CLA116" s="18"/>
      <c r="CLB116" s="18"/>
      <c r="CLC116" s="18"/>
      <c r="CLD116" s="18"/>
      <c r="CLE116" s="18"/>
      <c r="CLF116" s="18"/>
      <c r="CLG116" s="18"/>
      <c r="CLH116" s="18"/>
      <c r="CLI116" s="18"/>
      <c r="CLJ116" s="18"/>
      <c r="CLK116" s="18"/>
      <c r="CLL116" s="18"/>
      <c r="CLM116" s="18"/>
      <c r="CLN116" s="18"/>
      <c r="CLO116" s="18"/>
      <c r="CLP116" s="18"/>
      <c r="CLQ116" s="18"/>
      <c r="CLR116" s="18"/>
      <c r="CLS116" s="18"/>
    </row>
    <row r="117" spans="1:2359" x14ac:dyDescent="0.25">
      <c r="B117" s="626">
        <v>32120005</v>
      </c>
      <c r="C117" s="6" t="s">
        <v>104</v>
      </c>
      <c r="D117" s="152" t="s">
        <v>47</v>
      </c>
      <c r="E117" s="11"/>
      <c r="F117" s="111">
        <f>(G117)</f>
        <v>280</v>
      </c>
      <c r="G117" s="19">
        <v>280</v>
      </c>
      <c r="H117" s="248"/>
      <c r="I117" s="55" t="s">
        <v>29</v>
      </c>
      <c r="J117" s="55"/>
      <c r="K117" s="257"/>
      <c r="L117" s="55"/>
      <c r="M117" s="62"/>
      <c r="N117" s="62"/>
      <c r="O117" s="16"/>
      <c r="P117" s="5"/>
      <c r="R117" s="100">
        <v>2</v>
      </c>
      <c r="S117" s="96">
        <f t="shared" si="8"/>
        <v>280</v>
      </c>
      <c r="T117" s="96">
        <f>('PRECIOS COMPR.AR MARZO'!X118)</f>
        <v>134.44999999999999</v>
      </c>
      <c r="U117" s="92">
        <f>('PRECIOS COMPR.AR MARZO'!P118)</f>
        <v>120.51</v>
      </c>
      <c r="V117" s="92"/>
      <c r="W117" s="223">
        <f>(U117+T117)/2</f>
        <v>127.47999999999999</v>
      </c>
      <c r="Y117" s="31"/>
      <c r="Z117" s="31"/>
      <c r="AA117" s="43"/>
      <c r="AB117" s="18"/>
      <c r="AC117" s="18"/>
      <c r="AE117" s="18"/>
      <c r="AF117" s="18"/>
      <c r="AG117" s="18"/>
      <c r="AI117" s="18"/>
      <c r="AK117" s="18"/>
      <c r="AL117" s="18"/>
      <c r="AN117" s="36"/>
      <c r="AO117" s="36"/>
      <c r="AP117" s="36"/>
      <c r="AQ117" s="36"/>
      <c r="AR117" s="36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</row>
    <row r="118" spans="1:2359" x14ac:dyDescent="0.25">
      <c r="B118" s="626"/>
      <c r="C118" s="232" t="s">
        <v>101</v>
      </c>
      <c r="D118" s="152" t="s">
        <v>102</v>
      </c>
      <c r="E118" s="11"/>
      <c r="F118" s="111">
        <f t="shared" ref="F118:F119" si="10">(G118)</f>
        <v>270</v>
      </c>
      <c r="G118" s="19">
        <v>270</v>
      </c>
      <c r="H118" s="246" t="s">
        <v>286</v>
      </c>
      <c r="I118" s="55" t="s">
        <v>285</v>
      </c>
      <c r="J118" s="55"/>
      <c r="K118" s="257"/>
      <c r="L118" s="55"/>
      <c r="M118" s="62"/>
      <c r="N118" s="62"/>
      <c r="O118" s="16"/>
      <c r="P118" s="5"/>
      <c r="R118" s="100">
        <v>1</v>
      </c>
      <c r="S118" s="95">
        <f t="shared" si="8"/>
        <v>270</v>
      </c>
      <c r="T118" s="77"/>
      <c r="U118" s="77"/>
      <c r="V118" s="77"/>
      <c r="W118" s="223">
        <f>(S118)</f>
        <v>270</v>
      </c>
      <c r="Y118" s="31"/>
      <c r="Z118" s="31"/>
      <c r="AA118" s="43"/>
      <c r="AB118" s="18"/>
      <c r="AC118" s="18"/>
      <c r="AE118" s="18"/>
      <c r="AF118" s="18"/>
      <c r="AG118" s="18"/>
      <c r="AI118" s="18"/>
      <c r="AK118" s="18"/>
      <c r="AL118" s="18"/>
      <c r="AN118" s="36"/>
      <c r="AO118" s="36"/>
      <c r="AP118" s="36"/>
      <c r="AQ118" s="36"/>
      <c r="AR118" s="36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</row>
    <row r="119" spans="1:2359" x14ac:dyDescent="0.25">
      <c r="B119" s="626"/>
      <c r="C119" s="6" t="s">
        <v>103</v>
      </c>
      <c r="D119" s="152" t="s">
        <v>102</v>
      </c>
      <c r="E119" s="11"/>
      <c r="F119" s="111">
        <f t="shared" si="10"/>
        <v>270</v>
      </c>
      <c r="G119" s="19">
        <v>270</v>
      </c>
      <c r="H119" s="246" t="s">
        <v>286</v>
      </c>
      <c r="I119" s="55" t="s">
        <v>285</v>
      </c>
      <c r="J119" s="55"/>
      <c r="K119" s="257"/>
      <c r="L119" s="55"/>
      <c r="M119" s="62"/>
      <c r="N119" s="62"/>
      <c r="O119" s="16"/>
      <c r="P119" s="5"/>
      <c r="R119" s="100">
        <v>1</v>
      </c>
      <c r="S119" s="95">
        <f t="shared" si="8"/>
        <v>270</v>
      </c>
      <c r="T119" s="77"/>
      <c r="U119" s="77"/>
      <c r="V119" s="77"/>
      <c r="W119" s="223">
        <f>(S119)</f>
        <v>270</v>
      </c>
      <c r="Y119" s="31"/>
      <c r="Z119" s="31"/>
      <c r="AA119" s="43"/>
      <c r="AB119" s="18"/>
      <c r="AC119" s="18"/>
      <c r="AE119" s="18"/>
      <c r="AF119" s="18"/>
      <c r="AG119" s="18"/>
      <c r="AI119" s="18"/>
      <c r="AK119" s="18"/>
      <c r="AL119" s="18"/>
      <c r="AN119" s="36"/>
      <c r="AO119" s="36"/>
      <c r="AP119" s="36"/>
      <c r="AQ119" s="36"/>
      <c r="AR119" s="36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</row>
    <row r="120" spans="1:2359" x14ac:dyDescent="0.25">
      <c r="B120" s="626"/>
      <c r="C120" s="6" t="s">
        <v>28</v>
      </c>
      <c r="D120" s="152" t="s">
        <v>47</v>
      </c>
      <c r="E120" s="11"/>
      <c r="F120" s="111">
        <f>(G120)</f>
        <v>280</v>
      </c>
      <c r="G120" s="19">
        <v>280</v>
      </c>
      <c r="H120" s="248"/>
      <c r="I120" s="55" t="s">
        <v>29</v>
      </c>
      <c r="J120" s="55"/>
      <c r="K120" s="257"/>
      <c r="L120" s="55"/>
      <c r="M120" s="62"/>
      <c r="N120" s="62"/>
      <c r="O120" s="16"/>
      <c r="P120" s="5"/>
      <c r="R120" s="100">
        <v>1</v>
      </c>
      <c r="S120" s="95">
        <f t="shared" si="8"/>
        <v>280</v>
      </c>
      <c r="T120" s="77"/>
      <c r="U120" s="77"/>
      <c r="V120" s="77">
        <v>116.99</v>
      </c>
      <c r="W120" s="223">
        <v>116.99</v>
      </c>
      <c r="Y120" s="31"/>
      <c r="Z120" s="31"/>
      <c r="AA120" s="43"/>
      <c r="AB120" s="18"/>
      <c r="AC120" s="18"/>
      <c r="AE120" s="18"/>
      <c r="AF120" s="18"/>
      <c r="AG120" s="18"/>
      <c r="AI120" s="18"/>
      <c r="AK120" s="18"/>
      <c r="AL120" s="18"/>
      <c r="AN120" s="36"/>
      <c r="AO120" s="36"/>
      <c r="AP120" s="36"/>
      <c r="AQ120" s="36"/>
      <c r="AR120" s="36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</row>
    <row r="121" spans="1:2359" x14ac:dyDescent="0.25">
      <c r="B121" s="586" t="s">
        <v>275</v>
      </c>
      <c r="C121" s="586"/>
      <c r="D121" s="586"/>
      <c r="E121" s="25"/>
      <c r="F121" s="607"/>
      <c r="G121" s="607"/>
      <c r="H121" s="607"/>
      <c r="I121" s="607"/>
      <c r="J121" s="607"/>
      <c r="K121" s="607"/>
      <c r="L121" s="607"/>
      <c r="M121" s="607"/>
      <c r="N121" s="607"/>
      <c r="O121" s="607"/>
      <c r="P121" s="607"/>
      <c r="R121" s="578"/>
      <c r="S121" s="579"/>
      <c r="T121" s="579"/>
      <c r="U121" s="579"/>
      <c r="V121" s="580"/>
      <c r="W121" s="221"/>
      <c r="X121" s="18"/>
      <c r="Y121" s="31"/>
      <c r="Z121" s="31"/>
      <c r="AA121" s="43"/>
      <c r="AB121" s="18"/>
      <c r="AC121" s="18"/>
      <c r="AE121" s="18"/>
      <c r="AF121" s="18"/>
      <c r="AG121" s="18"/>
      <c r="AI121" s="18"/>
      <c r="AK121" s="18"/>
      <c r="AL121" s="18"/>
      <c r="AN121" s="36"/>
      <c r="AO121" s="36"/>
      <c r="AP121" s="36"/>
      <c r="AQ121" s="36"/>
      <c r="AR121" s="36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</row>
    <row r="122" spans="1:2359" x14ac:dyDescent="0.25">
      <c r="B122" s="154">
        <v>32120011</v>
      </c>
      <c r="C122" s="155" t="s">
        <v>304</v>
      </c>
      <c r="D122" s="156" t="s">
        <v>47</v>
      </c>
      <c r="E122" s="11"/>
      <c r="F122" s="602" t="s">
        <v>425</v>
      </c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R122" s="167">
        <v>1</v>
      </c>
      <c r="S122" s="95"/>
      <c r="T122" s="168">
        <f>(122.1+'PRECIOS COMPR.AR MARZO'!AA123)/2</f>
        <v>114.395</v>
      </c>
      <c r="U122" s="169"/>
      <c r="V122" s="169"/>
      <c r="W122" s="223">
        <f>(T122)</f>
        <v>114.395</v>
      </c>
      <c r="X122" s="18"/>
      <c r="Y122" s="31"/>
      <c r="Z122" s="31"/>
      <c r="AA122" s="43"/>
      <c r="AB122" s="18"/>
      <c r="AC122" s="18"/>
      <c r="AE122" s="18"/>
      <c r="AF122" s="18"/>
      <c r="AG122" s="18"/>
      <c r="AI122" s="18"/>
      <c r="AK122" s="18"/>
      <c r="AL122" s="18"/>
      <c r="AN122" s="36"/>
      <c r="AO122" s="36"/>
      <c r="AP122" s="36"/>
      <c r="AQ122" s="36"/>
      <c r="AR122" s="36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</row>
    <row r="123" spans="1:2359" x14ac:dyDescent="0.25">
      <c r="B123" s="586" t="s">
        <v>278</v>
      </c>
      <c r="C123" s="586"/>
      <c r="D123" s="586"/>
      <c r="E123" s="11"/>
      <c r="F123" s="598"/>
      <c r="G123" s="598"/>
      <c r="H123" s="598"/>
      <c r="I123" s="598"/>
      <c r="J123" s="598"/>
      <c r="K123" s="598"/>
      <c r="L123" s="598"/>
      <c r="M123" s="598"/>
      <c r="N123" s="598"/>
      <c r="O123" s="598"/>
      <c r="P123" s="598"/>
      <c r="R123" s="581"/>
      <c r="S123" s="582"/>
      <c r="T123" s="582"/>
      <c r="U123" s="582"/>
      <c r="V123" s="583"/>
      <c r="W123" s="224"/>
      <c r="Y123" s="31"/>
      <c r="Z123" s="31"/>
      <c r="AA123" s="43"/>
      <c r="AB123" s="18"/>
      <c r="AC123" s="18"/>
      <c r="AE123" s="18"/>
      <c r="AF123" s="18"/>
      <c r="AG123" s="18"/>
      <c r="AI123" s="18"/>
      <c r="AK123" s="18"/>
      <c r="AL123" s="18"/>
      <c r="AN123" s="36"/>
      <c r="AO123" s="36"/>
      <c r="AP123" s="36"/>
      <c r="AQ123" s="36"/>
      <c r="AR123" s="36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</row>
    <row r="124" spans="1:2359" x14ac:dyDescent="0.25">
      <c r="B124" s="603">
        <v>32080004</v>
      </c>
      <c r="C124" s="5" t="s">
        <v>84</v>
      </c>
      <c r="D124" s="150" t="s">
        <v>47</v>
      </c>
      <c r="E124" s="11"/>
      <c r="F124" s="111">
        <f>(G124)</f>
        <v>176</v>
      </c>
      <c r="G124" s="19">
        <v>176</v>
      </c>
      <c r="H124" s="246" t="s">
        <v>423</v>
      </c>
      <c r="I124" s="55" t="s">
        <v>213</v>
      </c>
      <c r="J124" s="55"/>
      <c r="K124" s="257"/>
      <c r="L124" s="55"/>
      <c r="M124" s="62"/>
      <c r="N124" s="62"/>
      <c r="O124" s="16"/>
      <c r="P124" s="5"/>
      <c r="R124" s="100">
        <v>2</v>
      </c>
      <c r="S124" s="96">
        <f>(F124)</f>
        <v>176</v>
      </c>
      <c r="T124" s="93">
        <f>('PRECIOS COMPR.AR MARZO'!U125+'PRECIOS COMPR.AR MARZO'!AA125)/2</f>
        <v>111.325</v>
      </c>
      <c r="U124" s="92">
        <f>('PRECIOS COMPR.AR MARZO'!S125)</f>
        <v>259</v>
      </c>
      <c r="V124" s="92">
        <f>('PRECIOS COMPR.AR MARZO'!N125)</f>
        <v>111.04</v>
      </c>
      <c r="W124" s="223">
        <f>(V124+U124+T124)/3</f>
        <v>160.45500000000001</v>
      </c>
      <c r="Y124" s="31"/>
      <c r="Z124" s="31"/>
      <c r="AA124" s="43"/>
      <c r="AB124" s="18"/>
      <c r="AC124" s="18"/>
      <c r="AE124" s="18"/>
      <c r="AF124" s="18"/>
      <c r="AG124" s="18"/>
      <c r="AI124" s="18"/>
      <c r="AK124" s="18"/>
      <c r="AL124" s="18"/>
      <c r="AN124" s="36"/>
      <c r="AO124" s="36"/>
      <c r="AP124" s="36"/>
      <c r="AQ124" s="36"/>
      <c r="AR124" s="36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</row>
    <row r="125" spans="1:2359" x14ac:dyDescent="0.25">
      <c r="B125" s="603"/>
      <c r="C125" s="5" t="s">
        <v>85</v>
      </c>
      <c r="D125" s="150" t="s">
        <v>47</v>
      </c>
      <c r="E125" s="11"/>
      <c r="F125" s="111">
        <f t="shared" ref="F125:F126" si="11">(G125)</f>
        <v>208</v>
      </c>
      <c r="G125" s="19">
        <v>208</v>
      </c>
      <c r="H125" s="246" t="s">
        <v>423</v>
      </c>
      <c r="I125" s="55" t="s">
        <v>213</v>
      </c>
      <c r="J125" s="55"/>
      <c r="K125" s="257"/>
      <c r="L125" s="55"/>
      <c r="M125" s="62"/>
      <c r="N125" s="62"/>
      <c r="O125" s="16"/>
      <c r="P125" s="5"/>
      <c r="R125" s="100">
        <v>2</v>
      </c>
      <c r="S125" s="96">
        <f>(F125)</f>
        <v>208</v>
      </c>
      <c r="T125" s="92">
        <f>('PRECIOS COMPR.AR MARZO'!U126+'PRECIOS COMPR.AR MARZO'!AA126)</f>
        <v>222.65</v>
      </c>
      <c r="U125" s="93"/>
      <c r="V125" s="92">
        <f>('PRECIOS COMPR.AR MARZO'!N126)</f>
        <v>111.04</v>
      </c>
      <c r="W125" s="223">
        <f>(V125+T125)/2</f>
        <v>166.845</v>
      </c>
      <c r="Y125" s="31"/>
      <c r="Z125" s="31"/>
      <c r="AA125" s="43"/>
      <c r="AB125" s="18"/>
      <c r="AC125" s="18"/>
      <c r="AE125" s="18"/>
      <c r="AF125" s="18"/>
      <c r="AG125" s="18"/>
      <c r="AI125" s="18"/>
      <c r="AK125" s="18"/>
      <c r="AL125" s="18"/>
      <c r="AN125" s="36"/>
      <c r="AO125" s="36"/>
      <c r="AP125" s="36"/>
      <c r="AQ125" s="36"/>
      <c r="AR125" s="36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</row>
    <row r="126" spans="1:2359" x14ac:dyDescent="0.25">
      <c r="B126" s="603"/>
      <c r="C126" s="5" t="s">
        <v>8</v>
      </c>
      <c r="D126" s="150" t="s">
        <v>47</v>
      </c>
      <c r="E126" s="11"/>
      <c r="F126" s="111">
        <f t="shared" si="11"/>
        <v>176</v>
      </c>
      <c r="G126" s="19">
        <v>176</v>
      </c>
      <c r="H126" s="246" t="s">
        <v>423</v>
      </c>
      <c r="I126" s="55" t="s">
        <v>213</v>
      </c>
      <c r="J126" s="55"/>
      <c r="K126" s="257"/>
      <c r="L126" s="55"/>
      <c r="M126" s="62"/>
      <c r="N126" s="62"/>
      <c r="O126" s="16"/>
      <c r="P126" s="5"/>
      <c r="R126" s="100">
        <v>2</v>
      </c>
      <c r="S126" s="96">
        <f>(F126)</f>
        <v>176</v>
      </c>
      <c r="T126" s="96">
        <f>('PRECIOS COMPR.AR MARZO'!AA127)</f>
        <v>84.12</v>
      </c>
      <c r="U126" s="92">
        <f>('PRECIOS COMPR.AR MARZO'!S127)</f>
        <v>164</v>
      </c>
      <c r="V126" s="92">
        <f>('PRECIOS COMPR.AR MARZO'!H127)</f>
        <v>78.599999999999994</v>
      </c>
      <c r="W126" s="223">
        <f>(V126+U126+T126)/3</f>
        <v>108.90666666666668</v>
      </c>
      <c r="Y126" s="31"/>
      <c r="Z126" s="31"/>
      <c r="AA126" s="43"/>
      <c r="AB126" s="18"/>
      <c r="AC126" s="18"/>
      <c r="AE126" s="18"/>
      <c r="AF126" s="18"/>
      <c r="AG126" s="18"/>
      <c r="AI126" s="18"/>
      <c r="AK126" s="18"/>
      <c r="AL126" s="18"/>
      <c r="AN126" s="36"/>
      <c r="AO126" s="36"/>
      <c r="AP126" s="36"/>
      <c r="AQ126" s="36"/>
      <c r="AR126" s="36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</row>
    <row r="127" spans="1:2359" x14ac:dyDescent="0.25">
      <c r="B127" s="154">
        <v>320800057</v>
      </c>
      <c r="C127" s="24" t="s">
        <v>294</v>
      </c>
      <c r="D127" s="151" t="s">
        <v>47</v>
      </c>
      <c r="E127" s="11"/>
      <c r="F127" s="108">
        <v>379</v>
      </c>
      <c r="G127" s="19">
        <v>379</v>
      </c>
      <c r="H127" s="246" t="s">
        <v>423</v>
      </c>
      <c r="I127" s="53" t="s">
        <v>321</v>
      </c>
      <c r="J127" s="53"/>
      <c r="K127" s="256"/>
      <c r="L127" s="53"/>
      <c r="M127" s="66"/>
      <c r="N127" s="66"/>
      <c r="O127" s="50"/>
      <c r="P127" s="9"/>
      <c r="R127" s="100">
        <v>2</v>
      </c>
      <c r="S127" s="96">
        <f>(F127)</f>
        <v>379</v>
      </c>
      <c r="T127" s="93"/>
      <c r="U127" s="92"/>
      <c r="V127" s="92">
        <f>('PRECIOS COMPR.AR MARZO'!H128)</f>
        <v>118.12</v>
      </c>
      <c r="W127" s="223">
        <f>(V127)</f>
        <v>118.12</v>
      </c>
      <c r="Y127" s="31"/>
      <c r="Z127" s="31"/>
      <c r="AA127" s="43"/>
      <c r="AB127" s="18"/>
      <c r="AC127" s="18"/>
      <c r="AE127" s="18"/>
      <c r="AF127" s="18"/>
      <c r="AG127" s="18"/>
      <c r="AI127" s="18"/>
      <c r="AK127" s="18"/>
      <c r="AL127" s="18"/>
      <c r="AN127" s="36"/>
      <c r="AO127" s="36"/>
      <c r="AP127" s="36"/>
      <c r="AQ127" s="36"/>
      <c r="AR127" s="36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</row>
    <row r="128" spans="1:2359" x14ac:dyDescent="0.25">
      <c r="B128" s="586"/>
      <c r="C128" s="586"/>
      <c r="D128" s="586"/>
      <c r="E128" s="11"/>
      <c r="F128" s="598"/>
      <c r="G128" s="598"/>
      <c r="H128" s="598"/>
      <c r="I128" s="598"/>
      <c r="J128" s="598"/>
      <c r="K128" s="598"/>
      <c r="L128" s="598"/>
      <c r="M128" s="598"/>
      <c r="N128" s="598"/>
      <c r="O128" s="598"/>
      <c r="P128" s="598"/>
      <c r="R128" s="581"/>
      <c r="S128" s="582"/>
      <c r="T128" s="582"/>
      <c r="U128" s="582"/>
      <c r="V128" s="583"/>
      <c r="W128" s="224"/>
      <c r="Y128" s="31"/>
      <c r="Z128" s="31"/>
      <c r="AA128" s="43"/>
      <c r="AB128" s="18"/>
      <c r="AC128" s="18"/>
      <c r="AE128" s="18"/>
      <c r="AF128" s="18"/>
      <c r="AG128" s="18"/>
      <c r="AI128" s="18"/>
      <c r="AK128" s="18"/>
      <c r="AL128" s="18"/>
      <c r="AN128" s="36"/>
      <c r="AO128" s="36"/>
      <c r="AP128" s="36"/>
      <c r="AQ128" s="36"/>
      <c r="AR128" s="36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</row>
    <row r="129" spans="1:2359" x14ac:dyDescent="0.25">
      <c r="B129" s="153">
        <v>320900102</v>
      </c>
      <c r="C129" s="5" t="s">
        <v>89</v>
      </c>
      <c r="D129" s="150" t="s">
        <v>64</v>
      </c>
      <c r="E129" s="11"/>
      <c r="F129" s="111">
        <f>(G129)</f>
        <v>276</v>
      </c>
      <c r="G129" s="19">
        <v>276</v>
      </c>
      <c r="H129" s="248"/>
      <c r="I129" s="55" t="s">
        <v>227</v>
      </c>
      <c r="J129" s="55"/>
      <c r="K129" s="257"/>
      <c r="L129" s="55"/>
      <c r="M129" s="62"/>
      <c r="N129" s="62"/>
      <c r="O129" s="16"/>
      <c r="P129" s="5"/>
      <c r="R129" s="100">
        <v>2</v>
      </c>
      <c r="S129" s="96">
        <f>(F129)</f>
        <v>276</v>
      </c>
      <c r="T129" s="93"/>
      <c r="U129" s="93"/>
      <c r="V129" s="96">
        <f>('PRECIOS COMPR.AR MARZO'!N130)</f>
        <v>129.6</v>
      </c>
      <c r="W129" s="223">
        <f>(V129)</f>
        <v>129.6</v>
      </c>
      <c r="Y129" s="31"/>
      <c r="Z129" s="31"/>
      <c r="AA129" s="43"/>
      <c r="AB129" s="18"/>
      <c r="AC129" s="18"/>
      <c r="AE129" s="18"/>
      <c r="AF129" s="18"/>
      <c r="AG129" s="18"/>
      <c r="AI129" s="18"/>
      <c r="AK129" s="18"/>
      <c r="AL129" s="18"/>
      <c r="AN129" s="36"/>
      <c r="AO129" s="36"/>
      <c r="AP129" s="36"/>
      <c r="AQ129" s="36"/>
      <c r="AR129" s="36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</row>
    <row r="130" spans="1:2359" ht="15.75" thickBot="1" x14ac:dyDescent="0.3">
      <c r="B130" s="586" t="s">
        <v>305</v>
      </c>
      <c r="C130" s="586"/>
      <c r="D130" s="586"/>
      <c r="E130" s="11"/>
      <c r="F130" s="598"/>
      <c r="G130" s="598"/>
      <c r="H130" s="598"/>
      <c r="I130" s="598"/>
      <c r="J130" s="598"/>
      <c r="K130" s="598"/>
      <c r="L130" s="598"/>
      <c r="M130" s="598"/>
      <c r="N130" s="598"/>
      <c r="O130" s="598"/>
      <c r="P130" s="600"/>
      <c r="R130" s="581"/>
      <c r="S130" s="582"/>
      <c r="T130" s="582"/>
      <c r="U130" s="582"/>
      <c r="V130" s="583"/>
      <c r="W130" s="224"/>
      <c r="Y130" s="31"/>
      <c r="Z130" s="31"/>
      <c r="AA130" s="43"/>
      <c r="AB130" s="18"/>
      <c r="AC130" s="18"/>
      <c r="AE130" s="18"/>
      <c r="AF130" s="18"/>
      <c r="AG130" s="18"/>
      <c r="AI130" s="18"/>
      <c r="AK130" s="18"/>
      <c r="AL130" s="18"/>
      <c r="AN130" s="36"/>
      <c r="AO130" s="36"/>
      <c r="AP130" s="36"/>
      <c r="AQ130" s="36"/>
      <c r="AR130" s="36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</row>
    <row r="131" spans="1:2359" ht="15.75" thickBot="1" x14ac:dyDescent="0.3">
      <c r="B131" s="153">
        <v>320900135</v>
      </c>
      <c r="C131" s="5" t="s">
        <v>91</v>
      </c>
      <c r="D131" s="150" t="s">
        <v>47</v>
      </c>
      <c r="E131" s="11"/>
      <c r="F131" s="111">
        <f>(G131)</f>
        <v>57.617249999999999</v>
      </c>
      <c r="G131" s="19">
        <f>(4609.38/8)/10</f>
        <v>57.617249999999999</v>
      </c>
      <c r="H131" s="248" t="s">
        <v>1</v>
      </c>
      <c r="I131" s="55" t="s">
        <v>228</v>
      </c>
      <c r="J131" s="55"/>
      <c r="K131" s="257"/>
      <c r="L131" s="55"/>
      <c r="M131" s="62"/>
      <c r="N131" s="62"/>
      <c r="O131" s="75"/>
      <c r="P131" s="198" t="s">
        <v>230</v>
      </c>
      <c r="R131" s="100">
        <v>2</v>
      </c>
      <c r="S131" s="96">
        <f>(F131)</f>
        <v>57.617249999999999</v>
      </c>
      <c r="T131" s="92">
        <v>30.74</v>
      </c>
      <c r="U131" s="92">
        <f>('PRECIOS COMPR.AR MARZO'!AB132)</f>
        <v>24.88</v>
      </c>
      <c r="V131" s="93"/>
      <c r="W131" s="223">
        <f>(U131+T131)/2</f>
        <v>27.81</v>
      </c>
      <c r="Y131" s="31"/>
      <c r="Z131" s="31"/>
      <c r="AA131" s="43"/>
      <c r="AB131" s="18"/>
      <c r="AC131" s="18"/>
      <c r="AE131" s="18"/>
      <c r="AF131" s="18"/>
      <c r="AG131" s="18"/>
      <c r="AI131" s="18"/>
      <c r="AK131" s="18"/>
      <c r="AL131" s="18"/>
      <c r="AN131" s="36"/>
      <c r="AO131" s="36"/>
      <c r="AP131" s="36"/>
      <c r="AQ131" s="36"/>
      <c r="AR131" s="36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</row>
    <row r="132" spans="1:2359" ht="15.75" thickBot="1" x14ac:dyDescent="0.3">
      <c r="B132" s="153">
        <v>320900131</v>
      </c>
      <c r="C132" s="5" t="s">
        <v>90</v>
      </c>
      <c r="D132" s="150" t="s">
        <v>47</v>
      </c>
      <c r="E132" s="11"/>
      <c r="F132" s="111">
        <f>(G132)</f>
        <v>31.25</v>
      </c>
      <c r="G132" s="19">
        <f>(3125/2)/50</f>
        <v>31.25</v>
      </c>
      <c r="H132" s="248" t="s">
        <v>1</v>
      </c>
      <c r="I132" s="55" t="s">
        <v>229</v>
      </c>
      <c r="J132" s="55"/>
      <c r="K132" s="257"/>
      <c r="L132" s="55"/>
      <c r="M132" s="62"/>
      <c r="N132" s="62"/>
      <c r="O132" s="75"/>
      <c r="P132" s="198" t="s">
        <v>433</v>
      </c>
      <c r="R132" s="100">
        <v>2</v>
      </c>
      <c r="S132" s="95">
        <f>(F132)</f>
        <v>31.25</v>
      </c>
      <c r="T132" s="96">
        <f>('PRECIOS COMPR.AR MARZO'!AB133)</f>
        <v>22.99</v>
      </c>
      <c r="U132" s="92">
        <f>('PRECIOS COMPR.AR MARZO'!G133+'PRECIOS COMPR.AR MARZO'!S133+'PRECIOS COMPR.AR MARZO'!AB133)/3</f>
        <v>23.78</v>
      </c>
      <c r="V132" s="92"/>
      <c r="W132" s="223">
        <f>(U132+T132)/2</f>
        <v>23.384999999999998</v>
      </c>
      <c r="Y132" s="31"/>
      <c r="Z132" s="31"/>
      <c r="AA132" s="43"/>
      <c r="AB132" s="18"/>
      <c r="AC132" s="18"/>
      <c r="AE132" s="18"/>
      <c r="AF132" s="18"/>
      <c r="AG132" s="18"/>
      <c r="AI132" s="18"/>
      <c r="AK132" s="18"/>
      <c r="AL132" s="18"/>
      <c r="AN132" s="36"/>
      <c r="AO132" s="36"/>
      <c r="AP132" s="36"/>
      <c r="AQ132" s="36"/>
      <c r="AR132" s="36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</row>
    <row r="133" spans="1:2359" x14ac:dyDescent="0.25">
      <c r="B133" s="586"/>
      <c r="C133" s="586"/>
      <c r="D133" s="586"/>
      <c r="E133" s="11"/>
      <c r="F133" s="598"/>
      <c r="G133" s="598"/>
      <c r="H133" s="598"/>
      <c r="I133" s="598"/>
      <c r="J133" s="598"/>
      <c r="K133" s="598"/>
      <c r="L133" s="598"/>
      <c r="M133" s="598"/>
      <c r="N133" s="598"/>
      <c r="O133" s="598"/>
      <c r="P133" s="601"/>
      <c r="Q133" s="18"/>
      <c r="R133" s="581"/>
      <c r="S133" s="582"/>
      <c r="T133" s="582"/>
      <c r="U133" s="582"/>
      <c r="V133" s="583"/>
      <c r="W133" s="224"/>
      <c r="Y133" s="31"/>
      <c r="Z133" s="31"/>
      <c r="AA133" s="43"/>
      <c r="AB133" s="18"/>
      <c r="AC133" s="18"/>
      <c r="AE133" s="18"/>
      <c r="AF133" s="18"/>
      <c r="AG133" s="18"/>
      <c r="AI133" s="18"/>
      <c r="AK133" s="18"/>
      <c r="AL133" s="18"/>
      <c r="AN133" s="36"/>
      <c r="AO133" s="36"/>
      <c r="AP133" s="36"/>
      <c r="AQ133" s="36"/>
      <c r="AR133" s="36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</row>
    <row r="134" spans="1:2359" x14ac:dyDescent="0.25">
      <c r="B134" s="153">
        <v>320900212</v>
      </c>
      <c r="C134" s="5" t="s">
        <v>26</v>
      </c>
      <c r="D134" s="150" t="s">
        <v>64</v>
      </c>
      <c r="E134" s="11"/>
      <c r="F134" s="124">
        <f>(G134+J134)</f>
        <v>380</v>
      </c>
      <c r="G134" s="49">
        <v>380</v>
      </c>
      <c r="H134" s="143" t="s">
        <v>354</v>
      </c>
      <c r="I134" s="53" t="s">
        <v>284</v>
      </c>
      <c r="J134" s="57"/>
      <c r="K134" s="127"/>
      <c r="L134" s="57"/>
      <c r="M134" s="125"/>
      <c r="N134" s="125"/>
      <c r="O134" s="125"/>
      <c r="P134" s="125"/>
      <c r="Q134" s="18"/>
      <c r="R134" s="100">
        <v>2</v>
      </c>
      <c r="S134" s="95">
        <f>(F134)</f>
        <v>380</v>
      </c>
      <c r="T134" s="95">
        <v>12.75</v>
      </c>
      <c r="U134" s="77"/>
      <c r="V134" s="77"/>
      <c r="W134" s="223">
        <f>(T134)</f>
        <v>12.75</v>
      </c>
      <c r="Y134" s="31"/>
      <c r="Z134" s="31"/>
      <c r="AA134" s="43"/>
      <c r="AB134" s="18"/>
      <c r="AC134" s="18"/>
      <c r="AE134" s="18"/>
      <c r="AF134" s="18"/>
      <c r="AG134" s="18"/>
      <c r="AI134" s="18"/>
      <c r="AK134" s="18"/>
      <c r="AL134" s="18"/>
      <c r="AN134" s="36"/>
      <c r="AO134" s="36"/>
      <c r="AP134" s="36"/>
      <c r="AQ134" s="36"/>
      <c r="AR134" s="36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</row>
    <row r="135" spans="1:2359" s="26" customFormat="1" ht="15.75" thickBot="1" x14ac:dyDescent="0.3">
      <c r="A135" s="18"/>
      <c r="B135" s="586"/>
      <c r="C135" s="586"/>
      <c r="D135" s="586"/>
      <c r="E135" s="11"/>
      <c r="F135" s="598"/>
      <c r="G135" s="598"/>
      <c r="H135" s="598"/>
      <c r="I135" s="598"/>
      <c r="J135" s="598"/>
      <c r="K135" s="598"/>
      <c r="L135" s="598"/>
      <c r="M135" s="598"/>
      <c r="N135" s="598"/>
      <c r="O135" s="598"/>
      <c r="P135" s="600"/>
      <c r="Q135" s="18"/>
      <c r="R135" s="581"/>
      <c r="S135" s="582"/>
      <c r="T135" s="582"/>
      <c r="U135" s="582"/>
      <c r="V135" s="583"/>
      <c r="W135" s="224"/>
      <c r="X135" s="207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18"/>
      <c r="AMA135" s="18"/>
      <c r="AMB135" s="18"/>
      <c r="AMC135" s="18"/>
      <c r="AMD135" s="18"/>
      <c r="AME135" s="18"/>
      <c r="AMF135" s="18"/>
      <c r="AMG135" s="18"/>
      <c r="AMH135" s="18"/>
      <c r="AMI135" s="18"/>
      <c r="AMJ135" s="18"/>
      <c r="AMK135" s="18"/>
      <c r="AML135" s="18"/>
      <c r="AMM135" s="18"/>
      <c r="AMN135" s="18"/>
      <c r="AMO135" s="18"/>
      <c r="AMP135" s="18"/>
      <c r="AMQ135" s="18"/>
      <c r="AMR135" s="18"/>
      <c r="AMS135" s="18"/>
      <c r="AMT135" s="18"/>
      <c r="AMU135" s="18"/>
      <c r="AMV135" s="18"/>
      <c r="AMW135" s="18"/>
      <c r="AMX135" s="18"/>
      <c r="AMY135" s="18"/>
      <c r="AMZ135" s="18"/>
      <c r="ANA135" s="18"/>
      <c r="ANB135" s="18"/>
      <c r="ANC135" s="18"/>
      <c r="AND135" s="18"/>
      <c r="ANE135" s="18"/>
      <c r="ANF135" s="18"/>
      <c r="ANG135" s="18"/>
      <c r="ANH135" s="18"/>
      <c r="ANI135" s="18"/>
      <c r="ANJ135" s="18"/>
      <c r="ANK135" s="18"/>
      <c r="ANL135" s="18"/>
      <c r="ANM135" s="18"/>
      <c r="ANN135" s="18"/>
      <c r="ANO135" s="18"/>
      <c r="ANP135" s="18"/>
      <c r="ANQ135" s="18"/>
      <c r="ANR135" s="18"/>
      <c r="ANS135" s="18"/>
      <c r="ANT135" s="18"/>
      <c r="ANU135" s="18"/>
      <c r="ANV135" s="18"/>
      <c r="ANW135" s="18"/>
      <c r="ANX135" s="18"/>
      <c r="ANY135" s="18"/>
      <c r="ANZ135" s="18"/>
      <c r="AOA135" s="18"/>
      <c r="AOB135" s="18"/>
      <c r="AOC135" s="18"/>
      <c r="AOD135" s="18"/>
      <c r="AOE135" s="18"/>
      <c r="AOF135" s="18"/>
      <c r="AOG135" s="18"/>
      <c r="AOH135" s="18"/>
      <c r="AOI135" s="18"/>
      <c r="AOJ135" s="18"/>
      <c r="AOK135" s="18"/>
      <c r="AOL135" s="18"/>
      <c r="AOM135" s="18"/>
      <c r="AON135" s="18"/>
      <c r="AOO135" s="18"/>
      <c r="AOP135" s="18"/>
      <c r="AOQ135" s="18"/>
      <c r="AOR135" s="18"/>
      <c r="AOS135" s="18"/>
      <c r="AOT135" s="18"/>
      <c r="AOU135" s="18"/>
      <c r="AOV135" s="18"/>
      <c r="AOW135" s="18"/>
      <c r="AOX135" s="18"/>
      <c r="AOY135" s="18"/>
      <c r="AOZ135" s="18"/>
      <c r="APA135" s="18"/>
      <c r="APB135" s="18"/>
      <c r="APC135" s="18"/>
      <c r="APD135" s="18"/>
      <c r="APE135" s="18"/>
      <c r="APF135" s="18"/>
      <c r="APG135" s="18"/>
      <c r="APH135" s="18"/>
      <c r="API135" s="18"/>
      <c r="APJ135" s="18"/>
      <c r="APK135" s="18"/>
      <c r="APL135" s="18"/>
      <c r="APM135" s="18"/>
      <c r="APN135" s="18"/>
      <c r="APO135" s="18"/>
      <c r="APP135" s="18"/>
      <c r="APQ135" s="18"/>
      <c r="APR135" s="18"/>
      <c r="APS135" s="18"/>
      <c r="APT135" s="18"/>
      <c r="APU135" s="18"/>
      <c r="APV135" s="18"/>
      <c r="APW135" s="18"/>
      <c r="APX135" s="18"/>
      <c r="APY135" s="18"/>
      <c r="APZ135" s="18"/>
      <c r="AQA135" s="18"/>
      <c r="AQB135" s="18"/>
      <c r="AQC135" s="18"/>
      <c r="AQD135" s="18"/>
      <c r="AQE135" s="18"/>
      <c r="AQF135" s="18"/>
      <c r="AQG135" s="18"/>
      <c r="AQH135" s="18"/>
      <c r="AQI135" s="18"/>
      <c r="AQJ135" s="18"/>
      <c r="AQK135" s="18"/>
      <c r="AQL135" s="18"/>
      <c r="AQM135" s="18"/>
      <c r="AQN135" s="18"/>
      <c r="AQO135" s="18"/>
      <c r="AQP135" s="18"/>
      <c r="AQQ135" s="18"/>
      <c r="AQR135" s="18"/>
      <c r="AQS135" s="18"/>
      <c r="AQT135" s="18"/>
      <c r="AQU135" s="18"/>
      <c r="AQV135" s="18"/>
      <c r="AQW135" s="18"/>
      <c r="AQX135" s="18"/>
      <c r="AQY135" s="18"/>
      <c r="AQZ135" s="18"/>
      <c r="ARA135" s="18"/>
      <c r="ARB135" s="18"/>
      <c r="ARC135" s="18"/>
      <c r="ARD135" s="18"/>
      <c r="ARE135" s="18"/>
      <c r="ARF135" s="18"/>
      <c r="ARG135" s="18"/>
      <c r="ARH135" s="18"/>
      <c r="ARI135" s="18"/>
      <c r="ARJ135" s="18"/>
      <c r="ARK135" s="18"/>
      <c r="ARL135" s="18"/>
      <c r="ARM135" s="18"/>
      <c r="ARN135" s="18"/>
      <c r="ARO135" s="18"/>
      <c r="ARP135" s="18"/>
      <c r="ARQ135" s="18"/>
      <c r="ARR135" s="18"/>
      <c r="ARS135" s="18"/>
      <c r="ART135" s="18"/>
      <c r="ARU135" s="18"/>
      <c r="ARV135" s="18"/>
      <c r="ARW135" s="18"/>
      <c r="ARX135" s="18"/>
      <c r="ARY135" s="18"/>
      <c r="ARZ135" s="18"/>
      <c r="ASA135" s="18"/>
      <c r="ASB135" s="18"/>
      <c r="ASC135" s="18"/>
      <c r="ASD135" s="18"/>
      <c r="ASE135" s="18"/>
      <c r="ASF135" s="18"/>
      <c r="ASG135" s="18"/>
      <c r="ASH135" s="18"/>
      <c r="ASI135" s="18"/>
      <c r="ASJ135" s="18"/>
      <c r="ASK135" s="18"/>
      <c r="ASL135" s="18"/>
      <c r="ASM135" s="18"/>
      <c r="ASN135" s="18"/>
      <c r="ASO135" s="18"/>
      <c r="ASP135" s="18"/>
      <c r="ASQ135" s="18"/>
      <c r="ASR135" s="18"/>
      <c r="ASS135" s="18"/>
      <c r="AST135" s="18"/>
      <c r="ASU135" s="18"/>
      <c r="ASV135" s="18"/>
      <c r="ASW135" s="18"/>
      <c r="ASX135" s="18"/>
      <c r="ASY135" s="18"/>
      <c r="ASZ135" s="18"/>
      <c r="ATA135" s="18"/>
      <c r="ATB135" s="18"/>
      <c r="ATC135" s="18"/>
      <c r="ATD135" s="18"/>
      <c r="ATE135" s="18"/>
      <c r="ATF135" s="18"/>
      <c r="ATG135" s="18"/>
      <c r="ATH135" s="18"/>
      <c r="ATI135" s="18"/>
      <c r="ATJ135" s="18"/>
      <c r="ATK135" s="18"/>
      <c r="ATL135" s="18"/>
      <c r="ATM135" s="18"/>
      <c r="ATN135" s="18"/>
      <c r="ATO135" s="18"/>
      <c r="ATP135" s="18"/>
      <c r="ATQ135" s="18"/>
      <c r="ATR135" s="18"/>
      <c r="ATS135" s="18"/>
      <c r="ATT135" s="18"/>
      <c r="ATU135" s="18"/>
      <c r="ATV135" s="18"/>
      <c r="ATW135" s="18"/>
      <c r="ATX135" s="18"/>
      <c r="ATY135" s="18"/>
      <c r="ATZ135" s="18"/>
      <c r="AUA135" s="18"/>
      <c r="AUB135" s="18"/>
      <c r="AUC135" s="18"/>
      <c r="AUD135" s="18"/>
      <c r="AUE135" s="18"/>
      <c r="AUF135" s="18"/>
      <c r="AUG135" s="18"/>
      <c r="AUH135" s="18"/>
      <c r="AUI135" s="18"/>
      <c r="AUJ135" s="18"/>
      <c r="AUK135" s="18"/>
      <c r="AUL135" s="18"/>
      <c r="AUM135" s="18"/>
      <c r="AUN135" s="18"/>
      <c r="AUO135" s="18"/>
      <c r="AUP135" s="18"/>
      <c r="AUQ135" s="18"/>
      <c r="AUR135" s="18"/>
      <c r="AUS135" s="18"/>
      <c r="AUT135" s="18"/>
      <c r="AUU135" s="18"/>
      <c r="AUV135" s="18"/>
      <c r="AUW135" s="18"/>
      <c r="AUX135" s="18"/>
      <c r="AUY135" s="18"/>
      <c r="AUZ135" s="18"/>
      <c r="AVA135" s="18"/>
      <c r="AVB135" s="18"/>
      <c r="AVC135" s="18"/>
      <c r="AVD135" s="18"/>
      <c r="AVE135" s="18"/>
      <c r="AVF135" s="18"/>
      <c r="AVG135" s="18"/>
      <c r="AVH135" s="18"/>
      <c r="AVI135" s="18"/>
      <c r="AVJ135" s="18"/>
      <c r="AVK135" s="18"/>
      <c r="AVL135" s="18"/>
      <c r="AVM135" s="18"/>
      <c r="AVN135" s="18"/>
      <c r="AVO135" s="18"/>
      <c r="AVP135" s="18"/>
      <c r="AVQ135" s="18"/>
      <c r="AVR135" s="18"/>
      <c r="AVS135" s="18"/>
      <c r="AVT135" s="18"/>
      <c r="AVU135" s="18"/>
      <c r="AVV135" s="18"/>
      <c r="AVW135" s="18"/>
      <c r="AVX135" s="18"/>
      <c r="AVY135" s="18"/>
      <c r="AVZ135" s="18"/>
      <c r="AWA135" s="18"/>
      <c r="AWB135" s="18"/>
      <c r="AWC135" s="18"/>
      <c r="AWD135" s="18"/>
      <c r="AWE135" s="18"/>
      <c r="AWF135" s="18"/>
      <c r="AWG135" s="18"/>
      <c r="AWH135" s="18"/>
      <c r="AWI135" s="18"/>
      <c r="AWJ135" s="18"/>
      <c r="AWK135" s="18"/>
      <c r="AWL135" s="18"/>
      <c r="AWM135" s="18"/>
      <c r="AWN135" s="18"/>
      <c r="AWO135" s="18"/>
      <c r="AWP135" s="18"/>
      <c r="AWQ135" s="18"/>
      <c r="AWR135" s="18"/>
      <c r="AWS135" s="18"/>
      <c r="AWT135" s="18"/>
      <c r="AWU135" s="18"/>
      <c r="AWV135" s="18"/>
      <c r="AWW135" s="18"/>
      <c r="AWX135" s="18"/>
      <c r="AWY135" s="18"/>
      <c r="AWZ135" s="18"/>
      <c r="AXA135" s="18"/>
      <c r="AXB135" s="18"/>
      <c r="AXC135" s="18"/>
      <c r="AXD135" s="18"/>
      <c r="AXE135" s="18"/>
      <c r="AXF135" s="18"/>
      <c r="AXG135" s="18"/>
      <c r="AXH135" s="18"/>
      <c r="AXI135" s="18"/>
      <c r="AXJ135" s="18"/>
      <c r="AXK135" s="18"/>
      <c r="AXL135" s="18"/>
      <c r="AXM135" s="18"/>
      <c r="AXN135" s="18"/>
      <c r="AXO135" s="18"/>
      <c r="AXP135" s="18"/>
      <c r="AXQ135" s="18"/>
      <c r="AXR135" s="18"/>
      <c r="AXS135" s="18"/>
      <c r="AXT135" s="18"/>
      <c r="AXU135" s="18"/>
      <c r="AXV135" s="18"/>
      <c r="AXW135" s="18"/>
      <c r="AXX135" s="18"/>
      <c r="AXY135" s="18"/>
      <c r="AXZ135" s="18"/>
      <c r="AYA135" s="18"/>
      <c r="AYB135" s="18"/>
      <c r="AYC135" s="18"/>
      <c r="AYD135" s="18"/>
      <c r="AYE135" s="18"/>
      <c r="AYF135" s="18"/>
      <c r="AYG135" s="18"/>
      <c r="AYH135" s="18"/>
      <c r="AYI135" s="18"/>
      <c r="AYJ135" s="18"/>
      <c r="AYK135" s="18"/>
      <c r="AYL135" s="18"/>
      <c r="AYM135" s="18"/>
      <c r="AYN135" s="18"/>
      <c r="AYO135" s="18"/>
      <c r="AYP135" s="18"/>
      <c r="AYQ135" s="18"/>
      <c r="AYR135" s="18"/>
      <c r="AYS135" s="18"/>
      <c r="AYT135" s="18"/>
      <c r="AYU135" s="18"/>
      <c r="AYV135" s="18"/>
      <c r="AYW135" s="18"/>
      <c r="AYX135" s="18"/>
      <c r="AYY135" s="18"/>
      <c r="AYZ135" s="18"/>
      <c r="AZA135" s="18"/>
      <c r="AZB135" s="18"/>
      <c r="AZC135" s="18"/>
      <c r="AZD135" s="18"/>
      <c r="AZE135" s="18"/>
      <c r="AZF135" s="18"/>
      <c r="AZG135" s="18"/>
      <c r="AZH135" s="18"/>
      <c r="AZI135" s="18"/>
      <c r="AZJ135" s="18"/>
      <c r="AZK135" s="18"/>
      <c r="AZL135" s="18"/>
      <c r="AZM135" s="18"/>
      <c r="AZN135" s="18"/>
      <c r="AZO135" s="18"/>
      <c r="AZP135" s="18"/>
      <c r="AZQ135" s="18"/>
      <c r="AZR135" s="18"/>
      <c r="AZS135" s="18"/>
      <c r="AZT135" s="18"/>
      <c r="AZU135" s="18"/>
      <c r="AZV135" s="18"/>
      <c r="AZW135" s="18"/>
      <c r="AZX135" s="18"/>
      <c r="AZY135" s="18"/>
      <c r="AZZ135" s="18"/>
      <c r="BAA135" s="18"/>
      <c r="BAB135" s="18"/>
      <c r="BAC135" s="18"/>
      <c r="BAD135" s="18"/>
      <c r="BAE135" s="18"/>
      <c r="BAF135" s="18"/>
      <c r="BAG135" s="18"/>
      <c r="BAH135" s="18"/>
      <c r="BAI135" s="18"/>
      <c r="BAJ135" s="18"/>
      <c r="BAK135" s="18"/>
      <c r="BAL135" s="18"/>
      <c r="BAM135" s="18"/>
      <c r="BAN135" s="18"/>
      <c r="BAO135" s="18"/>
      <c r="BAP135" s="18"/>
      <c r="BAQ135" s="18"/>
      <c r="BAR135" s="18"/>
      <c r="BAS135" s="18"/>
      <c r="BAT135" s="18"/>
      <c r="BAU135" s="18"/>
      <c r="BAV135" s="18"/>
      <c r="BAW135" s="18"/>
      <c r="BAX135" s="18"/>
      <c r="BAY135" s="18"/>
      <c r="BAZ135" s="18"/>
      <c r="BBA135" s="18"/>
      <c r="BBB135" s="18"/>
      <c r="BBC135" s="18"/>
      <c r="BBD135" s="18"/>
      <c r="BBE135" s="18"/>
      <c r="BBF135" s="18"/>
      <c r="BBG135" s="18"/>
      <c r="BBH135" s="18"/>
      <c r="BBI135" s="18"/>
      <c r="BBJ135" s="18"/>
      <c r="BBK135" s="18"/>
      <c r="BBL135" s="18"/>
      <c r="BBM135" s="18"/>
      <c r="BBN135" s="18"/>
      <c r="BBO135" s="18"/>
      <c r="BBP135" s="18"/>
      <c r="BBQ135" s="18"/>
      <c r="BBR135" s="18"/>
      <c r="BBS135" s="18"/>
      <c r="BBT135" s="18"/>
      <c r="BBU135" s="18"/>
      <c r="BBV135" s="18"/>
      <c r="BBW135" s="18"/>
      <c r="BBX135" s="18"/>
      <c r="BBY135" s="18"/>
      <c r="BBZ135" s="18"/>
      <c r="BCA135" s="18"/>
      <c r="BCB135" s="18"/>
      <c r="BCC135" s="18"/>
      <c r="BCD135" s="18"/>
      <c r="BCE135" s="18"/>
      <c r="BCF135" s="18"/>
      <c r="BCG135" s="18"/>
      <c r="BCH135" s="18"/>
      <c r="BCI135" s="18"/>
      <c r="BCJ135" s="18"/>
      <c r="BCK135" s="18"/>
      <c r="BCL135" s="18"/>
      <c r="BCM135" s="18"/>
      <c r="BCN135" s="18"/>
      <c r="BCO135" s="18"/>
      <c r="BCP135" s="18"/>
      <c r="BCQ135" s="18"/>
      <c r="BCR135" s="18"/>
      <c r="BCS135" s="18"/>
      <c r="BCT135" s="18"/>
      <c r="BCU135" s="18"/>
      <c r="BCV135" s="18"/>
      <c r="BCW135" s="18"/>
      <c r="BCX135" s="18"/>
      <c r="BCY135" s="18"/>
      <c r="BCZ135" s="18"/>
      <c r="BDA135" s="18"/>
      <c r="BDB135" s="18"/>
      <c r="BDC135" s="18"/>
      <c r="BDD135" s="18"/>
      <c r="BDE135" s="18"/>
      <c r="BDF135" s="18"/>
      <c r="BDG135" s="18"/>
      <c r="BDH135" s="18"/>
      <c r="BDI135" s="18"/>
      <c r="BDJ135" s="18"/>
      <c r="BDK135" s="18"/>
      <c r="BDL135" s="18"/>
      <c r="BDM135" s="18"/>
      <c r="BDN135" s="18"/>
      <c r="BDO135" s="18"/>
      <c r="BDP135" s="18"/>
      <c r="BDQ135" s="18"/>
      <c r="BDR135" s="18"/>
      <c r="BDS135" s="18"/>
      <c r="BDT135" s="18"/>
      <c r="BDU135" s="18"/>
      <c r="BDV135" s="18"/>
      <c r="BDW135" s="18"/>
      <c r="BDX135" s="18"/>
      <c r="BDY135" s="18"/>
      <c r="BDZ135" s="18"/>
      <c r="BEA135" s="18"/>
      <c r="BEB135" s="18"/>
      <c r="BEC135" s="18"/>
      <c r="BED135" s="18"/>
      <c r="BEE135" s="18"/>
      <c r="BEF135" s="18"/>
      <c r="BEG135" s="18"/>
      <c r="BEH135" s="18"/>
      <c r="BEI135" s="18"/>
      <c r="BEJ135" s="18"/>
      <c r="BEK135" s="18"/>
      <c r="BEL135" s="18"/>
      <c r="BEM135" s="18"/>
      <c r="BEN135" s="18"/>
      <c r="BEO135" s="18"/>
      <c r="BEP135" s="18"/>
      <c r="BEQ135" s="18"/>
      <c r="BER135" s="18"/>
      <c r="BES135" s="18"/>
      <c r="BET135" s="18"/>
      <c r="BEU135" s="18"/>
      <c r="BEV135" s="18"/>
      <c r="BEW135" s="18"/>
      <c r="BEX135" s="18"/>
      <c r="BEY135" s="18"/>
      <c r="BEZ135" s="18"/>
      <c r="BFA135" s="18"/>
      <c r="BFB135" s="18"/>
      <c r="BFC135" s="18"/>
      <c r="BFD135" s="18"/>
      <c r="BFE135" s="18"/>
      <c r="BFF135" s="18"/>
      <c r="BFG135" s="18"/>
      <c r="BFH135" s="18"/>
      <c r="BFI135" s="18"/>
      <c r="BFJ135" s="18"/>
      <c r="BFK135" s="18"/>
      <c r="BFL135" s="18"/>
      <c r="BFM135" s="18"/>
      <c r="BFN135" s="18"/>
      <c r="BFO135" s="18"/>
      <c r="BFP135" s="18"/>
      <c r="BFQ135" s="18"/>
      <c r="BFR135" s="18"/>
      <c r="BFS135" s="18"/>
      <c r="BFT135" s="18"/>
      <c r="BFU135" s="18"/>
      <c r="BFV135" s="18"/>
      <c r="BFW135" s="18"/>
      <c r="BFX135" s="18"/>
      <c r="BFY135" s="18"/>
      <c r="BFZ135" s="18"/>
      <c r="BGA135" s="18"/>
      <c r="BGB135" s="18"/>
      <c r="BGC135" s="18"/>
      <c r="BGD135" s="18"/>
      <c r="BGE135" s="18"/>
      <c r="BGF135" s="18"/>
      <c r="BGG135" s="18"/>
      <c r="BGH135" s="18"/>
      <c r="BGI135" s="18"/>
      <c r="BGJ135" s="18"/>
      <c r="BGK135" s="18"/>
      <c r="BGL135" s="18"/>
      <c r="BGM135" s="18"/>
      <c r="BGN135" s="18"/>
      <c r="BGO135" s="18"/>
      <c r="BGP135" s="18"/>
      <c r="BGQ135" s="18"/>
      <c r="BGR135" s="18"/>
      <c r="BGS135" s="18"/>
      <c r="BGT135" s="18"/>
      <c r="BGU135" s="18"/>
      <c r="BGV135" s="18"/>
      <c r="BGW135" s="18"/>
      <c r="BGX135" s="18"/>
      <c r="BGY135" s="18"/>
      <c r="BGZ135" s="18"/>
      <c r="BHA135" s="18"/>
      <c r="BHB135" s="18"/>
      <c r="BHC135" s="18"/>
      <c r="BHD135" s="18"/>
      <c r="BHE135" s="18"/>
      <c r="BHF135" s="18"/>
      <c r="BHG135" s="18"/>
      <c r="BHH135" s="18"/>
      <c r="BHI135" s="18"/>
      <c r="BHJ135" s="18"/>
      <c r="BHK135" s="18"/>
      <c r="BHL135" s="18"/>
      <c r="BHM135" s="18"/>
      <c r="BHN135" s="18"/>
      <c r="BHO135" s="18"/>
      <c r="BHP135" s="18"/>
      <c r="BHQ135" s="18"/>
      <c r="BHR135" s="18"/>
      <c r="BHS135" s="18"/>
      <c r="BHT135" s="18"/>
      <c r="BHU135" s="18"/>
      <c r="BHV135" s="18"/>
      <c r="BHW135" s="18"/>
      <c r="BHX135" s="18"/>
      <c r="BHY135" s="18"/>
      <c r="BHZ135" s="18"/>
      <c r="BIA135" s="18"/>
      <c r="BIB135" s="18"/>
      <c r="BIC135" s="18"/>
      <c r="BID135" s="18"/>
      <c r="BIE135" s="18"/>
      <c r="BIF135" s="18"/>
      <c r="BIG135" s="18"/>
      <c r="BIH135" s="18"/>
      <c r="BII135" s="18"/>
      <c r="BIJ135" s="18"/>
      <c r="BIK135" s="18"/>
      <c r="BIL135" s="18"/>
      <c r="BIM135" s="18"/>
      <c r="BIN135" s="18"/>
      <c r="BIO135" s="18"/>
      <c r="BIP135" s="18"/>
      <c r="BIQ135" s="18"/>
      <c r="BIR135" s="18"/>
      <c r="BIS135" s="18"/>
      <c r="BIT135" s="18"/>
      <c r="BIU135" s="18"/>
      <c r="BIV135" s="18"/>
      <c r="BIW135" s="18"/>
      <c r="BIX135" s="18"/>
      <c r="BIY135" s="18"/>
      <c r="BIZ135" s="18"/>
      <c r="BJA135" s="18"/>
      <c r="BJB135" s="18"/>
      <c r="BJC135" s="18"/>
      <c r="BJD135" s="18"/>
      <c r="BJE135" s="18"/>
      <c r="BJF135" s="18"/>
      <c r="BJG135" s="18"/>
      <c r="BJH135" s="18"/>
      <c r="BJI135" s="18"/>
      <c r="BJJ135" s="18"/>
      <c r="BJK135" s="18"/>
      <c r="BJL135" s="18"/>
      <c r="BJM135" s="18"/>
      <c r="BJN135" s="18"/>
      <c r="BJO135" s="18"/>
      <c r="BJP135" s="18"/>
      <c r="BJQ135" s="18"/>
      <c r="BJR135" s="18"/>
      <c r="BJS135" s="18"/>
      <c r="BJT135" s="18"/>
      <c r="BJU135" s="18"/>
      <c r="BJV135" s="18"/>
      <c r="BJW135" s="18"/>
      <c r="BJX135" s="18"/>
      <c r="BJY135" s="18"/>
      <c r="BJZ135" s="18"/>
      <c r="BKA135" s="18"/>
      <c r="BKB135" s="18"/>
      <c r="BKC135" s="18"/>
      <c r="BKD135" s="18"/>
      <c r="BKE135" s="18"/>
      <c r="BKF135" s="18"/>
      <c r="BKG135" s="18"/>
      <c r="BKH135" s="18"/>
      <c r="BKI135" s="18"/>
      <c r="BKJ135" s="18"/>
      <c r="BKK135" s="18"/>
      <c r="BKL135" s="18"/>
      <c r="BKM135" s="18"/>
      <c r="BKN135" s="18"/>
      <c r="BKO135" s="18"/>
      <c r="BKP135" s="18"/>
      <c r="BKQ135" s="18"/>
      <c r="BKR135" s="18"/>
      <c r="BKS135" s="18"/>
      <c r="BKT135" s="18"/>
      <c r="BKU135" s="18"/>
      <c r="BKV135" s="18"/>
      <c r="BKW135" s="18"/>
      <c r="BKX135" s="18"/>
      <c r="BKY135" s="18"/>
      <c r="BKZ135" s="18"/>
      <c r="BLA135" s="18"/>
      <c r="BLB135" s="18"/>
      <c r="BLC135" s="18"/>
      <c r="BLD135" s="18"/>
      <c r="BLE135" s="18"/>
      <c r="BLF135" s="18"/>
      <c r="BLG135" s="18"/>
      <c r="BLH135" s="18"/>
      <c r="BLI135" s="18"/>
      <c r="BLJ135" s="18"/>
      <c r="BLK135" s="18"/>
      <c r="BLL135" s="18"/>
      <c r="BLM135" s="18"/>
      <c r="BLN135" s="18"/>
      <c r="BLO135" s="18"/>
      <c r="BLP135" s="18"/>
      <c r="BLQ135" s="18"/>
      <c r="BLR135" s="18"/>
      <c r="BLS135" s="18"/>
      <c r="BLT135" s="18"/>
      <c r="BLU135" s="18"/>
      <c r="BLV135" s="18"/>
      <c r="BLW135" s="18"/>
      <c r="BLX135" s="18"/>
      <c r="BLY135" s="18"/>
      <c r="BLZ135" s="18"/>
      <c r="BMA135" s="18"/>
      <c r="BMB135" s="18"/>
      <c r="BMC135" s="18"/>
      <c r="BMD135" s="18"/>
      <c r="BME135" s="18"/>
      <c r="BMF135" s="18"/>
      <c r="BMG135" s="18"/>
      <c r="BMH135" s="18"/>
      <c r="BMI135" s="18"/>
      <c r="BMJ135" s="18"/>
      <c r="BMK135" s="18"/>
      <c r="BML135" s="18"/>
      <c r="BMM135" s="18"/>
      <c r="BMN135" s="18"/>
      <c r="BMO135" s="18"/>
      <c r="BMP135" s="18"/>
      <c r="BMQ135" s="18"/>
      <c r="BMR135" s="18"/>
      <c r="BMS135" s="18"/>
      <c r="BMT135" s="18"/>
      <c r="BMU135" s="18"/>
      <c r="BMV135" s="18"/>
      <c r="BMW135" s="18"/>
      <c r="BMX135" s="18"/>
      <c r="BMY135" s="18"/>
      <c r="BMZ135" s="18"/>
      <c r="BNA135" s="18"/>
      <c r="BNB135" s="18"/>
      <c r="BNC135" s="18"/>
      <c r="BND135" s="18"/>
      <c r="BNE135" s="18"/>
      <c r="BNF135" s="18"/>
      <c r="BNG135" s="18"/>
      <c r="BNH135" s="18"/>
      <c r="BNI135" s="18"/>
      <c r="BNJ135" s="18"/>
      <c r="BNK135" s="18"/>
      <c r="BNL135" s="18"/>
      <c r="BNM135" s="18"/>
      <c r="BNN135" s="18"/>
      <c r="BNO135" s="18"/>
      <c r="BNP135" s="18"/>
      <c r="BNQ135" s="18"/>
      <c r="BNR135" s="18"/>
      <c r="BNS135" s="18"/>
      <c r="BNT135" s="18"/>
      <c r="BNU135" s="18"/>
      <c r="BNV135" s="18"/>
      <c r="BNW135" s="18"/>
      <c r="BNX135" s="18"/>
      <c r="BNY135" s="18"/>
      <c r="BNZ135" s="18"/>
      <c r="BOA135" s="18"/>
      <c r="BOB135" s="18"/>
      <c r="BOC135" s="18"/>
      <c r="BOD135" s="18"/>
      <c r="BOE135" s="18"/>
      <c r="BOF135" s="18"/>
      <c r="BOG135" s="18"/>
      <c r="BOH135" s="18"/>
      <c r="BOI135" s="18"/>
      <c r="BOJ135" s="18"/>
      <c r="BOK135" s="18"/>
      <c r="BOL135" s="18"/>
      <c r="BOM135" s="18"/>
      <c r="BON135" s="18"/>
      <c r="BOO135" s="18"/>
      <c r="BOP135" s="18"/>
      <c r="BOQ135" s="18"/>
      <c r="BOR135" s="18"/>
      <c r="BOS135" s="18"/>
      <c r="BOT135" s="18"/>
      <c r="BOU135" s="18"/>
      <c r="BOV135" s="18"/>
      <c r="BOW135" s="18"/>
      <c r="BOX135" s="18"/>
      <c r="BOY135" s="18"/>
      <c r="BOZ135" s="18"/>
      <c r="BPA135" s="18"/>
      <c r="BPB135" s="18"/>
      <c r="BPC135" s="18"/>
      <c r="BPD135" s="18"/>
      <c r="BPE135" s="18"/>
      <c r="BPF135" s="18"/>
      <c r="BPG135" s="18"/>
      <c r="BPH135" s="18"/>
      <c r="BPI135" s="18"/>
      <c r="BPJ135" s="18"/>
      <c r="BPK135" s="18"/>
      <c r="BPL135" s="18"/>
      <c r="BPM135" s="18"/>
      <c r="BPN135" s="18"/>
      <c r="BPO135" s="18"/>
      <c r="BPP135" s="18"/>
      <c r="BPQ135" s="18"/>
      <c r="BPR135" s="18"/>
      <c r="BPS135" s="18"/>
      <c r="BPT135" s="18"/>
      <c r="BPU135" s="18"/>
      <c r="BPV135" s="18"/>
      <c r="BPW135" s="18"/>
      <c r="BPX135" s="18"/>
      <c r="BPY135" s="18"/>
      <c r="BPZ135" s="18"/>
      <c r="BQA135" s="18"/>
      <c r="BQB135" s="18"/>
      <c r="BQC135" s="18"/>
      <c r="BQD135" s="18"/>
      <c r="BQE135" s="18"/>
      <c r="BQF135" s="18"/>
      <c r="BQG135" s="18"/>
      <c r="BQH135" s="18"/>
      <c r="BQI135" s="18"/>
      <c r="BQJ135" s="18"/>
      <c r="BQK135" s="18"/>
      <c r="BQL135" s="18"/>
      <c r="BQM135" s="18"/>
      <c r="BQN135" s="18"/>
      <c r="BQO135" s="18"/>
      <c r="BQP135" s="18"/>
      <c r="BQQ135" s="18"/>
      <c r="BQR135" s="18"/>
      <c r="BQS135" s="18"/>
      <c r="BQT135" s="18"/>
      <c r="BQU135" s="18"/>
      <c r="BQV135" s="18"/>
      <c r="BQW135" s="18"/>
      <c r="BQX135" s="18"/>
      <c r="BQY135" s="18"/>
      <c r="BQZ135" s="18"/>
      <c r="BRA135" s="18"/>
      <c r="BRB135" s="18"/>
      <c r="BRC135" s="18"/>
      <c r="BRD135" s="18"/>
      <c r="BRE135" s="18"/>
      <c r="BRF135" s="18"/>
      <c r="BRG135" s="18"/>
      <c r="BRH135" s="18"/>
      <c r="BRI135" s="18"/>
      <c r="BRJ135" s="18"/>
      <c r="BRK135" s="18"/>
      <c r="BRL135" s="18"/>
      <c r="BRM135" s="18"/>
      <c r="BRN135" s="18"/>
      <c r="BRO135" s="18"/>
      <c r="BRP135" s="18"/>
      <c r="BRQ135" s="18"/>
      <c r="BRR135" s="18"/>
      <c r="BRS135" s="18"/>
      <c r="BRT135" s="18"/>
      <c r="BRU135" s="18"/>
      <c r="BRV135" s="18"/>
      <c r="BRW135" s="18"/>
      <c r="BRX135" s="18"/>
      <c r="BRY135" s="18"/>
      <c r="BRZ135" s="18"/>
      <c r="BSA135" s="18"/>
      <c r="BSB135" s="18"/>
      <c r="BSC135" s="18"/>
      <c r="BSD135" s="18"/>
      <c r="BSE135" s="18"/>
      <c r="BSF135" s="18"/>
      <c r="BSG135" s="18"/>
      <c r="BSH135" s="18"/>
      <c r="BSI135" s="18"/>
      <c r="BSJ135" s="18"/>
      <c r="BSK135" s="18"/>
      <c r="BSL135" s="18"/>
      <c r="BSM135" s="18"/>
      <c r="BSN135" s="18"/>
      <c r="BSO135" s="18"/>
      <c r="BSP135" s="18"/>
      <c r="BSQ135" s="18"/>
      <c r="BSR135" s="18"/>
      <c r="BSS135" s="18"/>
      <c r="BST135" s="18"/>
      <c r="BSU135" s="18"/>
      <c r="BSV135" s="18"/>
      <c r="BSW135" s="18"/>
      <c r="BSX135" s="18"/>
      <c r="BSY135" s="18"/>
      <c r="BSZ135" s="18"/>
      <c r="BTA135" s="18"/>
      <c r="BTB135" s="18"/>
      <c r="BTC135" s="18"/>
      <c r="BTD135" s="18"/>
      <c r="BTE135" s="18"/>
      <c r="BTF135" s="18"/>
      <c r="BTG135" s="18"/>
      <c r="BTH135" s="18"/>
      <c r="BTI135" s="18"/>
      <c r="BTJ135" s="18"/>
      <c r="BTK135" s="18"/>
      <c r="BTL135" s="18"/>
      <c r="BTM135" s="18"/>
      <c r="BTN135" s="18"/>
      <c r="BTO135" s="18"/>
      <c r="BTP135" s="18"/>
      <c r="BTQ135" s="18"/>
      <c r="BTR135" s="18"/>
      <c r="BTS135" s="18"/>
      <c r="BTT135" s="18"/>
      <c r="BTU135" s="18"/>
      <c r="BTV135" s="18"/>
      <c r="BTW135" s="18"/>
      <c r="BTX135" s="18"/>
      <c r="BTY135" s="18"/>
      <c r="BTZ135" s="18"/>
      <c r="BUA135" s="18"/>
      <c r="BUB135" s="18"/>
      <c r="BUC135" s="18"/>
      <c r="BUD135" s="18"/>
      <c r="BUE135" s="18"/>
      <c r="BUF135" s="18"/>
      <c r="BUG135" s="18"/>
      <c r="BUH135" s="18"/>
      <c r="BUI135" s="18"/>
      <c r="BUJ135" s="18"/>
      <c r="BUK135" s="18"/>
      <c r="BUL135" s="18"/>
      <c r="BUM135" s="18"/>
      <c r="BUN135" s="18"/>
      <c r="BUO135" s="18"/>
      <c r="BUP135" s="18"/>
      <c r="BUQ135" s="18"/>
      <c r="BUR135" s="18"/>
      <c r="BUS135" s="18"/>
      <c r="BUT135" s="18"/>
      <c r="BUU135" s="18"/>
      <c r="BUV135" s="18"/>
      <c r="BUW135" s="18"/>
      <c r="BUX135" s="18"/>
      <c r="BUY135" s="18"/>
      <c r="BUZ135" s="18"/>
      <c r="BVA135" s="18"/>
      <c r="BVB135" s="18"/>
      <c r="BVC135" s="18"/>
      <c r="BVD135" s="18"/>
      <c r="BVE135" s="18"/>
      <c r="BVF135" s="18"/>
      <c r="BVG135" s="18"/>
      <c r="BVH135" s="18"/>
      <c r="BVI135" s="18"/>
      <c r="BVJ135" s="18"/>
      <c r="BVK135" s="18"/>
      <c r="BVL135" s="18"/>
      <c r="BVM135" s="18"/>
      <c r="BVN135" s="18"/>
      <c r="BVO135" s="18"/>
      <c r="BVP135" s="18"/>
      <c r="BVQ135" s="18"/>
      <c r="BVR135" s="18"/>
      <c r="BVS135" s="18"/>
      <c r="BVT135" s="18"/>
      <c r="BVU135" s="18"/>
      <c r="BVV135" s="18"/>
      <c r="BVW135" s="18"/>
      <c r="BVX135" s="18"/>
      <c r="BVY135" s="18"/>
      <c r="BVZ135" s="18"/>
      <c r="BWA135" s="18"/>
      <c r="BWB135" s="18"/>
      <c r="BWC135" s="18"/>
      <c r="BWD135" s="18"/>
      <c r="BWE135" s="18"/>
      <c r="BWF135" s="18"/>
      <c r="BWG135" s="18"/>
      <c r="BWH135" s="18"/>
      <c r="BWI135" s="18"/>
      <c r="BWJ135" s="18"/>
      <c r="BWK135" s="18"/>
      <c r="BWL135" s="18"/>
      <c r="BWM135" s="18"/>
      <c r="BWN135" s="18"/>
      <c r="BWO135" s="18"/>
      <c r="BWP135" s="18"/>
      <c r="BWQ135" s="18"/>
      <c r="BWR135" s="18"/>
      <c r="BWS135" s="18"/>
      <c r="BWT135" s="18"/>
      <c r="BWU135" s="18"/>
      <c r="BWV135" s="18"/>
      <c r="BWW135" s="18"/>
      <c r="BWX135" s="18"/>
      <c r="BWY135" s="18"/>
      <c r="BWZ135" s="18"/>
      <c r="BXA135" s="18"/>
      <c r="BXB135" s="18"/>
      <c r="BXC135" s="18"/>
      <c r="BXD135" s="18"/>
      <c r="BXE135" s="18"/>
      <c r="BXF135" s="18"/>
      <c r="BXG135" s="18"/>
      <c r="BXH135" s="18"/>
      <c r="BXI135" s="18"/>
      <c r="BXJ135" s="18"/>
      <c r="BXK135" s="18"/>
      <c r="BXL135" s="18"/>
      <c r="BXM135" s="18"/>
      <c r="BXN135" s="18"/>
      <c r="BXO135" s="18"/>
      <c r="BXP135" s="18"/>
      <c r="BXQ135" s="18"/>
      <c r="BXR135" s="18"/>
      <c r="BXS135" s="18"/>
      <c r="BXT135" s="18"/>
      <c r="BXU135" s="18"/>
      <c r="BXV135" s="18"/>
      <c r="BXW135" s="18"/>
      <c r="BXX135" s="18"/>
      <c r="BXY135" s="18"/>
      <c r="BXZ135" s="18"/>
      <c r="BYA135" s="18"/>
      <c r="BYB135" s="18"/>
      <c r="BYC135" s="18"/>
      <c r="BYD135" s="18"/>
      <c r="BYE135" s="18"/>
      <c r="BYF135" s="18"/>
      <c r="BYG135" s="18"/>
      <c r="BYH135" s="18"/>
      <c r="BYI135" s="18"/>
      <c r="BYJ135" s="18"/>
      <c r="BYK135" s="18"/>
      <c r="BYL135" s="18"/>
      <c r="BYM135" s="18"/>
      <c r="BYN135" s="18"/>
      <c r="BYO135" s="18"/>
      <c r="BYP135" s="18"/>
      <c r="BYQ135" s="18"/>
      <c r="BYR135" s="18"/>
      <c r="BYS135" s="18"/>
      <c r="BYT135" s="18"/>
      <c r="BYU135" s="18"/>
      <c r="BYV135" s="18"/>
      <c r="BYW135" s="18"/>
      <c r="BYX135" s="18"/>
      <c r="BYY135" s="18"/>
      <c r="BYZ135" s="18"/>
      <c r="BZA135" s="18"/>
      <c r="BZB135" s="18"/>
      <c r="BZC135" s="18"/>
      <c r="BZD135" s="18"/>
      <c r="BZE135" s="18"/>
      <c r="BZF135" s="18"/>
      <c r="BZG135" s="18"/>
      <c r="BZH135" s="18"/>
      <c r="BZI135" s="18"/>
      <c r="BZJ135" s="18"/>
      <c r="BZK135" s="18"/>
      <c r="BZL135" s="18"/>
      <c r="BZM135" s="18"/>
      <c r="BZN135" s="18"/>
      <c r="BZO135" s="18"/>
      <c r="BZP135" s="18"/>
      <c r="BZQ135" s="18"/>
      <c r="BZR135" s="18"/>
      <c r="BZS135" s="18"/>
      <c r="BZT135" s="18"/>
      <c r="BZU135" s="18"/>
      <c r="BZV135" s="18"/>
      <c r="BZW135" s="18"/>
      <c r="BZX135" s="18"/>
      <c r="BZY135" s="18"/>
      <c r="BZZ135" s="18"/>
      <c r="CAA135" s="18"/>
      <c r="CAB135" s="18"/>
      <c r="CAC135" s="18"/>
      <c r="CAD135" s="18"/>
      <c r="CAE135" s="18"/>
      <c r="CAF135" s="18"/>
      <c r="CAG135" s="18"/>
      <c r="CAH135" s="18"/>
      <c r="CAI135" s="18"/>
      <c r="CAJ135" s="18"/>
      <c r="CAK135" s="18"/>
      <c r="CAL135" s="18"/>
      <c r="CAM135" s="18"/>
      <c r="CAN135" s="18"/>
      <c r="CAO135" s="18"/>
      <c r="CAP135" s="18"/>
      <c r="CAQ135" s="18"/>
      <c r="CAR135" s="18"/>
      <c r="CAS135" s="18"/>
      <c r="CAT135" s="18"/>
      <c r="CAU135" s="18"/>
      <c r="CAV135" s="18"/>
      <c r="CAW135" s="18"/>
      <c r="CAX135" s="18"/>
      <c r="CAY135" s="18"/>
      <c r="CAZ135" s="18"/>
      <c r="CBA135" s="18"/>
      <c r="CBB135" s="18"/>
      <c r="CBC135" s="18"/>
      <c r="CBD135" s="18"/>
      <c r="CBE135" s="18"/>
      <c r="CBF135" s="18"/>
      <c r="CBG135" s="18"/>
      <c r="CBH135" s="18"/>
      <c r="CBI135" s="18"/>
      <c r="CBJ135" s="18"/>
      <c r="CBK135" s="18"/>
      <c r="CBL135" s="18"/>
      <c r="CBM135" s="18"/>
      <c r="CBN135" s="18"/>
      <c r="CBO135" s="18"/>
      <c r="CBP135" s="18"/>
      <c r="CBQ135" s="18"/>
      <c r="CBR135" s="18"/>
      <c r="CBS135" s="18"/>
      <c r="CBT135" s="18"/>
      <c r="CBU135" s="18"/>
      <c r="CBV135" s="18"/>
      <c r="CBW135" s="18"/>
      <c r="CBX135" s="18"/>
      <c r="CBY135" s="18"/>
      <c r="CBZ135" s="18"/>
      <c r="CCA135" s="18"/>
      <c r="CCB135" s="18"/>
      <c r="CCC135" s="18"/>
      <c r="CCD135" s="18"/>
      <c r="CCE135" s="18"/>
      <c r="CCF135" s="18"/>
      <c r="CCG135" s="18"/>
      <c r="CCH135" s="18"/>
      <c r="CCI135" s="18"/>
      <c r="CCJ135" s="18"/>
      <c r="CCK135" s="18"/>
      <c r="CCL135" s="18"/>
      <c r="CCM135" s="18"/>
      <c r="CCN135" s="18"/>
      <c r="CCO135" s="18"/>
      <c r="CCP135" s="18"/>
      <c r="CCQ135" s="18"/>
      <c r="CCR135" s="18"/>
      <c r="CCS135" s="18"/>
      <c r="CCT135" s="18"/>
      <c r="CCU135" s="18"/>
      <c r="CCV135" s="18"/>
      <c r="CCW135" s="18"/>
      <c r="CCX135" s="18"/>
      <c r="CCY135" s="18"/>
      <c r="CCZ135" s="18"/>
      <c r="CDA135" s="18"/>
      <c r="CDB135" s="18"/>
      <c r="CDC135" s="18"/>
      <c r="CDD135" s="18"/>
      <c r="CDE135" s="18"/>
      <c r="CDF135" s="18"/>
      <c r="CDG135" s="18"/>
      <c r="CDH135" s="18"/>
      <c r="CDI135" s="18"/>
      <c r="CDJ135" s="18"/>
      <c r="CDK135" s="18"/>
      <c r="CDL135" s="18"/>
      <c r="CDM135" s="18"/>
      <c r="CDN135" s="18"/>
      <c r="CDO135" s="18"/>
      <c r="CDP135" s="18"/>
      <c r="CDQ135" s="18"/>
      <c r="CDR135" s="18"/>
      <c r="CDS135" s="18"/>
      <c r="CDT135" s="18"/>
      <c r="CDU135" s="18"/>
      <c r="CDV135" s="18"/>
      <c r="CDW135" s="18"/>
      <c r="CDX135" s="18"/>
      <c r="CDY135" s="18"/>
      <c r="CDZ135" s="18"/>
      <c r="CEA135" s="18"/>
      <c r="CEB135" s="18"/>
      <c r="CEC135" s="18"/>
      <c r="CED135" s="18"/>
      <c r="CEE135" s="18"/>
      <c r="CEF135" s="18"/>
      <c r="CEG135" s="18"/>
      <c r="CEH135" s="18"/>
      <c r="CEI135" s="18"/>
      <c r="CEJ135" s="18"/>
      <c r="CEK135" s="18"/>
      <c r="CEL135" s="18"/>
      <c r="CEM135" s="18"/>
      <c r="CEN135" s="18"/>
      <c r="CEO135" s="18"/>
      <c r="CEP135" s="18"/>
      <c r="CEQ135" s="18"/>
      <c r="CER135" s="18"/>
      <c r="CES135" s="18"/>
      <c r="CET135" s="18"/>
      <c r="CEU135" s="18"/>
      <c r="CEV135" s="18"/>
      <c r="CEW135" s="18"/>
      <c r="CEX135" s="18"/>
      <c r="CEY135" s="18"/>
      <c r="CEZ135" s="18"/>
      <c r="CFA135" s="18"/>
      <c r="CFB135" s="18"/>
      <c r="CFC135" s="18"/>
      <c r="CFD135" s="18"/>
      <c r="CFE135" s="18"/>
      <c r="CFF135" s="18"/>
      <c r="CFG135" s="18"/>
      <c r="CFH135" s="18"/>
      <c r="CFI135" s="18"/>
      <c r="CFJ135" s="18"/>
      <c r="CFK135" s="18"/>
      <c r="CFL135" s="18"/>
      <c r="CFM135" s="18"/>
      <c r="CFN135" s="18"/>
      <c r="CFO135" s="18"/>
      <c r="CFP135" s="18"/>
      <c r="CFQ135" s="18"/>
      <c r="CFR135" s="18"/>
      <c r="CFS135" s="18"/>
      <c r="CFT135" s="18"/>
      <c r="CFU135" s="18"/>
      <c r="CFV135" s="18"/>
      <c r="CFW135" s="18"/>
      <c r="CFX135" s="18"/>
      <c r="CFY135" s="18"/>
      <c r="CFZ135" s="18"/>
      <c r="CGA135" s="18"/>
      <c r="CGB135" s="18"/>
      <c r="CGC135" s="18"/>
      <c r="CGD135" s="18"/>
      <c r="CGE135" s="18"/>
      <c r="CGF135" s="18"/>
      <c r="CGG135" s="18"/>
      <c r="CGH135" s="18"/>
      <c r="CGI135" s="18"/>
      <c r="CGJ135" s="18"/>
      <c r="CGK135" s="18"/>
      <c r="CGL135" s="18"/>
      <c r="CGM135" s="18"/>
      <c r="CGN135" s="18"/>
      <c r="CGO135" s="18"/>
      <c r="CGP135" s="18"/>
      <c r="CGQ135" s="18"/>
      <c r="CGR135" s="18"/>
      <c r="CGS135" s="18"/>
      <c r="CGT135" s="18"/>
      <c r="CGU135" s="18"/>
      <c r="CGV135" s="18"/>
      <c r="CGW135" s="18"/>
      <c r="CGX135" s="18"/>
      <c r="CGY135" s="18"/>
      <c r="CGZ135" s="18"/>
      <c r="CHA135" s="18"/>
      <c r="CHB135" s="18"/>
      <c r="CHC135" s="18"/>
      <c r="CHD135" s="18"/>
      <c r="CHE135" s="18"/>
      <c r="CHF135" s="18"/>
      <c r="CHG135" s="18"/>
      <c r="CHH135" s="18"/>
      <c r="CHI135" s="18"/>
      <c r="CHJ135" s="18"/>
      <c r="CHK135" s="18"/>
      <c r="CHL135" s="18"/>
      <c r="CHM135" s="18"/>
      <c r="CHN135" s="18"/>
      <c r="CHO135" s="18"/>
      <c r="CHP135" s="18"/>
      <c r="CHQ135" s="18"/>
      <c r="CHR135" s="18"/>
      <c r="CHS135" s="18"/>
      <c r="CHT135" s="18"/>
      <c r="CHU135" s="18"/>
      <c r="CHV135" s="18"/>
      <c r="CHW135" s="18"/>
      <c r="CHX135" s="18"/>
      <c r="CHY135" s="18"/>
      <c r="CHZ135" s="18"/>
      <c r="CIA135" s="18"/>
      <c r="CIB135" s="18"/>
      <c r="CIC135" s="18"/>
      <c r="CID135" s="18"/>
      <c r="CIE135" s="18"/>
      <c r="CIF135" s="18"/>
      <c r="CIG135" s="18"/>
      <c r="CIH135" s="18"/>
      <c r="CII135" s="18"/>
      <c r="CIJ135" s="18"/>
      <c r="CIK135" s="18"/>
      <c r="CIL135" s="18"/>
      <c r="CIM135" s="18"/>
      <c r="CIN135" s="18"/>
      <c r="CIO135" s="18"/>
      <c r="CIP135" s="18"/>
      <c r="CIQ135" s="18"/>
      <c r="CIR135" s="18"/>
      <c r="CIS135" s="18"/>
      <c r="CIT135" s="18"/>
      <c r="CIU135" s="18"/>
      <c r="CIV135" s="18"/>
      <c r="CIW135" s="18"/>
      <c r="CIX135" s="18"/>
      <c r="CIY135" s="18"/>
      <c r="CIZ135" s="18"/>
      <c r="CJA135" s="18"/>
      <c r="CJB135" s="18"/>
      <c r="CJC135" s="18"/>
      <c r="CJD135" s="18"/>
      <c r="CJE135" s="18"/>
      <c r="CJF135" s="18"/>
      <c r="CJG135" s="18"/>
      <c r="CJH135" s="18"/>
      <c r="CJI135" s="18"/>
      <c r="CJJ135" s="18"/>
      <c r="CJK135" s="18"/>
      <c r="CJL135" s="18"/>
      <c r="CJM135" s="18"/>
      <c r="CJN135" s="18"/>
      <c r="CJO135" s="18"/>
      <c r="CJP135" s="18"/>
      <c r="CJQ135" s="18"/>
      <c r="CJR135" s="18"/>
      <c r="CJS135" s="18"/>
      <c r="CJT135" s="18"/>
      <c r="CJU135" s="18"/>
      <c r="CJV135" s="18"/>
      <c r="CJW135" s="18"/>
      <c r="CJX135" s="18"/>
      <c r="CJY135" s="18"/>
      <c r="CJZ135" s="18"/>
      <c r="CKA135" s="18"/>
      <c r="CKB135" s="18"/>
      <c r="CKC135" s="18"/>
      <c r="CKD135" s="18"/>
      <c r="CKE135" s="18"/>
      <c r="CKF135" s="18"/>
      <c r="CKG135" s="18"/>
      <c r="CKH135" s="18"/>
      <c r="CKI135" s="18"/>
      <c r="CKJ135" s="18"/>
      <c r="CKK135" s="18"/>
      <c r="CKL135" s="18"/>
      <c r="CKM135" s="18"/>
      <c r="CKN135" s="18"/>
      <c r="CKO135" s="18"/>
      <c r="CKP135" s="18"/>
      <c r="CKQ135" s="18"/>
      <c r="CKR135" s="18"/>
      <c r="CKS135" s="18"/>
      <c r="CKT135" s="18"/>
      <c r="CKU135" s="18"/>
      <c r="CKV135" s="18"/>
      <c r="CKW135" s="18"/>
      <c r="CKX135" s="18"/>
      <c r="CKY135" s="18"/>
      <c r="CKZ135" s="18"/>
      <c r="CLA135" s="18"/>
      <c r="CLB135" s="18"/>
      <c r="CLC135" s="18"/>
      <c r="CLD135" s="18"/>
      <c r="CLE135" s="18"/>
      <c r="CLF135" s="18"/>
      <c r="CLG135" s="18"/>
      <c r="CLH135" s="18"/>
      <c r="CLI135" s="18"/>
      <c r="CLJ135" s="18"/>
      <c r="CLK135" s="18"/>
      <c r="CLL135" s="18"/>
      <c r="CLM135" s="18"/>
      <c r="CLN135" s="18"/>
      <c r="CLO135" s="18"/>
      <c r="CLP135" s="18"/>
      <c r="CLQ135" s="18"/>
      <c r="CLR135" s="18"/>
      <c r="CLS135" s="18"/>
    </row>
    <row r="136" spans="1:2359" ht="15.75" thickBot="1" x14ac:dyDescent="0.3">
      <c r="B136" s="153">
        <v>320500044</v>
      </c>
      <c r="C136" s="5" t="s">
        <v>22</v>
      </c>
      <c r="D136" s="150" t="s">
        <v>60</v>
      </c>
      <c r="E136" s="11"/>
      <c r="F136" s="108">
        <f>(G136+J136)/2</f>
        <v>87.484499999999997</v>
      </c>
      <c r="G136" s="19">
        <f>(654.69/10)</f>
        <v>65.469000000000008</v>
      </c>
      <c r="H136" s="248" t="s">
        <v>189</v>
      </c>
      <c r="I136" s="16" t="s">
        <v>23</v>
      </c>
      <c r="J136" s="19">
        <f>(1095/10)</f>
        <v>109.5</v>
      </c>
      <c r="K136" s="248"/>
      <c r="L136" s="54" t="s">
        <v>190</v>
      </c>
      <c r="M136" s="62"/>
      <c r="N136" s="62"/>
      <c r="O136" s="75"/>
      <c r="P136" s="198" t="s">
        <v>200</v>
      </c>
      <c r="Q136" s="18"/>
      <c r="R136" s="100">
        <v>3</v>
      </c>
      <c r="S136" s="96">
        <f>(F136)</f>
        <v>87.484499999999997</v>
      </c>
      <c r="T136" s="96">
        <f>('PRECIOS COMPR.AR MARZO'!AA137)</f>
        <v>107.95</v>
      </c>
      <c r="U136" s="93"/>
      <c r="V136" s="96">
        <f>('PRECIOS COMPR.AR MARZO'!N137)</f>
        <v>125.48</v>
      </c>
      <c r="W136" s="223">
        <f>(V136+T136)/2</f>
        <v>116.715</v>
      </c>
      <c r="Y136" s="31"/>
      <c r="Z136" s="31"/>
      <c r="AA136" s="43"/>
      <c r="AB136" s="18"/>
      <c r="AC136" s="18"/>
      <c r="AE136" s="18"/>
      <c r="AF136" s="18"/>
      <c r="AG136" s="18"/>
      <c r="AI136" s="18"/>
      <c r="AK136" s="18"/>
      <c r="AL136" s="18"/>
      <c r="AN136" s="36"/>
      <c r="AO136" s="36"/>
      <c r="AP136" s="36"/>
      <c r="AQ136" s="36"/>
      <c r="AR136" s="36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</row>
    <row r="137" spans="1:2359" ht="15.75" thickBot="1" x14ac:dyDescent="0.3">
      <c r="B137" s="153">
        <v>320500031</v>
      </c>
      <c r="C137" s="5" t="s">
        <v>68</v>
      </c>
      <c r="D137" s="150" t="s">
        <v>60</v>
      </c>
      <c r="E137" s="11"/>
      <c r="F137" s="108">
        <f>(G137+J137)/2</f>
        <v>2605.5</v>
      </c>
      <c r="G137" s="19">
        <v>1700</v>
      </c>
      <c r="H137" s="248" t="s">
        <v>186</v>
      </c>
      <c r="I137" s="16" t="s">
        <v>185</v>
      </c>
      <c r="J137" s="19">
        <v>3511</v>
      </c>
      <c r="K137" s="248" t="s">
        <v>187</v>
      </c>
      <c r="L137" s="55" t="s">
        <v>188</v>
      </c>
      <c r="M137" s="63"/>
      <c r="N137" s="63"/>
      <c r="O137" s="55"/>
      <c r="P137" s="74"/>
      <c r="Q137" s="18"/>
      <c r="R137" s="100">
        <v>3</v>
      </c>
      <c r="S137" s="96">
        <f>(F137)</f>
        <v>2605.5</v>
      </c>
      <c r="T137" s="92">
        <f>('PRECIOS COMPR.AR MARZO'!F138)</f>
        <v>1568.85</v>
      </c>
      <c r="U137" s="93"/>
      <c r="V137" s="93"/>
      <c r="W137" s="223">
        <f>(T137)</f>
        <v>1568.85</v>
      </c>
      <c r="Y137" s="31"/>
      <c r="Z137" s="31"/>
      <c r="AA137" s="43"/>
      <c r="AB137" s="18"/>
      <c r="AC137" s="18"/>
      <c r="AE137" s="18"/>
      <c r="AF137" s="18"/>
      <c r="AG137" s="18"/>
      <c r="AI137" s="18"/>
      <c r="AK137" s="18"/>
      <c r="AL137" s="18"/>
      <c r="AN137" s="36"/>
      <c r="AO137" s="36"/>
      <c r="AP137" s="36"/>
      <c r="AQ137" s="36"/>
      <c r="AR137" s="36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</row>
    <row r="138" spans="1:2359" ht="15.75" thickBot="1" x14ac:dyDescent="0.3">
      <c r="B138" s="154">
        <v>321500066</v>
      </c>
      <c r="C138" s="6" t="s">
        <v>316</v>
      </c>
      <c r="D138" s="152" t="s">
        <v>119</v>
      </c>
      <c r="E138" s="11"/>
      <c r="F138" s="144">
        <v>12300</v>
      </c>
      <c r="G138" s="123">
        <v>12300</v>
      </c>
      <c r="H138" s="255"/>
      <c r="I138" s="115" t="s">
        <v>396</v>
      </c>
      <c r="J138" s="145"/>
      <c r="K138" s="255"/>
      <c r="L138" s="145"/>
      <c r="M138" s="145"/>
      <c r="N138" s="145"/>
      <c r="O138" s="192"/>
      <c r="P138" s="199" t="s">
        <v>397</v>
      </c>
      <c r="Q138" s="18"/>
      <c r="R138" s="100">
        <v>2</v>
      </c>
      <c r="S138" s="96">
        <f>(F138)</f>
        <v>12300</v>
      </c>
      <c r="T138" s="92">
        <f>('PRECIOS COMPR.AR MARZO'!AA139)</f>
        <v>574</v>
      </c>
      <c r="U138" s="92">
        <f>('PRECIOS COMPR.AR MARZO'!J139)</f>
        <v>570</v>
      </c>
      <c r="V138" s="92">
        <v>744.75</v>
      </c>
      <c r="W138" s="223">
        <v>744.75</v>
      </c>
      <c r="Y138" s="31"/>
      <c r="Z138" s="31"/>
      <c r="AA138" s="43"/>
      <c r="AB138" s="18"/>
      <c r="AC138" s="18"/>
      <c r="AE138" s="18"/>
      <c r="AF138" s="18"/>
      <c r="AG138" s="18"/>
      <c r="AI138" s="18"/>
      <c r="AK138" s="18"/>
      <c r="AL138" s="18"/>
      <c r="AN138" s="36"/>
      <c r="AO138" s="36"/>
      <c r="AP138" s="36"/>
      <c r="AQ138" s="36"/>
      <c r="AR138" s="36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</row>
    <row r="139" spans="1:2359" s="26" customFormat="1" x14ac:dyDescent="0.25">
      <c r="A139" s="18"/>
      <c r="B139" s="586"/>
      <c r="C139" s="586"/>
      <c r="D139" s="586"/>
      <c r="E139" s="11"/>
      <c r="F139" s="613"/>
      <c r="G139" s="613"/>
      <c r="H139" s="613"/>
      <c r="I139" s="613"/>
      <c r="J139" s="613"/>
      <c r="K139" s="613"/>
      <c r="L139" s="613"/>
      <c r="M139" s="613"/>
      <c r="N139" s="613"/>
      <c r="O139" s="613"/>
      <c r="P139" s="620"/>
      <c r="Q139" s="18"/>
      <c r="R139" s="578"/>
      <c r="S139" s="579"/>
      <c r="T139" s="579"/>
      <c r="U139" s="579"/>
      <c r="V139" s="580"/>
      <c r="W139" s="221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  <c r="IU139" s="18"/>
      <c r="IV139" s="18"/>
      <c r="IW139" s="18"/>
      <c r="IX139" s="18"/>
      <c r="IY139" s="18"/>
      <c r="IZ139" s="18"/>
      <c r="JA139" s="18"/>
      <c r="JB139" s="18"/>
      <c r="JC139" s="18"/>
      <c r="JD139" s="18"/>
      <c r="JE139" s="18"/>
      <c r="JF139" s="18"/>
      <c r="JG139" s="18"/>
      <c r="JH139" s="18"/>
      <c r="JI139" s="18"/>
      <c r="JJ139" s="18"/>
      <c r="JK139" s="18"/>
      <c r="JL139" s="18"/>
      <c r="JM139" s="18"/>
      <c r="JN139" s="18"/>
      <c r="JO139" s="18"/>
      <c r="JP139" s="18"/>
      <c r="JQ139" s="18"/>
      <c r="JR139" s="18"/>
      <c r="JS139" s="18"/>
      <c r="JT139" s="18"/>
      <c r="JU139" s="18"/>
      <c r="JV139" s="18"/>
      <c r="JW139" s="18"/>
      <c r="JX139" s="18"/>
      <c r="JY139" s="18"/>
      <c r="JZ139" s="18"/>
      <c r="KA139" s="18"/>
      <c r="KB139" s="18"/>
      <c r="KC139" s="18"/>
      <c r="KD139" s="18"/>
      <c r="KE139" s="18"/>
      <c r="KF139" s="18"/>
      <c r="KG139" s="18"/>
      <c r="KH139" s="18"/>
      <c r="KI139" s="18"/>
      <c r="KJ139" s="18"/>
      <c r="KK139" s="18"/>
      <c r="KL139" s="18"/>
      <c r="KM139" s="18"/>
      <c r="KN139" s="18"/>
      <c r="KO139" s="18"/>
      <c r="KP139" s="18"/>
      <c r="KQ139" s="18"/>
      <c r="KR139" s="18"/>
      <c r="KS139" s="18"/>
      <c r="KT139" s="18"/>
      <c r="KU139" s="18"/>
      <c r="KV139" s="18"/>
      <c r="KW139" s="18"/>
      <c r="KX139" s="18"/>
      <c r="KY139" s="18"/>
      <c r="KZ139" s="18"/>
      <c r="LA139" s="18"/>
      <c r="LB139" s="18"/>
      <c r="LC139" s="18"/>
      <c r="LD139" s="18"/>
      <c r="LE139" s="18"/>
      <c r="LF139" s="18"/>
      <c r="LG139" s="18"/>
      <c r="LH139" s="18"/>
      <c r="LI139" s="18"/>
      <c r="LJ139" s="18"/>
      <c r="LK139" s="18"/>
      <c r="LL139" s="18"/>
      <c r="LM139" s="18"/>
      <c r="LN139" s="18"/>
      <c r="LO139" s="18"/>
      <c r="LP139" s="18"/>
      <c r="LQ139" s="18"/>
      <c r="LR139" s="18"/>
      <c r="LS139" s="18"/>
      <c r="LT139" s="18"/>
      <c r="LU139" s="18"/>
      <c r="LV139" s="18"/>
      <c r="LW139" s="18"/>
      <c r="LX139" s="18"/>
      <c r="LY139" s="18"/>
      <c r="LZ139" s="18"/>
      <c r="MA139" s="18"/>
      <c r="MB139" s="18"/>
      <c r="MC139" s="18"/>
      <c r="MD139" s="18"/>
      <c r="ME139" s="18"/>
      <c r="MF139" s="18"/>
      <c r="MG139" s="18"/>
      <c r="MH139" s="18"/>
      <c r="MI139" s="18"/>
      <c r="MJ139" s="18"/>
      <c r="MK139" s="18"/>
      <c r="ML139" s="18"/>
      <c r="MM139" s="18"/>
      <c r="MN139" s="18"/>
      <c r="MO139" s="18"/>
      <c r="MP139" s="18"/>
      <c r="MQ139" s="18"/>
      <c r="MR139" s="18"/>
      <c r="MS139" s="18"/>
      <c r="MT139" s="18"/>
      <c r="MU139" s="18"/>
      <c r="MV139" s="18"/>
      <c r="MW139" s="18"/>
      <c r="MX139" s="18"/>
      <c r="MY139" s="18"/>
      <c r="MZ139" s="18"/>
      <c r="NA139" s="18"/>
      <c r="NB139" s="18"/>
      <c r="NC139" s="18"/>
      <c r="ND139" s="18"/>
      <c r="NE139" s="18"/>
      <c r="NF139" s="18"/>
      <c r="NG139" s="18"/>
      <c r="NH139" s="18"/>
      <c r="NI139" s="18"/>
      <c r="NJ139" s="18"/>
      <c r="NK139" s="18"/>
      <c r="NL139" s="18"/>
      <c r="NM139" s="18"/>
      <c r="NN139" s="18"/>
      <c r="NO139" s="18"/>
      <c r="NP139" s="18"/>
      <c r="NQ139" s="18"/>
      <c r="NR139" s="18"/>
      <c r="NS139" s="18"/>
      <c r="NT139" s="18"/>
      <c r="NU139" s="18"/>
      <c r="NV139" s="18"/>
      <c r="NW139" s="18"/>
      <c r="NX139" s="18"/>
      <c r="NY139" s="18"/>
      <c r="NZ139" s="18"/>
      <c r="OA139" s="18"/>
      <c r="OB139" s="18"/>
      <c r="OC139" s="18"/>
      <c r="OD139" s="18"/>
      <c r="OE139" s="18"/>
      <c r="OF139" s="18"/>
      <c r="OG139" s="18"/>
      <c r="OH139" s="18"/>
      <c r="OI139" s="18"/>
      <c r="OJ139" s="18"/>
      <c r="OK139" s="18"/>
      <c r="OL139" s="18"/>
      <c r="OM139" s="18"/>
      <c r="ON139" s="18"/>
      <c r="OO139" s="18"/>
      <c r="OP139" s="18"/>
      <c r="OQ139" s="18"/>
      <c r="OR139" s="18"/>
      <c r="OS139" s="18"/>
      <c r="OT139" s="18"/>
      <c r="OU139" s="18"/>
      <c r="OV139" s="18"/>
      <c r="OW139" s="18"/>
      <c r="OX139" s="18"/>
      <c r="OY139" s="18"/>
      <c r="OZ139" s="18"/>
      <c r="PA139" s="18"/>
      <c r="PB139" s="18"/>
      <c r="PC139" s="18"/>
      <c r="PD139" s="18"/>
      <c r="PE139" s="18"/>
      <c r="PF139" s="18"/>
      <c r="PG139" s="18"/>
      <c r="PH139" s="18"/>
      <c r="PI139" s="18"/>
      <c r="PJ139" s="18"/>
      <c r="PK139" s="18"/>
      <c r="PL139" s="18"/>
      <c r="PM139" s="18"/>
      <c r="PN139" s="18"/>
      <c r="PO139" s="18"/>
      <c r="PP139" s="18"/>
      <c r="PQ139" s="18"/>
      <c r="PR139" s="18"/>
      <c r="PS139" s="18"/>
      <c r="PT139" s="18"/>
      <c r="PU139" s="18"/>
      <c r="PV139" s="18"/>
      <c r="PW139" s="18"/>
      <c r="PX139" s="18"/>
      <c r="PY139" s="18"/>
      <c r="PZ139" s="18"/>
      <c r="QA139" s="18"/>
      <c r="QB139" s="18"/>
      <c r="QC139" s="18"/>
      <c r="QD139" s="18"/>
      <c r="QE139" s="18"/>
      <c r="QF139" s="18"/>
      <c r="QG139" s="18"/>
      <c r="QH139" s="18"/>
      <c r="QI139" s="18"/>
      <c r="QJ139" s="18"/>
      <c r="QK139" s="18"/>
      <c r="QL139" s="18"/>
      <c r="QM139" s="18"/>
      <c r="QN139" s="18"/>
      <c r="QO139" s="18"/>
      <c r="QP139" s="18"/>
      <c r="QQ139" s="18"/>
      <c r="QR139" s="18"/>
      <c r="QS139" s="18"/>
      <c r="QT139" s="18"/>
      <c r="QU139" s="18"/>
      <c r="QV139" s="18"/>
      <c r="QW139" s="18"/>
      <c r="QX139" s="18"/>
      <c r="QY139" s="18"/>
      <c r="QZ139" s="18"/>
      <c r="RA139" s="18"/>
      <c r="RB139" s="18"/>
      <c r="RC139" s="18"/>
      <c r="RD139" s="18"/>
      <c r="RE139" s="18"/>
      <c r="RF139" s="18"/>
      <c r="RG139" s="18"/>
      <c r="RH139" s="18"/>
      <c r="RI139" s="18"/>
      <c r="RJ139" s="18"/>
      <c r="RK139" s="18"/>
      <c r="RL139" s="18"/>
      <c r="RM139" s="18"/>
      <c r="RN139" s="18"/>
      <c r="RO139" s="18"/>
      <c r="RP139" s="18"/>
      <c r="RQ139" s="18"/>
      <c r="RR139" s="18"/>
      <c r="RS139" s="18"/>
      <c r="RT139" s="18"/>
      <c r="RU139" s="18"/>
      <c r="RV139" s="18"/>
      <c r="RW139" s="18"/>
      <c r="RX139" s="18"/>
      <c r="RY139" s="18"/>
      <c r="RZ139" s="18"/>
      <c r="SA139" s="18"/>
      <c r="SB139" s="18"/>
      <c r="SC139" s="18"/>
      <c r="SD139" s="18"/>
      <c r="SE139" s="18"/>
      <c r="SF139" s="18"/>
      <c r="SG139" s="18"/>
      <c r="SH139" s="18"/>
      <c r="SI139" s="18"/>
      <c r="SJ139" s="18"/>
      <c r="SK139" s="18"/>
      <c r="SL139" s="18"/>
      <c r="SM139" s="18"/>
      <c r="SN139" s="18"/>
      <c r="SO139" s="18"/>
      <c r="SP139" s="18"/>
      <c r="SQ139" s="18"/>
      <c r="SR139" s="18"/>
      <c r="SS139" s="18"/>
      <c r="ST139" s="18"/>
      <c r="SU139" s="18"/>
      <c r="SV139" s="18"/>
      <c r="SW139" s="18"/>
      <c r="SX139" s="18"/>
      <c r="SY139" s="18"/>
      <c r="SZ139" s="18"/>
      <c r="TA139" s="18"/>
      <c r="TB139" s="18"/>
      <c r="TC139" s="18"/>
      <c r="TD139" s="18"/>
      <c r="TE139" s="18"/>
      <c r="TF139" s="18"/>
      <c r="TG139" s="18"/>
      <c r="TH139" s="18"/>
      <c r="TI139" s="18"/>
      <c r="TJ139" s="18"/>
      <c r="TK139" s="18"/>
      <c r="TL139" s="18"/>
      <c r="TM139" s="18"/>
      <c r="TN139" s="18"/>
      <c r="TO139" s="18"/>
      <c r="TP139" s="18"/>
      <c r="TQ139" s="18"/>
      <c r="TR139" s="18"/>
      <c r="TS139" s="18"/>
      <c r="TT139" s="18"/>
      <c r="TU139" s="18"/>
      <c r="TV139" s="18"/>
      <c r="TW139" s="18"/>
      <c r="TX139" s="18"/>
      <c r="TY139" s="18"/>
      <c r="TZ139" s="18"/>
      <c r="UA139" s="18"/>
      <c r="UB139" s="18"/>
      <c r="UC139" s="18"/>
      <c r="UD139" s="18"/>
      <c r="UE139" s="18"/>
      <c r="UF139" s="18"/>
      <c r="UG139" s="18"/>
      <c r="UH139" s="18"/>
      <c r="UI139" s="18"/>
      <c r="UJ139" s="18"/>
      <c r="UK139" s="18"/>
      <c r="UL139" s="18"/>
      <c r="UM139" s="18"/>
      <c r="UN139" s="18"/>
      <c r="UO139" s="18"/>
      <c r="UP139" s="18"/>
      <c r="UQ139" s="18"/>
      <c r="UR139" s="18"/>
      <c r="US139" s="18"/>
      <c r="UT139" s="18"/>
      <c r="UU139" s="18"/>
      <c r="UV139" s="18"/>
      <c r="UW139" s="18"/>
      <c r="UX139" s="18"/>
      <c r="UY139" s="18"/>
      <c r="UZ139" s="18"/>
      <c r="VA139" s="18"/>
      <c r="VB139" s="18"/>
      <c r="VC139" s="18"/>
      <c r="VD139" s="18"/>
      <c r="VE139" s="18"/>
      <c r="VF139" s="18"/>
      <c r="VG139" s="18"/>
      <c r="VH139" s="18"/>
      <c r="VI139" s="18"/>
      <c r="VJ139" s="18"/>
      <c r="VK139" s="18"/>
      <c r="VL139" s="18"/>
      <c r="VM139" s="18"/>
      <c r="VN139" s="18"/>
      <c r="VO139" s="18"/>
      <c r="VP139" s="18"/>
      <c r="VQ139" s="18"/>
      <c r="VR139" s="18"/>
      <c r="VS139" s="18"/>
      <c r="VT139" s="18"/>
      <c r="VU139" s="18"/>
      <c r="VV139" s="18"/>
      <c r="VW139" s="18"/>
      <c r="VX139" s="18"/>
      <c r="VY139" s="18"/>
      <c r="VZ139" s="18"/>
      <c r="WA139" s="18"/>
      <c r="WB139" s="18"/>
      <c r="WC139" s="18"/>
      <c r="WD139" s="18"/>
      <c r="WE139" s="18"/>
      <c r="WF139" s="18"/>
      <c r="WG139" s="18"/>
      <c r="WH139" s="18"/>
      <c r="WI139" s="18"/>
      <c r="WJ139" s="18"/>
      <c r="WK139" s="18"/>
      <c r="WL139" s="18"/>
      <c r="WM139" s="18"/>
      <c r="WN139" s="18"/>
      <c r="WO139" s="18"/>
      <c r="WP139" s="18"/>
      <c r="WQ139" s="18"/>
      <c r="WR139" s="18"/>
      <c r="WS139" s="18"/>
      <c r="WT139" s="18"/>
      <c r="WU139" s="18"/>
      <c r="WV139" s="18"/>
      <c r="WW139" s="18"/>
      <c r="WX139" s="18"/>
      <c r="WY139" s="18"/>
      <c r="WZ139" s="18"/>
      <c r="XA139" s="18"/>
      <c r="XB139" s="18"/>
      <c r="XC139" s="18"/>
      <c r="XD139" s="18"/>
      <c r="XE139" s="18"/>
      <c r="XF139" s="18"/>
      <c r="XG139" s="18"/>
      <c r="XH139" s="18"/>
      <c r="XI139" s="18"/>
      <c r="XJ139" s="18"/>
      <c r="XK139" s="18"/>
      <c r="XL139" s="18"/>
      <c r="XM139" s="18"/>
      <c r="XN139" s="18"/>
      <c r="XO139" s="18"/>
      <c r="XP139" s="18"/>
      <c r="XQ139" s="18"/>
      <c r="XR139" s="18"/>
      <c r="XS139" s="18"/>
      <c r="XT139" s="18"/>
      <c r="XU139" s="18"/>
      <c r="XV139" s="18"/>
      <c r="XW139" s="18"/>
      <c r="XX139" s="18"/>
      <c r="XY139" s="18"/>
      <c r="XZ139" s="18"/>
      <c r="YA139" s="18"/>
      <c r="YB139" s="18"/>
      <c r="YC139" s="18"/>
      <c r="YD139" s="18"/>
      <c r="YE139" s="18"/>
      <c r="YF139" s="18"/>
      <c r="YG139" s="18"/>
      <c r="YH139" s="18"/>
      <c r="YI139" s="18"/>
      <c r="YJ139" s="18"/>
      <c r="YK139" s="18"/>
      <c r="YL139" s="18"/>
      <c r="YM139" s="18"/>
      <c r="YN139" s="18"/>
      <c r="YO139" s="18"/>
      <c r="YP139" s="18"/>
      <c r="YQ139" s="18"/>
      <c r="YR139" s="18"/>
      <c r="YS139" s="18"/>
      <c r="YT139" s="18"/>
      <c r="YU139" s="18"/>
      <c r="YV139" s="18"/>
      <c r="YW139" s="18"/>
      <c r="YX139" s="18"/>
      <c r="YY139" s="18"/>
      <c r="YZ139" s="18"/>
      <c r="ZA139" s="18"/>
      <c r="ZB139" s="18"/>
      <c r="ZC139" s="18"/>
      <c r="ZD139" s="18"/>
      <c r="ZE139" s="18"/>
      <c r="ZF139" s="18"/>
      <c r="ZG139" s="18"/>
      <c r="ZH139" s="18"/>
      <c r="ZI139" s="18"/>
      <c r="ZJ139" s="18"/>
      <c r="ZK139" s="18"/>
      <c r="ZL139" s="18"/>
      <c r="ZM139" s="18"/>
      <c r="ZN139" s="18"/>
      <c r="ZO139" s="18"/>
      <c r="ZP139" s="18"/>
      <c r="ZQ139" s="18"/>
      <c r="ZR139" s="18"/>
      <c r="ZS139" s="18"/>
      <c r="ZT139" s="18"/>
      <c r="ZU139" s="18"/>
      <c r="ZV139" s="18"/>
      <c r="ZW139" s="18"/>
      <c r="ZX139" s="18"/>
      <c r="ZY139" s="18"/>
      <c r="ZZ139" s="18"/>
      <c r="AAA139" s="18"/>
      <c r="AAB139" s="18"/>
      <c r="AAC139" s="18"/>
      <c r="AAD139" s="18"/>
      <c r="AAE139" s="18"/>
      <c r="AAF139" s="18"/>
      <c r="AAG139" s="18"/>
      <c r="AAH139" s="18"/>
      <c r="AAI139" s="18"/>
      <c r="AAJ139" s="18"/>
      <c r="AAK139" s="18"/>
      <c r="AAL139" s="18"/>
      <c r="AAM139" s="18"/>
      <c r="AAN139" s="18"/>
      <c r="AAO139" s="18"/>
      <c r="AAP139" s="18"/>
      <c r="AAQ139" s="18"/>
      <c r="AAR139" s="18"/>
      <c r="AAS139" s="18"/>
      <c r="AAT139" s="18"/>
      <c r="AAU139" s="18"/>
      <c r="AAV139" s="18"/>
      <c r="AAW139" s="18"/>
      <c r="AAX139" s="18"/>
      <c r="AAY139" s="18"/>
      <c r="AAZ139" s="18"/>
      <c r="ABA139" s="18"/>
      <c r="ABB139" s="18"/>
      <c r="ABC139" s="18"/>
      <c r="ABD139" s="18"/>
      <c r="ABE139" s="18"/>
      <c r="ABF139" s="18"/>
      <c r="ABG139" s="18"/>
      <c r="ABH139" s="18"/>
      <c r="ABI139" s="18"/>
      <c r="ABJ139" s="18"/>
      <c r="ABK139" s="18"/>
      <c r="ABL139" s="18"/>
      <c r="ABM139" s="18"/>
      <c r="ABN139" s="18"/>
      <c r="ABO139" s="18"/>
      <c r="ABP139" s="18"/>
      <c r="ABQ139" s="18"/>
      <c r="ABR139" s="18"/>
      <c r="ABS139" s="18"/>
      <c r="ABT139" s="18"/>
      <c r="ABU139" s="18"/>
      <c r="ABV139" s="18"/>
      <c r="ABW139" s="18"/>
      <c r="ABX139" s="18"/>
      <c r="ABY139" s="18"/>
      <c r="ABZ139" s="18"/>
      <c r="ACA139" s="18"/>
      <c r="ACB139" s="18"/>
      <c r="ACC139" s="18"/>
      <c r="ACD139" s="18"/>
      <c r="ACE139" s="18"/>
      <c r="ACF139" s="18"/>
      <c r="ACG139" s="18"/>
      <c r="ACH139" s="18"/>
      <c r="ACI139" s="18"/>
      <c r="ACJ139" s="18"/>
      <c r="ACK139" s="18"/>
      <c r="ACL139" s="18"/>
      <c r="ACM139" s="18"/>
      <c r="ACN139" s="18"/>
      <c r="ACO139" s="18"/>
      <c r="ACP139" s="18"/>
      <c r="ACQ139" s="18"/>
      <c r="ACR139" s="18"/>
      <c r="ACS139" s="18"/>
      <c r="ACT139" s="18"/>
      <c r="ACU139" s="18"/>
      <c r="ACV139" s="18"/>
      <c r="ACW139" s="18"/>
      <c r="ACX139" s="18"/>
      <c r="ACY139" s="18"/>
      <c r="ACZ139" s="18"/>
      <c r="ADA139" s="18"/>
      <c r="ADB139" s="18"/>
      <c r="ADC139" s="18"/>
      <c r="ADD139" s="18"/>
      <c r="ADE139" s="18"/>
      <c r="ADF139" s="18"/>
      <c r="ADG139" s="18"/>
      <c r="ADH139" s="18"/>
      <c r="ADI139" s="18"/>
      <c r="ADJ139" s="18"/>
      <c r="ADK139" s="18"/>
      <c r="ADL139" s="18"/>
      <c r="ADM139" s="18"/>
      <c r="ADN139" s="18"/>
      <c r="ADO139" s="18"/>
      <c r="ADP139" s="18"/>
      <c r="ADQ139" s="18"/>
      <c r="ADR139" s="18"/>
      <c r="ADS139" s="18"/>
      <c r="ADT139" s="18"/>
      <c r="ADU139" s="18"/>
      <c r="ADV139" s="18"/>
      <c r="ADW139" s="18"/>
      <c r="ADX139" s="18"/>
      <c r="ADY139" s="18"/>
      <c r="ADZ139" s="18"/>
      <c r="AEA139" s="18"/>
      <c r="AEB139" s="18"/>
      <c r="AEC139" s="18"/>
      <c r="AED139" s="18"/>
      <c r="AEE139" s="18"/>
      <c r="AEF139" s="18"/>
      <c r="AEG139" s="18"/>
      <c r="AEH139" s="18"/>
      <c r="AEI139" s="18"/>
      <c r="AEJ139" s="18"/>
      <c r="AEK139" s="18"/>
      <c r="AEL139" s="18"/>
      <c r="AEM139" s="18"/>
      <c r="AEN139" s="18"/>
      <c r="AEO139" s="18"/>
      <c r="AEP139" s="18"/>
      <c r="AEQ139" s="18"/>
      <c r="AER139" s="18"/>
      <c r="AES139" s="18"/>
      <c r="AET139" s="18"/>
      <c r="AEU139" s="18"/>
      <c r="AEV139" s="18"/>
      <c r="AEW139" s="18"/>
      <c r="AEX139" s="18"/>
      <c r="AEY139" s="18"/>
      <c r="AEZ139" s="18"/>
      <c r="AFA139" s="18"/>
      <c r="AFB139" s="18"/>
      <c r="AFC139" s="18"/>
      <c r="AFD139" s="18"/>
      <c r="AFE139" s="18"/>
      <c r="AFF139" s="18"/>
      <c r="AFG139" s="18"/>
      <c r="AFH139" s="18"/>
      <c r="AFI139" s="18"/>
      <c r="AFJ139" s="18"/>
      <c r="AFK139" s="18"/>
      <c r="AFL139" s="18"/>
      <c r="AFM139" s="18"/>
      <c r="AFN139" s="18"/>
      <c r="AFO139" s="18"/>
      <c r="AFP139" s="18"/>
      <c r="AFQ139" s="18"/>
      <c r="AFR139" s="18"/>
      <c r="AFS139" s="18"/>
      <c r="AFT139" s="18"/>
      <c r="AFU139" s="18"/>
      <c r="AFV139" s="18"/>
      <c r="AFW139" s="18"/>
      <c r="AFX139" s="18"/>
      <c r="AFY139" s="18"/>
      <c r="AFZ139" s="18"/>
      <c r="AGA139" s="18"/>
      <c r="AGB139" s="18"/>
      <c r="AGC139" s="18"/>
      <c r="AGD139" s="18"/>
      <c r="AGE139" s="18"/>
      <c r="AGF139" s="18"/>
      <c r="AGG139" s="18"/>
      <c r="AGH139" s="18"/>
      <c r="AGI139" s="18"/>
      <c r="AGJ139" s="18"/>
      <c r="AGK139" s="18"/>
      <c r="AGL139" s="18"/>
      <c r="AGM139" s="18"/>
      <c r="AGN139" s="18"/>
      <c r="AGO139" s="18"/>
      <c r="AGP139" s="18"/>
      <c r="AGQ139" s="18"/>
      <c r="AGR139" s="18"/>
      <c r="AGS139" s="18"/>
      <c r="AGT139" s="18"/>
      <c r="AGU139" s="18"/>
      <c r="AGV139" s="18"/>
      <c r="AGW139" s="18"/>
      <c r="AGX139" s="18"/>
      <c r="AGY139" s="18"/>
      <c r="AGZ139" s="18"/>
      <c r="AHA139" s="18"/>
      <c r="AHB139" s="18"/>
      <c r="AHC139" s="18"/>
      <c r="AHD139" s="18"/>
      <c r="AHE139" s="18"/>
      <c r="AHF139" s="18"/>
      <c r="AHG139" s="18"/>
      <c r="AHH139" s="18"/>
      <c r="AHI139" s="18"/>
      <c r="AHJ139" s="18"/>
      <c r="AHK139" s="18"/>
      <c r="AHL139" s="18"/>
      <c r="AHM139" s="18"/>
      <c r="AHN139" s="18"/>
      <c r="AHO139" s="18"/>
      <c r="AHP139" s="18"/>
      <c r="AHQ139" s="18"/>
      <c r="AHR139" s="18"/>
      <c r="AHS139" s="18"/>
      <c r="AHT139" s="18"/>
      <c r="AHU139" s="18"/>
      <c r="AHV139" s="18"/>
      <c r="AHW139" s="18"/>
      <c r="AHX139" s="18"/>
      <c r="AHY139" s="18"/>
      <c r="AHZ139" s="18"/>
      <c r="AIA139" s="18"/>
      <c r="AIB139" s="18"/>
      <c r="AIC139" s="18"/>
      <c r="AID139" s="18"/>
      <c r="AIE139" s="18"/>
      <c r="AIF139" s="18"/>
      <c r="AIG139" s="18"/>
      <c r="AIH139" s="18"/>
      <c r="AII139" s="18"/>
      <c r="AIJ139" s="18"/>
      <c r="AIK139" s="18"/>
      <c r="AIL139" s="18"/>
      <c r="AIM139" s="18"/>
      <c r="AIN139" s="18"/>
      <c r="AIO139" s="18"/>
      <c r="AIP139" s="18"/>
      <c r="AIQ139" s="18"/>
      <c r="AIR139" s="18"/>
      <c r="AIS139" s="18"/>
      <c r="AIT139" s="18"/>
      <c r="AIU139" s="18"/>
      <c r="AIV139" s="18"/>
      <c r="AIW139" s="18"/>
      <c r="AIX139" s="18"/>
      <c r="AIY139" s="18"/>
      <c r="AIZ139" s="18"/>
      <c r="AJA139" s="18"/>
      <c r="AJB139" s="18"/>
      <c r="AJC139" s="18"/>
      <c r="AJD139" s="18"/>
      <c r="AJE139" s="18"/>
      <c r="AJF139" s="18"/>
      <c r="AJG139" s="18"/>
      <c r="AJH139" s="18"/>
      <c r="AJI139" s="18"/>
      <c r="AJJ139" s="18"/>
      <c r="AJK139" s="18"/>
      <c r="AJL139" s="18"/>
      <c r="AJM139" s="18"/>
      <c r="AJN139" s="18"/>
      <c r="AJO139" s="18"/>
      <c r="AJP139" s="18"/>
      <c r="AJQ139" s="18"/>
      <c r="AJR139" s="18"/>
      <c r="AJS139" s="18"/>
      <c r="AJT139" s="18"/>
      <c r="AJU139" s="18"/>
      <c r="AJV139" s="18"/>
      <c r="AJW139" s="18"/>
      <c r="AJX139" s="18"/>
      <c r="AJY139" s="18"/>
      <c r="AJZ139" s="18"/>
      <c r="AKA139" s="18"/>
      <c r="AKB139" s="18"/>
      <c r="AKC139" s="18"/>
      <c r="AKD139" s="18"/>
      <c r="AKE139" s="18"/>
      <c r="AKF139" s="18"/>
      <c r="AKG139" s="18"/>
      <c r="AKH139" s="18"/>
      <c r="AKI139" s="18"/>
      <c r="AKJ139" s="18"/>
      <c r="AKK139" s="18"/>
      <c r="AKL139" s="18"/>
      <c r="AKM139" s="18"/>
      <c r="AKN139" s="18"/>
      <c r="AKO139" s="18"/>
      <c r="AKP139" s="18"/>
      <c r="AKQ139" s="18"/>
      <c r="AKR139" s="18"/>
      <c r="AKS139" s="18"/>
      <c r="AKT139" s="18"/>
      <c r="AKU139" s="18"/>
      <c r="AKV139" s="18"/>
      <c r="AKW139" s="18"/>
      <c r="AKX139" s="18"/>
      <c r="AKY139" s="18"/>
      <c r="AKZ139" s="18"/>
      <c r="ALA139" s="18"/>
      <c r="ALB139" s="18"/>
      <c r="ALC139" s="18"/>
      <c r="ALD139" s="18"/>
      <c r="ALE139" s="18"/>
      <c r="ALF139" s="18"/>
      <c r="ALG139" s="18"/>
      <c r="ALH139" s="18"/>
      <c r="ALI139" s="18"/>
      <c r="ALJ139" s="18"/>
      <c r="ALK139" s="18"/>
      <c r="ALL139" s="18"/>
      <c r="ALM139" s="18"/>
      <c r="ALN139" s="18"/>
      <c r="ALO139" s="18"/>
      <c r="ALP139" s="18"/>
      <c r="ALQ139" s="18"/>
      <c r="ALR139" s="18"/>
      <c r="ALS139" s="18"/>
      <c r="ALT139" s="18"/>
      <c r="ALU139" s="18"/>
      <c r="ALV139" s="18"/>
      <c r="ALW139" s="18"/>
      <c r="ALX139" s="18"/>
      <c r="ALY139" s="18"/>
      <c r="ALZ139" s="18"/>
      <c r="AMA139" s="18"/>
      <c r="AMB139" s="18"/>
      <c r="AMC139" s="18"/>
      <c r="AMD139" s="18"/>
      <c r="AME139" s="18"/>
      <c r="AMF139" s="18"/>
      <c r="AMG139" s="18"/>
      <c r="AMH139" s="18"/>
      <c r="AMI139" s="18"/>
      <c r="AMJ139" s="18"/>
      <c r="AMK139" s="18"/>
      <c r="AML139" s="18"/>
      <c r="AMM139" s="18"/>
      <c r="AMN139" s="18"/>
      <c r="AMO139" s="18"/>
      <c r="AMP139" s="18"/>
      <c r="AMQ139" s="18"/>
      <c r="AMR139" s="18"/>
      <c r="AMS139" s="18"/>
      <c r="AMT139" s="18"/>
      <c r="AMU139" s="18"/>
      <c r="AMV139" s="18"/>
      <c r="AMW139" s="18"/>
      <c r="AMX139" s="18"/>
      <c r="AMY139" s="18"/>
      <c r="AMZ139" s="18"/>
      <c r="ANA139" s="18"/>
      <c r="ANB139" s="18"/>
      <c r="ANC139" s="18"/>
      <c r="AND139" s="18"/>
      <c r="ANE139" s="18"/>
      <c r="ANF139" s="18"/>
      <c r="ANG139" s="18"/>
      <c r="ANH139" s="18"/>
      <c r="ANI139" s="18"/>
      <c r="ANJ139" s="18"/>
      <c r="ANK139" s="18"/>
      <c r="ANL139" s="18"/>
      <c r="ANM139" s="18"/>
      <c r="ANN139" s="18"/>
      <c r="ANO139" s="18"/>
      <c r="ANP139" s="18"/>
      <c r="ANQ139" s="18"/>
      <c r="ANR139" s="18"/>
      <c r="ANS139" s="18"/>
      <c r="ANT139" s="18"/>
      <c r="ANU139" s="18"/>
      <c r="ANV139" s="18"/>
      <c r="ANW139" s="18"/>
      <c r="ANX139" s="18"/>
      <c r="ANY139" s="18"/>
      <c r="ANZ139" s="18"/>
      <c r="AOA139" s="18"/>
      <c r="AOB139" s="18"/>
      <c r="AOC139" s="18"/>
      <c r="AOD139" s="18"/>
      <c r="AOE139" s="18"/>
      <c r="AOF139" s="18"/>
      <c r="AOG139" s="18"/>
      <c r="AOH139" s="18"/>
      <c r="AOI139" s="18"/>
      <c r="AOJ139" s="18"/>
      <c r="AOK139" s="18"/>
      <c r="AOL139" s="18"/>
      <c r="AOM139" s="18"/>
      <c r="AON139" s="18"/>
      <c r="AOO139" s="18"/>
      <c r="AOP139" s="18"/>
      <c r="AOQ139" s="18"/>
      <c r="AOR139" s="18"/>
      <c r="AOS139" s="18"/>
      <c r="AOT139" s="18"/>
      <c r="AOU139" s="18"/>
      <c r="AOV139" s="18"/>
      <c r="AOW139" s="18"/>
      <c r="AOX139" s="18"/>
      <c r="AOY139" s="18"/>
      <c r="AOZ139" s="18"/>
      <c r="APA139" s="18"/>
      <c r="APB139" s="18"/>
      <c r="APC139" s="18"/>
      <c r="APD139" s="18"/>
      <c r="APE139" s="18"/>
      <c r="APF139" s="18"/>
      <c r="APG139" s="18"/>
      <c r="APH139" s="18"/>
      <c r="API139" s="18"/>
      <c r="APJ139" s="18"/>
      <c r="APK139" s="18"/>
      <c r="APL139" s="18"/>
      <c r="APM139" s="18"/>
      <c r="APN139" s="18"/>
      <c r="APO139" s="18"/>
      <c r="APP139" s="18"/>
      <c r="APQ139" s="18"/>
      <c r="APR139" s="18"/>
      <c r="APS139" s="18"/>
      <c r="APT139" s="18"/>
      <c r="APU139" s="18"/>
      <c r="APV139" s="18"/>
      <c r="APW139" s="18"/>
      <c r="APX139" s="18"/>
      <c r="APY139" s="18"/>
      <c r="APZ139" s="18"/>
      <c r="AQA139" s="18"/>
      <c r="AQB139" s="18"/>
      <c r="AQC139" s="18"/>
      <c r="AQD139" s="18"/>
      <c r="AQE139" s="18"/>
      <c r="AQF139" s="18"/>
      <c r="AQG139" s="18"/>
      <c r="AQH139" s="18"/>
      <c r="AQI139" s="18"/>
      <c r="AQJ139" s="18"/>
      <c r="AQK139" s="18"/>
      <c r="AQL139" s="18"/>
      <c r="AQM139" s="18"/>
      <c r="AQN139" s="18"/>
      <c r="AQO139" s="18"/>
      <c r="AQP139" s="18"/>
      <c r="AQQ139" s="18"/>
      <c r="AQR139" s="18"/>
      <c r="AQS139" s="18"/>
      <c r="AQT139" s="18"/>
      <c r="AQU139" s="18"/>
      <c r="AQV139" s="18"/>
      <c r="AQW139" s="18"/>
      <c r="AQX139" s="18"/>
      <c r="AQY139" s="18"/>
      <c r="AQZ139" s="18"/>
      <c r="ARA139" s="18"/>
      <c r="ARB139" s="18"/>
      <c r="ARC139" s="18"/>
      <c r="ARD139" s="18"/>
      <c r="ARE139" s="18"/>
      <c r="ARF139" s="18"/>
      <c r="ARG139" s="18"/>
      <c r="ARH139" s="18"/>
      <c r="ARI139" s="18"/>
      <c r="ARJ139" s="18"/>
      <c r="ARK139" s="18"/>
      <c r="ARL139" s="18"/>
      <c r="ARM139" s="18"/>
      <c r="ARN139" s="18"/>
      <c r="ARO139" s="18"/>
      <c r="ARP139" s="18"/>
      <c r="ARQ139" s="18"/>
      <c r="ARR139" s="18"/>
      <c r="ARS139" s="18"/>
      <c r="ART139" s="18"/>
      <c r="ARU139" s="18"/>
      <c r="ARV139" s="18"/>
      <c r="ARW139" s="18"/>
      <c r="ARX139" s="18"/>
      <c r="ARY139" s="18"/>
      <c r="ARZ139" s="18"/>
      <c r="ASA139" s="18"/>
      <c r="ASB139" s="18"/>
      <c r="ASC139" s="18"/>
      <c r="ASD139" s="18"/>
      <c r="ASE139" s="18"/>
      <c r="ASF139" s="18"/>
      <c r="ASG139" s="18"/>
      <c r="ASH139" s="18"/>
      <c r="ASI139" s="18"/>
      <c r="ASJ139" s="18"/>
      <c r="ASK139" s="18"/>
      <c r="ASL139" s="18"/>
      <c r="ASM139" s="18"/>
      <c r="ASN139" s="18"/>
      <c r="ASO139" s="18"/>
      <c r="ASP139" s="18"/>
      <c r="ASQ139" s="18"/>
      <c r="ASR139" s="18"/>
      <c r="ASS139" s="18"/>
      <c r="AST139" s="18"/>
      <c r="ASU139" s="18"/>
      <c r="ASV139" s="18"/>
      <c r="ASW139" s="18"/>
      <c r="ASX139" s="18"/>
      <c r="ASY139" s="18"/>
      <c r="ASZ139" s="18"/>
      <c r="ATA139" s="18"/>
      <c r="ATB139" s="18"/>
      <c r="ATC139" s="18"/>
      <c r="ATD139" s="18"/>
      <c r="ATE139" s="18"/>
      <c r="ATF139" s="18"/>
      <c r="ATG139" s="18"/>
      <c r="ATH139" s="18"/>
      <c r="ATI139" s="18"/>
      <c r="ATJ139" s="18"/>
      <c r="ATK139" s="18"/>
      <c r="ATL139" s="18"/>
      <c r="ATM139" s="18"/>
      <c r="ATN139" s="18"/>
      <c r="ATO139" s="18"/>
      <c r="ATP139" s="18"/>
      <c r="ATQ139" s="18"/>
      <c r="ATR139" s="18"/>
      <c r="ATS139" s="18"/>
      <c r="ATT139" s="18"/>
      <c r="ATU139" s="18"/>
      <c r="ATV139" s="18"/>
      <c r="ATW139" s="18"/>
      <c r="ATX139" s="18"/>
      <c r="ATY139" s="18"/>
      <c r="ATZ139" s="18"/>
      <c r="AUA139" s="18"/>
      <c r="AUB139" s="18"/>
      <c r="AUC139" s="18"/>
      <c r="AUD139" s="18"/>
      <c r="AUE139" s="18"/>
      <c r="AUF139" s="18"/>
      <c r="AUG139" s="18"/>
      <c r="AUH139" s="18"/>
      <c r="AUI139" s="18"/>
      <c r="AUJ139" s="18"/>
      <c r="AUK139" s="18"/>
      <c r="AUL139" s="18"/>
      <c r="AUM139" s="18"/>
      <c r="AUN139" s="18"/>
      <c r="AUO139" s="18"/>
      <c r="AUP139" s="18"/>
      <c r="AUQ139" s="18"/>
      <c r="AUR139" s="18"/>
      <c r="AUS139" s="18"/>
      <c r="AUT139" s="18"/>
      <c r="AUU139" s="18"/>
      <c r="AUV139" s="18"/>
      <c r="AUW139" s="18"/>
      <c r="AUX139" s="18"/>
      <c r="AUY139" s="18"/>
      <c r="AUZ139" s="18"/>
      <c r="AVA139" s="18"/>
      <c r="AVB139" s="18"/>
      <c r="AVC139" s="18"/>
      <c r="AVD139" s="18"/>
      <c r="AVE139" s="18"/>
      <c r="AVF139" s="18"/>
      <c r="AVG139" s="18"/>
      <c r="AVH139" s="18"/>
      <c r="AVI139" s="18"/>
      <c r="AVJ139" s="18"/>
      <c r="AVK139" s="18"/>
      <c r="AVL139" s="18"/>
      <c r="AVM139" s="18"/>
      <c r="AVN139" s="18"/>
      <c r="AVO139" s="18"/>
      <c r="AVP139" s="18"/>
      <c r="AVQ139" s="18"/>
      <c r="AVR139" s="18"/>
      <c r="AVS139" s="18"/>
      <c r="AVT139" s="18"/>
      <c r="AVU139" s="18"/>
      <c r="AVV139" s="18"/>
      <c r="AVW139" s="18"/>
      <c r="AVX139" s="18"/>
      <c r="AVY139" s="18"/>
      <c r="AVZ139" s="18"/>
      <c r="AWA139" s="18"/>
      <c r="AWB139" s="18"/>
      <c r="AWC139" s="18"/>
      <c r="AWD139" s="18"/>
      <c r="AWE139" s="18"/>
      <c r="AWF139" s="18"/>
      <c r="AWG139" s="18"/>
      <c r="AWH139" s="18"/>
      <c r="AWI139" s="18"/>
      <c r="AWJ139" s="18"/>
      <c r="AWK139" s="18"/>
      <c r="AWL139" s="18"/>
      <c r="AWM139" s="18"/>
      <c r="AWN139" s="18"/>
      <c r="AWO139" s="18"/>
      <c r="AWP139" s="18"/>
      <c r="AWQ139" s="18"/>
      <c r="AWR139" s="18"/>
      <c r="AWS139" s="18"/>
      <c r="AWT139" s="18"/>
      <c r="AWU139" s="18"/>
      <c r="AWV139" s="18"/>
      <c r="AWW139" s="18"/>
      <c r="AWX139" s="18"/>
      <c r="AWY139" s="18"/>
      <c r="AWZ139" s="18"/>
      <c r="AXA139" s="18"/>
      <c r="AXB139" s="18"/>
      <c r="AXC139" s="18"/>
      <c r="AXD139" s="18"/>
      <c r="AXE139" s="18"/>
      <c r="AXF139" s="18"/>
      <c r="AXG139" s="18"/>
      <c r="AXH139" s="18"/>
      <c r="AXI139" s="18"/>
      <c r="AXJ139" s="18"/>
      <c r="AXK139" s="18"/>
      <c r="AXL139" s="18"/>
      <c r="AXM139" s="18"/>
      <c r="AXN139" s="18"/>
      <c r="AXO139" s="18"/>
      <c r="AXP139" s="18"/>
      <c r="AXQ139" s="18"/>
      <c r="AXR139" s="18"/>
      <c r="AXS139" s="18"/>
      <c r="AXT139" s="18"/>
      <c r="AXU139" s="18"/>
      <c r="AXV139" s="18"/>
      <c r="AXW139" s="18"/>
      <c r="AXX139" s="18"/>
      <c r="AXY139" s="18"/>
      <c r="AXZ139" s="18"/>
      <c r="AYA139" s="18"/>
      <c r="AYB139" s="18"/>
      <c r="AYC139" s="18"/>
      <c r="AYD139" s="18"/>
      <c r="AYE139" s="18"/>
      <c r="AYF139" s="18"/>
      <c r="AYG139" s="18"/>
      <c r="AYH139" s="18"/>
      <c r="AYI139" s="18"/>
      <c r="AYJ139" s="18"/>
      <c r="AYK139" s="18"/>
      <c r="AYL139" s="18"/>
      <c r="AYM139" s="18"/>
      <c r="AYN139" s="18"/>
      <c r="AYO139" s="18"/>
      <c r="AYP139" s="18"/>
      <c r="AYQ139" s="18"/>
      <c r="AYR139" s="18"/>
      <c r="AYS139" s="18"/>
      <c r="AYT139" s="18"/>
      <c r="AYU139" s="18"/>
      <c r="AYV139" s="18"/>
      <c r="AYW139" s="18"/>
      <c r="AYX139" s="18"/>
      <c r="AYY139" s="18"/>
      <c r="AYZ139" s="18"/>
      <c r="AZA139" s="18"/>
      <c r="AZB139" s="18"/>
      <c r="AZC139" s="18"/>
      <c r="AZD139" s="18"/>
      <c r="AZE139" s="18"/>
      <c r="AZF139" s="18"/>
      <c r="AZG139" s="18"/>
      <c r="AZH139" s="18"/>
      <c r="AZI139" s="18"/>
      <c r="AZJ139" s="18"/>
      <c r="AZK139" s="18"/>
      <c r="AZL139" s="18"/>
      <c r="AZM139" s="18"/>
      <c r="AZN139" s="18"/>
      <c r="AZO139" s="18"/>
      <c r="AZP139" s="18"/>
      <c r="AZQ139" s="18"/>
      <c r="AZR139" s="18"/>
      <c r="AZS139" s="18"/>
      <c r="AZT139" s="18"/>
      <c r="AZU139" s="18"/>
      <c r="AZV139" s="18"/>
      <c r="AZW139" s="18"/>
      <c r="AZX139" s="18"/>
      <c r="AZY139" s="18"/>
      <c r="AZZ139" s="18"/>
      <c r="BAA139" s="18"/>
      <c r="BAB139" s="18"/>
      <c r="BAC139" s="18"/>
      <c r="BAD139" s="18"/>
      <c r="BAE139" s="18"/>
      <c r="BAF139" s="18"/>
      <c r="BAG139" s="18"/>
      <c r="BAH139" s="18"/>
      <c r="BAI139" s="18"/>
      <c r="BAJ139" s="18"/>
      <c r="BAK139" s="18"/>
      <c r="BAL139" s="18"/>
      <c r="BAM139" s="18"/>
      <c r="BAN139" s="18"/>
      <c r="BAO139" s="18"/>
      <c r="BAP139" s="18"/>
      <c r="BAQ139" s="18"/>
      <c r="BAR139" s="18"/>
      <c r="BAS139" s="18"/>
      <c r="BAT139" s="18"/>
      <c r="BAU139" s="18"/>
      <c r="BAV139" s="18"/>
      <c r="BAW139" s="18"/>
      <c r="BAX139" s="18"/>
      <c r="BAY139" s="18"/>
      <c r="BAZ139" s="18"/>
      <c r="BBA139" s="18"/>
      <c r="BBB139" s="18"/>
      <c r="BBC139" s="18"/>
      <c r="BBD139" s="18"/>
      <c r="BBE139" s="18"/>
      <c r="BBF139" s="18"/>
      <c r="BBG139" s="18"/>
      <c r="BBH139" s="18"/>
      <c r="BBI139" s="18"/>
      <c r="BBJ139" s="18"/>
      <c r="BBK139" s="18"/>
      <c r="BBL139" s="18"/>
      <c r="BBM139" s="18"/>
      <c r="BBN139" s="18"/>
      <c r="BBO139" s="18"/>
      <c r="BBP139" s="18"/>
      <c r="BBQ139" s="18"/>
      <c r="BBR139" s="18"/>
      <c r="BBS139" s="18"/>
      <c r="BBT139" s="18"/>
      <c r="BBU139" s="18"/>
      <c r="BBV139" s="18"/>
      <c r="BBW139" s="18"/>
      <c r="BBX139" s="18"/>
      <c r="BBY139" s="18"/>
      <c r="BBZ139" s="18"/>
      <c r="BCA139" s="18"/>
      <c r="BCB139" s="18"/>
      <c r="BCC139" s="18"/>
      <c r="BCD139" s="18"/>
      <c r="BCE139" s="18"/>
      <c r="BCF139" s="18"/>
      <c r="BCG139" s="18"/>
      <c r="BCH139" s="18"/>
      <c r="BCI139" s="18"/>
      <c r="BCJ139" s="18"/>
      <c r="BCK139" s="18"/>
      <c r="BCL139" s="18"/>
      <c r="BCM139" s="18"/>
      <c r="BCN139" s="18"/>
      <c r="BCO139" s="18"/>
      <c r="BCP139" s="18"/>
      <c r="BCQ139" s="18"/>
      <c r="BCR139" s="18"/>
      <c r="BCS139" s="18"/>
      <c r="BCT139" s="18"/>
      <c r="BCU139" s="18"/>
      <c r="BCV139" s="18"/>
      <c r="BCW139" s="18"/>
      <c r="BCX139" s="18"/>
      <c r="BCY139" s="18"/>
      <c r="BCZ139" s="18"/>
      <c r="BDA139" s="18"/>
      <c r="BDB139" s="18"/>
      <c r="BDC139" s="18"/>
      <c r="BDD139" s="18"/>
      <c r="BDE139" s="18"/>
      <c r="BDF139" s="18"/>
      <c r="BDG139" s="18"/>
      <c r="BDH139" s="18"/>
      <c r="BDI139" s="18"/>
      <c r="BDJ139" s="18"/>
      <c r="BDK139" s="18"/>
      <c r="BDL139" s="18"/>
      <c r="BDM139" s="18"/>
      <c r="BDN139" s="18"/>
      <c r="BDO139" s="18"/>
      <c r="BDP139" s="18"/>
      <c r="BDQ139" s="18"/>
      <c r="BDR139" s="18"/>
      <c r="BDS139" s="18"/>
      <c r="BDT139" s="18"/>
      <c r="BDU139" s="18"/>
      <c r="BDV139" s="18"/>
      <c r="BDW139" s="18"/>
      <c r="BDX139" s="18"/>
      <c r="BDY139" s="18"/>
      <c r="BDZ139" s="18"/>
      <c r="BEA139" s="18"/>
      <c r="BEB139" s="18"/>
      <c r="BEC139" s="18"/>
      <c r="BED139" s="18"/>
      <c r="BEE139" s="18"/>
      <c r="BEF139" s="18"/>
      <c r="BEG139" s="18"/>
      <c r="BEH139" s="18"/>
      <c r="BEI139" s="18"/>
      <c r="BEJ139" s="18"/>
      <c r="BEK139" s="18"/>
      <c r="BEL139" s="18"/>
      <c r="BEM139" s="18"/>
      <c r="BEN139" s="18"/>
      <c r="BEO139" s="18"/>
      <c r="BEP139" s="18"/>
      <c r="BEQ139" s="18"/>
      <c r="BER139" s="18"/>
      <c r="BES139" s="18"/>
      <c r="BET139" s="18"/>
      <c r="BEU139" s="18"/>
      <c r="BEV139" s="18"/>
      <c r="BEW139" s="18"/>
      <c r="BEX139" s="18"/>
      <c r="BEY139" s="18"/>
      <c r="BEZ139" s="18"/>
      <c r="BFA139" s="18"/>
      <c r="BFB139" s="18"/>
      <c r="BFC139" s="18"/>
      <c r="BFD139" s="18"/>
      <c r="BFE139" s="18"/>
      <c r="BFF139" s="18"/>
      <c r="BFG139" s="18"/>
      <c r="BFH139" s="18"/>
      <c r="BFI139" s="18"/>
      <c r="BFJ139" s="18"/>
      <c r="BFK139" s="18"/>
      <c r="BFL139" s="18"/>
      <c r="BFM139" s="18"/>
      <c r="BFN139" s="18"/>
      <c r="BFO139" s="18"/>
      <c r="BFP139" s="18"/>
      <c r="BFQ139" s="18"/>
      <c r="BFR139" s="18"/>
      <c r="BFS139" s="18"/>
      <c r="BFT139" s="18"/>
      <c r="BFU139" s="18"/>
      <c r="BFV139" s="18"/>
      <c r="BFW139" s="18"/>
      <c r="BFX139" s="18"/>
      <c r="BFY139" s="18"/>
      <c r="BFZ139" s="18"/>
      <c r="BGA139" s="18"/>
      <c r="BGB139" s="18"/>
      <c r="BGC139" s="18"/>
      <c r="BGD139" s="18"/>
      <c r="BGE139" s="18"/>
      <c r="BGF139" s="18"/>
      <c r="BGG139" s="18"/>
      <c r="BGH139" s="18"/>
      <c r="BGI139" s="18"/>
      <c r="BGJ139" s="18"/>
      <c r="BGK139" s="18"/>
      <c r="BGL139" s="18"/>
      <c r="BGM139" s="18"/>
      <c r="BGN139" s="18"/>
      <c r="BGO139" s="18"/>
      <c r="BGP139" s="18"/>
      <c r="BGQ139" s="18"/>
      <c r="BGR139" s="18"/>
      <c r="BGS139" s="18"/>
      <c r="BGT139" s="18"/>
      <c r="BGU139" s="18"/>
      <c r="BGV139" s="18"/>
      <c r="BGW139" s="18"/>
      <c r="BGX139" s="18"/>
      <c r="BGY139" s="18"/>
      <c r="BGZ139" s="18"/>
      <c r="BHA139" s="18"/>
      <c r="BHB139" s="18"/>
      <c r="BHC139" s="18"/>
      <c r="BHD139" s="18"/>
      <c r="BHE139" s="18"/>
      <c r="BHF139" s="18"/>
      <c r="BHG139" s="18"/>
      <c r="BHH139" s="18"/>
      <c r="BHI139" s="18"/>
      <c r="BHJ139" s="18"/>
      <c r="BHK139" s="18"/>
      <c r="BHL139" s="18"/>
      <c r="BHM139" s="18"/>
      <c r="BHN139" s="18"/>
      <c r="BHO139" s="18"/>
      <c r="BHP139" s="18"/>
      <c r="BHQ139" s="18"/>
      <c r="BHR139" s="18"/>
      <c r="BHS139" s="18"/>
      <c r="BHT139" s="18"/>
      <c r="BHU139" s="18"/>
      <c r="BHV139" s="18"/>
      <c r="BHW139" s="18"/>
      <c r="BHX139" s="18"/>
      <c r="BHY139" s="18"/>
      <c r="BHZ139" s="18"/>
      <c r="BIA139" s="18"/>
      <c r="BIB139" s="18"/>
      <c r="BIC139" s="18"/>
      <c r="BID139" s="18"/>
      <c r="BIE139" s="18"/>
      <c r="BIF139" s="18"/>
      <c r="BIG139" s="18"/>
      <c r="BIH139" s="18"/>
      <c r="BII139" s="18"/>
      <c r="BIJ139" s="18"/>
      <c r="BIK139" s="18"/>
      <c r="BIL139" s="18"/>
      <c r="BIM139" s="18"/>
      <c r="BIN139" s="18"/>
      <c r="BIO139" s="18"/>
      <c r="BIP139" s="18"/>
      <c r="BIQ139" s="18"/>
      <c r="BIR139" s="18"/>
      <c r="BIS139" s="18"/>
      <c r="BIT139" s="18"/>
      <c r="BIU139" s="18"/>
      <c r="BIV139" s="18"/>
      <c r="BIW139" s="18"/>
      <c r="BIX139" s="18"/>
      <c r="BIY139" s="18"/>
      <c r="BIZ139" s="18"/>
      <c r="BJA139" s="18"/>
      <c r="BJB139" s="18"/>
      <c r="BJC139" s="18"/>
      <c r="BJD139" s="18"/>
      <c r="BJE139" s="18"/>
      <c r="BJF139" s="18"/>
      <c r="BJG139" s="18"/>
      <c r="BJH139" s="18"/>
      <c r="BJI139" s="18"/>
      <c r="BJJ139" s="18"/>
      <c r="BJK139" s="18"/>
      <c r="BJL139" s="18"/>
      <c r="BJM139" s="18"/>
      <c r="BJN139" s="18"/>
      <c r="BJO139" s="18"/>
      <c r="BJP139" s="18"/>
      <c r="BJQ139" s="18"/>
      <c r="BJR139" s="18"/>
      <c r="BJS139" s="18"/>
      <c r="BJT139" s="18"/>
      <c r="BJU139" s="18"/>
      <c r="BJV139" s="18"/>
      <c r="BJW139" s="18"/>
      <c r="BJX139" s="18"/>
      <c r="BJY139" s="18"/>
      <c r="BJZ139" s="18"/>
      <c r="BKA139" s="18"/>
      <c r="BKB139" s="18"/>
      <c r="BKC139" s="18"/>
      <c r="BKD139" s="18"/>
      <c r="BKE139" s="18"/>
      <c r="BKF139" s="18"/>
      <c r="BKG139" s="18"/>
      <c r="BKH139" s="18"/>
      <c r="BKI139" s="18"/>
      <c r="BKJ139" s="18"/>
      <c r="BKK139" s="18"/>
      <c r="BKL139" s="18"/>
      <c r="BKM139" s="18"/>
      <c r="BKN139" s="18"/>
      <c r="BKO139" s="18"/>
      <c r="BKP139" s="18"/>
      <c r="BKQ139" s="18"/>
      <c r="BKR139" s="18"/>
      <c r="BKS139" s="18"/>
      <c r="BKT139" s="18"/>
      <c r="BKU139" s="18"/>
      <c r="BKV139" s="18"/>
      <c r="BKW139" s="18"/>
      <c r="BKX139" s="18"/>
      <c r="BKY139" s="18"/>
      <c r="BKZ139" s="18"/>
      <c r="BLA139" s="18"/>
      <c r="BLB139" s="18"/>
      <c r="BLC139" s="18"/>
      <c r="BLD139" s="18"/>
      <c r="BLE139" s="18"/>
      <c r="BLF139" s="18"/>
      <c r="BLG139" s="18"/>
      <c r="BLH139" s="18"/>
      <c r="BLI139" s="18"/>
      <c r="BLJ139" s="18"/>
      <c r="BLK139" s="18"/>
      <c r="BLL139" s="18"/>
      <c r="BLM139" s="18"/>
      <c r="BLN139" s="18"/>
      <c r="BLO139" s="18"/>
      <c r="BLP139" s="18"/>
      <c r="BLQ139" s="18"/>
      <c r="BLR139" s="18"/>
      <c r="BLS139" s="18"/>
      <c r="BLT139" s="18"/>
      <c r="BLU139" s="18"/>
      <c r="BLV139" s="18"/>
      <c r="BLW139" s="18"/>
      <c r="BLX139" s="18"/>
      <c r="BLY139" s="18"/>
      <c r="BLZ139" s="18"/>
      <c r="BMA139" s="18"/>
      <c r="BMB139" s="18"/>
      <c r="BMC139" s="18"/>
      <c r="BMD139" s="18"/>
      <c r="BME139" s="18"/>
      <c r="BMF139" s="18"/>
      <c r="BMG139" s="18"/>
      <c r="BMH139" s="18"/>
      <c r="BMI139" s="18"/>
      <c r="BMJ139" s="18"/>
      <c r="BMK139" s="18"/>
      <c r="BML139" s="18"/>
      <c r="BMM139" s="18"/>
      <c r="BMN139" s="18"/>
      <c r="BMO139" s="18"/>
      <c r="BMP139" s="18"/>
      <c r="BMQ139" s="18"/>
      <c r="BMR139" s="18"/>
      <c r="BMS139" s="18"/>
      <c r="BMT139" s="18"/>
      <c r="BMU139" s="18"/>
      <c r="BMV139" s="18"/>
      <c r="BMW139" s="18"/>
      <c r="BMX139" s="18"/>
      <c r="BMY139" s="18"/>
      <c r="BMZ139" s="18"/>
      <c r="BNA139" s="18"/>
      <c r="BNB139" s="18"/>
      <c r="BNC139" s="18"/>
      <c r="BND139" s="18"/>
      <c r="BNE139" s="18"/>
      <c r="BNF139" s="18"/>
      <c r="BNG139" s="18"/>
      <c r="BNH139" s="18"/>
      <c r="BNI139" s="18"/>
      <c r="BNJ139" s="18"/>
      <c r="BNK139" s="18"/>
      <c r="BNL139" s="18"/>
      <c r="BNM139" s="18"/>
      <c r="BNN139" s="18"/>
      <c r="BNO139" s="18"/>
      <c r="BNP139" s="18"/>
      <c r="BNQ139" s="18"/>
      <c r="BNR139" s="18"/>
      <c r="BNS139" s="18"/>
      <c r="BNT139" s="18"/>
      <c r="BNU139" s="18"/>
      <c r="BNV139" s="18"/>
      <c r="BNW139" s="18"/>
      <c r="BNX139" s="18"/>
      <c r="BNY139" s="18"/>
      <c r="BNZ139" s="18"/>
      <c r="BOA139" s="18"/>
      <c r="BOB139" s="18"/>
      <c r="BOC139" s="18"/>
      <c r="BOD139" s="18"/>
      <c r="BOE139" s="18"/>
      <c r="BOF139" s="18"/>
      <c r="BOG139" s="18"/>
      <c r="BOH139" s="18"/>
      <c r="BOI139" s="18"/>
      <c r="BOJ139" s="18"/>
      <c r="BOK139" s="18"/>
      <c r="BOL139" s="18"/>
      <c r="BOM139" s="18"/>
      <c r="BON139" s="18"/>
      <c r="BOO139" s="18"/>
      <c r="BOP139" s="18"/>
      <c r="BOQ139" s="18"/>
      <c r="BOR139" s="18"/>
      <c r="BOS139" s="18"/>
      <c r="BOT139" s="18"/>
      <c r="BOU139" s="18"/>
      <c r="BOV139" s="18"/>
      <c r="BOW139" s="18"/>
      <c r="BOX139" s="18"/>
      <c r="BOY139" s="18"/>
      <c r="BOZ139" s="18"/>
      <c r="BPA139" s="18"/>
      <c r="BPB139" s="18"/>
      <c r="BPC139" s="18"/>
      <c r="BPD139" s="18"/>
      <c r="BPE139" s="18"/>
      <c r="BPF139" s="18"/>
      <c r="BPG139" s="18"/>
      <c r="BPH139" s="18"/>
      <c r="BPI139" s="18"/>
      <c r="BPJ139" s="18"/>
      <c r="BPK139" s="18"/>
      <c r="BPL139" s="18"/>
      <c r="BPM139" s="18"/>
      <c r="BPN139" s="18"/>
      <c r="BPO139" s="18"/>
      <c r="BPP139" s="18"/>
      <c r="BPQ139" s="18"/>
      <c r="BPR139" s="18"/>
      <c r="BPS139" s="18"/>
      <c r="BPT139" s="18"/>
      <c r="BPU139" s="18"/>
      <c r="BPV139" s="18"/>
      <c r="BPW139" s="18"/>
      <c r="BPX139" s="18"/>
      <c r="BPY139" s="18"/>
      <c r="BPZ139" s="18"/>
      <c r="BQA139" s="18"/>
      <c r="BQB139" s="18"/>
      <c r="BQC139" s="18"/>
      <c r="BQD139" s="18"/>
      <c r="BQE139" s="18"/>
      <c r="BQF139" s="18"/>
      <c r="BQG139" s="18"/>
      <c r="BQH139" s="18"/>
      <c r="BQI139" s="18"/>
      <c r="BQJ139" s="18"/>
      <c r="BQK139" s="18"/>
      <c r="BQL139" s="18"/>
      <c r="BQM139" s="18"/>
      <c r="BQN139" s="18"/>
      <c r="BQO139" s="18"/>
      <c r="BQP139" s="18"/>
      <c r="BQQ139" s="18"/>
      <c r="BQR139" s="18"/>
      <c r="BQS139" s="18"/>
      <c r="BQT139" s="18"/>
      <c r="BQU139" s="18"/>
      <c r="BQV139" s="18"/>
      <c r="BQW139" s="18"/>
      <c r="BQX139" s="18"/>
      <c r="BQY139" s="18"/>
      <c r="BQZ139" s="18"/>
      <c r="BRA139" s="18"/>
      <c r="BRB139" s="18"/>
      <c r="BRC139" s="18"/>
      <c r="BRD139" s="18"/>
      <c r="BRE139" s="18"/>
      <c r="BRF139" s="18"/>
      <c r="BRG139" s="18"/>
      <c r="BRH139" s="18"/>
      <c r="BRI139" s="18"/>
      <c r="BRJ139" s="18"/>
      <c r="BRK139" s="18"/>
      <c r="BRL139" s="18"/>
      <c r="BRM139" s="18"/>
      <c r="BRN139" s="18"/>
      <c r="BRO139" s="18"/>
      <c r="BRP139" s="18"/>
      <c r="BRQ139" s="18"/>
      <c r="BRR139" s="18"/>
      <c r="BRS139" s="18"/>
      <c r="BRT139" s="18"/>
      <c r="BRU139" s="18"/>
      <c r="BRV139" s="18"/>
      <c r="BRW139" s="18"/>
      <c r="BRX139" s="18"/>
      <c r="BRY139" s="18"/>
      <c r="BRZ139" s="18"/>
      <c r="BSA139" s="18"/>
      <c r="BSB139" s="18"/>
      <c r="BSC139" s="18"/>
      <c r="BSD139" s="18"/>
      <c r="BSE139" s="18"/>
      <c r="BSF139" s="18"/>
      <c r="BSG139" s="18"/>
      <c r="BSH139" s="18"/>
      <c r="BSI139" s="18"/>
      <c r="BSJ139" s="18"/>
      <c r="BSK139" s="18"/>
      <c r="BSL139" s="18"/>
      <c r="BSM139" s="18"/>
      <c r="BSN139" s="18"/>
      <c r="BSO139" s="18"/>
      <c r="BSP139" s="18"/>
      <c r="BSQ139" s="18"/>
      <c r="BSR139" s="18"/>
      <c r="BSS139" s="18"/>
      <c r="BST139" s="18"/>
      <c r="BSU139" s="18"/>
      <c r="BSV139" s="18"/>
      <c r="BSW139" s="18"/>
      <c r="BSX139" s="18"/>
      <c r="BSY139" s="18"/>
      <c r="BSZ139" s="18"/>
      <c r="BTA139" s="18"/>
      <c r="BTB139" s="18"/>
      <c r="BTC139" s="18"/>
      <c r="BTD139" s="18"/>
      <c r="BTE139" s="18"/>
      <c r="BTF139" s="18"/>
      <c r="BTG139" s="18"/>
      <c r="BTH139" s="18"/>
      <c r="BTI139" s="18"/>
      <c r="BTJ139" s="18"/>
      <c r="BTK139" s="18"/>
      <c r="BTL139" s="18"/>
      <c r="BTM139" s="18"/>
      <c r="BTN139" s="18"/>
      <c r="BTO139" s="18"/>
      <c r="BTP139" s="18"/>
      <c r="BTQ139" s="18"/>
      <c r="BTR139" s="18"/>
      <c r="BTS139" s="18"/>
      <c r="BTT139" s="18"/>
      <c r="BTU139" s="18"/>
      <c r="BTV139" s="18"/>
      <c r="BTW139" s="18"/>
      <c r="BTX139" s="18"/>
      <c r="BTY139" s="18"/>
      <c r="BTZ139" s="18"/>
      <c r="BUA139" s="18"/>
      <c r="BUB139" s="18"/>
      <c r="BUC139" s="18"/>
      <c r="BUD139" s="18"/>
      <c r="BUE139" s="18"/>
      <c r="BUF139" s="18"/>
      <c r="BUG139" s="18"/>
      <c r="BUH139" s="18"/>
      <c r="BUI139" s="18"/>
      <c r="BUJ139" s="18"/>
      <c r="BUK139" s="18"/>
      <c r="BUL139" s="18"/>
      <c r="BUM139" s="18"/>
      <c r="BUN139" s="18"/>
      <c r="BUO139" s="18"/>
      <c r="BUP139" s="18"/>
      <c r="BUQ139" s="18"/>
      <c r="BUR139" s="18"/>
      <c r="BUS139" s="18"/>
      <c r="BUT139" s="18"/>
      <c r="BUU139" s="18"/>
      <c r="BUV139" s="18"/>
      <c r="BUW139" s="18"/>
      <c r="BUX139" s="18"/>
      <c r="BUY139" s="18"/>
      <c r="BUZ139" s="18"/>
      <c r="BVA139" s="18"/>
      <c r="BVB139" s="18"/>
      <c r="BVC139" s="18"/>
      <c r="BVD139" s="18"/>
      <c r="BVE139" s="18"/>
      <c r="BVF139" s="18"/>
      <c r="BVG139" s="18"/>
      <c r="BVH139" s="18"/>
      <c r="BVI139" s="18"/>
      <c r="BVJ139" s="18"/>
      <c r="BVK139" s="18"/>
      <c r="BVL139" s="18"/>
      <c r="BVM139" s="18"/>
      <c r="BVN139" s="18"/>
      <c r="BVO139" s="18"/>
      <c r="BVP139" s="18"/>
      <c r="BVQ139" s="18"/>
      <c r="BVR139" s="18"/>
      <c r="BVS139" s="18"/>
      <c r="BVT139" s="18"/>
      <c r="BVU139" s="18"/>
      <c r="BVV139" s="18"/>
      <c r="BVW139" s="18"/>
      <c r="BVX139" s="18"/>
      <c r="BVY139" s="18"/>
      <c r="BVZ139" s="18"/>
      <c r="BWA139" s="18"/>
      <c r="BWB139" s="18"/>
      <c r="BWC139" s="18"/>
      <c r="BWD139" s="18"/>
      <c r="BWE139" s="18"/>
      <c r="BWF139" s="18"/>
      <c r="BWG139" s="18"/>
      <c r="BWH139" s="18"/>
      <c r="BWI139" s="18"/>
      <c r="BWJ139" s="18"/>
      <c r="BWK139" s="18"/>
      <c r="BWL139" s="18"/>
      <c r="BWM139" s="18"/>
      <c r="BWN139" s="18"/>
      <c r="BWO139" s="18"/>
      <c r="BWP139" s="18"/>
      <c r="BWQ139" s="18"/>
      <c r="BWR139" s="18"/>
      <c r="BWS139" s="18"/>
      <c r="BWT139" s="18"/>
      <c r="BWU139" s="18"/>
      <c r="BWV139" s="18"/>
      <c r="BWW139" s="18"/>
      <c r="BWX139" s="18"/>
      <c r="BWY139" s="18"/>
      <c r="BWZ139" s="18"/>
      <c r="BXA139" s="18"/>
      <c r="BXB139" s="18"/>
      <c r="BXC139" s="18"/>
      <c r="BXD139" s="18"/>
      <c r="BXE139" s="18"/>
      <c r="BXF139" s="18"/>
      <c r="BXG139" s="18"/>
      <c r="BXH139" s="18"/>
      <c r="BXI139" s="18"/>
      <c r="BXJ139" s="18"/>
      <c r="BXK139" s="18"/>
      <c r="BXL139" s="18"/>
      <c r="BXM139" s="18"/>
      <c r="BXN139" s="18"/>
      <c r="BXO139" s="18"/>
      <c r="BXP139" s="18"/>
      <c r="BXQ139" s="18"/>
      <c r="BXR139" s="18"/>
      <c r="BXS139" s="18"/>
      <c r="BXT139" s="18"/>
      <c r="BXU139" s="18"/>
      <c r="BXV139" s="18"/>
      <c r="BXW139" s="18"/>
      <c r="BXX139" s="18"/>
      <c r="BXY139" s="18"/>
      <c r="BXZ139" s="18"/>
      <c r="BYA139" s="18"/>
      <c r="BYB139" s="18"/>
      <c r="BYC139" s="18"/>
      <c r="BYD139" s="18"/>
      <c r="BYE139" s="18"/>
      <c r="BYF139" s="18"/>
      <c r="BYG139" s="18"/>
      <c r="BYH139" s="18"/>
      <c r="BYI139" s="18"/>
      <c r="BYJ139" s="18"/>
      <c r="BYK139" s="18"/>
      <c r="BYL139" s="18"/>
      <c r="BYM139" s="18"/>
      <c r="BYN139" s="18"/>
      <c r="BYO139" s="18"/>
      <c r="BYP139" s="18"/>
      <c r="BYQ139" s="18"/>
      <c r="BYR139" s="18"/>
      <c r="BYS139" s="18"/>
      <c r="BYT139" s="18"/>
      <c r="BYU139" s="18"/>
      <c r="BYV139" s="18"/>
      <c r="BYW139" s="18"/>
      <c r="BYX139" s="18"/>
      <c r="BYY139" s="18"/>
      <c r="BYZ139" s="18"/>
      <c r="BZA139" s="18"/>
      <c r="BZB139" s="18"/>
      <c r="BZC139" s="18"/>
      <c r="BZD139" s="18"/>
      <c r="BZE139" s="18"/>
      <c r="BZF139" s="18"/>
      <c r="BZG139" s="18"/>
      <c r="BZH139" s="18"/>
      <c r="BZI139" s="18"/>
      <c r="BZJ139" s="18"/>
      <c r="BZK139" s="18"/>
      <c r="BZL139" s="18"/>
      <c r="BZM139" s="18"/>
      <c r="BZN139" s="18"/>
      <c r="BZO139" s="18"/>
      <c r="BZP139" s="18"/>
      <c r="BZQ139" s="18"/>
      <c r="BZR139" s="18"/>
      <c r="BZS139" s="18"/>
      <c r="BZT139" s="18"/>
      <c r="BZU139" s="18"/>
      <c r="BZV139" s="18"/>
      <c r="BZW139" s="18"/>
      <c r="BZX139" s="18"/>
      <c r="BZY139" s="18"/>
      <c r="BZZ139" s="18"/>
      <c r="CAA139" s="18"/>
      <c r="CAB139" s="18"/>
      <c r="CAC139" s="18"/>
      <c r="CAD139" s="18"/>
      <c r="CAE139" s="18"/>
      <c r="CAF139" s="18"/>
      <c r="CAG139" s="18"/>
      <c r="CAH139" s="18"/>
      <c r="CAI139" s="18"/>
      <c r="CAJ139" s="18"/>
      <c r="CAK139" s="18"/>
      <c r="CAL139" s="18"/>
      <c r="CAM139" s="18"/>
      <c r="CAN139" s="18"/>
      <c r="CAO139" s="18"/>
      <c r="CAP139" s="18"/>
      <c r="CAQ139" s="18"/>
      <c r="CAR139" s="18"/>
      <c r="CAS139" s="18"/>
      <c r="CAT139" s="18"/>
      <c r="CAU139" s="18"/>
      <c r="CAV139" s="18"/>
      <c r="CAW139" s="18"/>
      <c r="CAX139" s="18"/>
      <c r="CAY139" s="18"/>
      <c r="CAZ139" s="18"/>
      <c r="CBA139" s="18"/>
      <c r="CBB139" s="18"/>
      <c r="CBC139" s="18"/>
      <c r="CBD139" s="18"/>
      <c r="CBE139" s="18"/>
      <c r="CBF139" s="18"/>
      <c r="CBG139" s="18"/>
      <c r="CBH139" s="18"/>
      <c r="CBI139" s="18"/>
      <c r="CBJ139" s="18"/>
      <c r="CBK139" s="18"/>
      <c r="CBL139" s="18"/>
      <c r="CBM139" s="18"/>
      <c r="CBN139" s="18"/>
      <c r="CBO139" s="18"/>
      <c r="CBP139" s="18"/>
      <c r="CBQ139" s="18"/>
      <c r="CBR139" s="18"/>
      <c r="CBS139" s="18"/>
      <c r="CBT139" s="18"/>
      <c r="CBU139" s="18"/>
      <c r="CBV139" s="18"/>
      <c r="CBW139" s="18"/>
      <c r="CBX139" s="18"/>
      <c r="CBY139" s="18"/>
      <c r="CBZ139" s="18"/>
      <c r="CCA139" s="18"/>
      <c r="CCB139" s="18"/>
      <c r="CCC139" s="18"/>
      <c r="CCD139" s="18"/>
      <c r="CCE139" s="18"/>
      <c r="CCF139" s="18"/>
      <c r="CCG139" s="18"/>
      <c r="CCH139" s="18"/>
      <c r="CCI139" s="18"/>
      <c r="CCJ139" s="18"/>
      <c r="CCK139" s="18"/>
      <c r="CCL139" s="18"/>
      <c r="CCM139" s="18"/>
      <c r="CCN139" s="18"/>
      <c r="CCO139" s="18"/>
      <c r="CCP139" s="18"/>
      <c r="CCQ139" s="18"/>
      <c r="CCR139" s="18"/>
      <c r="CCS139" s="18"/>
      <c r="CCT139" s="18"/>
      <c r="CCU139" s="18"/>
      <c r="CCV139" s="18"/>
      <c r="CCW139" s="18"/>
      <c r="CCX139" s="18"/>
      <c r="CCY139" s="18"/>
      <c r="CCZ139" s="18"/>
      <c r="CDA139" s="18"/>
      <c r="CDB139" s="18"/>
      <c r="CDC139" s="18"/>
      <c r="CDD139" s="18"/>
      <c r="CDE139" s="18"/>
      <c r="CDF139" s="18"/>
      <c r="CDG139" s="18"/>
      <c r="CDH139" s="18"/>
      <c r="CDI139" s="18"/>
      <c r="CDJ139" s="18"/>
      <c r="CDK139" s="18"/>
      <c r="CDL139" s="18"/>
      <c r="CDM139" s="18"/>
      <c r="CDN139" s="18"/>
      <c r="CDO139" s="18"/>
      <c r="CDP139" s="18"/>
      <c r="CDQ139" s="18"/>
      <c r="CDR139" s="18"/>
      <c r="CDS139" s="18"/>
      <c r="CDT139" s="18"/>
      <c r="CDU139" s="18"/>
      <c r="CDV139" s="18"/>
      <c r="CDW139" s="18"/>
      <c r="CDX139" s="18"/>
      <c r="CDY139" s="18"/>
      <c r="CDZ139" s="18"/>
      <c r="CEA139" s="18"/>
      <c r="CEB139" s="18"/>
      <c r="CEC139" s="18"/>
      <c r="CED139" s="18"/>
      <c r="CEE139" s="18"/>
      <c r="CEF139" s="18"/>
      <c r="CEG139" s="18"/>
      <c r="CEH139" s="18"/>
      <c r="CEI139" s="18"/>
      <c r="CEJ139" s="18"/>
      <c r="CEK139" s="18"/>
      <c r="CEL139" s="18"/>
      <c r="CEM139" s="18"/>
      <c r="CEN139" s="18"/>
      <c r="CEO139" s="18"/>
      <c r="CEP139" s="18"/>
      <c r="CEQ139" s="18"/>
      <c r="CER139" s="18"/>
      <c r="CES139" s="18"/>
      <c r="CET139" s="18"/>
      <c r="CEU139" s="18"/>
      <c r="CEV139" s="18"/>
      <c r="CEW139" s="18"/>
      <c r="CEX139" s="18"/>
      <c r="CEY139" s="18"/>
      <c r="CEZ139" s="18"/>
      <c r="CFA139" s="18"/>
      <c r="CFB139" s="18"/>
      <c r="CFC139" s="18"/>
      <c r="CFD139" s="18"/>
      <c r="CFE139" s="18"/>
      <c r="CFF139" s="18"/>
      <c r="CFG139" s="18"/>
      <c r="CFH139" s="18"/>
      <c r="CFI139" s="18"/>
      <c r="CFJ139" s="18"/>
      <c r="CFK139" s="18"/>
      <c r="CFL139" s="18"/>
      <c r="CFM139" s="18"/>
      <c r="CFN139" s="18"/>
      <c r="CFO139" s="18"/>
      <c r="CFP139" s="18"/>
      <c r="CFQ139" s="18"/>
      <c r="CFR139" s="18"/>
      <c r="CFS139" s="18"/>
      <c r="CFT139" s="18"/>
      <c r="CFU139" s="18"/>
      <c r="CFV139" s="18"/>
      <c r="CFW139" s="18"/>
      <c r="CFX139" s="18"/>
      <c r="CFY139" s="18"/>
      <c r="CFZ139" s="18"/>
      <c r="CGA139" s="18"/>
      <c r="CGB139" s="18"/>
      <c r="CGC139" s="18"/>
      <c r="CGD139" s="18"/>
      <c r="CGE139" s="18"/>
      <c r="CGF139" s="18"/>
      <c r="CGG139" s="18"/>
      <c r="CGH139" s="18"/>
      <c r="CGI139" s="18"/>
      <c r="CGJ139" s="18"/>
      <c r="CGK139" s="18"/>
      <c r="CGL139" s="18"/>
      <c r="CGM139" s="18"/>
      <c r="CGN139" s="18"/>
      <c r="CGO139" s="18"/>
      <c r="CGP139" s="18"/>
      <c r="CGQ139" s="18"/>
      <c r="CGR139" s="18"/>
      <c r="CGS139" s="18"/>
      <c r="CGT139" s="18"/>
      <c r="CGU139" s="18"/>
      <c r="CGV139" s="18"/>
      <c r="CGW139" s="18"/>
      <c r="CGX139" s="18"/>
      <c r="CGY139" s="18"/>
      <c r="CGZ139" s="18"/>
      <c r="CHA139" s="18"/>
      <c r="CHB139" s="18"/>
      <c r="CHC139" s="18"/>
      <c r="CHD139" s="18"/>
      <c r="CHE139" s="18"/>
      <c r="CHF139" s="18"/>
      <c r="CHG139" s="18"/>
      <c r="CHH139" s="18"/>
      <c r="CHI139" s="18"/>
      <c r="CHJ139" s="18"/>
      <c r="CHK139" s="18"/>
      <c r="CHL139" s="18"/>
      <c r="CHM139" s="18"/>
      <c r="CHN139" s="18"/>
      <c r="CHO139" s="18"/>
      <c r="CHP139" s="18"/>
      <c r="CHQ139" s="18"/>
      <c r="CHR139" s="18"/>
      <c r="CHS139" s="18"/>
      <c r="CHT139" s="18"/>
      <c r="CHU139" s="18"/>
      <c r="CHV139" s="18"/>
      <c r="CHW139" s="18"/>
      <c r="CHX139" s="18"/>
      <c r="CHY139" s="18"/>
      <c r="CHZ139" s="18"/>
      <c r="CIA139" s="18"/>
      <c r="CIB139" s="18"/>
      <c r="CIC139" s="18"/>
      <c r="CID139" s="18"/>
      <c r="CIE139" s="18"/>
      <c r="CIF139" s="18"/>
      <c r="CIG139" s="18"/>
      <c r="CIH139" s="18"/>
      <c r="CII139" s="18"/>
      <c r="CIJ139" s="18"/>
      <c r="CIK139" s="18"/>
      <c r="CIL139" s="18"/>
      <c r="CIM139" s="18"/>
      <c r="CIN139" s="18"/>
      <c r="CIO139" s="18"/>
      <c r="CIP139" s="18"/>
      <c r="CIQ139" s="18"/>
      <c r="CIR139" s="18"/>
      <c r="CIS139" s="18"/>
      <c r="CIT139" s="18"/>
      <c r="CIU139" s="18"/>
      <c r="CIV139" s="18"/>
      <c r="CIW139" s="18"/>
      <c r="CIX139" s="18"/>
      <c r="CIY139" s="18"/>
      <c r="CIZ139" s="18"/>
      <c r="CJA139" s="18"/>
      <c r="CJB139" s="18"/>
      <c r="CJC139" s="18"/>
      <c r="CJD139" s="18"/>
      <c r="CJE139" s="18"/>
      <c r="CJF139" s="18"/>
      <c r="CJG139" s="18"/>
      <c r="CJH139" s="18"/>
      <c r="CJI139" s="18"/>
      <c r="CJJ139" s="18"/>
      <c r="CJK139" s="18"/>
      <c r="CJL139" s="18"/>
      <c r="CJM139" s="18"/>
      <c r="CJN139" s="18"/>
      <c r="CJO139" s="18"/>
      <c r="CJP139" s="18"/>
      <c r="CJQ139" s="18"/>
      <c r="CJR139" s="18"/>
      <c r="CJS139" s="18"/>
      <c r="CJT139" s="18"/>
      <c r="CJU139" s="18"/>
      <c r="CJV139" s="18"/>
      <c r="CJW139" s="18"/>
      <c r="CJX139" s="18"/>
      <c r="CJY139" s="18"/>
      <c r="CJZ139" s="18"/>
      <c r="CKA139" s="18"/>
      <c r="CKB139" s="18"/>
      <c r="CKC139" s="18"/>
      <c r="CKD139" s="18"/>
      <c r="CKE139" s="18"/>
      <c r="CKF139" s="18"/>
      <c r="CKG139" s="18"/>
      <c r="CKH139" s="18"/>
      <c r="CKI139" s="18"/>
      <c r="CKJ139" s="18"/>
      <c r="CKK139" s="18"/>
      <c r="CKL139" s="18"/>
      <c r="CKM139" s="18"/>
      <c r="CKN139" s="18"/>
      <c r="CKO139" s="18"/>
      <c r="CKP139" s="18"/>
      <c r="CKQ139" s="18"/>
      <c r="CKR139" s="18"/>
      <c r="CKS139" s="18"/>
      <c r="CKT139" s="18"/>
      <c r="CKU139" s="18"/>
      <c r="CKV139" s="18"/>
      <c r="CKW139" s="18"/>
      <c r="CKX139" s="18"/>
      <c r="CKY139" s="18"/>
      <c r="CKZ139" s="18"/>
      <c r="CLA139" s="18"/>
      <c r="CLB139" s="18"/>
      <c r="CLC139" s="18"/>
      <c r="CLD139" s="18"/>
      <c r="CLE139" s="18"/>
      <c r="CLF139" s="18"/>
      <c r="CLG139" s="18"/>
      <c r="CLH139" s="18"/>
      <c r="CLI139" s="18"/>
      <c r="CLJ139" s="18"/>
      <c r="CLK139" s="18"/>
      <c r="CLL139" s="18"/>
      <c r="CLM139" s="18"/>
      <c r="CLN139" s="18"/>
      <c r="CLO139" s="18"/>
      <c r="CLP139" s="18"/>
      <c r="CLQ139" s="18"/>
      <c r="CLR139" s="18"/>
      <c r="CLS139" s="18"/>
    </row>
    <row r="140" spans="1:2359" s="26" customFormat="1" x14ac:dyDescent="0.25">
      <c r="A140" s="18"/>
      <c r="B140" s="153">
        <v>321600051</v>
      </c>
      <c r="C140" s="5" t="s">
        <v>35</v>
      </c>
      <c r="D140" s="150" t="s">
        <v>47</v>
      </c>
      <c r="E140" s="11"/>
      <c r="F140" s="108">
        <f>(G140+J140+M140)/3</f>
        <v>64.666666666666671</v>
      </c>
      <c r="G140" s="19">
        <f>(670/10)</f>
        <v>67</v>
      </c>
      <c r="H140" s="248" t="s">
        <v>40</v>
      </c>
      <c r="I140" s="16" t="s">
        <v>259</v>
      </c>
      <c r="J140" s="19">
        <f>(67)</f>
        <v>67</v>
      </c>
      <c r="K140" s="248"/>
      <c r="L140" s="55" t="s">
        <v>34</v>
      </c>
      <c r="M140" s="64">
        <f>(300/5)</f>
        <v>60</v>
      </c>
      <c r="N140" s="80" t="s">
        <v>415</v>
      </c>
      <c r="O140" s="55" t="s">
        <v>398</v>
      </c>
      <c r="P140" s="55"/>
      <c r="Q140" s="18"/>
      <c r="R140" s="99">
        <v>3</v>
      </c>
      <c r="S140" s="95">
        <f>(F140)</f>
        <v>64.666666666666671</v>
      </c>
      <c r="T140" s="77"/>
      <c r="U140" s="77"/>
      <c r="V140" s="77"/>
      <c r="W140" s="223">
        <f>(S140)</f>
        <v>64.666666666666671</v>
      </c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  <c r="IU140" s="18"/>
      <c r="IV140" s="18"/>
      <c r="IW140" s="18"/>
      <c r="IX140" s="18"/>
      <c r="IY140" s="18"/>
      <c r="IZ140" s="18"/>
      <c r="JA140" s="18"/>
      <c r="JB140" s="18"/>
      <c r="JC140" s="18"/>
      <c r="JD140" s="18"/>
      <c r="JE140" s="18"/>
      <c r="JF140" s="18"/>
      <c r="JG140" s="18"/>
      <c r="JH140" s="18"/>
      <c r="JI140" s="18"/>
      <c r="JJ140" s="18"/>
      <c r="JK140" s="18"/>
      <c r="JL140" s="18"/>
      <c r="JM140" s="18"/>
      <c r="JN140" s="18"/>
      <c r="JO140" s="18"/>
      <c r="JP140" s="18"/>
      <c r="JQ140" s="18"/>
      <c r="JR140" s="18"/>
      <c r="JS140" s="18"/>
      <c r="JT140" s="18"/>
      <c r="JU140" s="18"/>
      <c r="JV140" s="18"/>
      <c r="JW140" s="18"/>
      <c r="JX140" s="18"/>
      <c r="JY140" s="18"/>
      <c r="JZ140" s="18"/>
      <c r="KA140" s="18"/>
      <c r="KB140" s="18"/>
      <c r="KC140" s="18"/>
      <c r="KD140" s="18"/>
      <c r="KE140" s="18"/>
      <c r="KF140" s="18"/>
      <c r="KG140" s="18"/>
      <c r="KH140" s="18"/>
      <c r="KI140" s="18"/>
      <c r="KJ140" s="18"/>
      <c r="KK140" s="18"/>
      <c r="KL140" s="18"/>
      <c r="KM140" s="18"/>
      <c r="KN140" s="18"/>
      <c r="KO140" s="18"/>
      <c r="KP140" s="18"/>
      <c r="KQ140" s="18"/>
      <c r="KR140" s="18"/>
      <c r="KS140" s="18"/>
      <c r="KT140" s="18"/>
      <c r="KU140" s="18"/>
      <c r="KV140" s="18"/>
      <c r="KW140" s="18"/>
      <c r="KX140" s="18"/>
      <c r="KY140" s="18"/>
      <c r="KZ140" s="18"/>
      <c r="LA140" s="18"/>
      <c r="LB140" s="18"/>
      <c r="LC140" s="18"/>
      <c r="LD140" s="18"/>
      <c r="LE140" s="18"/>
      <c r="LF140" s="18"/>
      <c r="LG140" s="18"/>
      <c r="LH140" s="18"/>
      <c r="LI140" s="18"/>
      <c r="LJ140" s="18"/>
      <c r="LK140" s="18"/>
      <c r="LL140" s="18"/>
      <c r="LM140" s="18"/>
      <c r="LN140" s="18"/>
      <c r="LO140" s="18"/>
      <c r="LP140" s="18"/>
      <c r="LQ140" s="18"/>
      <c r="LR140" s="18"/>
      <c r="LS140" s="18"/>
      <c r="LT140" s="18"/>
      <c r="LU140" s="18"/>
      <c r="LV140" s="18"/>
      <c r="LW140" s="18"/>
      <c r="LX140" s="18"/>
      <c r="LY140" s="18"/>
      <c r="LZ140" s="18"/>
      <c r="MA140" s="18"/>
      <c r="MB140" s="18"/>
      <c r="MC140" s="18"/>
      <c r="MD140" s="18"/>
      <c r="ME140" s="18"/>
      <c r="MF140" s="18"/>
      <c r="MG140" s="18"/>
      <c r="MH140" s="18"/>
      <c r="MI140" s="18"/>
      <c r="MJ140" s="18"/>
      <c r="MK140" s="18"/>
      <c r="ML140" s="18"/>
      <c r="MM140" s="18"/>
      <c r="MN140" s="18"/>
      <c r="MO140" s="18"/>
      <c r="MP140" s="18"/>
      <c r="MQ140" s="18"/>
      <c r="MR140" s="18"/>
      <c r="MS140" s="18"/>
      <c r="MT140" s="18"/>
      <c r="MU140" s="18"/>
      <c r="MV140" s="18"/>
      <c r="MW140" s="18"/>
      <c r="MX140" s="18"/>
      <c r="MY140" s="18"/>
      <c r="MZ140" s="18"/>
      <c r="NA140" s="18"/>
      <c r="NB140" s="18"/>
      <c r="NC140" s="18"/>
      <c r="ND140" s="18"/>
      <c r="NE140" s="18"/>
      <c r="NF140" s="18"/>
      <c r="NG140" s="18"/>
      <c r="NH140" s="18"/>
      <c r="NI140" s="18"/>
      <c r="NJ140" s="18"/>
      <c r="NK140" s="18"/>
      <c r="NL140" s="18"/>
      <c r="NM140" s="18"/>
      <c r="NN140" s="18"/>
      <c r="NO140" s="18"/>
      <c r="NP140" s="18"/>
      <c r="NQ140" s="18"/>
      <c r="NR140" s="18"/>
      <c r="NS140" s="18"/>
      <c r="NT140" s="18"/>
      <c r="NU140" s="18"/>
      <c r="NV140" s="18"/>
      <c r="NW140" s="18"/>
      <c r="NX140" s="18"/>
      <c r="NY140" s="18"/>
      <c r="NZ140" s="18"/>
      <c r="OA140" s="18"/>
      <c r="OB140" s="18"/>
      <c r="OC140" s="18"/>
      <c r="OD140" s="18"/>
      <c r="OE140" s="18"/>
      <c r="OF140" s="18"/>
      <c r="OG140" s="18"/>
      <c r="OH140" s="18"/>
      <c r="OI140" s="18"/>
      <c r="OJ140" s="18"/>
      <c r="OK140" s="18"/>
      <c r="OL140" s="18"/>
      <c r="OM140" s="18"/>
      <c r="ON140" s="18"/>
      <c r="OO140" s="18"/>
      <c r="OP140" s="18"/>
      <c r="OQ140" s="18"/>
      <c r="OR140" s="18"/>
      <c r="OS140" s="18"/>
      <c r="OT140" s="18"/>
      <c r="OU140" s="18"/>
      <c r="OV140" s="18"/>
      <c r="OW140" s="18"/>
      <c r="OX140" s="18"/>
      <c r="OY140" s="18"/>
      <c r="OZ140" s="18"/>
      <c r="PA140" s="18"/>
      <c r="PB140" s="18"/>
      <c r="PC140" s="18"/>
      <c r="PD140" s="18"/>
      <c r="PE140" s="18"/>
      <c r="PF140" s="18"/>
      <c r="PG140" s="18"/>
      <c r="PH140" s="18"/>
      <c r="PI140" s="18"/>
      <c r="PJ140" s="18"/>
      <c r="PK140" s="18"/>
      <c r="PL140" s="18"/>
      <c r="PM140" s="18"/>
      <c r="PN140" s="18"/>
      <c r="PO140" s="18"/>
      <c r="PP140" s="18"/>
      <c r="PQ140" s="18"/>
      <c r="PR140" s="18"/>
      <c r="PS140" s="18"/>
      <c r="PT140" s="18"/>
      <c r="PU140" s="18"/>
      <c r="PV140" s="18"/>
      <c r="PW140" s="18"/>
      <c r="PX140" s="18"/>
      <c r="PY140" s="18"/>
      <c r="PZ140" s="18"/>
      <c r="QA140" s="18"/>
      <c r="QB140" s="18"/>
      <c r="QC140" s="18"/>
      <c r="QD140" s="18"/>
      <c r="QE140" s="18"/>
      <c r="QF140" s="18"/>
      <c r="QG140" s="18"/>
      <c r="QH140" s="18"/>
      <c r="QI140" s="18"/>
      <c r="QJ140" s="18"/>
      <c r="QK140" s="18"/>
      <c r="QL140" s="18"/>
      <c r="QM140" s="18"/>
      <c r="QN140" s="18"/>
      <c r="QO140" s="18"/>
      <c r="QP140" s="18"/>
      <c r="QQ140" s="18"/>
      <c r="QR140" s="18"/>
      <c r="QS140" s="18"/>
      <c r="QT140" s="18"/>
      <c r="QU140" s="18"/>
      <c r="QV140" s="18"/>
      <c r="QW140" s="18"/>
      <c r="QX140" s="18"/>
      <c r="QY140" s="18"/>
      <c r="QZ140" s="18"/>
      <c r="RA140" s="18"/>
      <c r="RB140" s="18"/>
      <c r="RC140" s="18"/>
      <c r="RD140" s="18"/>
      <c r="RE140" s="18"/>
      <c r="RF140" s="18"/>
      <c r="RG140" s="18"/>
      <c r="RH140" s="18"/>
      <c r="RI140" s="18"/>
      <c r="RJ140" s="18"/>
      <c r="RK140" s="18"/>
      <c r="RL140" s="18"/>
      <c r="RM140" s="18"/>
      <c r="RN140" s="18"/>
      <c r="RO140" s="18"/>
      <c r="RP140" s="18"/>
      <c r="RQ140" s="18"/>
      <c r="RR140" s="18"/>
      <c r="RS140" s="18"/>
      <c r="RT140" s="18"/>
      <c r="RU140" s="18"/>
      <c r="RV140" s="18"/>
      <c r="RW140" s="18"/>
      <c r="RX140" s="18"/>
      <c r="RY140" s="18"/>
      <c r="RZ140" s="18"/>
      <c r="SA140" s="18"/>
      <c r="SB140" s="18"/>
      <c r="SC140" s="18"/>
      <c r="SD140" s="18"/>
      <c r="SE140" s="18"/>
      <c r="SF140" s="18"/>
      <c r="SG140" s="18"/>
      <c r="SH140" s="18"/>
      <c r="SI140" s="18"/>
      <c r="SJ140" s="18"/>
      <c r="SK140" s="18"/>
      <c r="SL140" s="18"/>
      <c r="SM140" s="18"/>
      <c r="SN140" s="18"/>
      <c r="SO140" s="18"/>
      <c r="SP140" s="18"/>
      <c r="SQ140" s="18"/>
      <c r="SR140" s="18"/>
      <c r="SS140" s="18"/>
      <c r="ST140" s="18"/>
      <c r="SU140" s="18"/>
      <c r="SV140" s="18"/>
      <c r="SW140" s="18"/>
      <c r="SX140" s="18"/>
      <c r="SY140" s="18"/>
      <c r="SZ140" s="18"/>
      <c r="TA140" s="18"/>
      <c r="TB140" s="18"/>
      <c r="TC140" s="18"/>
      <c r="TD140" s="18"/>
      <c r="TE140" s="18"/>
      <c r="TF140" s="18"/>
      <c r="TG140" s="18"/>
      <c r="TH140" s="18"/>
      <c r="TI140" s="18"/>
      <c r="TJ140" s="18"/>
      <c r="TK140" s="18"/>
      <c r="TL140" s="18"/>
      <c r="TM140" s="18"/>
      <c r="TN140" s="18"/>
      <c r="TO140" s="18"/>
      <c r="TP140" s="18"/>
      <c r="TQ140" s="18"/>
      <c r="TR140" s="18"/>
      <c r="TS140" s="18"/>
      <c r="TT140" s="18"/>
      <c r="TU140" s="18"/>
      <c r="TV140" s="18"/>
      <c r="TW140" s="18"/>
      <c r="TX140" s="18"/>
      <c r="TY140" s="18"/>
      <c r="TZ140" s="18"/>
      <c r="UA140" s="18"/>
      <c r="UB140" s="18"/>
      <c r="UC140" s="18"/>
      <c r="UD140" s="18"/>
      <c r="UE140" s="18"/>
      <c r="UF140" s="18"/>
      <c r="UG140" s="18"/>
      <c r="UH140" s="18"/>
      <c r="UI140" s="18"/>
      <c r="UJ140" s="18"/>
      <c r="UK140" s="18"/>
      <c r="UL140" s="18"/>
      <c r="UM140" s="18"/>
      <c r="UN140" s="18"/>
      <c r="UO140" s="18"/>
      <c r="UP140" s="18"/>
      <c r="UQ140" s="18"/>
      <c r="UR140" s="18"/>
      <c r="US140" s="18"/>
      <c r="UT140" s="18"/>
      <c r="UU140" s="18"/>
      <c r="UV140" s="18"/>
      <c r="UW140" s="18"/>
      <c r="UX140" s="18"/>
      <c r="UY140" s="18"/>
      <c r="UZ140" s="18"/>
      <c r="VA140" s="18"/>
      <c r="VB140" s="18"/>
      <c r="VC140" s="18"/>
      <c r="VD140" s="18"/>
      <c r="VE140" s="18"/>
      <c r="VF140" s="18"/>
      <c r="VG140" s="18"/>
      <c r="VH140" s="18"/>
      <c r="VI140" s="18"/>
      <c r="VJ140" s="18"/>
      <c r="VK140" s="18"/>
      <c r="VL140" s="18"/>
      <c r="VM140" s="18"/>
      <c r="VN140" s="18"/>
      <c r="VO140" s="18"/>
      <c r="VP140" s="18"/>
      <c r="VQ140" s="18"/>
      <c r="VR140" s="18"/>
      <c r="VS140" s="18"/>
      <c r="VT140" s="18"/>
      <c r="VU140" s="18"/>
      <c r="VV140" s="18"/>
      <c r="VW140" s="18"/>
      <c r="VX140" s="18"/>
      <c r="VY140" s="18"/>
      <c r="VZ140" s="18"/>
      <c r="WA140" s="18"/>
      <c r="WB140" s="18"/>
      <c r="WC140" s="18"/>
      <c r="WD140" s="18"/>
      <c r="WE140" s="18"/>
      <c r="WF140" s="18"/>
      <c r="WG140" s="18"/>
      <c r="WH140" s="18"/>
      <c r="WI140" s="18"/>
      <c r="WJ140" s="18"/>
      <c r="WK140" s="18"/>
      <c r="WL140" s="18"/>
      <c r="WM140" s="18"/>
      <c r="WN140" s="18"/>
      <c r="WO140" s="18"/>
      <c r="WP140" s="18"/>
      <c r="WQ140" s="18"/>
      <c r="WR140" s="18"/>
      <c r="WS140" s="18"/>
      <c r="WT140" s="18"/>
      <c r="WU140" s="18"/>
      <c r="WV140" s="18"/>
      <c r="WW140" s="18"/>
      <c r="WX140" s="18"/>
      <c r="WY140" s="18"/>
      <c r="WZ140" s="18"/>
      <c r="XA140" s="18"/>
      <c r="XB140" s="18"/>
      <c r="XC140" s="18"/>
      <c r="XD140" s="18"/>
      <c r="XE140" s="18"/>
      <c r="XF140" s="18"/>
      <c r="XG140" s="18"/>
      <c r="XH140" s="18"/>
      <c r="XI140" s="18"/>
      <c r="XJ140" s="18"/>
      <c r="XK140" s="18"/>
      <c r="XL140" s="18"/>
      <c r="XM140" s="18"/>
      <c r="XN140" s="18"/>
      <c r="XO140" s="18"/>
      <c r="XP140" s="18"/>
      <c r="XQ140" s="18"/>
      <c r="XR140" s="18"/>
      <c r="XS140" s="18"/>
      <c r="XT140" s="18"/>
      <c r="XU140" s="18"/>
      <c r="XV140" s="18"/>
      <c r="XW140" s="18"/>
      <c r="XX140" s="18"/>
      <c r="XY140" s="18"/>
      <c r="XZ140" s="18"/>
      <c r="YA140" s="18"/>
      <c r="YB140" s="18"/>
      <c r="YC140" s="18"/>
      <c r="YD140" s="18"/>
      <c r="YE140" s="18"/>
      <c r="YF140" s="18"/>
      <c r="YG140" s="18"/>
      <c r="YH140" s="18"/>
      <c r="YI140" s="18"/>
      <c r="YJ140" s="18"/>
      <c r="YK140" s="18"/>
      <c r="YL140" s="18"/>
      <c r="YM140" s="18"/>
      <c r="YN140" s="18"/>
      <c r="YO140" s="18"/>
      <c r="YP140" s="18"/>
      <c r="YQ140" s="18"/>
      <c r="YR140" s="18"/>
      <c r="YS140" s="18"/>
      <c r="YT140" s="18"/>
      <c r="YU140" s="18"/>
      <c r="YV140" s="18"/>
      <c r="YW140" s="18"/>
      <c r="YX140" s="18"/>
      <c r="YY140" s="18"/>
      <c r="YZ140" s="18"/>
      <c r="ZA140" s="18"/>
      <c r="ZB140" s="18"/>
      <c r="ZC140" s="18"/>
      <c r="ZD140" s="18"/>
      <c r="ZE140" s="18"/>
      <c r="ZF140" s="18"/>
      <c r="ZG140" s="18"/>
      <c r="ZH140" s="18"/>
      <c r="ZI140" s="18"/>
      <c r="ZJ140" s="18"/>
      <c r="ZK140" s="18"/>
      <c r="ZL140" s="18"/>
      <c r="ZM140" s="18"/>
      <c r="ZN140" s="18"/>
      <c r="ZO140" s="18"/>
      <c r="ZP140" s="18"/>
      <c r="ZQ140" s="18"/>
      <c r="ZR140" s="18"/>
      <c r="ZS140" s="18"/>
      <c r="ZT140" s="18"/>
      <c r="ZU140" s="18"/>
      <c r="ZV140" s="18"/>
      <c r="ZW140" s="18"/>
      <c r="ZX140" s="18"/>
      <c r="ZY140" s="18"/>
      <c r="ZZ140" s="18"/>
      <c r="AAA140" s="18"/>
      <c r="AAB140" s="18"/>
      <c r="AAC140" s="18"/>
      <c r="AAD140" s="18"/>
      <c r="AAE140" s="18"/>
      <c r="AAF140" s="18"/>
      <c r="AAG140" s="18"/>
      <c r="AAH140" s="18"/>
      <c r="AAI140" s="18"/>
      <c r="AAJ140" s="18"/>
      <c r="AAK140" s="18"/>
      <c r="AAL140" s="18"/>
      <c r="AAM140" s="18"/>
      <c r="AAN140" s="18"/>
      <c r="AAO140" s="18"/>
      <c r="AAP140" s="18"/>
      <c r="AAQ140" s="18"/>
      <c r="AAR140" s="18"/>
      <c r="AAS140" s="18"/>
      <c r="AAT140" s="18"/>
      <c r="AAU140" s="18"/>
      <c r="AAV140" s="18"/>
      <c r="AAW140" s="18"/>
      <c r="AAX140" s="18"/>
      <c r="AAY140" s="18"/>
      <c r="AAZ140" s="18"/>
      <c r="ABA140" s="18"/>
      <c r="ABB140" s="18"/>
      <c r="ABC140" s="18"/>
      <c r="ABD140" s="18"/>
      <c r="ABE140" s="18"/>
      <c r="ABF140" s="18"/>
      <c r="ABG140" s="18"/>
      <c r="ABH140" s="18"/>
      <c r="ABI140" s="18"/>
      <c r="ABJ140" s="18"/>
      <c r="ABK140" s="18"/>
      <c r="ABL140" s="18"/>
      <c r="ABM140" s="18"/>
      <c r="ABN140" s="18"/>
      <c r="ABO140" s="18"/>
      <c r="ABP140" s="18"/>
      <c r="ABQ140" s="18"/>
      <c r="ABR140" s="18"/>
      <c r="ABS140" s="18"/>
      <c r="ABT140" s="18"/>
      <c r="ABU140" s="18"/>
      <c r="ABV140" s="18"/>
      <c r="ABW140" s="18"/>
      <c r="ABX140" s="18"/>
      <c r="ABY140" s="18"/>
      <c r="ABZ140" s="18"/>
      <c r="ACA140" s="18"/>
      <c r="ACB140" s="18"/>
      <c r="ACC140" s="18"/>
      <c r="ACD140" s="18"/>
      <c r="ACE140" s="18"/>
      <c r="ACF140" s="18"/>
      <c r="ACG140" s="18"/>
      <c r="ACH140" s="18"/>
      <c r="ACI140" s="18"/>
      <c r="ACJ140" s="18"/>
      <c r="ACK140" s="18"/>
      <c r="ACL140" s="18"/>
      <c r="ACM140" s="18"/>
      <c r="ACN140" s="18"/>
      <c r="ACO140" s="18"/>
      <c r="ACP140" s="18"/>
      <c r="ACQ140" s="18"/>
      <c r="ACR140" s="18"/>
      <c r="ACS140" s="18"/>
      <c r="ACT140" s="18"/>
      <c r="ACU140" s="18"/>
      <c r="ACV140" s="18"/>
      <c r="ACW140" s="18"/>
      <c r="ACX140" s="18"/>
      <c r="ACY140" s="18"/>
      <c r="ACZ140" s="18"/>
      <c r="ADA140" s="18"/>
      <c r="ADB140" s="18"/>
      <c r="ADC140" s="18"/>
      <c r="ADD140" s="18"/>
      <c r="ADE140" s="18"/>
      <c r="ADF140" s="18"/>
      <c r="ADG140" s="18"/>
      <c r="ADH140" s="18"/>
      <c r="ADI140" s="18"/>
      <c r="ADJ140" s="18"/>
      <c r="ADK140" s="18"/>
      <c r="ADL140" s="18"/>
      <c r="ADM140" s="18"/>
      <c r="ADN140" s="18"/>
      <c r="ADO140" s="18"/>
      <c r="ADP140" s="18"/>
      <c r="ADQ140" s="18"/>
      <c r="ADR140" s="18"/>
      <c r="ADS140" s="18"/>
      <c r="ADT140" s="18"/>
      <c r="ADU140" s="18"/>
      <c r="ADV140" s="18"/>
      <c r="ADW140" s="18"/>
      <c r="ADX140" s="18"/>
      <c r="ADY140" s="18"/>
      <c r="ADZ140" s="18"/>
      <c r="AEA140" s="18"/>
      <c r="AEB140" s="18"/>
      <c r="AEC140" s="18"/>
      <c r="AED140" s="18"/>
      <c r="AEE140" s="18"/>
      <c r="AEF140" s="18"/>
      <c r="AEG140" s="18"/>
      <c r="AEH140" s="18"/>
      <c r="AEI140" s="18"/>
      <c r="AEJ140" s="18"/>
      <c r="AEK140" s="18"/>
      <c r="AEL140" s="18"/>
      <c r="AEM140" s="18"/>
      <c r="AEN140" s="18"/>
      <c r="AEO140" s="18"/>
      <c r="AEP140" s="18"/>
      <c r="AEQ140" s="18"/>
      <c r="AER140" s="18"/>
      <c r="AES140" s="18"/>
      <c r="AET140" s="18"/>
      <c r="AEU140" s="18"/>
      <c r="AEV140" s="18"/>
      <c r="AEW140" s="18"/>
      <c r="AEX140" s="18"/>
      <c r="AEY140" s="18"/>
      <c r="AEZ140" s="18"/>
      <c r="AFA140" s="18"/>
      <c r="AFB140" s="18"/>
      <c r="AFC140" s="18"/>
      <c r="AFD140" s="18"/>
      <c r="AFE140" s="18"/>
      <c r="AFF140" s="18"/>
      <c r="AFG140" s="18"/>
      <c r="AFH140" s="18"/>
      <c r="AFI140" s="18"/>
      <c r="AFJ140" s="18"/>
      <c r="AFK140" s="18"/>
      <c r="AFL140" s="18"/>
      <c r="AFM140" s="18"/>
      <c r="AFN140" s="18"/>
      <c r="AFO140" s="18"/>
      <c r="AFP140" s="18"/>
      <c r="AFQ140" s="18"/>
      <c r="AFR140" s="18"/>
      <c r="AFS140" s="18"/>
      <c r="AFT140" s="18"/>
      <c r="AFU140" s="18"/>
      <c r="AFV140" s="18"/>
      <c r="AFW140" s="18"/>
      <c r="AFX140" s="18"/>
      <c r="AFY140" s="18"/>
      <c r="AFZ140" s="18"/>
      <c r="AGA140" s="18"/>
      <c r="AGB140" s="18"/>
      <c r="AGC140" s="18"/>
      <c r="AGD140" s="18"/>
      <c r="AGE140" s="18"/>
      <c r="AGF140" s="18"/>
      <c r="AGG140" s="18"/>
      <c r="AGH140" s="18"/>
      <c r="AGI140" s="18"/>
      <c r="AGJ140" s="18"/>
      <c r="AGK140" s="18"/>
      <c r="AGL140" s="18"/>
      <c r="AGM140" s="18"/>
      <c r="AGN140" s="18"/>
      <c r="AGO140" s="18"/>
      <c r="AGP140" s="18"/>
      <c r="AGQ140" s="18"/>
      <c r="AGR140" s="18"/>
      <c r="AGS140" s="18"/>
      <c r="AGT140" s="18"/>
      <c r="AGU140" s="18"/>
      <c r="AGV140" s="18"/>
      <c r="AGW140" s="18"/>
      <c r="AGX140" s="18"/>
      <c r="AGY140" s="18"/>
      <c r="AGZ140" s="18"/>
      <c r="AHA140" s="18"/>
      <c r="AHB140" s="18"/>
      <c r="AHC140" s="18"/>
      <c r="AHD140" s="18"/>
      <c r="AHE140" s="18"/>
      <c r="AHF140" s="18"/>
      <c r="AHG140" s="18"/>
      <c r="AHH140" s="18"/>
      <c r="AHI140" s="18"/>
      <c r="AHJ140" s="18"/>
      <c r="AHK140" s="18"/>
      <c r="AHL140" s="18"/>
      <c r="AHM140" s="18"/>
      <c r="AHN140" s="18"/>
      <c r="AHO140" s="18"/>
      <c r="AHP140" s="18"/>
      <c r="AHQ140" s="18"/>
      <c r="AHR140" s="18"/>
      <c r="AHS140" s="18"/>
      <c r="AHT140" s="18"/>
      <c r="AHU140" s="18"/>
      <c r="AHV140" s="18"/>
      <c r="AHW140" s="18"/>
      <c r="AHX140" s="18"/>
      <c r="AHY140" s="18"/>
      <c r="AHZ140" s="18"/>
      <c r="AIA140" s="18"/>
      <c r="AIB140" s="18"/>
      <c r="AIC140" s="18"/>
      <c r="AID140" s="18"/>
      <c r="AIE140" s="18"/>
      <c r="AIF140" s="18"/>
      <c r="AIG140" s="18"/>
      <c r="AIH140" s="18"/>
      <c r="AII140" s="18"/>
      <c r="AIJ140" s="18"/>
      <c r="AIK140" s="18"/>
      <c r="AIL140" s="18"/>
      <c r="AIM140" s="18"/>
      <c r="AIN140" s="18"/>
      <c r="AIO140" s="18"/>
      <c r="AIP140" s="18"/>
      <c r="AIQ140" s="18"/>
      <c r="AIR140" s="18"/>
      <c r="AIS140" s="18"/>
      <c r="AIT140" s="18"/>
      <c r="AIU140" s="18"/>
      <c r="AIV140" s="18"/>
      <c r="AIW140" s="18"/>
      <c r="AIX140" s="18"/>
      <c r="AIY140" s="18"/>
      <c r="AIZ140" s="18"/>
      <c r="AJA140" s="18"/>
      <c r="AJB140" s="18"/>
      <c r="AJC140" s="18"/>
      <c r="AJD140" s="18"/>
      <c r="AJE140" s="18"/>
      <c r="AJF140" s="18"/>
      <c r="AJG140" s="18"/>
      <c r="AJH140" s="18"/>
      <c r="AJI140" s="18"/>
      <c r="AJJ140" s="18"/>
      <c r="AJK140" s="18"/>
      <c r="AJL140" s="18"/>
      <c r="AJM140" s="18"/>
      <c r="AJN140" s="18"/>
      <c r="AJO140" s="18"/>
      <c r="AJP140" s="18"/>
      <c r="AJQ140" s="18"/>
      <c r="AJR140" s="18"/>
      <c r="AJS140" s="18"/>
      <c r="AJT140" s="18"/>
      <c r="AJU140" s="18"/>
      <c r="AJV140" s="18"/>
      <c r="AJW140" s="18"/>
      <c r="AJX140" s="18"/>
      <c r="AJY140" s="18"/>
      <c r="AJZ140" s="18"/>
      <c r="AKA140" s="18"/>
      <c r="AKB140" s="18"/>
      <c r="AKC140" s="18"/>
      <c r="AKD140" s="18"/>
      <c r="AKE140" s="18"/>
      <c r="AKF140" s="18"/>
      <c r="AKG140" s="18"/>
      <c r="AKH140" s="18"/>
      <c r="AKI140" s="18"/>
      <c r="AKJ140" s="18"/>
      <c r="AKK140" s="18"/>
      <c r="AKL140" s="18"/>
      <c r="AKM140" s="18"/>
      <c r="AKN140" s="18"/>
      <c r="AKO140" s="18"/>
      <c r="AKP140" s="18"/>
      <c r="AKQ140" s="18"/>
      <c r="AKR140" s="18"/>
      <c r="AKS140" s="18"/>
      <c r="AKT140" s="18"/>
      <c r="AKU140" s="18"/>
      <c r="AKV140" s="18"/>
      <c r="AKW140" s="18"/>
      <c r="AKX140" s="18"/>
      <c r="AKY140" s="18"/>
      <c r="AKZ140" s="18"/>
      <c r="ALA140" s="18"/>
      <c r="ALB140" s="18"/>
      <c r="ALC140" s="18"/>
      <c r="ALD140" s="18"/>
      <c r="ALE140" s="18"/>
      <c r="ALF140" s="18"/>
      <c r="ALG140" s="18"/>
      <c r="ALH140" s="18"/>
      <c r="ALI140" s="18"/>
      <c r="ALJ140" s="18"/>
      <c r="ALK140" s="18"/>
      <c r="ALL140" s="18"/>
      <c r="ALM140" s="18"/>
      <c r="ALN140" s="18"/>
      <c r="ALO140" s="18"/>
      <c r="ALP140" s="18"/>
      <c r="ALQ140" s="18"/>
      <c r="ALR140" s="18"/>
      <c r="ALS140" s="18"/>
      <c r="ALT140" s="18"/>
      <c r="ALU140" s="18"/>
      <c r="ALV140" s="18"/>
      <c r="ALW140" s="18"/>
      <c r="ALX140" s="18"/>
      <c r="ALY140" s="18"/>
      <c r="ALZ140" s="18"/>
      <c r="AMA140" s="18"/>
      <c r="AMB140" s="18"/>
      <c r="AMC140" s="18"/>
      <c r="AMD140" s="18"/>
      <c r="AME140" s="18"/>
      <c r="AMF140" s="18"/>
      <c r="AMG140" s="18"/>
      <c r="AMH140" s="18"/>
      <c r="AMI140" s="18"/>
      <c r="AMJ140" s="18"/>
      <c r="AMK140" s="18"/>
      <c r="AML140" s="18"/>
      <c r="AMM140" s="18"/>
      <c r="AMN140" s="18"/>
      <c r="AMO140" s="18"/>
      <c r="AMP140" s="18"/>
      <c r="AMQ140" s="18"/>
      <c r="AMR140" s="18"/>
      <c r="AMS140" s="18"/>
      <c r="AMT140" s="18"/>
      <c r="AMU140" s="18"/>
      <c r="AMV140" s="18"/>
      <c r="AMW140" s="18"/>
      <c r="AMX140" s="18"/>
      <c r="AMY140" s="18"/>
      <c r="AMZ140" s="18"/>
      <c r="ANA140" s="18"/>
      <c r="ANB140" s="18"/>
      <c r="ANC140" s="18"/>
      <c r="AND140" s="18"/>
      <c r="ANE140" s="18"/>
      <c r="ANF140" s="18"/>
      <c r="ANG140" s="18"/>
      <c r="ANH140" s="18"/>
      <c r="ANI140" s="18"/>
      <c r="ANJ140" s="18"/>
      <c r="ANK140" s="18"/>
      <c r="ANL140" s="18"/>
      <c r="ANM140" s="18"/>
      <c r="ANN140" s="18"/>
      <c r="ANO140" s="18"/>
      <c r="ANP140" s="18"/>
      <c r="ANQ140" s="18"/>
      <c r="ANR140" s="18"/>
      <c r="ANS140" s="18"/>
      <c r="ANT140" s="18"/>
      <c r="ANU140" s="18"/>
      <c r="ANV140" s="18"/>
      <c r="ANW140" s="18"/>
      <c r="ANX140" s="18"/>
      <c r="ANY140" s="18"/>
      <c r="ANZ140" s="18"/>
      <c r="AOA140" s="18"/>
      <c r="AOB140" s="18"/>
      <c r="AOC140" s="18"/>
      <c r="AOD140" s="18"/>
      <c r="AOE140" s="18"/>
      <c r="AOF140" s="18"/>
      <c r="AOG140" s="18"/>
      <c r="AOH140" s="18"/>
      <c r="AOI140" s="18"/>
      <c r="AOJ140" s="18"/>
      <c r="AOK140" s="18"/>
      <c r="AOL140" s="18"/>
      <c r="AOM140" s="18"/>
      <c r="AON140" s="18"/>
      <c r="AOO140" s="18"/>
      <c r="AOP140" s="18"/>
      <c r="AOQ140" s="18"/>
      <c r="AOR140" s="18"/>
      <c r="AOS140" s="18"/>
      <c r="AOT140" s="18"/>
      <c r="AOU140" s="18"/>
      <c r="AOV140" s="18"/>
      <c r="AOW140" s="18"/>
      <c r="AOX140" s="18"/>
      <c r="AOY140" s="18"/>
      <c r="AOZ140" s="18"/>
      <c r="APA140" s="18"/>
      <c r="APB140" s="18"/>
      <c r="APC140" s="18"/>
      <c r="APD140" s="18"/>
      <c r="APE140" s="18"/>
      <c r="APF140" s="18"/>
      <c r="APG140" s="18"/>
      <c r="APH140" s="18"/>
      <c r="API140" s="18"/>
      <c r="APJ140" s="18"/>
      <c r="APK140" s="18"/>
      <c r="APL140" s="18"/>
      <c r="APM140" s="18"/>
      <c r="APN140" s="18"/>
      <c r="APO140" s="18"/>
      <c r="APP140" s="18"/>
      <c r="APQ140" s="18"/>
      <c r="APR140" s="18"/>
      <c r="APS140" s="18"/>
      <c r="APT140" s="18"/>
      <c r="APU140" s="18"/>
      <c r="APV140" s="18"/>
      <c r="APW140" s="18"/>
      <c r="APX140" s="18"/>
      <c r="APY140" s="18"/>
      <c r="APZ140" s="18"/>
      <c r="AQA140" s="18"/>
      <c r="AQB140" s="18"/>
      <c r="AQC140" s="18"/>
      <c r="AQD140" s="18"/>
      <c r="AQE140" s="18"/>
      <c r="AQF140" s="18"/>
      <c r="AQG140" s="18"/>
      <c r="AQH140" s="18"/>
      <c r="AQI140" s="18"/>
      <c r="AQJ140" s="18"/>
      <c r="AQK140" s="18"/>
      <c r="AQL140" s="18"/>
      <c r="AQM140" s="18"/>
      <c r="AQN140" s="18"/>
      <c r="AQO140" s="18"/>
      <c r="AQP140" s="18"/>
      <c r="AQQ140" s="18"/>
      <c r="AQR140" s="18"/>
      <c r="AQS140" s="18"/>
      <c r="AQT140" s="18"/>
      <c r="AQU140" s="18"/>
      <c r="AQV140" s="18"/>
      <c r="AQW140" s="18"/>
      <c r="AQX140" s="18"/>
      <c r="AQY140" s="18"/>
      <c r="AQZ140" s="18"/>
      <c r="ARA140" s="18"/>
      <c r="ARB140" s="18"/>
      <c r="ARC140" s="18"/>
      <c r="ARD140" s="18"/>
      <c r="ARE140" s="18"/>
      <c r="ARF140" s="18"/>
      <c r="ARG140" s="18"/>
      <c r="ARH140" s="18"/>
      <c r="ARI140" s="18"/>
      <c r="ARJ140" s="18"/>
      <c r="ARK140" s="18"/>
      <c r="ARL140" s="18"/>
      <c r="ARM140" s="18"/>
      <c r="ARN140" s="18"/>
      <c r="ARO140" s="18"/>
      <c r="ARP140" s="18"/>
      <c r="ARQ140" s="18"/>
      <c r="ARR140" s="18"/>
      <c r="ARS140" s="18"/>
      <c r="ART140" s="18"/>
      <c r="ARU140" s="18"/>
      <c r="ARV140" s="18"/>
      <c r="ARW140" s="18"/>
      <c r="ARX140" s="18"/>
      <c r="ARY140" s="18"/>
      <c r="ARZ140" s="18"/>
      <c r="ASA140" s="18"/>
      <c r="ASB140" s="18"/>
      <c r="ASC140" s="18"/>
      <c r="ASD140" s="18"/>
      <c r="ASE140" s="18"/>
      <c r="ASF140" s="18"/>
      <c r="ASG140" s="18"/>
      <c r="ASH140" s="18"/>
      <c r="ASI140" s="18"/>
      <c r="ASJ140" s="18"/>
      <c r="ASK140" s="18"/>
      <c r="ASL140" s="18"/>
      <c r="ASM140" s="18"/>
      <c r="ASN140" s="18"/>
      <c r="ASO140" s="18"/>
      <c r="ASP140" s="18"/>
      <c r="ASQ140" s="18"/>
      <c r="ASR140" s="18"/>
      <c r="ASS140" s="18"/>
      <c r="AST140" s="18"/>
      <c r="ASU140" s="18"/>
      <c r="ASV140" s="18"/>
      <c r="ASW140" s="18"/>
      <c r="ASX140" s="18"/>
      <c r="ASY140" s="18"/>
      <c r="ASZ140" s="18"/>
      <c r="ATA140" s="18"/>
      <c r="ATB140" s="18"/>
      <c r="ATC140" s="18"/>
      <c r="ATD140" s="18"/>
      <c r="ATE140" s="18"/>
      <c r="ATF140" s="18"/>
      <c r="ATG140" s="18"/>
      <c r="ATH140" s="18"/>
      <c r="ATI140" s="18"/>
      <c r="ATJ140" s="18"/>
      <c r="ATK140" s="18"/>
      <c r="ATL140" s="18"/>
      <c r="ATM140" s="18"/>
      <c r="ATN140" s="18"/>
      <c r="ATO140" s="18"/>
      <c r="ATP140" s="18"/>
      <c r="ATQ140" s="18"/>
      <c r="ATR140" s="18"/>
      <c r="ATS140" s="18"/>
      <c r="ATT140" s="18"/>
      <c r="ATU140" s="18"/>
      <c r="ATV140" s="18"/>
      <c r="ATW140" s="18"/>
      <c r="ATX140" s="18"/>
      <c r="ATY140" s="18"/>
      <c r="ATZ140" s="18"/>
      <c r="AUA140" s="18"/>
      <c r="AUB140" s="18"/>
      <c r="AUC140" s="18"/>
      <c r="AUD140" s="18"/>
      <c r="AUE140" s="18"/>
      <c r="AUF140" s="18"/>
      <c r="AUG140" s="18"/>
      <c r="AUH140" s="18"/>
      <c r="AUI140" s="18"/>
      <c r="AUJ140" s="18"/>
      <c r="AUK140" s="18"/>
      <c r="AUL140" s="18"/>
      <c r="AUM140" s="18"/>
      <c r="AUN140" s="18"/>
      <c r="AUO140" s="18"/>
      <c r="AUP140" s="18"/>
      <c r="AUQ140" s="18"/>
      <c r="AUR140" s="18"/>
      <c r="AUS140" s="18"/>
      <c r="AUT140" s="18"/>
      <c r="AUU140" s="18"/>
      <c r="AUV140" s="18"/>
      <c r="AUW140" s="18"/>
      <c r="AUX140" s="18"/>
      <c r="AUY140" s="18"/>
      <c r="AUZ140" s="18"/>
      <c r="AVA140" s="18"/>
      <c r="AVB140" s="18"/>
      <c r="AVC140" s="18"/>
      <c r="AVD140" s="18"/>
      <c r="AVE140" s="18"/>
      <c r="AVF140" s="18"/>
      <c r="AVG140" s="18"/>
      <c r="AVH140" s="18"/>
      <c r="AVI140" s="18"/>
      <c r="AVJ140" s="18"/>
      <c r="AVK140" s="18"/>
      <c r="AVL140" s="18"/>
      <c r="AVM140" s="18"/>
      <c r="AVN140" s="18"/>
      <c r="AVO140" s="18"/>
      <c r="AVP140" s="18"/>
      <c r="AVQ140" s="18"/>
      <c r="AVR140" s="18"/>
      <c r="AVS140" s="18"/>
      <c r="AVT140" s="18"/>
      <c r="AVU140" s="18"/>
      <c r="AVV140" s="18"/>
      <c r="AVW140" s="18"/>
      <c r="AVX140" s="18"/>
      <c r="AVY140" s="18"/>
      <c r="AVZ140" s="18"/>
      <c r="AWA140" s="18"/>
      <c r="AWB140" s="18"/>
      <c r="AWC140" s="18"/>
      <c r="AWD140" s="18"/>
      <c r="AWE140" s="18"/>
      <c r="AWF140" s="18"/>
      <c r="AWG140" s="18"/>
      <c r="AWH140" s="18"/>
      <c r="AWI140" s="18"/>
      <c r="AWJ140" s="18"/>
      <c r="AWK140" s="18"/>
      <c r="AWL140" s="18"/>
      <c r="AWM140" s="18"/>
      <c r="AWN140" s="18"/>
      <c r="AWO140" s="18"/>
      <c r="AWP140" s="18"/>
      <c r="AWQ140" s="18"/>
      <c r="AWR140" s="18"/>
      <c r="AWS140" s="18"/>
      <c r="AWT140" s="18"/>
      <c r="AWU140" s="18"/>
      <c r="AWV140" s="18"/>
      <c r="AWW140" s="18"/>
      <c r="AWX140" s="18"/>
      <c r="AWY140" s="18"/>
      <c r="AWZ140" s="18"/>
      <c r="AXA140" s="18"/>
      <c r="AXB140" s="18"/>
      <c r="AXC140" s="18"/>
      <c r="AXD140" s="18"/>
      <c r="AXE140" s="18"/>
      <c r="AXF140" s="18"/>
      <c r="AXG140" s="18"/>
      <c r="AXH140" s="18"/>
      <c r="AXI140" s="18"/>
      <c r="AXJ140" s="18"/>
      <c r="AXK140" s="18"/>
      <c r="AXL140" s="18"/>
      <c r="AXM140" s="18"/>
      <c r="AXN140" s="18"/>
      <c r="AXO140" s="18"/>
      <c r="AXP140" s="18"/>
      <c r="AXQ140" s="18"/>
      <c r="AXR140" s="18"/>
      <c r="AXS140" s="18"/>
      <c r="AXT140" s="18"/>
      <c r="AXU140" s="18"/>
      <c r="AXV140" s="18"/>
      <c r="AXW140" s="18"/>
      <c r="AXX140" s="18"/>
      <c r="AXY140" s="18"/>
      <c r="AXZ140" s="18"/>
      <c r="AYA140" s="18"/>
      <c r="AYB140" s="18"/>
      <c r="AYC140" s="18"/>
      <c r="AYD140" s="18"/>
      <c r="AYE140" s="18"/>
      <c r="AYF140" s="18"/>
      <c r="AYG140" s="18"/>
      <c r="AYH140" s="18"/>
      <c r="AYI140" s="18"/>
      <c r="AYJ140" s="18"/>
      <c r="AYK140" s="18"/>
      <c r="AYL140" s="18"/>
      <c r="AYM140" s="18"/>
      <c r="AYN140" s="18"/>
      <c r="AYO140" s="18"/>
      <c r="AYP140" s="18"/>
      <c r="AYQ140" s="18"/>
      <c r="AYR140" s="18"/>
      <c r="AYS140" s="18"/>
      <c r="AYT140" s="18"/>
      <c r="AYU140" s="18"/>
      <c r="AYV140" s="18"/>
      <c r="AYW140" s="18"/>
      <c r="AYX140" s="18"/>
      <c r="AYY140" s="18"/>
      <c r="AYZ140" s="18"/>
      <c r="AZA140" s="18"/>
      <c r="AZB140" s="18"/>
      <c r="AZC140" s="18"/>
      <c r="AZD140" s="18"/>
      <c r="AZE140" s="18"/>
      <c r="AZF140" s="18"/>
      <c r="AZG140" s="18"/>
      <c r="AZH140" s="18"/>
      <c r="AZI140" s="18"/>
      <c r="AZJ140" s="18"/>
      <c r="AZK140" s="18"/>
      <c r="AZL140" s="18"/>
      <c r="AZM140" s="18"/>
      <c r="AZN140" s="18"/>
      <c r="AZO140" s="18"/>
      <c r="AZP140" s="18"/>
      <c r="AZQ140" s="18"/>
      <c r="AZR140" s="18"/>
      <c r="AZS140" s="18"/>
      <c r="AZT140" s="18"/>
      <c r="AZU140" s="18"/>
      <c r="AZV140" s="18"/>
      <c r="AZW140" s="18"/>
      <c r="AZX140" s="18"/>
      <c r="AZY140" s="18"/>
      <c r="AZZ140" s="18"/>
      <c r="BAA140" s="18"/>
      <c r="BAB140" s="18"/>
      <c r="BAC140" s="18"/>
      <c r="BAD140" s="18"/>
      <c r="BAE140" s="18"/>
      <c r="BAF140" s="18"/>
      <c r="BAG140" s="18"/>
      <c r="BAH140" s="18"/>
      <c r="BAI140" s="18"/>
      <c r="BAJ140" s="18"/>
      <c r="BAK140" s="18"/>
      <c r="BAL140" s="18"/>
      <c r="BAM140" s="18"/>
      <c r="BAN140" s="18"/>
      <c r="BAO140" s="18"/>
      <c r="BAP140" s="18"/>
      <c r="BAQ140" s="18"/>
      <c r="BAR140" s="18"/>
      <c r="BAS140" s="18"/>
      <c r="BAT140" s="18"/>
      <c r="BAU140" s="18"/>
      <c r="BAV140" s="18"/>
      <c r="BAW140" s="18"/>
      <c r="BAX140" s="18"/>
      <c r="BAY140" s="18"/>
      <c r="BAZ140" s="18"/>
      <c r="BBA140" s="18"/>
      <c r="BBB140" s="18"/>
      <c r="BBC140" s="18"/>
      <c r="BBD140" s="18"/>
      <c r="BBE140" s="18"/>
      <c r="BBF140" s="18"/>
      <c r="BBG140" s="18"/>
      <c r="BBH140" s="18"/>
      <c r="BBI140" s="18"/>
      <c r="BBJ140" s="18"/>
      <c r="BBK140" s="18"/>
      <c r="BBL140" s="18"/>
      <c r="BBM140" s="18"/>
      <c r="BBN140" s="18"/>
      <c r="BBO140" s="18"/>
      <c r="BBP140" s="18"/>
      <c r="BBQ140" s="18"/>
      <c r="BBR140" s="18"/>
      <c r="BBS140" s="18"/>
      <c r="BBT140" s="18"/>
      <c r="BBU140" s="18"/>
      <c r="BBV140" s="18"/>
      <c r="BBW140" s="18"/>
      <c r="BBX140" s="18"/>
      <c r="BBY140" s="18"/>
      <c r="BBZ140" s="18"/>
      <c r="BCA140" s="18"/>
      <c r="BCB140" s="18"/>
      <c r="BCC140" s="18"/>
      <c r="BCD140" s="18"/>
      <c r="BCE140" s="18"/>
      <c r="BCF140" s="18"/>
      <c r="BCG140" s="18"/>
      <c r="BCH140" s="18"/>
      <c r="BCI140" s="18"/>
      <c r="BCJ140" s="18"/>
      <c r="BCK140" s="18"/>
      <c r="BCL140" s="18"/>
      <c r="BCM140" s="18"/>
      <c r="BCN140" s="18"/>
      <c r="BCO140" s="18"/>
      <c r="BCP140" s="18"/>
      <c r="BCQ140" s="18"/>
      <c r="BCR140" s="18"/>
      <c r="BCS140" s="18"/>
      <c r="BCT140" s="18"/>
      <c r="BCU140" s="18"/>
      <c r="BCV140" s="18"/>
      <c r="BCW140" s="18"/>
      <c r="BCX140" s="18"/>
      <c r="BCY140" s="18"/>
      <c r="BCZ140" s="18"/>
      <c r="BDA140" s="18"/>
      <c r="BDB140" s="18"/>
      <c r="BDC140" s="18"/>
      <c r="BDD140" s="18"/>
      <c r="BDE140" s="18"/>
      <c r="BDF140" s="18"/>
      <c r="BDG140" s="18"/>
      <c r="BDH140" s="18"/>
      <c r="BDI140" s="18"/>
      <c r="BDJ140" s="18"/>
      <c r="BDK140" s="18"/>
      <c r="BDL140" s="18"/>
      <c r="BDM140" s="18"/>
      <c r="BDN140" s="18"/>
      <c r="BDO140" s="18"/>
      <c r="BDP140" s="18"/>
      <c r="BDQ140" s="18"/>
      <c r="BDR140" s="18"/>
      <c r="BDS140" s="18"/>
      <c r="BDT140" s="18"/>
      <c r="BDU140" s="18"/>
      <c r="BDV140" s="18"/>
      <c r="BDW140" s="18"/>
      <c r="BDX140" s="18"/>
      <c r="BDY140" s="18"/>
      <c r="BDZ140" s="18"/>
      <c r="BEA140" s="18"/>
      <c r="BEB140" s="18"/>
      <c r="BEC140" s="18"/>
      <c r="BED140" s="18"/>
      <c r="BEE140" s="18"/>
      <c r="BEF140" s="18"/>
      <c r="BEG140" s="18"/>
      <c r="BEH140" s="18"/>
      <c r="BEI140" s="18"/>
      <c r="BEJ140" s="18"/>
      <c r="BEK140" s="18"/>
      <c r="BEL140" s="18"/>
      <c r="BEM140" s="18"/>
      <c r="BEN140" s="18"/>
      <c r="BEO140" s="18"/>
      <c r="BEP140" s="18"/>
      <c r="BEQ140" s="18"/>
      <c r="BER140" s="18"/>
      <c r="BES140" s="18"/>
      <c r="BET140" s="18"/>
      <c r="BEU140" s="18"/>
      <c r="BEV140" s="18"/>
      <c r="BEW140" s="18"/>
      <c r="BEX140" s="18"/>
      <c r="BEY140" s="18"/>
      <c r="BEZ140" s="18"/>
      <c r="BFA140" s="18"/>
      <c r="BFB140" s="18"/>
      <c r="BFC140" s="18"/>
      <c r="BFD140" s="18"/>
      <c r="BFE140" s="18"/>
      <c r="BFF140" s="18"/>
      <c r="BFG140" s="18"/>
      <c r="BFH140" s="18"/>
      <c r="BFI140" s="18"/>
      <c r="BFJ140" s="18"/>
      <c r="BFK140" s="18"/>
      <c r="BFL140" s="18"/>
      <c r="BFM140" s="18"/>
      <c r="BFN140" s="18"/>
      <c r="BFO140" s="18"/>
      <c r="BFP140" s="18"/>
      <c r="BFQ140" s="18"/>
      <c r="BFR140" s="18"/>
      <c r="BFS140" s="18"/>
      <c r="BFT140" s="18"/>
      <c r="BFU140" s="18"/>
      <c r="BFV140" s="18"/>
      <c r="BFW140" s="18"/>
      <c r="BFX140" s="18"/>
      <c r="BFY140" s="18"/>
      <c r="BFZ140" s="18"/>
      <c r="BGA140" s="18"/>
      <c r="BGB140" s="18"/>
      <c r="BGC140" s="18"/>
      <c r="BGD140" s="18"/>
      <c r="BGE140" s="18"/>
      <c r="BGF140" s="18"/>
      <c r="BGG140" s="18"/>
      <c r="BGH140" s="18"/>
      <c r="BGI140" s="18"/>
      <c r="BGJ140" s="18"/>
      <c r="BGK140" s="18"/>
      <c r="BGL140" s="18"/>
      <c r="BGM140" s="18"/>
      <c r="BGN140" s="18"/>
      <c r="BGO140" s="18"/>
      <c r="BGP140" s="18"/>
      <c r="BGQ140" s="18"/>
      <c r="BGR140" s="18"/>
      <c r="BGS140" s="18"/>
      <c r="BGT140" s="18"/>
      <c r="BGU140" s="18"/>
      <c r="BGV140" s="18"/>
      <c r="BGW140" s="18"/>
      <c r="BGX140" s="18"/>
      <c r="BGY140" s="18"/>
      <c r="BGZ140" s="18"/>
      <c r="BHA140" s="18"/>
      <c r="BHB140" s="18"/>
      <c r="BHC140" s="18"/>
      <c r="BHD140" s="18"/>
      <c r="BHE140" s="18"/>
      <c r="BHF140" s="18"/>
      <c r="BHG140" s="18"/>
      <c r="BHH140" s="18"/>
      <c r="BHI140" s="18"/>
      <c r="BHJ140" s="18"/>
      <c r="BHK140" s="18"/>
      <c r="BHL140" s="18"/>
      <c r="BHM140" s="18"/>
      <c r="BHN140" s="18"/>
      <c r="BHO140" s="18"/>
      <c r="BHP140" s="18"/>
      <c r="BHQ140" s="18"/>
      <c r="BHR140" s="18"/>
      <c r="BHS140" s="18"/>
      <c r="BHT140" s="18"/>
      <c r="BHU140" s="18"/>
      <c r="BHV140" s="18"/>
      <c r="BHW140" s="18"/>
      <c r="BHX140" s="18"/>
      <c r="BHY140" s="18"/>
      <c r="BHZ140" s="18"/>
      <c r="BIA140" s="18"/>
      <c r="BIB140" s="18"/>
      <c r="BIC140" s="18"/>
      <c r="BID140" s="18"/>
      <c r="BIE140" s="18"/>
      <c r="BIF140" s="18"/>
      <c r="BIG140" s="18"/>
      <c r="BIH140" s="18"/>
      <c r="BII140" s="18"/>
      <c r="BIJ140" s="18"/>
      <c r="BIK140" s="18"/>
      <c r="BIL140" s="18"/>
      <c r="BIM140" s="18"/>
      <c r="BIN140" s="18"/>
      <c r="BIO140" s="18"/>
      <c r="BIP140" s="18"/>
      <c r="BIQ140" s="18"/>
      <c r="BIR140" s="18"/>
      <c r="BIS140" s="18"/>
      <c r="BIT140" s="18"/>
      <c r="BIU140" s="18"/>
      <c r="BIV140" s="18"/>
      <c r="BIW140" s="18"/>
      <c r="BIX140" s="18"/>
      <c r="BIY140" s="18"/>
      <c r="BIZ140" s="18"/>
      <c r="BJA140" s="18"/>
      <c r="BJB140" s="18"/>
      <c r="BJC140" s="18"/>
      <c r="BJD140" s="18"/>
      <c r="BJE140" s="18"/>
      <c r="BJF140" s="18"/>
      <c r="BJG140" s="18"/>
      <c r="BJH140" s="18"/>
      <c r="BJI140" s="18"/>
      <c r="BJJ140" s="18"/>
      <c r="BJK140" s="18"/>
      <c r="BJL140" s="18"/>
      <c r="BJM140" s="18"/>
      <c r="BJN140" s="18"/>
      <c r="BJO140" s="18"/>
      <c r="BJP140" s="18"/>
      <c r="BJQ140" s="18"/>
      <c r="BJR140" s="18"/>
      <c r="BJS140" s="18"/>
      <c r="BJT140" s="18"/>
      <c r="BJU140" s="18"/>
      <c r="BJV140" s="18"/>
      <c r="BJW140" s="18"/>
      <c r="BJX140" s="18"/>
      <c r="BJY140" s="18"/>
      <c r="BJZ140" s="18"/>
      <c r="BKA140" s="18"/>
      <c r="BKB140" s="18"/>
      <c r="BKC140" s="18"/>
      <c r="BKD140" s="18"/>
      <c r="BKE140" s="18"/>
      <c r="BKF140" s="18"/>
      <c r="BKG140" s="18"/>
      <c r="BKH140" s="18"/>
      <c r="BKI140" s="18"/>
      <c r="BKJ140" s="18"/>
      <c r="BKK140" s="18"/>
      <c r="BKL140" s="18"/>
      <c r="BKM140" s="18"/>
      <c r="BKN140" s="18"/>
      <c r="BKO140" s="18"/>
      <c r="BKP140" s="18"/>
      <c r="BKQ140" s="18"/>
      <c r="BKR140" s="18"/>
      <c r="BKS140" s="18"/>
      <c r="BKT140" s="18"/>
      <c r="BKU140" s="18"/>
      <c r="BKV140" s="18"/>
      <c r="BKW140" s="18"/>
      <c r="BKX140" s="18"/>
      <c r="BKY140" s="18"/>
      <c r="BKZ140" s="18"/>
      <c r="BLA140" s="18"/>
      <c r="BLB140" s="18"/>
      <c r="BLC140" s="18"/>
      <c r="BLD140" s="18"/>
      <c r="BLE140" s="18"/>
      <c r="BLF140" s="18"/>
      <c r="BLG140" s="18"/>
      <c r="BLH140" s="18"/>
      <c r="BLI140" s="18"/>
      <c r="BLJ140" s="18"/>
      <c r="BLK140" s="18"/>
      <c r="BLL140" s="18"/>
      <c r="BLM140" s="18"/>
      <c r="BLN140" s="18"/>
      <c r="BLO140" s="18"/>
      <c r="BLP140" s="18"/>
      <c r="BLQ140" s="18"/>
      <c r="BLR140" s="18"/>
      <c r="BLS140" s="18"/>
      <c r="BLT140" s="18"/>
      <c r="BLU140" s="18"/>
      <c r="BLV140" s="18"/>
      <c r="BLW140" s="18"/>
      <c r="BLX140" s="18"/>
      <c r="BLY140" s="18"/>
      <c r="BLZ140" s="18"/>
      <c r="BMA140" s="18"/>
      <c r="BMB140" s="18"/>
      <c r="BMC140" s="18"/>
      <c r="BMD140" s="18"/>
      <c r="BME140" s="18"/>
      <c r="BMF140" s="18"/>
      <c r="BMG140" s="18"/>
      <c r="BMH140" s="18"/>
      <c r="BMI140" s="18"/>
      <c r="BMJ140" s="18"/>
      <c r="BMK140" s="18"/>
      <c r="BML140" s="18"/>
      <c r="BMM140" s="18"/>
      <c r="BMN140" s="18"/>
      <c r="BMO140" s="18"/>
      <c r="BMP140" s="18"/>
      <c r="BMQ140" s="18"/>
      <c r="BMR140" s="18"/>
      <c r="BMS140" s="18"/>
      <c r="BMT140" s="18"/>
      <c r="BMU140" s="18"/>
      <c r="BMV140" s="18"/>
      <c r="BMW140" s="18"/>
      <c r="BMX140" s="18"/>
      <c r="BMY140" s="18"/>
      <c r="BMZ140" s="18"/>
      <c r="BNA140" s="18"/>
      <c r="BNB140" s="18"/>
      <c r="BNC140" s="18"/>
      <c r="BND140" s="18"/>
      <c r="BNE140" s="18"/>
      <c r="BNF140" s="18"/>
      <c r="BNG140" s="18"/>
      <c r="BNH140" s="18"/>
      <c r="BNI140" s="18"/>
      <c r="BNJ140" s="18"/>
      <c r="BNK140" s="18"/>
      <c r="BNL140" s="18"/>
      <c r="BNM140" s="18"/>
      <c r="BNN140" s="18"/>
      <c r="BNO140" s="18"/>
      <c r="BNP140" s="18"/>
      <c r="BNQ140" s="18"/>
      <c r="BNR140" s="18"/>
      <c r="BNS140" s="18"/>
      <c r="BNT140" s="18"/>
      <c r="BNU140" s="18"/>
      <c r="BNV140" s="18"/>
      <c r="BNW140" s="18"/>
      <c r="BNX140" s="18"/>
      <c r="BNY140" s="18"/>
      <c r="BNZ140" s="18"/>
      <c r="BOA140" s="18"/>
      <c r="BOB140" s="18"/>
      <c r="BOC140" s="18"/>
      <c r="BOD140" s="18"/>
      <c r="BOE140" s="18"/>
      <c r="BOF140" s="18"/>
      <c r="BOG140" s="18"/>
      <c r="BOH140" s="18"/>
      <c r="BOI140" s="18"/>
      <c r="BOJ140" s="18"/>
      <c r="BOK140" s="18"/>
      <c r="BOL140" s="18"/>
      <c r="BOM140" s="18"/>
      <c r="BON140" s="18"/>
      <c r="BOO140" s="18"/>
      <c r="BOP140" s="18"/>
      <c r="BOQ140" s="18"/>
      <c r="BOR140" s="18"/>
      <c r="BOS140" s="18"/>
      <c r="BOT140" s="18"/>
      <c r="BOU140" s="18"/>
      <c r="BOV140" s="18"/>
      <c r="BOW140" s="18"/>
      <c r="BOX140" s="18"/>
      <c r="BOY140" s="18"/>
      <c r="BOZ140" s="18"/>
      <c r="BPA140" s="18"/>
      <c r="BPB140" s="18"/>
      <c r="BPC140" s="18"/>
      <c r="BPD140" s="18"/>
      <c r="BPE140" s="18"/>
      <c r="BPF140" s="18"/>
      <c r="BPG140" s="18"/>
      <c r="BPH140" s="18"/>
      <c r="BPI140" s="18"/>
      <c r="BPJ140" s="18"/>
      <c r="BPK140" s="18"/>
      <c r="BPL140" s="18"/>
      <c r="BPM140" s="18"/>
      <c r="BPN140" s="18"/>
      <c r="BPO140" s="18"/>
      <c r="BPP140" s="18"/>
      <c r="BPQ140" s="18"/>
      <c r="BPR140" s="18"/>
      <c r="BPS140" s="18"/>
      <c r="BPT140" s="18"/>
      <c r="BPU140" s="18"/>
      <c r="BPV140" s="18"/>
      <c r="BPW140" s="18"/>
      <c r="BPX140" s="18"/>
      <c r="BPY140" s="18"/>
      <c r="BPZ140" s="18"/>
      <c r="BQA140" s="18"/>
      <c r="BQB140" s="18"/>
      <c r="BQC140" s="18"/>
      <c r="BQD140" s="18"/>
      <c r="BQE140" s="18"/>
      <c r="BQF140" s="18"/>
      <c r="BQG140" s="18"/>
      <c r="BQH140" s="18"/>
      <c r="BQI140" s="18"/>
      <c r="BQJ140" s="18"/>
      <c r="BQK140" s="18"/>
      <c r="BQL140" s="18"/>
      <c r="BQM140" s="18"/>
      <c r="BQN140" s="18"/>
      <c r="BQO140" s="18"/>
      <c r="BQP140" s="18"/>
      <c r="BQQ140" s="18"/>
      <c r="BQR140" s="18"/>
      <c r="BQS140" s="18"/>
      <c r="BQT140" s="18"/>
      <c r="BQU140" s="18"/>
      <c r="BQV140" s="18"/>
      <c r="BQW140" s="18"/>
      <c r="BQX140" s="18"/>
      <c r="BQY140" s="18"/>
      <c r="BQZ140" s="18"/>
      <c r="BRA140" s="18"/>
      <c r="BRB140" s="18"/>
      <c r="BRC140" s="18"/>
      <c r="BRD140" s="18"/>
      <c r="BRE140" s="18"/>
      <c r="BRF140" s="18"/>
      <c r="BRG140" s="18"/>
      <c r="BRH140" s="18"/>
      <c r="BRI140" s="18"/>
      <c r="BRJ140" s="18"/>
      <c r="BRK140" s="18"/>
      <c r="BRL140" s="18"/>
      <c r="BRM140" s="18"/>
      <c r="BRN140" s="18"/>
      <c r="BRO140" s="18"/>
      <c r="BRP140" s="18"/>
      <c r="BRQ140" s="18"/>
      <c r="BRR140" s="18"/>
      <c r="BRS140" s="18"/>
      <c r="BRT140" s="18"/>
      <c r="BRU140" s="18"/>
      <c r="BRV140" s="18"/>
      <c r="BRW140" s="18"/>
      <c r="BRX140" s="18"/>
      <c r="BRY140" s="18"/>
      <c r="BRZ140" s="18"/>
      <c r="BSA140" s="18"/>
      <c r="BSB140" s="18"/>
      <c r="BSC140" s="18"/>
      <c r="BSD140" s="18"/>
      <c r="BSE140" s="18"/>
      <c r="BSF140" s="18"/>
      <c r="BSG140" s="18"/>
      <c r="BSH140" s="18"/>
      <c r="BSI140" s="18"/>
      <c r="BSJ140" s="18"/>
      <c r="BSK140" s="18"/>
      <c r="BSL140" s="18"/>
      <c r="BSM140" s="18"/>
      <c r="BSN140" s="18"/>
      <c r="BSO140" s="18"/>
      <c r="BSP140" s="18"/>
      <c r="BSQ140" s="18"/>
      <c r="BSR140" s="18"/>
      <c r="BSS140" s="18"/>
      <c r="BST140" s="18"/>
      <c r="BSU140" s="18"/>
      <c r="BSV140" s="18"/>
      <c r="BSW140" s="18"/>
      <c r="BSX140" s="18"/>
      <c r="BSY140" s="18"/>
      <c r="BSZ140" s="18"/>
      <c r="BTA140" s="18"/>
      <c r="BTB140" s="18"/>
      <c r="BTC140" s="18"/>
      <c r="BTD140" s="18"/>
      <c r="BTE140" s="18"/>
      <c r="BTF140" s="18"/>
      <c r="BTG140" s="18"/>
      <c r="BTH140" s="18"/>
      <c r="BTI140" s="18"/>
      <c r="BTJ140" s="18"/>
      <c r="BTK140" s="18"/>
      <c r="BTL140" s="18"/>
      <c r="BTM140" s="18"/>
      <c r="BTN140" s="18"/>
      <c r="BTO140" s="18"/>
      <c r="BTP140" s="18"/>
      <c r="BTQ140" s="18"/>
      <c r="BTR140" s="18"/>
      <c r="BTS140" s="18"/>
      <c r="BTT140" s="18"/>
      <c r="BTU140" s="18"/>
      <c r="BTV140" s="18"/>
      <c r="BTW140" s="18"/>
      <c r="BTX140" s="18"/>
      <c r="BTY140" s="18"/>
      <c r="BTZ140" s="18"/>
      <c r="BUA140" s="18"/>
      <c r="BUB140" s="18"/>
      <c r="BUC140" s="18"/>
      <c r="BUD140" s="18"/>
      <c r="BUE140" s="18"/>
      <c r="BUF140" s="18"/>
      <c r="BUG140" s="18"/>
      <c r="BUH140" s="18"/>
      <c r="BUI140" s="18"/>
      <c r="BUJ140" s="18"/>
      <c r="BUK140" s="18"/>
      <c r="BUL140" s="18"/>
      <c r="BUM140" s="18"/>
      <c r="BUN140" s="18"/>
      <c r="BUO140" s="18"/>
      <c r="BUP140" s="18"/>
      <c r="BUQ140" s="18"/>
      <c r="BUR140" s="18"/>
      <c r="BUS140" s="18"/>
      <c r="BUT140" s="18"/>
      <c r="BUU140" s="18"/>
      <c r="BUV140" s="18"/>
      <c r="BUW140" s="18"/>
      <c r="BUX140" s="18"/>
      <c r="BUY140" s="18"/>
      <c r="BUZ140" s="18"/>
      <c r="BVA140" s="18"/>
      <c r="BVB140" s="18"/>
      <c r="BVC140" s="18"/>
      <c r="BVD140" s="18"/>
      <c r="BVE140" s="18"/>
      <c r="BVF140" s="18"/>
      <c r="BVG140" s="18"/>
      <c r="BVH140" s="18"/>
      <c r="BVI140" s="18"/>
      <c r="BVJ140" s="18"/>
      <c r="BVK140" s="18"/>
      <c r="BVL140" s="18"/>
      <c r="BVM140" s="18"/>
      <c r="BVN140" s="18"/>
      <c r="BVO140" s="18"/>
      <c r="BVP140" s="18"/>
      <c r="BVQ140" s="18"/>
      <c r="BVR140" s="18"/>
      <c r="BVS140" s="18"/>
      <c r="BVT140" s="18"/>
      <c r="BVU140" s="18"/>
      <c r="BVV140" s="18"/>
      <c r="BVW140" s="18"/>
      <c r="BVX140" s="18"/>
      <c r="BVY140" s="18"/>
      <c r="BVZ140" s="18"/>
      <c r="BWA140" s="18"/>
      <c r="BWB140" s="18"/>
      <c r="BWC140" s="18"/>
      <c r="BWD140" s="18"/>
      <c r="BWE140" s="18"/>
      <c r="BWF140" s="18"/>
      <c r="BWG140" s="18"/>
      <c r="BWH140" s="18"/>
      <c r="BWI140" s="18"/>
      <c r="BWJ140" s="18"/>
      <c r="BWK140" s="18"/>
      <c r="BWL140" s="18"/>
      <c r="BWM140" s="18"/>
      <c r="BWN140" s="18"/>
      <c r="BWO140" s="18"/>
      <c r="BWP140" s="18"/>
      <c r="BWQ140" s="18"/>
      <c r="BWR140" s="18"/>
      <c r="BWS140" s="18"/>
      <c r="BWT140" s="18"/>
      <c r="BWU140" s="18"/>
      <c r="BWV140" s="18"/>
      <c r="BWW140" s="18"/>
      <c r="BWX140" s="18"/>
      <c r="BWY140" s="18"/>
      <c r="BWZ140" s="18"/>
      <c r="BXA140" s="18"/>
      <c r="BXB140" s="18"/>
      <c r="BXC140" s="18"/>
      <c r="BXD140" s="18"/>
      <c r="BXE140" s="18"/>
      <c r="BXF140" s="18"/>
      <c r="BXG140" s="18"/>
      <c r="BXH140" s="18"/>
      <c r="BXI140" s="18"/>
      <c r="BXJ140" s="18"/>
      <c r="BXK140" s="18"/>
      <c r="BXL140" s="18"/>
      <c r="BXM140" s="18"/>
      <c r="BXN140" s="18"/>
      <c r="BXO140" s="18"/>
      <c r="BXP140" s="18"/>
      <c r="BXQ140" s="18"/>
      <c r="BXR140" s="18"/>
      <c r="BXS140" s="18"/>
      <c r="BXT140" s="18"/>
      <c r="BXU140" s="18"/>
      <c r="BXV140" s="18"/>
      <c r="BXW140" s="18"/>
      <c r="BXX140" s="18"/>
      <c r="BXY140" s="18"/>
      <c r="BXZ140" s="18"/>
      <c r="BYA140" s="18"/>
      <c r="BYB140" s="18"/>
      <c r="BYC140" s="18"/>
      <c r="BYD140" s="18"/>
      <c r="BYE140" s="18"/>
      <c r="BYF140" s="18"/>
      <c r="BYG140" s="18"/>
      <c r="BYH140" s="18"/>
      <c r="BYI140" s="18"/>
      <c r="BYJ140" s="18"/>
      <c r="BYK140" s="18"/>
      <c r="BYL140" s="18"/>
      <c r="BYM140" s="18"/>
      <c r="BYN140" s="18"/>
      <c r="BYO140" s="18"/>
      <c r="BYP140" s="18"/>
      <c r="BYQ140" s="18"/>
      <c r="BYR140" s="18"/>
      <c r="BYS140" s="18"/>
      <c r="BYT140" s="18"/>
      <c r="BYU140" s="18"/>
      <c r="BYV140" s="18"/>
      <c r="BYW140" s="18"/>
      <c r="BYX140" s="18"/>
      <c r="BYY140" s="18"/>
      <c r="BYZ140" s="18"/>
      <c r="BZA140" s="18"/>
      <c r="BZB140" s="18"/>
      <c r="BZC140" s="18"/>
      <c r="BZD140" s="18"/>
      <c r="BZE140" s="18"/>
      <c r="BZF140" s="18"/>
      <c r="BZG140" s="18"/>
      <c r="BZH140" s="18"/>
      <c r="BZI140" s="18"/>
      <c r="BZJ140" s="18"/>
      <c r="BZK140" s="18"/>
      <c r="BZL140" s="18"/>
      <c r="BZM140" s="18"/>
      <c r="BZN140" s="18"/>
      <c r="BZO140" s="18"/>
      <c r="BZP140" s="18"/>
      <c r="BZQ140" s="18"/>
      <c r="BZR140" s="18"/>
      <c r="BZS140" s="18"/>
      <c r="BZT140" s="18"/>
      <c r="BZU140" s="18"/>
      <c r="BZV140" s="18"/>
      <c r="BZW140" s="18"/>
      <c r="BZX140" s="18"/>
      <c r="BZY140" s="18"/>
      <c r="BZZ140" s="18"/>
      <c r="CAA140" s="18"/>
      <c r="CAB140" s="18"/>
      <c r="CAC140" s="18"/>
      <c r="CAD140" s="18"/>
      <c r="CAE140" s="18"/>
      <c r="CAF140" s="18"/>
      <c r="CAG140" s="18"/>
      <c r="CAH140" s="18"/>
      <c r="CAI140" s="18"/>
      <c r="CAJ140" s="18"/>
      <c r="CAK140" s="18"/>
      <c r="CAL140" s="18"/>
      <c r="CAM140" s="18"/>
      <c r="CAN140" s="18"/>
      <c r="CAO140" s="18"/>
      <c r="CAP140" s="18"/>
      <c r="CAQ140" s="18"/>
      <c r="CAR140" s="18"/>
      <c r="CAS140" s="18"/>
      <c r="CAT140" s="18"/>
      <c r="CAU140" s="18"/>
      <c r="CAV140" s="18"/>
      <c r="CAW140" s="18"/>
      <c r="CAX140" s="18"/>
      <c r="CAY140" s="18"/>
      <c r="CAZ140" s="18"/>
      <c r="CBA140" s="18"/>
      <c r="CBB140" s="18"/>
      <c r="CBC140" s="18"/>
      <c r="CBD140" s="18"/>
      <c r="CBE140" s="18"/>
      <c r="CBF140" s="18"/>
      <c r="CBG140" s="18"/>
      <c r="CBH140" s="18"/>
      <c r="CBI140" s="18"/>
      <c r="CBJ140" s="18"/>
      <c r="CBK140" s="18"/>
      <c r="CBL140" s="18"/>
      <c r="CBM140" s="18"/>
      <c r="CBN140" s="18"/>
      <c r="CBO140" s="18"/>
      <c r="CBP140" s="18"/>
      <c r="CBQ140" s="18"/>
      <c r="CBR140" s="18"/>
      <c r="CBS140" s="18"/>
      <c r="CBT140" s="18"/>
      <c r="CBU140" s="18"/>
      <c r="CBV140" s="18"/>
      <c r="CBW140" s="18"/>
      <c r="CBX140" s="18"/>
      <c r="CBY140" s="18"/>
      <c r="CBZ140" s="18"/>
      <c r="CCA140" s="18"/>
      <c r="CCB140" s="18"/>
      <c r="CCC140" s="18"/>
      <c r="CCD140" s="18"/>
      <c r="CCE140" s="18"/>
      <c r="CCF140" s="18"/>
      <c r="CCG140" s="18"/>
      <c r="CCH140" s="18"/>
      <c r="CCI140" s="18"/>
      <c r="CCJ140" s="18"/>
      <c r="CCK140" s="18"/>
      <c r="CCL140" s="18"/>
      <c r="CCM140" s="18"/>
      <c r="CCN140" s="18"/>
      <c r="CCO140" s="18"/>
      <c r="CCP140" s="18"/>
      <c r="CCQ140" s="18"/>
      <c r="CCR140" s="18"/>
      <c r="CCS140" s="18"/>
      <c r="CCT140" s="18"/>
      <c r="CCU140" s="18"/>
      <c r="CCV140" s="18"/>
      <c r="CCW140" s="18"/>
      <c r="CCX140" s="18"/>
      <c r="CCY140" s="18"/>
      <c r="CCZ140" s="18"/>
      <c r="CDA140" s="18"/>
      <c r="CDB140" s="18"/>
      <c r="CDC140" s="18"/>
      <c r="CDD140" s="18"/>
      <c r="CDE140" s="18"/>
      <c r="CDF140" s="18"/>
      <c r="CDG140" s="18"/>
      <c r="CDH140" s="18"/>
      <c r="CDI140" s="18"/>
      <c r="CDJ140" s="18"/>
      <c r="CDK140" s="18"/>
      <c r="CDL140" s="18"/>
      <c r="CDM140" s="18"/>
      <c r="CDN140" s="18"/>
      <c r="CDO140" s="18"/>
      <c r="CDP140" s="18"/>
      <c r="CDQ140" s="18"/>
      <c r="CDR140" s="18"/>
      <c r="CDS140" s="18"/>
      <c r="CDT140" s="18"/>
      <c r="CDU140" s="18"/>
      <c r="CDV140" s="18"/>
      <c r="CDW140" s="18"/>
      <c r="CDX140" s="18"/>
      <c r="CDY140" s="18"/>
      <c r="CDZ140" s="18"/>
      <c r="CEA140" s="18"/>
      <c r="CEB140" s="18"/>
      <c r="CEC140" s="18"/>
      <c r="CED140" s="18"/>
      <c r="CEE140" s="18"/>
      <c r="CEF140" s="18"/>
      <c r="CEG140" s="18"/>
      <c r="CEH140" s="18"/>
      <c r="CEI140" s="18"/>
      <c r="CEJ140" s="18"/>
      <c r="CEK140" s="18"/>
      <c r="CEL140" s="18"/>
      <c r="CEM140" s="18"/>
      <c r="CEN140" s="18"/>
      <c r="CEO140" s="18"/>
      <c r="CEP140" s="18"/>
      <c r="CEQ140" s="18"/>
      <c r="CER140" s="18"/>
      <c r="CES140" s="18"/>
      <c r="CET140" s="18"/>
      <c r="CEU140" s="18"/>
      <c r="CEV140" s="18"/>
      <c r="CEW140" s="18"/>
      <c r="CEX140" s="18"/>
      <c r="CEY140" s="18"/>
      <c r="CEZ140" s="18"/>
      <c r="CFA140" s="18"/>
      <c r="CFB140" s="18"/>
      <c r="CFC140" s="18"/>
      <c r="CFD140" s="18"/>
      <c r="CFE140" s="18"/>
      <c r="CFF140" s="18"/>
      <c r="CFG140" s="18"/>
      <c r="CFH140" s="18"/>
      <c r="CFI140" s="18"/>
      <c r="CFJ140" s="18"/>
      <c r="CFK140" s="18"/>
      <c r="CFL140" s="18"/>
      <c r="CFM140" s="18"/>
      <c r="CFN140" s="18"/>
      <c r="CFO140" s="18"/>
      <c r="CFP140" s="18"/>
      <c r="CFQ140" s="18"/>
      <c r="CFR140" s="18"/>
      <c r="CFS140" s="18"/>
      <c r="CFT140" s="18"/>
      <c r="CFU140" s="18"/>
      <c r="CFV140" s="18"/>
      <c r="CFW140" s="18"/>
      <c r="CFX140" s="18"/>
      <c r="CFY140" s="18"/>
      <c r="CFZ140" s="18"/>
      <c r="CGA140" s="18"/>
      <c r="CGB140" s="18"/>
      <c r="CGC140" s="18"/>
      <c r="CGD140" s="18"/>
      <c r="CGE140" s="18"/>
      <c r="CGF140" s="18"/>
      <c r="CGG140" s="18"/>
      <c r="CGH140" s="18"/>
      <c r="CGI140" s="18"/>
      <c r="CGJ140" s="18"/>
      <c r="CGK140" s="18"/>
      <c r="CGL140" s="18"/>
      <c r="CGM140" s="18"/>
      <c r="CGN140" s="18"/>
      <c r="CGO140" s="18"/>
      <c r="CGP140" s="18"/>
      <c r="CGQ140" s="18"/>
      <c r="CGR140" s="18"/>
      <c r="CGS140" s="18"/>
      <c r="CGT140" s="18"/>
      <c r="CGU140" s="18"/>
      <c r="CGV140" s="18"/>
      <c r="CGW140" s="18"/>
      <c r="CGX140" s="18"/>
      <c r="CGY140" s="18"/>
      <c r="CGZ140" s="18"/>
      <c r="CHA140" s="18"/>
      <c r="CHB140" s="18"/>
      <c r="CHC140" s="18"/>
      <c r="CHD140" s="18"/>
      <c r="CHE140" s="18"/>
      <c r="CHF140" s="18"/>
      <c r="CHG140" s="18"/>
      <c r="CHH140" s="18"/>
      <c r="CHI140" s="18"/>
      <c r="CHJ140" s="18"/>
      <c r="CHK140" s="18"/>
      <c r="CHL140" s="18"/>
      <c r="CHM140" s="18"/>
      <c r="CHN140" s="18"/>
      <c r="CHO140" s="18"/>
      <c r="CHP140" s="18"/>
      <c r="CHQ140" s="18"/>
      <c r="CHR140" s="18"/>
      <c r="CHS140" s="18"/>
      <c r="CHT140" s="18"/>
      <c r="CHU140" s="18"/>
      <c r="CHV140" s="18"/>
      <c r="CHW140" s="18"/>
      <c r="CHX140" s="18"/>
      <c r="CHY140" s="18"/>
      <c r="CHZ140" s="18"/>
      <c r="CIA140" s="18"/>
      <c r="CIB140" s="18"/>
      <c r="CIC140" s="18"/>
      <c r="CID140" s="18"/>
      <c r="CIE140" s="18"/>
      <c r="CIF140" s="18"/>
      <c r="CIG140" s="18"/>
      <c r="CIH140" s="18"/>
      <c r="CII140" s="18"/>
      <c r="CIJ140" s="18"/>
      <c r="CIK140" s="18"/>
      <c r="CIL140" s="18"/>
      <c r="CIM140" s="18"/>
      <c r="CIN140" s="18"/>
      <c r="CIO140" s="18"/>
      <c r="CIP140" s="18"/>
      <c r="CIQ140" s="18"/>
      <c r="CIR140" s="18"/>
      <c r="CIS140" s="18"/>
      <c r="CIT140" s="18"/>
      <c r="CIU140" s="18"/>
      <c r="CIV140" s="18"/>
      <c r="CIW140" s="18"/>
      <c r="CIX140" s="18"/>
      <c r="CIY140" s="18"/>
      <c r="CIZ140" s="18"/>
      <c r="CJA140" s="18"/>
      <c r="CJB140" s="18"/>
      <c r="CJC140" s="18"/>
      <c r="CJD140" s="18"/>
      <c r="CJE140" s="18"/>
      <c r="CJF140" s="18"/>
      <c r="CJG140" s="18"/>
      <c r="CJH140" s="18"/>
      <c r="CJI140" s="18"/>
      <c r="CJJ140" s="18"/>
      <c r="CJK140" s="18"/>
      <c r="CJL140" s="18"/>
      <c r="CJM140" s="18"/>
      <c r="CJN140" s="18"/>
      <c r="CJO140" s="18"/>
      <c r="CJP140" s="18"/>
      <c r="CJQ140" s="18"/>
      <c r="CJR140" s="18"/>
      <c r="CJS140" s="18"/>
      <c r="CJT140" s="18"/>
      <c r="CJU140" s="18"/>
      <c r="CJV140" s="18"/>
      <c r="CJW140" s="18"/>
      <c r="CJX140" s="18"/>
      <c r="CJY140" s="18"/>
      <c r="CJZ140" s="18"/>
      <c r="CKA140" s="18"/>
      <c r="CKB140" s="18"/>
      <c r="CKC140" s="18"/>
      <c r="CKD140" s="18"/>
      <c r="CKE140" s="18"/>
      <c r="CKF140" s="18"/>
      <c r="CKG140" s="18"/>
      <c r="CKH140" s="18"/>
      <c r="CKI140" s="18"/>
      <c r="CKJ140" s="18"/>
      <c r="CKK140" s="18"/>
      <c r="CKL140" s="18"/>
      <c r="CKM140" s="18"/>
      <c r="CKN140" s="18"/>
      <c r="CKO140" s="18"/>
      <c r="CKP140" s="18"/>
      <c r="CKQ140" s="18"/>
      <c r="CKR140" s="18"/>
      <c r="CKS140" s="18"/>
      <c r="CKT140" s="18"/>
      <c r="CKU140" s="18"/>
      <c r="CKV140" s="18"/>
      <c r="CKW140" s="18"/>
      <c r="CKX140" s="18"/>
      <c r="CKY140" s="18"/>
      <c r="CKZ140" s="18"/>
      <c r="CLA140" s="18"/>
      <c r="CLB140" s="18"/>
      <c r="CLC140" s="18"/>
      <c r="CLD140" s="18"/>
      <c r="CLE140" s="18"/>
      <c r="CLF140" s="18"/>
      <c r="CLG140" s="18"/>
      <c r="CLH140" s="18"/>
      <c r="CLI140" s="18"/>
      <c r="CLJ140" s="18"/>
      <c r="CLK140" s="18"/>
      <c r="CLL140" s="18"/>
      <c r="CLM140" s="18"/>
      <c r="CLN140" s="18"/>
      <c r="CLO140" s="18"/>
      <c r="CLP140" s="18"/>
      <c r="CLQ140" s="18"/>
      <c r="CLR140" s="18"/>
      <c r="CLS140" s="18"/>
    </row>
    <row r="141" spans="1:2359" x14ac:dyDescent="0.25">
      <c r="B141" s="153">
        <v>320900041</v>
      </c>
      <c r="C141" s="5" t="s">
        <v>87</v>
      </c>
      <c r="D141" s="150" t="s">
        <v>64</v>
      </c>
      <c r="E141" s="11"/>
      <c r="F141" s="108">
        <f>(G141+J141)/2</f>
        <v>21.810000000000002</v>
      </c>
      <c r="G141" s="19">
        <v>25</v>
      </c>
      <c r="H141" s="246" t="s">
        <v>219</v>
      </c>
      <c r="I141" s="16" t="s">
        <v>220</v>
      </c>
      <c r="J141" s="19">
        <f>(931/50)</f>
        <v>18.62</v>
      </c>
      <c r="K141" s="248"/>
      <c r="L141" s="55" t="s">
        <v>221</v>
      </c>
      <c r="M141" s="63"/>
      <c r="N141" s="63"/>
      <c r="O141" s="55"/>
      <c r="P141" s="55"/>
      <c r="Q141" s="18"/>
      <c r="R141" s="99">
        <v>3</v>
      </c>
      <c r="S141" s="96">
        <f>(F141)</f>
        <v>21.810000000000002</v>
      </c>
      <c r="T141" s="93"/>
      <c r="U141" s="96">
        <f>('PRECIOS COMPR.AR MARZO'!S142)</f>
        <v>22.28</v>
      </c>
      <c r="V141" s="96">
        <f>('PRECIOS COMPR.AR MARZO'!N142)</f>
        <v>13.7</v>
      </c>
      <c r="W141" s="223">
        <f>(V141+U141)/2</f>
        <v>17.990000000000002</v>
      </c>
      <c r="X141" s="18"/>
      <c r="Y141" s="31"/>
      <c r="Z141" s="31"/>
      <c r="AA141" s="43"/>
      <c r="AB141" s="18"/>
      <c r="AC141" s="18"/>
      <c r="AE141" s="18"/>
      <c r="AF141" s="18"/>
      <c r="AG141" s="18"/>
      <c r="AI141" s="18"/>
      <c r="AK141" s="18"/>
      <c r="AL141" s="18"/>
      <c r="AN141" s="36"/>
      <c r="AO141" s="36"/>
      <c r="AP141" s="36"/>
      <c r="AQ141" s="36"/>
      <c r="AR141" s="36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</row>
    <row r="142" spans="1:2359" x14ac:dyDescent="0.25">
      <c r="B142" s="586"/>
      <c r="C142" s="586"/>
      <c r="D142" s="586"/>
      <c r="E142" s="11"/>
      <c r="F142" s="613"/>
      <c r="G142" s="613"/>
      <c r="H142" s="613"/>
      <c r="I142" s="613"/>
      <c r="J142" s="613"/>
      <c r="K142" s="613"/>
      <c r="L142" s="613"/>
      <c r="M142" s="613"/>
      <c r="N142" s="613"/>
      <c r="O142" s="613"/>
      <c r="P142" s="613"/>
      <c r="Q142" s="18"/>
      <c r="R142" s="578"/>
      <c r="S142" s="579"/>
      <c r="T142" s="579"/>
      <c r="U142" s="579"/>
      <c r="V142" s="580"/>
      <c r="W142" s="221"/>
      <c r="X142" s="18"/>
      <c r="Y142" s="31"/>
      <c r="Z142" s="31"/>
      <c r="AA142" s="43"/>
      <c r="AB142" s="18"/>
      <c r="AC142" s="18"/>
      <c r="AE142" s="18"/>
      <c r="AF142" s="18"/>
      <c r="AG142" s="18"/>
      <c r="AI142" s="18"/>
      <c r="AK142" s="18"/>
      <c r="AL142" s="18"/>
      <c r="AN142" s="36"/>
      <c r="AO142" s="36"/>
      <c r="AP142" s="36"/>
      <c r="AQ142" s="36"/>
      <c r="AR142" s="36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</row>
    <row r="143" spans="1:2359" ht="15" customHeight="1" x14ac:dyDescent="0.25">
      <c r="B143" s="148">
        <v>321500062</v>
      </c>
      <c r="C143" s="4" t="s">
        <v>293</v>
      </c>
      <c r="D143" s="149" t="s">
        <v>60</v>
      </c>
      <c r="E143" s="11"/>
      <c r="F143" s="107">
        <f>(G143)</f>
        <v>14687.49</v>
      </c>
      <c r="G143" s="20">
        <v>14687.49</v>
      </c>
      <c r="H143" s="245" t="s">
        <v>3</v>
      </c>
      <c r="I143" s="53" t="s">
        <v>351</v>
      </c>
      <c r="J143" s="53"/>
      <c r="K143" s="256"/>
      <c r="L143" s="53"/>
      <c r="M143" s="60"/>
      <c r="N143" s="60"/>
      <c r="O143" s="53"/>
      <c r="P143" s="53"/>
      <c r="Q143" s="18"/>
      <c r="R143" s="99">
        <v>2</v>
      </c>
      <c r="S143" s="95">
        <f>(F143)</f>
        <v>14687.49</v>
      </c>
      <c r="T143" s="96">
        <f>('PRECIOS COMPR.AR MARZO'!J144)</f>
        <v>9250</v>
      </c>
      <c r="U143" s="92"/>
      <c r="V143" s="92">
        <f>('PRECIOS COMPR.AR MARZO'!N144)</f>
        <v>9200</v>
      </c>
      <c r="W143" s="223">
        <f>(V143+T143)/2</f>
        <v>9225</v>
      </c>
      <c r="X143" s="18"/>
      <c r="Y143" s="31"/>
      <c r="Z143" s="31"/>
      <c r="AA143" s="43"/>
      <c r="AB143" s="18"/>
      <c r="AC143" s="18"/>
      <c r="AE143" s="18"/>
      <c r="AF143" s="18"/>
      <c r="AG143" s="18"/>
      <c r="AI143" s="18"/>
      <c r="AK143" s="18"/>
      <c r="AL143" s="18"/>
      <c r="AN143" s="36"/>
      <c r="AO143" s="36"/>
      <c r="AP143" s="36"/>
      <c r="AQ143" s="36"/>
      <c r="AR143" s="36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</row>
    <row r="144" spans="1:2359" x14ac:dyDescent="0.25">
      <c r="B144" s="586" t="s">
        <v>322</v>
      </c>
      <c r="C144" s="586"/>
      <c r="D144" s="586"/>
      <c r="E144" s="11"/>
      <c r="F144" s="613"/>
      <c r="G144" s="613"/>
      <c r="H144" s="613"/>
      <c r="I144" s="613"/>
      <c r="J144" s="613"/>
      <c r="K144" s="613"/>
      <c r="L144" s="613"/>
      <c r="M144" s="613"/>
      <c r="N144" s="613"/>
      <c r="O144" s="613"/>
      <c r="P144" s="613"/>
      <c r="Q144" s="18"/>
      <c r="R144" s="578"/>
      <c r="S144" s="579"/>
      <c r="T144" s="579"/>
      <c r="U144" s="579"/>
      <c r="V144" s="580"/>
      <c r="W144" s="221"/>
      <c r="X144" s="18"/>
      <c r="Y144" s="31"/>
      <c r="Z144" s="31"/>
      <c r="AA144" s="43"/>
      <c r="AB144" s="18"/>
      <c r="AC144" s="18"/>
      <c r="AE144" s="18"/>
      <c r="AF144" s="18"/>
      <c r="AG144" s="18"/>
      <c r="AI144" s="18"/>
      <c r="AK144" s="18"/>
      <c r="AL144" s="18"/>
      <c r="AN144" s="36"/>
      <c r="AO144" s="36"/>
      <c r="AP144" s="36"/>
      <c r="AQ144" s="36"/>
      <c r="AR144" s="36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</row>
    <row r="145" spans="1:2359" x14ac:dyDescent="0.25">
      <c r="B145" s="158">
        <v>3211000211</v>
      </c>
      <c r="C145" s="155" t="s">
        <v>97</v>
      </c>
      <c r="D145" s="156" t="s">
        <v>47</v>
      </c>
      <c r="E145" s="11"/>
      <c r="F145" s="602" t="s">
        <v>425</v>
      </c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18"/>
      <c r="R145" s="167">
        <v>1</v>
      </c>
      <c r="S145" s="95"/>
      <c r="T145" s="169"/>
      <c r="U145" s="168">
        <f>('PRECIOS COMPR.AR MARZO'!G146)</f>
        <v>199.8</v>
      </c>
      <c r="V145" s="168"/>
      <c r="W145" s="223">
        <f>(U145)</f>
        <v>199.8</v>
      </c>
      <c r="X145" s="18"/>
      <c r="Y145" s="31"/>
      <c r="Z145" s="31"/>
      <c r="AA145" s="43"/>
      <c r="AB145" s="18"/>
      <c r="AC145" s="18"/>
      <c r="AE145" s="18"/>
      <c r="AF145" s="18"/>
      <c r="AG145" s="18"/>
      <c r="AI145" s="18"/>
      <c r="AK145" s="18"/>
      <c r="AL145" s="18"/>
      <c r="AN145" s="36"/>
      <c r="AO145" s="36"/>
      <c r="AP145" s="36"/>
      <c r="AQ145" s="36"/>
      <c r="AR145" s="36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</row>
    <row r="146" spans="1:2359" x14ac:dyDescent="0.25">
      <c r="B146" s="158">
        <v>3211000212</v>
      </c>
      <c r="C146" s="155" t="s">
        <v>98</v>
      </c>
      <c r="D146" s="156" t="s">
        <v>64</v>
      </c>
      <c r="E146" s="11"/>
      <c r="F146" s="602" t="s">
        <v>425</v>
      </c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18"/>
      <c r="R146" s="167">
        <v>1</v>
      </c>
      <c r="S146" s="95"/>
      <c r="T146" s="169"/>
      <c r="U146" s="168">
        <f>('PRECIOS COMPR.AR MARZO'!G147)</f>
        <v>242.95</v>
      </c>
      <c r="V146" s="168">
        <f>('PRECIOS COMPR.AR MARZO'!N147)</f>
        <v>228.86</v>
      </c>
      <c r="W146" s="223">
        <f>(V146+U146)/2</f>
        <v>235.905</v>
      </c>
      <c r="X146" s="18"/>
      <c r="Y146" s="31"/>
      <c r="Z146" s="31"/>
      <c r="AA146" s="43"/>
      <c r="AB146" s="18"/>
      <c r="AC146" s="18"/>
      <c r="AE146" s="18"/>
      <c r="AF146" s="18"/>
      <c r="AG146" s="18"/>
      <c r="AI146" s="18"/>
      <c r="AK146" s="18"/>
      <c r="AL146" s="18"/>
      <c r="AN146" s="36"/>
      <c r="AO146" s="36"/>
      <c r="AP146" s="36"/>
      <c r="AQ146" s="36"/>
      <c r="AR146" s="36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</row>
    <row r="147" spans="1:2359" x14ac:dyDescent="0.25">
      <c r="B147" s="586" t="s">
        <v>276</v>
      </c>
      <c r="C147" s="586"/>
      <c r="D147" s="586"/>
      <c r="E147" s="11"/>
      <c r="F147" s="613"/>
      <c r="G147" s="613"/>
      <c r="H147" s="613"/>
      <c r="I147" s="613"/>
      <c r="J147" s="613"/>
      <c r="K147" s="613"/>
      <c r="L147" s="613"/>
      <c r="M147" s="613"/>
      <c r="N147" s="613"/>
      <c r="O147" s="613"/>
      <c r="P147" s="613"/>
      <c r="Q147" s="18"/>
      <c r="R147" s="578"/>
      <c r="S147" s="579"/>
      <c r="T147" s="579"/>
      <c r="U147" s="579"/>
      <c r="V147" s="580"/>
      <c r="W147" s="221"/>
      <c r="X147" s="18"/>
      <c r="Y147" s="31"/>
      <c r="Z147" s="31"/>
      <c r="AA147" s="43"/>
      <c r="AB147" s="18"/>
      <c r="AC147" s="18"/>
      <c r="AE147" s="18"/>
      <c r="AF147" s="18"/>
      <c r="AG147" s="18"/>
      <c r="AI147" s="18"/>
      <c r="AK147" s="18"/>
      <c r="AL147" s="18"/>
      <c r="AN147" s="36"/>
      <c r="AO147" s="36"/>
      <c r="AP147" s="36"/>
      <c r="AQ147" s="36"/>
      <c r="AR147" s="36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</row>
    <row r="148" spans="1:2359" x14ac:dyDescent="0.25">
      <c r="B148" s="622">
        <v>32130006</v>
      </c>
      <c r="C148" s="24" t="s">
        <v>295</v>
      </c>
      <c r="D148" s="151" t="s">
        <v>64</v>
      </c>
      <c r="E148" s="11"/>
      <c r="F148" s="623">
        <v>44</v>
      </c>
      <c r="G148" s="617">
        <v>44</v>
      </c>
      <c r="H148" s="618"/>
      <c r="I148" s="611" t="s">
        <v>338</v>
      </c>
      <c r="J148" s="628"/>
      <c r="K148" s="629"/>
      <c r="L148" s="629"/>
      <c r="M148" s="629"/>
      <c r="N148" s="629"/>
      <c r="O148" s="629"/>
      <c r="P148" s="630"/>
      <c r="Q148" s="18"/>
      <c r="R148" s="584">
        <v>2</v>
      </c>
      <c r="S148" s="585">
        <f>(F148)</f>
        <v>44</v>
      </c>
      <c r="T148" s="145">
        <f>('PRECIOS COMPR.AR MARZO'!R149+'PRECIOS COMPR.AR MARZO'!U149+'PRECIOS COMPR.AR MARZO'!AA149)/3</f>
        <v>20.936666666666667</v>
      </c>
      <c r="U148" s="213">
        <f>('PRECIOS COMPR.AR MARZO'!S149)</f>
        <v>19.82</v>
      </c>
      <c r="V148" s="92">
        <f>('PRECIOS COMPR.AR MARZO'!N149)</f>
        <v>24.5</v>
      </c>
      <c r="W148" s="223">
        <f>(V148+U148+T148)/3</f>
        <v>21.752222222222219</v>
      </c>
      <c r="X148" s="18"/>
      <c r="Y148" s="31"/>
      <c r="Z148" s="31"/>
      <c r="AA148" s="43"/>
      <c r="AB148" s="18"/>
      <c r="AC148" s="18"/>
      <c r="AE148" s="18"/>
      <c r="AF148" s="18"/>
      <c r="AG148" s="18"/>
      <c r="AI148" s="18"/>
      <c r="AK148" s="18"/>
      <c r="AL148" s="18"/>
      <c r="AN148" s="36"/>
      <c r="AO148" s="36"/>
      <c r="AP148" s="36"/>
      <c r="AQ148" s="36"/>
      <c r="AR148" s="36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</row>
    <row r="149" spans="1:2359" x14ac:dyDescent="0.25">
      <c r="B149" s="622"/>
      <c r="C149" s="24" t="s">
        <v>105</v>
      </c>
      <c r="D149" s="151" t="s">
        <v>47</v>
      </c>
      <c r="E149" s="11"/>
      <c r="F149" s="623"/>
      <c r="G149" s="617"/>
      <c r="H149" s="618"/>
      <c r="I149" s="611"/>
      <c r="J149" s="631"/>
      <c r="K149" s="632"/>
      <c r="L149" s="632"/>
      <c r="M149" s="632"/>
      <c r="N149" s="632"/>
      <c r="O149" s="632"/>
      <c r="P149" s="633"/>
      <c r="Q149" s="18"/>
      <c r="R149" s="584"/>
      <c r="S149" s="585"/>
      <c r="T149" s="212"/>
      <c r="U149" s="213">
        <f>('PRECIOS COMPR.AR MARZO'!S150)</f>
        <v>25.6</v>
      </c>
      <c r="V149" s="92">
        <f>('PRECIOS COMPR.AR MARZO'!N150)</f>
        <v>43.04</v>
      </c>
      <c r="W149" s="223">
        <f>(V149+U149)/2</f>
        <v>34.32</v>
      </c>
      <c r="X149" s="18"/>
      <c r="Y149" s="31"/>
      <c r="Z149" s="31"/>
      <c r="AA149" s="43"/>
      <c r="AB149" s="18"/>
      <c r="AC149" s="18"/>
      <c r="AE149" s="18"/>
      <c r="AF149" s="18"/>
      <c r="AG149" s="18"/>
      <c r="AI149" s="18"/>
      <c r="AK149" s="18"/>
      <c r="AL149" s="18"/>
      <c r="AN149" s="36"/>
      <c r="AO149" s="36"/>
      <c r="AP149" s="36"/>
      <c r="AQ149" s="36"/>
      <c r="AR149" s="36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</row>
    <row r="150" spans="1:2359" x14ac:dyDescent="0.25">
      <c r="B150" s="148">
        <v>322300033</v>
      </c>
      <c r="C150" s="4" t="s">
        <v>330</v>
      </c>
      <c r="D150" s="149" t="s">
        <v>64</v>
      </c>
      <c r="E150" s="11"/>
      <c r="F150" s="98">
        <f>(G150+J150)/2</f>
        <v>407.5</v>
      </c>
      <c r="G150" s="20">
        <v>400</v>
      </c>
      <c r="H150" s="245" t="s">
        <v>264</v>
      </c>
      <c r="I150" s="50" t="s">
        <v>263</v>
      </c>
      <c r="J150" s="20">
        <v>415</v>
      </c>
      <c r="K150" s="245" t="s">
        <v>266</v>
      </c>
      <c r="L150" s="53" t="s">
        <v>265</v>
      </c>
      <c r="M150" s="60"/>
      <c r="N150" s="60"/>
      <c r="O150" s="53"/>
      <c r="P150" s="53"/>
      <c r="Q150" s="18"/>
      <c r="R150" s="99">
        <v>3</v>
      </c>
      <c r="S150" s="95">
        <f>(F150)</f>
        <v>407.5</v>
      </c>
      <c r="T150" s="92">
        <f>('PRECIOS COMPR.AR MARZO'!R151+'PRECIOS COMPR.AR MARZO'!U151)/2</f>
        <v>66.194999999999993</v>
      </c>
      <c r="U150" s="92">
        <f>('PRECIOS COMPR.AR MARZO'!S151+'PRECIOS COMPR.AR MARZO'!Y151)/2</f>
        <v>63.45</v>
      </c>
      <c r="V150" s="92">
        <f>('PRECIOS COMPR.AR MARZO'!N151)</f>
        <v>71.900000000000006</v>
      </c>
      <c r="W150" s="223">
        <f>(V150+U150+T150)/3</f>
        <v>67.181666666666672</v>
      </c>
      <c r="X150" s="18"/>
      <c r="Y150" s="31"/>
      <c r="Z150" s="31"/>
      <c r="AA150" s="43"/>
      <c r="AB150" s="18"/>
      <c r="AC150" s="18"/>
      <c r="AE150" s="18"/>
      <c r="AF150" s="18"/>
      <c r="AG150" s="18"/>
      <c r="AI150" s="18"/>
      <c r="AK150" s="18"/>
      <c r="AL150" s="18"/>
      <c r="AN150" s="36"/>
      <c r="AO150" s="36"/>
      <c r="AP150" s="36"/>
      <c r="AQ150" s="36"/>
      <c r="AR150" s="36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</row>
    <row r="151" spans="1:2359" x14ac:dyDescent="0.25">
      <c r="B151" s="153">
        <v>322300054</v>
      </c>
      <c r="C151" s="5" t="s">
        <v>123</v>
      </c>
      <c r="D151" s="150" t="s">
        <v>47</v>
      </c>
      <c r="E151" s="11"/>
      <c r="F151" s="108">
        <f>(G151+J151)/2</f>
        <v>32.5</v>
      </c>
      <c r="G151" s="19">
        <f>(2000/50)</f>
        <v>40</v>
      </c>
      <c r="H151" s="246" t="s">
        <v>39</v>
      </c>
      <c r="I151" s="16" t="s">
        <v>267</v>
      </c>
      <c r="J151" s="19">
        <v>25</v>
      </c>
      <c r="K151" s="248"/>
      <c r="L151" s="55" t="s">
        <v>268</v>
      </c>
      <c r="M151" s="63"/>
      <c r="N151" s="63"/>
      <c r="O151" s="55"/>
      <c r="P151" s="55"/>
      <c r="Q151" s="18"/>
      <c r="R151" s="99">
        <v>3</v>
      </c>
      <c r="S151" s="96">
        <f>(F151)</f>
        <v>32.5</v>
      </c>
      <c r="T151" s="92">
        <v>22.41</v>
      </c>
      <c r="U151" s="93"/>
      <c r="V151" s="93"/>
      <c r="W151" s="223">
        <f>(T151)</f>
        <v>22.41</v>
      </c>
      <c r="X151" s="18"/>
      <c r="Y151" s="31"/>
      <c r="Z151" s="31"/>
      <c r="AA151" s="43"/>
      <c r="AB151" s="18"/>
      <c r="AC151" s="18"/>
      <c r="AE151" s="18"/>
      <c r="AF151" s="18"/>
      <c r="AG151" s="18"/>
      <c r="AI151" s="18"/>
      <c r="AK151" s="18"/>
      <c r="AL151" s="18"/>
      <c r="AN151" s="36"/>
      <c r="AO151" s="36"/>
      <c r="AP151" s="36"/>
      <c r="AQ151" s="36"/>
      <c r="AR151" s="36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</row>
    <row r="152" spans="1:2359" ht="15.75" thickBot="1" x14ac:dyDescent="0.3">
      <c r="B152" s="586" t="s">
        <v>438</v>
      </c>
      <c r="C152" s="586"/>
      <c r="D152" s="586"/>
      <c r="E152" s="11"/>
      <c r="F152" s="615"/>
      <c r="G152" s="615"/>
      <c r="H152" s="615"/>
      <c r="I152" s="615"/>
      <c r="J152" s="615"/>
      <c r="K152" s="615"/>
      <c r="L152" s="615"/>
      <c r="M152" s="615"/>
      <c r="N152" s="615"/>
      <c r="O152" s="615"/>
      <c r="P152" s="616"/>
      <c r="Q152" s="18"/>
      <c r="R152" s="578"/>
      <c r="S152" s="579"/>
      <c r="T152" s="579"/>
      <c r="U152" s="579"/>
      <c r="V152" s="580"/>
      <c r="W152" s="221"/>
      <c r="X152" s="18"/>
      <c r="Y152" s="31"/>
      <c r="Z152" s="31"/>
      <c r="AA152" s="43"/>
      <c r="AB152" s="18"/>
      <c r="AC152" s="18"/>
      <c r="AE152" s="18"/>
      <c r="AF152" s="18"/>
      <c r="AG152" s="18"/>
      <c r="AI152" s="18"/>
      <c r="AK152" s="18"/>
      <c r="AL152" s="18"/>
      <c r="AN152" s="36"/>
      <c r="AO152" s="36"/>
      <c r="AP152" s="36"/>
      <c r="AQ152" s="36"/>
      <c r="AR152" s="36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</row>
    <row r="153" spans="1:2359" ht="15.75" thickBot="1" x14ac:dyDescent="0.3">
      <c r="B153" s="603">
        <v>32020006</v>
      </c>
      <c r="C153" s="5" t="s">
        <v>445</v>
      </c>
      <c r="D153" s="150" t="s">
        <v>60</v>
      </c>
      <c r="E153" s="11"/>
      <c r="F153" s="111">
        <v>166.67</v>
      </c>
      <c r="G153" s="19">
        <f>(1100/6)</f>
        <v>183.33333333333334</v>
      </c>
      <c r="H153" s="246" t="s">
        <v>154</v>
      </c>
      <c r="I153" s="55" t="s">
        <v>169</v>
      </c>
      <c r="J153" s="55"/>
      <c r="K153" s="257"/>
      <c r="L153" s="55"/>
      <c r="M153" s="62"/>
      <c r="N153" s="62"/>
      <c r="O153" s="75"/>
      <c r="P153" s="198" t="s">
        <v>170</v>
      </c>
      <c r="Q153" s="18"/>
      <c r="R153" s="99">
        <v>2</v>
      </c>
      <c r="S153" s="96">
        <f>(F153)</f>
        <v>166.67</v>
      </c>
      <c r="T153" s="92">
        <f>('PRECIOS COMPR.AR MARZO'!R154+'PRECIOS COMPR.AR MARZO'!U154)/2</f>
        <v>160.5</v>
      </c>
      <c r="U153" s="93"/>
      <c r="V153" s="96">
        <f>('PRECIOS COMPR.AR MARZO'!N154)</f>
        <v>203.9</v>
      </c>
      <c r="W153" s="223">
        <f>(V153+T153)/2</f>
        <v>182.2</v>
      </c>
      <c r="X153" s="18"/>
      <c r="Y153" s="31"/>
      <c r="Z153" s="31"/>
      <c r="AA153" s="43"/>
      <c r="AB153" s="18"/>
      <c r="AC153" s="18"/>
      <c r="AE153" s="18"/>
      <c r="AF153" s="18"/>
      <c r="AG153" s="18"/>
      <c r="AI153" s="18"/>
      <c r="AK153" s="18"/>
      <c r="AL153" s="18"/>
      <c r="AN153" s="36"/>
      <c r="AO153" s="36"/>
      <c r="AP153" s="36"/>
      <c r="AQ153" s="36"/>
      <c r="AR153" s="36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</row>
    <row r="154" spans="1:2359" s="26" customFormat="1" ht="15.75" thickBot="1" x14ac:dyDescent="0.3">
      <c r="A154" s="18"/>
      <c r="B154" s="603"/>
      <c r="C154" s="5" t="s">
        <v>2</v>
      </c>
      <c r="D154" s="150" t="s">
        <v>60</v>
      </c>
      <c r="E154" s="11"/>
      <c r="F154" s="111">
        <v>153</v>
      </c>
      <c r="G154" s="19">
        <v>153</v>
      </c>
      <c r="H154" s="246" t="s">
        <v>168</v>
      </c>
      <c r="I154" s="55" t="s">
        <v>167</v>
      </c>
      <c r="J154" s="55"/>
      <c r="K154" s="257"/>
      <c r="L154" s="55"/>
      <c r="M154" s="62"/>
      <c r="N154" s="62"/>
      <c r="O154" s="16"/>
      <c r="P154" s="14"/>
      <c r="Q154" s="18"/>
      <c r="R154" s="99">
        <v>2</v>
      </c>
      <c r="S154" s="96">
        <f>(F154)</f>
        <v>153</v>
      </c>
      <c r="T154" s="92">
        <f>('PRECIOS COMPR.AR MARZO'!F155+'PRECIOS COMPR.AR MARZO'!R155+'PRECIOS COMPR.AR MARZO'!U155+'PRECIOS COMPR.AR MARZO'!AA155)/4</f>
        <v>94.25</v>
      </c>
      <c r="U154" s="92">
        <f>('PRECIOS COMPR.AR MARZO'!S155)</f>
        <v>83.65</v>
      </c>
      <c r="V154" s="92">
        <f>('PRECIOS COMPR.AR MARZO'!H155+'PRECIOS COMPR.AR MARZO'!N155)/2</f>
        <v>86.694999999999993</v>
      </c>
      <c r="W154" s="223">
        <f>(V154+U154+T154)/3</f>
        <v>88.198333333333338</v>
      </c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18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18"/>
      <c r="HW154" s="18"/>
      <c r="HX154" s="18"/>
      <c r="HY154" s="18"/>
      <c r="HZ154" s="18"/>
      <c r="IA154" s="18"/>
      <c r="IB154" s="18"/>
      <c r="IC154" s="18"/>
      <c r="ID154" s="18"/>
      <c r="IE154" s="18"/>
      <c r="IF154" s="18"/>
      <c r="IG154" s="18"/>
      <c r="IH154" s="18"/>
      <c r="II154" s="18"/>
      <c r="IJ154" s="18"/>
      <c r="IK154" s="18"/>
      <c r="IL154" s="18"/>
      <c r="IM154" s="18"/>
      <c r="IN154" s="18"/>
      <c r="IO154" s="18"/>
      <c r="IP154" s="18"/>
      <c r="IQ154" s="18"/>
      <c r="IR154" s="18"/>
      <c r="IS154" s="18"/>
      <c r="IT154" s="18"/>
      <c r="IU154" s="18"/>
      <c r="IV154" s="18"/>
      <c r="IW154" s="18"/>
      <c r="IX154" s="18"/>
      <c r="IY154" s="18"/>
      <c r="IZ154" s="18"/>
      <c r="JA154" s="18"/>
      <c r="JB154" s="18"/>
      <c r="JC154" s="18"/>
      <c r="JD154" s="18"/>
      <c r="JE154" s="18"/>
      <c r="JF154" s="18"/>
      <c r="JG154" s="18"/>
      <c r="JH154" s="18"/>
      <c r="JI154" s="18"/>
      <c r="JJ154" s="18"/>
      <c r="JK154" s="18"/>
      <c r="JL154" s="18"/>
      <c r="JM154" s="18"/>
      <c r="JN154" s="18"/>
      <c r="JO154" s="18"/>
      <c r="JP154" s="18"/>
      <c r="JQ154" s="18"/>
      <c r="JR154" s="18"/>
      <c r="JS154" s="18"/>
      <c r="JT154" s="18"/>
      <c r="JU154" s="18"/>
      <c r="JV154" s="18"/>
      <c r="JW154" s="18"/>
      <c r="JX154" s="18"/>
      <c r="JY154" s="18"/>
      <c r="JZ154" s="18"/>
      <c r="KA154" s="18"/>
      <c r="KB154" s="18"/>
      <c r="KC154" s="18"/>
      <c r="KD154" s="18"/>
      <c r="KE154" s="18"/>
      <c r="KF154" s="18"/>
      <c r="KG154" s="18"/>
      <c r="KH154" s="18"/>
      <c r="KI154" s="18"/>
      <c r="KJ154" s="18"/>
      <c r="KK154" s="18"/>
      <c r="KL154" s="18"/>
      <c r="KM154" s="18"/>
      <c r="KN154" s="18"/>
      <c r="KO154" s="18"/>
      <c r="KP154" s="18"/>
      <c r="KQ154" s="18"/>
      <c r="KR154" s="18"/>
      <c r="KS154" s="18"/>
      <c r="KT154" s="18"/>
      <c r="KU154" s="18"/>
      <c r="KV154" s="18"/>
      <c r="KW154" s="18"/>
      <c r="KX154" s="18"/>
      <c r="KY154" s="18"/>
      <c r="KZ154" s="18"/>
      <c r="LA154" s="18"/>
      <c r="LB154" s="18"/>
      <c r="LC154" s="18"/>
      <c r="LD154" s="18"/>
      <c r="LE154" s="18"/>
      <c r="LF154" s="18"/>
      <c r="LG154" s="18"/>
      <c r="LH154" s="18"/>
      <c r="LI154" s="18"/>
      <c r="LJ154" s="18"/>
      <c r="LK154" s="18"/>
      <c r="LL154" s="18"/>
      <c r="LM154" s="18"/>
      <c r="LN154" s="18"/>
      <c r="LO154" s="18"/>
      <c r="LP154" s="18"/>
      <c r="LQ154" s="18"/>
      <c r="LR154" s="18"/>
      <c r="LS154" s="18"/>
      <c r="LT154" s="18"/>
      <c r="LU154" s="18"/>
      <c r="LV154" s="18"/>
      <c r="LW154" s="18"/>
      <c r="LX154" s="18"/>
      <c r="LY154" s="18"/>
      <c r="LZ154" s="18"/>
      <c r="MA154" s="18"/>
      <c r="MB154" s="18"/>
      <c r="MC154" s="18"/>
      <c r="MD154" s="18"/>
      <c r="ME154" s="18"/>
      <c r="MF154" s="18"/>
      <c r="MG154" s="18"/>
      <c r="MH154" s="18"/>
      <c r="MI154" s="18"/>
      <c r="MJ154" s="18"/>
      <c r="MK154" s="18"/>
      <c r="ML154" s="18"/>
      <c r="MM154" s="18"/>
      <c r="MN154" s="18"/>
      <c r="MO154" s="18"/>
      <c r="MP154" s="18"/>
      <c r="MQ154" s="18"/>
      <c r="MR154" s="18"/>
      <c r="MS154" s="18"/>
      <c r="MT154" s="18"/>
      <c r="MU154" s="18"/>
      <c r="MV154" s="18"/>
      <c r="MW154" s="18"/>
      <c r="MX154" s="18"/>
      <c r="MY154" s="18"/>
      <c r="MZ154" s="18"/>
      <c r="NA154" s="18"/>
      <c r="NB154" s="18"/>
      <c r="NC154" s="18"/>
      <c r="ND154" s="18"/>
      <c r="NE154" s="18"/>
      <c r="NF154" s="18"/>
      <c r="NG154" s="18"/>
      <c r="NH154" s="18"/>
      <c r="NI154" s="18"/>
      <c r="NJ154" s="18"/>
      <c r="NK154" s="18"/>
      <c r="NL154" s="18"/>
      <c r="NM154" s="18"/>
      <c r="NN154" s="18"/>
      <c r="NO154" s="18"/>
      <c r="NP154" s="18"/>
      <c r="NQ154" s="18"/>
      <c r="NR154" s="18"/>
      <c r="NS154" s="18"/>
      <c r="NT154" s="18"/>
      <c r="NU154" s="18"/>
      <c r="NV154" s="18"/>
      <c r="NW154" s="18"/>
      <c r="NX154" s="18"/>
      <c r="NY154" s="18"/>
      <c r="NZ154" s="18"/>
      <c r="OA154" s="18"/>
      <c r="OB154" s="18"/>
      <c r="OC154" s="18"/>
      <c r="OD154" s="18"/>
      <c r="OE154" s="18"/>
      <c r="OF154" s="18"/>
      <c r="OG154" s="18"/>
      <c r="OH154" s="18"/>
      <c r="OI154" s="18"/>
      <c r="OJ154" s="18"/>
      <c r="OK154" s="18"/>
      <c r="OL154" s="18"/>
      <c r="OM154" s="18"/>
      <c r="ON154" s="18"/>
      <c r="OO154" s="18"/>
      <c r="OP154" s="18"/>
      <c r="OQ154" s="18"/>
      <c r="OR154" s="18"/>
      <c r="OS154" s="18"/>
      <c r="OT154" s="18"/>
      <c r="OU154" s="18"/>
      <c r="OV154" s="18"/>
      <c r="OW154" s="18"/>
      <c r="OX154" s="18"/>
      <c r="OY154" s="18"/>
      <c r="OZ154" s="18"/>
      <c r="PA154" s="18"/>
      <c r="PB154" s="18"/>
      <c r="PC154" s="18"/>
      <c r="PD154" s="18"/>
      <c r="PE154" s="18"/>
      <c r="PF154" s="18"/>
      <c r="PG154" s="18"/>
      <c r="PH154" s="18"/>
      <c r="PI154" s="18"/>
      <c r="PJ154" s="18"/>
      <c r="PK154" s="18"/>
      <c r="PL154" s="18"/>
      <c r="PM154" s="18"/>
      <c r="PN154" s="18"/>
      <c r="PO154" s="18"/>
      <c r="PP154" s="18"/>
      <c r="PQ154" s="18"/>
      <c r="PR154" s="18"/>
      <c r="PS154" s="18"/>
      <c r="PT154" s="18"/>
      <c r="PU154" s="18"/>
      <c r="PV154" s="18"/>
      <c r="PW154" s="18"/>
      <c r="PX154" s="18"/>
      <c r="PY154" s="18"/>
      <c r="PZ154" s="18"/>
      <c r="QA154" s="18"/>
      <c r="QB154" s="18"/>
      <c r="QC154" s="18"/>
      <c r="QD154" s="18"/>
      <c r="QE154" s="18"/>
      <c r="QF154" s="18"/>
      <c r="QG154" s="18"/>
      <c r="QH154" s="18"/>
      <c r="QI154" s="18"/>
      <c r="QJ154" s="18"/>
      <c r="QK154" s="18"/>
      <c r="QL154" s="18"/>
      <c r="QM154" s="18"/>
      <c r="QN154" s="18"/>
      <c r="QO154" s="18"/>
      <c r="QP154" s="18"/>
      <c r="QQ154" s="18"/>
      <c r="QR154" s="18"/>
      <c r="QS154" s="18"/>
      <c r="QT154" s="18"/>
      <c r="QU154" s="18"/>
      <c r="QV154" s="18"/>
      <c r="QW154" s="18"/>
      <c r="QX154" s="18"/>
      <c r="QY154" s="18"/>
      <c r="QZ154" s="18"/>
      <c r="RA154" s="18"/>
      <c r="RB154" s="18"/>
      <c r="RC154" s="18"/>
      <c r="RD154" s="18"/>
      <c r="RE154" s="18"/>
      <c r="RF154" s="18"/>
      <c r="RG154" s="18"/>
      <c r="RH154" s="18"/>
      <c r="RI154" s="18"/>
      <c r="RJ154" s="18"/>
      <c r="RK154" s="18"/>
      <c r="RL154" s="18"/>
      <c r="RM154" s="18"/>
      <c r="RN154" s="18"/>
      <c r="RO154" s="18"/>
      <c r="RP154" s="18"/>
      <c r="RQ154" s="18"/>
      <c r="RR154" s="18"/>
      <c r="RS154" s="18"/>
      <c r="RT154" s="18"/>
      <c r="RU154" s="18"/>
      <c r="RV154" s="18"/>
      <c r="RW154" s="18"/>
      <c r="RX154" s="18"/>
      <c r="RY154" s="18"/>
      <c r="RZ154" s="18"/>
      <c r="SA154" s="18"/>
      <c r="SB154" s="18"/>
      <c r="SC154" s="18"/>
      <c r="SD154" s="18"/>
      <c r="SE154" s="18"/>
      <c r="SF154" s="18"/>
      <c r="SG154" s="18"/>
      <c r="SH154" s="18"/>
      <c r="SI154" s="18"/>
      <c r="SJ154" s="18"/>
      <c r="SK154" s="18"/>
      <c r="SL154" s="18"/>
      <c r="SM154" s="18"/>
      <c r="SN154" s="18"/>
      <c r="SO154" s="18"/>
      <c r="SP154" s="18"/>
      <c r="SQ154" s="18"/>
      <c r="SR154" s="18"/>
      <c r="SS154" s="18"/>
      <c r="ST154" s="18"/>
      <c r="SU154" s="18"/>
      <c r="SV154" s="18"/>
      <c r="SW154" s="18"/>
      <c r="SX154" s="18"/>
      <c r="SY154" s="18"/>
      <c r="SZ154" s="18"/>
      <c r="TA154" s="18"/>
      <c r="TB154" s="18"/>
      <c r="TC154" s="18"/>
      <c r="TD154" s="18"/>
      <c r="TE154" s="18"/>
      <c r="TF154" s="18"/>
      <c r="TG154" s="18"/>
      <c r="TH154" s="18"/>
      <c r="TI154" s="18"/>
      <c r="TJ154" s="18"/>
      <c r="TK154" s="18"/>
      <c r="TL154" s="18"/>
      <c r="TM154" s="18"/>
      <c r="TN154" s="18"/>
      <c r="TO154" s="18"/>
      <c r="TP154" s="18"/>
      <c r="TQ154" s="18"/>
      <c r="TR154" s="18"/>
      <c r="TS154" s="18"/>
      <c r="TT154" s="18"/>
      <c r="TU154" s="18"/>
      <c r="TV154" s="18"/>
      <c r="TW154" s="18"/>
      <c r="TX154" s="18"/>
      <c r="TY154" s="18"/>
      <c r="TZ154" s="18"/>
      <c r="UA154" s="18"/>
      <c r="UB154" s="18"/>
      <c r="UC154" s="18"/>
      <c r="UD154" s="18"/>
      <c r="UE154" s="18"/>
      <c r="UF154" s="18"/>
      <c r="UG154" s="18"/>
      <c r="UH154" s="18"/>
      <c r="UI154" s="18"/>
      <c r="UJ154" s="18"/>
      <c r="UK154" s="18"/>
      <c r="UL154" s="18"/>
      <c r="UM154" s="18"/>
      <c r="UN154" s="18"/>
      <c r="UO154" s="18"/>
      <c r="UP154" s="18"/>
      <c r="UQ154" s="18"/>
      <c r="UR154" s="18"/>
      <c r="US154" s="18"/>
      <c r="UT154" s="18"/>
      <c r="UU154" s="18"/>
      <c r="UV154" s="18"/>
      <c r="UW154" s="18"/>
      <c r="UX154" s="18"/>
      <c r="UY154" s="18"/>
      <c r="UZ154" s="18"/>
      <c r="VA154" s="18"/>
      <c r="VB154" s="18"/>
      <c r="VC154" s="18"/>
      <c r="VD154" s="18"/>
      <c r="VE154" s="18"/>
      <c r="VF154" s="18"/>
      <c r="VG154" s="18"/>
      <c r="VH154" s="18"/>
      <c r="VI154" s="18"/>
      <c r="VJ154" s="18"/>
      <c r="VK154" s="18"/>
      <c r="VL154" s="18"/>
      <c r="VM154" s="18"/>
      <c r="VN154" s="18"/>
      <c r="VO154" s="18"/>
      <c r="VP154" s="18"/>
      <c r="VQ154" s="18"/>
      <c r="VR154" s="18"/>
      <c r="VS154" s="18"/>
      <c r="VT154" s="18"/>
      <c r="VU154" s="18"/>
      <c r="VV154" s="18"/>
      <c r="VW154" s="18"/>
      <c r="VX154" s="18"/>
      <c r="VY154" s="18"/>
      <c r="VZ154" s="18"/>
      <c r="WA154" s="18"/>
      <c r="WB154" s="18"/>
      <c r="WC154" s="18"/>
      <c r="WD154" s="18"/>
      <c r="WE154" s="18"/>
      <c r="WF154" s="18"/>
      <c r="WG154" s="18"/>
      <c r="WH154" s="18"/>
      <c r="WI154" s="18"/>
      <c r="WJ154" s="18"/>
      <c r="WK154" s="18"/>
      <c r="WL154" s="18"/>
      <c r="WM154" s="18"/>
      <c r="WN154" s="18"/>
      <c r="WO154" s="18"/>
      <c r="WP154" s="18"/>
      <c r="WQ154" s="18"/>
      <c r="WR154" s="18"/>
      <c r="WS154" s="18"/>
      <c r="WT154" s="18"/>
      <c r="WU154" s="18"/>
      <c r="WV154" s="18"/>
      <c r="WW154" s="18"/>
      <c r="WX154" s="18"/>
      <c r="WY154" s="18"/>
      <c r="WZ154" s="18"/>
      <c r="XA154" s="18"/>
      <c r="XB154" s="18"/>
      <c r="XC154" s="18"/>
      <c r="XD154" s="18"/>
      <c r="XE154" s="18"/>
      <c r="XF154" s="18"/>
      <c r="XG154" s="18"/>
      <c r="XH154" s="18"/>
      <c r="XI154" s="18"/>
      <c r="XJ154" s="18"/>
      <c r="XK154" s="18"/>
      <c r="XL154" s="18"/>
      <c r="XM154" s="18"/>
      <c r="XN154" s="18"/>
      <c r="XO154" s="18"/>
      <c r="XP154" s="18"/>
      <c r="XQ154" s="18"/>
      <c r="XR154" s="18"/>
      <c r="XS154" s="18"/>
      <c r="XT154" s="18"/>
      <c r="XU154" s="18"/>
      <c r="XV154" s="18"/>
      <c r="XW154" s="18"/>
      <c r="XX154" s="18"/>
      <c r="XY154" s="18"/>
      <c r="XZ154" s="18"/>
      <c r="YA154" s="18"/>
      <c r="YB154" s="18"/>
      <c r="YC154" s="18"/>
      <c r="YD154" s="18"/>
      <c r="YE154" s="18"/>
      <c r="YF154" s="18"/>
      <c r="YG154" s="18"/>
      <c r="YH154" s="18"/>
      <c r="YI154" s="18"/>
      <c r="YJ154" s="18"/>
      <c r="YK154" s="18"/>
      <c r="YL154" s="18"/>
      <c r="YM154" s="18"/>
      <c r="YN154" s="18"/>
      <c r="YO154" s="18"/>
      <c r="YP154" s="18"/>
      <c r="YQ154" s="18"/>
      <c r="YR154" s="18"/>
      <c r="YS154" s="18"/>
      <c r="YT154" s="18"/>
      <c r="YU154" s="18"/>
      <c r="YV154" s="18"/>
      <c r="YW154" s="18"/>
      <c r="YX154" s="18"/>
      <c r="YY154" s="18"/>
      <c r="YZ154" s="18"/>
      <c r="ZA154" s="18"/>
      <c r="ZB154" s="18"/>
      <c r="ZC154" s="18"/>
      <c r="ZD154" s="18"/>
      <c r="ZE154" s="18"/>
      <c r="ZF154" s="18"/>
      <c r="ZG154" s="18"/>
      <c r="ZH154" s="18"/>
      <c r="ZI154" s="18"/>
      <c r="ZJ154" s="18"/>
      <c r="ZK154" s="18"/>
      <c r="ZL154" s="18"/>
      <c r="ZM154" s="18"/>
      <c r="ZN154" s="18"/>
      <c r="ZO154" s="18"/>
      <c r="ZP154" s="18"/>
      <c r="ZQ154" s="18"/>
      <c r="ZR154" s="18"/>
      <c r="ZS154" s="18"/>
      <c r="ZT154" s="18"/>
      <c r="ZU154" s="18"/>
      <c r="ZV154" s="18"/>
      <c r="ZW154" s="18"/>
      <c r="ZX154" s="18"/>
      <c r="ZY154" s="18"/>
      <c r="ZZ154" s="18"/>
      <c r="AAA154" s="18"/>
      <c r="AAB154" s="18"/>
      <c r="AAC154" s="18"/>
      <c r="AAD154" s="18"/>
      <c r="AAE154" s="18"/>
      <c r="AAF154" s="18"/>
      <c r="AAG154" s="18"/>
      <c r="AAH154" s="18"/>
      <c r="AAI154" s="18"/>
      <c r="AAJ154" s="18"/>
      <c r="AAK154" s="18"/>
      <c r="AAL154" s="18"/>
      <c r="AAM154" s="18"/>
      <c r="AAN154" s="18"/>
      <c r="AAO154" s="18"/>
      <c r="AAP154" s="18"/>
      <c r="AAQ154" s="18"/>
      <c r="AAR154" s="18"/>
      <c r="AAS154" s="18"/>
      <c r="AAT154" s="18"/>
      <c r="AAU154" s="18"/>
      <c r="AAV154" s="18"/>
      <c r="AAW154" s="18"/>
      <c r="AAX154" s="18"/>
      <c r="AAY154" s="18"/>
      <c r="AAZ154" s="18"/>
      <c r="ABA154" s="18"/>
      <c r="ABB154" s="18"/>
      <c r="ABC154" s="18"/>
      <c r="ABD154" s="18"/>
      <c r="ABE154" s="18"/>
      <c r="ABF154" s="18"/>
      <c r="ABG154" s="18"/>
      <c r="ABH154" s="18"/>
      <c r="ABI154" s="18"/>
      <c r="ABJ154" s="18"/>
      <c r="ABK154" s="18"/>
      <c r="ABL154" s="18"/>
      <c r="ABM154" s="18"/>
      <c r="ABN154" s="18"/>
      <c r="ABO154" s="18"/>
      <c r="ABP154" s="18"/>
      <c r="ABQ154" s="18"/>
      <c r="ABR154" s="18"/>
      <c r="ABS154" s="18"/>
      <c r="ABT154" s="18"/>
      <c r="ABU154" s="18"/>
      <c r="ABV154" s="18"/>
      <c r="ABW154" s="18"/>
      <c r="ABX154" s="18"/>
      <c r="ABY154" s="18"/>
      <c r="ABZ154" s="18"/>
      <c r="ACA154" s="18"/>
      <c r="ACB154" s="18"/>
      <c r="ACC154" s="18"/>
      <c r="ACD154" s="18"/>
      <c r="ACE154" s="18"/>
      <c r="ACF154" s="18"/>
      <c r="ACG154" s="18"/>
      <c r="ACH154" s="18"/>
      <c r="ACI154" s="18"/>
      <c r="ACJ154" s="18"/>
      <c r="ACK154" s="18"/>
      <c r="ACL154" s="18"/>
      <c r="ACM154" s="18"/>
      <c r="ACN154" s="18"/>
      <c r="ACO154" s="18"/>
      <c r="ACP154" s="18"/>
      <c r="ACQ154" s="18"/>
      <c r="ACR154" s="18"/>
      <c r="ACS154" s="18"/>
      <c r="ACT154" s="18"/>
      <c r="ACU154" s="18"/>
      <c r="ACV154" s="18"/>
      <c r="ACW154" s="18"/>
      <c r="ACX154" s="18"/>
      <c r="ACY154" s="18"/>
      <c r="ACZ154" s="18"/>
      <c r="ADA154" s="18"/>
      <c r="ADB154" s="18"/>
      <c r="ADC154" s="18"/>
      <c r="ADD154" s="18"/>
      <c r="ADE154" s="18"/>
      <c r="ADF154" s="18"/>
      <c r="ADG154" s="18"/>
      <c r="ADH154" s="18"/>
      <c r="ADI154" s="18"/>
      <c r="ADJ154" s="18"/>
      <c r="ADK154" s="18"/>
      <c r="ADL154" s="18"/>
      <c r="ADM154" s="18"/>
      <c r="ADN154" s="18"/>
      <c r="ADO154" s="18"/>
      <c r="ADP154" s="18"/>
      <c r="ADQ154" s="18"/>
      <c r="ADR154" s="18"/>
      <c r="ADS154" s="18"/>
      <c r="ADT154" s="18"/>
      <c r="ADU154" s="18"/>
      <c r="ADV154" s="18"/>
      <c r="ADW154" s="18"/>
      <c r="ADX154" s="18"/>
      <c r="ADY154" s="18"/>
      <c r="ADZ154" s="18"/>
      <c r="AEA154" s="18"/>
      <c r="AEB154" s="18"/>
      <c r="AEC154" s="18"/>
      <c r="AED154" s="18"/>
      <c r="AEE154" s="18"/>
      <c r="AEF154" s="18"/>
      <c r="AEG154" s="18"/>
      <c r="AEH154" s="18"/>
      <c r="AEI154" s="18"/>
      <c r="AEJ154" s="18"/>
      <c r="AEK154" s="18"/>
      <c r="AEL154" s="18"/>
      <c r="AEM154" s="18"/>
      <c r="AEN154" s="18"/>
      <c r="AEO154" s="18"/>
      <c r="AEP154" s="18"/>
      <c r="AEQ154" s="18"/>
      <c r="AER154" s="18"/>
      <c r="AES154" s="18"/>
      <c r="AET154" s="18"/>
      <c r="AEU154" s="18"/>
      <c r="AEV154" s="18"/>
      <c r="AEW154" s="18"/>
      <c r="AEX154" s="18"/>
      <c r="AEY154" s="18"/>
      <c r="AEZ154" s="18"/>
      <c r="AFA154" s="18"/>
      <c r="AFB154" s="18"/>
      <c r="AFC154" s="18"/>
      <c r="AFD154" s="18"/>
      <c r="AFE154" s="18"/>
      <c r="AFF154" s="18"/>
      <c r="AFG154" s="18"/>
      <c r="AFH154" s="18"/>
      <c r="AFI154" s="18"/>
      <c r="AFJ154" s="18"/>
      <c r="AFK154" s="18"/>
      <c r="AFL154" s="18"/>
      <c r="AFM154" s="18"/>
      <c r="AFN154" s="18"/>
      <c r="AFO154" s="18"/>
      <c r="AFP154" s="18"/>
      <c r="AFQ154" s="18"/>
      <c r="AFR154" s="18"/>
      <c r="AFS154" s="18"/>
      <c r="AFT154" s="18"/>
      <c r="AFU154" s="18"/>
      <c r="AFV154" s="18"/>
      <c r="AFW154" s="18"/>
      <c r="AFX154" s="18"/>
      <c r="AFY154" s="18"/>
      <c r="AFZ154" s="18"/>
      <c r="AGA154" s="18"/>
      <c r="AGB154" s="18"/>
      <c r="AGC154" s="18"/>
      <c r="AGD154" s="18"/>
      <c r="AGE154" s="18"/>
      <c r="AGF154" s="18"/>
      <c r="AGG154" s="18"/>
      <c r="AGH154" s="18"/>
      <c r="AGI154" s="18"/>
      <c r="AGJ154" s="18"/>
      <c r="AGK154" s="18"/>
      <c r="AGL154" s="18"/>
      <c r="AGM154" s="18"/>
      <c r="AGN154" s="18"/>
      <c r="AGO154" s="18"/>
      <c r="AGP154" s="18"/>
      <c r="AGQ154" s="18"/>
      <c r="AGR154" s="18"/>
      <c r="AGS154" s="18"/>
      <c r="AGT154" s="18"/>
      <c r="AGU154" s="18"/>
      <c r="AGV154" s="18"/>
      <c r="AGW154" s="18"/>
      <c r="AGX154" s="18"/>
      <c r="AGY154" s="18"/>
      <c r="AGZ154" s="18"/>
      <c r="AHA154" s="18"/>
      <c r="AHB154" s="18"/>
      <c r="AHC154" s="18"/>
      <c r="AHD154" s="18"/>
      <c r="AHE154" s="18"/>
      <c r="AHF154" s="18"/>
      <c r="AHG154" s="18"/>
      <c r="AHH154" s="18"/>
      <c r="AHI154" s="18"/>
      <c r="AHJ154" s="18"/>
      <c r="AHK154" s="18"/>
      <c r="AHL154" s="18"/>
      <c r="AHM154" s="18"/>
      <c r="AHN154" s="18"/>
      <c r="AHO154" s="18"/>
      <c r="AHP154" s="18"/>
      <c r="AHQ154" s="18"/>
      <c r="AHR154" s="18"/>
      <c r="AHS154" s="18"/>
      <c r="AHT154" s="18"/>
      <c r="AHU154" s="18"/>
      <c r="AHV154" s="18"/>
      <c r="AHW154" s="18"/>
      <c r="AHX154" s="18"/>
      <c r="AHY154" s="18"/>
      <c r="AHZ154" s="18"/>
      <c r="AIA154" s="18"/>
      <c r="AIB154" s="18"/>
      <c r="AIC154" s="18"/>
      <c r="AID154" s="18"/>
      <c r="AIE154" s="18"/>
      <c r="AIF154" s="18"/>
      <c r="AIG154" s="18"/>
      <c r="AIH154" s="18"/>
      <c r="AII154" s="18"/>
      <c r="AIJ154" s="18"/>
      <c r="AIK154" s="18"/>
      <c r="AIL154" s="18"/>
      <c r="AIM154" s="18"/>
      <c r="AIN154" s="18"/>
      <c r="AIO154" s="18"/>
      <c r="AIP154" s="18"/>
      <c r="AIQ154" s="18"/>
      <c r="AIR154" s="18"/>
      <c r="AIS154" s="18"/>
      <c r="AIT154" s="18"/>
      <c r="AIU154" s="18"/>
      <c r="AIV154" s="18"/>
      <c r="AIW154" s="18"/>
      <c r="AIX154" s="18"/>
      <c r="AIY154" s="18"/>
      <c r="AIZ154" s="18"/>
      <c r="AJA154" s="18"/>
      <c r="AJB154" s="18"/>
      <c r="AJC154" s="18"/>
      <c r="AJD154" s="18"/>
      <c r="AJE154" s="18"/>
      <c r="AJF154" s="18"/>
      <c r="AJG154" s="18"/>
      <c r="AJH154" s="18"/>
      <c r="AJI154" s="18"/>
      <c r="AJJ154" s="18"/>
      <c r="AJK154" s="18"/>
      <c r="AJL154" s="18"/>
      <c r="AJM154" s="18"/>
      <c r="AJN154" s="18"/>
      <c r="AJO154" s="18"/>
      <c r="AJP154" s="18"/>
      <c r="AJQ154" s="18"/>
      <c r="AJR154" s="18"/>
      <c r="AJS154" s="18"/>
      <c r="AJT154" s="18"/>
      <c r="AJU154" s="18"/>
      <c r="AJV154" s="18"/>
      <c r="AJW154" s="18"/>
      <c r="AJX154" s="18"/>
      <c r="AJY154" s="18"/>
      <c r="AJZ154" s="18"/>
      <c r="AKA154" s="18"/>
      <c r="AKB154" s="18"/>
      <c r="AKC154" s="18"/>
      <c r="AKD154" s="18"/>
      <c r="AKE154" s="18"/>
      <c r="AKF154" s="18"/>
      <c r="AKG154" s="18"/>
      <c r="AKH154" s="18"/>
      <c r="AKI154" s="18"/>
      <c r="AKJ154" s="18"/>
      <c r="AKK154" s="18"/>
      <c r="AKL154" s="18"/>
      <c r="AKM154" s="18"/>
      <c r="AKN154" s="18"/>
      <c r="AKO154" s="18"/>
      <c r="AKP154" s="18"/>
      <c r="AKQ154" s="18"/>
      <c r="AKR154" s="18"/>
      <c r="AKS154" s="18"/>
      <c r="AKT154" s="18"/>
      <c r="AKU154" s="18"/>
      <c r="AKV154" s="18"/>
      <c r="AKW154" s="18"/>
      <c r="AKX154" s="18"/>
      <c r="AKY154" s="18"/>
      <c r="AKZ154" s="18"/>
      <c r="ALA154" s="18"/>
      <c r="ALB154" s="18"/>
      <c r="ALC154" s="18"/>
      <c r="ALD154" s="18"/>
      <c r="ALE154" s="18"/>
      <c r="ALF154" s="18"/>
      <c r="ALG154" s="18"/>
      <c r="ALH154" s="18"/>
      <c r="ALI154" s="18"/>
      <c r="ALJ154" s="18"/>
      <c r="ALK154" s="18"/>
      <c r="ALL154" s="18"/>
      <c r="ALM154" s="18"/>
      <c r="ALN154" s="18"/>
      <c r="ALO154" s="18"/>
      <c r="ALP154" s="18"/>
      <c r="ALQ154" s="18"/>
      <c r="ALR154" s="18"/>
      <c r="ALS154" s="18"/>
      <c r="ALT154" s="18"/>
      <c r="ALU154" s="18"/>
      <c r="ALV154" s="18"/>
      <c r="ALW154" s="18"/>
      <c r="ALX154" s="18"/>
      <c r="ALY154" s="18"/>
      <c r="ALZ154" s="18"/>
      <c r="AMA154" s="18"/>
      <c r="AMB154" s="18"/>
      <c r="AMC154" s="18"/>
      <c r="AMD154" s="18"/>
      <c r="AME154" s="18"/>
      <c r="AMF154" s="18"/>
      <c r="AMG154" s="18"/>
      <c r="AMH154" s="18"/>
      <c r="AMI154" s="18"/>
      <c r="AMJ154" s="18"/>
      <c r="AMK154" s="18"/>
      <c r="AML154" s="18"/>
      <c r="AMM154" s="18"/>
      <c r="AMN154" s="18"/>
      <c r="AMO154" s="18"/>
      <c r="AMP154" s="18"/>
      <c r="AMQ154" s="18"/>
      <c r="AMR154" s="18"/>
      <c r="AMS154" s="18"/>
      <c r="AMT154" s="18"/>
      <c r="AMU154" s="18"/>
      <c r="AMV154" s="18"/>
      <c r="AMW154" s="18"/>
      <c r="AMX154" s="18"/>
      <c r="AMY154" s="18"/>
      <c r="AMZ154" s="18"/>
      <c r="ANA154" s="18"/>
      <c r="ANB154" s="18"/>
      <c r="ANC154" s="18"/>
      <c r="AND154" s="18"/>
      <c r="ANE154" s="18"/>
      <c r="ANF154" s="18"/>
      <c r="ANG154" s="18"/>
      <c r="ANH154" s="18"/>
      <c r="ANI154" s="18"/>
      <c r="ANJ154" s="18"/>
      <c r="ANK154" s="18"/>
      <c r="ANL154" s="18"/>
      <c r="ANM154" s="18"/>
      <c r="ANN154" s="18"/>
      <c r="ANO154" s="18"/>
      <c r="ANP154" s="18"/>
      <c r="ANQ154" s="18"/>
      <c r="ANR154" s="18"/>
      <c r="ANS154" s="18"/>
      <c r="ANT154" s="18"/>
      <c r="ANU154" s="18"/>
      <c r="ANV154" s="18"/>
      <c r="ANW154" s="18"/>
      <c r="ANX154" s="18"/>
      <c r="ANY154" s="18"/>
      <c r="ANZ154" s="18"/>
      <c r="AOA154" s="18"/>
      <c r="AOB154" s="18"/>
      <c r="AOC154" s="18"/>
      <c r="AOD154" s="18"/>
      <c r="AOE154" s="18"/>
      <c r="AOF154" s="18"/>
      <c r="AOG154" s="18"/>
      <c r="AOH154" s="18"/>
      <c r="AOI154" s="18"/>
      <c r="AOJ154" s="18"/>
      <c r="AOK154" s="18"/>
      <c r="AOL154" s="18"/>
      <c r="AOM154" s="18"/>
      <c r="AON154" s="18"/>
      <c r="AOO154" s="18"/>
      <c r="AOP154" s="18"/>
      <c r="AOQ154" s="18"/>
      <c r="AOR154" s="18"/>
      <c r="AOS154" s="18"/>
      <c r="AOT154" s="18"/>
      <c r="AOU154" s="18"/>
      <c r="AOV154" s="18"/>
      <c r="AOW154" s="18"/>
      <c r="AOX154" s="18"/>
      <c r="AOY154" s="18"/>
      <c r="AOZ154" s="18"/>
      <c r="APA154" s="18"/>
      <c r="APB154" s="18"/>
      <c r="APC154" s="18"/>
      <c r="APD154" s="18"/>
      <c r="APE154" s="18"/>
      <c r="APF154" s="18"/>
      <c r="APG154" s="18"/>
      <c r="APH154" s="18"/>
      <c r="API154" s="18"/>
      <c r="APJ154" s="18"/>
      <c r="APK154" s="18"/>
      <c r="APL154" s="18"/>
      <c r="APM154" s="18"/>
      <c r="APN154" s="18"/>
      <c r="APO154" s="18"/>
      <c r="APP154" s="18"/>
      <c r="APQ154" s="18"/>
      <c r="APR154" s="18"/>
      <c r="APS154" s="18"/>
      <c r="APT154" s="18"/>
      <c r="APU154" s="18"/>
      <c r="APV154" s="18"/>
      <c r="APW154" s="18"/>
      <c r="APX154" s="18"/>
      <c r="APY154" s="18"/>
      <c r="APZ154" s="18"/>
      <c r="AQA154" s="18"/>
      <c r="AQB154" s="18"/>
      <c r="AQC154" s="18"/>
      <c r="AQD154" s="18"/>
      <c r="AQE154" s="18"/>
      <c r="AQF154" s="18"/>
      <c r="AQG154" s="18"/>
      <c r="AQH154" s="18"/>
      <c r="AQI154" s="18"/>
      <c r="AQJ154" s="18"/>
      <c r="AQK154" s="18"/>
      <c r="AQL154" s="18"/>
      <c r="AQM154" s="18"/>
      <c r="AQN154" s="18"/>
      <c r="AQO154" s="18"/>
      <c r="AQP154" s="18"/>
      <c r="AQQ154" s="18"/>
      <c r="AQR154" s="18"/>
      <c r="AQS154" s="18"/>
      <c r="AQT154" s="18"/>
      <c r="AQU154" s="18"/>
      <c r="AQV154" s="18"/>
      <c r="AQW154" s="18"/>
      <c r="AQX154" s="18"/>
      <c r="AQY154" s="18"/>
      <c r="AQZ154" s="18"/>
      <c r="ARA154" s="18"/>
      <c r="ARB154" s="18"/>
      <c r="ARC154" s="18"/>
      <c r="ARD154" s="18"/>
      <c r="ARE154" s="18"/>
      <c r="ARF154" s="18"/>
      <c r="ARG154" s="18"/>
      <c r="ARH154" s="18"/>
      <c r="ARI154" s="18"/>
      <c r="ARJ154" s="18"/>
      <c r="ARK154" s="18"/>
      <c r="ARL154" s="18"/>
      <c r="ARM154" s="18"/>
      <c r="ARN154" s="18"/>
      <c r="ARO154" s="18"/>
      <c r="ARP154" s="18"/>
      <c r="ARQ154" s="18"/>
      <c r="ARR154" s="18"/>
      <c r="ARS154" s="18"/>
      <c r="ART154" s="18"/>
      <c r="ARU154" s="18"/>
      <c r="ARV154" s="18"/>
      <c r="ARW154" s="18"/>
      <c r="ARX154" s="18"/>
      <c r="ARY154" s="18"/>
      <c r="ARZ154" s="18"/>
      <c r="ASA154" s="18"/>
      <c r="ASB154" s="18"/>
      <c r="ASC154" s="18"/>
      <c r="ASD154" s="18"/>
      <c r="ASE154" s="18"/>
      <c r="ASF154" s="18"/>
      <c r="ASG154" s="18"/>
      <c r="ASH154" s="18"/>
      <c r="ASI154" s="18"/>
      <c r="ASJ154" s="18"/>
      <c r="ASK154" s="18"/>
      <c r="ASL154" s="18"/>
      <c r="ASM154" s="18"/>
      <c r="ASN154" s="18"/>
      <c r="ASO154" s="18"/>
      <c r="ASP154" s="18"/>
      <c r="ASQ154" s="18"/>
      <c r="ASR154" s="18"/>
      <c r="ASS154" s="18"/>
      <c r="AST154" s="18"/>
      <c r="ASU154" s="18"/>
      <c r="ASV154" s="18"/>
      <c r="ASW154" s="18"/>
      <c r="ASX154" s="18"/>
      <c r="ASY154" s="18"/>
      <c r="ASZ154" s="18"/>
      <c r="ATA154" s="18"/>
      <c r="ATB154" s="18"/>
      <c r="ATC154" s="18"/>
      <c r="ATD154" s="18"/>
      <c r="ATE154" s="18"/>
      <c r="ATF154" s="18"/>
      <c r="ATG154" s="18"/>
      <c r="ATH154" s="18"/>
      <c r="ATI154" s="18"/>
      <c r="ATJ154" s="18"/>
      <c r="ATK154" s="18"/>
      <c r="ATL154" s="18"/>
      <c r="ATM154" s="18"/>
      <c r="ATN154" s="18"/>
      <c r="ATO154" s="18"/>
      <c r="ATP154" s="18"/>
      <c r="ATQ154" s="18"/>
      <c r="ATR154" s="18"/>
      <c r="ATS154" s="18"/>
      <c r="ATT154" s="18"/>
      <c r="ATU154" s="18"/>
      <c r="ATV154" s="18"/>
      <c r="ATW154" s="18"/>
      <c r="ATX154" s="18"/>
      <c r="ATY154" s="18"/>
      <c r="ATZ154" s="18"/>
      <c r="AUA154" s="18"/>
      <c r="AUB154" s="18"/>
      <c r="AUC154" s="18"/>
      <c r="AUD154" s="18"/>
      <c r="AUE154" s="18"/>
      <c r="AUF154" s="18"/>
      <c r="AUG154" s="18"/>
      <c r="AUH154" s="18"/>
      <c r="AUI154" s="18"/>
      <c r="AUJ154" s="18"/>
      <c r="AUK154" s="18"/>
      <c r="AUL154" s="18"/>
      <c r="AUM154" s="18"/>
      <c r="AUN154" s="18"/>
      <c r="AUO154" s="18"/>
      <c r="AUP154" s="18"/>
      <c r="AUQ154" s="18"/>
      <c r="AUR154" s="18"/>
      <c r="AUS154" s="18"/>
      <c r="AUT154" s="18"/>
      <c r="AUU154" s="18"/>
      <c r="AUV154" s="18"/>
      <c r="AUW154" s="18"/>
      <c r="AUX154" s="18"/>
      <c r="AUY154" s="18"/>
      <c r="AUZ154" s="18"/>
      <c r="AVA154" s="18"/>
      <c r="AVB154" s="18"/>
      <c r="AVC154" s="18"/>
      <c r="AVD154" s="18"/>
      <c r="AVE154" s="18"/>
      <c r="AVF154" s="18"/>
      <c r="AVG154" s="18"/>
      <c r="AVH154" s="18"/>
      <c r="AVI154" s="18"/>
      <c r="AVJ154" s="18"/>
      <c r="AVK154" s="18"/>
      <c r="AVL154" s="18"/>
      <c r="AVM154" s="18"/>
      <c r="AVN154" s="18"/>
      <c r="AVO154" s="18"/>
      <c r="AVP154" s="18"/>
      <c r="AVQ154" s="18"/>
      <c r="AVR154" s="18"/>
      <c r="AVS154" s="18"/>
      <c r="AVT154" s="18"/>
      <c r="AVU154" s="18"/>
      <c r="AVV154" s="18"/>
      <c r="AVW154" s="18"/>
      <c r="AVX154" s="18"/>
      <c r="AVY154" s="18"/>
      <c r="AVZ154" s="18"/>
      <c r="AWA154" s="18"/>
      <c r="AWB154" s="18"/>
      <c r="AWC154" s="18"/>
      <c r="AWD154" s="18"/>
      <c r="AWE154" s="18"/>
      <c r="AWF154" s="18"/>
      <c r="AWG154" s="18"/>
      <c r="AWH154" s="18"/>
      <c r="AWI154" s="18"/>
      <c r="AWJ154" s="18"/>
      <c r="AWK154" s="18"/>
      <c r="AWL154" s="18"/>
      <c r="AWM154" s="18"/>
      <c r="AWN154" s="18"/>
      <c r="AWO154" s="18"/>
      <c r="AWP154" s="18"/>
      <c r="AWQ154" s="18"/>
      <c r="AWR154" s="18"/>
      <c r="AWS154" s="18"/>
      <c r="AWT154" s="18"/>
      <c r="AWU154" s="18"/>
      <c r="AWV154" s="18"/>
      <c r="AWW154" s="18"/>
      <c r="AWX154" s="18"/>
      <c r="AWY154" s="18"/>
      <c r="AWZ154" s="18"/>
      <c r="AXA154" s="18"/>
      <c r="AXB154" s="18"/>
      <c r="AXC154" s="18"/>
      <c r="AXD154" s="18"/>
      <c r="AXE154" s="18"/>
      <c r="AXF154" s="18"/>
      <c r="AXG154" s="18"/>
      <c r="AXH154" s="18"/>
      <c r="AXI154" s="18"/>
      <c r="AXJ154" s="18"/>
      <c r="AXK154" s="18"/>
      <c r="AXL154" s="18"/>
      <c r="AXM154" s="18"/>
      <c r="AXN154" s="18"/>
      <c r="AXO154" s="18"/>
      <c r="AXP154" s="18"/>
      <c r="AXQ154" s="18"/>
      <c r="AXR154" s="18"/>
      <c r="AXS154" s="18"/>
      <c r="AXT154" s="18"/>
      <c r="AXU154" s="18"/>
      <c r="AXV154" s="18"/>
      <c r="AXW154" s="18"/>
      <c r="AXX154" s="18"/>
      <c r="AXY154" s="18"/>
      <c r="AXZ154" s="18"/>
      <c r="AYA154" s="18"/>
      <c r="AYB154" s="18"/>
      <c r="AYC154" s="18"/>
      <c r="AYD154" s="18"/>
      <c r="AYE154" s="18"/>
      <c r="AYF154" s="18"/>
      <c r="AYG154" s="18"/>
      <c r="AYH154" s="18"/>
      <c r="AYI154" s="18"/>
      <c r="AYJ154" s="18"/>
      <c r="AYK154" s="18"/>
      <c r="AYL154" s="18"/>
      <c r="AYM154" s="18"/>
      <c r="AYN154" s="18"/>
      <c r="AYO154" s="18"/>
      <c r="AYP154" s="18"/>
      <c r="AYQ154" s="18"/>
      <c r="AYR154" s="18"/>
      <c r="AYS154" s="18"/>
      <c r="AYT154" s="18"/>
      <c r="AYU154" s="18"/>
      <c r="AYV154" s="18"/>
      <c r="AYW154" s="18"/>
      <c r="AYX154" s="18"/>
      <c r="AYY154" s="18"/>
      <c r="AYZ154" s="18"/>
      <c r="AZA154" s="18"/>
      <c r="AZB154" s="18"/>
      <c r="AZC154" s="18"/>
      <c r="AZD154" s="18"/>
      <c r="AZE154" s="18"/>
      <c r="AZF154" s="18"/>
      <c r="AZG154" s="18"/>
      <c r="AZH154" s="18"/>
      <c r="AZI154" s="18"/>
      <c r="AZJ154" s="18"/>
      <c r="AZK154" s="18"/>
      <c r="AZL154" s="18"/>
      <c r="AZM154" s="18"/>
      <c r="AZN154" s="18"/>
      <c r="AZO154" s="18"/>
      <c r="AZP154" s="18"/>
      <c r="AZQ154" s="18"/>
      <c r="AZR154" s="18"/>
      <c r="AZS154" s="18"/>
      <c r="AZT154" s="18"/>
      <c r="AZU154" s="18"/>
      <c r="AZV154" s="18"/>
      <c r="AZW154" s="18"/>
      <c r="AZX154" s="18"/>
      <c r="AZY154" s="18"/>
      <c r="AZZ154" s="18"/>
      <c r="BAA154" s="18"/>
      <c r="BAB154" s="18"/>
      <c r="BAC154" s="18"/>
      <c r="BAD154" s="18"/>
      <c r="BAE154" s="18"/>
      <c r="BAF154" s="18"/>
      <c r="BAG154" s="18"/>
      <c r="BAH154" s="18"/>
      <c r="BAI154" s="18"/>
      <c r="BAJ154" s="18"/>
      <c r="BAK154" s="18"/>
      <c r="BAL154" s="18"/>
      <c r="BAM154" s="18"/>
      <c r="BAN154" s="18"/>
      <c r="BAO154" s="18"/>
      <c r="BAP154" s="18"/>
      <c r="BAQ154" s="18"/>
      <c r="BAR154" s="18"/>
      <c r="BAS154" s="18"/>
      <c r="BAT154" s="18"/>
      <c r="BAU154" s="18"/>
      <c r="BAV154" s="18"/>
      <c r="BAW154" s="18"/>
      <c r="BAX154" s="18"/>
      <c r="BAY154" s="18"/>
      <c r="BAZ154" s="18"/>
      <c r="BBA154" s="18"/>
      <c r="BBB154" s="18"/>
      <c r="BBC154" s="18"/>
      <c r="BBD154" s="18"/>
      <c r="BBE154" s="18"/>
      <c r="BBF154" s="18"/>
      <c r="BBG154" s="18"/>
      <c r="BBH154" s="18"/>
      <c r="BBI154" s="18"/>
      <c r="BBJ154" s="18"/>
      <c r="BBK154" s="18"/>
      <c r="BBL154" s="18"/>
      <c r="BBM154" s="18"/>
      <c r="BBN154" s="18"/>
      <c r="BBO154" s="18"/>
      <c r="BBP154" s="18"/>
      <c r="BBQ154" s="18"/>
      <c r="BBR154" s="18"/>
      <c r="BBS154" s="18"/>
      <c r="BBT154" s="18"/>
      <c r="BBU154" s="18"/>
      <c r="BBV154" s="18"/>
      <c r="BBW154" s="18"/>
      <c r="BBX154" s="18"/>
      <c r="BBY154" s="18"/>
      <c r="BBZ154" s="18"/>
      <c r="BCA154" s="18"/>
      <c r="BCB154" s="18"/>
      <c r="BCC154" s="18"/>
      <c r="BCD154" s="18"/>
      <c r="BCE154" s="18"/>
      <c r="BCF154" s="18"/>
      <c r="BCG154" s="18"/>
      <c r="BCH154" s="18"/>
      <c r="BCI154" s="18"/>
      <c r="BCJ154" s="18"/>
      <c r="BCK154" s="18"/>
      <c r="BCL154" s="18"/>
      <c r="BCM154" s="18"/>
      <c r="BCN154" s="18"/>
      <c r="BCO154" s="18"/>
      <c r="BCP154" s="18"/>
      <c r="BCQ154" s="18"/>
      <c r="BCR154" s="18"/>
      <c r="BCS154" s="18"/>
      <c r="BCT154" s="18"/>
      <c r="BCU154" s="18"/>
      <c r="BCV154" s="18"/>
      <c r="BCW154" s="18"/>
      <c r="BCX154" s="18"/>
      <c r="BCY154" s="18"/>
      <c r="BCZ154" s="18"/>
      <c r="BDA154" s="18"/>
      <c r="BDB154" s="18"/>
      <c r="BDC154" s="18"/>
      <c r="BDD154" s="18"/>
      <c r="BDE154" s="18"/>
      <c r="BDF154" s="18"/>
      <c r="BDG154" s="18"/>
      <c r="BDH154" s="18"/>
      <c r="BDI154" s="18"/>
      <c r="BDJ154" s="18"/>
      <c r="BDK154" s="18"/>
      <c r="BDL154" s="18"/>
      <c r="BDM154" s="18"/>
      <c r="BDN154" s="18"/>
      <c r="BDO154" s="18"/>
      <c r="BDP154" s="18"/>
      <c r="BDQ154" s="18"/>
      <c r="BDR154" s="18"/>
      <c r="BDS154" s="18"/>
      <c r="BDT154" s="18"/>
      <c r="BDU154" s="18"/>
      <c r="BDV154" s="18"/>
      <c r="BDW154" s="18"/>
      <c r="BDX154" s="18"/>
      <c r="BDY154" s="18"/>
      <c r="BDZ154" s="18"/>
      <c r="BEA154" s="18"/>
      <c r="BEB154" s="18"/>
      <c r="BEC154" s="18"/>
      <c r="BED154" s="18"/>
      <c r="BEE154" s="18"/>
      <c r="BEF154" s="18"/>
      <c r="BEG154" s="18"/>
      <c r="BEH154" s="18"/>
      <c r="BEI154" s="18"/>
      <c r="BEJ154" s="18"/>
      <c r="BEK154" s="18"/>
      <c r="BEL154" s="18"/>
      <c r="BEM154" s="18"/>
      <c r="BEN154" s="18"/>
      <c r="BEO154" s="18"/>
      <c r="BEP154" s="18"/>
      <c r="BEQ154" s="18"/>
      <c r="BER154" s="18"/>
      <c r="BES154" s="18"/>
      <c r="BET154" s="18"/>
      <c r="BEU154" s="18"/>
      <c r="BEV154" s="18"/>
      <c r="BEW154" s="18"/>
      <c r="BEX154" s="18"/>
      <c r="BEY154" s="18"/>
      <c r="BEZ154" s="18"/>
      <c r="BFA154" s="18"/>
      <c r="BFB154" s="18"/>
      <c r="BFC154" s="18"/>
      <c r="BFD154" s="18"/>
      <c r="BFE154" s="18"/>
      <c r="BFF154" s="18"/>
      <c r="BFG154" s="18"/>
      <c r="BFH154" s="18"/>
      <c r="BFI154" s="18"/>
      <c r="BFJ154" s="18"/>
      <c r="BFK154" s="18"/>
      <c r="BFL154" s="18"/>
      <c r="BFM154" s="18"/>
      <c r="BFN154" s="18"/>
      <c r="BFO154" s="18"/>
      <c r="BFP154" s="18"/>
      <c r="BFQ154" s="18"/>
      <c r="BFR154" s="18"/>
      <c r="BFS154" s="18"/>
      <c r="BFT154" s="18"/>
      <c r="BFU154" s="18"/>
      <c r="BFV154" s="18"/>
      <c r="BFW154" s="18"/>
      <c r="BFX154" s="18"/>
      <c r="BFY154" s="18"/>
      <c r="BFZ154" s="18"/>
      <c r="BGA154" s="18"/>
      <c r="BGB154" s="18"/>
      <c r="BGC154" s="18"/>
      <c r="BGD154" s="18"/>
      <c r="BGE154" s="18"/>
      <c r="BGF154" s="18"/>
      <c r="BGG154" s="18"/>
      <c r="BGH154" s="18"/>
      <c r="BGI154" s="18"/>
      <c r="BGJ154" s="18"/>
      <c r="BGK154" s="18"/>
      <c r="BGL154" s="18"/>
      <c r="BGM154" s="18"/>
      <c r="BGN154" s="18"/>
      <c r="BGO154" s="18"/>
      <c r="BGP154" s="18"/>
      <c r="BGQ154" s="18"/>
      <c r="BGR154" s="18"/>
      <c r="BGS154" s="18"/>
      <c r="BGT154" s="18"/>
      <c r="BGU154" s="18"/>
      <c r="BGV154" s="18"/>
      <c r="BGW154" s="18"/>
      <c r="BGX154" s="18"/>
      <c r="BGY154" s="18"/>
      <c r="BGZ154" s="18"/>
      <c r="BHA154" s="18"/>
      <c r="BHB154" s="18"/>
      <c r="BHC154" s="18"/>
      <c r="BHD154" s="18"/>
      <c r="BHE154" s="18"/>
      <c r="BHF154" s="18"/>
      <c r="BHG154" s="18"/>
      <c r="BHH154" s="18"/>
      <c r="BHI154" s="18"/>
      <c r="BHJ154" s="18"/>
      <c r="BHK154" s="18"/>
      <c r="BHL154" s="18"/>
      <c r="BHM154" s="18"/>
      <c r="BHN154" s="18"/>
      <c r="BHO154" s="18"/>
      <c r="BHP154" s="18"/>
      <c r="BHQ154" s="18"/>
      <c r="BHR154" s="18"/>
      <c r="BHS154" s="18"/>
      <c r="BHT154" s="18"/>
      <c r="BHU154" s="18"/>
      <c r="BHV154" s="18"/>
      <c r="BHW154" s="18"/>
      <c r="BHX154" s="18"/>
      <c r="BHY154" s="18"/>
      <c r="BHZ154" s="18"/>
      <c r="BIA154" s="18"/>
      <c r="BIB154" s="18"/>
      <c r="BIC154" s="18"/>
      <c r="BID154" s="18"/>
      <c r="BIE154" s="18"/>
      <c r="BIF154" s="18"/>
      <c r="BIG154" s="18"/>
      <c r="BIH154" s="18"/>
      <c r="BII154" s="18"/>
      <c r="BIJ154" s="18"/>
      <c r="BIK154" s="18"/>
      <c r="BIL154" s="18"/>
      <c r="BIM154" s="18"/>
      <c r="BIN154" s="18"/>
      <c r="BIO154" s="18"/>
      <c r="BIP154" s="18"/>
      <c r="BIQ154" s="18"/>
      <c r="BIR154" s="18"/>
      <c r="BIS154" s="18"/>
      <c r="BIT154" s="18"/>
      <c r="BIU154" s="18"/>
      <c r="BIV154" s="18"/>
      <c r="BIW154" s="18"/>
      <c r="BIX154" s="18"/>
      <c r="BIY154" s="18"/>
      <c r="BIZ154" s="18"/>
      <c r="BJA154" s="18"/>
      <c r="BJB154" s="18"/>
      <c r="BJC154" s="18"/>
      <c r="BJD154" s="18"/>
      <c r="BJE154" s="18"/>
      <c r="BJF154" s="18"/>
      <c r="BJG154" s="18"/>
      <c r="BJH154" s="18"/>
      <c r="BJI154" s="18"/>
      <c r="BJJ154" s="18"/>
      <c r="BJK154" s="18"/>
      <c r="BJL154" s="18"/>
      <c r="BJM154" s="18"/>
      <c r="BJN154" s="18"/>
      <c r="BJO154" s="18"/>
      <c r="BJP154" s="18"/>
      <c r="BJQ154" s="18"/>
      <c r="BJR154" s="18"/>
      <c r="BJS154" s="18"/>
      <c r="BJT154" s="18"/>
      <c r="BJU154" s="18"/>
      <c r="BJV154" s="18"/>
      <c r="BJW154" s="18"/>
      <c r="BJX154" s="18"/>
      <c r="BJY154" s="18"/>
      <c r="BJZ154" s="18"/>
      <c r="BKA154" s="18"/>
      <c r="BKB154" s="18"/>
      <c r="BKC154" s="18"/>
      <c r="BKD154" s="18"/>
      <c r="BKE154" s="18"/>
      <c r="BKF154" s="18"/>
      <c r="BKG154" s="18"/>
      <c r="BKH154" s="18"/>
      <c r="BKI154" s="18"/>
      <c r="BKJ154" s="18"/>
      <c r="BKK154" s="18"/>
      <c r="BKL154" s="18"/>
      <c r="BKM154" s="18"/>
      <c r="BKN154" s="18"/>
      <c r="BKO154" s="18"/>
      <c r="BKP154" s="18"/>
      <c r="BKQ154" s="18"/>
      <c r="BKR154" s="18"/>
      <c r="BKS154" s="18"/>
      <c r="BKT154" s="18"/>
      <c r="BKU154" s="18"/>
      <c r="BKV154" s="18"/>
      <c r="BKW154" s="18"/>
      <c r="BKX154" s="18"/>
      <c r="BKY154" s="18"/>
      <c r="BKZ154" s="18"/>
      <c r="BLA154" s="18"/>
      <c r="BLB154" s="18"/>
      <c r="BLC154" s="18"/>
      <c r="BLD154" s="18"/>
      <c r="BLE154" s="18"/>
      <c r="BLF154" s="18"/>
      <c r="BLG154" s="18"/>
      <c r="BLH154" s="18"/>
      <c r="BLI154" s="18"/>
      <c r="BLJ154" s="18"/>
      <c r="BLK154" s="18"/>
      <c r="BLL154" s="18"/>
      <c r="BLM154" s="18"/>
      <c r="BLN154" s="18"/>
      <c r="BLO154" s="18"/>
      <c r="BLP154" s="18"/>
      <c r="BLQ154" s="18"/>
      <c r="BLR154" s="18"/>
      <c r="BLS154" s="18"/>
      <c r="BLT154" s="18"/>
      <c r="BLU154" s="18"/>
      <c r="BLV154" s="18"/>
      <c r="BLW154" s="18"/>
      <c r="BLX154" s="18"/>
      <c r="BLY154" s="18"/>
      <c r="BLZ154" s="18"/>
      <c r="BMA154" s="18"/>
      <c r="BMB154" s="18"/>
      <c r="BMC154" s="18"/>
      <c r="BMD154" s="18"/>
      <c r="BME154" s="18"/>
      <c r="BMF154" s="18"/>
      <c r="BMG154" s="18"/>
      <c r="BMH154" s="18"/>
      <c r="BMI154" s="18"/>
      <c r="BMJ154" s="18"/>
      <c r="BMK154" s="18"/>
      <c r="BML154" s="18"/>
      <c r="BMM154" s="18"/>
      <c r="BMN154" s="18"/>
      <c r="BMO154" s="18"/>
      <c r="BMP154" s="18"/>
      <c r="BMQ154" s="18"/>
      <c r="BMR154" s="18"/>
      <c r="BMS154" s="18"/>
      <c r="BMT154" s="18"/>
      <c r="BMU154" s="18"/>
      <c r="BMV154" s="18"/>
      <c r="BMW154" s="18"/>
      <c r="BMX154" s="18"/>
      <c r="BMY154" s="18"/>
      <c r="BMZ154" s="18"/>
      <c r="BNA154" s="18"/>
      <c r="BNB154" s="18"/>
      <c r="BNC154" s="18"/>
      <c r="BND154" s="18"/>
      <c r="BNE154" s="18"/>
      <c r="BNF154" s="18"/>
      <c r="BNG154" s="18"/>
      <c r="BNH154" s="18"/>
      <c r="BNI154" s="18"/>
      <c r="BNJ154" s="18"/>
      <c r="BNK154" s="18"/>
      <c r="BNL154" s="18"/>
      <c r="BNM154" s="18"/>
      <c r="BNN154" s="18"/>
      <c r="BNO154" s="18"/>
      <c r="BNP154" s="18"/>
      <c r="BNQ154" s="18"/>
      <c r="BNR154" s="18"/>
      <c r="BNS154" s="18"/>
      <c r="BNT154" s="18"/>
      <c r="BNU154" s="18"/>
      <c r="BNV154" s="18"/>
      <c r="BNW154" s="18"/>
      <c r="BNX154" s="18"/>
      <c r="BNY154" s="18"/>
      <c r="BNZ154" s="18"/>
      <c r="BOA154" s="18"/>
      <c r="BOB154" s="18"/>
      <c r="BOC154" s="18"/>
      <c r="BOD154" s="18"/>
      <c r="BOE154" s="18"/>
      <c r="BOF154" s="18"/>
      <c r="BOG154" s="18"/>
      <c r="BOH154" s="18"/>
      <c r="BOI154" s="18"/>
      <c r="BOJ154" s="18"/>
      <c r="BOK154" s="18"/>
      <c r="BOL154" s="18"/>
      <c r="BOM154" s="18"/>
      <c r="BON154" s="18"/>
      <c r="BOO154" s="18"/>
      <c r="BOP154" s="18"/>
      <c r="BOQ154" s="18"/>
      <c r="BOR154" s="18"/>
      <c r="BOS154" s="18"/>
      <c r="BOT154" s="18"/>
      <c r="BOU154" s="18"/>
      <c r="BOV154" s="18"/>
      <c r="BOW154" s="18"/>
      <c r="BOX154" s="18"/>
      <c r="BOY154" s="18"/>
      <c r="BOZ154" s="18"/>
      <c r="BPA154" s="18"/>
      <c r="BPB154" s="18"/>
      <c r="BPC154" s="18"/>
      <c r="BPD154" s="18"/>
      <c r="BPE154" s="18"/>
      <c r="BPF154" s="18"/>
      <c r="BPG154" s="18"/>
      <c r="BPH154" s="18"/>
      <c r="BPI154" s="18"/>
      <c r="BPJ154" s="18"/>
      <c r="BPK154" s="18"/>
      <c r="BPL154" s="18"/>
      <c r="BPM154" s="18"/>
      <c r="BPN154" s="18"/>
      <c r="BPO154" s="18"/>
      <c r="BPP154" s="18"/>
      <c r="BPQ154" s="18"/>
      <c r="BPR154" s="18"/>
      <c r="BPS154" s="18"/>
      <c r="BPT154" s="18"/>
      <c r="BPU154" s="18"/>
      <c r="BPV154" s="18"/>
      <c r="BPW154" s="18"/>
      <c r="BPX154" s="18"/>
      <c r="BPY154" s="18"/>
      <c r="BPZ154" s="18"/>
      <c r="BQA154" s="18"/>
      <c r="BQB154" s="18"/>
      <c r="BQC154" s="18"/>
      <c r="BQD154" s="18"/>
      <c r="BQE154" s="18"/>
      <c r="BQF154" s="18"/>
      <c r="BQG154" s="18"/>
      <c r="BQH154" s="18"/>
      <c r="BQI154" s="18"/>
      <c r="BQJ154" s="18"/>
      <c r="BQK154" s="18"/>
      <c r="BQL154" s="18"/>
      <c r="BQM154" s="18"/>
      <c r="BQN154" s="18"/>
      <c r="BQO154" s="18"/>
      <c r="BQP154" s="18"/>
      <c r="BQQ154" s="18"/>
      <c r="BQR154" s="18"/>
      <c r="BQS154" s="18"/>
      <c r="BQT154" s="18"/>
      <c r="BQU154" s="18"/>
      <c r="BQV154" s="18"/>
      <c r="BQW154" s="18"/>
      <c r="BQX154" s="18"/>
      <c r="BQY154" s="18"/>
      <c r="BQZ154" s="18"/>
      <c r="BRA154" s="18"/>
      <c r="BRB154" s="18"/>
      <c r="BRC154" s="18"/>
      <c r="BRD154" s="18"/>
      <c r="BRE154" s="18"/>
      <c r="BRF154" s="18"/>
      <c r="BRG154" s="18"/>
      <c r="BRH154" s="18"/>
      <c r="BRI154" s="18"/>
      <c r="BRJ154" s="18"/>
      <c r="BRK154" s="18"/>
      <c r="BRL154" s="18"/>
      <c r="BRM154" s="18"/>
      <c r="BRN154" s="18"/>
      <c r="BRO154" s="18"/>
      <c r="BRP154" s="18"/>
      <c r="BRQ154" s="18"/>
      <c r="BRR154" s="18"/>
      <c r="BRS154" s="18"/>
      <c r="BRT154" s="18"/>
      <c r="BRU154" s="18"/>
      <c r="BRV154" s="18"/>
      <c r="BRW154" s="18"/>
      <c r="BRX154" s="18"/>
      <c r="BRY154" s="18"/>
      <c r="BRZ154" s="18"/>
      <c r="BSA154" s="18"/>
      <c r="BSB154" s="18"/>
      <c r="BSC154" s="18"/>
      <c r="BSD154" s="18"/>
      <c r="BSE154" s="18"/>
      <c r="BSF154" s="18"/>
      <c r="BSG154" s="18"/>
      <c r="BSH154" s="18"/>
      <c r="BSI154" s="18"/>
      <c r="BSJ154" s="18"/>
      <c r="BSK154" s="18"/>
      <c r="BSL154" s="18"/>
      <c r="BSM154" s="18"/>
      <c r="BSN154" s="18"/>
      <c r="BSO154" s="18"/>
      <c r="BSP154" s="18"/>
      <c r="BSQ154" s="18"/>
      <c r="BSR154" s="18"/>
      <c r="BSS154" s="18"/>
      <c r="BST154" s="18"/>
      <c r="BSU154" s="18"/>
      <c r="BSV154" s="18"/>
      <c r="BSW154" s="18"/>
      <c r="BSX154" s="18"/>
      <c r="BSY154" s="18"/>
      <c r="BSZ154" s="18"/>
      <c r="BTA154" s="18"/>
      <c r="BTB154" s="18"/>
      <c r="BTC154" s="18"/>
      <c r="BTD154" s="18"/>
      <c r="BTE154" s="18"/>
      <c r="BTF154" s="18"/>
      <c r="BTG154" s="18"/>
      <c r="BTH154" s="18"/>
      <c r="BTI154" s="18"/>
      <c r="BTJ154" s="18"/>
      <c r="BTK154" s="18"/>
      <c r="BTL154" s="18"/>
      <c r="BTM154" s="18"/>
      <c r="BTN154" s="18"/>
      <c r="BTO154" s="18"/>
      <c r="BTP154" s="18"/>
      <c r="BTQ154" s="18"/>
      <c r="BTR154" s="18"/>
      <c r="BTS154" s="18"/>
      <c r="BTT154" s="18"/>
      <c r="BTU154" s="18"/>
      <c r="BTV154" s="18"/>
      <c r="BTW154" s="18"/>
      <c r="BTX154" s="18"/>
      <c r="BTY154" s="18"/>
      <c r="BTZ154" s="18"/>
      <c r="BUA154" s="18"/>
      <c r="BUB154" s="18"/>
      <c r="BUC154" s="18"/>
      <c r="BUD154" s="18"/>
      <c r="BUE154" s="18"/>
      <c r="BUF154" s="18"/>
      <c r="BUG154" s="18"/>
      <c r="BUH154" s="18"/>
      <c r="BUI154" s="18"/>
      <c r="BUJ154" s="18"/>
      <c r="BUK154" s="18"/>
      <c r="BUL154" s="18"/>
      <c r="BUM154" s="18"/>
      <c r="BUN154" s="18"/>
      <c r="BUO154" s="18"/>
      <c r="BUP154" s="18"/>
      <c r="BUQ154" s="18"/>
      <c r="BUR154" s="18"/>
      <c r="BUS154" s="18"/>
      <c r="BUT154" s="18"/>
      <c r="BUU154" s="18"/>
      <c r="BUV154" s="18"/>
      <c r="BUW154" s="18"/>
      <c r="BUX154" s="18"/>
      <c r="BUY154" s="18"/>
      <c r="BUZ154" s="18"/>
      <c r="BVA154" s="18"/>
      <c r="BVB154" s="18"/>
      <c r="BVC154" s="18"/>
      <c r="BVD154" s="18"/>
      <c r="BVE154" s="18"/>
      <c r="BVF154" s="18"/>
      <c r="BVG154" s="18"/>
      <c r="BVH154" s="18"/>
      <c r="BVI154" s="18"/>
      <c r="BVJ154" s="18"/>
      <c r="BVK154" s="18"/>
      <c r="BVL154" s="18"/>
      <c r="BVM154" s="18"/>
      <c r="BVN154" s="18"/>
      <c r="BVO154" s="18"/>
      <c r="BVP154" s="18"/>
      <c r="BVQ154" s="18"/>
      <c r="BVR154" s="18"/>
      <c r="BVS154" s="18"/>
      <c r="BVT154" s="18"/>
      <c r="BVU154" s="18"/>
      <c r="BVV154" s="18"/>
      <c r="BVW154" s="18"/>
      <c r="BVX154" s="18"/>
      <c r="BVY154" s="18"/>
      <c r="BVZ154" s="18"/>
      <c r="BWA154" s="18"/>
      <c r="BWB154" s="18"/>
      <c r="BWC154" s="18"/>
      <c r="BWD154" s="18"/>
      <c r="BWE154" s="18"/>
      <c r="BWF154" s="18"/>
      <c r="BWG154" s="18"/>
      <c r="BWH154" s="18"/>
      <c r="BWI154" s="18"/>
      <c r="BWJ154" s="18"/>
      <c r="BWK154" s="18"/>
      <c r="BWL154" s="18"/>
      <c r="BWM154" s="18"/>
      <c r="BWN154" s="18"/>
      <c r="BWO154" s="18"/>
      <c r="BWP154" s="18"/>
      <c r="BWQ154" s="18"/>
      <c r="BWR154" s="18"/>
      <c r="BWS154" s="18"/>
      <c r="BWT154" s="18"/>
      <c r="BWU154" s="18"/>
      <c r="BWV154" s="18"/>
      <c r="BWW154" s="18"/>
      <c r="BWX154" s="18"/>
      <c r="BWY154" s="18"/>
      <c r="BWZ154" s="18"/>
      <c r="BXA154" s="18"/>
      <c r="BXB154" s="18"/>
      <c r="BXC154" s="18"/>
      <c r="BXD154" s="18"/>
      <c r="BXE154" s="18"/>
      <c r="BXF154" s="18"/>
      <c r="BXG154" s="18"/>
      <c r="BXH154" s="18"/>
      <c r="BXI154" s="18"/>
      <c r="BXJ154" s="18"/>
      <c r="BXK154" s="18"/>
      <c r="BXL154" s="18"/>
      <c r="BXM154" s="18"/>
      <c r="BXN154" s="18"/>
      <c r="BXO154" s="18"/>
      <c r="BXP154" s="18"/>
      <c r="BXQ154" s="18"/>
      <c r="BXR154" s="18"/>
      <c r="BXS154" s="18"/>
      <c r="BXT154" s="18"/>
      <c r="BXU154" s="18"/>
      <c r="BXV154" s="18"/>
      <c r="BXW154" s="18"/>
      <c r="BXX154" s="18"/>
      <c r="BXY154" s="18"/>
      <c r="BXZ154" s="18"/>
      <c r="BYA154" s="18"/>
      <c r="BYB154" s="18"/>
      <c r="BYC154" s="18"/>
      <c r="BYD154" s="18"/>
      <c r="BYE154" s="18"/>
      <c r="BYF154" s="18"/>
      <c r="BYG154" s="18"/>
      <c r="BYH154" s="18"/>
      <c r="BYI154" s="18"/>
      <c r="BYJ154" s="18"/>
      <c r="BYK154" s="18"/>
      <c r="BYL154" s="18"/>
      <c r="BYM154" s="18"/>
      <c r="BYN154" s="18"/>
      <c r="BYO154" s="18"/>
      <c r="BYP154" s="18"/>
      <c r="BYQ154" s="18"/>
      <c r="BYR154" s="18"/>
      <c r="BYS154" s="18"/>
      <c r="BYT154" s="18"/>
      <c r="BYU154" s="18"/>
      <c r="BYV154" s="18"/>
      <c r="BYW154" s="18"/>
      <c r="BYX154" s="18"/>
      <c r="BYY154" s="18"/>
      <c r="BYZ154" s="18"/>
      <c r="BZA154" s="18"/>
      <c r="BZB154" s="18"/>
      <c r="BZC154" s="18"/>
      <c r="BZD154" s="18"/>
      <c r="BZE154" s="18"/>
      <c r="BZF154" s="18"/>
      <c r="BZG154" s="18"/>
      <c r="BZH154" s="18"/>
      <c r="BZI154" s="18"/>
      <c r="BZJ154" s="18"/>
      <c r="BZK154" s="18"/>
      <c r="BZL154" s="18"/>
      <c r="BZM154" s="18"/>
      <c r="BZN154" s="18"/>
      <c r="BZO154" s="18"/>
      <c r="BZP154" s="18"/>
      <c r="BZQ154" s="18"/>
      <c r="BZR154" s="18"/>
      <c r="BZS154" s="18"/>
      <c r="BZT154" s="18"/>
      <c r="BZU154" s="18"/>
      <c r="BZV154" s="18"/>
      <c r="BZW154" s="18"/>
      <c r="BZX154" s="18"/>
      <c r="BZY154" s="18"/>
      <c r="BZZ154" s="18"/>
      <c r="CAA154" s="18"/>
      <c r="CAB154" s="18"/>
      <c r="CAC154" s="18"/>
      <c r="CAD154" s="18"/>
      <c r="CAE154" s="18"/>
      <c r="CAF154" s="18"/>
      <c r="CAG154" s="18"/>
      <c r="CAH154" s="18"/>
      <c r="CAI154" s="18"/>
      <c r="CAJ154" s="18"/>
      <c r="CAK154" s="18"/>
      <c r="CAL154" s="18"/>
      <c r="CAM154" s="18"/>
      <c r="CAN154" s="18"/>
      <c r="CAO154" s="18"/>
      <c r="CAP154" s="18"/>
      <c r="CAQ154" s="18"/>
      <c r="CAR154" s="18"/>
      <c r="CAS154" s="18"/>
      <c r="CAT154" s="18"/>
      <c r="CAU154" s="18"/>
      <c r="CAV154" s="18"/>
      <c r="CAW154" s="18"/>
      <c r="CAX154" s="18"/>
      <c r="CAY154" s="18"/>
      <c r="CAZ154" s="18"/>
      <c r="CBA154" s="18"/>
      <c r="CBB154" s="18"/>
      <c r="CBC154" s="18"/>
      <c r="CBD154" s="18"/>
      <c r="CBE154" s="18"/>
      <c r="CBF154" s="18"/>
      <c r="CBG154" s="18"/>
      <c r="CBH154" s="18"/>
      <c r="CBI154" s="18"/>
      <c r="CBJ154" s="18"/>
      <c r="CBK154" s="18"/>
      <c r="CBL154" s="18"/>
      <c r="CBM154" s="18"/>
      <c r="CBN154" s="18"/>
      <c r="CBO154" s="18"/>
      <c r="CBP154" s="18"/>
      <c r="CBQ154" s="18"/>
      <c r="CBR154" s="18"/>
      <c r="CBS154" s="18"/>
      <c r="CBT154" s="18"/>
      <c r="CBU154" s="18"/>
      <c r="CBV154" s="18"/>
      <c r="CBW154" s="18"/>
      <c r="CBX154" s="18"/>
      <c r="CBY154" s="18"/>
      <c r="CBZ154" s="18"/>
      <c r="CCA154" s="18"/>
      <c r="CCB154" s="18"/>
      <c r="CCC154" s="18"/>
      <c r="CCD154" s="18"/>
      <c r="CCE154" s="18"/>
      <c r="CCF154" s="18"/>
      <c r="CCG154" s="18"/>
      <c r="CCH154" s="18"/>
      <c r="CCI154" s="18"/>
      <c r="CCJ154" s="18"/>
      <c r="CCK154" s="18"/>
      <c r="CCL154" s="18"/>
      <c r="CCM154" s="18"/>
      <c r="CCN154" s="18"/>
      <c r="CCO154" s="18"/>
      <c r="CCP154" s="18"/>
      <c r="CCQ154" s="18"/>
      <c r="CCR154" s="18"/>
      <c r="CCS154" s="18"/>
      <c r="CCT154" s="18"/>
      <c r="CCU154" s="18"/>
      <c r="CCV154" s="18"/>
      <c r="CCW154" s="18"/>
      <c r="CCX154" s="18"/>
      <c r="CCY154" s="18"/>
      <c r="CCZ154" s="18"/>
      <c r="CDA154" s="18"/>
      <c r="CDB154" s="18"/>
      <c r="CDC154" s="18"/>
      <c r="CDD154" s="18"/>
      <c r="CDE154" s="18"/>
      <c r="CDF154" s="18"/>
      <c r="CDG154" s="18"/>
      <c r="CDH154" s="18"/>
      <c r="CDI154" s="18"/>
      <c r="CDJ154" s="18"/>
      <c r="CDK154" s="18"/>
      <c r="CDL154" s="18"/>
      <c r="CDM154" s="18"/>
      <c r="CDN154" s="18"/>
      <c r="CDO154" s="18"/>
      <c r="CDP154" s="18"/>
      <c r="CDQ154" s="18"/>
      <c r="CDR154" s="18"/>
      <c r="CDS154" s="18"/>
      <c r="CDT154" s="18"/>
      <c r="CDU154" s="18"/>
      <c r="CDV154" s="18"/>
      <c r="CDW154" s="18"/>
      <c r="CDX154" s="18"/>
      <c r="CDY154" s="18"/>
      <c r="CDZ154" s="18"/>
      <c r="CEA154" s="18"/>
      <c r="CEB154" s="18"/>
      <c r="CEC154" s="18"/>
      <c r="CED154" s="18"/>
      <c r="CEE154" s="18"/>
      <c r="CEF154" s="18"/>
      <c r="CEG154" s="18"/>
      <c r="CEH154" s="18"/>
      <c r="CEI154" s="18"/>
      <c r="CEJ154" s="18"/>
      <c r="CEK154" s="18"/>
      <c r="CEL154" s="18"/>
      <c r="CEM154" s="18"/>
      <c r="CEN154" s="18"/>
      <c r="CEO154" s="18"/>
      <c r="CEP154" s="18"/>
      <c r="CEQ154" s="18"/>
      <c r="CER154" s="18"/>
      <c r="CES154" s="18"/>
      <c r="CET154" s="18"/>
      <c r="CEU154" s="18"/>
      <c r="CEV154" s="18"/>
      <c r="CEW154" s="18"/>
      <c r="CEX154" s="18"/>
      <c r="CEY154" s="18"/>
      <c r="CEZ154" s="18"/>
      <c r="CFA154" s="18"/>
      <c r="CFB154" s="18"/>
      <c r="CFC154" s="18"/>
      <c r="CFD154" s="18"/>
      <c r="CFE154" s="18"/>
      <c r="CFF154" s="18"/>
      <c r="CFG154" s="18"/>
      <c r="CFH154" s="18"/>
      <c r="CFI154" s="18"/>
      <c r="CFJ154" s="18"/>
      <c r="CFK154" s="18"/>
      <c r="CFL154" s="18"/>
      <c r="CFM154" s="18"/>
      <c r="CFN154" s="18"/>
      <c r="CFO154" s="18"/>
      <c r="CFP154" s="18"/>
      <c r="CFQ154" s="18"/>
      <c r="CFR154" s="18"/>
      <c r="CFS154" s="18"/>
      <c r="CFT154" s="18"/>
      <c r="CFU154" s="18"/>
      <c r="CFV154" s="18"/>
      <c r="CFW154" s="18"/>
      <c r="CFX154" s="18"/>
      <c r="CFY154" s="18"/>
      <c r="CFZ154" s="18"/>
      <c r="CGA154" s="18"/>
      <c r="CGB154" s="18"/>
      <c r="CGC154" s="18"/>
      <c r="CGD154" s="18"/>
      <c r="CGE154" s="18"/>
      <c r="CGF154" s="18"/>
      <c r="CGG154" s="18"/>
      <c r="CGH154" s="18"/>
      <c r="CGI154" s="18"/>
      <c r="CGJ154" s="18"/>
      <c r="CGK154" s="18"/>
      <c r="CGL154" s="18"/>
      <c r="CGM154" s="18"/>
      <c r="CGN154" s="18"/>
      <c r="CGO154" s="18"/>
      <c r="CGP154" s="18"/>
      <c r="CGQ154" s="18"/>
      <c r="CGR154" s="18"/>
      <c r="CGS154" s="18"/>
      <c r="CGT154" s="18"/>
      <c r="CGU154" s="18"/>
      <c r="CGV154" s="18"/>
      <c r="CGW154" s="18"/>
      <c r="CGX154" s="18"/>
      <c r="CGY154" s="18"/>
      <c r="CGZ154" s="18"/>
      <c r="CHA154" s="18"/>
      <c r="CHB154" s="18"/>
      <c r="CHC154" s="18"/>
      <c r="CHD154" s="18"/>
      <c r="CHE154" s="18"/>
      <c r="CHF154" s="18"/>
      <c r="CHG154" s="18"/>
      <c r="CHH154" s="18"/>
      <c r="CHI154" s="18"/>
      <c r="CHJ154" s="18"/>
      <c r="CHK154" s="18"/>
      <c r="CHL154" s="18"/>
      <c r="CHM154" s="18"/>
      <c r="CHN154" s="18"/>
      <c r="CHO154" s="18"/>
      <c r="CHP154" s="18"/>
      <c r="CHQ154" s="18"/>
      <c r="CHR154" s="18"/>
      <c r="CHS154" s="18"/>
      <c r="CHT154" s="18"/>
      <c r="CHU154" s="18"/>
      <c r="CHV154" s="18"/>
      <c r="CHW154" s="18"/>
      <c r="CHX154" s="18"/>
      <c r="CHY154" s="18"/>
      <c r="CHZ154" s="18"/>
      <c r="CIA154" s="18"/>
      <c r="CIB154" s="18"/>
      <c r="CIC154" s="18"/>
      <c r="CID154" s="18"/>
      <c r="CIE154" s="18"/>
      <c r="CIF154" s="18"/>
      <c r="CIG154" s="18"/>
      <c r="CIH154" s="18"/>
      <c r="CII154" s="18"/>
      <c r="CIJ154" s="18"/>
      <c r="CIK154" s="18"/>
      <c r="CIL154" s="18"/>
      <c r="CIM154" s="18"/>
      <c r="CIN154" s="18"/>
      <c r="CIO154" s="18"/>
      <c r="CIP154" s="18"/>
      <c r="CIQ154" s="18"/>
      <c r="CIR154" s="18"/>
      <c r="CIS154" s="18"/>
      <c r="CIT154" s="18"/>
      <c r="CIU154" s="18"/>
      <c r="CIV154" s="18"/>
      <c r="CIW154" s="18"/>
      <c r="CIX154" s="18"/>
      <c r="CIY154" s="18"/>
      <c r="CIZ154" s="18"/>
      <c r="CJA154" s="18"/>
      <c r="CJB154" s="18"/>
      <c r="CJC154" s="18"/>
      <c r="CJD154" s="18"/>
      <c r="CJE154" s="18"/>
      <c r="CJF154" s="18"/>
      <c r="CJG154" s="18"/>
      <c r="CJH154" s="18"/>
      <c r="CJI154" s="18"/>
      <c r="CJJ154" s="18"/>
      <c r="CJK154" s="18"/>
      <c r="CJL154" s="18"/>
      <c r="CJM154" s="18"/>
      <c r="CJN154" s="18"/>
      <c r="CJO154" s="18"/>
      <c r="CJP154" s="18"/>
      <c r="CJQ154" s="18"/>
      <c r="CJR154" s="18"/>
      <c r="CJS154" s="18"/>
      <c r="CJT154" s="18"/>
      <c r="CJU154" s="18"/>
      <c r="CJV154" s="18"/>
      <c r="CJW154" s="18"/>
      <c r="CJX154" s="18"/>
      <c r="CJY154" s="18"/>
      <c r="CJZ154" s="18"/>
      <c r="CKA154" s="18"/>
      <c r="CKB154" s="18"/>
      <c r="CKC154" s="18"/>
      <c r="CKD154" s="18"/>
      <c r="CKE154" s="18"/>
      <c r="CKF154" s="18"/>
      <c r="CKG154" s="18"/>
      <c r="CKH154" s="18"/>
      <c r="CKI154" s="18"/>
      <c r="CKJ154" s="18"/>
      <c r="CKK154" s="18"/>
      <c r="CKL154" s="18"/>
      <c r="CKM154" s="18"/>
      <c r="CKN154" s="18"/>
      <c r="CKO154" s="18"/>
      <c r="CKP154" s="18"/>
      <c r="CKQ154" s="18"/>
      <c r="CKR154" s="18"/>
      <c r="CKS154" s="18"/>
      <c r="CKT154" s="18"/>
      <c r="CKU154" s="18"/>
      <c r="CKV154" s="18"/>
      <c r="CKW154" s="18"/>
      <c r="CKX154" s="18"/>
      <c r="CKY154" s="18"/>
      <c r="CKZ154" s="18"/>
      <c r="CLA154" s="18"/>
      <c r="CLB154" s="18"/>
      <c r="CLC154" s="18"/>
      <c r="CLD154" s="18"/>
      <c r="CLE154" s="18"/>
      <c r="CLF154" s="18"/>
      <c r="CLG154" s="18"/>
      <c r="CLH154" s="18"/>
      <c r="CLI154" s="18"/>
      <c r="CLJ154" s="18"/>
      <c r="CLK154" s="18"/>
      <c r="CLL154" s="18"/>
      <c r="CLM154" s="18"/>
      <c r="CLN154" s="18"/>
      <c r="CLO154" s="18"/>
      <c r="CLP154" s="18"/>
      <c r="CLQ154" s="18"/>
      <c r="CLR154" s="18"/>
      <c r="CLS154" s="18"/>
    </row>
    <row r="155" spans="1:2359" ht="15.75" thickBot="1" x14ac:dyDescent="0.3">
      <c r="B155" s="603"/>
      <c r="C155" s="5" t="s">
        <v>62</v>
      </c>
      <c r="D155" s="150" t="s">
        <v>60</v>
      </c>
      <c r="E155" s="11"/>
      <c r="F155" s="111">
        <v>89</v>
      </c>
      <c r="G155" s="19">
        <v>93</v>
      </c>
      <c r="H155" s="246" t="s">
        <v>145</v>
      </c>
      <c r="I155" s="55" t="s">
        <v>165</v>
      </c>
      <c r="J155" s="55"/>
      <c r="K155" s="257"/>
      <c r="L155" s="55"/>
      <c r="M155" s="62"/>
      <c r="N155" s="62"/>
      <c r="O155" s="75"/>
      <c r="P155" s="198" t="s">
        <v>166</v>
      </c>
      <c r="Q155" s="18"/>
      <c r="R155" s="99">
        <v>2</v>
      </c>
      <c r="S155" s="96">
        <f>(F155)</f>
        <v>89</v>
      </c>
      <c r="T155" s="92">
        <f>('PRECIOS COMPR.AR MARZO'!F156+'PRECIOS COMPR.AR MARZO'!U156+'PRECIOS COMPR.AR MARZO'!AA156)/3</f>
        <v>106.52</v>
      </c>
      <c r="U155" s="92">
        <f>('PRECIOS COMPR.AR MARZO'!S156)</f>
        <v>115.91</v>
      </c>
      <c r="V155" s="92">
        <f>('PRECIOS COMPR.AR MARZO'!H156+'PRECIOS COMPR.AR MARZO'!N156)/2</f>
        <v>135.25</v>
      </c>
      <c r="W155" s="223">
        <f>(V155+U155+T155)/3</f>
        <v>119.22666666666667</v>
      </c>
      <c r="X155" s="18"/>
      <c r="Y155" s="31"/>
      <c r="Z155" s="31"/>
      <c r="AA155" s="43"/>
      <c r="AB155" s="18"/>
      <c r="AC155" s="18"/>
      <c r="AE155" s="18"/>
      <c r="AF155" s="18"/>
      <c r="AG155" s="18"/>
      <c r="AI155" s="18"/>
      <c r="AK155" s="18"/>
      <c r="AL155" s="18"/>
      <c r="AN155" s="36"/>
      <c r="AO155" s="36"/>
      <c r="AP155" s="36"/>
      <c r="AQ155" s="36"/>
      <c r="AR155" s="36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</row>
    <row r="156" spans="1:2359" x14ac:dyDescent="0.25">
      <c r="B156" s="627"/>
      <c r="C156" s="627"/>
      <c r="D156" s="627"/>
      <c r="E156" s="11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8"/>
      <c r="Q156" s="18"/>
      <c r="R156" s="578"/>
      <c r="S156" s="579"/>
      <c r="T156" s="579"/>
      <c r="U156" s="579"/>
      <c r="V156" s="580"/>
      <c r="W156" s="221"/>
      <c r="X156" s="18"/>
      <c r="Y156" s="31"/>
      <c r="Z156" s="31"/>
      <c r="AA156" s="43"/>
      <c r="AB156" s="18"/>
      <c r="AC156" s="18"/>
      <c r="AE156" s="18"/>
      <c r="AF156" s="18"/>
      <c r="AG156" s="18"/>
      <c r="AI156" s="18"/>
      <c r="AK156" s="18"/>
      <c r="AL156" s="18"/>
      <c r="AN156" s="36"/>
      <c r="AO156" s="36"/>
      <c r="AP156" s="36"/>
      <c r="AQ156" s="36"/>
      <c r="AR156" s="36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</row>
    <row r="157" spans="1:2359" x14ac:dyDescent="0.25">
      <c r="B157" s="153">
        <v>320900052</v>
      </c>
      <c r="C157" s="5" t="s">
        <v>88</v>
      </c>
      <c r="D157" s="150" t="s">
        <v>47</v>
      </c>
      <c r="E157" s="11"/>
      <c r="F157" s="108">
        <f>(G157+J157+M157)/3</f>
        <v>880.25</v>
      </c>
      <c r="G157" s="19">
        <v>797</v>
      </c>
      <c r="H157" s="246" t="s">
        <v>4</v>
      </c>
      <c r="I157" s="16" t="s">
        <v>222</v>
      </c>
      <c r="J157" s="19">
        <v>1093.75</v>
      </c>
      <c r="K157" s="246" t="s">
        <v>224</v>
      </c>
      <c r="L157" s="55" t="s">
        <v>223</v>
      </c>
      <c r="M157" s="64">
        <v>750</v>
      </c>
      <c r="N157" s="80" t="s">
        <v>224</v>
      </c>
      <c r="O157" s="619" t="s">
        <v>399</v>
      </c>
      <c r="P157" s="619"/>
      <c r="Q157" s="18"/>
      <c r="R157" s="99">
        <v>4</v>
      </c>
      <c r="S157" s="96">
        <f>(F157)</f>
        <v>880.25</v>
      </c>
      <c r="T157" s="93"/>
      <c r="U157" s="96">
        <f>('PRECIOS COMPR.AR MARZO'!Y158)</f>
        <v>309.10000000000002</v>
      </c>
      <c r="V157" s="96">
        <f>('PRECIOS COMPR.AR MARZO'!N158)</f>
        <v>347.02</v>
      </c>
      <c r="W157" s="223">
        <f>(V157+U157)/2</f>
        <v>328.06</v>
      </c>
      <c r="X157" s="18"/>
      <c r="Y157" s="31"/>
      <c r="Z157" s="31"/>
      <c r="AA157" s="43"/>
      <c r="AB157" s="18"/>
      <c r="AC157" s="18"/>
      <c r="AE157" s="18"/>
      <c r="AF157" s="18"/>
      <c r="AG157" s="18"/>
      <c r="AI157" s="18"/>
      <c r="AK157" s="18"/>
      <c r="AL157" s="18"/>
      <c r="AN157" s="36"/>
      <c r="AO157" s="36"/>
      <c r="AP157" s="36"/>
      <c r="AQ157" s="36"/>
      <c r="AR157" s="36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</row>
    <row r="158" spans="1:2359" x14ac:dyDescent="0.25">
      <c r="B158" s="586"/>
      <c r="C158" s="586"/>
      <c r="D158" s="586"/>
      <c r="E158" s="11"/>
      <c r="F158" s="613"/>
      <c r="G158" s="613"/>
      <c r="H158" s="613"/>
      <c r="I158" s="613"/>
      <c r="J158" s="613"/>
      <c r="K158" s="613"/>
      <c r="L158" s="613"/>
      <c r="M158" s="613"/>
      <c r="N158" s="613"/>
      <c r="O158" s="613"/>
      <c r="P158" s="613"/>
      <c r="Q158" s="18"/>
      <c r="R158" s="578"/>
      <c r="S158" s="579"/>
      <c r="T158" s="579"/>
      <c r="U158" s="579"/>
      <c r="V158" s="580"/>
      <c r="W158" s="221"/>
      <c r="X158" s="18"/>
      <c r="Y158" s="31"/>
      <c r="Z158" s="31"/>
      <c r="AA158" s="43"/>
      <c r="AB158" s="18"/>
      <c r="AC158" s="18"/>
      <c r="AE158" s="18"/>
      <c r="AF158" s="18"/>
      <c r="AG158" s="18"/>
      <c r="AI158" s="18"/>
      <c r="AK158" s="18"/>
      <c r="AL158" s="18"/>
      <c r="AN158" s="36"/>
      <c r="AO158" s="36"/>
      <c r="AP158" s="36"/>
      <c r="AQ158" s="36"/>
      <c r="AR158" s="36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</row>
    <row r="159" spans="1:2359" x14ac:dyDescent="0.25">
      <c r="B159" s="146">
        <v>3212000815</v>
      </c>
      <c r="C159" s="3" t="s">
        <v>106</v>
      </c>
      <c r="D159" s="147" t="s">
        <v>47</v>
      </c>
      <c r="E159" s="11"/>
      <c r="F159" s="107">
        <v>1015.63</v>
      </c>
      <c r="G159" s="20">
        <v>1015.63</v>
      </c>
      <c r="H159" s="245" t="s">
        <v>264</v>
      </c>
      <c r="I159" s="53" t="s">
        <v>243</v>
      </c>
      <c r="J159" s="53"/>
      <c r="K159" s="256"/>
      <c r="L159" s="53"/>
      <c r="M159" s="60"/>
      <c r="N159" s="60"/>
      <c r="O159" s="53"/>
      <c r="P159" s="53"/>
      <c r="Q159" s="18"/>
      <c r="R159" s="99">
        <v>2</v>
      </c>
      <c r="S159" s="95">
        <f>(F159)</f>
        <v>1015.63</v>
      </c>
      <c r="T159" s="95">
        <f>('PRECIOS COMPR.AR MARZO'!O160+'PRECIOS COMPR.AR MARZO'!U160)/2</f>
        <v>69.89500000000001</v>
      </c>
      <c r="U159" s="95">
        <f>('PRECIOS COMPR.AR MARZO'!S160)</f>
        <v>71.900000000000006</v>
      </c>
      <c r="V159" s="95">
        <f>('PRECIOS COMPR.AR MARZO'!N160)</f>
        <v>73.2</v>
      </c>
      <c r="W159" s="223">
        <f>(V159+U159+T159)/3</f>
        <v>71.665000000000006</v>
      </c>
      <c r="X159" s="18"/>
      <c r="Y159" s="31"/>
      <c r="Z159" s="31"/>
      <c r="AA159" s="43"/>
      <c r="AB159" s="18"/>
      <c r="AC159" s="18"/>
      <c r="AE159" s="18"/>
      <c r="AF159" s="18"/>
      <c r="AG159" s="18"/>
      <c r="AI159" s="18"/>
      <c r="AK159" s="18"/>
      <c r="AL159" s="18"/>
      <c r="AN159" s="36"/>
      <c r="AO159" s="36"/>
      <c r="AP159" s="36"/>
      <c r="AQ159" s="36"/>
      <c r="AR159" s="36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</row>
    <row r="160" spans="1:2359" x14ac:dyDescent="0.25">
      <c r="B160" s="158">
        <v>321200332</v>
      </c>
      <c r="C160" s="155" t="s">
        <v>317</v>
      </c>
      <c r="D160" s="156"/>
      <c r="E160" s="41"/>
      <c r="F160" s="606" t="s">
        <v>339</v>
      </c>
      <c r="G160" s="606"/>
      <c r="H160" s="606"/>
      <c r="I160" s="606"/>
      <c r="J160" s="606"/>
      <c r="K160" s="606"/>
      <c r="L160" s="606"/>
      <c r="M160" s="606"/>
      <c r="N160" s="606"/>
      <c r="O160" s="606"/>
      <c r="P160" s="606"/>
      <c r="Q160" s="18"/>
      <c r="R160" s="167"/>
      <c r="S160" s="96"/>
      <c r="T160" s="174"/>
      <c r="U160" s="174"/>
      <c r="V160" s="174"/>
      <c r="W160" s="221"/>
      <c r="X160" s="18"/>
      <c r="Y160" s="31"/>
      <c r="Z160" s="31"/>
      <c r="AA160" s="43"/>
      <c r="AB160" s="18"/>
      <c r="AC160" s="18"/>
      <c r="AE160" s="18"/>
      <c r="AF160" s="18"/>
      <c r="AG160" s="18"/>
      <c r="AI160" s="18"/>
      <c r="AK160" s="18"/>
      <c r="AL160" s="18"/>
      <c r="AN160" s="36"/>
      <c r="AO160" s="36"/>
      <c r="AP160" s="36"/>
      <c r="AQ160" s="36"/>
      <c r="AR160" s="36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</row>
    <row r="161" spans="2:97" ht="15.75" thickBot="1" x14ac:dyDescent="0.3">
      <c r="B161" s="586" t="s">
        <v>277</v>
      </c>
      <c r="C161" s="586"/>
      <c r="D161" s="586"/>
      <c r="F161" s="613"/>
      <c r="G161" s="613"/>
      <c r="H161" s="613"/>
      <c r="I161" s="613"/>
      <c r="J161" s="613"/>
      <c r="K161" s="613"/>
      <c r="L161" s="613"/>
      <c r="M161" s="613"/>
      <c r="N161" s="613"/>
      <c r="O161" s="613"/>
      <c r="P161" s="614"/>
      <c r="Q161" s="18"/>
      <c r="R161" s="578"/>
      <c r="S161" s="579"/>
      <c r="T161" s="579"/>
      <c r="U161" s="579"/>
      <c r="V161" s="580"/>
      <c r="W161" s="221"/>
      <c r="X161" s="18"/>
      <c r="Y161" s="31"/>
      <c r="Z161" s="31"/>
      <c r="AA161" s="43"/>
      <c r="AB161" s="18"/>
      <c r="AC161" s="18"/>
      <c r="AE161" s="18"/>
      <c r="AF161" s="18"/>
      <c r="AG161" s="18"/>
      <c r="AI161" s="18"/>
      <c r="AK161" s="18"/>
      <c r="AL161" s="18"/>
      <c r="AN161" s="36"/>
      <c r="AO161" s="36"/>
      <c r="AP161" s="36"/>
      <c r="AQ161" s="36"/>
      <c r="AR161" s="36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</row>
    <row r="162" spans="2:97" ht="15.75" thickBot="1" x14ac:dyDescent="0.3">
      <c r="B162" s="603">
        <v>32060005</v>
      </c>
      <c r="C162" s="5" t="s">
        <v>71</v>
      </c>
      <c r="D162" s="150" t="s">
        <v>70</v>
      </c>
      <c r="F162" s="108">
        <f>((G162+J162)/2)</f>
        <v>263.5</v>
      </c>
      <c r="G162" s="19">
        <v>225</v>
      </c>
      <c r="H162" s="246" t="s">
        <v>192</v>
      </c>
      <c r="I162" s="16" t="s">
        <v>194</v>
      </c>
      <c r="J162" s="19">
        <v>302</v>
      </c>
      <c r="K162" s="246" t="s">
        <v>192</v>
      </c>
      <c r="L162" s="16" t="s">
        <v>195</v>
      </c>
      <c r="M162" s="62"/>
      <c r="N162" s="62"/>
      <c r="O162" s="75"/>
      <c r="P162" s="198" t="s">
        <v>197</v>
      </c>
      <c r="Q162" s="18"/>
      <c r="R162" s="99">
        <v>3</v>
      </c>
      <c r="S162" s="96">
        <f>(F162)</f>
        <v>263.5</v>
      </c>
      <c r="T162" s="92">
        <f>('PRECIOS COMPR.AR MARZO'!R163)</f>
        <v>108</v>
      </c>
      <c r="U162" s="93"/>
      <c r="V162" s="96">
        <f>('PRECIOS COMPR.AR MARZO'!N163)</f>
        <v>123.1</v>
      </c>
      <c r="W162" s="223">
        <f>(V162+T162)/2</f>
        <v>115.55</v>
      </c>
      <c r="X162" s="18"/>
      <c r="Y162" s="31"/>
      <c r="Z162" s="31"/>
      <c r="AA162" s="43"/>
      <c r="AB162" s="18"/>
      <c r="AC162" s="18"/>
      <c r="AE162" s="18"/>
      <c r="AF162" s="18"/>
      <c r="AG162" s="18"/>
      <c r="AI162" s="18"/>
      <c r="AK162" s="18"/>
      <c r="AL162" s="18"/>
      <c r="AN162" s="36"/>
      <c r="AO162" s="36"/>
      <c r="AP162" s="36"/>
      <c r="AQ162" s="36"/>
      <c r="AR162" s="36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</row>
    <row r="163" spans="2:97" ht="15.75" thickBot="1" x14ac:dyDescent="0.3">
      <c r="B163" s="603"/>
      <c r="C163" s="5" t="s">
        <v>25</v>
      </c>
      <c r="D163" s="150" t="s">
        <v>70</v>
      </c>
      <c r="F163" s="108">
        <f t="shared" ref="F163:F166" si="12">((G163+J163)/2)</f>
        <v>365</v>
      </c>
      <c r="G163" s="19">
        <v>414</v>
      </c>
      <c r="H163" s="246" t="s">
        <v>192</v>
      </c>
      <c r="I163" s="16" t="s">
        <v>24</v>
      </c>
      <c r="J163" s="19">
        <v>316</v>
      </c>
      <c r="K163" s="246" t="s">
        <v>192</v>
      </c>
      <c r="L163" s="16" t="s">
        <v>196</v>
      </c>
      <c r="M163" s="62"/>
      <c r="N163" s="62"/>
      <c r="O163" s="75"/>
      <c r="P163" s="198" t="s">
        <v>198</v>
      </c>
      <c r="Q163" s="18"/>
      <c r="R163" s="99">
        <v>3</v>
      </c>
      <c r="S163" s="96">
        <f>(F163)</f>
        <v>365</v>
      </c>
      <c r="T163" s="92">
        <f>('PRECIOS COMPR.AR MARZO'!R164)</f>
        <v>151</v>
      </c>
      <c r="U163" s="93"/>
      <c r="V163" s="96">
        <f>('PRECIOS COMPR.AR MARZO'!N164)</f>
        <v>167.5</v>
      </c>
      <c r="W163" s="223">
        <f>(V163+T163)/2</f>
        <v>159.25</v>
      </c>
      <c r="X163" s="18"/>
      <c r="Y163" s="31"/>
      <c r="Z163" s="31"/>
      <c r="AA163" s="43"/>
      <c r="AB163" s="18"/>
      <c r="AC163" s="18"/>
      <c r="AE163" s="18"/>
      <c r="AF163" s="18"/>
      <c r="AG163" s="18"/>
      <c r="AI163" s="18"/>
      <c r="AK163" s="18"/>
      <c r="AL163" s="18"/>
      <c r="AN163" s="36"/>
      <c r="AO163" s="36"/>
      <c r="AP163" s="36"/>
      <c r="AQ163" s="36"/>
      <c r="AR163" s="36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</row>
    <row r="164" spans="2:97" ht="16.5" thickBot="1" x14ac:dyDescent="0.3">
      <c r="B164" s="603"/>
      <c r="C164" s="5" t="s">
        <v>72</v>
      </c>
      <c r="D164" s="150" t="s">
        <v>70</v>
      </c>
      <c r="E164" s="46"/>
      <c r="F164" s="108">
        <f t="shared" si="12"/>
        <v>447.5</v>
      </c>
      <c r="G164" s="19">
        <v>542</v>
      </c>
      <c r="H164" s="246" t="s">
        <v>192</v>
      </c>
      <c r="I164" s="16" t="s">
        <v>191</v>
      </c>
      <c r="J164" s="19">
        <v>353</v>
      </c>
      <c r="K164" s="246" t="s">
        <v>192</v>
      </c>
      <c r="L164" s="16" t="s">
        <v>193</v>
      </c>
      <c r="M164" s="62"/>
      <c r="N164" s="62"/>
      <c r="O164" s="75"/>
      <c r="P164" s="198" t="s">
        <v>199</v>
      </c>
      <c r="Q164" s="18"/>
      <c r="R164" s="99">
        <v>3</v>
      </c>
      <c r="S164" s="96">
        <f>(F164)</f>
        <v>447.5</v>
      </c>
      <c r="T164" s="92">
        <f>('PRECIOS COMPR.AR MARZO'!R165)</f>
        <v>113.3</v>
      </c>
      <c r="U164" s="93"/>
      <c r="V164" s="96">
        <f>('PRECIOS COMPR.AR MARZO'!N165)</f>
        <v>215.7</v>
      </c>
      <c r="W164" s="223">
        <f>(V164+T164)/2</f>
        <v>164.5</v>
      </c>
      <c r="X164" s="18"/>
      <c r="Y164" s="31"/>
      <c r="Z164" s="31"/>
      <c r="AA164" s="43"/>
      <c r="AB164" s="18"/>
      <c r="AC164" s="18"/>
      <c r="AE164" s="18"/>
      <c r="AF164" s="18"/>
      <c r="AG164" s="18"/>
      <c r="AI164" s="18"/>
      <c r="AK164" s="18"/>
      <c r="AL164" s="18"/>
      <c r="AN164" s="36"/>
      <c r="AO164" s="36"/>
      <c r="AP164" s="36"/>
      <c r="AQ164" s="36"/>
      <c r="AR164" s="36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</row>
    <row r="165" spans="2:97" ht="15.75" x14ac:dyDescent="0.25">
      <c r="B165" s="603">
        <v>32020004</v>
      </c>
      <c r="C165" s="5" t="s">
        <v>59</v>
      </c>
      <c r="D165" s="150" t="s">
        <v>60</v>
      </c>
      <c r="E165" s="46"/>
      <c r="F165" s="108">
        <f t="shared" si="12"/>
        <v>42</v>
      </c>
      <c r="G165" s="19">
        <v>36</v>
      </c>
      <c r="H165" s="251" t="s">
        <v>161</v>
      </c>
      <c r="I165" s="16" t="s">
        <v>160</v>
      </c>
      <c r="J165" s="19">
        <v>48</v>
      </c>
      <c r="K165" s="246" t="s">
        <v>424</v>
      </c>
      <c r="L165" s="55" t="s">
        <v>163</v>
      </c>
      <c r="M165" s="63"/>
      <c r="N165" s="63"/>
      <c r="O165" s="55"/>
      <c r="P165" s="73"/>
      <c r="Q165" s="18"/>
      <c r="R165" s="99">
        <v>3</v>
      </c>
      <c r="S165" s="96">
        <f>(F165)</f>
        <v>42</v>
      </c>
      <c r="T165" s="92">
        <f>('PRECIOS COMPR.AR MARZO'!X166+'PRECIOS COMPR.AR MARZO'!AA166)/2</f>
        <v>20.435000000000002</v>
      </c>
      <c r="U165" s="92">
        <f>('PRECIOS COMPR.AR MARZO'!P166)</f>
        <v>24.88</v>
      </c>
      <c r="V165" s="96"/>
      <c r="W165" s="223">
        <f>(U165+T165)/2</f>
        <v>22.657499999999999</v>
      </c>
      <c r="X165" s="18"/>
      <c r="Y165" s="31"/>
      <c r="Z165" s="31"/>
      <c r="AA165" s="43"/>
      <c r="AB165" s="18"/>
      <c r="AC165" s="18"/>
      <c r="AE165" s="18"/>
      <c r="AF165" s="18"/>
      <c r="AG165" s="18"/>
      <c r="AI165" s="18"/>
      <c r="AK165" s="18"/>
      <c r="AL165" s="18"/>
      <c r="AN165" s="36"/>
      <c r="AO165" s="36"/>
      <c r="AP165" s="36"/>
      <c r="AQ165" s="36"/>
      <c r="AR165" s="36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</row>
    <row r="166" spans="2:97" x14ac:dyDescent="0.25">
      <c r="B166" s="603"/>
      <c r="C166" s="5" t="s">
        <v>61</v>
      </c>
      <c r="D166" s="150" t="s">
        <v>60</v>
      </c>
      <c r="F166" s="108">
        <f t="shared" si="12"/>
        <v>58</v>
      </c>
      <c r="G166" s="19">
        <v>51</v>
      </c>
      <c r="H166" s="251" t="s">
        <v>161</v>
      </c>
      <c r="I166" s="16" t="s">
        <v>162</v>
      </c>
      <c r="J166" s="19">
        <v>65</v>
      </c>
      <c r="K166" s="246" t="s">
        <v>424</v>
      </c>
      <c r="L166" s="55" t="s">
        <v>164</v>
      </c>
      <c r="M166" s="63"/>
      <c r="N166" s="63"/>
      <c r="O166" s="55"/>
      <c r="P166" s="55"/>
      <c r="Q166" s="18"/>
      <c r="R166" s="99">
        <v>3</v>
      </c>
      <c r="S166" s="96">
        <f>(F166)</f>
        <v>58</v>
      </c>
      <c r="T166" s="92">
        <f>('PRECIOS COMPR.AR MARZO'!U167+'PRECIOS COMPR.AR MARZO'!X167)/2</f>
        <v>27.905000000000001</v>
      </c>
      <c r="U166" s="92">
        <f>('PRECIOS COMPR.AR MARZO'!P167)</f>
        <v>33.119999999999997</v>
      </c>
      <c r="V166" s="96">
        <f>('PRECIOS COMPR.AR MARZO'!N167)</f>
        <v>36.36</v>
      </c>
      <c r="W166" s="223">
        <f>(V166+U166+T166)/3</f>
        <v>32.461666666666666</v>
      </c>
      <c r="X166" s="18"/>
      <c r="Y166" s="31"/>
      <c r="Z166" s="31"/>
      <c r="AA166" s="43"/>
      <c r="AB166" s="18"/>
      <c r="AC166" s="18"/>
      <c r="AE166" s="18"/>
      <c r="AF166" s="18"/>
      <c r="AG166" s="18"/>
      <c r="AI166" s="18"/>
      <c r="AK166" s="18"/>
      <c r="AL166" s="18"/>
      <c r="AN166" s="36"/>
      <c r="AO166" s="36"/>
      <c r="AP166" s="36"/>
      <c r="AQ166" s="36"/>
      <c r="AR166" s="36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</row>
    <row r="167" spans="2:97" ht="15" customHeight="1" x14ac:dyDescent="0.25">
      <c r="E167" s="48"/>
      <c r="F167" s="18"/>
      <c r="G167" s="18"/>
      <c r="H167" s="252"/>
      <c r="I167" s="18"/>
      <c r="J167" s="18"/>
      <c r="Q167" s="18"/>
      <c r="R167" s="31"/>
      <c r="W167" s="215"/>
      <c r="X167" s="18"/>
      <c r="Y167" s="31"/>
      <c r="Z167" s="31"/>
      <c r="AA167" s="43"/>
      <c r="AB167" s="18"/>
      <c r="AC167" s="18"/>
      <c r="AE167" s="18"/>
      <c r="AF167" s="18"/>
      <c r="AG167" s="18"/>
      <c r="AI167" s="18"/>
      <c r="AK167" s="18"/>
      <c r="AL167" s="18"/>
      <c r="AN167" s="36"/>
      <c r="AO167" s="36"/>
      <c r="AP167" s="36"/>
      <c r="AQ167" s="36"/>
      <c r="AR167" s="36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</row>
    <row r="168" spans="2:97" ht="15.75" thickBot="1" x14ac:dyDescent="0.3">
      <c r="F168" s="18"/>
      <c r="G168" s="18"/>
      <c r="H168" s="252"/>
      <c r="I168" s="18"/>
      <c r="J168" s="18"/>
      <c r="Q168" s="18"/>
      <c r="R168" s="31"/>
      <c r="W168" s="215"/>
      <c r="X168" s="18"/>
      <c r="Y168" s="31"/>
      <c r="Z168" s="31"/>
      <c r="AA168" s="43"/>
      <c r="AB168" s="18"/>
      <c r="AC168" s="18"/>
      <c r="AE168" s="18"/>
      <c r="AF168" s="18"/>
      <c r="AG168" s="18"/>
      <c r="AI168" s="18"/>
      <c r="AK168" s="18"/>
      <c r="AL168" s="18"/>
      <c r="AN168" s="36"/>
      <c r="AO168" s="36"/>
      <c r="AP168" s="36"/>
      <c r="AQ168" s="36"/>
      <c r="AR168" s="36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</row>
    <row r="169" spans="2:97" ht="15.75" x14ac:dyDescent="0.25">
      <c r="B169" s="604" t="s">
        <v>343</v>
      </c>
      <c r="C169" s="605"/>
      <c r="D169" s="48"/>
      <c r="F169" s="18"/>
      <c r="G169" s="18"/>
      <c r="H169" s="252"/>
      <c r="I169" s="18"/>
      <c r="J169" s="18"/>
      <c r="Q169" s="18"/>
      <c r="R169" s="31"/>
      <c r="W169" s="215"/>
      <c r="X169" s="18"/>
      <c r="Y169" s="31"/>
      <c r="Z169" s="31"/>
      <c r="AA169" s="43"/>
      <c r="AB169" s="18"/>
      <c r="AC169" s="18"/>
      <c r="AE169" s="18"/>
      <c r="AF169" s="18"/>
      <c r="AG169" s="18"/>
      <c r="AI169" s="18"/>
      <c r="AK169" s="18"/>
      <c r="AL169" s="18"/>
      <c r="AN169" s="36"/>
      <c r="AO169" s="36"/>
      <c r="AP169" s="36"/>
      <c r="AQ169" s="36"/>
      <c r="AR169" s="36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</row>
    <row r="170" spans="2:97" ht="15.75" x14ac:dyDescent="0.25">
      <c r="B170" s="153">
        <v>1</v>
      </c>
      <c r="C170" s="205" t="s">
        <v>344</v>
      </c>
      <c r="D170" s="46"/>
      <c r="F170" s="46"/>
      <c r="G170" s="46"/>
      <c r="H170" s="252"/>
      <c r="I170" s="18"/>
      <c r="J170" s="18"/>
      <c r="Q170" s="18"/>
      <c r="R170" s="31"/>
      <c r="W170" s="215"/>
      <c r="X170" s="18"/>
      <c r="Y170" s="31"/>
      <c r="Z170" s="31"/>
      <c r="AA170" s="43"/>
      <c r="AB170" s="18"/>
      <c r="AC170" s="18"/>
      <c r="AE170" s="18"/>
      <c r="AF170" s="18"/>
      <c r="AG170" s="18"/>
      <c r="AI170" s="18"/>
      <c r="AK170" s="18"/>
      <c r="AL170" s="18"/>
      <c r="AN170" s="36"/>
      <c r="AO170" s="36"/>
      <c r="AP170" s="36"/>
      <c r="AQ170" s="36"/>
      <c r="AR170" s="36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</row>
    <row r="171" spans="2:97" ht="15.75" x14ac:dyDescent="0.25">
      <c r="B171" s="153">
        <v>2</v>
      </c>
      <c r="C171" s="205" t="s">
        <v>345</v>
      </c>
      <c r="D171" s="46"/>
      <c r="F171" s="46"/>
      <c r="G171" s="46"/>
      <c r="H171" s="252"/>
      <c r="I171" s="18"/>
      <c r="J171" s="18"/>
      <c r="R171" s="31"/>
      <c r="W171" s="215"/>
      <c r="X171" s="18"/>
      <c r="Y171" s="31"/>
      <c r="Z171" s="31"/>
      <c r="AA171" s="43"/>
      <c r="AB171" s="18"/>
      <c r="AC171" s="18"/>
      <c r="AE171" s="18"/>
      <c r="AF171" s="18"/>
      <c r="AG171" s="18"/>
      <c r="AI171" s="18"/>
      <c r="AK171" s="18"/>
      <c r="AL171" s="18"/>
      <c r="AN171" s="36"/>
      <c r="AO171" s="36"/>
      <c r="AP171" s="36"/>
      <c r="AQ171" s="36"/>
      <c r="AR171" s="36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</row>
    <row r="172" spans="2:97" ht="15.75" x14ac:dyDescent="0.25">
      <c r="B172" s="153">
        <v>3</v>
      </c>
      <c r="C172" s="55" t="s">
        <v>346</v>
      </c>
      <c r="D172" s="48"/>
      <c r="F172" s="48"/>
      <c r="G172" s="48"/>
      <c r="H172" s="252"/>
      <c r="I172" s="18"/>
      <c r="J172" s="18"/>
      <c r="R172" s="31"/>
      <c r="W172" s="215"/>
      <c r="X172" s="18"/>
      <c r="Y172" s="31"/>
      <c r="Z172" s="31"/>
      <c r="AA172" s="43"/>
      <c r="AB172" s="18"/>
      <c r="AC172" s="18"/>
      <c r="AE172" s="18"/>
      <c r="AF172" s="18"/>
      <c r="AG172" s="18"/>
      <c r="AI172" s="18"/>
      <c r="AK172" s="18"/>
      <c r="AL172" s="18"/>
      <c r="AN172" s="36"/>
      <c r="AO172" s="36"/>
      <c r="AP172" s="36"/>
      <c r="AQ172" s="36"/>
      <c r="AR172" s="36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</row>
    <row r="173" spans="2:97" ht="15.75" x14ac:dyDescent="0.25">
      <c r="B173" s="153">
        <v>4</v>
      </c>
      <c r="C173" s="55" t="s">
        <v>347</v>
      </c>
      <c r="D173" s="48"/>
      <c r="F173" s="48"/>
      <c r="G173" s="18"/>
      <c r="H173" s="252"/>
      <c r="I173" s="18"/>
      <c r="J173" s="18"/>
      <c r="R173" s="31"/>
      <c r="W173" s="215"/>
      <c r="X173" s="18"/>
      <c r="Y173" s="31"/>
      <c r="Z173" s="31"/>
      <c r="AA173" s="43"/>
      <c r="AB173" s="18"/>
      <c r="AC173" s="18"/>
      <c r="AE173" s="18"/>
      <c r="AF173" s="18"/>
      <c r="AG173" s="18"/>
      <c r="AI173" s="18"/>
      <c r="AK173" s="18"/>
      <c r="AL173" s="18"/>
      <c r="AN173" s="36"/>
      <c r="AO173" s="36"/>
      <c r="AP173" s="36"/>
      <c r="AQ173" s="36"/>
      <c r="AR173" s="36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</row>
    <row r="174" spans="2:97" x14ac:dyDescent="0.25">
      <c r="B174" s="153">
        <v>5</v>
      </c>
      <c r="C174" s="112" t="s">
        <v>365</v>
      </c>
      <c r="F174" s="18"/>
      <c r="G174" s="18"/>
      <c r="H174" s="252"/>
      <c r="I174" s="18"/>
      <c r="J174" s="18"/>
      <c r="R174" s="31"/>
      <c r="W174" s="215"/>
      <c r="X174" s="18"/>
      <c r="Y174" s="31"/>
      <c r="Z174" s="31"/>
      <c r="AA174" s="43"/>
      <c r="AB174" s="18"/>
      <c r="AC174" s="18"/>
      <c r="AE174" s="18"/>
      <c r="AF174" s="18"/>
      <c r="AG174" s="18"/>
      <c r="AI174" s="18"/>
      <c r="AK174" s="18"/>
      <c r="AL174" s="18"/>
      <c r="AN174" s="36"/>
      <c r="AO174" s="36"/>
      <c r="AP174" s="36"/>
      <c r="AQ174" s="36"/>
      <c r="AR174" s="36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</row>
    <row r="175" spans="2:97" x14ac:dyDescent="0.25">
      <c r="B175" s="153">
        <v>6</v>
      </c>
      <c r="C175" s="112" t="s">
        <v>434</v>
      </c>
      <c r="F175" s="18"/>
      <c r="G175" s="18"/>
      <c r="H175" s="252"/>
      <c r="I175" s="18"/>
      <c r="J175" s="18"/>
      <c r="R175" s="31"/>
      <c r="W175" s="215"/>
      <c r="X175" s="18"/>
      <c r="Y175" s="31"/>
      <c r="Z175" s="31"/>
      <c r="AA175" s="43"/>
      <c r="AB175" s="18"/>
      <c r="AC175" s="18"/>
      <c r="AE175" s="18"/>
      <c r="AF175" s="18"/>
      <c r="AG175" s="18"/>
      <c r="AI175" s="18"/>
      <c r="AK175" s="18"/>
      <c r="AL175" s="18"/>
      <c r="AN175" s="36"/>
      <c r="AO175" s="36"/>
      <c r="AP175" s="36"/>
      <c r="AQ175" s="36"/>
      <c r="AR175" s="36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</row>
    <row r="176" spans="2:97" x14ac:dyDescent="0.25">
      <c r="B176" s="153">
        <v>7</v>
      </c>
      <c r="C176" s="112" t="s">
        <v>435</v>
      </c>
      <c r="F176" s="18"/>
      <c r="G176" s="18"/>
      <c r="H176" s="252"/>
      <c r="I176" s="18"/>
      <c r="J176" s="18"/>
      <c r="R176" s="31"/>
      <c r="W176" s="215"/>
      <c r="X176" s="18"/>
      <c r="Y176" s="31"/>
      <c r="Z176" s="31"/>
      <c r="AA176" s="43"/>
      <c r="AB176" s="18"/>
      <c r="AC176" s="18"/>
      <c r="AE176" s="18"/>
      <c r="AF176" s="18"/>
      <c r="AG176" s="18"/>
      <c r="AI176" s="18"/>
      <c r="AK176" s="18"/>
      <c r="AL176" s="18"/>
      <c r="AN176" s="36"/>
      <c r="AO176" s="36"/>
      <c r="AP176" s="36"/>
      <c r="AQ176" s="36"/>
      <c r="AR176" s="36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</row>
    <row r="177" spans="6:97" x14ac:dyDescent="0.25">
      <c r="F177" s="18"/>
      <c r="G177" s="18"/>
      <c r="H177" s="252"/>
      <c r="I177" s="18"/>
      <c r="J177" s="18"/>
      <c r="W177" s="215"/>
      <c r="X177" s="18"/>
      <c r="Y177" s="31"/>
      <c r="Z177" s="31"/>
      <c r="AA177" s="43"/>
      <c r="AB177" s="18"/>
      <c r="AC177" s="18"/>
      <c r="AE177" s="18"/>
      <c r="AF177" s="18"/>
      <c r="AG177" s="18"/>
      <c r="AI177" s="18"/>
      <c r="AK177" s="18"/>
      <c r="AL177" s="18"/>
      <c r="AN177" s="36"/>
      <c r="AO177" s="36"/>
      <c r="AP177" s="36"/>
      <c r="AQ177" s="36"/>
      <c r="AR177" s="36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</row>
    <row r="178" spans="6:97" x14ac:dyDescent="0.25">
      <c r="F178" s="18"/>
      <c r="G178" s="18"/>
      <c r="H178" s="252"/>
      <c r="I178" s="18"/>
      <c r="J178" s="18"/>
      <c r="W178" s="215"/>
      <c r="X178" s="18"/>
      <c r="Y178" s="31"/>
      <c r="Z178" s="31"/>
      <c r="AA178" s="43"/>
      <c r="AB178" s="18"/>
      <c r="AC178" s="18"/>
      <c r="AE178" s="18"/>
      <c r="AF178" s="18"/>
      <c r="AG178" s="18"/>
      <c r="AI178" s="18"/>
      <c r="AK178" s="18"/>
      <c r="AL178" s="18"/>
      <c r="AN178" s="36"/>
      <c r="AO178" s="36"/>
      <c r="AP178" s="36"/>
      <c r="AQ178" s="36"/>
      <c r="AR178" s="36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</row>
    <row r="179" spans="6:97" x14ac:dyDescent="0.25">
      <c r="F179" s="18"/>
      <c r="G179" s="18"/>
      <c r="H179" s="252"/>
      <c r="I179" s="18"/>
      <c r="J179" s="18"/>
      <c r="W179" s="215"/>
      <c r="X179" s="18"/>
      <c r="Y179" s="31"/>
      <c r="Z179" s="31"/>
      <c r="AA179" s="43"/>
      <c r="AB179" s="18"/>
      <c r="AC179" s="18"/>
      <c r="AE179" s="18"/>
      <c r="AF179" s="18"/>
      <c r="AG179" s="18"/>
      <c r="AI179" s="18"/>
      <c r="AK179" s="18"/>
      <c r="AL179" s="18"/>
      <c r="AN179" s="36"/>
      <c r="AO179" s="36"/>
      <c r="AP179" s="36"/>
      <c r="AQ179" s="36"/>
      <c r="AR179" s="36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</row>
    <row r="180" spans="6:97" x14ac:dyDescent="0.25">
      <c r="F180" s="18"/>
      <c r="G180" s="18"/>
      <c r="H180" s="252"/>
      <c r="I180" s="18"/>
      <c r="J180" s="18"/>
      <c r="W180" s="215"/>
      <c r="X180" s="18"/>
      <c r="Y180" s="31"/>
      <c r="Z180" s="31"/>
      <c r="AA180" s="43"/>
      <c r="AB180" s="18"/>
      <c r="AC180" s="18"/>
      <c r="AE180" s="18"/>
      <c r="AF180" s="18"/>
      <c r="AG180" s="18"/>
      <c r="AI180" s="18"/>
      <c r="AK180" s="18"/>
      <c r="AL180" s="18"/>
      <c r="AN180" s="36"/>
      <c r="AO180" s="36"/>
      <c r="AP180" s="36"/>
      <c r="AQ180" s="36"/>
      <c r="AR180" s="36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</row>
    <row r="181" spans="6:97" x14ac:dyDescent="0.25">
      <c r="F181" s="18"/>
      <c r="G181" s="18"/>
      <c r="H181" s="252"/>
      <c r="I181" s="18"/>
      <c r="J181" s="18"/>
      <c r="W181" s="215"/>
      <c r="X181" s="18"/>
      <c r="Y181" s="31"/>
      <c r="Z181" s="31"/>
      <c r="AA181" s="43"/>
      <c r="AB181" s="18"/>
      <c r="AC181" s="18"/>
      <c r="AE181" s="18"/>
      <c r="AF181" s="18"/>
      <c r="AG181" s="18"/>
      <c r="AI181" s="18"/>
      <c r="AK181" s="18"/>
      <c r="AL181" s="18"/>
      <c r="AN181" s="36"/>
      <c r="AO181" s="36"/>
      <c r="AP181" s="36"/>
      <c r="AQ181" s="36"/>
      <c r="AR181" s="36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</row>
    <row r="182" spans="6:97" x14ac:dyDescent="0.25">
      <c r="F182" s="18"/>
      <c r="G182" s="18"/>
      <c r="H182" s="252"/>
      <c r="I182" s="18"/>
      <c r="J182" s="18"/>
      <c r="W182" s="215"/>
      <c r="X182" s="18"/>
      <c r="Y182" s="31"/>
      <c r="Z182" s="31"/>
      <c r="AA182" s="43"/>
      <c r="AB182" s="18"/>
      <c r="AC182" s="18"/>
      <c r="AE182" s="18"/>
      <c r="AF182" s="18"/>
      <c r="AG182" s="18"/>
      <c r="AI182" s="18"/>
      <c r="AK182" s="18"/>
      <c r="AL182" s="18"/>
      <c r="AN182" s="36"/>
      <c r="AO182" s="36"/>
      <c r="AP182" s="36"/>
      <c r="AQ182" s="36"/>
      <c r="AR182" s="36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</row>
    <row r="183" spans="6:97" x14ac:dyDescent="0.25">
      <c r="F183" s="18"/>
      <c r="G183" s="18"/>
      <c r="H183" s="252"/>
      <c r="I183" s="18"/>
      <c r="J183" s="18"/>
      <c r="W183" s="215"/>
      <c r="X183" s="18"/>
      <c r="Y183" s="31"/>
      <c r="Z183" s="31"/>
      <c r="AA183" s="43"/>
      <c r="AB183" s="18"/>
      <c r="AC183" s="18"/>
      <c r="AE183" s="18"/>
      <c r="AF183" s="18"/>
      <c r="AG183" s="18"/>
      <c r="AI183" s="18"/>
      <c r="AK183" s="18"/>
      <c r="AL183" s="18"/>
      <c r="AN183" s="36"/>
      <c r="AO183" s="36"/>
      <c r="AP183" s="36"/>
      <c r="AQ183" s="36"/>
      <c r="AR183" s="36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</row>
    <row r="184" spans="6:97" x14ac:dyDescent="0.25">
      <c r="F184" s="18"/>
      <c r="G184" s="18"/>
      <c r="H184" s="252"/>
      <c r="I184" s="18"/>
      <c r="J184" s="18"/>
      <c r="W184" s="215"/>
      <c r="X184" s="18"/>
      <c r="Y184" s="31"/>
      <c r="Z184" s="31"/>
      <c r="AA184" s="43"/>
      <c r="AB184" s="18"/>
      <c r="AC184" s="18"/>
      <c r="AE184" s="18"/>
      <c r="AF184" s="18"/>
      <c r="AG184" s="18"/>
      <c r="AI184" s="18"/>
      <c r="AK184" s="18"/>
      <c r="AL184" s="18"/>
      <c r="AN184" s="36"/>
      <c r="AO184" s="36"/>
      <c r="AP184" s="36"/>
      <c r="AQ184" s="36"/>
      <c r="AR184" s="36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</row>
    <row r="185" spans="6:97" x14ac:dyDescent="0.25">
      <c r="F185" s="18"/>
      <c r="G185" s="18"/>
      <c r="H185" s="252"/>
      <c r="I185" s="18"/>
      <c r="J185" s="18"/>
      <c r="W185" s="215"/>
      <c r="X185" s="18"/>
      <c r="Y185" s="31"/>
      <c r="Z185" s="31"/>
      <c r="AA185" s="43"/>
      <c r="AB185" s="18"/>
      <c r="AC185" s="18"/>
      <c r="AE185" s="18"/>
      <c r="AF185" s="18"/>
      <c r="AG185" s="18"/>
      <c r="AI185" s="18"/>
      <c r="AK185" s="18"/>
      <c r="AL185" s="18"/>
      <c r="AN185" s="36"/>
      <c r="AO185" s="36"/>
      <c r="AP185" s="36"/>
      <c r="AQ185" s="36"/>
      <c r="AR185" s="36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</row>
    <row r="186" spans="6:97" x14ac:dyDescent="0.25">
      <c r="F186" s="18"/>
      <c r="G186" s="18"/>
      <c r="H186" s="252"/>
      <c r="I186" s="18"/>
      <c r="J186" s="18"/>
      <c r="W186" s="215"/>
      <c r="X186" s="18"/>
      <c r="Y186" s="31"/>
      <c r="Z186" s="31"/>
      <c r="AA186" s="43"/>
      <c r="AB186" s="18"/>
      <c r="AC186" s="18"/>
      <c r="AE186" s="18"/>
      <c r="AF186" s="18"/>
      <c r="AG186" s="18"/>
      <c r="AI186" s="18"/>
      <c r="AK186" s="18"/>
      <c r="AL186" s="18"/>
      <c r="AN186" s="36"/>
      <c r="AO186" s="36"/>
      <c r="AP186" s="36"/>
      <c r="AQ186" s="36"/>
      <c r="AR186" s="36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</row>
    <row r="187" spans="6:97" x14ac:dyDescent="0.25">
      <c r="F187" s="18"/>
      <c r="G187" s="18"/>
      <c r="H187" s="252"/>
      <c r="I187" s="18"/>
      <c r="J187" s="18"/>
      <c r="W187" s="215"/>
      <c r="X187" s="18"/>
      <c r="Y187" s="31"/>
      <c r="Z187" s="31"/>
      <c r="AA187" s="43"/>
      <c r="AB187" s="18"/>
      <c r="AC187" s="18"/>
      <c r="AE187" s="18"/>
      <c r="AF187" s="18"/>
      <c r="AG187" s="18"/>
      <c r="AI187" s="18"/>
      <c r="AK187" s="18"/>
      <c r="AL187" s="18"/>
      <c r="AN187" s="36"/>
      <c r="AO187" s="36"/>
      <c r="AP187" s="36"/>
      <c r="AQ187" s="36"/>
      <c r="AR187" s="36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</row>
    <row r="188" spans="6:97" x14ac:dyDescent="0.25">
      <c r="F188" s="18"/>
      <c r="G188" s="18"/>
      <c r="H188" s="252"/>
      <c r="I188" s="18"/>
      <c r="J188" s="18"/>
      <c r="W188" s="215"/>
      <c r="X188" s="18"/>
      <c r="Y188" s="31"/>
      <c r="Z188" s="31"/>
      <c r="AA188" s="43"/>
      <c r="AB188" s="18"/>
      <c r="AC188" s="18"/>
      <c r="AE188" s="18"/>
      <c r="AF188" s="18"/>
      <c r="AG188" s="18"/>
      <c r="AI188" s="18"/>
      <c r="AK188" s="18"/>
      <c r="AL188" s="18"/>
      <c r="AN188" s="36"/>
      <c r="AO188" s="36"/>
      <c r="AP188" s="36"/>
      <c r="AQ188" s="36"/>
      <c r="AR188" s="36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</row>
    <row r="189" spans="6:97" x14ac:dyDescent="0.25">
      <c r="F189" s="18"/>
      <c r="G189" s="18"/>
      <c r="H189" s="252"/>
      <c r="I189" s="18"/>
      <c r="J189" s="18"/>
      <c r="W189" s="215"/>
      <c r="X189" s="18"/>
      <c r="Y189" s="31"/>
      <c r="Z189" s="31"/>
      <c r="AA189" s="43"/>
      <c r="AB189" s="18"/>
      <c r="AC189" s="18"/>
      <c r="AE189" s="18"/>
      <c r="AF189" s="18"/>
      <c r="AG189" s="18"/>
      <c r="AI189" s="18"/>
      <c r="AK189" s="18"/>
      <c r="AL189" s="18"/>
      <c r="AN189" s="36"/>
      <c r="AO189" s="36"/>
      <c r="AP189" s="36"/>
      <c r="AQ189" s="36"/>
      <c r="AR189" s="36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</row>
    <row r="190" spans="6:97" x14ac:dyDescent="0.25">
      <c r="F190" s="18"/>
      <c r="G190" s="18"/>
      <c r="H190" s="252"/>
      <c r="I190" s="18"/>
      <c r="J190" s="18"/>
      <c r="W190" s="215"/>
      <c r="X190" s="18"/>
      <c r="Y190" s="31"/>
      <c r="Z190" s="31"/>
      <c r="AA190" s="43"/>
      <c r="AB190" s="18"/>
      <c r="AC190" s="18"/>
      <c r="AE190" s="18"/>
      <c r="AF190" s="18"/>
      <c r="AG190" s="18"/>
      <c r="AI190" s="18"/>
      <c r="AK190" s="18"/>
      <c r="AL190" s="18"/>
      <c r="AN190" s="36"/>
      <c r="AO190" s="36"/>
      <c r="AP190" s="36"/>
      <c r="AQ190" s="36"/>
      <c r="AR190" s="36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</row>
    <row r="191" spans="6:97" x14ac:dyDescent="0.25">
      <c r="F191" s="18"/>
      <c r="G191" s="18"/>
      <c r="H191" s="252"/>
      <c r="I191" s="18"/>
      <c r="J191" s="18"/>
      <c r="W191" s="215"/>
      <c r="X191" s="18"/>
      <c r="Y191" s="31"/>
      <c r="Z191" s="31"/>
      <c r="AA191" s="43"/>
      <c r="AB191" s="18"/>
      <c r="AC191" s="18"/>
      <c r="AE191" s="18"/>
      <c r="AF191" s="18"/>
      <c r="AG191" s="18"/>
      <c r="AI191" s="18"/>
      <c r="AK191" s="18"/>
      <c r="AL191" s="18"/>
      <c r="AN191" s="36"/>
      <c r="AO191" s="36"/>
      <c r="AP191" s="36"/>
      <c r="AQ191" s="36"/>
      <c r="AR191" s="36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</row>
    <row r="192" spans="6:97" x14ac:dyDescent="0.25">
      <c r="F192" s="18"/>
      <c r="G192" s="18"/>
      <c r="H192" s="252"/>
      <c r="I192" s="18"/>
      <c r="J192" s="18"/>
      <c r="W192" s="215"/>
      <c r="X192" s="18"/>
      <c r="Y192" s="31"/>
      <c r="Z192" s="31"/>
      <c r="AA192" s="43"/>
      <c r="AB192" s="18"/>
      <c r="AC192" s="18"/>
      <c r="AE192" s="18"/>
      <c r="AF192" s="18"/>
      <c r="AG192" s="18"/>
      <c r="AI192" s="18"/>
      <c r="AK192" s="18"/>
      <c r="AL192" s="18"/>
      <c r="AN192" s="36"/>
      <c r="AO192" s="36"/>
      <c r="AP192" s="36"/>
      <c r="AQ192" s="36"/>
      <c r="AR192" s="36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</row>
    <row r="193" spans="6:97" x14ac:dyDescent="0.25">
      <c r="F193" s="18"/>
      <c r="G193" s="18"/>
      <c r="H193" s="252"/>
      <c r="I193" s="18"/>
      <c r="J193" s="18"/>
      <c r="W193" s="215"/>
      <c r="X193" s="18"/>
      <c r="Y193" s="31"/>
      <c r="Z193" s="31"/>
      <c r="AA193" s="43"/>
      <c r="AB193" s="18"/>
      <c r="AC193" s="18"/>
      <c r="AE193" s="18"/>
      <c r="AF193" s="18"/>
      <c r="AG193" s="18"/>
      <c r="AI193" s="18"/>
      <c r="AK193" s="18"/>
      <c r="AL193" s="18"/>
      <c r="AN193" s="36"/>
      <c r="AO193" s="36"/>
      <c r="AP193" s="36"/>
      <c r="AQ193" s="36"/>
      <c r="AR193" s="36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</row>
    <row r="194" spans="6:97" x14ac:dyDescent="0.25">
      <c r="F194" s="18"/>
      <c r="G194" s="18"/>
      <c r="H194" s="252"/>
      <c r="I194" s="18"/>
      <c r="J194" s="18"/>
      <c r="W194" s="215"/>
      <c r="X194" s="18"/>
      <c r="Y194" s="31"/>
      <c r="Z194" s="31"/>
      <c r="AA194" s="43"/>
      <c r="AB194" s="18"/>
      <c r="AC194" s="18"/>
      <c r="AE194" s="18"/>
      <c r="AF194" s="18"/>
      <c r="AG194" s="18"/>
      <c r="AI194" s="18"/>
      <c r="AK194" s="18"/>
      <c r="AL194" s="18"/>
      <c r="AN194" s="36"/>
      <c r="AO194" s="36"/>
      <c r="AP194" s="36"/>
      <c r="AQ194" s="36"/>
      <c r="AR194" s="36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</row>
    <row r="195" spans="6:97" x14ac:dyDescent="0.25">
      <c r="F195" s="18"/>
      <c r="G195" s="18"/>
      <c r="H195" s="252"/>
      <c r="I195" s="18"/>
      <c r="J195" s="18"/>
      <c r="W195" s="215"/>
      <c r="X195" s="18"/>
      <c r="Y195" s="31"/>
      <c r="Z195" s="31"/>
      <c r="AA195" s="43"/>
      <c r="AB195" s="18"/>
      <c r="AC195" s="18"/>
      <c r="AE195" s="18"/>
      <c r="AF195" s="18"/>
      <c r="AG195" s="18"/>
      <c r="AI195" s="18"/>
      <c r="AK195" s="18"/>
      <c r="AL195" s="18"/>
      <c r="AN195" s="36"/>
      <c r="AO195" s="36"/>
      <c r="AP195" s="36"/>
      <c r="AQ195" s="36"/>
      <c r="AR195" s="36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</row>
    <row r="196" spans="6:97" x14ac:dyDescent="0.25">
      <c r="F196" s="18"/>
      <c r="G196" s="18"/>
      <c r="H196" s="252"/>
      <c r="I196" s="18"/>
      <c r="J196" s="18"/>
      <c r="W196" s="215"/>
      <c r="X196" s="18"/>
      <c r="Y196" s="31"/>
      <c r="Z196" s="31"/>
      <c r="AA196" s="43"/>
      <c r="AB196" s="18"/>
      <c r="AC196" s="18"/>
      <c r="AE196" s="18"/>
      <c r="AF196" s="18"/>
      <c r="AG196" s="18"/>
      <c r="AI196" s="18"/>
      <c r="AK196" s="18"/>
      <c r="AL196" s="18"/>
      <c r="AN196" s="36"/>
      <c r="AO196" s="36"/>
      <c r="AP196" s="36"/>
      <c r="AQ196" s="36"/>
      <c r="AR196" s="36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</row>
    <row r="197" spans="6:97" x14ac:dyDescent="0.25">
      <c r="F197" s="18"/>
      <c r="G197" s="18"/>
      <c r="H197" s="252"/>
      <c r="I197" s="18"/>
      <c r="J197" s="18"/>
      <c r="W197" s="215"/>
      <c r="X197" s="18"/>
      <c r="Y197" s="31"/>
      <c r="Z197" s="31"/>
      <c r="AA197" s="43"/>
      <c r="AB197" s="18"/>
      <c r="AC197" s="18"/>
      <c r="AE197" s="18"/>
      <c r="AF197" s="18"/>
      <c r="AG197" s="18"/>
      <c r="AI197" s="18"/>
      <c r="AK197" s="18"/>
      <c r="AL197" s="18"/>
      <c r="AN197" s="36"/>
      <c r="AO197" s="36"/>
      <c r="AP197" s="36"/>
      <c r="AQ197" s="36"/>
      <c r="AR197" s="36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</row>
    <row r="198" spans="6:97" x14ac:dyDescent="0.25">
      <c r="F198" s="18"/>
      <c r="G198" s="18"/>
      <c r="H198" s="252"/>
      <c r="I198" s="18"/>
      <c r="J198" s="18"/>
      <c r="W198" s="215"/>
      <c r="X198" s="18"/>
      <c r="Y198" s="31"/>
      <c r="Z198" s="31"/>
      <c r="AA198" s="43"/>
      <c r="AB198" s="18"/>
      <c r="AC198" s="18"/>
      <c r="AE198" s="18"/>
      <c r="AF198" s="18"/>
      <c r="AG198" s="18"/>
      <c r="AI198" s="18"/>
      <c r="AK198" s="18"/>
      <c r="AL198" s="18"/>
      <c r="AN198" s="36"/>
      <c r="AO198" s="36"/>
      <c r="AP198" s="36"/>
      <c r="AQ198" s="36"/>
      <c r="AR198" s="36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</row>
    <row r="199" spans="6:97" x14ac:dyDescent="0.25">
      <c r="F199" s="18"/>
      <c r="G199" s="18"/>
      <c r="H199" s="252"/>
      <c r="I199" s="18"/>
      <c r="J199" s="18"/>
      <c r="W199" s="215"/>
      <c r="X199" s="18"/>
      <c r="Y199" s="31"/>
      <c r="Z199" s="31"/>
      <c r="AA199" s="43"/>
      <c r="AB199" s="18"/>
      <c r="AC199" s="18"/>
      <c r="AE199" s="18"/>
      <c r="AF199" s="18"/>
      <c r="AG199" s="18"/>
      <c r="AI199" s="18"/>
      <c r="AK199" s="18"/>
      <c r="AL199" s="18"/>
      <c r="AN199" s="36"/>
      <c r="AO199" s="36"/>
      <c r="AP199" s="36"/>
      <c r="AQ199" s="36"/>
      <c r="AR199" s="36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</row>
    <row r="200" spans="6:97" x14ac:dyDescent="0.25">
      <c r="F200" s="18"/>
      <c r="G200" s="18"/>
      <c r="H200" s="252"/>
      <c r="I200" s="18"/>
      <c r="J200" s="18"/>
      <c r="W200" s="215"/>
      <c r="X200" s="18"/>
      <c r="Y200" s="31"/>
      <c r="Z200" s="31"/>
      <c r="AA200" s="43"/>
      <c r="AB200" s="18"/>
      <c r="AC200" s="18"/>
      <c r="AE200" s="18"/>
      <c r="AF200" s="18"/>
      <c r="AG200" s="18"/>
      <c r="AI200" s="18"/>
      <c r="AK200" s="18"/>
      <c r="AL200" s="18"/>
      <c r="AN200" s="36"/>
      <c r="AO200" s="36"/>
      <c r="AP200" s="36"/>
      <c r="AQ200" s="36"/>
      <c r="AR200" s="36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</row>
    <row r="201" spans="6:97" x14ac:dyDescent="0.25">
      <c r="F201" s="18"/>
      <c r="G201" s="18"/>
      <c r="H201" s="252"/>
      <c r="I201" s="18"/>
      <c r="J201" s="18"/>
      <c r="W201" s="215"/>
      <c r="X201" s="18"/>
      <c r="Y201" s="31"/>
      <c r="Z201" s="31"/>
      <c r="AA201" s="43"/>
      <c r="AB201" s="18"/>
      <c r="AC201" s="18"/>
      <c r="AE201" s="18"/>
      <c r="AF201" s="18"/>
      <c r="AG201" s="18"/>
      <c r="AI201" s="18"/>
      <c r="AK201" s="18"/>
      <c r="AL201" s="18"/>
      <c r="AN201" s="36"/>
      <c r="AO201" s="36"/>
      <c r="AP201" s="36"/>
      <c r="AQ201" s="36"/>
      <c r="AR201" s="36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</row>
    <row r="202" spans="6:97" x14ac:dyDescent="0.25">
      <c r="F202" s="18"/>
      <c r="G202" s="18"/>
      <c r="H202" s="252"/>
      <c r="I202" s="18"/>
      <c r="J202" s="18"/>
      <c r="W202" s="215"/>
      <c r="X202" s="18"/>
      <c r="Y202" s="31"/>
      <c r="Z202" s="31"/>
      <c r="AA202" s="43"/>
      <c r="AB202" s="18"/>
      <c r="AC202" s="18"/>
      <c r="AE202" s="18"/>
      <c r="AF202" s="18"/>
      <c r="AG202" s="18"/>
      <c r="AI202" s="18"/>
      <c r="AK202" s="18"/>
      <c r="AL202" s="18"/>
      <c r="AN202" s="36"/>
      <c r="AO202" s="36"/>
      <c r="AP202" s="36"/>
      <c r="AQ202" s="36"/>
      <c r="AR202" s="36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</row>
    <row r="203" spans="6:97" x14ac:dyDescent="0.25">
      <c r="F203" s="18"/>
      <c r="G203" s="18"/>
      <c r="H203" s="252"/>
      <c r="I203" s="18"/>
      <c r="J203" s="18"/>
      <c r="W203" s="215"/>
      <c r="X203" s="18"/>
      <c r="Y203" s="31"/>
      <c r="Z203" s="31"/>
      <c r="AA203" s="43"/>
      <c r="AB203" s="18"/>
      <c r="AC203" s="18"/>
      <c r="AE203" s="18"/>
      <c r="AF203" s="18"/>
      <c r="AG203" s="18"/>
      <c r="AI203" s="18"/>
      <c r="AK203" s="18"/>
      <c r="AL203" s="18"/>
      <c r="AN203" s="36"/>
      <c r="AO203" s="36"/>
      <c r="AP203" s="36"/>
      <c r="AQ203" s="36"/>
      <c r="AR203" s="36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</row>
    <row r="204" spans="6:97" x14ac:dyDescent="0.25">
      <c r="F204" s="18"/>
      <c r="G204" s="18"/>
      <c r="H204" s="252"/>
      <c r="I204" s="18"/>
      <c r="J204" s="18"/>
      <c r="W204" s="215"/>
      <c r="X204" s="18"/>
      <c r="Y204" s="31"/>
      <c r="Z204" s="31"/>
      <c r="AA204" s="43"/>
      <c r="AB204" s="18"/>
      <c r="AC204" s="18"/>
      <c r="AE204" s="18"/>
      <c r="AF204" s="18"/>
      <c r="AG204" s="18"/>
      <c r="AI204" s="18"/>
      <c r="AK204" s="18"/>
      <c r="AL204" s="18"/>
      <c r="AN204" s="36"/>
      <c r="AO204" s="36"/>
      <c r="AP204" s="36"/>
      <c r="AQ204" s="36"/>
      <c r="AR204" s="36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</row>
    <row r="205" spans="6:97" x14ac:dyDescent="0.25">
      <c r="F205" s="18"/>
      <c r="G205" s="18"/>
      <c r="H205" s="252"/>
      <c r="I205" s="18"/>
      <c r="J205" s="18"/>
      <c r="W205" s="215"/>
      <c r="X205" s="18"/>
      <c r="Y205" s="31"/>
      <c r="Z205" s="31"/>
      <c r="AA205" s="43"/>
      <c r="AB205" s="18"/>
      <c r="AC205" s="18"/>
      <c r="AE205" s="18"/>
      <c r="AF205" s="18"/>
      <c r="AG205" s="18"/>
      <c r="AI205" s="18"/>
      <c r="AK205" s="18"/>
      <c r="AL205" s="18"/>
      <c r="AN205" s="36"/>
      <c r="AO205" s="36"/>
      <c r="AP205" s="36"/>
      <c r="AQ205" s="36"/>
      <c r="AR205" s="36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</row>
    <row r="206" spans="6:97" x14ac:dyDescent="0.25">
      <c r="F206" s="18"/>
      <c r="G206" s="18"/>
      <c r="H206" s="252"/>
      <c r="I206" s="18"/>
      <c r="J206" s="18"/>
      <c r="W206" s="215"/>
      <c r="X206" s="18"/>
      <c r="Y206" s="31"/>
      <c r="Z206" s="31"/>
      <c r="AA206" s="43"/>
      <c r="AB206" s="18"/>
      <c r="AC206" s="18"/>
      <c r="AE206" s="18"/>
      <c r="AF206" s="18"/>
      <c r="AG206" s="18"/>
      <c r="AI206" s="18"/>
      <c r="AK206" s="18"/>
      <c r="AL206" s="18"/>
      <c r="AN206" s="36"/>
      <c r="AO206" s="36"/>
      <c r="AP206" s="36"/>
      <c r="AQ206" s="36"/>
      <c r="AR206" s="36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</row>
    <row r="207" spans="6:97" x14ac:dyDescent="0.25">
      <c r="F207" s="18"/>
      <c r="G207" s="18"/>
      <c r="H207" s="252"/>
      <c r="I207" s="18"/>
      <c r="J207" s="18"/>
      <c r="W207" s="215"/>
      <c r="X207" s="18"/>
      <c r="Y207" s="31"/>
      <c r="Z207" s="31"/>
      <c r="AA207" s="43"/>
      <c r="AB207" s="18"/>
      <c r="AC207" s="18"/>
      <c r="AE207" s="18"/>
      <c r="AF207" s="18"/>
      <c r="AG207" s="18"/>
      <c r="AI207" s="18"/>
      <c r="AK207" s="18"/>
      <c r="AL207" s="18"/>
      <c r="AN207" s="36"/>
      <c r="AO207" s="36"/>
      <c r="AP207" s="36"/>
      <c r="AQ207" s="36"/>
      <c r="AR207" s="36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</row>
    <row r="208" spans="6:97" x14ac:dyDescent="0.25">
      <c r="F208" s="18"/>
      <c r="G208" s="18"/>
      <c r="H208" s="252"/>
      <c r="I208" s="18"/>
      <c r="J208" s="18"/>
      <c r="W208" s="215"/>
      <c r="X208" s="18"/>
      <c r="Y208" s="31"/>
      <c r="Z208" s="31"/>
      <c r="AA208" s="43"/>
      <c r="AB208" s="18"/>
      <c r="AC208" s="18"/>
      <c r="AE208" s="18"/>
      <c r="AF208" s="18"/>
      <c r="AG208" s="18"/>
      <c r="AI208" s="18"/>
      <c r="AK208" s="18"/>
      <c r="AL208" s="18"/>
      <c r="AN208" s="36"/>
      <c r="AO208" s="36"/>
      <c r="AP208" s="36"/>
      <c r="AQ208" s="36"/>
      <c r="AR208" s="36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</row>
    <row r="209" spans="6:97" x14ac:dyDescent="0.25">
      <c r="F209" s="18"/>
      <c r="G209" s="18"/>
      <c r="H209" s="252"/>
      <c r="I209" s="18"/>
      <c r="J209" s="18"/>
      <c r="W209" s="215"/>
      <c r="X209" s="18"/>
      <c r="Y209" s="31"/>
      <c r="Z209" s="31"/>
      <c r="AA209" s="43"/>
      <c r="AB209" s="18"/>
      <c r="AC209" s="18"/>
      <c r="AE209" s="18"/>
      <c r="AF209" s="18"/>
      <c r="AG209" s="18"/>
      <c r="AI209" s="18"/>
      <c r="AK209" s="18"/>
      <c r="AL209" s="18"/>
      <c r="AN209" s="36"/>
      <c r="AO209" s="36"/>
      <c r="AP209" s="36"/>
      <c r="AQ209" s="36"/>
      <c r="AR209" s="36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</row>
    <row r="210" spans="6:97" x14ac:dyDescent="0.25">
      <c r="F210" s="18"/>
      <c r="G210" s="18"/>
      <c r="H210" s="252"/>
      <c r="I210" s="18"/>
      <c r="J210" s="18"/>
      <c r="W210" s="215"/>
      <c r="X210" s="18"/>
      <c r="Y210" s="31"/>
      <c r="Z210" s="31"/>
      <c r="AA210" s="43"/>
      <c r="AB210" s="18"/>
      <c r="AC210" s="18"/>
      <c r="AE210" s="18"/>
      <c r="AF210" s="18"/>
      <c r="AG210" s="18"/>
      <c r="AI210" s="18"/>
      <c r="AK210" s="18"/>
      <c r="AL210" s="18"/>
      <c r="AN210" s="36"/>
      <c r="AO210" s="36"/>
      <c r="AP210" s="36"/>
      <c r="AQ210" s="36"/>
      <c r="AR210" s="36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</row>
    <row r="211" spans="6:97" x14ac:dyDescent="0.25">
      <c r="F211" s="18"/>
      <c r="G211" s="18"/>
      <c r="H211" s="252"/>
      <c r="I211" s="18"/>
      <c r="J211" s="18"/>
      <c r="W211" s="215"/>
      <c r="X211" s="18"/>
      <c r="Y211" s="31"/>
      <c r="Z211" s="31"/>
      <c r="AA211" s="43"/>
      <c r="AB211" s="18"/>
      <c r="AC211" s="18"/>
      <c r="AE211" s="18"/>
      <c r="AF211" s="18"/>
      <c r="AG211" s="18"/>
      <c r="AI211" s="18"/>
      <c r="AK211" s="18"/>
      <c r="AL211" s="18"/>
      <c r="AN211" s="36"/>
      <c r="AO211" s="36"/>
      <c r="AP211" s="36"/>
      <c r="AQ211" s="36"/>
      <c r="AR211" s="36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</row>
    <row r="212" spans="6:97" x14ac:dyDescent="0.25">
      <c r="F212" s="18"/>
      <c r="G212" s="18"/>
      <c r="H212" s="252"/>
      <c r="I212" s="18"/>
      <c r="J212" s="18"/>
      <c r="W212" s="215"/>
      <c r="X212" s="18"/>
      <c r="Y212" s="31"/>
      <c r="Z212" s="31"/>
      <c r="AA212" s="43"/>
      <c r="AB212" s="18"/>
      <c r="AC212" s="18"/>
      <c r="AE212" s="18"/>
      <c r="AF212" s="18"/>
      <c r="AG212" s="18"/>
      <c r="AI212" s="18"/>
      <c r="AK212" s="18"/>
      <c r="AL212" s="18"/>
      <c r="AN212" s="36"/>
      <c r="AO212" s="36"/>
      <c r="AP212" s="36"/>
      <c r="AQ212" s="36"/>
      <c r="AR212" s="36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</row>
    <row r="213" spans="6:97" x14ac:dyDescent="0.25">
      <c r="F213" s="18"/>
      <c r="G213" s="18"/>
      <c r="H213" s="252"/>
      <c r="I213" s="18"/>
      <c r="J213" s="18"/>
      <c r="W213" s="215"/>
      <c r="X213" s="18"/>
      <c r="Y213" s="31"/>
      <c r="Z213" s="31"/>
      <c r="AA213" s="43"/>
      <c r="AB213" s="18"/>
      <c r="AC213" s="18"/>
      <c r="AE213" s="18"/>
      <c r="AF213" s="18"/>
      <c r="AG213" s="18"/>
      <c r="AI213" s="18"/>
      <c r="AK213" s="18"/>
      <c r="AL213" s="18"/>
      <c r="AN213" s="36"/>
      <c r="AO213" s="36"/>
      <c r="AP213" s="36"/>
      <c r="AQ213" s="36"/>
      <c r="AR213" s="36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</row>
    <row r="214" spans="6:97" x14ac:dyDescent="0.25">
      <c r="F214" s="18"/>
      <c r="G214" s="18"/>
      <c r="H214" s="252"/>
      <c r="I214" s="18"/>
      <c r="J214" s="18"/>
      <c r="W214" s="215"/>
      <c r="X214" s="18"/>
      <c r="Y214" s="31"/>
      <c r="Z214" s="31"/>
      <c r="AA214" s="43"/>
      <c r="AB214" s="18"/>
      <c r="AC214" s="18"/>
      <c r="AE214" s="18"/>
      <c r="AF214" s="18"/>
      <c r="AG214" s="18"/>
      <c r="AI214" s="18"/>
      <c r="AK214" s="18"/>
      <c r="AL214" s="18"/>
      <c r="AN214" s="36"/>
      <c r="AO214" s="36"/>
      <c r="AP214" s="36"/>
      <c r="AQ214" s="36"/>
      <c r="AR214" s="36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</row>
    <row r="215" spans="6:97" x14ac:dyDescent="0.25">
      <c r="F215" s="18"/>
      <c r="G215" s="18"/>
      <c r="H215" s="252"/>
      <c r="I215" s="18"/>
      <c r="J215" s="18"/>
      <c r="W215" s="215"/>
      <c r="X215" s="18"/>
      <c r="Y215" s="31"/>
      <c r="Z215" s="31"/>
      <c r="AA215" s="43"/>
      <c r="AB215" s="18"/>
      <c r="AC215" s="18"/>
      <c r="AE215" s="18"/>
      <c r="AF215" s="18"/>
      <c r="AG215" s="18"/>
      <c r="AI215" s="18"/>
      <c r="AK215" s="18"/>
      <c r="AL215" s="18"/>
      <c r="AN215" s="36"/>
      <c r="AO215" s="36"/>
      <c r="AP215" s="36"/>
      <c r="AQ215" s="36"/>
      <c r="AR215" s="36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</row>
    <row r="216" spans="6:97" x14ac:dyDescent="0.25">
      <c r="F216" s="18"/>
      <c r="G216" s="18"/>
      <c r="H216" s="252"/>
      <c r="I216" s="18"/>
      <c r="J216" s="18"/>
      <c r="W216" s="215"/>
      <c r="X216" s="18"/>
      <c r="Y216" s="31"/>
      <c r="Z216" s="31"/>
      <c r="AA216" s="43"/>
      <c r="AB216" s="18"/>
      <c r="AC216" s="18"/>
      <c r="AE216" s="18"/>
      <c r="AF216" s="18"/>
      <c r="AG216" s="18"/>
      <c r="AI216" s="18"/>
      <c r="AK216" s="18"/>
      <c r="AL216" s="18"/>
      <c r="AN216" s="36"/>
      <c r="AO216" s="36"/>
      <c r="AP216" s="36"/>
      <c r="AQ216" s="36"/>
      <c r="AR216" s="36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</row>
    <row r="217" spans="6:97" x14ac:dyDescent="0.25">
      <c r="F217" s="18"/>
      <c r="G217" s="18"/>
      <c r="H217" s="252"/>
      <c r="I217" s="18"/>
      <c r="J217" s="18"/>
      <c r="W217" s="215"/>
      <c r="X217" s="18"/>
      <c r="Y217" s="31"/>
      <c r="Z217" s="31"/>
      <c r="AA217" s="43"/>
      <c r="AB217" s="18"/>
      <c r="AC217" s="18"/>
      <c r="AE217" s="18"/>
      <c r="AF217" s="18"/>
      <c r="AG217" s="18"/>
      <c r="AI217" s="18"/>
      <c r="AK217" s="18"/>
      <c r="AL217" s="18"/>
      <c r="AN217" s="36"/>
      <c r="AO217" s="36"/>
      <c r="AP217" s="36"/>
      <c r="AQ217" s="36"/>
      <c r="AR217" s="36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</row>
    <row r="218" spans="6:97" x14ac:dyDescent="0.25">
      <c r="F218" s="18"/>
      <c r="G218" s="18"/>
      <c r="H218" s="252"/>
      <c r="I218" s="18"/>
      <c r="J218" s="18"/>
      <c r="W218" s="215"/>
      <c r="X218" s="18"/>
      <c r="Y218" s="31"/>
      <c r="Z218" s="31"/>
      <c r="AA218" s="43"/>
      <c r="AB218" s="18"/>
      <c r="AC218" s="18"/>
      <c r="AE218" s="18"/>
      <c r="AF218" s="18"/>
      <c r="AG218" s="18"/>
      <c r="AI218" s="18"/>
      <c r="AK218" s="18"/>
      <c r="AL218" s="18"/>
      <c r="AN218" s="36"/>
      <c r="AO218" s="36"/>
      <c r="AP218" s="36"/>
      <c r="AQ218" s="36"/>
      <c r="AR218" s="36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</row>
    <row r="219" spans="6:97" x14ac:dyDescent="0.25">
      <c r="F219" s="18"/>
      <c r="G219" s="18"/>
      <c r="H219" s="252"/>
      <c r="I219" s="18"/>
      <c r="J219" s="18"/>
      <c r="W219" s="215"/>
      <c r="X219" s="18"/>
      <c r="Y219" s="31"/>
      <c r="Z219" s="31"/>
      <c r="AA219" s="43"/>
      <c r="AB219" s="18"/>
      <c r="AC219" s="18"/>
      <c r="AE219" s="18"/>
      <c r="AF219" s="18"/>
      <c r="AG219" s="18"/>
      <c r="AI219" s="18"/>
      <c r="AK219" s="18"/>
      <c r="AL219" s="18"/>
      <c r="AN219" s="36"/>
      <c r="AO219" s="36"/>
      <c r="AP219" s="36"/>
      <c r="AQ219" s="36"/>
      <c r="AR219" s="36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</row>
    <row r="220" spans="6:97" x14ac:dyDescent="0.25">
      <c r="F220" s="18"/>
      <c r="G220" s="18"/>
      <c r="H220" s="252"/>
      <c r="I220" s="18"/>
      <c r="J220" s="18"/>
      <c r="W220" s="215"/>
      <c r="X220" s="18"/>
      <c r="Y220" s="31"/>
      <c r="Z220" s="31"/>
      <c r="AA220" s="43"/>
      <c r="AB220" s="18"/>
      <c r="AC220" s="18"/>
      <c r="AE220" s="18"/>
      <c r="AF220" s="18"/>
      <c r="AG220" s="18"/>
      <c r="AI220" s="18"/>
      <c r="AK220" s="18"/>
      <c r="AL220" s="18"/>
      <c r="AN220" s="36"/>
      <c r="AO220" s="36"/>
      <c r="AP220" s="36"/>
      <c r="AQ220" s="36"/>
      <c r="AR220" s="36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</row>
    <row r="221" spans="6:97" x14ac:dyDescent="0.25">
      <c r="F221" s="18"/>
      <c r="G221" s="18"/>
      <c r="H221" s="252"/>
      <c r="I221" s="18"/>
      <c r="J221" s="18"/>
      <c r="W221" s="215"/>
      <c r="X221" s="18"/>
      <c r="Y221" s="31"/>
      <c r="Z221" s="31"/>
      <c r="AA221" s="43"/>
      <c r="AB221" s="18"/>
      <c r="AC221" s="18"/>
      <c r="AE221" s="18"/>
      <c r="AF221" s="18"/>
      <c r="AG221" s="18"/>
      <c r="AI221" s="18"/>
      <c r="AK221" s="18"/>
      <c r="AL221" s="18"/>
      <c r="AN221" s="36"/>
      <c r="AO221" s="36"/>
      <c r="AP221" s="36"/>
      <c r="AQ221" s="36"/>
      <c r="AR221" s="36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</row>
    <row r="222" spans="6:97" x14ac:dyDescent="0.25">
      <c r="F222" s="18"/>
      <c r="G222" s="18"/>
      <c r="H222" s="252"/>
      <c r="I222" s="18"/>
      <c r="J222" s="18"/>
      <c r="W222" s="215"/>
      <c r="X222" s="18"/>
      <c r="Y222" s="31"/>
      <c r="Z222" s="31"/>
      <c r="AA222" s="43"/>
      <c r="AB222" s="18"/>
      <c r="AC222" s="18"/>
      <c r="AE222" s="18"/>
      <c r="AF222" s="18"/>
      <c r="AG222" s="18"/>
      <c r="AI222" s="18"/>
      <c r="AK222" s="18"/>
      <c r="AL222" s="18"/>
      <c r="AN222" s="36"/>
      <c r="AO222" s="36"/>
      <c r="AP222" s="36"/>
      <c r="AQ222" s="36"/>
      <c r="AR222" s="36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</row>
    <row r="223" spans="6:97" x14ac:dyDescent="0.25">
      <c r="F223" s="18"/>
      <c r="G223" s="18"/>
      <c r="H223" s="252"/>
      <c r="I223" s="18"/>
      <c r="J223" s="18"/>
      <c r="W223" s="215"/>
      <c r="X223" s="18"/>
      <c r="Y223" s="31"/>
      <c r="Z223" s="31"/>
      <c r="AA223" s="43"/>
      <c r="AB223" s="18"/>
      <c r="AC223" s="18"/>
      <c r="AE223" s="18"/>
      <c r="AF223" s="18"/>
      <c r="AG223" s="18"/>
      <c r="AI223" s="18"/>
      <c r="AK223" s="18"/>
      <c r="AL223" s="18"/>
      <c r="AN223" s="36"/>
      <c r="AO223" s="36"/>
      <c r="AP223" s="36"/>
      <c r="AQ223" s="36"/>
      <c r="AR223" s="36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</row>
    <row r="224" spans="6:97" x14ac:dyDescent="0.25">
      <c r="F224" s="18"/>
      <c r="G224" s="18"/>
      <c r="H224" s="252"/>
      <c r="I224" s="18"/>
      <c r="J224" s="18"/>
      <c r="W224" s="215"/>
      <c r="X224" s="18"/>
      <c r="Y224" s="31"/>
      <c r="Z224" s="31"/>
      <c r="AA224" s="43"/>
      <c r="AB224" s="18"/>
      <c r="AC224" s="18"/>
      <c r="AE224" s="18"/>
      <c r="AF224" s="18"/>
      <c r="AG224" s="18"/>
      <c r="AI224" s="18"/>
      <c r="AK224" s="18"/>
      <c r="AL224" s="18"/>
      <c r="AN224" s="36"/>
      <c r="AO224" s="36"/>
      <c r="AP224" s="36"/>
      <c r="AQ224" s="36"/>
      <c r="AR224" s="36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</row>
    <row r="225" spans="6:97" x14ac:dyDescent="0.25">
      <c r="F225" s="18"/>
      <c r="G225" s="18"/>
      <c r="H225" s="252"/>
      <c r="I225" s="18"/>
      <c r="J225" s="18"/>
      <c r="W225" s="215"/>
      <c r="X225" s="18"/>
      <c r="Y225" s="31"/>
      <c r="Z225" s="31"/>
      <c r="AA225" s="43"/>
      <c r="AB225" s="18"/>
      <c r="AC225" s="18"/>
      <c r="AE225" s="18"/>
      <c r="AF225" s="18"/>
      <c r="AG225" s="18"/>
      <c r="AI225" s="18"/>
      <c r="AK225" s="18"/>
      <c r="AL225" s="18"/>
      <c r="AN225" s="36"/>
      <c r="AO225" s="36"/>
      <c r="AP225" s="36"/>
      <c r="AQ225" s="36"/>
      <c r="AR225" s="36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</row>
    <row r="226" spans="6:97" x14ac:dyDescent="0.25">
      <c r="F226" s="18"/>
      <c r="G226" s="18"/>
      <c r="H226" s="252"/>
      <c r="I226" s="18"/>
      <c r="J226" s="18"/>
      <c r="W226" s="215"/>
      <c r="X226" s="18"/>
      <c r="Y226" s="31"/>
      <c r="Z226" s="31"/>
      <c r="AA226" s="43"/>
      <c r="AB226" s="18"/>
      <c r="AC226" s="18"/>
      <c r="AE226" s="18"/>
      <c r="AF226" s="18"/>
      <c r="AG226" s="18"/>
      <c r="AI226" s="18"/>
      <c r="AK226" s="18"/>
      <c r="AL226" s="18"/>
      <c r="AN226" s="36"/>
      <c r="AO226" s="36"/>
      <c r="AP226" s="36"/>
      <c r="AQ226" s="36"/>
      <c r="AR226" s="36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</row>
    <row r="227" spans="6:97" x14ac:dyDescent="0.25">
      <c r="F227" s="18"/>
      <c r="G227" s="18"/>
      <c r="H227" s="252"/>
      <c r="I227" s="18"/>
      <c r="J227" s="18"/>
      <c r="W227" s="215"/>
      <c r="X227" s="18"/>
      <c r="Y227" s="31"/>
      <c r="Z227" s="31"/>
      <c r="AA227" s="43"/>
      <c r="AB227" s="18"/>
      <c r="AC227" s="18"/>
      <c r="AE227" s="18"/>
      <c r="AF227" s="18"/>
      <c r="AG227" s="18"/>
      <c r="AI227" s="18"/>
      <c r="AK227" s="18"/>
      <c r="AL227" s="18"/>
      <c r="AN227" s="36"/>
      <c r="AO227" s="36"/>
      <c r="AP227" s="36"/>
      <c r="AQ227" s="36"/>
      <c r="AR227" s="36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</row>
    <row r="228" spans="6:97" x14ac:dyDescent="0.25">
      <c r="F228" s="18"/>
      <c r="G228" s="18"/>
      <c r="H228" s="252"/>
      <c r="I228" s="18"/>
      <c r="J228" s="18"/>
      <c r="W228" s="215"/>
      <c r="X228" s="18"/>
      <c r="Y228" s="31"/>
      <c r="Z228" s="31"/>
      <c r="AA228" s="43"/>
      <c r="AB228" s="18"/>
      <c r="AC228" s="18"/>
      <c r="AE228" s="18"/>
      <c r="AF228" s="18"/>
      <c r="AG228" s="18"/>
      <c r="AI228" s="18"/>
      <c r="AK228" s="18"/>
      <c r="AL228" s="18"/>
      <c r="AN228" s="36"/>
      <c r="AO228" s="36"/>
      <c r="AP228" s="36"/>
      <c r="AQ228" s="36"/>
      <c r="AR228" s="36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</row>
    <row r="229" spans="6:97" x14ac:dyDescent="0.25">
      <c r="F229" s="18"/>
      <c r="G229" s="18"/>
      <c r="H229" s="252"/>
      <c r="I229" s="18"/>
      <c r="J229" s="18"/>
      <c r="W229" s="215"/>
      <c r="X229" s="18"/>
      <c r="Y229" s="31"/>
      <c r="Z229" s="31"/>
      <c r="AA229" s="43"/>
      <c r="AB229" s="18"/>
      <c r="AC229" s="18"/>
      <c r="AE229" s="18"/>
      <c r="AF229" s="18"/>
      <c r="AG229" s="18"/>
      <c r="AI229" s="18"/>
      <c r="AK229" s="18"/>
      <c r="AL229" s="18"/>
      <c r="AN229" s="36"/>
      <c r="AO229" s="36"/>
      <c r="AP229" s="36"/>
      <c r="AQ229" s="36"/>
      <c r="AR229" s="36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</row>
    <row r="230" spans="6:97" x14ac:dyDescent="0.25">
      <c r="F230" s="18"/>
      <c r="G230" s="18"/>
      <c r="H230" s="252"/>
      <c r="I230" s="18"/>
      <c r="J230" s="18"/>
      <c r="W230" s="215"/>
      <c r="X230" s="18"/>
      <c r="Y230" s="31"/>
      <c r="Z230" s="31"/>
      <c r="AA230" s="43"/>
      <c r="AB230" s="18"/>
      <c r="AC230" s="18"/>
      <c r="AE230" s="18"/>
      <c r="AF230" s="18"/>
      <c r="AG230" s="18"/>
      <c r="AI230" s="18"/>
      <c r="AK230" s="18"/>
      <c r="AL230" s="18"/>
      <c r="AN230" s="36"/>
      <c r="AO230" s="36"/>
      <c r="AP230" s="36"/>
      <c r="AQ230" s="36"/>
      <c r="AR230" s="36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</row>
    <row r="231" spans="6:97" x14ac:dyDescent="0.25">
      <c r="F231" s="18"/>
      <c r="G231" s="18"/>
      <c r="H231" s="252"/>
      <c r="I231" s="18"/>
      <c r="J231" s="18"/>
      <c r="W231" s="215"/>
      <c r="X231" s="18"/>
      <c r="Y231" s="31"/>
      <c r="Z231" s="31"/>
      <c r="AA231" s="43"/>
      <c r="AB231" s="18"/>
      <c r="AC231" s="18"/>
      <c r="AE231" s="18"/>
      <c r="AF231" s="18"/>
      <c r="AG231" s="18"/>
      <c r="AI231" s="18"/>
      <c r="AK231" s="18"/>
      <c r="AL231" s="18"/>
      <c r="AN231" s="36"/>
      <c r="AO231" s="36"/>
      <c r="AP231" s="36"/>
      <c r="AQ231" s="36"/>
      <c r="AR231" s="36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</row>
    <row r="232" spans="6:97" x14ac:dyDescent="0.25">
      <c r="F232" s="18"/>
      <c r="G232" s="18"/>
      <c r="H232" s="252"/>
      <c r="I232" s="18"/>
      <c r="J232" s="18"/>
      <c r="W232" s="215"/>
      <c r="X232" s="18"/>
      <c r="Y232" s="31"/>
      <c r="Z232" s="31"/>
      <c r="AA232" s="43"/>
      <c r="AB232" s="18"/>
      <c r="AC232" s="18"/>
      <c r="AE232" s="18"/>
      <c r="AF232" s="18"/>
      <c r="AG232" s="18"/>
      <c r="AI232" s="18"/>
      <c r="AK232" s="18"/>
      <c r="AL232" s="18"/>
      <c r="AN232" s="36"/>
      <c r="AO232" s="36"/>
      <c r="AP232" s="36"/>
      <c r="AQ232" s="36"/>
      <c r="AR232" s="36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</row>
    <row r="233" spans="6:97" x14ac:dyDescent="0.25">
      <c r="F233" s="18"/>
      <c r="G233" s="18"/>
      <c r="H233" s="252"/>
      <c r="I233" s="18"/>
      <c r="J233" s="18"/>
      <c r="W233" s="215"/>
      <c r="X233" s="18"/>
      <c r="Y233" s="31"/>
      <c r="Z233" s="31"/>
      <c r="AA233" s="43"/>
      <c r="AB233" s="18"/>
      <c r="AC233" s="18"/>
      <c r="AE233" s="18"/>
      <c r="AF233" s="18"/>
      <c r="AG233" s="18"/>
      <c r="AI233" s="18"/>
      <c r="AK233" s="18"/>
      <c r="AL233" s="18"/>
      <c r="AN233" s="36"/>
      <c r="AO233" s="36"/>
      <c r="AP233" s="36"/>
      <c r="AQ233" s="36"/>
      <c r="AR233" s="36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</row>
    <row r="234" spans="6:97" x14ac:dyDescent="0.25">
      <c r="F234" s="18"/>
      <c r="G234" s="18"/>
      <c r="H234" s="252"/>
      <c r="I234" s="18"/>
      <c r="J234" s="18"/>
      <c r="W234" s="215"/>
      <c r="X234" s="18"/>
      <c r="Y234" s="31"/>
      <c r="Z234" s="31"/>
      <c r="AA234" s="43"/>
      <c r="AB234" s="18"/>
      <c r="AC234" s="18"/>
      <c r="AE234" s="18"/>
      <c r="AF234" s="18"/>
      <c r="AG234" s="18"/>
      <c r="AI234" s="18"/>
      <c r="AK234" s="18"/>
      <c r="AL234" s="18"/>
      <c r="AN234" s="36"/>
      <c r="AO234" s="36"/>
      <c r="AP234" s="36"/>
      <c r="AQ234" s="36"/>
      <c r="AR234" s="36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</row>
    <row r="235" spans="6:97" x14ac:dyDescent="0.25">
      <c r="F235" s="18"/>
      <c r="G235" s="18"/>
      <c r="H235" s="252"/>
      <c r="I235" s="18"/>
      <c r="J235" s="18"/>
      <c r="W235" s="215"/>
      <c r="X235" s="18"/>
      <c r="Y235" s="31"/>
      <c r="Z235" s="31"/>
      <c r="AA235" s="43"/>
      <c r="AB235" s="18"/>
      <c r="AC235" s="18"/>
      <c r="AE235" s="18"/>
      <c r="AF235" s="18"/>
      <c r="AG235" s="18"/>
      <c r="AI235" s="18"/>
      <c r="AK235" s="18"/>
      <c r="AL235" s="18"/>
      <c r="AN235" s="36"/>
      <c r="AO235" s="36"/>
      <c r="AP235" s="36"/>
      <c r="AQ235" s="36"/>
      <c r="AR235" s="36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</row>
    <row r="236" spans="6:97" x14ac:dyDescent="0.25">
      <c r="F236" s="18"/>
      <c r="G236" s="18"/>
      <c r="H236" s="252"/>
      <c r="I236" s="18"/>
      <c r="J236" s="18"/>
      <c r="W236" s="215"/>
      <c r="X236" s="18"/>
      <c r="Y236" s="31"/>
      <c r="Z236" s="31"/>
      <c r="AA236" s="43"/>
      <c r="AB236" s="18"/>
      <c r="AC236" s="18"/>
      <c r="AE236" s="18"/>
      <c r="AF236" s="18"/>
      <c r="AG236" s="18"/>
      <c r="AI236" s="18"/>
      <c r="AK236" s="18"/>
      <c r="AL236" s="18"/>
      <c r="AN236" s="36"/>
      <c r="AO236" s="36"/>
      <c r="AP236" s="36"/>
      <c r="AQ236" s="36"/>
      <c r="AR236" s="36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</row>
    <row r="237" spans="6:97" x14ac:dyDescent="0.25">
      <c r="F237" s="18"/>
      <c r="G237" s="18"/>
      <c r="H237" s="252"/>
      <c r="I237" s="18"/>
      <c r="J237" s="18"/>
      <c r="W237" s="215"/>
      <c r="X237" s="18"/>
      <c r="Y237" s="31"/>
      <c r="Z237" s="31"/>
      <c r="AA237" s="43"/>
      <c r="AB237" s="18"/>
      <c r="AC237" s="18"/>
      <c r="AE237" s="18"/>
      <c r="AF237" s="18"/>
      <c r="AG237" s="18"/>
      <c r="AI237" s="18"/>
      <c r="AK237" s="18"/>
      <c r="AL237" s="18"/>
      <c r="AN237" s="36"/>
      <c r="AO237" s="36"/>
      <c r="AP237" s="36"/>
      <c r="AQ237" s="36"/>
      <c r="AR237" s="36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</row>
    <row r="238" spans="6:97" x14ac:dyDescent="0.25">
      <c r="F238" s="18"/>
      <c r="G238" s="18"/>
      <c r="H238" s="252"/>
      <c r="I238" s="18"/>
      <c r="J238" s="18"/>
      <c r="W238" s="215"/>
      <c r="X238" s="18"/>
      <c r="Y238" s="31"/>
      <c r="Z238" s="31"/>
      <c r="AA238" s="43"/>
      <c r="AB238" s="18"/>
      <c r="AC238" s="18"/>
      <c r="AE238" s="18"/>
      <c r="AF238" s="18"/>
      <c r="AG238" s="18"/>
      <c r="AI238" s="18"/>
      <c r="AK238" s="18"/>
      <c r="AL238" s="18"/>
      <c r="AN238" s="36"/>
      <c r="AO238" s="36"/>
      <c r="AP238" s="36"/>
      <c r="AQ238" s="36"/>
      <c r="AR238" s="36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</row>
    <row r="239" spans="6:97" x14ac:dyDescent="0.25">
      <c r="F239" s="18"/>
      <c r="G239" s="18"/>
      <c r="H239" s="252"/>
      <c r="I239" s="18"/>
      <c r="J239" s="18"/>
      <c r="W239" s="215"/>
      <c r="X239" s="18"/>
      <c r="Y239" s="31"/>
      <c r="Z239" s="31"/>
      <c r="AA239" s="43"/>
      <c r="AB239" s="18"/>
      <c r="AC239" s="18"/>
      <c r="AE239" s="18"/>
      <c r="AF239" s="18"/>
      <c r="AG239" s="18"/>
      <c r="AI239" s="18"/>
      <c r="AK239" s="18"/>
      <c r="AL239" s="18"/>
      <c r="AN239" s="36"/>
      <c r="AO239" s="36"/>
      <c r="AP239" s="36"/>
      <c r="AQ239" s="36"/>
      <c r="AR239" s="36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</row>
    <row r="240" spans="6:97" x14ac:dyDescent="0.25">
      <c r="F240" s="18"/>
      <c r="G240" s="18"/>
      <c r="H240" s="252"/>
      <c r="I240" s="18"/>
      <c r="J240" s="18"/>
      <c r="W240" s="215"/>
      <c r="X240" s="18"/>
      <c r="Y240" s="31"/>
      <c r="Z240" s="31"/>
      <c r="AA240" s="43"/>
      <c r="AB240" s="18"/>
      <c r="AC240" s="18"/>
      <c r="AE240" s="18"/>
      <c r="AF240" s="18"/>
      <c r="AG240" s="18"/>
      <c r="AI240" s="18"/>
      <c r="AK240" s="18"/>
      <c r="AL240" s="18"/>
      <c r="AN240" s="36"/>
      <c r="AO240" s="36"/>
      <c r="AP240" s="36"/>
      <c r="AQ240" s="36"/>
      <c r="AR240" s="36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</row>
    <row r="241" spans="6:97" x14ac:dyDescent="0.25">
      <c r="F241" s="18"/>
      <c r="G241" s="18"/>
      <c r="H241" s="252"/>
      <c r="I241" s="18"/>
      <c r="J241" s="18"/>
      <c r="W241" s="215"/>
      <c r="X241" s="18"/>
      <c r="Y241" s="31"/>
      <c r="Z241" s="31"/>
      <c r="AA241" s="43"/>
      <c r="AB241" s="18"/>
      <c r="AC241" s="18"/>
      <c r="AE241" s="18"/>
      <c r="AF241" s="18"/>
      <c r="AG241" s="18"/>
      <c r="AI241" s="18"/>
      <c r="AK241" s="18"/>
      <c r="AL241" s="18"/>
      <c r="AN241" s="36"/>
      <c r="AO241" s="36"/>
      <c r="AP241" s="36"/>
      <c r="AQ241" s="36"/>
      <c r="AR241" s="36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</row>
    <row r="242" spans="6:97" x14ac:dyDescent="0.25">
      <c r="F242" s="18"/>
      <c r="G242" s="18"/>
      <c r="H242" s="252"/>
      <c r="I242" s="18"/>
      <c r="J242" s="18"/>
      <c r="W242" s="215"/>
      <c r="X242" s="18"/>
      <c r="Y242" s="31"/>
      <c r="Z242" s="31"/>
      <c r="AA242" s="43"/>
      <c r="AB242" s="18"/>
      <c r="AC242" s="18"/>
      <c r="AE242" s="18"/>
      <c r="AF242" s="18"/>
      <c r="AG242" s="18"/>
      <c r="AI242" s="18"/>
      <c r="AK242" s="18"/>
      <c r="AL242" s="18"/>
      <c r="AN242" s="36"/>
      <c r="AO242" s="36"/>
      <c r="AP242" s="36"/>
      <c r="AQ242" s="36"/>
      <c r="AR242" s="36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</row>
    <row r="243" spans="6:97" x14ac:dyDescent="0.25">
      <c r="F243" s="18"/>
      <c r="G243" s="18"/>
      <c r="H243" s="252"/>
      <c r="I243" s="18"/>
      <c r="J243" s="18"/>
      <c r="W243" s="215"/>
      <c r="X243" s="18"/>
      <c r="Y243" s="31"/>
      <c r="Z243" s="31"/>
      <c r="AA243" s="43"/>
      <c r="AB243" s="18"/>
      <c r="AC243" s="18"/>
      <c r="AE243" s="18"/>
      <c r="AF243" s="18"/>
      <c r="AG243" s="18"/>
      <c r="AI243" s="18"/>
      <c r="AK243" s="18"/>
      <c r="AL243" s="18"/>
      <c r="AN243" s="36"/>
      <c r="AO243" s="36"/>
      <c r="AP243" s="36"/>
      <c r="AQ243" s="36"/>
      <c r="AR243" s="36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</row>
    <row r="244" spans="6:97" x14ac:dyDescent="0.25">
      <c r="F244" s="18"/>
      <c r="G244" s="18"/>
      <c r="H244" s="252"/>
      <c r="I244" s="18"/>
      <c r="J244" s="18"/>
      <c r="W244" s="215"/>
      <c r="X244" s="18"/>
      <c r="Y244" s="31"/>
      <c r="Z244" s="31"/>
      <c r="AA244" s="43"/>
      <c r="AB244" s="18"/>
      <c r="AC244" s="18"/>
      <c r="AE244" s="18"/>
      <c r="AF244" s="18"/>
      <c r="AG244" s="18"/>
      <c r="AI244" s="18"/>
      <c r="AK244" s="18"/>
      <c r="AL244" s="18"/>
      <c r="AN244" s="36"/>
      <c r="AO244" s="36"/>
      <c r="AP244" s="36"/>
      <c r="AQ244" s="36"/>
      <c r="AR244" s="36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</row>
    <row r="245" spans="6:97" x14ac:dyDescent="0.25">
      <c r="F245" s="18"/>
      <c r="G245" s="18"/>
      <c r="H245" s="252"/>
      <c r="I245" s="18"/>
      <c r="J245" s="18"/>
      <c r="W245" s="215"/>
      <c r="X245" s="18"/>
      <c r="Y245" s="31"/>
      <c r="Z245" s="31"/>
      <c r="AA245" s="43"/>
      <c r="AB245" s="18"/>
      <c r="AC245" s="18"/>
      <c r="AE245" s="18"/>
      <c r="AF245" s="18"/>
      <c r="AG245" s="18"/>
      <c r="AI245" s="18"/>
      <c r="AK245" s="18"/>
      <c r="AL245" s="18"/>
      <c r="AN245" s="36"/>
      <c r="AO245" s="36"/>
      <c r="AP245" s="36"/>
      <c r="AQ245" s="36"/>
      <c r="AR245" s="36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</row>
    <row r="246" spans="6:97" x14ac:dyDescent="0.25">
      <c r="F246" s="18"/>
      <c r="G246" s="18"/>
      <c r="H246" s="252"/>
      <c r="I246" s="18"/>
      <c r="J246" s="18"/>
      <c r="W246" s="215"/>
      <c r="X246" s="18"/>
      <c r="Y246" s="31"/>
      <c r="Z246" s="31"/>
      <c r="AA246" s="43"/>
      <c r="AB246" s="18"/>
      <c r="AC246" s="18"/>
      <c r="AE246" s="18"/>
      <c r="AF246" s="18"/>
      <c r="AG246" s="18"/>
      <c r="AI246" s="18"/>
      <c r="AK246" s="18"/>
      <c r="AL246" s="18"/>
      <c r="AN246" s="36"/>
      <c r="AO246" s="36"/>
      <c r="AP246" s="36"/>
      <c r="AQ246" s="36"/>
      <c r="AR246" s="36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</row>
    <row r="247" spans="6:97" x14ac:dyDescent="0.25">
      <c r="F247" s="18"/>
      <c r="G247" s="18"/>
      <c r="H247" s="252"/>
      <c r="I247" s="18"/>
      <c r="J247" s="18"/>
      <c r="W247" s="215"/>
      <c r="X247" s="18"/>
      <c r="Y247" s="31"/>
      <c r="Z247" s="31"/>
      <c r="AA247" s="43"/>
      <c r="AB247" s="18"/>
      <c r="AC247" s="18"/>
      <c r="AE247" s="18"/>
      <c r="AF247" s="18"/>
      <c r="AG247" s="18"/>
      <c r="AI247" s="18"/>
      <c r="AK247" s="18"/>
      <c r="AL247" s="18"/>
      <c r="AN247" s="36"/>
      <c r="AO247" s="36"/>
      <c r="AP247" s="36"/>
      <c r="AQ247" s="36"/>
      <c r="AR247" s="36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</row>
    <row r="248" spans="6:97" x14ac:dyDescent="0.25">
      <c r="F248" s="18"/>
      <c r="G248" s="18"/>
      <c r="H248" s="252"/>
      <c r="I248" s="18"/>
      <c r="J248" s="18"/>
      <c r="W248" s="215"/>
      <c r="X248" s="18"/>
      <c r="Y248" s="31"/>
      <c r="Z248" s="31"/>
      <c r="AA248" s="43"/>
      <c r="AB248" s="18"/>
      <c r="AC248" s="18"/>
      <c r="AE248" s="18"/>
      <c r="AF248" s="18"/>
      <c r="AG248" s="18"/>
      <c r="AI248" s="18"/>
      <c r="AK248" s="18"/>
      <c r="AL248" s="18"/>
      <c r="AN248" s="36"/>
      <c r="AO248" s="36"/>
      <c r="AP248" s="36"/>
      <c r="AQ248" s="36"/>
      <c r="AR248" s="36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</row>
    <row r="249" spans="6:97" x14ac:dyDescent="0.25">
      <c r="F249" s="18"/>
      <c r="G249" s="18"/>
      <c r="H249" s="252"/>
      <c r="I249" s="18"/>
      <c r="J249" s="18"/>
      <c r="W249" s="215"/>
      <c r="X249" s="18"/>
      <c r="Y249" s="31"/>
      <c r="Z249" s="31"/>
      <c r="AA249" s="43"/>
      <c r="AB249" s="18"/>
      <c r="AC249" s="18"/>
      <c r="AE249" s="18"/>
      <c r="AF249" s="18"/>
      <c r="AG249" s="18"/>
      <c r="AI249" s="18"/>
      <c r="AK249" s="18"/>
      <c r="AL249" s="18"/>
      <c r="AN249" s="36"/>
      <c r="AO249" s="36"/>
      <c r="AP249" s="36"/>
      <c r="AQ249" s="36"/>
      <c r="AR249" s="36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</row>
    <row r="250" spans="6:97" x14ac:dyDescent="0.25">
      <c r="F250" s="18"/>
      <c r="G250" s="18"/>
      <c r="H250" s="252"/>
      <c r="I250" s="18"/>
      <c r="J250" s="18"/>
      <c r="W250" s="215"/>
      <c r="X250" s="18"/>
      <c r="Y250" s="31"/>
      <c r="Z250" s="31"/>
      <c r="AA250" s="43"/>
      <c r="AB250" s="18"/>
      <c r="AC250" s="18"/>
      <c r="AE250" s="18"/>
      <c r="AF250" s="18"/>
      <c r="AG250" s="18"/>
      <c r="AI250" s="18"/>
      <c r="AK250" s="18"/>
      <c r="AL250" s="18"/>
      <c r="AN250" s="36"/>
      <c r="AO250" s="36"/>
      <c r="AP250" s="36"/>
      <c r="AQ250" s="36"/>
      <c r="AR250" s="36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</row>
    <row r="251" spans="6:97" x14ac:dyDescent="0.25">
      <c r="F251" s="18"/>
      <c r="G251" s="18"/>
      <c r="H251" s="252"/>
      <c r="I251" s="18"/>
      <c r="J251" s="18"/>
      <c r="W251" s="215"/>
      <c r="X251" s="18"/>
      <c r="Y251" s="31"/>
      <c r="Z251" s="31"/>
      <c r="AA251" s="43"/>
      <c r="AB251" s="18"/>
      <c r="AC251" s="18"/>
      <c r="AE251" s="18"/>
      <c r="AF251" s="18"/>
      <c r="AG251" s="18"/>
      <c r="AI251" s="18"/>
      <c r="AK251" s="18"/>
      <c r="AL251" s="18"/>
      <c r="AN251" s="36"/>
      <c r="AO251" s="36"/>
      <c r="AP251" s="36"/>
      <c r="AQ251" s="36"/>
      <c r="AR251" s="36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</row>
    <row r="252" spans="6:97" x14ac:dyDescent="0.25">
      <c r="F252" s="18"/>
      <c r="G252" s="18"/>
      <c r="H252" s="252"/>
      <c r="I252" s="18"/>
      <c r="J252" s="18"/>
      <c r="W252" s="215"/>
      <c r="X252" s="18"/>
      <c r="Y252" s="31"/>
      <c r="Z252" s="31"/>
      <c r="AA252" s="43"/>
      <c r="AB252" s="18"/>
      <c r="AC252" s="18"/>
      <c r="AE252" s="18"/>
      <c r="AF252" s="18"/>
      <c r="AG252" s="18"/>
      <c r="AI252" s="18"/>
      <c r="AK252" s="18"/>
      <c r="AL252" s="18"/>
      <c r="AN252" s="36"/>
      <c r="AO252" s="36"/>
      <c r="AP252" s="36"/>
      <c r="AQ252" s="36"/>
      <c r="AR252" s="36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</row>
    <row r="253" spans="6:97" x14ac:dyDescent="0.25">
      <c r="F253" s="18"/>
      <c r="G253" s="18"/>
      <c r="H253" s="252"/>
      <c r="I253" s="18"/>
      <c r="J253" s="18"/>
      <c r="W253" s="215"/>
      <c r="X253" s="18"/>
      <c r="Y253" s="31"/>
      <c r="Z253" s="31"/>
      <c r="AA253" s="43"/>
      <c r="AB253" s="18"/>
      <c r="AC253" s="18"/>
      <c r="AE253" s="18"/>
      <c r="AF253" s="18"/>
      <c r="AG253" s="18"/>
      <c r="AI253" s="18"/>
      <c r="AK253" s="18"/>
      <c r="AL253" s="18"/>
      <c r="AN253" s="36"/>
      <c r="AO253" s="36"/>
      <c r="AP253" s="36"/>
      <c r="AQ253" s="36"/>
      <c r="AR253" s="36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</row>
    <row r="254" spans="6:97" x14ac:dyDescent="0.25">
      <c r="F254" s="18"/>
      <c r="G254" s="18"/>
      <c r="H254" s="252"/>
      <c r="I254" s="18"/>
      <c r="J254" s="18"/>
      <c r="W254" s="215"/>
      <c r="X254" s="18"/>
      <c r="Y254" s="31"/>
      <c r="Z254" s="31"/>
      <c r="AA254" s="43"/>
      <c r="AB254" s="18"/>
      <c r="AC254" s="18"/>
      <c r="AE254" s="18"/>
      <c r="AF254" s="18"/>
      <c r="AG254" s="18"/>
      <c r="AI254" s="18"/>
      <c r="AK254" s="18"/>
      <c r="AL254" s="18"/>
      <c r="AN254" s="36"/>
      <c r="AO254" s="36"/>
      <c r="AP254" s="36"/>
      <c r="AQ254" s="36"/>
      <c r="AR254" s="36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</row>
    <row r="255" spans="6:97" x14ac:dyDescent="0.25">
      <c r="F255" s="18"/>
      <c r="G255" s="18"/>
      <c r="H255" s="252"/>
      <c r="I255" s="18"/>
      <c r="J255" s="18"/>
      <c r="W255" s="215"/>
      <c r="X255" s="18"/>
      <c r="Y255" s="31"/>
      <c r="Z255" s="31"/>
      <c r="AA255" s="43"/>
      <c r="AB255" s="18"/>
      <c r="AC255" s="18"/>
      <c r="AE255" s="18"/>
      <c r="AF255" s="18"/>
      <c r="AG255" s="18"/>
      <c r="AI255" s="18"/>
      <c r="AK255" s="18"/>
      <c r="AL255" s="18"/>
      <c r="AN255" s="36"/>
      <c r="AO255" s="36"/>
      <c r="AP255" s="36"/>
      <c r="AQ255" s="36"/>
      <c r="AR255" s="36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</row>
    <row r="256" spans="6:97" x14ac:dyDescent="0.25">
      <c r="F256" s="18"/>
      <c r="G256" s="18"/>
      <c r="H256" s="252"/>
      <c r="I256" s="18"/>
      <c r="J256" s="18"/>
      <c r="W256" s="215"/>
      <c r="X256" s="18"/>
      <c r="Y256" s="31"/>
      <c r="Z256" s="31"/>
      <c r="AA256" s="43"/>
      <c r="AB256" s="18"/>
      <c r="AC256" s="18"/>
      <c r="AE256" s="18"/>
      <c r="AF256" s="18"/>
      <c r="AG256" s="18"/>
      <c r="AI256" s="18"/>
      <c r="AK256" s="18"/>
      <c r="AL256" s="18"/>
      <c r="AN256" s="36"/>
      <c r="AO256" s="36"/>
      <c r="AP256" s="36"/>
      <c r="AQ256" s="36"/>
      <c r="AR256" s="36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</row>
    <row r="257" spans="6:97" x14ac:dyDescent="0.25">
      <c r="F257" s="18"/>
      <c r="G257" s="18"/>
      <c r="H257" s="252"/>
      <c r="I257" s="18"/>
      <c r="J257" s="18"/>
      <c r="W257" s="215"/>
      <c r="X257" s="18"/>
      <c r="Y257" s="31"/>
      <c r="Z257" s="31"/>
      <c r="AA257" s="43"/>
      <c r="AB257" s="18"/>
      <c r="AC257" s="18"/>
      <c r="AE257" s="18"/>
      <c r="AF257" s="18"/>
      <c r="AG257" s="18"/>
      <c r="AI257" s="18"/>
      <c r="AK257" s="18"/>
      <c r="AL257" s="18"/>
      <c r="AN257" s="36"/>
      <c r="AO257" s="36"/>
      <c r="AP257" s="36"/>
      <c r="AQ257" s="36"/>
      <c r="AR257" s="36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</row>
    <row r="258" spans="6:97" x14ac:dyDescent="0.25">
      <c r="F258" s="18"/>
      <c r="G258" s="18"/>
      <c r="H258" s="252"/>
      <c r="I258" s="18"/>
      <c r="J258" s="18"/>
      <c r="W258" s="215"/>
      <c r="X258" s="18"/>
      <c r="Y258" s="31"/>
      <c r="Z258" s="31"/>
      <c r="AA258" s="43"/>
      <c r="AB258" s="18"/>
      <c r="AC258" s="18"/>
      <c r="AE258" s="18"/>
      <c r="AF258" s="18"/>
      <c r="AG258" s="18"/>
      <c r="AI258" s="18"/>
      <c r="AK258" s="18"/>
      <c r="AL258" s="18"/>
      <c r="AN258" s="36"/>
      <c r="AO258" s="36"/>
      <c r="AP258" s="36"/>
      <c r="AQ258" s="36"/>
      <c r="AR258" s="36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</row>
    <row r="259" spans="6:97" x14ac:dyDescent="0.25">
      <c r="F259" s="18"/>
      <c r="G259" s="18"/>
      <c r="H259" s="252"/>
      <c r="I259" s="18"/>
      <c r="J259" s="18"/>
      <c r="W259" s="215"/>
      <c r="X259" s="18"/>
      <c r="Y259" s="31"/>
      <c r="Z259" s="31"/>
      <c r="AA259" s="43"/>
      <c r="AB259" s="18"/>
      <c r="AC259" s="18"/>
      <c r="AE259" s="18"/>
      <c r="AF259" s="18"/>
      <c r="AG259" s="18"/>
      <c r="AI259" s="18"/>
      <c r="AK259" s="18"/>
      <c r="AL259" s="18"/>
      <c r="AN259" s="36"/>
      <c r="AO259" s="36"/>
      <c r="AP259" s="36"/>
      <c r="AQ259" s="36"/>
      <c r="AR259" s="36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</row>
    <row r="260" spans="6:97" x14ac:dyDescent="0.25">
      <c r="F260" s="18"/>
      <c r="G260" s="18"/>
      <c r="H260" s="252"/>
      <c r="I260" s="18"/>
      <c r="J260" s="18"/>
      <c r="W260" s="215"/>
      <c r="X260" s="18"/>
      <c r="Y260" s="31"/>
      <c r="Z260" s="31"/>
      <c r="AA260" s="43"/>
      <c r="AB260" s="18"/>
      <c r="AC260" s="18"/>
      <c r="AE260" s="18"/>
      <c r="AF260" s="18"/>
      <c r="AG260" s="18"/>
      <c r="AI260" s="18"/>
      <c r="AK260" s="18"/>
      <c r="AL260" s="18"/>
      <c r="AN260" s="36"/>
      <c r="AO260" s="36"/>
      <c r="AP260" s="36"/>
      <c r="AQ260" s="36"/>
      <c r="AR260" s="36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</row>
    <row r="261" spans="6:97" x14ac:dyDescent="0.25">
      <c r="F261" s="18"/>
      <c r="G261" s="18"/>
      <c r="H261" s="252"/>
      <c r="I261" s="18"/>
      <c r="J261" s="18"/>
      <c r="W261" s="215"/>
      <c r="X261" s="18"/>
      <c r="Y261" s="31"/>
      <c r="Z261" s="31"/>
      <c r="AA261" s="43"/>
      <c r="AB261" s="18"/>
      <c r="AC261" s="18"/>
      <c r="AE261" s="18"/>
      <c r="AF261" s="18"/>
      <c r="AG261" s="18"/>
      <c r="AI261" s="18"/>
      <c r="AK261" s="18"/>
      <c r="AL261" s="18"/>
      <c r="AN261" s="36"/>
      <c r="AO261" s="36"/>
      <c r="AP261" s="36"/>
      <c r="AQ261" s="36"/>
      <c r="AR261" s="36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</row>
    <row r="262" spans="6:97" x14ac:dyDescent="0.25">
      <c r="F262" s="18"/>
      <c r="G262" s="18"/>
      <c r="H262" s="252"/>
      <c r="I262" s="18"/>
      <c r="J262" s="18"/>
      <c r="W262" s="215"/>
      <c r="X262" s="18"/>
      <c r="Y262" s="31"/>
      <c r="Z262" s="31"/>
      <c r="AA262" s="43"/>
      <c r="AB262" s="18"/>
      <c r="AC262" s="18"/>
      <c r="AE262" s="18"/>
      <c r="AF262" s="18"/>
      <c r="AG262" s="18"/>
      <c r="AI262" s="18"/>
      <c r="AK262" s="18"/>
      <c r="AL262" s="18"/>
      <c r="AN262" s="36"/>
      <c r="AO262" s="36"/>
      <c r="AP262" s="36"/>
      <c r="AQ262" s="36"/>
      <c r="AR262" s="36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</row>
    <row r="263" spans="6:97" x14ac:dyDescent="0.25">
      <c r="F263" s="18"/>
      <c r="G263" s="18"/>
      <c r="H263" s="252"/>
      <c r="I263" s="18"/>
      <c r="J263" s="18"/>
      <c r="W263" s="215"/>
      <c r="X263" s="18"/>
      <c r="Y263" s="31"/>
      <c r="Z263" s="31"/>
      <c r="AA263" s="43"/>
      <c r="AB263" s="18"/>
      <c r="AC263" s="18"/>
      <c r="AE263" s="18"/>
      <c r="AF263" s="18"/>
      <c r="AG263" s="18"/>
      <c r="AI263" s="18"/>
      <c r="AK263" s="18"/>
      <c r="AL263" s="18"/>
      <c r="AN263" s="36"/>
      <c r="AO263" s="36"/>
      <c r="AP263" s="36"/>
      <c r="AQ263" s="36"/>
      <c r="AR263" s="36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</row>
    <row r="264" spans="6:97" x14ac:dyDescent="0.25">
      <c r="F264" s="18"/>
      <c r="G264" s="18"/>
      <c r="H264" s="252"/>
      <c r="I264" s="18"/>
      <c r="J264" s="18"/>
      <c r="W264" s="215"/>
      <c r="X264" s="18"/>
      <c r="Y264" s="31"/>
      <c r="Z264" s="31"/>
      <c r="AA264" s="43"/>
      <c r="AB264" s="18"/>
      <c r="AC264" s="18"/>
      <c r="AE264" s="18"/>
      <c r="AF264" s="18"/>
      <c r="AG264" s="18"/>
      <c r="AI264" s="18"/>
      <c r="AK264" s="18"/>
      <c r="AL264" s="18"/>
      <c r="AN264" s="36"/>
      <c r="AO264" s="36"/>
      <c r="AP264" s="36"/>
      <c r="AQ264" s="36"/>
      <c r="AR264" s="36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</row>
    <row r="265" spans="6:97" x14ac:dyDescent="0.25">
      <c r="F265" s="18"/>
      <c r="G265" s="18"/>
      <c r="H265" s="252"/>
      <c r="I265" s="18"/>
      <c r="J265" s="18"/>
      <c r="W265" s="215"/>
      <c r="X265" s="18"/>
      <c r="Y265" s="31"/>
      <c r="Z265" s="31"/>
      <c r="AA265" s="43"/>
      <c r="AB265" s="18"/>
      <c r="AC265" s="18"/>
      <c r="AE265" s="18"/>
      <c r="AF265" s="18"/>
      <c r="AG265" s="18"/>
      <c r="AI265" s="18"/>
      <c r="AK265" s="18"/>
      <c r="AL265" s="18"/>
      <c r="AN265" s="36"/>
      <c r="AO265" s="36"/>
      <c r="AP265" s="36"/>
      <c r="AQ265" s="36"/>
      <c r="AR265" s="36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</row>
    <row r="266" spans="6:97" x14ac:dyDescent="0.25">
      <c r="F266" s="18"/>
      <c r="G266" s="18"/>
      <c r="H266" s="252"/>
      <c r="I266" s="18"/>
      <c r="J266" s="18"/>
      <c r="W266" s="215"/>
      <c r="X266" s="18"/>
      <c r="Y266" s="31"/>
      <c r="Z266" s="31"/>
      <c r="AA266" s="43"/>
      <c r="AB266" s="18"/>
      <c r="AC266" s="18"/>
      <c r="AE266" s="18"/>
      <c r="AF266" s="18"/>
      <c r="AG266" s="18"/>
      <c r="AI266" s="18"/>
      <c r="AK266" s="18"/>
      <c r="AL266" s="18"/>
      <c r="AN266" s="36"/>
      <c r="AO266" s="36"/>
      <c r="AP266" s="36"/>
      <c r="AQ266" s="36"/>
      <c r="AR266" s="36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</row>
    <row r="267" spans="6:97" x14ac:dyDescent="0.25">
      <c r="F267" s="18"/>
      <c r="G267" s="18"/>
      <c r="H267" s="252"/>
      <c r="I267" s="18"/>
      <c r="J267" s="18"/>
      <c r="W267" s="215"/>
      <c r="X267" s="18"/>
      <c r="Y267" s="31"/>
      <c r="Z267" s="31"/>
      <c r="AA267" s="43"/>
      <c r="AB267" s="18"/>
      <c r="AC267" s="18"/>
      <c r="AE267" s="18"/>
      <c r="AF267" s="18"/>
      <c r="AG267" s="18"/>
      <c r="AI267" s="18"/>
      <c r="AK267" s="18"/>
      <c r="AL267" s="18"/>
      <c r="AN267" s="36"/>
      <c r="AO267" s="36"/>
      <c r="AP267" s="36"/>
      <c r="AQ267" s="36"/>
      <c r="AR267" s="36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</row>
    <row r="268" spans="6:97" x14ac:dyDescent="0.25">
      <c r="F268" s="18"/>
      <c r="G268" s="18"/>
      <c r="H268" s="252"/>
      <c r="I268" s="18"/>
      <c r="J268" s="18"/>
      <c r="W268" s="215"/>
      <c r="X268" s="18"/>
      <c r="Y268" s="31"/>
      <c r="Z268" s="31"/>
      <c r="AA268" s="43"/>
      <c r="AB268" s="18"/>
      <c r="AC268" s="18"/>
      <c r="AE268" s="18"/>
      <c r="AF268" s="18"/>
      <c r="AG268" s="18"/>
      <c r="AI268" s="18"/>
      <c r="AK268" s="18"/>
      <c r="AL268" s="18"/>
      <c r="AN268" s="36"/>
      <c r="AO268" s="36"/>
      <c r="AP268" s="36"/>
      <c r="AQ268" s="36"/>
      <c r="AR268" s="36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</row>
    <row r="269" spans="6:97" x14ac:dyDescent="0.25">
      <c r="F269" s="18"/>
      <c r="G269" s="18"/>
      <c r="H269" s="252"/>
      <c r="I269" s="18"/>
      <c r="J269" s="18"/>
      <c r="W269" s="215"/>
      <c r="X269" s="18"/>
      <c r="Y269" s="31"/>
      <c r="Z269" s="31"/>
      <c r="AA269" s="43"/>
      <c r="AB269" s="18"/>
      <c r="AC269" s="18"/>
      <c r="AE269" s="18"/>
      <c r="AF269" s="18"/>
      <c r="AG269" s="18"/>
      <c r="AI269" s="18"/>
      <c r="AK269" s="18"/>
      <c r="AL269" s="18"/>
      <c r="AN269" s="36"/>
      <c r="AO269" s="36"/>
      <c r="AP269" s="36"/>
      <c r="AQ269" s="36"/>
      <c r="AR269" s="36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</row>
    <row r="270" spans="6:97" x14ac:dyDescent="0.25">
      <c r="F270" s="18"/>
      <c r="G270" s="18"/>
      <c r="H270" s="252"/>
      <c r="I270" s="18"/>
      <c r="J270" s="18"/>
      <c r="W270" s="215"/>
      <c r="X270" s="18"/>
      <c r="Y270" s="31"/>
      <c r="Z270" s="31"/>
      <c r="AA270" s="43"/>
      <c r="AB270" s="18"/>
      <c r="AC270" s="18"/>
      <c r="AE270" s="18"/>
      <c r="AF270" s="18"/>
      <c r="AG270" s="18"/>
      <c r="AI270" s="18"/>
      <c r="AK270" s="18"/>
      <c r="AL270" s="18"/>
      <c r="AN270" s="36"/>
      <c r="AO270" s="36"/>
      <c r="AP270" s="36"/>
      <c r="AQ270" s="36"/>
      <c r="AR270" s="36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</row>
    <row r="271" spans="6:97" x14ac:dyDescent="0.25">
      <c r="F271" s="18"/>
      <c r="G271" s="18"/>
      <c r="H271" s="252"/>
      <c r="I271" s="18"/>
      <c r="J271" s="18"/>
      <c r="W271" s="215"/>
      <c r="X271" s="18"/>
      <c r="Y271" s="31"/>
      <c r="Z271" s="31"/>
      <c r="AA271" s="43"/>
      <c r="AB271" s="18"/>
      <c r="AC271" s="18"/>
      <c r="AE271" s="18"/>
      <c r="AF271" s="18"/>
      <c r="AG271" s="18"/>
      <c r="AI271" s="18"/>
      <c r="AK271" s="18"/>
      <c r="AL271" s="18"/>
      <c r="AN271" s="36"/>
      <c r="AO271" s="36"/>
      <c r="AP271" s="36"/>
      <c r="AQ271" s="36"/>
      <c r="AR271" s="36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</row>
    <row r="272" spans="6:97" x14ac:dyDescent="0.25">
      <c r="F272" s="18"/>
      <c r="G272" s="18"/>
      <c r="H272" s="252"/>
      <c r="I272" s="18"/>
      <c r="J272" s="18"/>
      <c r="W272" s="215"/>
      <c r="X272" s="18"/>
      <c r="Y272" s="31"/>
      <c r="Z272" s="31"/>
      <c r="AA272" s="43"/>
      <c r="AB272" s="18"/>
      <c r="AC272" s="18"/>
      <c r="AE272" s="18"/>
      <c r="AF272" s="18"/>
      <c r="AG272" s="18"/>
      <c r="AI272" s="18"/>
      <c r="AK272" s="18"/>
      <c r="AL272" s="18"/>
      <c r="AN272" s="36"/>
      <c r="AO272" s="36"/>
      <c r="AP272" s="36"/>
      <c r="AQ272" s="36"/>
      <c r="AR272" s="36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</row>
    <row r="273" spans="6:97" x14ac:dyDescent="0.25">
      <c r="F273" s="18"/>
      <c r="G273" s="18"/>
      <c r="H273" s="252"/>
      <c r="I273" s="18"/>
      <c r="J273" s="18"/>
      <c r="W273" s="215"/>
      <c r="X273" s="18"/>
      <c r="Y273" s="31"/>
      <c r="Z273" s="31"/>
      <c r="AA273" s="43"/>
      <c r="AB273" s="18"/>
      <c r="AC273" s="18"/>
      <c r="AE273" s="18"/>
      <c r="AF273" s="18"/>
      <c r="AG273" s="18"/>
      <c r="AI273" s="18"/>
      <c r="AK273" s="18"/>
      <c r="AL273" s="18"/>
      <c r="AN273" s="36"/>
      <c r="AO273" s="36"/>
      <c r="AP273" s="36"/>
      <c r="AQ273" s="36"/>
      <c r="AR273" s="36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</row>
    <row r="274" spans="6:97" x14ac:dyDescent="0.25">
      <c r="F274" s="18"/>
      <c r="G274" s="18"/>
      <c r="H274" s="252"/>
      <c r="I274" s="18"/>
      <c r="J274" s="18"/>
      <c r="W274" s="215"/>
      <c r="X274" s="18"/>
      <c r="Y274" s="31"/>
      <c r="Z274" s="31"/>
      <c r="AA274" s="43"/>
      <c r="AB274" s="18"/>
      <c r="AC274" s="18"/>
      <c r="AE274" s="18"/>
      <c r="AF274" s="18"/>
      <c r="AG274" s="18"/>
      <c r="AI274" s="18"/>
      <c r="AK274" s="18"/>
      <c r="AL274" s="18"/>
      <c r="AN274" s="36"/>
      <c r="AO274" s="36"/>
      <c r="AP274" s="36"/>
      <c r="AQ274" s="36"/>
      <c r="AR274" s="36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</row>
    <row r="275" spans="6:97" x14ac:dyDescent="0.25">
      <c r="F275" s="18"/>
      <c r="G275" s="18"/>
      <c r="H275" s="252"/>
      <c r="I275" s="18"/>
      <c r="J275" s="18"/>
      <c r="W275" s="215"/>
      <c r="X275" s="18"/>
      <c r="Y275" s="31"/>
      <c r="Z275" s="31"/>
      <c r="AA275" s="43"/>
      <c r="AB275" s="18"/>
      <c r="AC275" s="18"/>
      <c r="AE275" s="18"/>
      <c r="AF275" s="18"/>
      <c r="AG275" s="18"/>
      <c r="AI275" s="18"/>
      <c r="AK275" s="18"/>
      <c r="AL275" s="18"/>
      <c r="AN275" s="36"/>
      <c r="AO275" s="36"/>
      <c r="AP275" s="36"/>
      <c r="AQ275" s="36"/>
      <c r="AR275" s="36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</row>
    <row r="276" spans="6:97" x14ac:dyDescent="0.25">
      <c r="F276" s="18"/>
      <c r="G276" s="18"/>
      <c r="H276" s="252"/>
      <c r="I276" s="18"/>
      <c r="J276" s="18"/>
      <c r="W276" s="215"/>
      <c r="X276" s="18"/>
      <c r="Y276" s="31"/>
      <c r="Z276" s="31"/>
      <c r="AA276" s="43"/>
      <c r="AB276" s="18"/>
      <c r="AC276" s="18"/>
      <c r="AE276" s="18"/>
      <c r="AF276" s="18"/>
      <c r="AG276" s="18"/>
      <c r="AI276" s="18"/>
      <c r="AK276" s="18"/>
      <c r="AL276" s="18"/>
      <c r="AN276" s="36"/>
      <c r="AO276" s="36"/>
      <c r="AP276" s="36"/>
      <c r="AQ276" s="36"/>
      <c r="AR276" s="36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</row>
    <row r="277" spans="6:97" x14ac:dyDescent="0.25">
      <c r="F277" s="18"/>
      <c r="G277" s="18"/>
      <c r="H277" s="252"/>
      <c r="I277" s="18"/>
      <c r="J277" s="18"/>
      <c r="W277" s="215"/>
      <c r="X277" s="18"/>
      <c r="Y277" s="31"/>
      <c r="Z277" s="31"/>
      <c r="AA277" s="43"/>
      <c r="AB277" s="18"/>
      <c r="AC277" s="18"/>
      <c r="AE277" s="18"/>
      <c r="AF277" s="18"/>
      <c r="AG277" s="18"/>
      <c r="AI277" s="18"/>
      <c r="AK277" s="18"/>
      <c r="AL277" s="18"/>
      <c r="AN277" s="36"/>
      <c r="AO277" s="36"/>
      <c r="AP277" s="36"/>
      <c r="AQ277" s="36"/>
      <c r="AR277" s="36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</row>
    <row r="278" spans="6:97" x14ac:dyDescent="0.25">
      <c r="F278" s="18"/>
      <c r="G278" s="18"/>
      <c r="H278" s="252"/>
      <c r="I278" s="18"/>
      <c r="J278" s="18"/>
      <c r="W278" s="215"/>
      <c r="X278" s="18"/>
      <c r="Y278" s="31"/>
      <c r="Z278" s="31"/>
      <c r="AA278" s="43"/>
      <c r="AB278" s="18"/>
      <c r="AC278" s="18"/>
      <c r="AE278" s="18"/>
      <c r="AF278" s="18"/>
      <c r="AG278" s="18"/>
      <c r="AI278" s="18"/>
      <c r="AK278" s="18"/>
      <c r="AL278" s="18"/>
      <c r="AN278" s="36"/>
      <c r="AO278" s="36"/>
      <c r="AP278" s="36"/>
      <c r="AQ278" s="36"/>
      <c r="AR278" s="36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</row>
    <row r="279" spans="6:97" x14ac:dyDescent="0.25">
      <c r="F279" s="18"/>
      <c r="G279" s="18"/>
      <c r="H279" s="252"/>
      <c r="I279" s="18"/>
      <c r="J279" s="18"/>
      <c r="W279" s="215"/>
      <c r="X279" s="18"/>
      <c r="Y279" s="31"/>
      <c r="Z279" s="31"/>
      <c r="AA279" s="43"/>
      <c r="AB279" s="18"/>
      <c r="AC279" s="18"/>
      <c r="AE279" s="18"/>
      <c r="AF279" s="18"/>
      <c r="AG279" s="18"/>
      <c r="AI279" s="18"/>
      <c r="AK279" s="18"/>
      <c r="AL279" s="18"/>
      <c r="AN279" s="36"/>
      <c r="AO279" s="36"/>
      <c r="AP279" s="36"/>
      <c r="AQ279" s="36"/>
      <c r="AR279" s="36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</row>
    <row r="280" spans="6:97" x14ac:dyDescent="0.25">
      <c r="F280" s="18"/>
      <c r="G280" s="18"/>
      <c r="H280" s="252"/>
      <c r="I280" s="18"/>
      <c r="J280" s="18"/>
      <c r="W280" s="215"/>
      <c r="X280" s="18"/>
      <c r="Y280" s="31"/>
      <c r="Z280" s="31"/>
      <c r="AA280" s="43"/>
      <c r="AB280" s="18"/>
      <c r="AC280" s="18"/>
      <c r="AE280" s="18"/>
      <c r="AF280" s="18"/>
      <c r="AG280" s="18"/>
      <c r="AI280" s="18"/>
      <c r="AK280" s="18"/>
      <c r="AL280" s="18"/>
      <c r="AN280" s="36"/>
      <c r="AO280" s="36"/>
      <c r="AP280" s="36"/>
      <c r="AQ280" s="36"/>
      <c r="AR280" s="36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</row>
    <row r="281" spans="6:97" x14ac:dyDescent="0.25">
      <c r="F281" s="18"/>
      <c r="G281" s="18"/>
      <c r="H281" s="252"/>
      <c r="I281" s="18"/>
      <c r="J281" s="18"/>
      <c r="W281" s="215"/>
      <c r="X281" s="18"/>
      <c r="Y281" s="31"/>
      <c r="Z281" s="31"/>
      <c r="AA281" s="43"/>
      <c r="AB281" s="18"/>
      <c r="AC281" s="18"/>
      <c r="AE281" s="18"/>
      <c r="AF281" s="18"/>
      <c r="AG281" s="18"/>
      <c r="AI281" s="18"/>
      <c r="AK281" s="18"/>
      <c r="AL281" s="18"/>
      <c r="AN281" s="36"/>
      <c r="AO281" s="36"/>
      <c r="AP281" s="36"/>
      <c r="AQ281" s="36"/>
      <c r="AR281" s="36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</row>
    <row r="282" spans="6:97" x14ac:dyDescent="0.25">
      <c r="F282" s="18"/>
      <c r="G282" s="18"/>
      <c r="H282" s="252"/>
      <c r="I282" s="18"/>
      <c r="J282" s="18"/>
      <c r="W282" s="215"/>
      <c r="X282" s="18"/>
      <c r="Y282" s="31"/>
      <c r="Z282" s="31"/>
      <c r="AA282" s="43"/>
      <c r="AB282" s="18"/>
      <c r="AC282" s="18"/>
      <c r="AE282" s="18"/>
      <c r="AF282" s="18"/>
      <c r="AG282" s="18"/>
      <c r="AI282" s="18"/>
      <c r="AK282" s="18"/>
      <c r="AL282" s="18"/>
      <c r="AN282" s="36"/>
      <c r="AO282" s="36"/>
      <c r="AP282" s="36"/>
      <c r="AQ282" s="36"/>
      <c r="AR282" s="36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</row>
    <row r="283" spans="6:97" x14ac:dyDescent="0.25">
      <c r="F283" s="18"/>
      <c r="G283" s="18"/>
      <c r="H283" s="252"/>
      <c r="I283" s="18"/>
      <c r="J283" s="18"/>
      <c r="W283" s="215"/>
      <c r="X283" s="18"/>
      <c r="Y283" s="31"/>
      <c r="Z283" s="31"/>
      <c r="AA283" s="43"/>
      <c r="AB283" s="18"/>
      <c r="AC283" s="18"/>
      <c r="AE283" s="18"/>
      <c r="AF283" s="18"/>
      <c r="AG283" s="18"/>
      <c r="AI283" s="18"/>
      <c r="AK283" s="18"/>
      <c r="AL283" s="18"/>
      <c r="AN283" s="36"/>
      <c r="AO283" s="36"/>
      <c r="AP283" s="36"/>
      <c r="AQ283" s="36"/>
      <c r="AR283" s="36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</row>
    <row r="284" spans="6:97" x14ac:dyDescent="0.25">
      <c r="F284" s="18"/>
      <c r="G284" s="18"/>
      <c r="H284" s="252"/>
      <c r="I284" s="18"/>
      <c r="J284" s="18"/>
      <c r="W284" s="215"/>
      <c r="X284" s="18"/>
      <c r="Y284" s="31"/>
      <c r="Z284" s="31"/>
      <c r="AA284" s="43"/>
      <c r="AB284" s="18"/>
      <c r="AC284" s="18"/>
      <c r="AE284" s="18"/>
      <c r="AF284" s="18"/>
      <c r="AG284" s="18"/>
      <c r="AI284" s="18"/>
      <c r="AK284" s="18"/>
      <c r="AL284" s="18"/>
      <c r="AN284" s="36"/>
      <c r="AO284" s="36"/>
      <c r="AP284" s="36"/>
      <c r="AQ284" s="36"/>
      <c r="AR284" s="36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</row>
    <row r="285" spans="6:97" x14ac:dyDescent="0.25">
      <c r="F285" s="18"/>
      <c r="G285" s="18"/>
      <c r="H285" s="252"/>
      <c r="I285" s="18"/>
      <c r="J285" s="18"/>
      <c r="W285" s="215"/>
      <c r="X285" s="18"/>
      <c r="Y285" s="31"/>
      <c r="Z285" s="31"/>
      <c r="AA285" s="43"/>
      <c r="AB285" s="18"/>
      <c r="AC285" s="18"/>
      <c r="AE285" s="18"/>
      <c r="AF285" s="18"/>
      <c r="AG285" s="18"/>
      <c r="AI285" s="18"/>
      <c r="AK285" s="18"/>
      <c r="AL285" s="18"/>
      <c r="AN285" s="36"/>
      <c r="AO285" s="36"/>
      <c r="AP285" s="36"/>
      <c r="AQ285" s="36"/>
      <c r="AR285" s="36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</row>
    <row r="286" spans="6:97" x14ac:dyDescent="0.25">
      <c r="F286" s="18"/>
      <c r="G286" s="18"/>
      <c r="H286" s="252"/>
      <c r="I286" s="18"/>
      <c r="J286" s="18"/>
      <c r="W286" s="215"/>
      <c r="X286" s="18"/>
      <c r="Y286" s="31"/>
      <c r="Z286" s="31"/>
      <c r="AA286" s="43"/>
      <c r="AB286" s="18"/>
      <c r="AC286" s="18"/>
      <c r="AE286" s="18"/>
      <c r="AF286" s="18"/>
      <c r="AG286" s="18"/>
      <c r="AI286" s="18"/>
      <c r="AK286" s="18"/>
      <c r="AL286" s="18"/>
      <c r="AN286" s="36"/>
      <c r="AO286" s="36"/>
      <c r="AP286" s="36"/>
      <c r="AQ286" s="36"/>
      <c r="AR286" s="36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</row>
    <row r="287" spans="6:97" x14ac:dyDescent="0.25">
      <c r="F287" s="18"/>
      <c r="G287" s="18"/>
      <c r="H287" s="252"/>
      <c r="I287" s="18"/>
      <c r="J287" s="18"/>
      <c r="W287" s="215"/>
      <c r="X287" s="18"/>
      <c r="Y287" s="31"/>
      <c r="Z287" s="31"/>
      <c r="AA287" s="43"/>
      <c r="AB287" s="18"/>
      <c r="AC287" s="18"/>
      <c r="AE287" s="18"/>
      <c r="AF287" s="18"/>
      <c r="AG287" s="18"/>
      <c r="AI287" s="18"/>
      <c r="AK287" s="18"/>
      <c r="AL287" s="18"/>
      <c r="AN287" s="36"/>
      <c r="AO287" s="36"/>
      <c r="AP287" s="36"/>
      <c r="AQ287" s="36"/>
      <c r="AR287" s="36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</row>
    <row r="288" spans="6:97" x14ac:dyDescent="0.25">
      <c r="F288" s="18"/>
      <c r="G288" s="18"/>
      <c r="H288" s="252"/>
      <c r="I288" s="18"/>
      <c r="J288" s="18"/>
      <c r="W288" s="215"/>
      <c r="X288" s="18"/>
      <c r="Y288" s="31"/>
      <c r="Z288" s="31"/>
      <c r="AA288" s="43"/>
      <c r="AB288" s="18"/>
      <c r="AC288" s="18"/>
      <c r="AE288" s="18"/>
      <c r="AF288" s="18"/>
      <c r="AG288" s="18"/>
      <c r="AI288" s="18"/>
      <c r="AK288" s="18"/>
      <c r="AL288" s="18"/>
      <c r="AN288" s="36"/>
      <c r="AO288" s="36"/>
      <c r="AP288" s="36"/>
      <c r="AQ288" s="36"/>
      <c r="AR288" s="36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</row>
    <row r="289" spans="6:97" x14ac:dyDescent="0.25">
      <c r="F289" s="18"/>
      <c r="G289" s="18"/>
      <c r="H289" s="252"/>
      <c r="I289" s="18"/>
      <c r="J289" s="18"/>
      <c r="W289" s="215"/>
      <c r="X289" s="18"/>
      <c r="Y289" s="31"/>
      <c r="Z289" s="31"/>
      <c r="AA289" s="43"/>
      <c r="AB289" s="18"/>
      <c r="AC289" s="18"/>
      <c r="AE289" s="18"/>
      <c r="AF289" s="18"/>
      <c r="AG289" s="18"/>
      <c r="AI289" s="18"/>
      <c r="AK289" s="18"/>
      <c r="AL289" s="18"/>
      <c r="AN289" s="36"/>
      <c r="AO289" s="36"/>
      <c r="AP289" s="36"/>
      <c r="AQ289" s="36"/>
      <c r="AR289" s="36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</row>
    <row r="290" spans="6:97" x14ac:dyDescent="0.25">
      <c r="F290" s="18"/>
      <c r="G290" s="18"/>
      <c r="H290" s="252"/>
      <c r="I290" s="18"/>
      <c r="J290" s="18"/>
      <c r="W290" s="215"/>
      <c r="X290" s="18"/>
      <c r="Y290" s="31"/>
      <c r="Z290" s="31"/>
      <c r="AA290" s="43"/>
      <c r="AB290" s="18"/>
      <c r="AC290" s="18"/>
      <c r="AE290" s="18"/>
      <c r="AF290" s="18"/>
      <c r="AG290" s="18"/>
      <c r="AI290" s="18"/>
      <c r="AK290" s="18"/>
      <c r="AL290" s="18"/>
      <c r="AN290" s="36"/>
      <c r="AO290" s="36"/>
      <c r="AP290" s="36"/>
      <c r="AQ290" s="36"/>
      <c r="AR290" s="36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</row>
    <row r="291" spans="6:97" x14ac:dyDescent="0.25">
      <c r="F291" s="18"/>
      <c r="G291" s="18"/>
      <c r="H291" s="252"/>
      <c r="I291" s="18"/>
      <c r="J291" s="18"/>
      <c r="W291" s="215"/>
      <c r="X291" s="18"/>
      <c r="Y291" s="31"/>
      <c r="Z291" s="31"/>
      <c r="AA291" s="43"/>
      <c r="AB291" s="18"/>
      <c r="AC291" s="18"/>
      <c r="AE291" s="18"/>
      <c r="AF291" s="18"/>
      <c r="AG291" s="18"/>
      <c r="AI291" s="18"/>
      <c r="AK291" s="18"/>
      <c r="AL291" s="18"/>
      <c r="AN291" s="36"/>
      <c r="AO291" s="36"/>
      <c r="AP291" s="36"/>
      <c r="AQ291" s="36"/>
      <c r="AR291" s="36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</row>
    <row r="292" spans="6:97" x14ac:dyDescent="0.25">
      <c r="F292" s="18"/>
      <c r="G292" s="18"/>
      <c r="H292" s="252"/>
      <c r="I292" s="18"/>
      <c r="J292" s="18"/>
      <c r="W292" s="215"/>
      <c r="X292" s="18"/>
      <c r="Y292" s="31"/>
      <c r="Z292" s="31"/>
      <c r="AA292" s="43"/>
      <c r="AB292" s="18"/>
      <c r="AC292" s="18"/>
      <c r="AE292" s="18"/>
      <c r="AF292" s="18"/>
      <c r="AG292" s="18"/>
      <c r="AI292" s="18"/>
      <c r="AK292" s="18"/>
      <c r="AL292" s="18"/>
      <c r="AN292" s="36"/>
      <c r="AO292" s="36"/>
      <c r="AP292" s="36"/>
      <c r="AQ292" s="36"/>
      <c r="AR292" s="36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</row>
    <row r="293" spans="6:97" x14ac:dyDescent="0.25">
      <c r="F293" s="18"/>
      <c r="G293" s="18"/>
      <c r="H293" s="252"/>
      <c r="I293" s="18"/>
      <c r="J293" s="18"/>
      <c r="W293" s="215"/>
      <c r="X293" s="18"/>
      <c r="Y293" s="31"/>
      <c r="Z293" s="31"/>
      <c r="AA293" s="43"/>
      <c r="AB293" s="18"/>
      <c r="AC293" s="18"/>
      <c r="AE293" s="18"/>
      <c r="AF293" s="18"/>
      <c r="AG293" s="18"/>
      <c r="AI293" s="18"/>
      <c r="AK293" s="18"/>
      <c r="AL293" s="18"/>
      <c r="AN293" s="36"/>
      <c r="AO293" s="36"/>
      <c r="AP293" s="36"/>
      <c r="AQ293" s="36"/>
      <c r="AR293" s="36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</row>
    <row r="294" spans="6:97" x14ac:dyDescent="0.25">
      <c r="F294" s="18"/>
      <c r="G294" s="18"/>
      <c r="H294" s="252"/>
      <c r="I294" s="18"/>
      <c r="J294" s="18"/>
      <c r="W294" s="215"/>
      <c r="X294" s="18"/>
      <c r="Y294" s="31"/>
      <c r="Z294" s="31"/>
      <c r="AA294" s="43"/>
      <c r="AB294" s="18"/>
      <c r="AC294" s="18"/>
      <c r="AE294" s="18"/>
      <c r="AF294" s="18"/>
      <c r="AG294" s="18"/>
      <c r="AI294" s="18"/>
      <c r="AK294" s="18"/>
      <c r="AL294" s="18"/>
      <c r="AN294" s="36"/>
      <c r="AO294" s="36"/>
      <c r="AP294" s="36"/>
      <c r="AQ294" s="36"/>
      <c r="AR294" s="36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</row>
    <row r="295" spans="6:97" x14ac:dyDescent="0.25">
      <c r="F295" s="18"/>
      <c r="G295" s="18"/>
      <c r="H295" s="252"/>
      <c r="I295" s="18"/>
      <c r="J295" s="18"/>
      <c r="W295" s="215"/>
      <c r="X295" s="18"/>
      <c r="Y295" s="31"/>
      <c r="Z295" s="31"/>
      <c r="AA295" s="43"/>
      <c r="AB295" s="18"/>
      <c r="AC295" s="18"/>
      <c r="AE295" s="18"/>
      <c r="AF295" s="18"/>
      <c r="AG295" s="18"/>
      <c r="AI295" s="18"/>
      <c r="AK295" s="18"/>
      <c r="AL295" s="18"/>
      <c r="AN295" s="36"/>
      <c r="AO295" s="36"/>
      <c r="AP295" s="36"/>
      <c r="AQ295" s="36"/>
      <c r="AR295" s="36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</row>
    <row r="296" spans="6:97" x14ac:dyDescent="0.25">
      <c r="F296" s="18"/>
      <c r="G296" s="18"/>
      <c r="H296" s="252"/>
      <c r="I296" s="18"/>
      <c r="J296" s="18"/>
      <c r="W296" s="215"/>
      <c r="X296" s="18"/>
      <c r="Y296" s="31"/>
      <c r="Z296" s="31"/>
      <c r="AA296" s="43"/>
      <c r="AB296" s="18"/>
      <c r="AC296" s="18"/>
      <c r="AE296" s="18"/>
      <c r="AF296" s="18"/>
      <c r="AG296" s="18"/>
      <c r="AI296" s="18"/>
      <c r="AK296" s="18"/>
      <c r="AL296" s="18"/>
      <c r="AN296" s="36"/>
      <c r="AO296" s="36"/>
      <c r="AP296" s="36"/>
      <c r="AQ296" s="36"/>
      <c r="AR296" s="36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</row>
    <row r="297" spans="6:97" x14ac:dyDescent="0.25">
      <c r="F297" s="18"/>
      <c r="G297" s="18"/>
      <c r="H297" s="252"/>
      <c r="I297" s="18"/>
      <c r="J297" s="18"/>
      <c r="W297" s="215"/>
      <c r="X297" s="18"/>
      <c r="Y297" s="31"/>
      <c r="Z297" s="31"/>
      <c r="AA297" s="43"/>
      <c r="AB297" s="18"/>
      <c r="AC297" s="18"/>
      <c r="AE297" s="18"/>
      <c r="AF297" s="18"/>
      <c r="AG297" s="18"/>
      <c r="AI297" s="18"/>
      <c r="AK297" s="18"/>
      <c r="AL297" s="18"/>
      <c r="AN297" s="36"/>
      <c r="AO297" s="36"/>
      <c r="AP297" s="36"/>
      <c r="AQ297" s="36"/>
      <c r="AR297" s="36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</row>
    <row r="298" spans="6:97" x14ac:dyDescent="0.25">
      <c r="F298" s="18"/>
      <c r="G298" s="18"/>
      <c r="H298" s="252"/>
      <c r="I298" s="18"/>
      <c r="J298" s="18"/>
      <c r="W298" s="215"/>
      <c r="X298" s="18"/>
      <c r="Y298" s="31"/>
      <c r="Z298" s="31"/>
      <c r="AA298" s="43"/>
      <c r="AB298" s="18"/>
      <c r="AC298" s="18"/>
      <c r="AE298" s="18"/>
      <c r="AF298" s="18"/>
      <c r="AG298" s="18"/>
      <c r="AI298" s="18"/>
      <c r="AK298" s="18"/>
      <c r="AL298" s="18"/>
      <c r="AN298" s="36"/>
      <c r="AO298" s="36"/>
      <c r="AP298" s="36"/>
      <c r="AQ298" s="36"/>
      <c r="AR298" s="36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</row>
    <row r="299" spans="6:97" x14ac:dyDescent="0.25">
      <c r="F299" s="18"/>
      <c r="G299" s="18"/>
      <c r="H299" s="252"/>
      <c r="I299" s="18"/>
      <c r="J299" s="18"/>
      <c r="W299" s="215"/>
      <c r="X299" s="18"/>
      <c r="Y299" s="31"/>
      <c r="Z299" s="31"/>
      <c r="AA299" s="43"/>
      <c r="AB299" s="18"/>
      <c r="AC299" s="18"/>
      <c r="AE299" s="18"/>
      <c r="AF299" s="18"/>
      <c r="AG299" s="18"/>
      <c r="AI299" s="18"/>
      <c r="AK299" s="18"/>
      <c r="AL299" s="18"/>
      <c r="AN299" s="36"/>
      <c r="AO299" s="36"/>
      <c r="AP299" s="36"/>
      <c r="AQ299" s="36"/>
      <c r="AR299" s="36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</row>
    <row r="300" spans="6:97" x14ac:dyDescent="0.25">
      <c r="F300" s="18"/>
      <c r="G300" s="18"/>
      <c r="H300" s="252"/>
      <c r="I300" s="18"/>
      <c r="J300" s="18"/>
      <c r="W300" s="215"/>
      <c r="X300" s="18"/>
      <c r="Y300" s="31"/>
      <c r="Z300" s="31"/>
      <c r="AA300" s="43"/>
      <c r="AB300" s="18"/>
      <c r="AC300" s="18"/>
      <c r="AE300" s="18"/>
      <c r="AF300" s="18"/>
      <c r="AG300" s="18"/>
      <c r="AI300" s="18"/>
      <c r="AK300" s="18"/>
      <c r="AL300" s="18"/>
      <c r="AN300" s="36"/>
      <c r="AO300" s="36"/>
      <c r="AP300" s="36"/>
      <c r="AQ300" s="36"/>
      <c r="AR300" s="36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</row>
    <row r="301" spans="6:97" x14ac:dyDescent="0.25">
      <c r="F301" s="18"/>
      <c r="G301" s="18"/>
      <c r="H301" s="252"/>
      <c r="I301" s="18"/>
      <c r="J301" s="18"/>
      <c r="W301" s="215"/>
      <c r="X301" s="18"/>
      <c r="Y301" s="31"/>
      <c r="Z301" s="31"/>
      <c r="AA301" s="43"/>
      <c r="AB301" s="18"/>
      <c r="AC301" s="18"/>
      <c r="AE301" s="18"/>
      <c r="AF301" s="18"/>
      <c r="AG301" s="18"/>
      <c r="AI301" s="18"/>
      <c r="AK301" s="18"/>
      <c r="AL301" s="18"/>
      <c r="AN301" s="36"/>
      <c r="AO301" s="36"/>
      <c r="AP301" s="36"/>
      <c r="AQ301" s="36"/>
      <c r="AR301" s="36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</row>
    <row r="302" spans="6:97" x14ac:dyDescent="0.25">
      <c r="F302" s="18"/>
      <c r="G302" s="18"/>
      <c r="H302" s="252"/>
      <c r="I302" s="18"/>
      <c r="J302" s="18"/>
      <c r="W302" s="215"/>
      <c r="X302" s="18"/>
      <c r="Y302" s="31"/>
      <c r="Z302" s="31"/>
      <c r="AA302" s="43"/>
      <c r="AB302" s="18"/>
      <c r="AC302" s="18"/>
      <c r="AE302" s="18"/>
      <c r="AF302" s="18"/>
      <c r="AG302" s="18"/>
      <c r="AI302" s="18"/>
      <c r="AK302" s="18"/>
      <c r="AL302" s="18"/>
      <c r="AN302" s="36"/>
      <c r="AO302" s="36"/>
      <c r="AP302" s="36"/>
      <c r="AQ302" s="36"/>
      <c r="AR302" s="36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</row>
    <row r="303" spans="6:97" x14ac:dyDescent="0.25">
      <c r="F303" s="18"/>
      <c r="G303" s="18"/>
      <c r="H303" s="252"/>
      <c r="I303" s="18"/>
      <c r="J303" s="18"/>
      <c r="W303" s="215"/>
      <c r="X303" s="18"/>
      <c r="Y303" s="31"/>
      <c r="Z303" s="31"/>
      <c r="AA303" s="43"/>
      <c r="AB303" s="18"/>
      <c r="AC303" s="18"/>
      <c r="AE303" s="18"/>
      <c r="AF303" s="18"/>
      <c r="AG303" s="18"/>
      <c r="AI303" s="18"/>
      <c r="AK303" s="18"/>
      <c r="AL303" s="18"/>
      <c r="AN303" s="36"/>
      <c r="AO303" s="36"/>
      <c r="AP303" s="36"/>
      <c r="AQ303" s="36"/>
      <c r="AR303" s="36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</row>
    <row r="304" spans="6:97" x14ac:dyDescent="0.25">
      <c r="F304" s="18"/>
      <c r="G304" s="18"/>
      <c r="H304" s="252"/>
      <c r="I304" s="18"/>
      <c r="J304" s="18"/>
      <c r="W304" s="215"/>
      <c r="X304" s="18"/>
      <c r="Y304" s="31"/>
      <c r="Z304" s="31"/>
      <c r="AA304" s="43"/>
      <c r="AB304" s="18"/>
      <c r="AC304" s="18"/>
      <c r="AE304" s="18"/>
      <c r="AF304" s="18"/>
      <c r="AG304" s="18"/>
      <c r="AI304" s="18"/>
      <c r="AK304" s="18"/>
      <c r="AL304" s="18"/>
      <c r="AN304" s="36"/>
      <c r="AO304" s="36"/>
      <c r="AP304" s="36"/>
      <c r="AQ304" s="36"/>
      <c r="AR304" s="36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</row>
    <row r="305" spans="6:97" x14ac:dyDescent="0.25">
      <c r="F305" s="18"/>
      <c r="G305" s="18"/>
      <c r="H305" s="252"/>
      <c r="I305" s="18"/>
      <c r="J305" s="18"/>
      <c r="W305" s="215"/>
      <c r="X305" s="18"/>
      <c r="Y305" s="31"/>
      <c r="Z305" s="31"/>
      <c r="AA305" s="43"/>
      <c r="AB305" s="18"/>
      <c r="AC305" s="18"/>
      <c r="AE305" s="18"/>
      <c r="AF305" s="18"/>
      <c r="AG305" s="18"/>
      <c r="AI305" s="18"/>
      <c r="AK305" s="18"/>
      <c r="AL305" s="18"/>
      <c r="AN305" s="36"/>
      <c r="AO305" s="36"/>
      <c r="AP305" s="36"/>
      <c r="AQ305" s="36"/>
      <c r="AR305" s="36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</row>
    <row r="306" spans="6:97" x14ac:dyDescent="0.25">
      <c r="F306" s="18"/>
      <c r="G306" s="18"/>
      <c r="H306" s="252"/>
      <c r="I306" s="18"/>
      <c r="J306" s="18"/>
      <c r="W306" s="215"/>
      <c r="X306" s="18"/>
      <c r="Y306" s="31"/>
      <c r="Z306" s="31"/>
      <c r="AA306" s="43"/>
      <c r="AB306" s="18"/>
      <c r="AC306" s="18"/>
      <c r="AE306" s="18"/>
      <c r="AF306" s="18"/>
      <c r="AG306" s="18"/>
      <c r="AI306" s="18"/>
      <c r="AK306" s="18"/>
      <c r="AL306" s="18"/>
      <c r="AN306" s="36"/>
      <c r="AO306" s="36"/>
      <c r="AP306" s="36"/>
      <c r="AQ306" s="36"/>
      <c r="AR306" s="36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</row>
    <row r="307" spans="6:97" x14ac:dyDescent="0.25">
      <c r="F307" s="18"/>
      <c r="G307" s="18"/>
      <c r="H307" s="252"/>
      <c r="I307" s="18"/>
      <c r="J307" s="18"/>
      <c r="W307" s="215"/>
      <c r="X307" s="18"/>
      <c r="Y307" s="31"/>
      <c r="Z307" s="31"/>
      <c r="AA307" s="43"/>
      <c r="AB307" s="18"/>
      <c r="AC307" s="18"/>
      <c r="AE307" s="18"/>
      <c r="AF307" s="18"/>
      <c r="AG307" s="18"/>
      <c r="AI307" s="18"/>
      <c r="AK307" s="18"/>
      <c r="AL307" s="18"/>
      <c r="AN307" s="36"/>
      <c r="AO307" s="36"/>
      <c r="AP307" s="36"/>
      <c r="AQ307" s="36"/>
      <c r="AR307" s="36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</row>
    <row r="308" spans="6:97" x14ac:dyDescent="0.25">
      <c r="F308" s="18"/>
      <c r="G308" s="18"/>
      <c r="H308" s="252"/>
      <c r="I308" s="18"/>
      <c r="J308" s="18"/>
      <c r="W308" s="215"/>
      <c r="X308" s="18"/>
      <c r="Y308" s="31"/>
      <c r="Z308" s="31"/>
      <c r="AA308" s="43"/>
      <c r="AB308" s="18"/>
      <c r="AC308" s="18"/>
      <c r="AE308" s="18"/>
      <c r="AF308" s="18"/>
      <c r="AG308" s="18"/>
      <c r="AI308" s="18"/>
      <c r="AK308" s="18"/>
      <c r="AL308" s="18"/>
      <c r="AN308" s="36"/>
      <c r="AO308" s="36"/>
      <c r="AP308" s="36"/>
      <c r="AQ308" s="36"/>
      <c r="AR308" s="36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</row>
    <row r="309" spans="6:97" x14ac:dyDescent="0.25">
      <c r="F309" s="18"/>
      <c r="G309" s="18"/>
      <c r="H309" s="252"/>
      <c r="I309" s="18"/>
      <c r="J309" s="18"/>
      <c r="W309" s="215"/>
      <c r="X309" s="18"/>
      <c r="Y309" s="31"/>
      <c r="Z309" s="31"/>
      <c r="AA309" s="43"/>
      <c r="AB309" s="18"/>
      <c r="AC309" s="18"/>
      <c r="AE309" s="18"/>
      <c r="AF309" s="18"/>
      <c r="AG309" s="18"/>
      <c r="AI309" s="18"/>
      <c r="AK309" s="18"/>
      <c r="AL309" s="18"/>
      <c r="AN309" s="36"/>
      <c r="AO309" s="36"/>
      <c r="AP309" s="36"/>
      <c r="AQ309" s="36"/>
      <c r="AR309" s="36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</row>
    <row r="310" spans="6:97" x14ac:dyDescent="0.25">
      <c r="F310" s="18"/>
      <c r="G310" s="18"/>
      <c r="H310" s="252"/>
      <c r="I310" s="18"/>
      <c r="J310" s="18"/>
      <c r="W310" s="215"/>
      <c r="X310" s="18"/>
      <c r="Y310" s="31"/>
      <c r="Z310" s="31"/>
      <c r="AA310" s="43"/>
      <c r="AB310" s="18"/>
      <c r="AC310" s="18"/>
      <c r="AE310" s="18"/>
      <c r="AF310" s="18"/>
      <c r="AG310" s="18"/>
      <c r="AI310" s="18"/>
      <c r="AK310" s="18"/>
      <c r="AL310" s="18"/>
      <c r="AN310" s="36"/>
      <c r="AO310" s="36"/>
      <c r="AP310" s="36"/>
      <c r="AQ310" s="36"/>
      <c r="AR310" s="36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</row>
    <row r="311" spans="6:97" x14ac:dyDescent="0.25">
      <c r="F311" s="18"/>
      <c r="G311" s="18"/>
      <c r="H311" s="252"/>
      <c r="I311" s="18"/>
      <c r="J311" s="18"/>
      <c r="W311" s="215"/>
      <c r="X311" s="18"/>
      <c r="Y311" s="31"/>
      <c r="Z311" s="31"/>
      <c r="AA311" s="43"/>
      <c r="AB311" s="18"/>
      <c r="AC311" s="18"/>
      <c r="AE311" s="18"/>
      <c r="AF311" s="18"/>
      <c r="AG311" s="18"/>
      <c r="AI311" s="18"/>
      <c r="AK311" s="18"/>
      <c r="AL311" s="18"/>
      <c r="AN311" s="36"/>
      <c r="AO311" s="36"/>
      <c r="AP311" s="36"/>
      <c r="AQ311" s="36"/>
      <c r="AR311" s="36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</row>
    <row r="312" spans="6:97" x14ac:dyDescent="0.25">
      <c r="F312" s="18"/>
      <c r="G312" s="18"/>
      <c r="H312" s="252"/>
      <c r="I312" s="18"/>
      <c r="J312" s="18"/>
      <c r="W312" s="215"/>
      <c r="X312" s="18"/>
      <c r="Y312" s="31"/>
      <c r="Z312" s="31"/>
      <c r="AA312" s="43"/>
      <c r="AB312" s="18"/>
      <c r="AC312" s="18"/>
      <c r="AE312" s="18"/>
      <c r="AF312" s="18"/>
      <c r="AG312" s="18"/>
      <c r="AI312" s="18"/>
      <c r="AK312" s="18"/>
      <c r="AL312" s="18"/>
      <c r="AN312" s="36"/>
      <c r="AO312" s="36"/>
      <c r="AP312" s="36"/>
      <c r="AQ312" s="36"/>
      <c r="AR312" s="36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</row>
    <row r="313" spans="6:97" x14ac:dyDescent="0.25">
      <c r="F313" s="18"/>
      <c r="G313" s="18"/>
      <c r="H313" s="252"/>
      <c r="I313" s="18"/>
      <c r="J313" s="18"/>
      <c r="W313" s="215"/>
      <c r="X313" s="18"/>
      <c r="Y313" s="31"/>
      <c r="Z313" s="31"/>
      <c r="AA313" s="43"/>
      <c r="AB313" s="18"/>
      <c r="AC313" s="18"/>
      <c r="AE313" s="18"/>
      <c r="AF313" s="18"/>
      <c r="AG313" s="18"/>
      <c r="AI313" s="18"/>
      <c r="AK313" s="18"/>
      <c r="AL313" s="18"/>
      <c r="AN313" s="36"/>
      <c r="AO313" s="36"/>
      <c r="AP313" s="36"/>
      <c r="AQ313" s="36"/>
      <c r="AR313" s="36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</row>
    <row r="314" spans="6:97" x14ac:dyDescent="0.25">
      <c r="F314" s="18"/>
      <c r="G314" s="18"/>
      <c r="H314" s="252"/>
      <c r="I314" s="18"/>
      <c r="J314" s="18"/>
      <c r="W314" s="215"/>
      <c r="X314" s="18"/>
      <c r="Y314" s="31"/>
      <c r="Z314" s="31"/>
      <c r="AA314" s="43"/>
      <c r="AB314" s="18"/>
      <c r="AC314" s="18"/>
      <c r="AE314" s="18"/>
      <c r="AF314" s="18"/>
      <c r="AG314" s="18"/>
      <c r="AI314" s="18"/>
      <c r="AK314" s="18"/>
      <c r="AL314" s="18"/>
      <c r="AN314" s="36"/>
      <c r="AO314" s="36"/>
      <c r="AP314" s="36"/>
      <c r="AQ314" s="36"/>
      <c r="AR314" s="36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</row>
    <row r="315" spans="6:97" x14ac:dyDescent="0.25">
      <c r="F315" s="18"/>
      <c r="G315" s="18"/>
      <c r="H315" s="252"/>
      <c r="I315" s="18"/>
      <c r="J315" s="18"/>
      <c r="W315" s="215"/>
      <c r="X315" s="18"/>
      <c r="Y315" s="31"/>
      <c r="Z315" s="31"/>
      <c r="AA315" s="43"/>
      <c r="AB315" s="18"/>
      <c r="AC315" s="18"/>
      <c r="AE315" s="18"/>
      <c r="AF315" s="18"/>
      <c r="AG315" s="18"/>
      <c r="AI315" s="18"/>
      <c r="AK315" s="18"/>
      <c r="AL315" s="18"/>
      <c r="AN315" s="36"/>
      <c r="AO315" s="36"/>
      <c r="AP315" s="36"/>
      <c r="AQ315" s="36"/>
      <c r="AR315" s="36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</row>
    <row r="316" spans="6:97" x14ac:dyDescent="0.25">
      <c r="F316" s="18"/>
      <c r="G316" s="18"/>
      <c r="H316" s="252"/>
      <c r="I316" s="18"/>
      <c r="J316" s="18"/>
      <c r="W316" s="215"/>
      <c r="X316" s="18"/>
      <c r="Y316" s="31"/>
      <c r="Z316" s="31"/>
      <c r="AA316" s="43"/>
      <c r="AB316" s="18"/>
      <c r="AC316" s="18"/>
      <c r="AE316" s="18"/>
      <c r="AF316" s="18"/>
      <c r="AG316" s="18"/>
      <c r="AI316" s="18"/>
      <c r="AK316" s="18"/>
      <c r="AL316" s="18"/>
      <c r="AN316" s="36"/>
      <c r="AO316" s="36"/>
      <c r="AP316" s="36"/>
      <c r="AQ316" s="36"/>
      <c r="AR316" s="36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</row>
    <row r="317" spans="6:97" x14ac:dyDescent="0.25">
      <c r="F317" s="18"/>
      <c r="G317" s="18"/>
      <c r="H317" s="252"/>
      <c r="I317" s="18"/>
      <c r="J317" s="18"/>
      <c r="W317" s="215"/>
      <c r="X317" s="18"/>
      <c r="Y317" s="31"/>
      <c r="Z317" s="31"/>
      <c r="AA317" s="43"/>
      <c r="AB317" s="18"/>
      <c r="AC317" s="18"/>
      <c r="AE317" s="18"/>
      <c r="AF317" s="18"/>
      <c r="AG317" s="18"/>
      <c r="AI317" s="18"/>
      <c r="AK317" s="18"/>
      <c r="AL317" s="18"/>
      <c r="AN317" s="36"/>
      <c r="AO317" s="36"/>
      <c r="AP317" s="36"/>
      <c r="AQ317" s="36"/>
      <c r="AR317" s="36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</row>
    <row r="318" spans="6:97" x14ac:dyDescent="0.25">
      <c r="F318" s="18"/>
      <c r="G318" s="18"/>
      <c r="H318" s="252"/>
      <c r="I318" s="18"/>
      <c r="J318" s="18"/>
      <c r="W318" s="215"/>
      <c r="X318" s="18"/>
      <c r="Y318" s="31"/>
      <c r="Z318" s="31"/>
      <c r="AA318" s="43"/>
      <c r="AB318" s="18"/>
      <c r="AC318" s="18"/>
      <c r="AE318" s="18"/>
      <c r="AF318" s="18"/>
      <c r="AG318" s="18"/>
      <c r="AI318" s="18"/>
      <c r="AK318" s="18"/>
      <c r="AL318" s="18"/>
      <c r="AN318" s="36"/>
      <c r="AO318" s="36"/>
      <c r="AP318" s="36"/>
      <c r="AQ318" s="36"/>
      <c r="AR318" s="36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</row>
    <row r="319" spans="6:97" x14ac:dyDescent="0.25">
      <c r="F319" s="18"/>
      <c r="G319" s="18"/>
      <c r="H319" s="252"/>
      <c r="I319" s="18"/>
      <c r="J319" s="18"/>
      <c r="W319" s="215"/>
      <c r="X319" s="18"/>
      <c r="Y319" s="31"/>
      <c r="Z319" s="31"/>
      <c r="AA319" s="43"/>
      <c r="AB319" s="18"/>
      <c r="AC319" s="18"/>
      <c r="AE319" s="18"/>
      <c r="AF319" s="18"/>
      <c r="AG319" s="18"/>
      <c r="AI319" s="18"/>
      <c r="AK319" s="18"/>
      <c r="AL319" s="18"/>
      <c r="AN319" s="36"/>
      <c r="AO319" s="36"/>
      <c r="AP319" s="36"/>
      <c r="AQ319" s="36"/>
      <c r="AR319" s="36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</row>
    <row r="320" spans="6:97" x14ac:dyDescent="0.25">
      <c r="F320" s="18"/>
      <c r="G320" s="18"/>
      <c r="H320" s="252"/>
      <c r="I320" s="18"/>
      <c r="J320" s="18"/>
      <c r="W320" s="215"/>
      <c r="X320" s="18"/>
      <c r="Y320" s="31"/>
      <c r="Z320" s="31"/>
      <c r="AA320" s="43"/>
      <c r="AB320" s="18"/>
      <c r="AC320" s="18"/>
      <c r="AE320" s="18"/>
      <c r="AF320" s="18"/>
      <c r="AG320" s="18"/>
      <c r="AI320" s="18"/>
      <c r="AK320" s="18"/>
      <c r="AL320" s="18"/>
      <c r="AN320" s="36"/>
      <c r="AO320" s="36"/>
      <c r="AP320" s="36"/>
      <c r="AQ320" s="36"/>
      <c r="AR320" s="36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</row>
    <row r="321" spans="6:97" x14ac:dyDescent="0.25">
      <c r="F321" s="18"/>
      <c r="G321" s="18"/>
      <c r="H321" s="252"/>
      <c r="I321" s="18"/>
      <c r="J321" s="18"/>
      <c r="W321" s="215"/>
      <c r="X321" s="18"/>
      <c r="Y321" s="31"/>
      <c r="Z321" s="31"/>
      <c r="AA321" s="43"/>
      <c r="AB321" s="18"/>
      <c r="AC321" s="18"/>
      <c r="AE321" s="18"/>
      <c r="AF321" s="18"/>
      <c r="AG321" s="18"/>
      <c r="AI321" s="18"/>
      <c r="AK321" s="18"/>
      <c r="AL321" s="18"/>
      <c r="AN321" s="36"/>
      <c r="AO321" s="36"/>
      <c r="AP321" s="36"/>
      <c r="AQ321" s="36"/>
      <c r="AR321" s="36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</row>
    <row r="322" spans="6:97" x14ac:dyDescent="0.25">
      <c r="F322" s="18"/>
      <c r="G322" s="18"/>
      <c r="H322" s="252"/>
      <c r="I322" s="18"/>
      <c r="J322" s="18"/>
      <c r="W322" s="215"/>
      <c r="X322" s="18"/>
      <c r="Y322" s="31"/>
      <c r="Z322" s="31"/>
      <c r="AA322" s="43"/>
      <c r="AB322" s="18"/>
      <c r="AC322" s="18"/>
      <c r="AE322" s="18"/>
      <c r="AF322" s="18"/>
      <c r="AG322" s="18"/>
      <c r="AI322" s="18"/>
      <c r="AK322" s="18"/>
      <c r="AL322" s="18"/>
      <c r="AN322" s="36"/>
      <c r="AO322" s="36"/>
      <c r="AP322" s="36"/>
      <c r="AQ322" s="36"/>
      <c r="AR322" s="36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</row>
    <row r="323" spans="6:97" x14ac:dyDescent="0.25">
      <c r="F323" s="18"/>
      <c r="G323" s="18"/>
      <c r="H323" s="252"/>
      <c r="I323" s="18"/>
      <c r="J323" s="18"/>
      <c r="W323" s="215"/>
      <c r="X323" s="18"/>
      <c r="Y323" s="31"/>
      <c r="Z323" s="31"/>
      <c r="AA323" s="43"/>
      <c r="AB323" s="18"/>
      <c r="AC323" s="18"/>
      <c r="AE323" s="18"/>
      <c r="AF323" s="18"/>
      <c r="AG323" s="18"/>
      <c r="AI323" s="18"/>
      <c r="AK323" s="18"/>
      <c r="AL323" s="18"/>
      <c r="AN323" s="36"/>
      <c r="AO323" s="36"/>
      <c r="AP323" s="36"/>
      <c r="AQ323" s="36"/>
      <c r="AR323" s="36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</row>
    <row r="324" spans="6:97" x14ac:dyDescent="0.25">
      <c r="F324" s="18"/>
      <c r="G324" s="18"/>
      <c r="H324" s="252"/>
      <c r="I324" s="18"/>
      <c r="J324" s="18"/>
      <c r="W324" s="215"/>
      <c r="X324" s="18"/>
      <c r="Y324" s="31"/>
      <c r="Z324" s="31"/>
      <c r="AA324" s="43"/>
      <c r="AB324" s="18"/>
      <c r="AC324" s="18"/>
      <c r="AE324" s="18"/>
      <c r="AF324" s="18"/>
      <c r="AG324" s="18"/>
      <c r="AI324" s="18"/>
      <c r="AK324" s="18"/>
      <c r="AL324" s="18"/>
      <c r="AN324" s="36"/>
      <c r="AO324" s="36"/>
      <c r="AP324" s="36"/>
      <c r="AQ324" s="36"/>
      <c r="AR324" s="36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</row>
    <row r="325" spans="6:97" x14ac:dyDescent="0.25">
      <c r="F325" s="18"/>
      <c r="G325" s="18"/>
      <c r="H325" s="252"/>
      <c r="I325" s="18"/>
      <c r="J325" s="18"/>
      <c r="W325" s="215"/>
      <c r="X325" s="18"/>
      <c r="Y325" s="31"/>
      <c r="Z325" s="31"/>
      <c r="AA325" s="43"/>
      <c r="AB325" s="18"/>
      <c r="AC325" s="18"/>
      <c r="AE325" s="18"/>
      <c r="AF325" s="18"/>
      <c r="AG325" s="18"/>
      <c r="AI325" s="18"/>
      <c r="AK325" s="18"/>
      <c r="AL325" s="18"/>
      <c r="AN325" s="36"/>
      <c r="AO325" s="36"/>
      <c r="AP325" s="36"/>
      <c r="AQ325" s="36"/>
      <c r="AR325" s="36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</row>
    <row r="326" spans="6:97" x14ac:dyDescent="0.25">
      <c r="F326" s="18"/>
      <c r="G326" s="18"/>
      <c r="H326" s="252"/>
      <c r="I326" s="18"/>
      <c r="J326" s="18"/>
      <c r="W326" s="215"/>
      <c r="X326" s="18"/>
      <c r="Y326" s="31"/>
      <c r="Z326" s="31"/>
      <c r="AA326" s="43"/>
      <c r="AB326" s="18"/>
      <c r="AC326" s="18"/>
      <c r="AE326" s="18"/>
      <c r="AF326" s="18"/>
      <c r="AG326" s="18"/>
      <c r="AI326" s="18"/>
      <c r="AK326" s="18"/>
      <c r="AL326" s="18"/>
      <c r="AN326" s="36"/>
      <c r="AO326" s="36"/>
      <c r="AP326" s="36"/>
      <c r="AQ326" s="36"/>
      <c r="AR326" s="36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</row>
    <row r="327" spans="6:97" x14ac:dyDescent="0.25">
      <c r="F327" s="18"/>
      <c r="G327" s="18"/>
      <c r="H327" s="252"/>
      <c r="I327" s="18"/>
      <c r="J327" s="18"/>
      <c r="W327" s="215"/>
      <c r="X327" s="18"/>
      <c r="Y327" s="31"/>
      <c r="Z327" s="31"/>
      <c r="AA327" s="43"/>
      <c r="AB327" s="18"/>
      <c r="AC327" s="18"/>
      <c r="AE327" s="18"/>
      <c r="AF327" s="18"/>
      <c r="AG327" s="18"/>
      <c r="AI327" s="18"/>
      <c r="AK327" s="18"/>
      <c r="AL327" s="18"/>
      <c r="AN327" s="36"/>
      <c r="AO327" s="36"/>
      <c r="AP327" s="36"/>
      <c r="AQ327" s="36"/>
      <c r="AR327" s="36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</row>
    <row r="328" spans="6:97" x14ac:dyDescent="0.25">
      <c r="F328" s="18"/>
      <c r="G328" s="18"/>
      <c r="H328" s="252"/>
      <c r="I328" s="18"/>
      <c r="J328" s="18"/>
      <c r="W328" s="215"/>
      <c r="X328" s="18"/>
      <c r="Y328" s="31"/>
      <c r="Z328" s="31"/>
      <c r="AA328" s="43"/>
      <c r="AB328" s="18"/>
      <c r="AC328" s="18"/>
      <c r="AE328" s="18"/>
      <c r="AF328" s="18"/>
      <c r="AG328" s="18"/>
      <c r="AI328" s="18"/>
      <c r="AK328" s="18"/>
      <c r="AL328" s="18"/>
      <c r="AN328" s="36"/>
      <c r="AO328" s="36"/>
      <c r="AP328" s="36"/>
      <c r="AQ328" s="36"/>
      <c r="AR328" s="36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</row>
    <row r="329" spans="6:97" x14ac:dyDescent="0.25">
      <c r="F329" s="18"/>
      <c r="G329" s="18"/>
      <c r="H329" s="252"/>
      <c r="I329" s="18"/>
      <c r="J329" s="18"/>
      <c r="W329" s="215"/>
      <c r="X329" s="18"/>
      <c r="Y329" s="31"/>
      <c r="Z329" s="31"/>
      <c r="AA329" s="43"/>
      <c r="AB329" s="18"/>
      <c r="AC329" s="18"/>
      <c r="AE329" s="18"/>
      <c r="AF329" s="18"/>
      <c r="AG329" s="18"/>
      <c r="AI329" s="18"/>
      <c r="AK329" s="18"/>
      <c r="AL329" s="18"/>
      <c r="AN329" s="36"/>
      <c r="AO329" s="36"/>
      <c r="AP329" s="36"/>
      <c r="AQ329" s="36"/>
      <c r="AR329" s="36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</row>
    <row r="330" spans="6:97" x14ac:dyDescent="0.25">
      <c r="F330" s="18"/>
      <c r="G330" s="18"/>
      <c r="H330" s="252"/>
      <c r="I330" s="18"/>
      <c r="J330" s="18"/>
      <c r="W330" s="215"/>
      <c r="X330" s="18"/>
      <c r="Y330" s="31"/>
      <c r="Z330" s="31"/>
      <c r="AA330" s="43"/>
      <c r="AB330" s="18"/>
      <c r="AC330" s="18"/>
      <c r="AE330" s="18"/>
      <c r="AF330" s="18"/>
      <c r="AG330" s="18"/>
      <c r="AI330" s="18"/>
      <c r="AK330" s="18"/>
      <c r="AL330" s="18"/>
      <c r="AN330" s="36"/>
      <c r="AO330" s="36"/>
      <c r="AP330" s="36"/>
      <c r="AQ330" s="36"/>
      <c r="AR330" s="36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</row>
    <row r="331" spans="6:97" x14ac:dyDescent="0.25">
      <c r="F331" s="18"/>
      <c r="G331" s="18"/>
      <c r="H331" s="252"/>
      <c r="I331" s="18"/>
      <c r="J331" s="18"/>
      <c r="W331" s="215"/>
      <c r="X331" s="18"/>
      <c r="Y331" s="31"/>
      <c r="Z331" s="31"/>
      <c r="AA331" s="43"/>
      <c r="AB331" s="18"/>
      <c r="AC331" s="18"/>
      <c r="AE331" s="18"/>
      <c r="AF331" s="18"/>
      <c r="AG331" s="18"/>
      <c r="AI331" s="18"/>
      <c r="AK331" s="18"/>
      <c r="AL331" s="18"/>
      <c r="AN331" s="36"/>
      <c r="AO331" s="36"/>
      <c r="AP331" s="36"/>
      <c r="AQ331" s="36"/>
      <c r="AR331" s="36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</row>
    <row r="332" spans="6:97" x14ac:dyDescent="0.25">
      <c r="F332" s="18"/>
      <c r="G332" s="18"/>
      <c r="H332" s="252"/>
      <c r="I332" s="18"/>
      <c r="J332" s="18"/>
      <c r="W332" s="215"/>
      <c r="X332" s="18"/>
      <c r="Y332" s="31"/>
      <c r="Z332" s="31"/>
      <c r="AA332" s="43"/>
      <c r="AB332" s="18"/>
      <c r="AC332" s="18"/>
      <c r="AE332" s="18"/>
      <c r="AF332" s="18"/>
      <c r="AG332" s="18"/>
      <c r="AI332" s="18"/>
      <c r="AK332" s="18"/>
      <c r="AL332" s="18"/>
      <c r="AN332" s="36"/>
      <c r="AO332" s="36"/>
      <c r="AP332" s="36"/>
      <c r="AQ332" s="36"/>
      <c r="AR332" s="36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</row>
    <row r="333" spans="6:97" x14ac:dyDescent="0.25">
      <c r="F333" s="18"/>
      <c r="G333" s="18"/>
      <c r="H333" s="252"/>
      <c r="I333" s="18"/>
      <c r="J333" s="18"/>
      <c r="W333" s="215"/>
      <c r="X333" s="18"/>
      <c r="Y333" s="31"/>
      <c r="Z333" s="31"/>
      <c r="AA333" s="43"/>
      <c r="AB333" s="18"/>
      <c r="AC333" s="18"/>
      <c r="AE333" s="18"/>
      <c r="AF333" s="18"/>
      <c r="AG333" s="18"/>
      <c r="AI333" s="18"/>
      <c r="AK333" s="18"/>
      <c r="AL333" s="18"/>
      <c r="AN333" s="36"/>
      <c r="AO333" s="36"/>
      <c r="AP333" s="36"/>
      <c r="AQ333" s="36"/>
      <c r="AR333" s="36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</row>
    <row r="334" spans="6:97" x14ac:dyDescent="0.25">
      <c r="F334" s="18"/>
      <c r="G334" s="18"/>
      <c r="H334" s="252"/>
      <c r="I334" s="18"/>
      <c r="J334" s="18"/>
      <c r="W334" s="215"/>
      <c r="X334" s="18"/>
      <c r="Y334" s="31"/>
      <c r="Z334" s="31"/>
      <c r="AA334" s="43"/>
      <c r="AB334" s="18"/>
      <c r="AC334" s="18"/>
      <c r="AE334" s="18"/>
      <c r="AF334" s="18"/>
      <c r="AG334" s="18"/>
      <c r="AI334" s="18"/>
      <c r="AK334" s="18"/>
      <c r="AL334" s="18"/>
      <c r="AN334" s="36"/>
      <c r="AO334" s="36"/>
      <c r="AP334" s="36"/>
      <c r="AQ334" s="36"/>
      <c r="AR334" s="36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</row>
    <row r="335" spans="6:97" x14ac:dyDescent="0.25">
      <c r="F335" s="18"/>
      <c r="G335" s="18"/>
      <c r="H335" s="252"/>
      <c r="I335" s="18"/>
      <c r="J335" s="18"/>
      <c r="W335" s="215"/>
      <c r="X335" s="18"/>
      <c r="Y335" s="31"/>
      <c r="Z335" s="31"/>
      <c r="AA335" s="43"/>
      <c r="AB335" s="18"/>
      <c r="AC335" s="18"/>
      <c r="AE335" s="18"/>
      <c r="AF335" s="18"/>
      <c r="AG335" s="18"/>
      <c r="AI335" s="18"/>
      <c r="AK335" s="18"/>
      <c r="AL335" s="18"/>
      <c r="AN335" s="36"/>
      <c r="AO335" s="36"/>
      <c r="AP335" s="36"/>
      <c r="AQ335" s="36"/>
      <c r="AR335" s="36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</row>
    <row r="336" spans="6:97" x14ac:dyDescent="0.25">
      <c r="F336" s="18"/>
      <c r="G336" s="18"/>
      <c r="H336" s="252"/>
      <c r="I336" s="18"/>
      <c r="J336" s="18"/>
      <c r="W336" s="215"/>
      <c r="X336" s="18"/>
      <c r="Y336" s="31"/>
      <c r="Z336" s="31"/>
      <c r="AA336" s="43"/>
      <c r="AB336" s="18"/>
      <c r="AC336" s="18"/>
      <c r="AE336" s="18"/>
      <c r="AF336" s="18"/>
      <c r="AG336" s="18"/>
      <c r="AI336" s="18"/>
      <c r="AK336" s="18"/>
      <c r="AL336" s="18"/>
      <c r="AN336" s="36"/>
      <c r="AO336" s="36"/>
      <c r="AP336" s="36"/>
      <c r="AQ336" s="36"/>
      <c r="AR336" s="36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</row>
    <row r="337" spans="6:97" x14ac:dyDescent="0.25">
      <c r="F337" s="18"/>
      <c r="G337" s="18"/>
      <c r="H337" s="252"/>
      <c r="I337" s="18"/>
      <c r="J337" s="18"/>
      <c r="W337" s="215"/>
      <c r="X337" s="18"/>
      <c r="Y337" s="31"/>
      <c r="Z337" s="31"/>
      <c r="AA337" s="43"/>
      <c r="AB337" s="18"/>
      <c r="AC337" s="18"/>
      <c r="AE337" s="18"/>
      <c r="AF337" s="18"/>
      <c r="AG337" s="18"/>
      <c r="AI337" s="18"/>
      <c r="AK337" s="18"/>
      <c r="AL337" s="18"/>
      <c r="AN337" s="36"/>
      <c r="AO337" s="36"/>
      <c r="AP337" s="36"/>
      <c r="AQ337" s="36"/>
      <c r="AR337" s="36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</row>
    <row r="338" spans="6:97" x14ac:dyDescent="0.25">
      <c r="F338" s="18"/>
      <c r="G338" s="18"/>
      <c r="H338" s="252"/>
      <c r="I338" s="18"/>
      <c r="J338" s="18"/>
      <c r="W338" s="215"/>
      <c r="X338" s="18"/>
      <c r="Y338" s="31"/>
      <c r="Z338" s="31"/>
      <c r="AA338" s="43"/>
      <c r="AB338" s="18"/>
      <c r="AC338" s="18"/>
      <c r="AE338" s="18"/>
      <c r="AF338" s="18"/>
      <c r="AG338" s="18"/>
      <c r="AI338" s="18"/>
      <c r="AK338" s="18"/>
      <c r="AL338" s="18"/>
      <c r="AN338" s="36"/>
      <c r="AO338" s="36"/>
      <c r="AP338" s="36"/>
      <c r="AQ338" s="36"/>
      <c r="AR338" s="36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</row>
    <row r="339" spans="6:97" x14ac:dyDescent="0.25">
      <c r="F339" s="18"/>
      <c r="G339" s="18"/>
      <c r="H339" s="252"/>
      <c r="I339" s="18"/>
      <c r="J339" s="18"/>
      <c r="W339" s="215"/>
      <c r="X339" s="18"/>
      <c r="Y339" s="31"/>
      <c r="Z339" s="31"/>
      <c r="AA339" s="43"/>
      <c r="AB339" s="18"/>
      <c r="AC339" s="18"/>
      <c r="AE339" s="18"/>
      <c r="AF339" s="18"/>
      <c r="AG339" s="18"/>
      <c r="AI339" s="18"/>
      <c r="AK339" s="18"/>
      <c r="AL339" s="18"/>
      <c r="AN339" s="36"/>
      <c r="AO339" s="36"/>
      <c r="AP339" s="36"/>
      <c r="AQ339" s="36"/>
      <c r="AR339" s="36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</row>
    <row r="340" spans="6:97" x14ac:dyDescent="0.25">
      <c r="F340" s="18"/>
      <c r="G340" s="18"/>
      <c r="H340" s="252"/>
      <c r="I340" s="18"/>
      <c r="J340" s="18"/>
      <c r="W340" s="215"/>
      <c r="X340" s="18"/>
      <c r="Y340" s="31"/>
      <c r="Z340" s="31"/>
      <c r="AA340" s="43"/>
      <c r="AB340" s="18"/>
      <c r="AC340" s="18"/>
      <c r="AE340" s="18"/>
      <c r="AF340" s="18"/>
      <c r="AG340" s="18"/>
      <c r="AI340" s="18"/>
      <c r="AK340" s="18"/>
      <c r="AL340" s="18"/>
      <c r="AN340" s="36"/>
      <c r="AO340" s="36"/>
      <c r="AP340" s="36"/>
      <c r="AQ340" s="36"/>
      <c r="AR340" s="36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</row>
    <row r="341" spans="6:97" x14ac:dyDescent="0.25">
      <c r="F341" s="18"/>
      <c r="G341" s="18"/>
      <c r="H341" s="252"/>
      <c r="I341" s="18"/>
      <c r="J341" s="18"/>
      <c r="W341" s="215"/>
      <c r="X341" s="18"/>
      <c r="Y341" s="31"/>
      <c r="Z341" s="31"/>
      <c r="AA341" s="43"/>
      <c r="AB341" s="18"/>
      <c r="AC341" s="18"/>
      <c r="AE341" s="18"/>
      <c r="AF341" s="18"/>
      <c r="AG341" s="18"/>
      <c r="AI341" s="18"/>
      <c r="AK341" s="18"/>
      <c r="AL341" s="18"/>
      <c r="AN341" s="36"/>
      <c r="AO341" s="36"/>
      <c r="AP341" s="36"/>
      <c r="AQ341" s="36"/>
      <c r="AR341" s="36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</row>
    <row r="342" spans="6:97" x14ac:dyDescent="0.25">
      <c r="F342" s="18"/>
      <c r="G342" s="18"/>
      <c r="H342" s="252"/>
      <c r="I342" s="18"/>
      <c r="J342" s="18"/>
      <c r="W342" s="215"/>
      <c r="X342" s="18"/>
      <c r="Y342" s="31"/>
      <c r="Z342" s="31"/>
      <c r="AA342" s="43"/>
      <c r="AB342" s="18"/>
      <c r="AC342" s="18"/>
      <c r="AE342" s="18"/>
      <c r="AF342" s="18"/>
      <c r="AG342" s="18"/>
      <c r="AI342" s="18"/>
      <c r="AK342" s="18"/>
      <c r="AL342" s="18"/>
      <c r="AN342" s="36"/>
      <c r="AO342" s="36"/>
      <c r="AP342" s="36"/>
      <c r="AQ342" s="36"/>
      <c r="AR342" s="36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</row>
    <row r="343" spans="6:97" x14ac:dyDescent="0.25">
      <c r="F343" s="18"/>
      <c r="G343" s="18"/>
      <c r="H343" s="252"/>
      <c r="I343" s="18"/>
      <c r="J343" s="18"/>
      <c r="W343" s="215"/>
      <c r="X343" s="18"/>
      <c r="Y343" s="31"/>
      <c r="Z343" s="31"/>
      <c r="AA343" s="43"/>
      <c r="AB343" s="18"/>
      <c r="AC343" s="18"/>
      <c r="AE343" s="18"/>
      <c r="AF343" s="18"/>
      <c r="AG343" s="18"/>
      <c r="AI343" s="18"/>
      <c r="AK343" s="18"/>
      <c r="AL343" s="18"/>
      <c r="AN343" s="36"/>
      <c r="AO343" s="36"/>
      <c r="AP343" s="36"/>
      <c r="AQ343" s="36"/>
      <c r="AR343" s="36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</row>
    <row r="344" spans="6:97" x14ac:dyDescent="0.25">
      <c r="F344" s="18"/>
      <c r="G344" s="18"/>
      <c r="H344" s="252"/>
      <c r="I344" s="18"/>
      <c r="J344" s="18"/>
      <c r="W344" s="215"/>
      <c r="X344" s="18"/>
      <c r="Y344" s="31"/>
      <c r="Z344" s="31"/>
      <c r="AA344" s="43"/>
      <c r="AB344" s="18"/>
      <c r="AC344" s="18"/>
      <c r="AE344" s="18"/>
      <c r="AF344" s="18"/>
      <c r="AG344" s="18"/>
      <c r="AI344" s="18"/>
      <c r="AK344" s="18"/>
      <c r="AL344" s="18"/>
      <c r="AN344" s="36"/>
      <c r="AO344" s="36"/>
      <c r="AP344" s="36"/>
      <c r="AQ344" s="36"/>
      <c r="AR344" s="36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</row>
    <row r="345" spans="6:97" x14ac:dyDescent="0.25">
      <c r="F345" s="18"/>
      <c r="G345" s="18"/>
      <c r="H345" s="252"/>
      <c r="I345" s="18"/>
      <c r="J345" s="18"/>
      <c r="W345" s="215"/>
      <c r="X345" s="18"/>
      <c r="Y345" s="31"/>
      <c r="Z345" s="31"/>
      <c r="AA345" s="43"/>
      <c r="AB345" s="18"/>
      <c r="AC345" s="18"/>
      <c r="AE345" s="18"/>
      <c r="AF345" s="18"/>
      <c r="AG345" s="18"/>
      <c r="AI345" s="18"/>
      <c r="AK345" s="18"/>
      <c r="AL345" s="18"/>
      <c r="AN345" s="36"/>
      <c r="AO345" s="36"/>
      <c r="AP345" s="36"/>
      <c r="AQ345" s="36"/>
      <c r="AR345" s="36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</row>
    <row r="346" spans="6:97" x14ac:dyDescent="0.25">
      <c r="F346" s="18"/>
      <c r="G346" s="18"/>
      <c r="H346" s="252"/>
      <c r="I346" s="18"/>
      <c r="J346" s="18"/>
      <c r="W346" s="215"/>
      <c r="X346" s="18"/>
      <c r="Y346" s="31"/>
      <c r="Z346" s="31"/>
      <c r="AA346" s="43"/>
      <c r="AB346" s="18"/>
      <c r="AC346" s="18"/>
      <c r="AE346" s="18"/>
      <c r="AF346" s="18"/>
      <c r="AG346" s="18"/>
      <c r="AI346" s="18"/>
      <c r="AK346" s="18"/>
      <c r="AL346" s="18"/>
      <c r="AN346" s="36"/>
      <c r="AO346" s="36"/>
      <c r="AP346" s="36"/>
      <c r="AQ346" s="36"/>
      <c r="AR346" s="36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</row>
    <row r="347" spans="6:97" x14ac:dyDescent="0.25">
      <c r="F347" s="18"/>
      <c r="G347" s="18"/>
      <c r="H347" s="252"/>
      <c r="I347" s="18"/>
      <c r="J347" s="18"/>
      <c r="W347" s="215"/>
      <c r="X347" s="18"/>
      <c r="Y347" s="31"/>
      <c r="Z347" s="31"/>
      <c r="AA347" s="43"/>
      <c r="AB347" s="18"/>
      <c r="AC347" s="18"/>
      <c r="AE347" s="18"/>
      <c r="AF347" s="18"/>
      <c r="AG347" s="18"/>
      <c r="AI347" s="18"/>
      <c r="AK347" s="18"/>
      <c r="AL347" s="18"/>
      <c r="AN347" s="36"/>
      <c r="AO347" s="36"/>
      <c r="AP347" s="36"/>
      <c r="AQ347" s="36"/>
      <c r="AR347" s="36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</row>
    <row r="348" spans="6:97" x14ac:dyDescent="0.25">
      <c r="F348" s="18"/>
      <c r="G348" s="18"/>
      <c r="H348" s="252"/>
      <c r="I348" s="18"/>
      <c r="J348" s="18"/>
      <c r="W348" s="215"/>
      <c r="X348" s="18"/>
      <c r="Y348" s="31"/>
      <c r="Z348" s="31"/>
      <c r="AA348" s="43"/>
      <c r="AB348" s="18"/>
      <c r="AC348" s="18"/>
      <c r="AE348" s="18"/>
      <c r="AF348" s="18"/>
      <c r="AG348" s="18"/>
      <c r="AI348" s="18"/>
      <c r="AK348" s="18"/>
      <c r="AL348" s="18"/>
      <c r="AN348" s="36"/>
      <c r="AO348" s="36"/>
      <c r="AP348" s="36"/>
      <c r="AQ348" s="36"/>
      <c r="AR348" s="36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</row>
    <row r="349" spans="6:97" x14ac:dyDescent="0.25">
      <c r="F349" s="18"/>
      <c r="G349" s="18"/>
      <c r="H349" s="252"/>
      <c r="I349" s="18"/>
      <c r="J349" s="18"/>
      <c r="W349" s="215"/>
      <c r="X349" s="18"/>
      <c r="Y349" s="31"/>
      <c r="Z349" s="31"/>
      <c r="AA349" s="43"/>
      <c r="AB349" s="18"/>
      <c r="AC349" s="18"/>
      <c r="AE349" s="18"/>
      <c r="AF349" s="18"/>
      <c r="AG349" s="18"/>
      <c r="AI349" s="18"/>
      <c r="AK349" s="18"/>
      <c r="AL349" s="18"/>
      <c r="AN349" s="36"/>
      <c r="AO349" s="36"/>
      <c r="AP349" s="36"/>
      <c r="AQ349" s="36"/>
      <c r="AR349" s="36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</row>
    <row r="350" spans="6:97" x14ac:dyDescent="0.25">
      <c r="F350" s="18"/>
      <c r="G350" s="18"/>
      <c r="H350" s="252"/>
      <c r="I350" s="18"/>
      <c r="J350" s="18"/>
      <c r="W350" s="215"/>
      <c r="X350" s="18"/>
      <c r="Y350" s="31"/>
      <c r="Z350" s="31"/>
      <c r="AA350" s="43"/>
      <c r="AB350" s="18"/>
      <c r="AC350" s="18"/>
      <c r="AE350" s="18"/>
      <c r="AF350" s="18"/>
      <c r="AG350" s="18"/>
      <c r="AI350" s="18"/>
      <c r="AK350" s="18"/>
      <c r="AL350" s="18"/>
      <c r="AN350" s="36"/>
      <c r="AO350" s="36"/>
      <c r="AP350" s="36"/>
      <c r="AQ350" s="36"/>
      <c r="AR350" s="36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</row>
    <row r="351" spans="6:97" x14ac:dyDescent="0.25">
      <c r="F351" s="18"/>
      <c r="G351" s="18"/>
      <c r="H351" s="252"/>
      <c r="I351" s="18"/>
      <c r="J351" s="18"/>
      <c r="W351" s="215"/>
      <c r="X351" s="18"/>
      <c r="Y351" s="31"/>
      <c r="Z351" s="31"/>
      <c r="AA351" s="43"/>
      <c r="AB351" s="18"/>
      <c r="AC351" s="18"/>
      <c r="AE351" s="18"/>
      <c r="AF351" s="18"/>
      <c r="AG351" s="18"/>
      <c r="AI351" s="18"/>
      <c r="AK351" s="18"/>
      <c r="AL351" s="18"/>
      <c r="AN351" s="36"/>
      <c r="AO351" s="36"/>
      <c r="AP351" s="36"/>
      <c r="AQ351" s="36"/>
      <c r="AR351" s="36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</row>
    <row r="352" spans="6:97" x14ac:dyDescent="0.25">
      <c r="F352" s="18"/>
      <c r="G352" s="18"/>
      <c r="H352" s="252"/>
      <c r="I352" s="18"/>
      <c r="J352" s="18"/>
      <c r="W352" s="215"/>
      <c r="X352" s="18"/>
      <c r="Y352" s="31"/>
      <c r="Z352" s="31"/>
      <c r="AA352" s="43"/>
      <c r="AB352" s="18"/>
      <c r="AC352" s="18"/>
      <c r="AE352" s="18"/>
      <c r="AF352" s="18"/>
      <c r="AG352" s="18"/>
      <c r="AI352" s="18"/>
      <c r="AK352" s="18"/>
      <c r="AL352" s="18"/>
      <c r="AN352" s="36"/>
      <c r="AO352" s="36"/>
      <c r="AP352" s="36"/>
      <c r="AQ352" s="36"/>
      <c r="AR352" s="36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</row>
    <row r="353" spans="6:97" x14ac:dyDescent="0.25">
      <c r="F353" s="18"/>
      <c r="G353" s="18"/>
      <c r="H353" s="252"/>
      <c r="I353" s="18"/>
      <c r="J353" s="18"/>
      <c r="W353" s="215"/>
      <c r="X353" s="18"/>
      <c r="Y353" s="31"/>
      <c r="Z353" s="31"/>
      <c r="AA353" s="43"/>
      <c r="AB353" s="18"/>
      <c r="AC353" s="18"/>
      <c r="AE353" s="18"/>
      <c r="AF353" s="18"/>
      <c r="AG353" s="18"/>
      <c r="AI353" s="18"/>
      <c r="AK353" s="18"/>
      <c r="AL353" s="18"/>
      <c r="AN353" s="36"/>
      <c r="AO353" s="36"/>
      <c r="AP353" s="36"/>
      <c r="AQ353" s="36"/>
      <c r="AR353" s="36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</row>
    <row r="354" spans="6:97" x14ac:dyDescent="0.25">
      <c r="F354" s="18"/>
      <c r="G354" s="18"/>
      <c r="H354" s="252"/>
      <c r="I354" s="18"/>
      <c r="J354" s="18"/>
      <c r="W354" s="215"/>
      <c r="X354" s="18"/>
      <c r="Y354" s="31"/>
      <c r="Z354" s="31"/>
      <c r="AA354" s="43"/>
      <c r="AB354" s="18"/>
      <c r="AC354" s="18"/>
      <c r="AE354" s="18"/>
      <c r="AF354" s="18"/>
      <c r="AG354" s="18"/>
      <c r="AI354" s="18"/>
      <c r="AK354" s="18"/>
      <c r="AL354" s="18"/>
      <c r="AN354" s="36"/>
      <c r="AO354" s="36"/>
      <c r="AP354" s="36"/>
      <c r="AQ354" s="36"/>
      <c r="AR354" s="36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</row>
    <row r="355" spans="6:97" x14ac:dyDescent="0.25">
      <c r="F355" s="18"/>
      <c r="G355" s="18"/>
      <c r="H355" s="252"/>
      <c r="I355" s="18"/>
      <c r="J355" s="18"/>
      <c r="W355" s="215"/>
      <c r="X355" s="18"/>
      <c r="Y355" s="31"/>
      <c r="Z355" s="31"/>
      <c r="AA355" s="43"/>
      <c r="AB355" s="18"/>
      <c r="AC355" s="18"/>
      <c r="AE355" s="18"/>
      <c r="AF355" s="18"/>
      <c r="AG355" s="18"/>
      <c r="AI355" s="18"/>
      <c r="AK355" s="18"/>
      <c r="AL355" s="18"/>
      <c r="AN355" s="36"/>
      <c r="AO355" s="36"/>
      <c r="AP355" s="36"/>
      <c r="AQ355" s="36"/>
      <c r="AR355" s="36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</row>
    <row r="356" spans="6:97" x14ac:dyDescent="0.25">
      <c r="F356" s="18"/>
      <c r="G356" s="18"/>
      <c r="H356" s="252"/>
      <c r="I356" s="18"/>
      <c r="J356" s="18"/>
      <c r="W356" s="215"/>
      <c r="X356" s="18"/>
      <c r="Y356" s="31"/>
      <c r="Z356" s="31"/>
      <c r="AA356" s="43"/>
      <c r="AB356" s="18"/>
      <c r="AC356" s="18"/>
      <c r="AE356" s="18"/>
      <c r="AF356" s="18"/>
      <c r="AG356" s="18"/>
      <c r="AI356" s="18"/>
      <c r="AK356" s="18"/>
      <c r="AL356" s="18"/>
      <c r="AN356" s="36"/>
      <c r="AO356" s="36"/>
      <c r="AP356" s="36"/>
      <c r="AQ356" s="36"/>
      <c r="AR356" s="36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</row>
    <row r="357" spans="6:97" x14ac:dyDescent="0.25">
      <c r="F357" s="18"/>
      <c r="G357" s="18"/>
      <c r="H357" s="252"/>
      <c r="I357" s="18"/>
      <c r="J357" s="18"/>
      <c r="W357" s="215"/>
      <c r="X357" s="18"/>
      <c r="Y357" s="31"/>
      <c r="Z357" s="31"/>
      <c r="AA357" s="43"/>
      <c r="AB357" s="18"/>
      <c r="AC357" s="18"/>
      <c r="AE357" s="18"/>
      <c r="AF357" s="18"/>
      <c r="AG357" s="18"/>
      <c r="AI357" s="18"/>
      <c r="AK357" s="18"/>
      <c r="AL357" s="18"/>
      <c r="AN357" s="36"/>
      <c r="AO357" s="36"/>
      <c r="AP357" s="36"/>
      <c r="AQ357" s="36"/>
      <c r="AR357" s="36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</row>
    <row r="358" spans="6:97" x14ac:dyDescent="0.25">
      <c r="F358" s="18"/>
      <c r="G358" s="18"/>
      <c r="H358" s="252"/>
      <c r="I358" s="18"/>
      <c r="J358" s="18"/>
      <c r="W358" s="215"/>
      <c r="X358" s="18"/>
      <c r="Y358" s="31"/>
      <c r="Z358" s="31"/>
      <c r="AA358" s="43"/>
      <c r="AB358" s="18"/>
      <c r="AC358" s="18"/>
      <c r="AE358" s="18"/>
      <c r="AF358" s="18"/>
      <c r="AG358" s="18"/>
      <c r="AI358" s="18"/>
      <c r="AK358" s="18"/>
      <c r="AL358" s="18"/>
      <c r="AN358" s="36"/>
      <c r="AO358" s="36"/>
      <c r="AP358" s="36"/>
      <c r="AQ358" s="36"/>
      <c r="AR358" s="36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</row>
    <row r="359" spans="6:97" x14ac:dyDescent="0.25">
      <c r="F359" s="18"/>
      <c r="G359" s="18"/>
      <c r="H359" s="252"/>
      <c r="I359" s="18"/>
      <c r="J359" s="18"/>
      <c r="W359" s="215"/>
      <c r="X359" s="18"/>
      <c r="Y359" s="31"/>
      <c r="Z359" s="31"/>
      <c r="AA359" s="43"/>
      <c r="AB359" s="18"/>
      <c r="AC359" s="18"/>
      <c r="AE359" s="18"/>
      <c r="AF359" s="18"/>
      <c r="AG359" s="18"/>
      <c r="AI359" s="18"/>
      <c r="AK359" s="18"/>
      <c r="AL359" s="18"/>
      <c r="AN359" s="36"/>
      <c r="AO359" s="36"/>
      <c r="AP359" s="36"/>
      <c r="AQ359" s="36"/>
      <c r="AR359" s="36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</row>
    <row r="360" spans="6:97" x14ac:dyDescent="0.25">
      <c r="F360" s="18"/>
      <c r="G360" s="18"/>
      <c r="H360" s="252"/>
      <c r="I360" s="18"/>
      <c r="J360" s="18"/>
      <c r="W360" s="215"/>
      <c r="X360" s="18"/>
      <c r="Y360" s="31"/>
      <c r="Z360" s="31"/>
      <c r="AA360" s="43"/>
      <c r="AB360" s="18"/>
      <c r="AC360" s="18"/>
      <c r="AE360" s="18"/>
      <c r="AF360" s="18"/>
      <c r="AG360" s="18"/>
      <c r="AI360" s="18"/>
      <c r="AK360" s="18"/>
      <c r="AL360" s="18"/>
      <c r="AN360" s="36"/>
      <c r="AO360" s="36"/>
      <c r="AP360" s="36"/>
      <c r="AQ360" s="36"/>
      <c r="AR360" s="36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</row>
    <row r="361" spans="6:97" x14ac:dyDescent="0.25">
      <c r="F361" s="18"/>
      <c r="G361" s="18"/>
      <c r="H361" s="252"/>
      <c r="I361" s="18"/>
      <c r="J361" s="18"/>
      <c r="W361" s="215"/>
      <c r="X361" s="18"/>
      <c r="Y361" s="31"/>
      <c r="Z361" s="31"/>
      <c r="AA361" s="43"/>
      <c r="AB361" s="18"/>
      <c r="AC361" s="18"/>
      <c r="AE361" s="18"/>
      <c r="AF361" s="18"/>
      <c r="AG361" s="18"/>
      <c r="AI361" s="18"/>
      <c r="AK361" s="18"/>
      <c r="AL361" s="18"/>
      <c r="AN361" s="36"/>
      <c r="AO361" s="36"/>
      <c r="AP361" s="36"/>
      <c r="AQ361" s="36"/>
      <c r="AR361" s="36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</row>
    <row r="362" spans="6:97" x14ac:dyDescent="0.25">
      <c r="F362" s="18"/>
      <c r="G362" s="18"/>
      <c r="H362" s="252"/>
      <c r="I362" s="18"/>
      <c r="J362" s="18"/>
      <c r="W362" s="215"/>
      <c r="X362" s="18"/>
      <c r="Y362" s="31"/>
      <c r="Z362" s="31"/>
      <c r="AA362" s="43"/>
      <c r="AB362" s="18"/>
      <c r="AC362" s="18"/>
      <c r="AE362" s="18"/>
      <c r="AF362" s="18"/>
      <c r="AG362" s="18"/>
      <c r="AI362" s="18"/>
      <c r="AK362" s="18"/>
      <c r="AL362" s="18"/>
      <c r="AN362" s="36"/>
      <c r="AO362" s="36"/>
      <c r="AP362" s="36"/>
      <c r="AQ362" s="36"/>
      <c r="AR362" s="36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</row>
    <row r="363" spans="6:97" x14ac:dyDescent="0.25">
      <c r="F363" s="18"/>
      <c r="G363" s="18"/>
      <c r="H363" s="252"/>
      <c r="I363" s="18"/>
      <c r="J363" s="18"/>
      <c r="W363" s="215"/>
      <c r="X363" s="18"/>
      <c r="Y363" s="31"/>
      <c r="Z363" s="31"/>
      <c r="AA363" s="43"/>
      <c r="AB363" s="18"/>
      <c r="AC363" s="18"/>
      <c r="AE363" s="18"/>
      <c r="AF363" s="18"/>
      <c r="AG363" s="18"/>
      <c r="AI363" s="18"/>
      <c r="AK363" s="18"/>
      <c r="AL363" s="18"/>
      <c r="AN363" s="36"/>
      <c r="AO363" s="36"/>
      <c r="AP363" s="36"/>
      <c r="AQ363" s="36"/>
      <c r="AR363" s="36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</row>
    <row r="364" spans="6:97" x14ac:dyDescent="0.25">
      <c r="F364" s="18"/>
      <c r="G364" s="18"/>
      <c r="H364" s="252"/>
      <c r="I364" s="18"/>
      <c r="J364" s="18"/>
      <c r="W364" s="215"/>
      <c r="X364" s="18"/>
      <c r="Y364" s="31"/>
      <c r="Z364" s="31"/>
      <c r="AA364" s="43"/>
      <c r="AB364" s="18"/>
      <c r="AC364" s="18"/>
      <c r="AE364" s="18"/>
      <c r="AF364" s="18"/>
      <c r="AG364" s="18"/>
      <c r="AI364" s="18"/>
      <c r="AK364" s="18"/>
      <c r="AL364" s="18"/>
      <c r="AN364" s="36"/>
      <c r="AO364" s="36"/>
      <c r="AP364" s="36"/>
      <c r="AQ364" s="36"/>
      <c r="AR364" s="36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</row>
    <row r="365" spans="6:97" x14ac:dyDescent="0.25">
      <c r="F365" s="18"/>
      <c r="G365" s="18"/>
      <c r="H365" s="252"/>
      <c r="I365" s="18"/>
      <c r="J365" s="18"/>
      <c r="W365" s="215"/>
      <c r="X365" s="18"/>
      <c r="Y365" s="31"/>
      <c r="Z365" s="31"/>
      <c r="AA365" s="43"/>
      <c r="AB365" s="18"/>
      <c r="AC365" s="18"/>
      <c r="AE365" s="18"/>
      <c r="AF365" s="18"/>
      <c r="AG365" s="18"/>
      <c r="AI365" s="18"/>
      <c r="AK365" s="18"/>
      <c r="AL365" s="18"/>
      <c r="AN365" s="36"/>
      <c r="AO365" s="36"/>
      <c r="AP365" s="36"/>
      <c r="AQ365" s="36"/>
      <c r="AR365" s="36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</row>
    <row r="366" spans="6:97" x14ac:dyDescent="0.25">
      <c r="F366" s="18"/>
      <c r="G366" s="18"/>
      <c r="H366" s="252"/>
      <c r="I366" s="18"/>
      <c r="J366" s="18"/>
      <c r="W366" s="215"/>
      <c r="X366" s="18"/>
      <c r="Y366" s="31"/>
      <c r="Z366" s="31"/>
      <c r="AA366" s="43"/>
      <c r="AB366" s="18"/>
      <c r="AC366" s="18"/>
      <c r="AE366" s="18"/>
      <c r="AF366" s="18"/>
      <c r="AG366" s="18"/>
      <c r="AI366" s="18"/>
      <c r="AK366" s="18"/>
      <c r="AL366" s="18"/>
      <c r="AN366" s="36"/>
      <c r="AO366" s="36"/>
      <c r="AP366" s="36"/>
      <c r="AQ366" s="36"/>
      <c r="AR366" s="36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</row>
    <row r="367" spans="6:97" x14ac:dyDescent="0.25">
      <c r="F367" s="18"/>
      <c r="G367" s="18"/>
      <c r="H367" s="252"/>
      <c r="I367" s="18"/>
      <c r="J367" s="18"/>
      <c r="W367" s="215"/>
      <c r="X367" s="18"/>
      <c r="Y367" s="31"/>
      <c r="Z367" s="31"/>
      <c r="AA367" s="43"/>
      <c r="AB367" s="18"/>
      <c r="AC367" s="18"/>
      <c r="AE367" s="18"/>
      <c r="AF367" s="18"/>
      <c r="AG367" s="18"/>
      <c r="AI367" s="18"/>
      <c r="AK367" s="18"/>
      <c r="AL367" s="18"/>
      <c r="AN367" s="36"/>
      <c r="AO367" s="36"/>
      <c r="AP367" s="36"/>
      <c r="AQ367" s="36"/>
      <c r="AR367" s="36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</row>
    <row r="368" spans="6:97" x14ac:dyDescent="0.25">
      <c r="F368" s="18"/>
      <c r="G368" s="18"/>
      <c r="H368" s="252"/>
      <c r="I368" s="18"/>
      <c r="J368" s="18"/>
      <c r="W368" s="215"/>
      <c r="X368" s="18"/>
      <c r="Y368" s="31"/>
      <c r="Z368" s="31"/>
      <c r="AA368" s="43"/>
      <c r="AB368" s="18"/>
      <c r="AC368" s="18"/>
      <c r="AE368" s="18"/>
      <c r="AF368" s="18"/>
      <c r="AG368" s="18"/>
      <c r="AI368" s="18"/>
      <c r="AK368" s="18"/>
      <c r="AL368" s="18"/>
      <c r="AN368" s="36"/>
      <c r="AO368" s="36"/>
      <c r="AP368" s="36"/>
      <c r="AQ368" s="36"/>
      <c r="AR368" s="36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</row>
    <row r="369" spans="6:97" x14ac:dyDescent="0.25">
      <c r="F369" s="18"/>
      <c r="G369" s="18"/>
      <c r="H369" s="252"/>
      <c r="I369" s="18"/>
      <c r="J369" s="18"/>
      <c r="W369" s="215"/>
      <c r="X369" s="18"/>
      <c r="Y369" s="31"/>
      <c r="Z369" s="31"/>
      <c r="AA369" s="43"/>
      <c r="AB369" s="18"/>
      <c r="AC369" s="18"/>
      <c r="AE369" s="18"/>
      <c r="AF369" s="18"/>
      <c r="AG369" s="18"/>
      <c r="AI369" s="18"/>
      <c r="AK369" s="18"/>
      <c r="AL369" s="18"/>
      <c r="AN369" s="36"/>
      <c r="AO369" s="36"/>
      <c r="AP369" s="36"/>
      <c r="AQ369" s="36"/>
      <c r="AR369" s="36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</row>
    <row r="370" spans="6:97" x14ac:dyDescent="0.25">
      <c r="F370" s="18"/>
      <c r="G370" s="18"/>
      <c r="H370" s="252"/>
      <c r="I370" s="18"/>
      <c r="J370" s="18"/>
      <c r="W370" s="215"/>
      <c r="X370" s="18"/>
      <c r="Y370" s="31"/>
      <c r="Z370" s="31"/>
      <c r="AA370" s="43"/>
      <c r="AB370" s="18"/>
      <c r="AC370" s="18"/>
      <c r="AE370" s="18"/>
      <c r="AF370" s="18"/>
      <c r="AG370" s="18"/>
      <c r="AI370" s="18"/>
      <c r="AK370" s="18"/>
      <c r="AL370" s="18"/>
      <c r="AN370" s="36"/>
      <c r="AO370" s="36"/>
      <c r="AP370" s="36"/>
      <c r="AQ370" s="36"/>
      <c r="AR370" s="36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</row>
    <row r="371" spans="6:97" x14ac:dyDescent="0.25">
      <c r="F371" s="18"/>
      <c r="G371" s="18"/>
      <c r="H371" s="252"/>
      <c r="I371" s="18"/>
      <c r="J371" s="18"/>
      <c r="W371" s="215"/>
      <c r="X371" s="18"/>
      <c r="Y371" s="31"/>
      <c r="Z371" s="31"/>
      <c r="AA371" s="43"/>
      <c r="AB371" s="18"/>
      <c r="AC371" s="18"/>
      <c r="AE371" s="18"/>
      <c r="AF371" s="18"/>
      <c r="AG371" s="18"/>
      <c r="AI371" s="18"/>
      <c r="AK371" s="18"/>
      <c r="AL371" s="18"/>
      <c r="AN371" s="36"/>
      <c r="AO371" s="36"/>
      <c r="AP371" s="36"/>
      <c r="AQ371" s="36"/>
      <c r="AR371" s="36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</row>
    <row r="372" spans="6:97" x14ac:dyDescent="0.25">
      <c r="F372" s="18"/>
      <c r="G372" s="18"/>
      <c r="H372" s="252"/>
      <c r="I372" s="18"/>
      <c r="J372" s="18"/>
      <c r="W372" s="215"/>
      <c r="X372" s="18"/>
      <c r="Y372" s="31"/>
      <c r="Z372" s="31"/>
      <c r="AA372" s="43"/>
      <c r="AB372" s="18"/>
      <c r="AC372" s="18"/>
      <c r="AE372" s="18"/>
      <c r="AF372" s="18"/>
      <c r="AG372" s="18"/>
      <c r="AI372" s="18"/>
      <c r="AK372" s="18"/>
      <c r="AL372" s="18"/>
      <c r="AN372" s="36"/>
      <c r="AO372" s="36"/>
      <c r="AP372" s="36"/>
      <c r="AQ372" s="36"/>
      <c r="AR372" s="36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</row>
    <row r="373" spans="6:97" x14ac:dyDescent="0.25">
      <c r="F373" s="18"/>
      <c r="G373" s="18"/>
      <c r="H373" s="252"/>
      <c r="I373" s="18"/>
      <c r="J373" s="18"/>
      <c r="W373" s="215"/>
      <c r="X373" s="18"/>
      <c r="Y373" s="31"/>
      <c r="Z373" s="31"/>
      <c r="AA373" s="43"/>
      <c r="AB373" s="18"/>
      <c r="AC373" s="18"/>
      <c r="AE373" s="18"/>
      <c r="AF373" s="18"/>
      <c r="AG373" s="18"/>
      <c r="AI373" s="18"/>
      <c r="AK373" s="18"/>
      <c r="AL373" s="18"/>
      <c r="AN373" s="36"/>
      <c r="AO373" s="36"/>
      <c r="AP373" s="36"/>
      <c r="AQ373" s="36"/>
      <c r="AR373" s="36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</row>
    <row r="374" spans="6:97" x14ac:dyDescent="0.25">
      <c r="F374" s="18"/>
      <c r="G374" s="18"/>
      <c r="H374" s="252"/>
      <c r="I374" s="18"/>
      <c r="J374" s="18"/>
      <c r="W374" s="215"/>
      <c r="X374" s="18"/>
      <c r="Y374" s="31"/>
      <c r="Z374" s="31"/>
      <c r="AA374" s="43"/>
      <c r="AB374" s="18"/>
      <c r="AC374" s="18"/>
      <c r="AE374" s="18"/>
      <c r="AF374" s="18"/>
      <c r="AG374" s="18"/>
      <c r="AI374" s="18"/>
      <c r="AK374" s="18"/>
      <c r="AL374" s="18"/>
      <c r="AN374" s="36"/>
      <c r="AO374" s="36"/>
      <c r="AP374" s="36"/>
      <c r="AQ374" s="36"/>
      <c r="AR374" s="36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</row>
    <row r="375" spans="6:97" x14ac:dyDescent="0.25">
      <c r="F375" s="18"/>
      <c r="G375" s="18"/>
      <c r="H375" s="252"/>
      <c r="I375" s="18"/>
      <c r="J375" s="18"/>
      <c r="W375" s="215"/>
      <c r="X375" s="18"/>
      <c r="Y375" s="31"/>
      <c r="Z375" s="31"/>
      <c r="AA375" s="43"/>
      <c r="AB375" s="18"/>
      <c r="AC375" s="18"/>
      <c r="AE375" s="18"/>
      <c r="AF375" s="18"/>
      <c r="AG375" s="18"/>
      <c r="AI375" s="18"/>
      <c r="AK375" s="18"/>
      <c r="AL375" s="18"/>
      <c r="AN375" s="36"/>
      <c r="AO375" s="36"/>
      <c r="AP375" s="36"/>
      <c r="AQ375" s="36"/>
      <c r="AR375" s="36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</row>
    <row r="376" spans="6:97" x14ac:dyDescent="0.25">
      <c r="F376" s="18"/>
      <c r="G376" s="18"/>
      <c r="H376" s="252"/>
      <c r="I376" s="18"/>
      <c r="J376" s="18"/>
      <c r="W376" s="215"/>
      <c r="X376" s="18"/>
      <c r="Y376" s="31"/>
      <c r="Z376" s="31"/>
      <c r="AA376" s="43"/>
      <c r="AB376" s="18"/>
      <c r="AC376" s="18"/>
      <c r="AE376" s="18"/>
      <c r="AF376" s="18"/>
      <c r="AG376" s="18"/>
      <c r="AI376" s="18"/>
      <c r="AK376" s="18"/>
      <c r="AL376" s="18"/>
      <c r="AN376" s="36"/>
      <c r="AO376" s="36"/>
      <c r="AP376" s="36"/>
      <c r="AQ376" s="36"/>
      <c r="AR376" s="36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</row>
    <row r="377" spans="6:97" x14ac:dyDescent="0.25">
      <c r="F377" s="18"/>
      <c r="G377" s="18"/>
      <c r="H377" s="252"/>
      <c r="I377" s="18"/>
      <c r="J377" s="18"/>
      <c r="W377" s="215"/>
      <c r="X377" s="18"/>
      <c r="Y377" s="31"/>
      <c r="Z377" s="31"/>
      <c r="AA377" s="43"/>
      <c r="AB377" s="18"/>
      <c r="AC377" s="18"/>
      <c r="AE377" s="18"/>
      <c r="AF377" s="18"/>
      <c r="AG377" s="18"/>
      <c r="AI377" s="18"/>
      <c r="AK377" s="18"/>
      <c r="AL377" s="18"/>
      <c r="AN377" s="36"/>
      <c r="AO377" s="36"/>
      <c r="AP377" s="36"/>
      <c r="AQ377" s="36"/>
      <c r="AR377" s="36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</row>
    <row r="378" spans="6:97" x14ac:dyDescent="0.25">
      <c r="F378" s="18"/>
      <c r="G378" s="18"/>
      <c r="H378" s="252"/>
      <c r="I378" s="18"/>
      <c r="J378" s="18"/>
      <c r="W378" s="215"/>
      <c r="X378" s="18"/>
      <c r="Y378" s="31"/>
      <c r="Z378" s="31"/>
      <c r="AA378" s="43"/>
      <c r="AB378" s="18"/>
      <c r="AC378" s="18"/>
      <c r="AE378" s="18"/>
      <c r="AF378" s="18"/>
      <c r="AG378" s="18"/>
      <c r="AI378" s="18"/>
      <c r="AK378" s="18"/>
      <c r="AL378" s="18"/>
      <c r="AN378" s="36"/>
      <c r="AO378" s="36"/>
      <c r="AP378" s="36"/>
      <c r="AQ378" s="36"/>
      <c r="AR378" s="36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</row>
    <row r="379" spans="6:97" x14ac:dyDescent="0.25">
      <c r="F379" s="18"/>
      <c r="G379" s="18"/>
      <c r="H379" s="252"/>
      <c r="I379" s="18"/>
      <c r="J379" s="18"/>
      <c r="W379" s="215"/>
      <c r="X379" s="18"/>
      <c r="Y379" s="31"/>
      <c r="Z379" s="31"/>
      <c r="AA379" s="43"/>
      <c r="AB379" s="18"/>
      <c r="AC379" s="18"/>
      <c r="AE379" s="18"/>
      <c r="AF379" s="18"/>
      <c r="AG379" s="18"/>
      <c r="AI379" s="18"/>
      <c r="AK379" s="18"/>
      <c r="AL379" s="18"/>
      <c r="AN379" s="36"/>
      <c r="AO379" s="36"/>
      <c r="AP379" s="36"/>
      <c r="AQ379" s="36"/>
      <c r="AR379" s="36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</row>
    <row r="380" spans="6:97" x14ac:dyDescent="0.25">
      <c r="F380" s="18"/>
      <c r="G380" s="18"/>
      <c r="H380" s="252"/>
      <c r="I380" s="18"/>
      <c r="J380" s="18"/>
      <c r="W380" s="215"/>
      <c r="X380" s="18"/>
      <c r="Y380" s="31"/>
      <c r="Z380" s="31"/>
      <c r="AA380" s="43"/>
      <c r="AB380" s="18"/>
      <c r="AC380" s="18"/>
      <c r="AE380" s="18"/>
      <c r="AF380" s="18"/>
      <c r="AG380" s="18"/>
      <c r="AI380" s="18"/>
      <c r="AK380" s="18"/>
      <c r="AL380" s="18"/>
      <c r="AN380" s="36"/>
      <c r="AO380" s="36"/>
      <c r="AP380" s="36"/>
      <c r="AQ380" s="36"/>
      <c r="AR380" s="36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</row>
    <row r="381" spans="6:97" x14ac:dyDescent="0.25">
      <c r="F381" s="18"/>
      <c r="G381" s="18"/>
      <c r="H381" s="252"/>
      <c r="I381" s="18"/>
      <c r="J381" s="18"/>
      <c r="W381" s="215"/>
      <c r="X381" s="18"/>
      <c r="Y381" s="31"/>
      <c r="Z381" s="31"/>
      <c r="AA381" s="43"/>
      <c r="AB381" s="18"/>
      <c r="AC381" s="18"/>
      <c r="AE381" s="18"/>
      <c r="AF381" s="18"/>
      <c r="AG381" s="18"/>
      <c r="AI381" s="18"/>
      <c r="AK381" s="18"/>
      <c r="AL381" s="18"/>
      <c r="AN381" s="36"/>
      <c r="AO381" s="36"/>
      <c r="AP381" s="36"/>
      <c r="AQ381" s="36"/>
      <c r="AR381" s="36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</row>
    <row r="382" spans="6:97" x14ac:dyDescent="0.25">
      <c r="F382" s="18"/>
      <c r="G382" s="18"/>
      <c r="H382" s="252"/>
      <c r="I382" s="18"/>
      <c r="J382" s="18"/>
      <c r="W382" s="215"/>
      <c r="X382" s="18"/>
      <c r="Y382" s="31"/>
      <c r="Z382" s="31"/>
      <c r="AA382" s="43"/>
      <c r="AB382" s="18"/>
      <c r="AC382" s="18"/>
      <c r="AE382" s="18"/>
      <c r="AF382" s="18"/>
      <c r="AG382" s="18"/>
      <c r="AI382" s="18"/>
      <c r="AK382" s="18"/>
      <c r="AL382" s="18"/>
      <c r="AN382" s="36"/>
      <c r="AO382" s="36"/>
      <c r="AP382" s="36"/>
      <c r="AQ382" s="36"/>
      <c r="AR382" s="36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</row>
    <row r="383" spans="6:97" x14ac:dyDescent="0.25">
      <c r="F383" s="18"/>
      <c r="G383" s="18"/>
      <c r="H383" s="252"/>
      <c r="I383" s="18"/>
      <c r="J383" s="18"/>
      <c r="W383" s="215"/>
      <c r="X383" s="18"/>
      <c r="Y383" s="31"/>
      <c r="Z383" s="31"/>
      <c r="AA383" s="43"/>
      <c r="AB383" s="18"/>
      <c r="AC383" s="18"/>
      <c r="AE383" s="18"/>
      <c r="AF383" s="18"/>
      <c r="AG383" s="18"/>
      <c r="AI383" s="18"/>
      <c r="AK383" s="18"/>
      <c r="AL383" s="18"/>
      <c r="AN383" s="36"/>
      <c r="AO383" s="36"/>
      <c r="AP383" s="36"/>
      <c r="AQ383" s="36"/>
      <c r="AR383" s="36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</row>
    <row r="384" spans="6:97" x14ac:dyDescent="0.25">
      <c r="F384" s="18"/>
      <c r="G384" s="18"/>
      <c r="H384" s="252"/>
      <c r="I384" s="18"/>
      <c r="J384" s="18"/>
      <c r="W384" s="215"/>
      <c r="X384" s="18"/>
      <c r="Y384" s="31"/>
      <c r="Z384" s="31"/>
      <c r="AA384" s="43"/>
      <c r="AB384" s="18"/>
      <c r="AC384" s="18"/>
      <c r="AE384" s="18"/>
      <c r="AF384" s="18"/>
      <c r="AG384" s="18"/>
      <c r="AI384" s="18"/>
      <c r="AK384" s="18"/>
      <c r="AL384" s="18"/>
      <c r="AN384" s="36"/>
      <c r="AO384" s="36"/>
      <c r="AP384" s="36"/>
      <c r="AQ384" s="36"/>
      <c r="AR384" s="36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</row>
    <row r="385" spans="6:97" x14ac:dyDescent="0.25">
      <c r="F385" s="18"/>
      <c r="G385" s="18"/>
      <c r="H385" s="252"/>
      <c r="I385" s="18"/>
      <c r="J385" s="18"/>
      <c r="W385" s="215"/>
      <c r="X385" s="18"/>
      <c r="Y385" s="31"/>
      <c r="Z385" s="31"/>
      <c r="AA385" s="43"/>
      <c r="AB385" s="18"/>
      <c r="AC385" s="18"/>
      <c r="AE385" s="18"/>
      <c r="AF385" s="18"/>
      <c r="AG385" s="18"/>
      <c r="AI385" s="18"/>
      <c r="AK385" s="18"/>
      <c r="AL385" s="18"/>
      <c r="AN385" s="36"/>
      <c r="AO385" s="36"/>
      <c r="AP385" s="36"/>
      <c r="AQ385" s="36"/>
      <c r="AR385" s="36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</row>
    <row r="386" spans="6:97" x14ac:dyDescent="0.25">
      <c r="F386" s="18"/>
      <c r="G386" s="18"/>
      <c r="H386" s="252"/>
      <c r="I386" s="18"/>
      <c r="J386" s="18"/>
      <c r="W386" s="215"/>
      <c r="X386" s="18"/>
      <c r="Y386" s="31"/>
      <c r="Z386" s="31"/>
      <c r="AA386" s="43"/>
      <c r="AB386" s="18"/>
      <c r="AC386" s="18"/>
      <c r="AE386" s="18"/>
      <c r="AF386" s="18"/>
      <c r="AG386" s="18"/>
      <c r="AI386" s="18"/>
      <c r="AK386" s="18"/>
      <c r="AL386" s="18"/>
      <c r="AN386" s="36"/>
      <c r="AO386" s="36"/>
      <c r="AP386" s="36"/>
      <c r="AQ386" s="36"/>
      <c r="AR386" s="36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</row>
    <row r="387" spans="6:97" x14ac:dyDescent="0.25">
      <c r="F387" s="18"/>
      <c r="G387" s="18"/>
      <c r="H387" s="252"/>
      <c r="I387" s="18"/>
      <c r="J387" s="18"/>
      <c r="W387" s="215"/>
      <c r="X387" s="18"/>
      <c r="Y387" s="31"/>
      <c r="Z387" s="31"/>
      <c r="AA387" s="43"/>
      <c r="AB387" s="18"/>
      <c r="AC387" s="18"/>
      <c r="AE387" s="18"/>
      <c r="AF387" s="18"/>
      <c r="AG387" s="18"/>
      <c r="AI387" s="18"/>
      <c r="AK387" s="18"/>
      <c r="AL387" s="18"/>
      <c r="AN387" s="36"/>
      <c r="AO387" s="36"/>
      <c r="AP387" s="36"/>
      <c r="AQ387" s="36"/>
      <c r="AR387" s="36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</row>
    <row r="388" spans="6:97" x14ac:dyDescent="0.25">
      <c r="F388" s="18"/>
      <c r="G388" s="18"/>
      <c r="H388" s="252"/>
      <c r="I388" s="18"/>
      <c r="J388" s="18"/>
      <c r="W388" s="215"/>
      <c r="X388" s="18"/>
      <c r="Y388" s="31"/>
      <c r="Z388" s="31"/>
      <c r="AA388" s="43"/>
      <c r="AB388" s="18"/>
      <c r="AC388" s="18"/>
      <c r="AE388" s="18"/>
      <c r="AF388" s="18"/>
      <c r="AG388" s="18"/>
      <c r="AI388" s="18"/>
      <c r="AK388" s="18"/>
      <c r="AL388" s="18"/>
      <c r="AN388" s="36"/>
      <c r="AO388" s="36"/>
      <c r="AP388" s="36"/>
      <c r="AQ388" s="36"/>
      <c r="AR388" s="36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</row>
    <row r="389" spans="6:97" x14ac:dyDescent="0.25">
      <c r="F389" s="18"/>
      <c r="G389" s="18"/>
      <c r="H389" s="252"/>
      <c r="I389" s="18"/>
      <c r="J389" s="18"/>
      <c r="W389" s="215"/>
      <c r="X389" s="18"/>
      <c r="Y389" s="31"/>
      <c r="Z389" s="31"/>
      <c r="AA389" s="43"/>
      <c r="AB389" s="18"/>
      <c r="AC389" s="18"/>
      <c r="AE389" s="18"/>
      <c r="AF389" s="18"/>
      <c r="AG389" s="18"/>
      <c r="AI389" s="18"/>
      <c r="AK389" s="18"/>
      <c r="AL389" s="18"/>
      <c r="AN389" s="36"/>
      <c r="AO389" s="36"/>
      <c r="AP389" s="36"/>
      <c r="AQ389" s="36"/>
      <c r="AR389" s="36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</row>
    <row r="390" spans="6:97" x14ac:dyDescent="0.25">
      <c r="F390" s="18"/>
      <c r="G390" s="18"/>
      <c r="H390" s="252"/>
      <c r="I390" s="18"/>
      <c r="J390" s="18"/>
      <c r="W390" s="215"/>
      <c r="X390" s="18"/>
      <c r="Y390" s="31"/>
      <c r="Z390" s="31"/>
      <c r="AA390" s="43"/>
      <c r="AB390" s="18"/>
      <c r="AC390" s="18"/>
      <c r="AE390" s="18"/>
      <c r="AF390" s="18"/>
      <c r="AG390" s="18"/>
      <c r="AI390" s="18"/>
      <c r="AK390" s="18"/>
      <c r="AL390" s="18"/>
      <c r="AN390" s="36"/>
      <c r="AO390" s="36"/>
      <c r="AP390" s="36"/>
      <c r="AQ390" s="36"/>
      <c r="AR390" s="36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</row>
    <row r="391" spans="6:97" x14ac:dyDescent="0.25">
      <c r="F391" s="18"/>
      <c r="G391" s="18"/>
      <c r="H391" s="252"/>
      <c r="I391" s="18"/>
      <c r="J391" s="18"/>
      <c r="W391" s="215"/>
      <c r="X391" s="18"/>
      <c r="Y391" s="31"/>
      <c r="Z391" s="31"/>
      <c r="AA391" s="43"/>
      <c r="AB391" s="18"/>
      <c r="AC391" s="18"/>
      <c r="AE391" s="18"/>
      <c r="AF391" s="18"/>
      <c r="AG391" s="18"/>
      <c r="AI391" s="18"/>
      <c r="AK391" s="18"/>
      <c r="AL391" s="18"/>
      <c r="AN391" s="36"/>
      <c r="AO391" s="36"/>
      <c r="AP391" s="36"/>
      <c r="AQ391" s="36"/>
      <c r="AR391" s="36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</row>
    <row r="392" spans="6:97" x14ac:dyDescent="0.25">
      <c r="F392" s="18"/>
      <c r="G392" s="18"/>
      <c r="H392" s="252"/>
      <c r="I392" s="18"/>
      <c r="J392" s="18"/>
      <c r="W392" s="215"/>
      <c r="X392" s="18"/>
      <c r="Y392" s="31"/>
      <c r="Z392" s="31"/>
      <c r="AA392" s="43"/>
      <c r="AB392" s="18"/>
      <c r="AC392" s="18"/>
      <c r="AE392" s="18"/>
      <c r="AF392" s="18"/>
      <c r="AG392" s="18"/>
      <c r="AI392" s="18"/>
      <c r="AK392" s="18"/>
      <c r="AL392" s="18"/>
      <c r="AN392" s="36"/>
      <c r="AO392" s="36"/>
      <c r="AP392" s="36"/>
      <c r="AQ392" s="36"/>
      <c r="AR392" s="36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</row>
    <row r="393" spans="6:97" x14ac:dyDescent="0.25">
      <c r="F393" s="18"/>
      <c r="G393" s="18"/>
      <c r="H393" s="252"/>
      <c r="I393" s="18"/>
      <c r="J393" s="18"/>
      <c r="W393" s="215"/>
      <c r="X393" s="18"/>
      <c r="Y393" s="31"/>
      <c r="Z393" s="31"/>
      <c r="AA393" s="43"/>
      <c r="AB393" s="18"/>
      <c r="AC393" s="18"/>
      <c r="AE393" s="18"/>
      <c r="AF393" s="18"/>
      <c r="AG393" s="18"/>
      <c r="AI393" s="18"/>
      <c r="AK393" s="18"/>
      <c r="AL393" s="18"/>
      <c r="AN393" s="36"/>
      <c r="AO393" s="36"/>
      <c r="AP393" s="36"/>
      <c r="AQ393" s="36"/>
      <c r="AR393" s="36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</row>
    <row r="394" spans="6:97" x14ac:dyDescent="0.25">
      <c r="F394" s="18"/>
      <c r="G394" s="18"/>
      <c r="H394" s="252"/>
      <c r="I394" s="18"/>
      <c r="J394" s="18"/>
      <c r="W394" s="215"/>
      <c r="X394" s="18"/>
      <c r="Y394" s="31"/>
      <c r="Z394" s="31"/>
      <c r="AA394" s="43"/>
      <c r="AB394" s="18"/>
      <c r="AC394" s="18"/>
      <c r="AE394" s="18"/>
      <c r="AF394" s="18"/>
      <c r="AG394" s="18"/>
      <c r="AI394" s="18"/>
      <c r="AK394" s="18"/>
      <c r="AL394" s="18"/>
      <c r="AN394" s="36"/>
      <c r="AO394" s="36"/>
      <c r="AP394" s="36"/>
      <c r="AQ394" s="36"/>
      <c r="AR394" s="36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</row>
    <row r="395" spans="6:97" x14ac:dyDescent="0.25">
      <c r="F395" s="18"/>
      <c r="G395" s="18"/>
      <c r="H395" s="252"/>
      <c r="I395" s="18"/>
      <c r="J395" s="18"/>
      <c r="W395" s="215"/>
      <c r="X395" s="18"/>
      <c r="Y395" s="31"/>
      <c r="Z395" s="31"/>
      <c r="AA395" s="43"/>
      <c r="AB395" s="18"/>
      <c r="AC395" s="18"/>
      <c r="AE395" s="18"/>
      <c r="AF395" s="18"/>
      <c r="AG395" s="18"/>
      <c r="AI395" s="18"/>
      <c r="AK395" s="18"/>
      <c r="AL395" s="18"/>
      <c r="AN395" s="36"/>
      <c r="AO395" s="36"/>
      <c r="AP395" s="36"/>
      <c r="AQ395" s="36"/>
      <c r="AR395" s="36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</row>
    <row r="396" spans="6:97" x14ac:dyDescent="0.25">
      <c r="F396" s="18"/>
      <c r="G396" s="18"/>
      <c r="H396" s="252"/>
      <c r="I396" s="18"/>
      <c r="J396" s="18"/>
      <c r="W396" s="215"/>
      <c r="X396" s="18"/>
      <c r="Y396" s="31"/>
      <c r="Z396" s="31"/>
      <c r="AA396" s="43"/>
      <c r="AB396" s="18"/>
      <c r="AC396" s="18"/>
      <c r="AE396" s="18"/>
      <c r="AF396" s="18"/>
      <c r="AG396" s="18"/>
      <c r="AI396" s="18"/>
      <c r="AK396" s="18"/>
      <c r="AL396" s="18"/>
      <c r="AN396" s="36"/>
      <c r="AO396" s="36"/>
      <c r="AP396" s="36"/>
      <c r="AQ396" s="36"/>
      <c r="AR396" s="36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</row>
    <row r="397" spans="6:97" x14ac:dyDescent="0.25">
      <c r="F397" s="18"/>
      <c r="G397" s="18"/>
      <c r="H397" s="252"/>
      <c r="I397" s="18"/>
      <c r="J397" s="18"/>
      <c r="W397" s="215"/>
      <c r="X397" s="18"/>
      <c r="Y397" s="31"/>
      <c r="Z397" s="31"/>
      <c r="AA397" s="43"/>
      <c r="AB397" s="18"/>
      <c r="AC397" s="18"/>
      <c r="AE397" s="18"/>
      <c r="AF397" s="18"/>
      <c r="AG397" s="18"/>
      <c r="AI397" s="18"/>
      <c r="AK397" s="18"/>
      <c r="AL397" s="18"/>
      <c r="AN397" s="36"/>
      <c r="AO397" s="36"/>
      <c r="AP397" s="36"/>
      <c r="AQ397" s="36"/>
      <c r="AR397" s="36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</row>
    <row r="398" spans="6:97" x14ac:dyDescent="0.25">
      <c r="F398" s="18"/>
      <c r="G398" s="18"/>
      <c r="H398" s="252"/>
      <c r="I398" s="18"/>
      <c r="J398" s="18"/>
      <c r="W398" s="215"/>
      <c r="X398" s="18"/>
      <c r="Y398" s="31"/>
      <c r="Z398" s="31"/>
      <c r="AA398" s="43"/>
      <c r="AB398" s="18"/>
      <c r="AC398" s="18"/>
      <c r="AE398" s="18"/>
      <c r="AF398" s="18"/>
      <c r="AG398" s="18"/>
      <c r="AI398" s="18"/>
      <c r="AK398" s="18"/>
      <c r="AL398" s="18"/>
      <c r="AN398" s="36"/>
      <c r="AO398" s="36"/>
      <c r="AP398" s="36"/>
      <c r="AQ398" s="36"/>
      <c r="AR398" s="36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</row>
    <row r="399" spans="6:97" x14ac:dyDescent="0.25">
      <c r="F399" s="18"/>
      <c r="G399" s="18"/>
      <c r="H399" s="252"/>
      <c r="I399" s="18"/>
      <c r="J399" s="18"/>
      <c r="W399" s="215"/>
      <c r="X399" s="18"/>
      <c r="Y399" s="31"/>
      <c r="Z399" s="31"/>
      <c r="AA399" s="43"/>
      <c r="AB399" s="18"/>
      <c r="AC399" s="18"/>
      <c r="AE399" s="18"/>
      <c r="AF399" s="18"/>
      <c r="AG399" s="18"/>
      <c r="AI399" s="18"/>
      <c r="AK399" s="18"/>
      <c r="AL399" s="18"/>
      <c r="AN399" s="36"/>
      <c r="AO399" s="36"/>
      <c r="AP399" s="36"/>
      <c r="AQ399" s="36"/>
      <c r="AR399" s="36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</row>
    <row r="400" spans="6:97" x14ac:dyDescent="0.25">
      <c r="F400" s="18"/>
      <c r="G400" s="18"/>
      <c r="H400" s="252"/>
      <c r="I400" s="18"/>
      <c r="J400" s="18"/>
      <c r="W400" s="215"/>
      <c r="X400" s="18"/>
      <c r="Y400" s="31"/>
      <c r="Z400" s="31"/>
      <c r="AA400" s="43"/>
      <c r="AB400" s="18"/>
      <c r="AC400" s="18"/>
      <c r="AE400" s="18"/>
      <c r="AF400" s="18"/>
      <c r="AG400" s="18"/>
      <c r="AI400" s="18"/>
      <c r="AK400" s="18"/>
      <c r="AL400" s="18"/>
      <c r="AN400" s="36"/>
      <c r="AO400" s="36"/>
      <c r="AP400" s="36"/>
      <c r="AQ400" s="36"/>
      <c r="AR400" s="36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</row>
    <row r="401" spans="6:97" x14ac:dyDescent="0.25">
      <c r="F401" s="18"/>
      <c r="G401" s="18"/>
      <c r="H401" s="252"/>
      <c r="I401" s="18"/>
      <c r="J401" s="18"/>
      <c r="W401" s="215"/>
      <c r="X401" s="18"/>
      <c r="Y401" s="31"/>
      <c r="Z401" s="31"/>
      <c r="AA401" s="43"/>
      <c r="AB401" s="18"/>
      <c r="AC401" s="18"/>
      <c r="AE401" s="18"/>
      <c r="AF401" s="18"/>
      <c r="AG401" s="18"/>
      <c r="AI401" s="18"/>
      <c r="AK401" s="18"/>
      <c r="AL401" s="18"/>
      <c r="AN401" s="36"/>
      <c r="AO401" s="36"/>
      <c r="AP401" s="36"/>
      <c r="AQ401" s="36"/>
      <c r="AR401" s="36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</row>
    <row r="402" spans="6:97" x14ac:dyDescent="0.25">
      <c r="F402" s="18"/>
      <c r="G402" s="18"/>
      <c r="H402" s="252"/>
      <c r="I402" s="18"/>
      <c r="J402" s="18"/>
      <c r="W402" s="215"/>
      <c r="X402" s="18"/>
      <c r="Y402" s="31"/>
      <c r="Z402" s="31"/>
      <c r="AA402" s="43"/>
      <c r="AB402" s="18"/>
      <c r="AC402" s="18"/>
      <c r="AE402" s="18"/>
      <c r="AF402" s="18"/>
      <c r="AG402" s="18"/>
      <c r="AI402" s="18"/>
      <c r="AK402" s="18"/>
      <c r="AL402" s="18"/>
      <c r="AN402" s="36"/>
      <c r="AO402" s="36"/>
      <c r="AP402" s="36"/>
      <c r="AQ402" s="36"/>
      <c r="AR402" s="36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</row>
    <row r="403" spans="6:97" x14ac:dyDescent="0.25">
      <c r="F403" s="18"/>
      <c r="G403" s="18"/>
      <c r="H403" s="252"/>
      <c r="I403" s="18"/>
      <c r="J403" s="18"/>
      <c r="W403" s="215"/>
      <c r="X403" s="18"/>
      <c r="Y403" s="31"/>
      <c r="Z403" s="31"/>
      <c r="AA403" s="43"/>
      <c r="AB403" s="18"/>
      <c r="AC403" s="18"/>
      <c r="AE403" s="18"/>
      <c r="AF403" s="18"/>
      <c r="AG403" s="18"/>
      <c r="AI403" s="18"/>
      <c r="AK403" s="18"/>
      <c r="AL403" s="18"/>
      <c r="AN403" s="36"/>
      <c r="AO403" s="36"/>
      <c r="AP403" s="36"/>
      <c r="AQ403" s="36"/>
      <c r="AR403" s="36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</row>
    <row r="404" spans="6:97" x14ac:dyDescent="0.25">
      <c r="F404" s="18"/>
      <c r="G404" s="18"/>
      <c r="H404" s="252"/>
      <c r="I404" s="18"/>
      <c r="J404" s="18"/>
      <c r="W404" s="215"/>
      <c r="X404" s="18"/>
      <c r="Y404" s="31"/>
      <c r="Z404" s="31"/>
      <c r="AA404" s="43"/>
      <c r="AB404" s="18"/>
      <c r="AC404" s="18"/>
      <c r="AE404" s="18"/>
      <c r="AF404" s="18"/>
      <c r="AG404" s="18"/>
      <c r="AI404" s="18"/>
      <c r="AK404" s="18"/>
      <c r="AL404" s="18"/>
      <c r="AN404" s="36"/>
      <c r="AO404" s="36"/>
      <c r="AP404" s="36"/>
      <c r="AQ404" s="36"/>
      <c r="AR404" s="36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</row>
    <row r="405" spans="6:97" x14ac:dyDescent="0.25">
      <c r="F405" s="18"/>
      <c r="G405" s="18"/>
      <c r="H405" s="252"/>
      <c r="I405" s="18"/>
      <c r="J405" s="18"/>
      <c r="W405" s="215"/>
      <c r="X405" s="18"/>
      <c r="Y405" s="31"/>
      <c r="Z405" s="31"/>
      <c r="AA405" s="43"/>
      <c r="AB405" s="18"/>
      <c r="AC405" s="18"/>
      <c r="AE405" s="18"/>
      <c r="AF405" s="18"/>
      <c r="AG405" s="18"/>
      <c r="AI405" s="18"/>
      <c r="AK405" s="18"/>
      <c r="AL405" s="18"/>
      <c r="AN405" s="36"/>
      <c r="AO405" s="36"/>
      <c r="AP405" s="36"/>
      <c r="AQ405" s="36"/>
      <c r="AR405" s="36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</row>
    <row r="406" spans="6:97" x14ac:dyDescent="0.25">
      <c r="F406" s="18"/>
      <c r="G406" s="18"/>
      <c r="H406" s="252"/>
      <c r="I406" s="18"/>
      <c r="J406" s="18"/>
      <c r="W406" s="215"/>
      <c r="X406" s="18"/>
      <c r="Y406" s="31"/>
      <c r="Z406" s="31"/>
      <c r="AA406" s="43"/>
      <c r="AB406" s="18"/>
      <c r="AC406" s="18"/>
      <c r="AE406" s="18"/>
      <c r="AF406" s="18"/>
      <c r="AG406" s="18"/>
      <c r="AI406" s="18"/>
      <c r="AK406" s="18"/>
      <c r="AL406" s="18"/>
      <c r="AN406" s="36"/>
      <c r="AO406" s="36"/>
      <c r="AP406" s="36"/>
      <c r="AQ406" s="36"/>
      <c r="AR406" s="36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</row>
    <row r="407" spans="6:97" x14ac:dyDescent="0.25">
      <c r="F407" s="18"/>
      <c r="G407" s="18"/>
      <c r="H407" s="252"/>
      <c r="I407" s="18"/>
      <c r="J407" s="18"/>
      <c r="W407" s="215"/>
      <c r="X407" s="18"/>
      <c r="Y407" s="31"/>
      <c r="Z407" s="31"/>
      <c r="AA407" s="43"/>
      <c r="AB407" s="18"/>
      <c r="AC407" s="18"/>
      <c r="AE407" s="18"/>
      <c r="AF407" s="18"/>
      <c r="AG407" s="18"/>
      <c r="AI407" s="18"/>
      <c r="AK407" s="18"/>
      <c r="AL407" s="18"/>
      <c r="AN407" s="36"/>
      <c r="AO407" s="36"/>
      <c r="AP407" s="36"/>
      <c r="AQ407" s="36"/>
      <c r="AR407" s="36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</row>
    <row r="408" spans="6:97" x14ac:dyDescent="0.25">
      <c r="F408" s="18"/>
      <c r="G408" s="18"/>
      <c r="H408" s="252"/>
      <c r="I408" s="18"/>
      <c r="J408" s="18"/>
      <c r="W408" s="215"/>
      <c r="X408" s="18"/>
      <c r="Y408" s="31"/>
      <c r="Z408" s="31"/>
      <c r="AA408" s="43"/>
      <c r="AB408" s="18"/>
      <c r="AC408" s="18"/>
      <c r="AE408" s="18"/>
      <c r="AF408" s="18"/>
      <c r="AG408" s="18"/>
      <c r="AI408" s="18"/>
      <c r="AK408" s="18"/>
      <c r="AL408" s="18"/>
      <c r="AN408" s="36"/>
      <c r="AO408" s="36"/>
      <c r="AP408" s="36"/>
      <c r="AQ408" s="36"/>
      <c r="AR408" s="36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</row>
    <row r="409" spans="6:97" x14ac:dyDescent="0.25">
      <c r="F409" s="18"/>
      <c r="G409" s="18"/>
      <c r="H409" s="252"/>
      <c r="I409" s="18"/>
      <c r="J409" s="18"/>
      <c r="W409" s="215"/>
      <c r="X409" s="18"/>
      <c r="Y409" s="31"/>
      <c r="Z409" s="31"/>
      <c r="AA409" s="43"/>
      <c r="AB409" s="18"/>
      <c r="AC409" s="18"/>
      <c r="AE409" s="18"/>
      <c r="AF409" s="18"/>
      <c r="AG409" s="18"/>
      <c r="AI409" s="18"/>
      <c r="AK409" s="18"/>
      <c r="AL409" s="18"/>
      <c r="AN409" s="36"/>
      <c r="AO409" s="36"/>
      <c r="AP409" s="36"/>
      <c r="AQ409" s="36"/>
      <c r="AR409" s="36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</row>
    <row r="410" spans="6:97" x14ac:dyDescent="0.25">
      <c r="F410" s="18"/>
      <c r="G410" s="18"/>
      <c r="H410" s="252"/>
      <c r="I410" s="18"/>
      <c r="J410" s="18"/>
      <c r="W410" s="215"/>
      <c r="X410" s="18"/>
      <c r="Y410" s="31"/>
      <c r="Z410" s="31"/>
      <c r="AA410" s="43"/>
      <c r="AB410" s="18"/>
      <c r="AC410" s="18"/>
      <c r="AE410" s="18"/>
      <c r="AF410" s="18"/>
      <c r="AG410" s="18"/>
      <c r="AI410" s="18"/>
      <c r="AK410" s="18"/>
      <c r="AL410" s="18"/>
      <c r="AN410" s="36"/>
      <c r="AO410" s="36"/>
      <c r="AP410" s="36"/>
      <c r="AQ410" s="36"/>
      <c r="AR410" s="36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</row>
    <row r="411" spans="6:97" x14ac:dyDescent="0.25">
      <c r="F411" s="18"/>
      <c r="G411" s="18"/>
      <c r="H411" s="252"/>
      <c r="I411" s="18"/>
      <c r="J411" s="18"/>
      <c r="W411" s="215"/>
      <c r="X411" s="18"/>
      <c r="Y411" s="31"/>
      <c r="Z411" s="31"/>
      <c r="AA411" s="43"/>
      <c r="AB411" s="18"/>
      <c r="AC411" s="18"/>
      <c r="AE411" s="18"/>
      <c r="AF411" s="18"/>
      <c r="AG411" s="18"/>
      <c r="AI411" s="18"/>
      <c r="AK411" s="18"/>
      <c r="AL411" s="18"/>
      <c r="AN411" s="36"/>
      <c r="AO411" s="36"/>
      <c r="AP411" s="36"/>
      <c r="AQ411" s="36"/>
      <c r="AR411" s="36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</row>
    <row r="412" spans="6:97" x14ac:dyDescent="0.25">
      <c r="F412" s="18"/>
      <c r="G412" s="18"/>
      <c r="H412" s="252"/>
      <c r="I412" s="18"/>
      <c r="J412" s="18"/>
      <c r="W412" s="215"/>
      <c r="X412" s="18"/>
      <c r="Y412" s="31"/>
      <c r="Z412" s="31"/>
      <c r="AA412" s="43"/>
      <c r="AB412" s="18"/>
      <c r="AC412" s="18"/>
      <c r="AE412" s="18"/>
      <c r="AF412" s="18"/>
      <c r="AG412" s="18"/>
      <c r="AI412" s="18"/>
      <c r="AK412" s="18"/>
      <c r="AL412" s="18"/>
      <c r="AN412" s="36"/>
      <c r="AO412" s="36"/>
      <c r="AP412" s="36"/>
      <c r="AQ412" s="36"/>
      <c r="AR412" s="36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</row>
    <row r="413" spans="6:97" x14ac:dyDescent="0.25">
      <c r="F413" s="18"/>
      <c r="G413" s="18"/>
      <c r="H413" s="252"/>
      <c r="I413" s="18"/>
      <c r="J413" s="18"/>
      <c r="W413" s="215"/>
      <c r="X413" s="18"/>
      <c r="Y413" s="31"/>
      <c r="Z413" s="31"/>
      <c r="AA413" s="43"/>
      <c r="AB413" s="18"/>
      <c r="AC413" s="18"/>
      <c r="AE413" s="18"/>
      <c r="AF413" s="18"/>
      <c r="AG413" s="18"/>
      <c r="AI413" s="18"/>
      <c r="AK413" s="18"/>
      <c r="AL413" s="18"/>
      <c r="AN413" s="36"/>
      <c r="AO413" s="36"/>
      <c r="AP413" s="36"/>
      <c r="AQ413" s="36"/>
      <c r="AR413" s="36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</row>
    <row r="414" spans="6:97" x14ac:dyDescent="0.25">
      <c r="F414" s="18"/>
      <c r="G414" s="18"/>
      <c r="H414" s="252"/>
      <c r="I414" s="18"/>
      <c r="J414" s="18"/>
      <c r="W414" s="215"/>
      <c r="X414" s="18"/>
      <c r="Y414" s="31"/>
      <c r="Z414" s="31"/>
      <c r="AA414" s="43"/>
      <c r="AB414" s="18"/>
      <c r="AC414" s="18"/>
      <c r="AE414" s="18"/>
      <c r="AF414" s="18"/>
      <c r="AG414" s="18"/>
      <c r="AI414" s="18"/>
      <c r="AK414" s="18"/>
      <c r="AL414" s="18"/>
      <c r="AN414" s="36"/>
      <c r="AO414" s="36"/>
      <c r="AP414" s="36"/>
      <c r="AQ414" s="36"/>
      <c r="AR414" s="36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</row>
    <row r="415" spans="6:97" x14ac:dyDescent="0.25">
      <c r="F415" s="18"/>
      <c r="G415" s="18"/>
      <c r="H415" s="252"/>
      <c r="I415" s="18"/>
      <c r="J415" s="18"/>
      <c r="W415" s="215"/>
      <c r="X415" s="18"/>
      <c r="Y415" s="31"/>
      <c r="Z415" s="31"/>
      <c r="AA415" s="43"/>
      <c r="AB415" s="18"/>
      <c r="AC415" s="18"/>
      <c r="AE415" s="18"/>
      <c r="AF415" s="18"/>
      <c r="AG415" s="18"/>
      <c r="AI415" s="18"/>
      <c r="AK415" s="18"/>
      <c r="AL415" s="18"/>
      <c r="AN415" s="36"/>
      <c r="AO415" s="36"/>
      <c r="AP415" s="36"/>
      <c r="AQ415" s="36"/>
      <c r="AR415" s="36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</row>
    <row r="416" spans="6:97" x14ac:dyDescent="0.25">
      <c r="F416" s="18"/>
      <c r="G416" s="18"/>
      <c r="H416" s="252"/>
      <c r="I416" s="18"/>
      <c r="J416" s="18"/>
      <c r="W416" s="215"/>
      <c r="X416" s="18"/>
      <c r="Y416" s="31"/>
      <c r="Z416" s="31"/>
      <c r="AA416" s="43"/>
      <c r="AB416" s="18"/>
      <c r="AC416" s="18"/>
      <c r="AE416" s="18"/>
      <c r="AF416" s="18"/>
      <c r="AG416" s="18"/>
      <c r="AI416" s="18"/>
      <c r="AK416" s="18"/>
      <c r="AL416" s="18"/>
      <c r="AN416" s="36"/>
      <c r="AO416" s="36"/>
      <c r="AP416" s="36"/>
      <c r="AQ416" s="36"/>
      <c r="AR416" s="36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</row>
    <row r="417" spans="6:97" x14ac:dyDescent="0.25">
      <c r="F417" s="18"/>
      <c r="G417" s="18"/>
      <c r="H417" s="252"/>
      <c r="I417" s="18"/>
      <c r="J417" s="18"/>
      <c r="W417" s="215"/>
      <c r="X417" s="18"/>
      <c r="Y417" s="31"/>
      <c r="Z417" s="31"/>
      <c r="AA417" s="43"/>
      <c r="AB417" s="18"/>
      <c r="AC417" s="18"/>
      <c r="AE417" s="18"/>
      <c r="AF417" s="18"/>
      <c r="AG417" s="18"/>
      <c r="AI417" s="18"/>
      <c r="AK417" s="18"/>
      <c r="AL417" s="18"/>
      <c r="AN417" s="36"/>
      <c r="AO417" s="36"/>
      <c r="AP417" s="36"/>
      <c r="AQ417" s="36"/>
      <c r="AR417" s="36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</row>
    <row r="418" spans="6:97" x14ac:dyDescent="0.25">
      <c r="F418" s="18"/>
      <c r="G418" s="18"/>
      <c r="H418" s="252"/>
      <c r="I418" s="18"/>
      <c r="J418" s="18"/>
      <c r="W418" s="215"/>
      <c r="X418" s="18"/>
      <c r="Y418" s="31"/>
      <c r="Z418" s="31"/>
      <c r="AA418" s="43"/>
      <c r="AB418" s="18"/>
      <c r="AC418" s="18"/>
      <c r="AE418" s="18"/>
      <c r="AF418" s="18"/>
      <c r="AG418" s="18"/>
      <c r="AI418" s="18"/>
      <c r="AK418" s="18"/>
      <c r="AL418" s="18"/>
      <c r="AN418" s="36"/>
      <c r="AO418" s="36"/>
      <c r="AP418" s="36"/>
      <c r="AQ418" s="36"/>
      <c r="AR418" s="36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</row>
    <row r="419" spans="6:97" x14ac:dyDescent="0.25">
      <c r="F419" s="18"/>
      <c r="G419" s="18"/>
      <c r="H419" s="252"/>
      <c r="I419" s="18"/>
      <c r="J419" s="18"/>
      <c r="W419" s="215"/>
      <c r="X419" s="18"/>
      <c r="Y419" s="31"/>
      <c r="Z419" s="31"/>
      <c r="AA419" s="43"/>
      <c r="AB419" s="18"/>
      <c r="AC419" s="18"/>
      <c r="AE419" s="18"/>
      <c r="AF419" s="18"/>
      <c r="AG419" s="18"/>
      <c r="AI419" s="18"/>
      <c r="AK419" s="18"/>
      <c r="AL419" s="18"/>
      <c r="AN419" s="36"/>
      <c r="AO419" s="36"/>
      <c r="AP419" s="36"/>
      <c r="AQ419" s="36"/>
      <c r="AR419" s="36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</row>
    <row r="420" spans="6:97" x14ac:dyDescent="0.25">
      <c r="F420" s="18"/>
      <c r="G420" s="18"/>
      <c r="H420" s="252"/>
      <c r="I420" s="18"/>
      <c r="J420" s="18"/>
      <c r="W420" s="215"/>
      <c r="X420" s="18"/>
      <c r="Y420" s="31"/>
      <c r="Z420" s="31"/>
      <c r="AA420" s="43"/>
      <c r="AB420" s="18"/>
      <c r="AC420" s="18"/>
      <c r="AE420" s="18"/>
      <c r="AF420" s="18"/>
      <c r="AG420" s="18"/>
      <c r="AI420" s="18"/>
      <c r="AK420" s="18"/>
      <c r="AL420" s="18"/>
      <c r="AN420" s="36"/>
      <c r="AO420" s="36"/>
      <c r="AP420" s="36"/>
      <c r="AQ420" s="36"/>
      <c r="AR420" s="36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</row>
    <row r="421" spans="6:97" x14ac:dyDescent="0.25">
      <c r="F421" s="18"/>
      <c r="G421" s="18"/>
      <c r="H421" s="252"/>
      <c r="I421" s="18"/>
      <c r="J421" s="18"/>
      <c r="W421" s="215"/>
      <c r="X421" s="18"/>
      <c r="Y421" s="31"/>
      <c r="Z421" s="31"/>
      <c r="AA421" s="43"/>
      <c r="AB421" s="18"/>
      <c r="AC421" s="18"/>
      <c r="AE421" s="18"/>
      <c r="AF421" s="18"/>
      <c r="AG421" s="18"/>
      <c r="AI421" s="18"/>
      <c r="AK421" s="18"/>
      <c r="AL421" s="18"/>
      <c r="AN421" s="36"/>
      <c r="AO421" s="36"/>
      <c r="AP421" s="36"/>
      <c r="AQ421" s="36"/>
      <c r="AR421" s="36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</row>
    <row r="422" spans="6:97" x14ac:dyDescent="0.25">
      <c r="F422" s="18"/>
      <c r="G422" s="18"/>
      <c r="H422" s="252"/>
      <c r="I422" s="18"/>
      <c r="J422" s="18"/>
      <c r="W422" s="215"/>
      <c r="X422" s="18"/>
      <c r="Y422" s="31"/>
      <c r="Z422" s="31"/>
      <c r="AA422" s="43"/>
      <c r="AB422" s="18"/>
      <c r="AC422" s="18"/>
      <c r="AE422" s="18"/>
      <c r="AF422" s="18"/>
      <c r="AG422" s="18"/>
      <c r="AI422" s="18"/>
      <c r="AK422" s="18"/>
      <c r="AL422" s="18"/>
      <c r="AN422" s="36"/>
      <c r="AO422" s="36"/>
      <c r="AP422" s="36"/>
      <c r="AQ422" s="36"/>
      <c r="AR422" s="36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</row>
    <row r="423" spans="6:97" x14ac:dyDescent="0.25">
      <c r="F423" s="18"/>
      <c r="G423" s="18"/>
      <c r="H423" s="252"/>
      <c r="I423" s="18"/>
      <c r="J423" s="18"/>
      <c r="W423" s="215"/>
      <c r="X423" s="18"/>
      <c r="Y423" s="31"/>
      <c r="Z423" s="31"/>
      <c r="AA423" s="43"/>
      <c r="AB423" s="18"/>
      <c r="AC423" s="18"/>
      <c r="AE423" s="18"/>
      <c r="AF423" s="18"/>
      <c r="AG423" s="18"/>
      <c r="AI423" s="18"/>
      <c r="AK423" s="18"/>
      <c r="AL423" s="18"/>
      <c r="AN423" s="36"/>
      <c r="AO423" s="36"/>
      <c r="AP423" s="36"/>
      <c r="AQ423" s="36"/>
      <c r="AR423" s="36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</row>
    <row r="424" spans="6:97" x14ac:dyDescent="0.25">
      <c r="F424" s="18"/>
      <c r="G424" s="18"/>
      <c r="H424" s="252"/>
      <c r="I424" s="18"/>
      <c r="J424" s="18"/>
      <c r="W424" s="215"/>
      <c r="X424" s="18"/>
      <c r="Y424" s="31"/>
      <c r="Z424" s="31"/>
      <c r="AA424" s="43"/>
      <c r="AB424" s="18"/>
      <c r="AC424" s="18"/>
      <c r="AE424" s="18"/>
      <c r="AF424" s="18"/>
      <c r="AG424" s="18"/>
      <c r="AI424" s="18"/>
      <c r="AK424" s="18"/>
      <c r="AL424" s="18"/>
      <c r="AN424" s="36"/>
      <c r="AO424" s="36"/>
      <c r="AP424" s="36"/>
      <c r="AQ424" s="36"/>
      <c r="AR424" s="36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</row>
    <row r="425" spans="6:97" x14ac:dyDescent="0.25">
      <c r="F425" s="18"/>
      <c r="G425" s="18"/>
      <c r="H425" s="252"/>
      <c r="I425" s="18"/>
      <c r="J425" s="18"/>
      <c r="W425" s="215"/>
      <c r="X425" s="18"/>
      <c r="Y425" s="31"/>
      <c r="Z425" s="31"/>
      <c r="AA425" s="43"/>
      <c r="AB425" s="18"/>
      <c r="AC425" s="18"/>
      <c r="AE425" s="18"/>
      <c r="AF425" s="18"/>
      <c r="AG425" s="18"/>
      <c r="AI425" s="18"/>
      <c r="AK425" s="18"/>
      <c r="AL425" s="18"/>
      <c r="AN425" s="36"/>
      <c r="AO425" s="36"/>
      <c r="AP425" s="36"/>
      <c r="AQ425" s="36"/>
      <c r="AR425" s="36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</row>
    <row r="426" spans="6:97" x14ac:dyDescent="0.25">
      <c r="F426" s="18"/>
      <c r="G426" s="18"/>
      <c r="H426" s="252"/>
      <c r="I426" s="18"/>
      <c r="J426" s="18"/>
      <c r="W426" s="215"/>
      <c r="X426" s="18"/>
      <c r="Y426" s="31"/>
      <c r="Z426" s="31"/>
      <c r="AA426" s="43"/>
      <c r="AB426" s="18"/>
      <c r="AC426" s="18"/>
      <c r="AE426" s="18"/>
      <c r="AF426" s="18"/>
      <c r="AG426" s="18"/>
      <c r="AI426" s="18"/>
      <c r="AK426" s="18"/>
      <c r="AL426" s="18"/>
      <c r="AN426" s="36"/>
      <c r="AO426" s="36"/>
      <c r="AP426" s="36"/>
      <c r="AQ426" s="36"/>
      <c r="AR426" s="36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</row>
    <row r="427" spans="6:97" x14ac:dyDescent="0.25">
      <c r="F427" s="18"/>
      <c r="G427" s="18"/>
      <c r="H427" s="252"/>
      <c r="I427" s="18"/>
      <c r="J427" s="18"/>
      <c r="W427" s="215"/>
      <c r="X427" s="18"/>
      <c r="Y427" s="31"/>
      <c r="Z427" s="31"/>
      <c r="AA427" s="43"/>
      <c r="AB427" s="18"/>
      <c r="AC427" s="18"/>
      <c r="AE427" s="18"/>
      <c r="AF427" s="18"/>
      <c r="AG427" s="18"/>
      <c r="AI427" s="18"/>
      <c r="AK427" s="18"/>
      <c r="AL427" s="18"/>
      <c r="AN427" s="36"/>
      <c r="AO427" s="36"/>
      <c r="AP427" s="36"/>
      <c r="AQ427" s="36"/>
      <c r="AR427" s="36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</row>
    <row r="428" spans="6:97" x14ac:dyDescent="0.25">
      <c r="F428" s="18"/>
      <c r="G428" s="18"/>
      <c r="H428" s="252"/>
      <c r="I428" s="18"/>
      <c r="J428" s="18"/>
      <c r="W428" s="215"/>
      <c r="X428" s="18"/>
      <c r="Y428" s="31"/>
      <c r="Z428" s="31"/>
      <c r="AA428" s="43"/>
      <c r="AB428" s="18"/>
      <c r="AC428" s="18"/>
      <c r="AE428" s="18"/>
      <c r="AF428" s="18"/>
      <c r="AG428" s="18"/>
      <c r="AI428" s="18"/>
      <c r="AK428" s="18"/>
      <c r="AL428" s="18"/>
      <c r="AN428" s="36"/>
      <c r="AO428" s="36"/>
      <c r="AP428" s="36"/>
      <c r="AQ428" s="36"/>
      <c r="AR428" s="36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</row>
    <row r="429" spans="6:97" x14ac:dyDescent="0.25">
      <c r="F429" s="18"/>
      <c r="G429" s="18"/>
      <c r="H429" s="252"/>
      <c r="I429" s="18"/>
      <c r="J429" s="18"/>
      <c r="W429" s="215"/>
      <c r="X429" s="18"/>
      <c r="Y429" s="31"/>
      <c r="Z429" s="31"/>
      <c r="AA429" s="43"/>
      <c r="AB429" s="18"/>
      <c r="AC429" s="18"/>
      <c r="AE429" s="18"/>
      <c r="AF429" s="18"/>
      <c r="AG429" s="18"/>
      <c r="AI429" s="18"/>
      <c r="AK429" s="18"/>
      <c r="AL429" s="18"/>
      <c r="AN429" s="36"/>
      <c r="AO429" s="36"/>
      <c r="AP429" s="36"/>
      <c r="AQ429" s="36"/>
      <c r="AR429" s="36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</row>
    <row r="430" spans="6:97" x14ac:dyDescent="0.25">
      <c r="F430" s="18"/>
      <c r="G430" s="18"/>
      <c r="H430" s="252"/>
      <c r="I430" s="18"/>
      <c r="J430" s="18"/>
      <c r="W430" s="215"/>
      <c r="X430" s="18"/>
      <c r="Y430" s="31"/>
      <c r="Z430" s="31"/>
      <c r="AA430" s="43"/>
      <c r="AB430" s="18"/>
      <c r="AC430" s="18"/>
      <c r="AE430" s="18"/>
      <c r="AF430" s="18"/>
      <c r="AG430" s="18"/>
      <c r="AI430" s="18"/>
      <c r="AK430" s="18"/>
      <c r="AL430" s="18"/>
      <c r="AN430" s="36"/>
      <c r="AO430" s="36"/>
      <c r="AP430" s="36"/>
      <c r="AQ430" s="36"/>
      <c r="AR430" s="36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</row>
    <row r="431" spans="6:97" x14ac:dyDescent="0.25">
      <c r="F431" s="18"/>
      <c r="G431" s="18"/>
      <c r="H431" s="252"/>
      <c r="I431" s="18"/>
      <c r="J431" s="18"/>
      <c r="W431" s="215"/>
      <c r="X431" s="18"/>
      <c r="Y431" s="31"/>
      <c r="Z431" s="31"/>
      <c r="AA431" s="43"/>
      <c r="AB431" s="18"/>
      <c r="AC431" s="18"/>
      <c r="AE431" s="18"/>
      <c r="AF431" s="18"/>
      <c r="AG431" s="18"/>
      <c r="AI431" s="18"/>
      <c r="AK431" s="18"/>
      <c r="AL431" s="18"/>
      <c r="AN431" s="36"/>
      <c r="AO431" s="36"/>
      <c r="AP431" s="36"/>
      <c r="AQ431" s="36"/>
      <c r="AR431" s="36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</row>
    <row r="432" spans="6:97" x14ac:dyDescent="0.25">
      <c r="F432" s="18"/>
      <c r="G432" s="18"/>
      <c r="H432" s="252"/>
      <c r="I432" s="18"/>
      <c r="J432" s="18"/>
      <c r="W432" s="215"/>
      <c r="X432" s="18"/>
      <c r="Y432" s="31"/>
      <c r="Z432" s="31"/>
      <c r="AA432" s="43"/>
      <c r="AB432" s="18"/>
      <c r="AC432" s="18"/>
      <c r="AE432" s="18"/>
      <c r="AF432" s="18"/>
      <c r="AG432" s="18"/>
      <c r="AI432" s="18"/>
      <c r="AK432" s="18"/>
      <c r="AL432" s="18"/>
      <c r="AN432" s="36"/>
      <c r="AO432" s="36"/>
      <c r="AP432" s="36"/>
      <c r="AQ432" s="36"/>
      <c r="AR432" s="36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</row>
    <row r="433" spans="6:97" x14ac:dyDescent="0.25">
      <c r="F433" s="18"/>
      <c r="G433" s="18"/>
      <c r="H433" s="252"/>
      <c r="I433" s="18"/>
      <c r="J433" s="18"/>
      <c r="W433" s="215"/>
      <c r="X433" s="18"/>
      <c r="Y433" s="31"/>
      <c r="Z433" s="31"/>
      <c r="AA433" s="43"/>
      <c r="AB433" s="18"/>
      <c r="AC433" s="18"/>
      <c r="AE433" s="18"/>
      <c r="AF433" s="18"/>
      <c r="AG433" s="18"/>
      <c r="AI433" s="18"/>
      <c r="AK433" s="18"/>
      <c r="AL433" s="18"/>
      <c r="AN433" s="36"/>
      <c r="AO433" s="36"/>
      <c r="AP433" s="36"/>
      <c r="AQ433" s="36"/>
      <c r="AR433" s="36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</row>
    <row r="434" spans="6:97" x14ac:dyDescent="0.25">
      <c r="F434" s="18"/>
      <c r="G434" s="18"/>
      <c r="H434" s="252"/>
      <c r="I434" s="18"/>
      <c r="J434" s="18"/>
      <c r="W434" s="215"/>
      <c r="X434" s="18"/>
      <c r="Y434" s="31"/>
      <c r="Z434" s="31"/>
      <c r="AA434" s="43"/>
      <c r="AB434" s="18"/>
      <c r="AC434" s="18"/>
      <c r="AE434" s="18"/>
      <c r="AF434" s="18"/>
      <c r="AG434" s="18"/>
      <c r="AI434" s="18"/>
      <c r="AK434" s="18"/>
      <c r="AL434" s="18"/>
      <c r="AN434" s="36"/>
      <c r="AO434" s="36"/>
      <c r="AP434" s="36"/>
      <c r="AQ434" s="36"/>
      <c r="AR434" s="36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</row>
    <row r="435" spans="6:97" x14ac:dyDescent="0.25">
      <c r="F435" s="18"/>
      <c r="G435" s="18"/>
      <c r="H435" s="252"/>
      <c r="I435" s="18"/>
      <c r="J435" s="18"/>
      <c r="W435" s="215"/>
      <c r="X435" s="18"/>
      <c r="Y435" s="31"/>
      <c r="Z435" s="31"/>
      <c r="AA435" s="43"/>
      <c r="AB435" s="18"/>
      <c r="AC435" s="18"/>
      <c r="AE435" s="18"/>
      <c r="AF435" s="18"/>
      <c r="AG435" s="18"/>
      <c r="AI435" s="18"/>
      <c r="AK435" s="18"/>
      <c r="AL435" s="18"/>
      <c r="AN435" s="36"/>
      <c r="AO435" s="36"/>
      <c r="AP435" s="36"/>
      <c r="AQ435" s="36"/>
      <c r="AR435" s="36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</row>
    <row r="436" spans="6:97" x14ac:dyDescent="0.25">
      <c r="F436" s="18"/>
      <c r="G436" s="18"/>
      <c r="H436" s="252"/>
      <c r="I436" s="18"/>
      <c r="J436" s="18"/>
      <c r="W436" s="215"/>
      <c r="X436" s="18"/>
      <c r="Y436" s="31"/>
      <c r="Z436" s="31"/>
      <c r="AA436" s="43"/>
      <c r="AB436" s="18"/>
      <c r="AC436" s="18"/>
      <c r="AE436" s="18"/>
      <c r="AF436" s="18"/>
      <c r="AG436" s="18"/>
      <c r="AI436" s="18"/>
      <c r="AK436" s="18"/>
      <c r="AL436" s="18"/>
      <c r="AN436" s="36"/>
      <c r="AO436" s="36"/>
      <c r="AP436" s="36"/>
      <c r="AQ436" s="36"/>
      <c r="AR436" s="36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</row>
    <row r="437" spans="6:97" x14ac:dyDescent="0.25">
      <c r="F437" s="18"/>
      <c r="G437" s="18"/>
      <c r="H437" s="252"/>
      <c r="I437" s="18"/>
      <c r="J437" s="18"/>
      <c r="W437" s="215"/>
      <c r="X437" s="18"/>
      <c r="Y437" s="31"/>
      <c r="Z437" s="31"/>
      <c r="AA437" s="43"/>
      <c r="AB437" s="18"/>
      <c r="AC437" s="18"/>
      <c r="AE437" s="18"/>
      <c r="AF437" s="18"/>
      <c r="AG437" s="18"/>
      <c r="AI437" s="18"/>
      <c r="AK437" s="18"/>
      <c r="AL437" s="18"/>
      <c r="AN437" s="36"/>
      <c r="AO437" s="36"/>
      <c r="AP437" s="36"/>
      <c r="AQ437" s="36"/>
      <c r="AR437" s="36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</row>
    <row r="438" spans="6:97" x14ac:dyDescent="0.25">
      <c r="F438" s="18"/>
      <c r="G438" s="18"/>
      <c r="H438" s="252"/>
      <c r="I438" s="18"/>
      <c r="J438" s="18"/>
      <c r="W438" s="215"/>
      <c r="X438" s="18"/>
      <c r="Y438" s="31"/>
      <c r="Z438" s="31"/>
      <c r="AA438" s="43"/>
      <c r="AB438" s="18"/>
      <c r="AC438" s="18"/>
      <c r="AE438" s="18"/>
      <c r="AF438" s="18"/>
      <c r="AG438" s="18"/>
      <c r="AI438" s="18"/>
      <c r="AK438" s="18"/>
      <c r="AL438" s="18"/>
      <c r="AN438" s="36"/>
      <c r="AO438" s="36"/>
      <c r="AP438" s="36"/>
      <c r="AQ438" s="36"/>
      <c r="AR438" s="36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</row>
    <row r="439" spans="6:97" x14ac:dyDescent="0.25">
      <c r="F439" s="18"/>
      <c r="G439" s="18"/>
      <c r="H439" s="252"/>
      <c r="I439" s="18"/>
      <c r="J439" s="18"/>
      <c r="W439" s="215"/>
      <c r="X439" s="18"/>
      <c r="Y439" s="31"/>
      <c r="Z439" s="31"/>
      <c r="AA439" s="43"/>
      <c r="AB439" s="18"/>
      <c r="AC439" s="18"/>
      <c r="AE439" s="18"/>
      <c r="AF439" s="18"/>
      <c r="AG439" s="18"/>
      <c r="AI439" s="18"/>
      <c r="AK439" s="18"/>
      <c r="AL439" s="18"/>
      <c r="AN439" s="36"/>
      <c r="AO439" s="36"/>
      <c r="AP439" s="36"/>
      <c r="AQ439" s="36"/>
      <c r="AR439" s="36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</row>
    <row r="440" spans="6:97" x14ac:dyDescent="0.25">
      <c r="F440" s="18"/>
      <c r="G440" s="18"/>
      <c r="H440" s="252"/>
      <c r="I440" s="18"/>
      <c r="J440" s="18"/>
      <c r="W440" s="215"/>
      <c r="X440" s="18"/>
      <c r="Y440" s="31"/>
      <c r="Z440" s="31"/>
      <c r="AA440" s="43"/>
      <c r="AB440" s="18"/>
      <c r="AC440" s="18"/>
      <c r="AE440" s="18"/>
      <c r="AF440" s="18"/>
      <c r="AG440" s="18"/>
      <c r="AI440" s="18"/>
      <c r="AK440" s="18"/>
      <c r="AL440" s="18"/>
      <c r="AN440" s="36"/>
      <c r="AO440" s="36"/>
      <c r="AP440" s="36"/>
      <c r="AQ440" s="36"/>
      <c r="AR440" s="36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</row>
    <row r="441" spans="6:97" x14ac:dyDescent="0.25">
      <c r="F441" s="18"/>
      <c r="G441" s="18"/>
      <c r="H441" s="252"/>
      <c r="I441" s="18"/>
      <c r="J441" s="18"/>
      <c r="W441" s="215"/>
      <c r="X441" s="18"/>
      <c r="Y441" s="31"/>
      <c r="Z441" s="31"/>
      <c r="AA441" s="43"/>
      <c r="AB441" s="18"/>
      <c r="AC441" s="18"/>
      <c r="AE441" s="18"/>
      <c r="AF441" s="18"/>
      <c r="AG441" s="18"/>
      <c r="AI441" s="18"/>
      <c r="AK441" s="18"/>
      <c r="AL441" s="18"/>
      <c r="AN441" s="36"/>
      <c r="AO441" s="36"/>
      <c r="AP441" s="36"/>
      <c r="AQ441" s="36"/>
      <c r="AR441" s="36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</row>
    <row r="442" spans="6:97" x14ac:dyDescent="0.25">
      <c r="F442" s="18"/>
      <c r="G442" s="18"/>
      <c r="H442" s="252"/>
      <c r="I442" s="18"/>
      <c r="J442" s="18"/>
      <c r="W442" s="215"/>
      <c r="X442" s="18"/>
      <c r="Y442" s="31"/>
      <c r="Z442" s="31"/>
      <c r="AA442" s="43"/>
      <c r="AB442" s="18"/>
      <c r="AC442" s="18"/>
      <c r="AE442" s="18"/>
      <c r="AF442" s="18"/>
      <c r="AG442" s="18"/>
      <c r="AI442" s="18"/>
      <c r="AK442" s="18"/>
      <c r="AL442" s="18"/>
      <c r="AN442" s="36"/>
      <c r="AO442" s="36"/>
      <c r="AP442" s="36"/>
      <c r="AQ442" s="36"/>
      <c r="AR442" s="36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</row>
    <row r="443" spans="6:97" x14ac:dyDescent="0.25">
      <c r="F443" s="18"/>
      <c r="G443" s="18"/>
      <c r="H443" s="252"/>
      <c r="I443" s="18"/>
      <c r="J443" s="18"/>
      <c r="W443" s="215"/>
      <c r="X443" s="18"/>
      <c r="Y443" s="31"/>
      <c r="Z443" s="31"/>
      <c r="AA443" s="43"/>
      <c r="AB443" s="18"/>
      <c r="AC443" s="18"/>
      <c r="AE443" s="18"/>
      <c r="AF443" s="18"/>
      <c r="AG443" s="18"/>
      <c r="AI443" s="18"/>
      <c r="AK443" s="18"/>
      <c r="AL443" s="18"/>
      <c r="AN443" s="36"/>
      <c r="AO443" s="36"/>
      <c r="AP443" s="36"/>
      <c r="AQ443" s="36"/>
      <c r="AR443" s="36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</row>
    <row r="444" spans="6:97" x14ac:dyDescent="0.25">
      <c r="F444" s="18"/>
      <c r="G444" s="18"/>
      <c r="H444" s="252"/>
      <c r="I444" s="18"/>
      <c r="J444" s="18"/>
      <c r="W444" s="215"/>
      <c r="X444" s="18"/>
      <c r="Y444" s="31"/>
      <c r="Z444" s="31"/>
      <c r="AA444" s="43"/>
      <c r="AB444" s="18"/>
      <c r="AC444" s="18"/>
      <c r="AE444" s="18"/>
      <c r="AF444" s="18"/>
      <c r="AG444" s="18"/>
      <c r="AI444" s="18"/>
      <c r="AK444" s="18"/>
      <c r="AL444" s="18"/>
      <c r="AN444" s="36"/>
      <c r="AO444" s="36"/>
      <c r="AP444" s="36"/>
      <c r="AQ444" s="36"/>
      <c r="AR444" s="36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</row>
    <row r="445" spans="6:97" x14ac:dyDescent="0.25">
      <c r="F445" s="18"/>
      <c r="G445" s="18"/>
      <c r="H445" s="252"/>
      <c r="I445" s="18"/>
      <c r="J445" s="18"/>
      <c r="W445" s="215"/>
      <c r="X445" s="18"/>
      <c r="Y445" s="31"/>
      <c r="Z445" s="31"/>
      <c r="AA445" s="43"/>
      <c r="AB445" s="18"/>
      <c r="AC445" s="18"/>
      <c r="AE445" s="18"/>
      <c r="AF445" s="18"/>
      <c r="AG445" s="18"/>
      <c r="AI445" s="18"/>
      <c r="AK445" s="18"/>
      <c r="AL445" s="18"/>
      <c r="AN445" s="36"/>
      <c r="AO445" s="36"/>
      <c r="AP445" s="36"/>
      <c r="AQ445" s="36"/>
      <c r="AR445" s="36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</row>
    <row r="446" spans="6:97" x14ac:dyDescent="0.25">
      <c r="F446" s="18"/>
      <c r="G446" s="18"/>
      <c r="H446" s="252"/>
      <c r="I446" s="18"/>
      <c r="J446" s="18"/>
      <c r="W446" s="215"/>
      <c r="X446" s="18"/>
      <c r="Y446" s="31"/>
      <c r="Z446" s="31"/>
      <c r="AA446" s="43"/>
      <c r="AB446" s="18"/>
      <c r="AC446" s="18"/>
      <c r="AE446" s="18"/>
      <c r="AF446" s="18"/>
      <c r="AG446" s="18"/>
      <c r="AI446" s="18"/>
      <c r="AK446" s="18"/>
      <c r="AL446" s="18"/>
      <c r="AN446" s="36"/>
      <c r="AO446" s="36"/>
      <c r="AP446" s="36"/>
      <c r="AQ446" s="36"/>
      <c r="AR446" s="36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</row>
    <row r="447" spans="6:97" x14ac:dyDescent="0.25">
      <c r="F447" s="18"/>
      <c r="G447" s="18"/>
      <c r="H447" s="252"/>
      <c r="I447" s="18"/>
      <c r="J447" s="18"/>
      <c r="W447" s="215"/>
      <c r="X447" s="18"/>
      <c r="Y447" s="31"/>
      <c r="Z447" s="31"/>
      <c r="AA447" s="43"/>
      <c r="AB447" s="18"/>
      <c r="AC447" s="18"/>
      <c r="AE447" s="18"/>
      <c r="AF447" s="18"/>
      <c r="AG447" s="18"/>
      <c r="AI447" s="18"/>
      <c r="AK447" s="18"/>
      <c r="AL447" s="18"/>
      <c r="AN447" s="36"/>
      <c r="AO447" s="36"/>
      <c r="AP447" s="36"/>
      <c r="AQ447" s="36"/>
      <c r="AR447" s="36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</row>
    <row r="448" spans="6:97" x14ac:dyDescent="0.25">
      <c r="F448" s="18"/>
      <c r="G448" s="18"/>
      <c r="H448" s="252"/>
      <c r="I448" s="18"/>
      <c r="J448" s="18"/>
      <c r="W448" s="215"/>
      <c r="X448" s="18"/>
      <c r="Y448" s="31"/>
      <c r="Z448" s="31"/>
      <c r="AA448" s="43"/>
      <c r="AB448" s="18"/>
      <c r="AC448" s="18"/>
      <c r="AE448" s="18"/>
      <c r="AF448" s="18"/>
      <c r="AG448" s="18"/>
      <c r="AI448" s="18"/>
      <c r="AK448" s="18"/>
      <c r="AL448" s="18"/>
      <c r="AN448" s="36"/>
      <c r="AO448" s="36"/>
      <c r="AP448" s="36"/>
      <c r="AQ448" s="36"/>
      <c r="AR448" s="36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</row>
    <row r="449" spans="6:97" x14ac:dyDescent="0.25">
      <c r="F449" s="18"/>
      <c r="G449" s="18"/>
      <c r="H449" s="252"/>
      <c r="I449" s="18"/>
      <c r="J449" s="18"/>
      <c r="W449" s="215"/>
      <c r="X449" s="18"/>
      <c r="Y449" s="31"/>
      <c r="Z449" s="31"/>
      <c r="AA449" s="43"/>
      <c r="AB449" s="18"/>
      <c r="AC449" s="18"/>
      <c r="AE449" s="18"/>
      <c r="AF449" s="18"/>
      <c r="AG449" s="18"/>
      <c r="AI449" s="18"/>
      <c r="AK449" s="18"/>
      <c r="AL449" s="18"/>
      <c r="AN449" s="36"/>
      <c r="AO449" s="36"/>
      <c r="AP449" s="36"/>
      <c r="AQ449" s="36"/>
      <c r="AR449" s="36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</row>
    <row r="450" spans="6:97" x14ac:dyDescent="0.25">
      <c r="F450" s="18"/>
      <c r="G450" s="18"/>
      <c r="H450" s="252"/>
      <c r="I450" s="18"/>
      <c r="J450" s="18"/>
      <c r="W450" s="215"/>
      <c r="X450" s="18"/>
      <c r="Y450" s="31"/>
      <c r="Z450" s="31"/>
      <c r="AA450" s="43"/>
      <c r="AB450" s="18"/>
      <c r="AC450" s="18"/>
      <c r="AE450" s="18"/>
      <c r="AF450" s="18"/>
      <c r="AG450" s="18"/>
      <c r="AI450" s="18"/>
      <c r="AK450" s="18"/>
      <c r="AL450" s="18"/>
      <c r="AN450" s="36"/>
      <c r="AO450" s="36"/>
      <c r="AP450" s="36"/>
      <c r="AQ450" s="36"/>
      <c r="AR450" s="36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</row>
    <row r="451" spans="6:97" x14ac:dyDescent="0.25">
      <c r="F451" s="18"/>
      <c r="G451" s="18"/>
      <c r="H451" s="252"/>
      <c r="I451" s="18"/>
      <c r="J451" s="18"/>
      <c r="W451" s="215"/>
      <c r="X451" s="18"/>
      <c r="Y451" s="31"/>
      <c r="Z451" s="31"/>
      <c r="AA451" s="43"/>
      <c r="AB451" s="18"/>
      <c r="AC451" s="18"/>
      <c r="AE451" s="18"/>
      <c r="AF451" s="18"/>
      <c r="AG451" s="18"/>
      <c r="AI451" s="18"/>
      <c r="AK451" s="18"/>
      <c r="AL451" s="18"/>
      <c r="AN451" s="36"/>
      <c r="AO451" s="36"/>
      <c r="AP451" s="36"/>
      <c r="AQ451" s="36"/>
      <c r="AR451" s="36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</row>
    <row r="452" spans="6:97" x14ac:dyDescent="0.25">
      <c r="F452" s="18"/>
      <c r="G452" s="18"/>
      <c r="H452" s="252"/>
      <c r="I452" s="18"/>
      <c r="J452" s="18"/>
      <c r="W452" s="215"/>
      <c r="X452" s="18"/>
      <c r="Y452" s="31"/>
      <c r="Z452" s="31"/>
      <c r="AA452" s="43"/>
      <c r="AB452" s="18"/>
      <c r="AC452" s="18"/>
      <c r="AE452" s="18"/>
      <c r="AF452" s="18"/>
      <c r="AG452" s="18"/>
      <c r="AI452" s="18"/>
      <c r="AK452" s="18"/>
      <c r="AL452" s="18"/>
      <c r="AN452" s="36"/>
      <c r="AO452" s="36"/>
      <c r="AP452" s="36"/>
      <c r="AQ452" s="36"/>
      <c r="AR452" s="36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</row>
    <row r="453" spans="6:97" x14ac:dyDescent="0.25">
      <c r="F453" s="18"/>
      <c r="G453" s="18"/>
      <c r="H453" s="252"/>
      <c r="I453" s="18"/>
      <c r="J453" s="18"/>
      <c r="W453" s="215"/>
      <c r="X453" s="18"/>
      <c r="Y453" s="31"/>
      <c r="Z453" s="31"/>
      <c r="AA453" s="43"/>
      <c r="AB453" s="18"/>
      <c r="AC453" s="18"/>
      <c r="AE453" s="18"/>
      <c r="AF453" s="18"/>
      <c r="AG453" s="18"/>
      <c r="AI453" s="18"/>
      <c r="AK453" s="18"/>
      <c r="AL453" s="18"/>
      <c r="AN453" s="36"/>
      <c r="AO453" s="36"/>
      <c r="AP453" s="36"/>
      <c r="AQ453" s="36"/>
      <c r="AR453" s="36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</row>
    <row r="454" spans="6:97" x14ac:dyDescent="0.25">
      <c r="F454" s="18"/>
      <c r="G454" s="18"/>
      <c r="H454" s="252"/>
      <c r="I454" s="18"/>
      <c r="J454" s="18"/>
      <c r="W454" s="215"/>
      <c r="X454" s="18"/>
      <c r="Y454" s="31"/>
      <c r="Z454" s="31"/>
      <c r="AA454" s="43"/>
      <c r="AB454" s="18"/>
      <c r="AC454" s="18"/>
      <c r="AE454" s="18"/>
      <c r="AF454" s="18"/>
      <c r="AG454" s="18"/>
      <c r="AI454" s="18"/>
      <c r="AK454" s="18"/>
      <c r="AL454" s="18"/>
      <c r="AN454" s="36"/>
      <c r="AO454" s="36"/>
      <c r="AP454" s="36"/>
      <c r="AQ454" s="36"/>
      <c r="AR454" s="36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</row>
    <row r="455" spans="6:97" x14ac:dyDescent="0.25">
      <c r="F455" s="18"/>
      <c r="G455" s="18"/>
      <c r="H455" s="252"/>
      <c r="I455" s="18"/>
      <c r="J455" s="18"/>
      <c r="W455" s="215"/>
      <c r="X455" s="18"/>
      <c r="Y455" s="31"/>
      <c r="Z455" s="31"/>
      <c r="AA455" s="43"/>
      <c r="AB455" s="18"/>
      <c r="AC455" s="18"/>
      <c r="AE455" s="18"/>
      <c r="AF455" s="18"/>
      <c r="AG455" s="18"/>
      <c r="AI455" s="18"/>
      <c r="AK455" s="18"/>
      <c r="AL455" s="18"/>
      <c r="AN455" s="36"/>
      <c r="AO455" s="36"/>
      <c r="AP455" s="36"/>
      <c r="AQ455" s="36"/>
      <c r="AR455" s="36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</row>
    <row r="456" spans="6:97" x14ac:dyDescent="0.25">
      <c r="F456" s="18"/>
      <c r="G456" s="18"/>
      <c r="H456" s="252"/>
      <c r="I456" s="18"/>
      <c r="J456" s="18"/>
      <c r="W456" s="215"/>
      <c r="X456" s="18"/>
      <c r="Y456" s="31"/>
      <c r="Z456" s="31"/>
      <c r="AA456" s="43"/>
      <c r="AB456" s="18"/>
      <c r="AC456" s="18"/>
      <c r="AE456" s="18"/>
      <c r="AF456" s="18"/>
      <c r="AG456" s="18"/>
      <c r="AI456" s="18"/>
      <c r="AK456" s="18"/>
      <c r="AL456" s="18"/>
      <c r="AN456" s="36"/>
      <c r="AO456" s="36"/>
      <c r="AP456" s="36"/>
      <c r="AQ456" s="36"/>
      <c r="AR456" s="36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</row>
    <row r="457" spans="6:97" x14ac:dyDescent="0.25">
      <c r="F457" s="18"/>
      <c r="G457" s="18"/>
      <c r="H457" s="252"/>
      <c r="I457" s="18"/>
      <c r="J457" s="18"/>
      <c r="W457" s="215"/>
      <c r="X457" s="18"/>
      <c r="Y457" s="31"/>
      <c r="Z457" s="31"/>
      <c r="AA457" s="43"/>
      <c r="AB457" s="18"/>
      <c r="AC457" s="18"/>
      <c r="AE457" s="18"/>
      <c r="AF457" s="18"/>
      <c r="AG457" s="18"/>
      <c r="AI457" s="18"/>
      <c r="AK457" s="18"/>
      <c r="AL457" s="18"/>
      <c r="AN457" s="36"/>
      <c r="AO457" s="36"/>
      <c r="AP457" s="36"/>
      <c r="AQ457" s="36"/>
      <c r="AR457" s="36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</row>
    <row r="458" spans="6:97" x14ac:dyDescent="0.25">
      <c r="F458" s="18"/>
      <c r="G458" s="18"/>
      <c r="H458" s="252"/>
      <c r="I458" s="18"/>
      <c r="J458" s="18"/>
      <c r="W458" s="215"/>
      <c r="X458" s="18"/>
      <c r="Y458" s="31"/>
      <c r="Z458" s="31"/>
      <c r="AA458" s="43"/>
      <c r="AB458" s="18"/>
      <c r="AC458" s="18"/>
      <c r="AE458" s="18"/>
      <c r="AF458" s="18"/>
      <c r="AG458" s="18"/>
      <c r="AI458" s="18"/>
      <c r="AK458" s="18"/>
      <c r="AL458" s="18"/>
      <c r="AN458" s="36"/>
      <c r="AO458" s="36"/>
      <c r="AP458" s="36"/>
      <c r="AQ458" s="36"/>
      <c r="AR458" s="36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</row>
    <row r="459" spans="6:97" x14ac:dyDescent="0.25">
      <c r="F459" s="18"/>
      <c r="G459" s="18"/>
      <c r="H459" s="252"/>
      <c r="I459" s="18"/>
      <c r="J459" s="18"/>
      <c r="W459" s="215"/>
      <c r="X459" s="18"/>
      <c r="Y459" s="31"/>
      <c r="Z459" s="31"/>
      <c r="AA459" s="43"/>
      <c r="AB459" s="18"/>
      <c r="AC459" s="18"/>
      <c r="AE459" s="18"/>
      <c r="AF459" s="18"/>
      <c r="AG459" s="18"/>
      <c r="AI459" s="18"/>
      <c r="AK459" s="18"/>
      <c r="AL459" s="18"/>
      <c r="AN459" s="36"/>
      <c r="AO459" s="36"/>
      <c r="AP459" s="36"/>
      <c r="AQ459" s="36"/>
      <c r="AR459" s="36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</row>
    <row r="460" spans="6:97" x14ac:dyDescent="0.25">
      <c r="F460" s="18"/>
      <c r="G460" s="18"/>
      <c r="H460" s="252"/>
      <c r="I460" s="18"/>
      <c r="J460" s="18"/>
      <c r="W460" s="215"/>
      <c r="X460" s="18"/>
      <c r="Y460" s="31"/>
      <c r="Z460" s="31"/>
      <c r="AA460" s="43"/>
      <c r="AB460" s="18"/>
      <c r="AC460" s="18"/>
      <c r="AE460" s="18"/>
      <c r="AF460" s="18"/>
      <c r="AG460" s="18"/>
      <c r="AI460" s="18"/>
      <c r="AK460" s="18"/>
      <c r="AL460" s="18"/>
      <c r="AN460" s="36"/>
      <c r="AO460" s="36"/>
      <c r="AP460" s="36"/>
      <c r="AQ460" s="36"/>
      <c r="AR460" s="36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</row>
    <row r="461" spans="6:97" x14ac:dyDescent="0.25">
      <c r="F461" s="18"/>
      <c r="G461" s="18"/>
      <c r="H461" s="252"/>
      <c r="I461" s="18"/>
      <c r="J461" s="18"/>
      <c r="W461" s="215"/>
      <c r="X461" s="18"/>
      <c r="Y461" s="31"/>
      <c r="Z461" s="31"/>
      <c r="AA461" s="43"/>
      <c r="AB461" s="18"/>
      <c r="AC461" s="18"/>
      <c r="AE461" s="18"/>
      <c r="AF461" s="18"/>
      <c r="AG461" s="18"/>
      <c r="AI461" s="18"/>
      <c r="AK461" s="18"/>
      <c r="AL461" s="18"/>
      <c r="AN461" s="36"/>
      <c r="AO461" s="36"/>
      <c r="AP461" s="36"/>
      <c r="AQ461" s="36"/>
      <c r="AR461" s="36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</row>
    <row r="462" spans="6:97" x14ac:dyDescent="0.25">
      <c r="F462" s="18"/>
      <c r="G462" s="18"/>
      <c r="H462" s="252"/>
      <c r="I462" s="18"/>
      <c r="J462" s="18"/>
      <c r="W462" s="215"/>
      <c r="X462" s="18"/>
      <c r="Y462" s="31"/>
      <c r="Z462" s="31"/>
      <c r="AA462" s="43"/>
      <c r="AB462" s="18"/>
      <c r="AC462" s="18"/>
      <c r="AE462" s="18"/>
      <c r="AF462" s="18"/>
      <c r="AG462" s="18"/>
      <c r="AI462" s="18"/>
      <c r="AK462" s="18"/>
      <c r="AL462" s="18"/>
      <c r="AN462" s="36"/>
      <c r="AO462" s="36"/>
      <c r="AP462" s="36"/>
      <c r="AQ462" s="36"/>
      <c r="AR462" s="36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</row>
    <row r="463" spans="6:97" x14ac:dyDescent="0.25">
      <c r="F463" s="18"/>
      <c r="G463" s="18"/>
      <c r="H463" s="252"/>
      <c r="I463" s="18"/>
      <c r="J463" s="18"/>
      <c r="W463" s="215"/>
      <c r="X463" s="18"/>
      <c r="Y463" s="31"/>
      <c r="Z463" s="31"/>
      <c r="AA463" s="43"/>
      <c r="AB463" s="18"/>
      <c r="AC463" s="18"/>
      <c r="AE463" s="18"/>
      <c r="AF463" s="18"/>
      <c r="AG463" s="18"/>
      <c r="AI463" s="18"/>
      <c r="AK463" s="18"/>
      <c r="AL463" s="18"/>
      <c r="AN463" s="36"/>
      <c r="AO463" s="36"/>
      <c r="AP463" s="36"/>
      <c r="AQ463" s="36"/>
      <c r="AR463" s="36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</row>
    <row r="464" spans="6:97" x14ac:dyDescent="0.25">
      <c r="F464" s="18"/>
      <c r="G464" s="18"/>
      <c r="H464" s="252"/>
      <c r="I464" s="18"/>
      <c r="J464" s="18"/>
      <c r="W464" s="215"/>
      <c r="X464" s="18"/>
      <c r="Y464" s="31"/>
      <c r="Z464" s="31"/>
      <c r="AA464" s="43"/>
      <c r="AB464" s="18"/>
      <c r="AC464" s="18"/>
      <c r="AE464" s="18"/>
      <c r="AF464" s="18"/>
      <c r="AG464" s="18"/>
      <c r="AI464" s="18"/>
      <c r="AK464" s="18"/>
      <c r="AL464" s="18"/>
      <c r="AN464" s="36"/>
      <c r="AO464" s="36"/>
      <c r="AP464" s="36"/>
      <c r="AQ464" s="36"/>
      <c r="AR464" s="36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</row>
    <row r="465" spans="6:69" x14ac:dyDescent="0.25">
      <c r="F465" s="18"/>
      <c r="G465" s="18"/>
      <c r="H465" s="252"/>
      <c r="I465" s="18"/>
      <c r="J465" s="18"/>
      <c r="W465" s="215"/>
      <c r="X465" s="18"/>
      <c r="Y465" s="31"/>
      <c r="Z465" s="31"/>
      <c r="AA465" s="43"/>
      <c r="AB465" s="18"/>
      <c r="AC465" s="18"/>
      <c r="AE465" s="18"/>
      <c r="AF465" s="18"/>
      <c r="AG465" s="18"/>
      <c r="AI465" s="18"/>
      <c r="AK465" s="18"/>
      <c r="AL465" s="18"/>
      <c r="AN465" s="36"/>
      <c r="AO465" s="36"/>
      <c r="AP465" s="36"/>
      <c r="AQ465" s="36"/>
      <c r="AR465" s="36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</row>
    <row r="466" spans="6:69" x14ac:dyDescent="0.25">
      <c r="F466" s="18"/>
      <c r="G466" s="18"/>
      <c r="H466" s="252"/>
      <c r="I466" s="18"/>
      <c r="J466" s="18"/>
      <c r="W466" s="215"/>
      <c r="X466" s="18"/>
      <c r="Y466" s="31"/>
      <c r="Z466" s="31"/>
      <c r="AA466" s="43"/>
      <c r="AB466" s="18"/>
      <c r="AC466" s="18"/>
      <c r="AE466" s="18"/>
      <c r="AF466" s="18"/>
      <c r="AG466" s="18"/>
      <c r="AI466" s="18"/>
      <c r="AK466" s="18"/>
      <c r="AL466" s="18"/>
      <c r="AN466" s="36"/>
      <c r="AO466" s="36"/>
      <c r="AP466" s="36"/>
      <c r="AQ466" s="36"/>
      <c r="AR466" s="36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</row>
    <row r="467" spans="6:69" x14ac:dyDescent="0.25">
      <c r="F467" s="18"/>
      <c r="G467" s="18"/>
      <c r="H467" s="252"/>
      <c r="I467" s="18"/>
      <c r="J467" s="18"/>
      <c r="W467" s="215"/>
      <c r="X467" s="18"/>
      <c r="Y467" s="31"/>
      <c r="Z467" s="31"/>
      <c r="AA467" s="43"/>
      <c r="AB467" s="18"/>
      <c r="AC467" s="18"/>
      <c r="AE467" s="18"/>
      <c r="AF467" s="18"/>
      <c r="AG467" s="18"/>
      <c r="AI467" s="18"/>
      <c r="AK467" s="18"/>
      <c r="AL467" s="18"/>
      <c r="AN467" s="36"/>
      <c r="AO467" s="36"/>
      <c r="AP467" s="36"/>
      <c r="AQ467" s="36"/>
      <c r="AR467" s="36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</row>
    <row r="468" spans="6:69" x14ac:dyDescent="0.25">
      <c r="F468" s="18"/>
      <c r="G468" s="18"/>
      <c r="H468" s="252"/>
      <c r="I468" s="18"/>
      <c r="J468" s="18"/>
      <c r="W468" s="215"/>
      <c r="X468" s="18"/>
      <c r="Y468" s="31"/>
      <c r="Z468" s="31"/>
      <c r="AA468" s="43"/>
      <c r="AB468" s="18"/>
      <c r="AC468" s="18"/>
      <c r="AE468" s="18"/>
      <c r="AF468" s="18"/>
      <c r="AG468" s="18"/>
      <c r="AI468" s="18"/>
      <c r="AK468" s="18"/>
      <c r="AL468" s="18"/>
      <c r="AN468" s="36"/>
      <c r="AO468" s="36"/>
      <c r="AP468" s="36"/>
      <c r="AQ468" s="36"/>
      <c r="AR468" s="36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</row>
    <row r="469" spans="6:69" x14ac:dyDescent="0.25">
      <c r="F469" s="18"/>
      <c r="G469" s="18"/>
      <c r="H469" s="252"/>
      <c r="I469" s="18"/>
      <c r="J469" s="18"/>
      <c r="W469" s="215"/>
      <c r="X469" s="18"/>
      <c r="Y469" s="31"/>
      <c r="Z469" s="31"/>
      <c r="AA469" s="43"/>
      <c r="AB469" s="18"/>
      <c r="AC469" s="18"/>
      <c r="AE469" s="18"/>
      <c r="AF469" s="18"/>
      <c r="AG469" s="18"/>
      <c r="AI469" s="18"/>
      <c r="AK469" s="18"/>
      <c r="AL469" s="18"/>
      <c r="AN469" s="36"/>
      <c r="AO469" s="36"/>
      <c r="AP469" s="36"/>
      <c r="AQ469" s="36"/>
      <c r="AR469" s="36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</row>
    <row r="470" spans="6:69" x14ac:dyDescent="0.25">
      <c r="F470" s="18"/>
      <c r="G470" s="18"/>
      <c r="H470" s="252"/>
      <c r="I470" s="18"/>
      <c r="J470" s="18"/>
      <c r="W470" s="215"/>
      <c r="X470" s="18"/>
      <c r="Y470" s="31"/>
      <c r="Z470" s="31"/>
      <c r="AA470" s="43"/>
      <c r="AB470" s="18"/>
      <c r="AC470" s="18"/>
      <c r="AE470" s="18"/>
      <c r="AF470" s="18"/>
      <c r="AG470" s="18"/>
      <c r="AI470" s="18"/>
      <c r="AK470" s="18"/>
      <c r="AL470" s="18"/>
      <c r="AN470" s="36"/>
      <c r="AO470" s="36"/>
      <c r="AP470" s="36"/>
      <c r="AQ470" s="36"/>
      <c r="AR470" s="36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</row>
    <row r="471" spans="6:69" x14ac:dyDescent="0.25">
      <c r="F471" s="18"/>
      <c r="G471" s="18"/>
      <c r="H471" s="252"/>
      <c r="I471" s="18"/>
      <c r="J471" s="18"/>
      <c r="W471" s="215"/>
      <c r="X471" s="18"/>
      <c r="Y471" s="31"/>
      <c r="Z471" s="31"/>
      <c r="AA471" s="43"/>
      <c r="AB471" s="18"/>
      <c r="AC471" s="18"/>
      <c r="AE471" s="18"/>
      <c r="AF471" s="18"/>
      <c r="AG471" s="18"/>
      <c r="AI471" s="18"/>
      <c r="AK471" s="18"/>
      <c r="AL471" s="18"/>
      <c r="AN471" s="36"/>
      <c r="AO471" s="36"/>
      <c r="AP471" s="36"/>
      <c r="AQ471" s="36"/>
      <c r="AR471" s="36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</row>
    <row r="472" spans="6:69" x14ac:dyDescent="0.25">
      <c r="F472" s="18"/>
      <c r="G472" s="18"/>
      <c r="H472" s="252"/>
      <c r="I472" s="18"/>
      <c r="J472" s="18"/>
      <c r="W472" s="215"/>
      <c r="X472" s="18"/>
      <c r="Y472" s="31"/>
      <c r="Z472" s="31"/>
      <c r="AA472" s="43"/>
      <c r="AB472" s="18"/>
      <c r="AC472" s="18"/>
      <c r="AE472" s="18"/>
      <c r="AF472" s="18"/>
      <c r="AG472" s="18"/>
      <c r="AI472" s="18"/>
      <c r="AK472" s="18"/>
      <c r="AL472" s="18"/>
      <c r="AN472" s="36"/>
      <c r="AO472" s="36"/>
      <c r="AP472" s="36"/>
      <c r="AQ472" s="36"/>
      <c r="AR472" s="36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</row>
    <row r="473" spans="6:69" x14ac:dyDescent="0.25">
      <c r="F473" s="18"/>
      <c r="G473" s="18"/>
      <c r="H473" s="252"/>
      <c r="I473" s="18"/>
      <c r="J473" s="18"/>
      <c r="W473" s="215"/>
      <c r="X473" s="18"/>
      <c r="Y473" s="31"/>
      <c r="Z473" s="31"/>
      <c r="AA473" s="43"/>
      <c r="AB473" s="18"/>
      <c r="AC473" s="18"/>
      <c r="AE473" s="18"/>
      <c r="AF473" s="18"/>
      <c r="AG473" s="18"/>
      <c r="AI473" s="18"/>
      <c r="AK473" s="18"/>
      <c r="AL473" s="18"/>
      <c r="AN473" s="36"/>
      <c r="AO473" s="36"/>
      <c r="AP473" s="36"/>
      <c r="AQ473" s="36"/>
      <c r="AR473" s="36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</row>
    <row r="474" spans="6:69" x14ac:dyDescent="0.25">
      <c r="F474" s="18"/>
      <c r="G474" s="18"/>
      <c r="H474" s="252"/>
      <c r="I474" s="18"/>
      <c r="J474" s="18"/>
      <c r="W474" s="215"/>
      <c r="X474" s="18"/>
      <c r="Y474" s="31"/>
      <c r="Z474" s="31"/>
      <c r="AA474" s="43"/>
      <c r="AB474" s="18"/>
      <c r="AC474" s="18"/>
      <c r="AE474" s="18"/>
      <c r="AF474" s="18"/>
      <c r="AG474" s="18"/>
      <c r="AI474" s="18"/>
      <c r="AK474" s="18"/>
      <c r="AL474" s="18"/>
      <c r="AN474" s="36"/>
      <c r="AO474" s="36"/>
      <c r="AP474" s="36"/>
      <c r="AQ474" s="36"/>
      <c r="AR474" s="36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</row>
    <row r="475" spans="6:69" x14ac:dyDescent="0.25">
      <c r="F475" s="18"/>
      <c r="G475" s="18"/>
      <c r="H475" s="252"/>
      <c r="I475" s="18"/>
      <c r="J475" s="18"/>
      <c r="W475" s="215"/>
      <c r="X475" s="18"/>
      <c r="Y475" s="31"/>
      <c r="Z475" s="31"/>
      <c r="AA475" s="43"/>
      <c r="AB475" s="18"/>
      <c r="AC475" s="18"/>
      <c r="AE475" s="18"/>
      <c r="AF475" s="18"/>
      <c r="AG475" s="18"/>
      <c r="AI475" s="18"/>
      <c r="AK475" s="18"/>
      <c r="AL475" s="18"/>
      <c r="AN475" s="36"/>
      <c r="AO475" s="36"/>
      <c r="AP475" s="36"/>
      <c r="AQ475" s="36"/>
      <c r="AR475" s="36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</row>
    <row r="476" spans="6:69" x14ac:dyDescent="0.25">
      <c r="F476" s="18"/>
      <c r="G476" s="18"/>
      <c r="H476" s="252"/>
      <c r="I476" s="18"/>
      <c r="J476" s="18"/>
      <c r="W476" s="215"/>
      <c r="X476" s="18"/>
      <c r="Y476" s="31"/>
      <c r="Z476" s="31"/>
      <c r="AA476" s="43"/>
      <c r="AB476" s="18"/>
      <c r="AC476" s="18"/>
      <c r="AE476" s="18"/>
      <c r="AF476" s="18"/>
      <c r="AG476" s="18"/>
      <c r="AI476" s="18"/>
      <c r="AK476" s="18"/>
      <c r="AL476" s="18"/>
      <c r="AN476" s="36"/>
      <c r="AO476" s="36"/>
      <c r="AP476" s="36"/>
      <c r="AQ476" s="36"/>
      <c r="AR476" s="36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</row>
    <row r="477" spans="6:69" x14ac:dyDescent="0.25">
      <c r="F477" s="18"/>
      <c r="G477" s="18"/>
      <c r="H477" s="252"/>
      <c r="I477" s="18"/>
      <c r="J477" s="18"/>
      <c r="W477" s="215"/>
      <c r="X477" s="18"/>
      <c r="Y477" s="31"/>
      <c r="Z477" s="31"/>
      <c r="AA477" s="43"/>
      <c r="AB477" s="18"/>
      <c r="AC477" s="18"/>
      <c r="AE477" s="18"/>
      <c r="AF477" s="18"/>
      <c r="AG477" s="18"/>
      <c r="AI477" s="18"/>
      <c r="AK477" s="18"/>
      <c r="AL477" s="18"/>
      <c r="AN477" s="36"/>
      <c r="AO477" s="36"/>
      <c r="AP477" s="36"/>
      <c r="AQ477" s="36"/>
      <c r="AR477" s="36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</row>
    <row r="478" spans="6:69" x14ac:dyDescent="0.25">
      <c r="F478" s="18"/>
      <c r="G478" s="18"/>
      <c r="H478" s="252"/>
      <c r="I478" s="18"/>
      <c r="J478" s="18"/>
      <c r="W478" s="215"/>
      <c r="X478" s="18"/>
      <c r="Y478" s="31"/>
      <c r="Z478" s="31"/>
      <c r="AA478" s="43"/>
      <c r="AB478" s="18"/>
      <c r="AC478" s="18"/>
      <c r="AE478" s="18"/>
      <c r="AF478" s="18"/>
      <c r="AG478" s="18"/>
      <c r="AI478" s="18"/>
      <c r="AK478" s="18"/>
      <c r="AL478" s="18"/>
      <c r="AN478" s="36"/>
      <c r="AO478" s="36"/>
      <c r="AP478" s="36"/>
      <c r="AQ478" s="36"/>
      <c r="AR478" s="36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</row>
    <row r="479" spans="6:69" x14ac:dyDescent="0.25">
      <c r="F479" s="18"/>
      <c r="G479" s="18"/>
      <c r="H479" s="252"/>
      <c r="I479" s="18"/>
      <c r="J479" s="18"/>
      <c r="W479" s="215"/>
      <c r="X479" s="18"/>
      <c r="Y479" s="31"/>
      <c r="Z479" s="31"/>
      <c r="AA479" s="43"/>
      <c r="AB479" s="18"/>
      <c r="AC479" s="18"/>
      <c r="AE479" s="18"/>
      <c r="AF479" s="18"/>
      <c r="AG479" s="18"/>
      <c r="AI479" s="18"/>
      <c r="AK479" s="18"/>
      <c r="AL479" s="18"/>
      <c r="AN479" s="36"/>
      <c r="AO479" s="36"/>
      <c r="AP479" s="36"/>
      <c r="AQ479" s="36"/>
      <c r="AR479" s="36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</row>
    <row r="480" spans="6:69" x14ac:dyDescent="0.25">
      <c r="F480" s="18"/>
      <c r="G480" s="18"/>
      <c r="H480" s="252"/>
      <c r="I480" s="18"/>
      <c r="J480" s="18"/>
      <c r="W480" s="215"/>
      <c r="X480" s="18"/>
      <c r="Y480" s="31"/>
      <c r="Z480" s="31"/>
      <c r="AA480" s="43"/>
      <c r="AB480" s="18"/>
      <c r="AC480" s="18"/>
      <c r="AE480" s="18"/>
      <c r="AF480" s="18"/>
      <c r="AG480" s="18"/>
      <c r="AI480" s="18"/>
      <c r="AK480" s="18"/>
      <c r="AL480" s="18"/>
      <c r="AN480" s="36"/>
      <c r="AO480" s="36"/>
      <c r="AP480" s="36"/>
      <c r="AQ480" s="36"/>
      <c r="AR480" s="36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</row>
    <row r="481" spans="6:69" x14ac:dyDescent="0.25">
      <c r="F481" s="18"/>
      <c r="G481" s="18"/>
      <c r="H481" s="252"/>
      <c r="I481" s="18"/>
      <c r="J481" s="18"/>
      <c r="W481" s="215"/>
      <c r="X481" s="18"/>
      <c r="Y481" s="31"/>
      <c r="Z481" s="31"/>
      <c r="AA481" s="43"/>
      <c r="AB481" s="18"/>
      <c r="AC481" s="18"/>
      <c r="AE481" s="18"/>
      <c r="AF481" s="18"/>
      <c r="AG481" s="18"/>
      <c r="AI481" s="18"/>
      <c r="AK481" s="18"/>
      <c r="AL481" s="18"/>
      <c r="AN481" s="36"/>
      <c r="AO481" s="36"/>
      <c r="AP481" s="36"/>
      <c r="AQ481" s="36"/>
      <c r="AR481" s="36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</row>
    <row r="482" spans="6:69" x14ac:dyDescent="0.25">
      <c r="F482" s="18"/>
      <c r="G482" s="18"/>
      <c r="H482" s="252"/>
      <c r="I482" s="18"/>
      <c r="J482" s="18"/>
      <c r="W482" s="215"/>
      <c r="X482" s="18"/>
      <c r="Y482" s="31"/>
      <c r="Z482" s="31"/>
      <c r="AA482" s="43"/>
      <c r="AB482" s="18"/>
      <c r="AC482" s="18"/>
      <c r="AE482" s="18"/>
      <c r="AF482" s="18"/>
      <c r="AG482" s="18"/>
      <c r="AI482" s="18"/>
      <c r="AK482" s="18"/>
      <c r="AL482" s="18"/>
      <c r="AN482" s="36"/>
      <c r="AO482" s="36"/>
      <c r="AP482" s="36"/>
      <c r="AQ482" s="36"/>
      <c r="AR482" s="36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</row>
    <row r="483" spans="6:69" x14ac:dyDescent="0.25">
      <c r="F483" s="18"/>
      <c r="G483" s="18"/>
      <c r="H483" s="252"/>
      <c r="I483" s="18"/>
      <c r="J483" s="18"/>
      <c r="W483" s="215"/>
      <c r="X483" s="18"/>
      <c r="Y483" s="31"/>
      <c r="Z483" s="31"/>
      <c r="AA483" s="43"/>
      <c r="AB483" s="18"/>
      <c r="AC483" s="18"/>
      <c r="AE483" s="18"/>
      <c r="AF483" s="18"/>
      <c r="AG483" s="18"/>
      <c r="AI483" s="18"/>
      <c r="AK483" s="18"/>
      <c r="AL483" s="18"/>
      <c r="AN483" s="36"/>
      <c r="AO483" s="36"/>
      <c r="AP483" s="36"/>
      <c r="AQ483" s="36"/>
      <c r="AR483" s="36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</row>
    <row r="484" spans="6:69" x14ac:dyDescent="0.25">
      <c r="F484" s="18"/>
      <c r="G484" s="18"/>
      <c r="H484" s="252"/>
      <c r="I484" s="18"/>
      <c r="J484" s="18"/>
      <c r="W484" s="215"/>
      <c r="X484" s="18"/>
      <c r="Y484" s="31"/>
      <c r="Z484" s="31"/>
      <c r="AA484" s="43"/>
      <c r="AB484" s="18"/>
      <c r="AC484" s="18"/>
      <c r="AE484" s="18"/>
      <c r="AF484" s="18"/>
      <c r="AG484" s="18"/>
      <c r="AI484" s="18"/>
      <c r="AK484" s="18"/>
      <c r="AL484" s="18"/>
      <c r="AN484" s="36"/>
      <c r="AO484" s="36"/>
      <c r="AP484" s="36"/>
      <c r="AQ484" s="36"/>
      <c r="AR484" s="36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</row>
    <row r="485" spans="6:69" x14ac:dyDescent="0.25">
      <c r="F485" s="18"/>
      <c r="G485" s="18"/>
      <c r="H485" s="252"/>
      <c r="I485" s="18"/>
      <c r="J485" s="18"/>
      <c r="W485" s="215"/>
      <c r="X485" s="18"/>
      <c r="Y485" s="31"/>
      <c r="Z485" s="31"/>
      <c r="AA485" s="43"/>
      <c r="AB485" s="18"/>
      <c r="AC485" s="18"/>
      <c r="AE485" s="18"/>
      <c r="AF485" s="18"/>
      <c r="AG485" s="18"/>
      <c r="AI485" s="18"/>
      <c r="AK485" s="18"/>
      <c r="AL485" s="18"/>
      <c r="AN485" s="36"/>
      <c r="AO485" s="36"/>
      <c r="AP485" s="36"/>
      <c r="AQ485" s="36"/>
      <c r="AR485" s="36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</row>
    <row r="486" spans="6:69" x14ac:dyDescent="0.25">
      <c r="F486" s="18"/>
      <c r="G486" s="18"/>
      <c r="H486" s="252"/>
      <c r="I486" s="18"/>
      <c r="J486" s="18"/>
      <c r="W486" s="215"/>
      <c r="X486" s="18"/>
      <c r="Y486" s="31"/>
      <c r="Z486" s="31"/>
      <c r="AA486" s="43"/>
      <c r="AB486" s="18"/>
      <c r="AC486" s="18"/>
      <c r="AE486" s="18"/>
      <c r="AF486" s="18"/>
      <c r="AG486" s="18"/>
      <c r="AI486" s="18"/>
      <c r="AK486" s="18"/>
      <c r="AL486" s="18"/>
      <c r="AN486" s="36"/>
      <c r="AO486" s="36"/>
      <c r="AP486" s="36"/>
      <c r="AQ486" s="36"/>
      <c r="AR486" s="36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</row>
    <row r="487" spans="6:69" x14ac:dyDescent="0.25">
      <c r="F487" s="18"/>
      <c r="G487" s="18"/>
      <c r="H487" s="252"/>
      <c r="I487" s="18"/>
      <c r="J487" s="18"/>
      <c r="W487" s="215"/>
      <c r="X487" s="18"/>
      <c r="Y487" s="31"/>
      <c r="Z487" s="31"/>
      <c r="AA487" s="43"/>
      <c r="AB487" s="18"/>
      <c r="AC487" s="18"/>
      <c r="AE487" s="18"/>
      <c r="AF487" s="18"/>
      <c r="AG487" s="18"/>
      <c r="AI487" s="18"/>
      <c r="AK487" s="18"/>
      <c r="AL487" s="18"/>
      <c r="AN487" s="36"/>
      <c r="AO487" s="36"/>
      <c r="AP487" s="36"/>
      <c r="AQ487" s="36"/>
      <c r="AR487" s="36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</row>
    <row r="488" spans="6:69" x14ac:dyDescent="0.25">
      <c r="F488" s="18"/>
      <c r="G488" s="18"/>
      <c r="H488" s="252"/>
      <c r="I488" s="18"/>
      <c r="J488" s="18"/>
      <c r="W488" s="215"/>
      <c r="X488" s="18"/>
      <c r="Y488" s="31"/>
      <c r="Z488" s="31"/>
      <c r="AA488" s="43"/>
      <c r="AB488" s="18"/>
      <c r="AC488" s="18"/>
      <c r="AE488" s="18"/>
      <c r="AF488" s="18"/>
      <c r="AG488" s="18"/>
      <c r="AI488" s="18"/>
      <c r="AK488" s="18"/>
      <c r="AL488" s="18"/>
      <c r="AN488" s="36"/>
      <c r="AO488" s="36"/>
      <c r="AP488" s="36"/>
      <c r="AQ488" s="36"/>
      <c r="AR488" s="36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</row>
    <row r="489" spans="6:69" x14ac:dyDescent="0.25">
      <c r="F489" s="18"/>
      <c r="G489" s="18"/>
      <c r="H489" s="252"/>
      <c r="I489" s="18"/>
      <c r="J489" s="18"/>
      <c r="W489" s="215"/>
      <c r="X489" s="18"/>
      <c r="Y489" s="31"/>
      <c r="Z489" s="31"/>
      <c r="AA489" s="43"/>
      <c r="AB489" s="18"/>
      <c r="AC489" s="18"/>
      <c r="AE489" s="18"/>
      <c r="AF489" s="18"/>
      <c r="AG489" s="18"/>
      <c r="AI489" s="18"/>
      <c r="AK489" s="18"/>
      <c r="AL489" s="18"/>
      <c r="AN489" s="36"/>
      <c r="AO489" s="36"/>
      <c r="AP489" s="36"/>
      <c r="AQ489" s="36"/>
      <c r="AR489" s="36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</row>
    <row r="490" spans="6:69" x14ac:dyDescent="0.25">
      <c r="F490" s="18"/>
      <c r="G490" s="18"/>
      <c r="H490" s="252"/>
      <c r="I490" s="18"/>
      <c r="J490" s="18"/>
      <c r="W490" s="215"/>
      <c r="X490" s="18"/>
      <c r="Y490" s="31"/>
      <c r="Z490" s="31"/>
      <c r="AA490" s="43"/>
      <c r="AB490" s="18"/>
      <c r="AC490" s="18"/>
      <c r="AE490" s="18"/>
      <c r="AF490" s="18"/>
      <c r="AG490" s="18"/>
      <c r="AI490" s="18"/>
      <c r="AK490" s="18"/>
      <c r="AL490" s="18"/>
      <c r="AN490" s="36"/>
      <c r="AO490" s="36"/>
      <c r="AP490" s="36"/>
      <c r="AQ490" s="36"/>
      <c r="AR490" s="36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</row>
    <row r="491" spans="6:69" x14ac:dyDescent="0.25">
      <c r="F491" s="18"/>
      <c r="G491" s="18"/>
      <c r="H491" s="252"/>
      <c r="I491" s="18"/>
      <c r="J491" s="18"/>
      <c r="W491" s="215"/>
      <c r="X491" s="18"/>
      <c r="Y491" s="31"/>
      <c r="Z491" s="31"/>
      <c r="AA491" s="43"/>
      <c r="AB491" s="18"/>
      <c r="AC491" s="18"/>
      <c r="AE491" s="18"/>
      <c r="AF491" s="18"/>
      <c r="AG491" s="18"/>
      <c r="AI491" s="18"/>
      <c r="AK491" s="18"/>
      <c r="AL491" s="18"/>
      <c r="AN491" s="36"/>
      <c r="AO491" s="36"/>
      <c r="AP491" s="36"/>
      <c r="AQ491" s="36"/>
      <c r="AR491" s="36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</row>
    <row r="492" spans="6:69" x14ac:dyDescent="0.25">
      <c r="F492" s="18"/>
      <c r="G492" s="18"/>
      <c r="H492" s="252"/>
      <c r="I492" s="18"/>
      <c r="J492" s="18"/>
      <c r="W492" s="215"/>
      <c r="X492" s="18"/>
      <c r="Y492" s="31"/>
      <c r="Z492" s="31"/>
      <c r="AA492" s="43"/>
      <c r="AB492" s="18"/>
      <c r="AC492" s="18"/>
      <c r="AE492" s="18"/>
      <c r="AF492" s="18"/>
      <c r="AG492" s="18"/>
      <c r="AI492" s="18"/>
      <c r="AK492" s="18"/>
      <c r="AL492" s="18"/>
      <c r="AN492" s="36"/>
      <c r="AO492" s="36"/>
      <c r="AP492" s="36"/>
      <c r="AQ492" s="36"/>
      <c r="AR492" s="36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</row>
    <row r="493" spans="6:69" x14ac:dyDescent="0.25">
      <c r="F493" s="18"/>
      <c r="G493" s="18"/>
      <c r="H493" s="252"/>
      <c r="I493" s="18"/>
      <c r="J493" s="18"/>
      <c r="W493" s="215"/>
      <c r="X493" s="18"/>
      <c r="Y493" s="31"/>
      <c r="Z493" s="31"/>
      <c r="AA493" s="43"/>
      <c r="AB493" s="18"/>
      <c r="AC493" s="18"/>
      <c r="AE493" s="18"/>
      <c r="AF493" s="18"/>
      <c r="AG493" s="18"/>
      <c r="AI493" s="18"/>
      <c r="AK493" s="18"/>
      <c r="AL493" s="18"/>
      <c r="AN493" s="36"/>
      <c r="AO493" s="36"/>
      <c r="AP493" s="36"/>
      <c r="AQ493" s="36"/>
      <c r="AR493" s="36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</row>
    <row r="494" spans="6:69" x14ac:dyDescent="0.25">
      <c r="F494" s="18"/>
      <c r="G494" s="18"/>
      <c r="H494" s="252"/>
      <c r="I494" s="18"/>
      <c r="J494" s="18"/>
      <c r="W494" s="215"/>
      <c r="X494" s="18"/>
      <c r="Y494" s="31"/>
      <c r="Z494" s="31"/>
      <c r="AA494" s="43"/>
      <c r="AB494" s="18"/>
      <c r="AC494" s="18"/>
      <c r="AE494" s="18"/>
      <c r="AF494" s="18"/>
      <c r="AG494" s="18"/>
      <c r="AI494" s="18"/>
      <c r="AK494" s="18"/>
      <c r="AL494" s="18"/>
      <c r="AN494" s="36"/>
      <c r="AO494" s="36"/>
      <c r="AP494" s="36"/>
      <c r="AQ494" s="36"/>
      <c r="AR494" s="36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</row>
    <row r="495" spans="6:69" x14ac:dyDescent="0.25">
      <c r="F495" s="18"/>
      <c r="G495" s="18"/>
      <c r="H495" s="252"/>
      <c r="I495" s="18"/>
      <c r="J495" s="18"/>
      <c r="W495" s="215"/>
      <c r="X495" s="18"/>
      <c r="Y495" s="31"/>
      <c r="Z495" s="31"/>
      <c r="AA495" s="43"/>
      <c r="AB495" s="18"/>
      <c r="AC495" s="18"/>
      <c r="AE495" s="18"/>
      <c r="AF495" s="18"/>
      <c r="AG495" s="18"/>
      <c r="AI495" s="18"/>
      <c r="AK495" s="18"/>
      <c r="AL495" s="18"/>
      <c r="AN495" s="36"/>
      <c r="AO495" s="36"/>
      <c r="AP495" s="36"/>
      <c r="AQ495" s="36"/>
      <c r="AR495" s="36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</row>
    <row r="496" spans="6:69" x14ac:dyDescent="0.25">
      <c r="F496" s="18"/>
      <c r="G496" s="18"/>
      <c r="H496" s="252"/>
      <c r="I496" s="18"/>
      <c r="J496" s="18"/>
      <c r="W496" s="215"/>
      <c r="X496" s="18"/>
      <c r="Y496" s="31"/>
      <c r="Z496" s="31"/>
      <c r="AA496" s="43"/>
      <c r="AB496" s="18"/>
      <c r="AC496" s="18"/>
      <c r="AE496" s="18"/>
      <c r="AF496" s="18"/>
      <c r="AG496" s="18"/>
      <c r="AI496" s="18"/>
      <c r="AK496" s="18"/>
      <c r="AL496" s="18"/>
      <c r="AN496" s="36"/>
      <c r="AO496" s="36"/>
      <c r="AP496" s="36"/>
      <c r="AQ496" s="36"/>
      <c r="AR496" s="36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</row>
    <row r="497" spans="6:69" x14ac:dyDescent="0.25">
      <c r="F497" s="18"/>
      <c r="G497" s="18"/>
      <c r="H497" s="252"/>
      <c r="I497" s="18"/>
      <c r="J497" s="18"/>
      <c r="W497" s="215"/>
      <c r="X497" s="18"/>
      <c r="Y497" s="31"/>
      <c r="Z497" s="31"/>
      <c r="AA497" s="43"/>
      <c r="AB497" s="18"/>
      <c r="AC497" s="18"/>
      <c r="AE497" s="18"/>
      <c r="AF497" s="18"/>
      <c r="AG497" s="18"/>
      <c r="AI497" s="18"/>
      <c r="AK497" s="18"/>
      <c r="AL497" s="18"/>
      <c r="AN497" s="36"/>
      <c r="AO497" s="36"/>
      <c r="AP497" s="36"/>
      <c r="AQ497" s="36"/>
      <c r="AR497" s="36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</row>
    <row r="498" spans="6:69" x14ac:dyDescent="0.25">
      <c r="F498" s="18"/>
      <c r="G498" s="18"/>
      <c r="H498" s="252"/>
      <c r="I498" s="18"/>
      <c r="J498" s="18"/>
      <c r="W498" s="215"/>
      <c r="X498" s="18"/>
      <c r="Y498" s="31"/>
      <c r="Z498" s="31"/>
      <c r="AA498" s="43"/>
      <c r="AB498" s="18"/>
      <c r="AC498" s="18"/>
      <c r="AE498" s="18"/>
      <c r="AF498" s="18"/>
      <c r="AG498" s="18"/>
      <c r="AI498" s="18"/>
      <c r="AK498" s="18"/>
      <c r="AL498" s="18"/>
      <c r="AN498" s="36"/>
      <c r="AO498" s="36"/>
      <c r="AP498" s="36"/>
      <c r="AQ498" s="36"/>
      <c r="AR498" s="36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</row>
    <row r="499" spans="6:69" x14ac:dyDescent="0.25">
      <c r="F499" s="18"/>
      <c r="G499" s="18"/>
      <c r="H499" s="252"/>
      <c r="I499" s="18"/>
      <c r="J499" s="18"/>
      <c r="W499" s="215"/>
      <c r="X499" s="18"/>
      <c r="Y499" s="31"/>
      <c r="Z499" s="31"/>
      <c r="AA499" s="43"/>
      <c r="AB499" s="18"/>
      <c r="AC499" s="18"/>
      <c r="AE499" s="18"/>
      <c r="AF499" s="18"/>
      <c r="AG499" s="18"/>
      <c r="AI499" s="18"/>
      <c r="AK499" s="18"/>
      <c r="AL499" s="18"/>
      <c r="AN499" s="36"/>
      <c r="AO499" s="36"/>
      <c r="AP499" s="36"/>
      <c r="AQ499" s="36"/>
      <c r="AR499" s="36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</row>
    <row r="500" spans="6:69" x14ac:dyDescent="0.25">
      <c r="F500" s="18"/>
      <c r="G500" s="18"/>
      <c r="H500" s="252"/>
      <c r="I500" s="18"/>
      <c r="J500" s="18"/>
      <c r="W500" s="215"/>
      <c r="X500" s="18"/>
      <c r="Y500" s="31"/>
      <c r="Z500" s="31"/>
      <c r="AA500" s="43"/>
      <c r="AB500" s="18"/>
      <c r="AC500" s="18"/>
      <c r="AE500" s="18"/>
      <c r="AF500" s="18"/>
      <c r="AG500" s="18"/>
      <c r="AI500" s="18"/>
      <c r="AK500" s="18"/>
      <c r="AL500" s="18"/>
      <c r="AN500" s="36"/>
      <c r="AO500" s="36"/>
      <c r="AP500" s="36"/>
      <c r="AQ500" s="36"/>
      <c r="AR500" s="36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</row>
    <row r="501" spans="6:69" x14ac:dyDescent="0.25">
      <c r="F501" s="18"/>
      <c r="G501" s="18"/>
      <c r="H501" s="252"/>
      <c r="I501" s="18"/>
      <c r="J501" s="18"/>
      <c r="W501" s="215"/>
      <c r="X501" s="18"/>
      <c r="Y501" s="31"/>
      <c r="Z501" s="31"/>
      <c r="AA501" s="43"/>
      <c r="AB501" s="18"/>
      <c r="AC501" s="18"/>
      <c r="AE501" s="18"/>
      <c r="AF501" s="18"/>
      <c r="AG501" s="18"/>
      <c r="AI501" s="18"/>
      <c r="AK501" s="18"/>
      <c r="AL501" s="18"/>
      <c r="AN501" s="36"/>
      <c r="AO501" s="36"/>
      <c r="AP501" s="36"/>
      <c r="AQ501" s="36"/>
      <c r="AR501" s="36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</row>
    <row r="502" spans="6:69" x14ac:dyDescent="0.25">
      <c r="F502" s="18"/>
      <c r="G502" s="18"/>
      <c r="H502" s="252"/>
      <c r="I502" s="18"/>
      <c r="J502" s="18"/>
      <c r="W502" s="215"/>
      <c r="X502" s="18"/>
      <c r="Y502" s="31"/>
      <c r="Z502" s="31"/>
      <c r="AA502" s="43"/>
      <c r="AB502" s="18"/>
      <c r="AC502" s="18"/>
      <c r="AE502" s="18"/>
      <c r="AF502" s="18"/>
      <c r="AG502" s="18"/>
      <c r="AI502" s="18"/>
      <c r="AK502" s="18"/>
      <c r="AL502" s="18"/>
      <c r="AN502" s="36"/>
      <c r="AO502" s="36"/>
      <c r="AP502" s="36"/>
      <c r="AQ502" s="36"/>
      <c r="AR502" s="36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</row>
    <row r="503" spans="6:69" x14ac:dyDescent="0.25">
      <c r="F503" s="18"/>
      <c r="G503" s="18"/>
      <c r="H503" s="252"/>
      <c r="I503" s="18"/>
      <c r="J503" s="18"/>
      <c r="W503" s="215"/>
      <c r="X503" s="18"/>
      <c r="Y503" s="31"/>
      <c r="Z503" s="31"/>
      <c r="AA503" s="43"/>
      <c r="AB503" s="18"/>
      <c r="AC503" s="18"/>
      <c r="AE503" s="18"/>
      <c r="AF503" s="18"/>
      <c r="AG503" s="18"/>
      <c r="AI503" s="18"/>
      <c r="AK503" s="18"/>
      <c r="AL503" s="18"/>
      <c r="AN503" s="36"/>
      <c r="AO503" s="36"/>
      <c r="AP503" s="36"/>
      <c r="AQ503" s="36"/>
      <c r="AR503" s="36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</row>
    <row r="504" spans="6:69" x14ac:dyDescent="0.25">
      <c r="F504" s="18"/>
      <c r="G504" s="18"/>
      <c r="H504" s="252"/>
      <c r="I504" s="18"/>
      <c r="J504" s="18"/>
      <c r="W504" s="215"/>
      <c r="X504" s="18"/>
      <c r="Y504" s="31"/>
      <c r="Z504" s="31"/>
      <c r="AA504" s="43"/>
      <c r="AB504" s="18"/>
      <c r="AC504" s="18"/>
      <c r="AE504" s="18"/>
      <c r="AF504" s="18"/>
      <c r="AG504" s="18"/>
      <c r="AI504" s="18"/>
      <c r="AK504" s="18"/>
      <c r="AL504" s="18"/>
      <c r="AN504" s="36"/>
      <c r="AO504" s="36"/>
      <c r="AP504" s="36"/>
      <c r="AQ504" s="36"/>
      <c r="AR504" s="36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</row>
    <row r="505" spans="6:69" x14ac:dyDescent="0.25">
      <c r="F505" s="18"/>
      <c r="G505" s="18"/>
      <c r="H505" s="252"/>
      <c r="I505" s="18"/>
      <c r="J505" s="18"/>
      <c r="W505" s="215"/>
      <c r="X505" s="18"/>
      <c r="Y505" s="31"/>
      <c r="Z505" s="31"/>
      <c r="AA505" s="43"/>
      <c r="AB505" s="18"/>
      <c r="AC505" s="18"/>
      <c r="AE505" s="18"/>
      <c r="AF505" s="18"/>
      <c r="AG505" s="18"/>
      <c r="AI505" s="18"/>
      <c r="AK505" s="18"/>
      <c r="AL505" s="18"/>
      <c r="AN505" s="36"/>
      <c r="AO505" s="36"/>
      <c r="AP505" s="36"/>
      <c r="AQ505" s="36"/>
      <c r="AR505" s="36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</row>
    <row r="506" spans="6:69" x14ac:dyDescent="0.25">
      <c r="F506" s="18"/>
      <c r="G506" s="18"/>
      <c r="H506" s="252"/>
      <c r="I506" s="18"/>
      <c r="J506" s="18"/>
      <c r="W506" s="215"/>
      <c r="X506" s="18"/>
      <c r="Y506" s="31"/>
      <c r="Z506" s="31"/>
      <c r="AA506" s="43"/>
      <c r="AB506" s="18"/>
      <c r="AC506" s="18"/>
      <c r="AE506" s="18"/>
      <c r="AF506" s="18"/>
      <c r="AG506" s="18"/>
      <c r="AI506" s="18"/>
      <c r="AK506" s="18"/>
      <c r="AL506" s="18"/>
      <c r="AN506" s="36"/>
      <c r="AO506" s="36"/>
      <c r="AP506" s="36"/>
      <c r="AQ506" s="36"/>
      <c r="AR506" s="36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</row>
    <row r="507" spans="6:69" x14ac:dyDescent="0.25">
      <c r="F507" s="18"/>
      <c r="G507" s="18"/>
      <c r="H507" s="252"/>
      <c r="I507" s="18"/>
      <c r="J507" s="18"/>
      <c r="W507" s="215"/>
      <c r="X507" s="18"/>
      <c r="Y507" s="31"/>
      <c r="Z507" s="31"/>
      <c r="AA507" s="43"/>
      <c r="AB507" s="18"/>
      <c r="AC507" s="18"/>
      <c r="AE507" s="18"/>
      <c r="AF507" s="18"/>
      <c r="AG507" s="18"/>
      <c r="AI507" s="18"/>
      <c r="AK507" s="18"/>
      <c r="AL507" s="18"/>
      <c r="AN507" s="36"/>
      <c r="AO507" s="36"/>
      <c r="AP507" s="36"/>
      <c r="AQ507" s="36"/>
      <c r="AR507" s="36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</row>
    <row r="508" spans="6:69" x14ac:dyDescent="0.25">
      <c r="F508" s="18"/>
      <c r="G508" s="18"/>
      <c r="H508" s="252"/>
      <c r="I508" s="18"/>
      <c r="J508" s="18"/>
      <c r="W508" s="215"/>
      <c r="X508" s="18"/>
      <c r="Y508" s="31"/>
      <c r="Z508" s="31"/>
      <c r="AA508" s="43"/>
      <c r="AB508" s="18"/>
      <c r="AC508" s="18"/>
      <c r="AE508" s="18"/>
      <c r="AF508" s="18"/>
      <c r="AG508" s="18"/>
      <c r="AI508" s="18"/>
      <c r="AK508" s="18"/>
      <c r="AL508" s="18"/>
      <c r="AN508" s="36"/>
      <c r="AO508" s="36"/>
      <c r="AP508" s="36"/>
      <c r="AQ508" s="36"/>
      <c r="AR508" s="36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</row>
    <row r="509" spans="6:69" x14ac:dyDescent="0.25">
      <c r="F509" s="18"/>
      <c r="G509" s="18"/>
      <c r="H509" s="252"/>
      <c r="I509" s="18"/>
      <c r="J509" s="18"/>
      <c r="W509" s="215"/>
      <c r="X509" s="18"/>
      <c r="Y509" s="31"/>
      <c r="Z509" s="31"/>
      <c r="AA509" s="43"/>
      <c r="AB509" s="18"/>
      <c r="AC509" s="18"/>
      <c r="AE509" s="18"/>
      <c r="AF509" s="18"/>
      <c r="AG509" s="18"/>
      <c r="AI509" s="18"/>
      <c r="AK509" s="18"/>
      <c r="AL509" s="18"/>
      <c r="AN509" s="36"/>
      <c r="AO509" s="36"/>
      <c r="AP509" s="36"/>
      <c r="AQ509" s="36"/>
      <c r="AR509" s="36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</row>
    <row r="510" spans="6:69" x14ac:dyDescent="0.25">
      <c r="F510" s="18"/>
      <c r="G510" s="18"/>
      <c r="H510" s="252"/>
      <c r="I510" s="18"/>
      <c r="J510" s="18"/>
      <c r="W510" s="215"/>
      <c r="X510" s="18"/>
      <c r="Y510" s="31"/>
      <c r="Z510" s="31"/>
      <c r="AA510" s="43"/>
      <c r="AB510" s="18"/>
      <c r="AC510" s="18"/>
      <c r="AE510" s="18"/>
      <c r="AF510" s="18"/>
      <c r="AG510" s="18"/>
      <c r="AI510" s="18"/>
      <c r="AK510" s="18"/>
      <c r="AL510" s="18"/>
      <c r="AN510" s="36"/>
      <c r="AO510" s="36"/>
      <c r="AP510" s="36"/>
      <c r="AQ510" s="36"/>
      <c r="AR510" s="36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</row>
    <row r="511" spans="6:69" x14ac:dyDescent="0.25">
      <c r="F511" s="18"/>
      <c r="G511" s="18"/>
      <c r="H511" s="252"/>
      <c r="I511" s="18"/>
      <c r="J511" s="18"/>
      <c r="W511" s="215"/>
      <c r="X511" s="18"/>
      <c r="Y511" s="31"/>
      <c r="Z511" s="31"/>
      <c r="AA511" s="43"/>
      <c r="AB511" s="18"/>
      <c r="AC511" s="18"/>
      <c r="AE511" s="18"/>
      <c r="AF511" s="18"/>
      <c r="AG511" s="18"/>
      <c r="AI511" s="18"/>
      <c r="AK511" s="18"/>
      <c r="AL511" s="18"/>
      <c r="AN511" s="36"/>
      <c r="AO511" s="36"/>
      <c r="AP511" s="36"/>
      <c r="AQ511" s="36"/>
      <c r="AR511" s="36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</row>
    <row r="512" spans="6:69" x14ac:dyDescent="0.25">
      <c r="F512" s="18"/>
      <c r="G512" s="18"/>
      <c r="H512" s="252"/>
      <c r="I512" s="18"/>
      <c r="J512" s="18"/>
      <c r="W512" s="215"/>
      <c r="X512" s="18"/>
      <c r="Y512" s="31"/>
      <c r="Z512" s="31"/>
      <c r="AA512" s="43"/>
      <c r="AB512" s="18"/>
      <c r="AC512" s="18"/>
      <c r="AE512" s="18"/>
      <c r="AF512" s="18"/>
      <c r="AG512" s="18"/>
      <c r="AI512" s="18"/>
      <c r="AK512" s="18"/>
      <c r="AL512" s="18"/>
      <c r="AN512" s="36"/>
      <c r="AO512" s="36"/>
      <c r="AP512" s="36"/>
      <c r="AQ512" s="36"/>
      <c r="AR512" s="36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</row>
    <row r="513" spans="6:69" x14ac:dyDescent="0.25">
      <c r="F513" s="18"/>
      <c r="G513" s="18"/>
      <c r="H513" s="252"/>
      <c r="I513" s="18"/>
      <c r="J513" s="18"/>
      <c r="W513" s="215"/>
      <c r="X513" s="18"/>
      <c r="Y513" s="31"/>
      <c r="Z513" s="31"/>
      <c r="AA513" s="43"/>
      <c r="AB513" s="18"/>
      <c r="AC513" s="18"/>
      <c r="AE513" s="18"/>
      <c r="AF513" s="18"/>
      <c r="AG513" s="18"/>
      <c r="AI513" s="18"/>
      <c r="AK513" s="18"/>
      <c r="AL513" s="18"/>
      <c r="AN513" s="36"/>
      <c r="AO513" s="36"/>
      <c r="AP513" s="36"/>
      <c r="AQ513" s="36"/>
      <c r="AR513" s="36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</row>
    <row r="514" spans="6:69" x14ac:dyDescent="0.25">
      <c r="F514" s="18"/>
      <c r="G514" s="18"/>
      <c r="H514" s="252"/>
      <c r="I514" s="18"/>
      <c r="J514" s="18"/>
      <c r="W514" s="215"/>
      <c r="X514" s="18"/>
      <c r="Y514" s="31"/>
      <c r="Z514" s="31"/>
      <c r="AA514" s="43"/>
      <c r="AB514" s="18"/>
      <c r="AC514" s="18"/>
      <c r="AE514" s="18"/>
      <c r="AF514" s="18"/>
      <c r="AG514" s="18"/>
      <c r="AI514" s="18"/>
      <c r="AK514" s="18"/>
      <c r="AL514" s="18"/>
      <c r="AN514" s="36"/>
      <c r="AO514" s="36"/>
      <c r="AP514" s="36"/>
      <c r="AQ514" s="36"/>
      <c r="AR514" s="36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</row>
    <row r="515" spans="6:69" x14ac:dyDescent="0.25">
      <c r="F515" s="18"/>
      <c r="G515" s="18"/>
      <c r="H515" s="252"/>
      <c r="I515" s="18"/>
      <c r="J515" s="18"/>
      <c r="W515" s="215"/>
      <c r="X515" s="18"/>
      <c r="Y515" s="31"/>
      <c r="Z515" s="31"/>
      <c r="AA515" s="43"/>
      <c r="AB515" s="18"/>
      <c r="AC515" s="18"/>
      <c r="AE515" s="18"/>
      <c r="AF515" s="18"/>
      <c r="AG515" s="18"/>
      <c r="AI515" s="18"/>
      <c r="AK515" s="18"/>
      <c r="AL515" s="18"/>
      <c r="AN515" s="36"/>
      <c r="AO515" s="36"/>
      <c r="AP515" s="36"/>
      <c r="AQ515" s="36"/>
      <c r="AR515" s="36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</row>
    <row r="516" spans="6:69" x14ac:dyDescent="0.25">
      <c r="F516" s="18"/>
      <c r="G516" s="18"/>
      <c r="H516" s="252"/>
      <c r="I516" s="18"/>
      <c r="J516" s="18"/>
      <c r="W516" s="215"/>
      <c r="X516" s="18"/>
      <c r="Y516" s="31"/>
      <c r="Z516" s="31"/>
      <c r="AA516" s="43"/>
      <c r="AB516" s="18"/>
      <c r="AC516" s="18"/>
      <c r="AE516" s="18"/>
      <c r="AF516" s="18"/>
      <c r="AG516" s="18"/>
      <c r="AI516" s="18"/>
      <c r="AK516" s="18"/>
      <c r="AL516" s="18"/>
      <c r="AN516" s="36"/>
      <c r="AO516" s="36"/>
      <c r="AP516" s="36"/>
      <c r="AQ516" s="36"/>
      <c r="AR516" s="36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</row>
    <row r="517" spans="6:69" x14ac:dyDescent="0.25">
      <c r="F517" s="18"/>
      <c r="G517" s="18"/>
      <c r="H517" s="252"/>
      <c r="I517" s="18"/>
      <c r="J517" s="18"/>
      <c r="W517" s="215"/>
      <c r="X517" s="18"/>
      <c r="Y517" s="31"/>
      <c r="Z517" s="31"/>
      <c r="AA517" s="43"/>
      <c r="AB517" s="18"/>
      <c r="AC517" s="18"/>
      <c r="AE517" s="18"/>
      <c r="AF517" s="18"/>
      <c r="AG517" s="18"/>
      <c r="AI517" s="18"/>
      <c r="AK517" s="18"/>
      <c r="AL517" s="18"/>
      <c r="AN517" s="36"/>
      <c r="AO517" s="36"/>
      <c r="AP517" s="36"/>
      <c r="AQ517" s="36"/>
      <c r="AR517" s="36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</row>
    <row r="518" spans="6:69" x14ac:dyDescent="0.25">
      <c r="F518" s="18"/>
      <c r="G518" s="18"/>
      <c r="H518" s="252"/>
      <c r="I518" s="18"/>
      <c r="J518" s="18"/>
      <c r="W518" s="215"/>
      <c r="X518" s="18"/>
      <c r="Y518" s="31"/>
      <c r="Z518" s="31"/>
      <c r="AA518" s="43"/>
      <c r="AB518" s="18"/>
      <c r="AC518" s="18"/>
      <c r="AE518" s="18"/>
      <c r="AF518" s="18"/>
      <c r="AG518" s="18"/>
      <c r="AI518" s="18"/>
      <c r="AK518" s="18"/>
      <c r="AL518" s="18"/>
      <c r="AN518" s="36"/>
      <c r="AO518" s="36"/>
      <c r="AP518" s="36"/>
      <c r="AQ518" s="36"/>
      <c r="AR518" s="36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</row>
    <row r="519" spans="6:69" x14ac:dyDescent="0.25">
      <c r="F519" s="18"/>
      <c r="G519" s="18"/>
      <c r="H519" s="252"/>
      <c r="I519" s="18"/>
      <c r="J519" s="18"/>
      <c r="W519" s="215"/>
      <c r="X519" s="18"/>
      <c r="Y519" s="31"/>
      <c r="Z519" s="31"/>
      <c r="AA519" s="43"/>
      <c r="AB519" s="18"/>
      <c r="AC519" s="18"/>
      <c r="AE519" s="18"/>
      <c r="AF519" s="18"/>
      <c r="AG519" s="18"/>
      <c r="AI519" s="18"/>
      <c r="AK519" s="18"/>
      <c r="AL519" s="18"/>
      <c r="AN519" s="36"/>
      <c r="AO519" s="36"/>
      <c r="AP519" s="36"/>
      <c r="AQ519" s="36"/>
      <c r="AR519" s="36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</row>
    <row r="520" spans="6:69" x14ac:dyDescent="0.25">
      <c r="F520" s="18"/>
      <c r="G520" s="18"/>
      <c r="H520" s="252"/>
      <c r="I520" s="18"/>
      <c r="J520" s="18"/>
      <c r="W520" s="215"/>
      <c r="X520" s="18"/>
      <c r="Y520" s="31"/>
      <c r="Z520" s="31"/>
      <c r="AA520" s="43"/>
      <c r="AB520" s="18"/>
      <c r="AC520" s="18"/>
      <c r="AE520" s="18"/>
      <c r="AF520" s="18"/>
      <c r="AG520" s="18"/>
      <c r="AI520" s="18"/>
      <c r="AK520" s="18"/>
      <c r="AL520" s="18"/>
      <c r="AN520" s="36"/>
      <c r="AO520" s="36"/>
      <c r="AP520" s="36"/>
      <c r="AQ520" s="36"/>
      <c r="AR520" s="36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</row>
    <row r="521" spans="6:69" x14ac:dyDescent="0.25">
      <c r="F521" s="18"/>
      <c r="G521" s="18"/>
      <c r="H521" s="252"/>
      <c r="I521" s="18"/>
      <c r="J521" s="18"/>
      <c r="W521" s="215"/>
      <c r="X521" s="18"/>
      <c r="Y521" s="31"/>
      <c r="Z521" s="31"/>
      <c r="AA521" s="43"/>
      <c r="AB521" s="18"/>
      <c r="AC521" s="18"/>
      <c r="AE521" s="18"/>
      <c r="AF521" s="18"/>
      <c r="AG521" s="18"/>
      <c r="AI521" s="18"/>
      <c r="AK521" s="18"/>
      <c r="AL521" s="18"/>
      <c r="AN521" s="36"/>
      <c r="AO521" s="36"/>
      <c r="AP521" s="36"/>
      <c r="AQ521" s="36"/>
      <c r="AR521" s="36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</row>
    <row r="522" spans="6:69" x14ac:dyDescent="0.25">
      <c r="F522" s="18"/>
      <c r="G522" s="18"/>
      <c r="H522" s="252"/>
      <c r="I522" s="18"/>
      <c r="J522" s="18"/>
      <c r="W522" s="215"/>
      <c r="X522" s="18"/>
      <c r="Y522" s="31"/>
      <c r="Z522" s="31"/>
      <c r="AA522" s="43"/>
      <c r="AB522" s="18"/>
      <c r="AC522" s="18"/>
      <c r="AE522" s="18"/>
      <c r="AF522" s="18"/>
      <c r="AG522" s="18"/>
      <c r="AI522" s="18"/>
      <c r="AK522" s="18"/>
      <c r="AL522" s="18"/>
      <c r="AN522" s="36"/>
      <c r="AO522" s="36"/>
      <c r="AP522" s="36"/>
      <c r="AQ522" s="36"/>
      <c r="AR522" s="36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</row>
    <row r="523" spans="6:69" x14ac:dyDescent="0.25">
      <c r="F523" s="18"/>
      <c r="G523" s="18"/>
      <c r="H523" s="252"/>
      <c r="I523" s="18"/>
      <c r="J523" s="18"/>
      <c r="W523" s="215"/>
      <c r="X523" s="18"/>
      <c r="Y523" s="31"/>
      <c r="Z523" s="31"/>
      <c r="AA523" s="43"/>
      <c r="AB523" s="18"/>
      <c r="AC523" s="18"/>
      <c r="AE523" s="18"/>
      <c r="AF523" s="18"/>
      <c r="AG523" s="18"/>
      <c r="AI523" s="18"/>
      <c r="AK523" s="18"/>
      <c r="AL523" s="18"/>
      <c r="AN523" s="36"/>
      <c r="AO523" s="36"/>
      <c r="AP523" s="36"/>
      <c r="AQ523" s="36"/>
      <c r="AR523" s="36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</row>
    <row r="524" spans="6:69" x14ac:dyDescent="0.25">
      <c r="F524" s="18"/>
      <c r="G524" s="18"/>
      <c r="H524" s="252"/>
      <c r="I524" s="18"/>
      <c r="J524" s="18"/>
      <c r="W524" s="215"/>
      <c r="X524" s="18"/>
      <c r="Y524" s="31"/>
      <c r="Z524" s="31"/>
      <c r="AA524" s="43"/>
      <c r="AB524" s="18"/>
      <c r="AC524" s="18"/>
      <c r="AE524" s="18"/>
      <c r="AF524" s="18"/>
      <c r="AG524" s="18"/>
      <c r="AI524" s="18"/>
      <c r="AK524" s="18"/>
      <c r="AL524" s="18"/>
      <c r="AN524" s="36"/>
      <c r="AO524" s="36"/>
      <c r="AP524" s="36"/>
      <c r="AQ524" s="36"/>
      <c r="AR524" s="36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</row>
    <row r="525" spans="6:69" x14ac:dyDescent="0.25">
      <c r="F525" s="18"/>
      <c r="G525" s="18"/>
      <c r="H525" s="252"/>
      <c r="I525" s="18"/>
      <c r="J525" s="18"/>
      <c r="W525" s="215"/>
      <c r="X525" s="18"/>
      <c r="Y525" s="31"/>
      <c r="Z525" s="31"/>
      <c r="AA525" s="43"/>
      <c r="AB525" s="18"/>
      <c r="AC525" s="18"/>
      <c r="AE525" s="18"/>
      <c r="AF525" s="18"/>
      <c r="AG525" s="18"/>
      <c r="AI525" s="18"/>
      <c r="AK525" s="18"/>
      <c r="AL525" s="18"/>
      <c r="AN525" s="36"/>
      <c r="AO525" s="36"/>
      <c r="AP525" s="36"/>
      <c r="AQ525" s="36"/>
      <c r="AR525" s="36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</row>
    <row r="526" spans="6:69" x14ac:dyDescent="0.25">
      <c r="F526" s="18"/>
      <c r="G526" s="18"/>
      <c r="H526" s="252"/>
      <c r="I526" s="18"/>
      <c r="J526" s="18"/>
      <c r="W526" s="215"/>
      <c r="X526" s="18"/>
      <c r="Y526" s="31"/>
      <c r="Z526" s="31"/>
      <c r="AA526" s="43"/>
      <c r="AB526" s="18"/>
      <c r="AC526" s="18"/>
      <c r="AE526" s="18"/>
      <c r="AF526" s="18"/>
      <c r="AG526" s="18"/>
      <c r="AI526" s="18"/>
      <c r="AK526" s="18"/>
      <c r="AL526" s="18"/>
      <c r="AN526" s="36"/>
      <c r="AO526" s="36"/>
      <c r="AP526" s="36"/>
      <c r="AQ526" s="36"/>
      <c r="AR526" s="36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</row>
    <row r="527" spans="6:69" x14ac:dyDescent="0.25">
      <c r="F527" s="18"/>
      <c r="G527" s="18"/>
      <c r="H527" s="252"/>
      <c r="I527" s="18"/>
      <c r="J527" s="18"/>
      <c r="W527" s="215"/>
      <c r="X527" s="18"/>
      <c r="Y527" s="31"/>
      <c r="Z527" s="31"/>
      <c r="AA527" s="43"/>
      <c r="AB527" s="18"/>
      <c r="AC527" s="18"/>
      <c r="AE527" s="18"/>
      <c r="AF527" s="18"/>
      <c r="AG527" s="18"/>
      <c r="AI527" s="18"/>
      <c r="AK527" s="18"/>
      <c r="AL527" s="18"/>
      <c r="AN527" s="36"/>
      <c r="AO527" s="36"/>
      <c r="AP527" s="36"/>
      <c r="AQ527" s="36"/>
      <c r="AR527" s="36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</row>
    <row r="528" spans="6:69" x14ac:dyDescent="0.25">
      <c r="F528" s="18"/>
      <c r="G528" s="18"/>
      <c r="H528" s="252"/>
      <c r="I528" s="18"/>
      <c r="J528" s="18"/>
      <c r="W528" s="215"/>
      <c r="X528" s="18"/>
      <c r="Y528" s="31"/>
      <c r="Z528" s="31"/>
      <c r="AA528" s="43"/>
      <c r="AB528" s="18"/>
      <c r="AC528" s="18"/>
      <c r="AE528" s="18"/>
      <c r="AF528" s="18"/>
      <c r="AG528" s="18"/>
      <c r="AI528" s="18"/>
      <c r="AK528" s="18"/>
      <c r="AL528" s="18"/>
      <c r="AN528" s="36"/>
      <c r="AO528" s="36"/>
      <c r="AP528" s="36"/>
      <c r="AQ528" s="36"/>
      <c r="AR528" s="36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</row>
    <row r="529" spans="6:69" x14ac:dyDescent="0.25">
      <c r="F529" s="18"/>
      <c r="G529" s="18"/>
      <c r="H529" s="252"/>
      <c r="I529" s="18"/>
      <c r="J529" s="18"/>
      <c r="W529" s="215"/>
      <c r="X529" s="18"/>
      <c r="Y529" s="31"/>
      <c r="Z529" s="31"/>
      <c r="AA529" s="43"/>
      <c r="AB529" s="18"/>
      <c r="AC529" s="18"/>
      <c r="AE529" s="18"/>
      <c r="AF529" s="18"/>
      <c r="AG529" s="18"/>
      <c r="AI529" s="18"/>
      <c r="AK529" s="18"/>
      <c r="AL529" s="18"/>
      <c r="AN529" s="36"/>
      <c r="AO529" s="36"/>
      <c r="AP529" s="36"/>
      <c r="AQ529" s="36"/>
      <c r="AR529" s="36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</row>
    <row r="530" spans="6:69" x14ac:dyDescent="0.25">
      <c r="F530" s="18"/>
      <c r="G530" s="18"/>
      <c r="H530" s="252"/>
      <c r="I530" s="18"/>
      <c r="J530" s="18"/>
      <c r="W530" s="215"/>
      <c r="X530" s="18"/>
      <c r="Y530" s="31"/>
      <c r="Z530" s="31"/>
      <c r="AA530" s="43"/>
      <c r="AB530" s="18"/>
      <c r="AC530" s="18"/>
      <c r="AE530" s="18"/>
      <c r="AF530" s="18"/>
      <c r="AG530" s="18"/>
      <c r="AI530" s="18"/>
      <c r="AK530" s="18"/>
      <c r="AL530" s="18"/>
      <c r="AN530" s="36"/>
      <c r="AO530" s="36"/>
      <c r="AP530" s="36"/>
      <c r="AQ530" s="36"/>
      <c r="AR530" s="36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</row>
    <row r="531" spans="6:69" x14ac:dyDescent="0.25">
      <c r="F531" s="18"/>
      <c r="G531" s="18"/>
      <c r="H531" s="252"/>
      <c r="I531" s="18"/>
      <c r="J531" s="18"/>
      <c r="W531" s="215"/>
      <c r="X531" s="18"/>
      <c r="Y531" s="31"/>
      <c r="Z531" s="31"/>
      <c r="AA531" s="43"/>
      <c r="AB531" s="18"/>
      <c r="AC531" s="18"/>
      <c r="AE531" s="18"/>
      <c r="AF531" s="18"/>
      <c r="AG531" s="18"/>
      <c r="AI531" s="18"/>
      <c r="AK531" s="18"/>
      <c r="AL531" s="18"/>
      <c r="AN531" s="36"/>
      <c r="AO531" s="36"/>
      <c r="AP531" s="36"/>
      <c r="AQ531" s="36"/>
      <c r="AR531" s="36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</row>
    <row r="532" spans="6:69" x14ac:dyDescent="0.25">
      <c r="F532" s="18"/>
      <c r="G532" s="18"/>
      <c r="H532" s="252"/>
      <c r="I532" s="18"/>
      <c r="J532" s="18"/>
      <c r="W532" s="215"/>
      <c r="X532" s="18"/>
      <c r="Y532" s="31"/>
      <c r="Z532" s="31"/>
      <c r="AA532" s="43"/>
      <c r="AB532" s="18"/>
      <c r="AC532" s="18"/>
      <c r="AE532" s="18"/>
      <c r="AF532" s="18"/>
      <c r="AG532" s="18"/>
      <c r="AI532" s="18"/>
      <c r="AK532" s="18"/>
      <c r="AL532" s="18"/>
      <c r="AN532" s="36"/>
      <c r="AO532" s="36"/>
      <c r="AP532" s="36"/>
      <c r="AQ532" s="36"/>
      <c r="AR532" s="36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</row>
    <row r="533" spans="6:69" x14ac:dyDescent="0.25">
      <c r="F533" s="18"/>
      <c r="G533" s="18"/>
      <c r="H533" s="252"/>
      <c r="I533" s="18"/>
      <c r="J533" s="18"/>
      <c r="W533" s="215"/>
      <c r="X533" s="18"/>
      <c r="Y533" s="31"/>
      <c r="Z533" s="31"/>
      <c r="AA533" s="43"/>
      <c r="AB533" s="18"/>
      <c r="AC533" s="18"/>
      <c r="AE533" s="18"/>
      <c r="AF533" s="18"/>
      <c r="AG533" s="18"/>
      <c r="AI533" s="18"/>
      <c r="AK533" s="18"/>
      <c r="AL533" s="18"/>
      <c r="AN533" s="36"/>
      <c r="AO533" s="36"/>
      <c r="AP533" s="36"/>
      <c r="AQ533" s="36"/>
      <c r="AR533" s="36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</row>
    <row r="534" spans="6:69" x14ac:dyDescent="0.25">
      <c r="F534" s="18"/>
      <c r="G534" s="18"/>
      <c r="H534" s="252"/>
      <c r="I534" s="18"/>
      <c r="J534" s="18"/>
      <c r="W534" s="215"/>
      <c r="X534" s="18"/>
      <c r="Y534" s="31"/>
      <c r="Z534" s="31"/>
      <c r="AA534" s="43"/>
      <c r="AB534" s="18"/>
      <c r="AC534" s="18"/>
      <c r="AE534" s="18"/>
      <c r="AF534" s="18"/>
      <c r="AG534" s="18"/>
      <c r="AI534" s="18"/>
      <c r="AK534" s="18"/>
      <c r="AL534" s="18"/>
      <c r="AN534" s="36"/>
      <c r="AO534" s="36"/>
      <c r="AP534" s="36"/>
      <c r="AQ534" s="36"/>
      <c r="AR534" s="36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</row>
    <row r="535" spans="6:69" x14ac:dyDescent="0.25">
      <c r="F535" s="18"/>
      <c r="G535" s="18"/>
      <c r="H535" s="252"/>
      <c r="I535" s="18"/>
      <c r="J535" s="18"/>
      <c r="W535" s="215"/>
      <c r="X535" s="18"/>
      <c r="Y535" s="31"/>
      <c r="Z535" s="31"/>
      <c r="AA535" s="43"/>
      <c r="AB535" s="18"/>
      <c r="AC535" s="18"/>
      <c r="AE535" s="18"/>
      <c r="AF535" s="18"/>
      <c r="AG535" s="18"/>
      <c r="AI535" s="18"/>
      <c r="AK535" s="18"/>
      <c r="AL535" s="18"/>
      <c r="AN535" s="36"/>
      <c r="AO535" s="36"/>
      <c r="AP535" s="36"/>
      <c r="AQ535" s="36"/>
      <c r="AR535" s="36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</row>
    <row r="536" spans="6:69" x14ac:dyDescent="0.25">
      <c r="F536" s="18"/>
      <c r="G536" s="18"/>
      <c r="H536" s="252"/>
      <c r="I536" s="18"/>
      <c r="J536" s="18"/>
      <c r="W536" s="215"/>
      <c r="X536" s="18"/>
      <c r="Y536" s="31"/>
      <c r="Z536" s="31"/>
      <c r="AA536" s="43"/>
      <c r="AB536" s="18"/>
      <c r="AC536" s="18"/>
      <c r="AE536" s="18"/>
      <c r="AF536" s="18"/>
      <c r="AG536" s="18"/>
      <c r="AI536" s="18"/>
      <c r="AK536" s="18"/>
      <c r="AL536" s="18"/>
      <c r="AN536" s="36"/>
      <c r="AO536" s="36"/>
      <c r="AP536" s="36"/>
      <c r="AQ536" s="36"/>
      <c r="AR536" s="36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</row>
    <row r="537" spans="6:69" x14ac:dyDescent="0.25">
      <c r="F537" s="18"/>
      <c r="G537" s="18"/>
      <c r="H537" s="252"/>
      <c r="I537" s="18"/>
      <c r="J537" s="18"/>
      <c r="W537" s="215"/>
      <c r="X537" s="18"/>
      <c r="Y537" s="31"/>
      <c r="Z537" s="31"/>
      <c r="AA537" s="43"/>
      <c r="AB537" s="18"/>
      <c r="AC537" s="18"/>
      <c r="AE537" s="18"/>
      <c r="AF537" s="18"/>
      <c r="AG537" s="18"/>
      <c r="AI537" s="18"/>
      <c r="AK537" s="18"/>
      <c r="AL537" s="18"/>
      <c r="AN537" s="36"/>
      <c r="AO537" s="36"/>
      <c r="AP537" s="36"/>
      <c r="AQ537" s="36"/>
      <c r="AR537" s="36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</row>
    <row r="538" spans="6:69" x14ac:dyDescent="0.25">
      <c r="F538" s="18"/>
      <c r="G538" s="18"/>
      <c r="H538" s="252"/>
      <c r="I538" s="18"/>
      <c r="J538" s="18"/>
      <c r="W538" s="215"/>
      <c r="X538" s="18"/>
      <c r="Y538" s="31"/>
      <c r="Z538" s="31"/>
      <c r="AA538" s="43"/>
      <c r="AB538" s="18"/>
      <c r="AC538" s="18"/>
      <c r="AE538" s="18"/>
      <c r="AF538" s="18"/>
      <c r="AG538" s="18"/>
      <c r="AI538" s="18"/>
      <c r="AK538" s="18"/>
      <c r="AL538" s="18"/>
      <c r="AN538" s="36"/>
      <c r="AO538" s="36"/>
      <c r="AP538" s="36"/>
      <c r="AQ538" s="36"/>
      <c r="AR538" s="36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</row>
    <row r="539" spans="6:69" x14ac:dyDescent="0.25">
      <c r="F539" s="18"/>
      <c r="G539" s="18"/>
      <c r="H539" s="252"/>
      <c r="I539" s="18"/>
      <c r="J539" s="18"/>
      <c r="W539" s="215"/>
      <c r="X539" s="18"/>
      <c r="Y539" s="31"/>
      <c r="Z539" s="31"/>
      <c r="AA539" s="43"/>
      <c r="AB539" s="18"/>
      <c r="AC539" s="18"/>
      <c r="AE539" s="18"/>
      <c r="AF539" s="18"/>
      <c r="AG539" s="18"/>
      <c r="AI539" s="18"/>
      <c r="AK539" s="18"/>
      <c r="AL539" s="18"/>
      <c r="AN539" s="36"/>
      <c r="AO539" s="36"/>
      <c r="AP539" s="36"/>
      <c r="AQ539" s="36"/>
      <c r="AR539" s="36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</row>
    <row r="540" spans="6:69" x14ac:dyDescent="0.25">
      <c r="F540" s="18"/>
      <c r="G540" s="18"/>
      <c r="H540" s="252"/>
      <c r="I540" s="18"/>
      <c r="J540" s="18"/>
      <c r="W540" s="215"/>
      <c r="X540" s="18"/>
      <c r="Y540" s="31"/>
      <c r="Z540" s="31"/>
      <c r="AA540" s="43"/>
      <c r="AB540" s="18"/>
      <c r="AC540" s="18"/>
      <c r="AE540" s="18"/>
      <c r="AF540" s="18"/>
      <c r="AG540" s="18"/>
      <c r="AI540" s="18"/>
      <c r="AK540" s="18"/>
      <c r="AL540" s="18"/>
      <c r="AN540" s="36"/>
      <c r="AO540" s="36"/>
      <c r="AP540" s="36"/>
      <c r="AQ540" s="36"/>
      <c r="AR540" s="36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</row>
    <row r="541" spans="6:69" x14ac:dyDescent="0.25">
      <c r="F541" s="18"/>
      <c r="G541" s="18"/>
      <c r="H541" s="252"/>
      <c r="I541" s="18"/>
      <c r="J541" s="18"/>
      <c r="W541" s="215"/>
      <c r="X541" s="18"/>
      <c r="Y541" s="31"/>
      <c r="Z541" s="31"/>
      <c r="AA541" s="43"/>
      <c r="AB541" s="18"/>
      <c r="AC541" s="18"/>
      <c r="AE541" s="18"/>
      <c r="AF541" s="18"/>
      <c r="AG541" s="18"/>
      <c r="AI541" s="18"/>
      <c r="AK541" s="18"/>
      <c r="AL541" s="18"/>
      <c r="AN541" s="36"/>
      <c r="AO541" s="36"/>
      <c r="AP541" s="36"/>
      <c r="AQ541" s="36"/>
      <c r="AR541" s="36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</row>
    <row r="542" spans="6:69" x14ac:dyDescent="0.25">
      <c r="F542" s="18"/>
      <c r="G542" s="18"/>
      <c r="H542" s="252"/>
      <c r="I542" s="18"/>
      <c r="J542" s="18"/>
      <c r="W542" s="215"/>
      <c r="X542" s="18"/>
      <c r="Y542" s="31"/>
      <c r="Z542" s="31"/>
      <c r="AA542" s="43"/>
      <c r="AB542" s="18"/>
      <c r="AC542" s="18"/>
      <c r="AE542" s="18"/>
      <c r="AF542" s="18"/>
      <c r="AG542" s="18"/>
      <c r="AI542" s="18"/>
      <c r="AK542" s="18"/>
      <c r="AL542" s="18"/>
      <c r="AN542" s="36"/>
      <c r="AO542" s="36"/>
      <c r="AP542" s="36"/>
      <c r="AQ542" s="36"/>
      <c r="AR542" s="36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</row>
    <row r="543" spans="6:69" x14ac:dyDescent="0.25">
      <c r="F543" s="18"/>
      <c r="G543" s="18"/>
      <c r="H543" s="252"/>
      <c r="I543" s="18"/>
      <c r="J543" s="18"/>
      <c r="W543" s="215"/>
      <c r="X543" s="18"/>
      <c r="Y543" s="31"/>
      <c r="Z543" s="31"/>
      <c r="AA543" s="43"/>
      <c r="AB543" s="18"/>
      <c r="AC543" s="18"/>
      <c r="AE543" s="18"/>
      <c r="AF543" s="18"/>
      <c r="AG543" s="18"/>
      <c r="AI543" s="18"/>
      <c r="AK543" s="18"/>
      <c r="AL543" s="18"/>
      <c r="AN543" s="36"/>
      <c r="AO543" s="36"/>
      <c r="AP543" s="36"/>
      <c r="AQ543" s="36"/>
      <c r="AR543" s="36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</row>
    <row r="544" spans="6:69" x14ac:dyDescent="0.25">
      <c r="F544" s="18"/>
      <c r="G544" s="18"/>
      <c r="H544" s="252"/>
      <c r="I544" s="18"/>
      <c r="J544" s="18"/>
      <c r="W544" s="215"/>
      <c r="X544" s="18"/>
      <c r="Y544" s="31"/>
      <c r="Z544" s="31"/>
      <c r="AA544" s="43"/>
      <c r="AB544" s="18"/>
      <c r="AC544" s="18"/>
      <c r="AE544" s="18"/>
      <c r="AF544" s="18"/>
      <c r="AG544" s="18"/>
      <c r="AI544" s="18"/>
      <c r="AK544" s="18"/>
      <c r="AL544" s="18"/>
      <c r="AN544" s="36"/>
      <c r="AO544" s="36"/>
      <c r="AP544" s="36"/>
      <c r="AQ544" s="36"/>
      <c r="AR544" s="36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</row>
    <row r="545" spans="6:69" x14ac:dyDescent="0.25">
      <c r="F545" s="18"/>
      <c r="G545" s="18"/>
      <c r="H545" s="252"/>
      <c r="I545" s="18"/>
      <c r="J545" s="18"/>
      <c r="W545" s="215"/>
      <c r="X545" s="18"/>
      <c r="Y545" s="31"/>
      <c r="Z545" s="31"/>
      <c r="AA545" s="43"/>
      <c r="AB545" s="18"/>
      <c r="AC545" s="18"/>
      <c r="AE545" s="18"/>
      <c r="AF545" s="18"/>
      <c r="AG545" s="18"/>
      <c r="AI545" s="18"/>
      <c r="AK545" s="18"/>
      <c r="AL545" s="18"/>
      <c r="AN545" s="36"/>
      <c r="AO545" s="36"/>
      <c r="AP545" s="36"/>
      <c r="AQ545" s="36"/>
      <c r="AR545" s="36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</row>
    <row r="546" spans="6:69" x14ac:dyDescent="0.25">
      <c r="F546" s="18"/>
      <c r="G546" s="18"/>
      <c r="H546" s="252"/>
      <c r="I546" s="18"/>
      <c r="J546" s="18"/>
      <c r="W546" s="215"/>
      <c r="X546" s="18"/>
      <c r="Y546" s="31"/>
      <c r="Z546" s="31"/>
      <c r="AA546" s="43"/>
      <c r="AB546" s="18"/>
      <c r="AC546" s="18"/>
      <c r="AE546" s="18"/>
      <c r="AF546" s="18"/>
      <c r="AG546" s="18"/>
      <c r="AI546" s="18"/>
      <c r="AK546" s="18"/>
      <c r="AL546" s="18"/>
      <c r="AN546" s="36"/>
      <c r="AO546" s="36"/>
      <c r="AP546" s="36"/>
      <c r="AQ546" s="36"/>
      <c r="AR546" s="36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</row>
    <row r="547" spans="6:69" x14ac:dyDescent="0.25">
      <c r="F547" s="18"/>
      <c r="G547" s="18"/>
      <c r="H547" s="252"/>
      <c r="I547" s="18"/>
      <c r="J547" s="18"/>
      <c r="W547" s="215"/>
      <c r="X547" s="18"/>
      <c r="Y547" s="31"/>
      <c r="Z547" s="31"/>
      <c r="AA547" s="43"/>
      <c r="AB547" s="18"/>
      <c r="AC547" s="18"/>
      <c r="AE547" s="18"/>
      <c r="AF547" s="18"/>
      <c r="AG547" s="18"/>
      <c r="AI547" s="18"/>
      <c r="AK547" s="18"/>
      <c r="AL547" s="18"/>
      <c r="AN547" s="36"/>
      <c r="AO547" s="36"/>
      <c r="AP547" s="36"/>
      <c r="AQ547" s="36"/>
      <c r="AR547" s="36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</row>
    <row r="548" spans="6:69" x14ac:dyDescent="0.25">
      <c r="F548" s="18"/>
      <c r="G548" s="18"/>
      <c r="H548" s="252"/>
      <c r="I548" s="18"/>
      <c r="J548" s="18"/>
      <c r="W548" s="215"/>
      <c r="X548" s="18"/>
      <c r="Y548" s="31"/>
      <c r="Z548" s="31"/>
      <c r="AA548" s="43"/>
      <c r="AB548" s="18"/>
      <c r="AC548" s="18"/>
      <c r="AE548" s="18"/>
      <c r="AF548" s="18"/>
      <c r="AG548" s="18"/>
      <c r="AI548" s="18"/>
      <c r="AK548" s="18"/>
      <c r="AL548" s="18"/>
      <c r="AN548" s="36"/>
      <c r="AO548" s="36"/>
      <c r="AP548" s="36"/>
      <c r="AQ548" s="36"/>
      <c r="AR548" s="36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</row>
    <row r="549" spans="6:69" x14ac:dyDescent="0.25">
      <c r="F549" s="18"/>
      <c r="G549" s="18"/>
      <c r="H549" s="252"/>
      <c r="I549" s="18"/>
      <c r="J549" s="18"/>
      <c r="W549" s="215"/>
      <c r="X549" s="18"/>
      <c r="Y549" s="31"/>
      <c r="Z549" s="31"/>
      <c r="AA549" s="43"/>
      <c r="AB549" s="18"/>
      <c r="AC549" s="18"/>
      <c r="AE549" s="18"/>
      <c r="AF549" s="18"/>
      <c r="AG549" s="18"/>
      <c r="AI549" s="18"/>
      <c r="AK549" s="18"/>
      <c r="AL549" s="18"/>
      <c r="AN549" s="36"/>
      <c r="AO549" s="36"/>
      <c r="AP549" s="36"/>
      <c r="AQ549" s="36"/>
      <c r="AR549" s="36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</row>
    <row r="550" spans="6:69" x14ac:dyDescent="0.25">
      <c r="F550" s="18"/>
      <c r="G550" s="18"/>
      <c r="H550" s="252"/>
      <c r="I550" s="18"/>
      <c r="J550" s="18"/>
      <c r="W550" s="215"/>
      <c r="X550" s="18"/>
      <c r="Y550" s="31"/>
      <c r="Z550" s="31"/>
      <c r="AA550" s="43"/>
      <c r="AB550" s="18"/>
      <c r="AC550" s="18"/>
      <c r="AE550" s="18"/>
      <c r="AF550" s="18"/>
      <c r="AG550" s="18"/>
      <c r="AI550" s="18"/>
      <c r="AK550" s="18"/>
      <c r="AL550" s="18"/>
      <c r="AN550" s="36"/>
      <c r="AO550" s="36"/>
      <c r="AP550" s="36"/>
      <c r="AQ550" s="36"/>
      <c r="AR550" s="36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</row>
    <row r="551" spans="6:69" x14ac:dyDescent="0.25">
      <c r="F551" s="18"/>
      <c r="G551" s="18"/>
      <c r="H551" s="252"/>
      <c r="I551" s="18"/>
      <c r="J551" s="18"/>
      <c r="W551" s="215"/>
      <c r="X551" s="18"/>
      <c r="Y551" s="31"/>
      <c r="Z551" s="31"/>
      <c r="AA551" s="43"/>
      <c r="AB551" s="18"/>
      <c r="AC551" s="18"/>
      <c r="AE551" s="18"/>
      <c r="AF551" s="18"/>
      <c r="AG551" s="18"/>
      <c r="AI551" s="18"/>
      <c r="AK551" s="18"/>
      <c r="AL551" s="18"/>
      <c r="AN551" s="36"/>
      <c r="AO551" s="36"/>
      <c r="AP551" s="36"/>
      <c r="AQ551" s="36"/>
      <c r="AR551" s="36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</row>
    <row r="552" spans="6:69" x14ac:dyDescent="0.25">
      <c r="F552" s="18"/>
      <c r="G552" s="18"/>
      <c r="H552" s="252"/>
      <c r="I552" s="18"/>
      <c r="J552" s="18"/>
      <c r="W552" s="215"/>
      <c r="X552" s="18"/>
      <c r="Y552" s="31"/>
      <c r="Z552" s="31"/>
      <c r="AA552" s="43"/>
      <c r="AB552" s="18"/>
      <c r="AC552" s="18"/>
      <c r="AE552" s="18"/>
      <c r="AF552" s="18"/>
      <c r="AG552" s="18"/>
      <c r="AI552" s="18"/>
      <c r="AK552" s="18"/>
      <c r="AL552" s="18"/>
      <c r="AN552" s="36"/>
      <c r="AO552" s="36"/>
      <c r="AP552" s="36"/>
      <c r="AQ552" s="36"/>
      <c r="AR552" s="36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</row>
    <row r="553" spans="6:69" x14ac:dyDescent="0.25">
      <c r="F553" s="18"/>
      <c r="G553" s="18"/>
      <c r="H553" s="252"/>
      <c r="I553" s="18"/>
      <c r="J553" s="18"/>
      <c r="W553" s="215"/>
      <c r="X553" s="18"/>
      <c r="Y553" s="31"/>
      <c r="Z553" s="31"/>
      <c r="AA553" s="43"/>
      <c r="AB553" s="18"/>
      <c r="AC553" s="18"/>
      <c r="AE553" s="18"/>
      <c r="AF553" s="18"/>
      <c r="AG553" s="18"/>
      <c r="AI553" s="18"/>
      <c r="AK553" s="18"/>
      <c r="AL553" s="18"/>
      <c r="AN553" s="36"/>
      <c r="AO553" s="36"/>
      <c r="AP553" s="36"/>
      <c r="AQ553" s="36"/>
      <c r="AR553" s="36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</row>
    <row r="554" spans="6:69" x14ac:dyDescent="0.25">
      <c r="F554" s="18"/>
      <c r="G554" s="18"/>
      <c r="H554" s="252"/>
      <c r="I554" s="18"/>
      <c r="J554" s="18"/>
      <c r="W554" s="215"/>
      <c r="X554" s="18"/>
      <c r="Y554" s="31"/>
      <c r="Z554" s="31"/>
      <c r="AA554" s="43"/>
      <c r="AB554" s="18"/>
      <c r="AC554" s="18"/>
      <c r="AE554" s="18"/>
      <c r="AF554" s="18"/>
      <c r="AG554" s="18"/>
      <c r="AI554" s="18"/>
      <c r="AK554" s="18"/>
      <c r="AL554" s="18"/>
      <c r="AN554" s="36"/>
      <c r="AO554" s="36"/>
      <c r="AP554" s="36"/>
      <c r="AQ554" s="36"/>
      <c r="AR554" s="36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</row>
    <row r="555" spans="6:69" x14ac:dyDescent="0.25">
      <c r="F555" s="18"/>
      <c r="G555" s="18"/>
      <c r="H555" s="252"/>
      <c r="I555" s="18"/>
      <c r="J555" s="18"/>
      <c r="W555" s="215"/>
      <c r="X555" s="18"/>
      <c r="Y555" s="31"/>
      <c r="Z555" s="31"/>
      <c r="AA555" s="43"/>
      <c r="AB555" s="18"/>
      <c r="AC555" s="18"/>
      <c r="AE555" s="18"/>
      <c r="AF555" s="18"/>
      <c r="AG555" s="18"/>
      <c r="AI555" s="18"/>
      <c r="AK555" s="18"/>
      <c r="AL555" s="18"/>
      <c r="AN555" s="36"/>
      <c r="AO555" s="36"/>
      <c r="AP555" s="36"/>
      <c r="AQ555" s="36"/>
      <c r="AR555" s="36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</row>
    <row r="556" spans="6:69" x14ac:dyDescent="0.25">
      <c r="F556" s="18"/>
      <c r="G556" s="18"/>
      <c r="H556" s="252"/>
      <c r="I556" s="18"/>
      <c r="J556" s="18"/>
      <c r="W556" s="215"/>
      <c r="X556" s="18"/>
      <c r="Y556" s="31"/>
      <c r="Z556" s="31"/>
      <c r="AA556" s="43"/>
      <c r="AB556" s="18"/>
      <c r="AC556" s="18"/>
      <c r="AE556" s="18"/>
      <c r="AF556" s="18"/>
      <c r="AG556" s="18"/>
      <c r="AI556" s="18"/>
      <c r="AK556" s="18"/>
      <c r="AL556" s="18"/>
      <c r="AN556" s="36"/>
      <c r="AO556" s="36"/>
      <c r="AP556" s="36"/>
      <c r="AQ556" s="36"/>
      <c r="AR556" s="36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</row>
    <row r="557" spans="6:69" x14ac:dyDescent="0.25">
      <c r="F557" s="18"/>
      <c r="G557" s="18"/>
      <c r="H557" s="252"/>
      <c r="I557" s="18"/>
      <c r="J557" s="18"/>
      <c r="W557" s="215"/>
      <c r="X557" s="18"/>
      <c r="Y557" s="31"/>
      <c r="Z557" s="31"/>
      <c r="AA557" s="43"/>
      <c r="AB557" s="18"/>
      <c r="AC557" s="18"/>
      <c r="AE557" s="18"/>
      <c r="AF557" s="18"/>
      <c r="AG557" s="18"/>
      <c r="AI557" s="18"/>
      <c r="AK557" s="18"/>
      <c r="AL557" s="18"/>
      <c r="AN557" s="36"/>
      <c r="AO557" s="36"/>
      <c r="AP557" s="36"/>
      <c r="AQ557" s="36"/>
      <c r="AR557" s="36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</row>
    <row r="558" spans="6:69" x14ac:dyDescent="0.25">
      <c r="F558" s="18"/>
      <c r="G558" s="18"/>
      <c r="H558" s="252"/>
      <c r="I558" s="18"/>
      <c r="J558" s="18"/>
      <c r="W558" s="215"/>
      <c r="X558" s="18"/>
      <c r="Y558" s="31"/>
      <c r="Z558" s="31"/>
      <c r="AA558" s="43"/>
      <c r="AB558" s="18"/>
      <c r="AC558" s="18"/>
      <c r="AE558" s="18"/>
      <c r="AF558" s="18"/>
      <c r="AG558" s="18"/>
      <c r="AI558" s="18"/>
      <c r="AK558" s="18"/>
      <c r="AL558" s="18"/>
      <c r="AN558" s="36"/>
      <c r="AO558" s="36"/>
      <c r="AP558" s="36"/>
      <c r="AQ558" s="36"/>
      <c r="AR558" s="36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</row>
    <row r="559" spans="6:69" x14ac:dyDescent="0.25">
      <c r="F559" s="18"/>
      <c r="G559" s="18"/>
      <c r="H559" s="252"/>
      <c r="I559" s="18"/>
      <c r="J559" s="18"/>
      <c r="W559" s="215"/>
      <c r="X559" s="18"/>
      <c r="Y559" s="31"/>
      <c r="Z559" s="31"/>
      <c r="AA559" s="43"/>
      <c r="AB559" s="18"/>
      <c r="AC559" s="18"/>
      <c r="AE559" s="18"/>
      <c r="AF559" s="18"/>
      <c r="AG559" s="18"/>
      <c r="AI559" s="18"/>
      <c r="AK559" s="18"/>
      <c r="AL559" s="18"/>
      <c r="AN559" s="36"/>
      <c r="AO559" s="36"/>
      <c r="AP559" s="36"/>
      <c r="AQ559" s="36"/>
      <c r="AR559" s="36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</row>
    <row r="560" spans="6:69" x14ac:dyDescent="0.25">
      <c r="F560" s="18"/>
      <c r="G560" s="18"/>
      <c r="H560" s="252"/>
      <c r="I560" s="18"/>
      <c r="J560" s="18"/>
      <c r="W560" s="215"/>
      <c r="X560" s="18"/>
      <c r="Y560" s="31"/>
      <c r="Z560" s="31"/>
      <c r="AA560" s="43"/>
      <c r="AB560" s="18"/>
      <c r="AC560" s="18"/>
      <c r="AE560" s="18"/>
      <c r="AF560" s="18"/>
      <c r="AG560" s="18"/>
      <c r="AI560" s="18"/>
      <c r="AK560" s="18"/>
      <c r="AL560" s="18"/>
      <c r="AN560" s="36"/>
      <c r="AO560" s="36"/>
      <c r="AP560" s="36"/>
      <c r="AQ560" s="36"/>
      <c r="AR560" s="36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</row>
    <row r="561" spans="6:69" x14ac:dyDescent="0.25">
      <c r="F561" s="18"/>
      <c r="G561" s="18"/>
      <c r="H561" s="252"/>
      <c r="I561" s="18"/>
      <c r="J561" s="18"/>
      <c r="W561" s="215"/>
      <c r="X561" s="18"/>
      <c r="Y561" s="31"/>
      <c r="Z561" s="31"/>
      <c r="AA561" s="43"/>
      <c r="AB561" s="18"/>
      <c r="AC561" s="18"/>
      <c r="AE561" s="18"/>
      <c r="AF561" s="18"/>
      <c r="AG561" s="18"/>
      <c r="AI561" s="18"/>
      <c r="AK561" s="18"/>
      <c r="AL561" s="18"/>
      <c r="AN561" s="36"/>
      <c r="AO561" s="36"/>
      <c r="AP561" s="36"/>
      <c r="AQ561" s="36"/>
      <c r="AR561" s="36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</row>
    <row r="562" spans="6:69" x14ac:dyDescent="0.25">
      <c r="F562" s="18"/>
      <c r="G562" s="18"/>
      <c r="H562" s="252"/>
      <c r="I562" s="18"/>
      <c r="J562" s="18"/>
      <c r="W562" s="215"/>
      <c r="X562" s="18"/>
      <c r="Y562" s="31"/>
      <c r="Z562" s="31"/>
      <c r="AA562" s="43"/>
      <c r="AB562" s="18"/>
      <c r="AC562" s="18"/>
      <c r="AE562" s="18"/>
      <c r="AF562" s="18"/>
      <c r="AG562" s="18"/>
      <c r="AI562" s="18"/>
      <c r="AK562" s="18"/>
      <c r="AL562" s="18"/>
      <c r="AN562" s="36"/>
      <c r="AO562" s="36"/>
      <c r="AP562" s="36"/>
      <c r="AQ562" s="36"/>
      <c r="AR562" s="36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</row>
    <row r="563" spans="6:69" x14ac:dyDescent="0.25">
      <c r="F563" s="18"/>
      <c r="G563" s="18"/>
      <c r="H563" s="252"/>
      <c r="I563" s="18"/>
      <c r="J563" s="18"/>
      <c r="W563" s="215"/>
      <c r="X563" s="18"/>
      <c r="Y563" s="31"/>
      <c r="Z563" s="31"/>
      <c r="AA563" s="43"/>
      <c r="AB563" s="18"/>
      <c r="AC563" s="18"/>
      <c r="AE563" s="18"/>
      <c r="AF563" s="18"/>
      <c r="AG563" s="18"/>
      <c r="AI563" s="18"/>
      <c r="AK563" s="18"/>
      <c r="AL563" s="18"/>
      <c r="AN563" s="36"/>
      <c r="AO563" s="36"/>
      <c r="AP563" s="36"/>
      <c r="AQ563" s="36"/>
      <c r="AR563" s="36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</row>
    <row r="564" spans="6:69" x14ac:dyDescent="0.25">
      <c r="F564" s="18"/>
      <c r="G564" s="18"/>
      <c r="H564" s="252"/>
      <c r="I564" s="18"/>
      <c r="J564" s="18"/>
      <c r="W564" s="215"/>
      <c r="X564" s="18"/>
      <c r="Y564" s="31"/>
      <c r="Z564" s="31"/>
      <c r="AA564" s="43"/>
      <c r="AB564" s="18"/>
      <c r="AC564" s="18"/>
      <c r="AE564" s="18"/>
      <c r="AF564" s="18"/>
      <c r="AG564" s="18"/>
      <c r="AI564" s="18"/>
      <c r="AK564" s="18"/>
      <c r="AL564" s="18"/>
      <c r="AN564" s="36"/>
      <c r="AO564" s="36"/>
      <c r="AP564" s="36"/>
      <c r="AQ564" s="36"/>
      <c r="AR564" s="36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</row>
    <row r="565" spans="6:69" x14ac:dyDescent="0.25">
      <c r="F565" s="18"/>
      <c r="G565" s="18"/>
      <c r="H565" s="252"/>
      <c r="I565" s="18"/>
      <c r="J565" s="18"/>
      <c r="W565" s="215"/>
      <c r="X565" s="18"/>
      <c r="Y565" s="31"/>
      <c r="Z565" s="31"/>
      <c r="AA565" s="43"/>
      <c r="AB565" s="18"/>
      <c r="AC565" s="18"/>
      <c r="AE565" s="18"/>
      <c r="AF565" s="18"/>
      <c r="AG565" s="18"/>
      <c r="AI565" s="18"/>
      <c r="AK565" s="18"/>
      <c r="AL565" s="18"/>
      <c r="AN565" s="36"/>
      <c r="AO565" s="36"/>
      <c r="AP565" s="36"/>
      <c r="AQ565" s="36"/>
      <c r="AR565" s="36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</row>
    <row r="566" spans="6:69" x14ac:dyDescent="0.25">
      <c r="F566" s="18"/>
      <c r="G566" s="18"/>
      <c r="H566" s="252"/>
      <c r="I566" s="18"/>
      <c r="J566" s="18"/>
      <c r="W566" s="215"/>
      <c r="X566" s="18"/>
      <c r="Y566" s="31"/>
      <c r="Z566" s="31"/>
      <c r="AA566" s="43"/>
      <c r="AB566" s="18"/>
      <c r="AC566" s="18"/>
      <c r="AE566" s="18"/>
      <c r="AF566" s="18"/>
      <c r="AG566" s="18"/>
      <c r="AI566" s="18"/>
      <c r="AK566" s="18"/>
      <c r="AL566" s="18"/>
      <c r="AN566" s="36"/>
      <c r="AO566" s="36"/>
      <c r="AP566" s="36"/>
      <c r="AQ566" s="36"/>
      <c r="AR566" s="36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</row>
    <row r="567" spans="6:69" x14ac:dyDescent="0.25">
      <c r="F567" s="18"/>
      <c r="G567" s="18"/>
      <c r="H567" s="252"/>
      <c r="I567" s="18"/>
      <c r="J567" s="18"/>
      <c r="W567" s="215"/>
      <c r="X567" s="18"/>
      <c r="Y567" s="31"/>
      <c r="Z567" s="31"/>
      <c r="AA567" s="43"/>
      <c r="AB567" s="18"/>
      <c r="AC567" s="18"/>
      <c r="AE567" s="18"/>
      <c r="AF567" s="18"/>
      <c r="AG567" s="18"/>
      <c r="AI567" s="18"/>
      <c r="AK567" s="18"/>
      <c r="AL567" s="18"/>
      <c r="AN567" s="36"/>
      <c r="AO567" s="36"/>
      <c r="AP567" s="36"/>
      <c r="AQ567" s="36"/>
      <c r="AR567" s="36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</row>
    <row r="568" spans="6:69" x14ac:dyDescent="0.25">
      <c r="F568" s="18"/>
      <c r="G568" s="18"/>
      <c r="H568" s="252"/>
      <c r="I568" s="18"/>
      <c r="J568" s="18"/>
      <c r="W568" s="215"/>
      <c r="X568" s="18"/>
      <c r="Y568" s="31"/>
      <c r="Z568" s="31"/>
      <c r="AA568" s="43"/>
      <c r="AB568" s="18"/>
      <c r="AC568" s="18"/>
      <c r="AE568" s="18"/>
      <c r="AF568" s="18"/>
      <c r="AG568" s="18"/>
      <c r="AI568" s="18"/>
      <c r="AK568" s="18"/>
      <c r="AL568" s="18"/>
      <c r="AN568" s="36"/>
      <c r="AO568" s="36"/>
      <c r="AP568" s="36"/>
      <c r="AQ568" s="36"/>
      <c r="AR568" s="36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</row>
    <row r="569" spans="6:69" x14ac:dyDescent="0.25">
      <c r="F569" s="18"/>
      <c r="G569" s="18"/>
      <c r="H569" s="252"/>
      <c r="I569" s="18"/>
      <c r="J569" s="18"/>
      <c r="W569" s="215"/>
      <c r="X569" s="18"/>
      <c r="Y569" s="31"/>
      <c r="Z569" s="31"/>
      <c r="AA569" s="43"/>
      <c r="AB569" s="18"/>
      <c r="AC569" s="18"/>
      <c r="AE569" s="18"/>
      <c r="AF569" s="18"/>
      <c r="AG569" s="18"/>
      <c r="AI569" s="18"/>
      <c r="AK569" s="18"/>
      <c r="AL569" s="18"/>
      <c r="AN569" s="36"/>
      <c r="AO569" s="36"/>
      <c r="AP569" s="36"/>
      <c r="AQ569" s="36"/>
      <c r="AR569" s="36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</row>
    <row r="570" spans="6:69" x14ac:dyDescent="0.25">
      <c r="F570" s="18"/>
      <c r="G570" s="18"/>
      <c r="H570" s="252"/>
      <c r="I570" s="18"/>
      <c r="J570" s="18"/>
      <c r="W570" s="215"/>
      <c r="X570" s="18"/>
      <c r="Y570" s="31"/>
      <c r="Z570" s="31"/>
      <c r="AA570" s="43"/>
      <c r="AB570" s="18"/>
      <c r="AC570" s="18"/>
      <c r="AE570" s="18"/>
      <c r="AF570" s="18"/>
      <c r="AG570" s="18"/>
      <c r="AI570" s="18"/>
      <c r="AK570" s="18"/>
      <c r="AL570" s="18"/>
      <c r="AN570" s="36"/>
      <c r="AO570" s="36"/>
      <c r="AP570" s="36"/>
      <c r="AQ570" s="36"/>
      <c r="AR570" s="36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</row>
    <row r="571" spans="6:69" x14ac:dyDescent="0.25">
      <c r="F571" s="18"/>
      <c r="G571" s="18"/>
      <c r="H571" s="252"/>
      <c r="I571" s="18"/>
      <c r="J571" s="18"/>
      <c r="W571" s="215"/>
      <c r="X571" s="18"/>
      <c r="Y571" s="31"/>
      <c r="Z571" s="31"/>
      <c r="AA571" s="43"/>
      <c r="AB571" s="18"/>
      <c r="AC571" s="18"/>
      <c r="AE571" s="18"/>
      <c r="AF571" s="18"/>
      <c r="AG571" s="18"/>
      <c r="AI571" s="18"/>
      <c r="AK571" s="18"/>
      <c r="AL571" s="18"/>
      <c r="AN571" s="36"/>
      <c r="AO571" s="36"/>
      <c r="AP571" s="36"/>
      <c r="AQ571" s="36"/>
      <c r="AR571" s="36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</row>
    <row r="572" spans="6:69" x14ac:dyDescent="0.25">
      <c r="F572" s="18"/>
      <c r="G572" s="18"/>
      <c r="H572" s="252"/>
      <c r="I572" s="18"/>
      <c r="J572" s="18"/>
      <c r="W572" s="215"/>
      <c r="X572" s="18"/>
      <c r="Y572" s="31"/>
      <c r="Z572" s="31"/>
      <c r="AA572" s="43"/>
      <c r="AB572" s="18"/>
      <c r="AC572" s="18"/>
      <c r="AE572" s="18"/>
      <c r="AF572" s="18"/>
      <c r="AG572" s="18"/>
      <c r="AI572" s="18"/>
      <c r="AK572" s="18"/>
      <c r="AL572" s="18"/>
      <c r="AN572" s="36"/>
      <c r="AO572" s="36"/>
      <c r="AP572" s="36"/>
      <c r="AQ572" s="36"/>
      <c r="AR572" s="36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</row>
    <row r="573" spans="6:69" x14ac:dyDescent="0.25">
      <c r="F573" s="18"/>
      <c r="G573" s="18"/>
      <c r="H573" s="252"/>
      <c r="I573" s="18"/>
      <c r="J573" s="18"/>
      <c r="W573" s="215"/>
      <c r="X573" s="18"/>
      <c r="Y573" s="31"/>
      <c r="Z573" s="31"/>
      <c r="AA573" s="43"/>
      <c r="AB573" s="18"/>
      <c r="AC573" s="18"/>
      <c r="AE573" s="18"/>
      <c r="AF573" s="18"/>
      <c r="AG573" s="18"/>
      <c r="AI573" s="18"/>
      <c r="AK573" s="18"/>
      <c r="AL573" s="18"/>
      <c r="AN573" s="36"/>
      <c r="AO573" s="36"/>
      <c r="AP573" s="36"/>
      <c r="AQ573" s="36"/>
      <c r="AR573" s="36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</row>
    <row r="574" spans="6:69" x14ac:dyDescent="0.25">
      <c r="F574" s="18"/>
      <c r="G574" s="18"/>
      <c r="H574" s="252"/>
      <c r="I574" s="18"/>
      <c r="J574" s="18"/>
      <c r="W574" s="215"/>
      <c r="X574" s="18"/>
      <c r="Y574" s="31"/>
      <c r="Z574" s="31"/>
      <c r="AA574" s="43"/>
      <c r="AB574" s="18"/>
      <c r="AC574" s="18"/>
      <c r="AE574" s="18"/>
      <c r="AF574" s="18"/>
      <c r="AG574" s="18"/>
      <c r="AI574" s="18"/>
      <c r="AK574" s="18"/>
      <c r="AL574" s="18"/>
      <c r="AN574" s="36"/>
      <c r="AO574" s="36"/>
      <c r="AP574" s="36"/>
      <c r="AQ574" s="36"/>
      <c r="AR574" s="36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</row>
    <row r="575" spans="6:69" x14ac:dyDescent="0.25">
      <c r="F575" s="18"/>
      <c r="G575" s="18"/>
      <c r="H575" s="252"/>
      <c r="I575" s="18"/>
      <c r="J575" s="18"/>
      <c r="W575" s="215"/>
      <c r="X575" s="18"/>
      <c r="Y575" s="31"/>
      <c r="Z575" s="31"/>
      <c r="AA575" s="43"/>
      <c r="AB575" s="18"/>
      <c r="AC575" s="18"/>
      <c r="AE575" s="18"/>
      <c r="AF575" s="18"/>
      <c r="AG575" s="18"/>
      <c r="AI575" s="18"/>
      <c r="AK575" s="18"/>
      <c r="AL575" s="18"/>
      <c r="AN575" s="36"/>
      <c r="AO575" s="36"/>
      <c r="AP575" s="36"/>
      <c r="AQ575" s="36"/>
      <c r="AR575" s="36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</row>
    <row r="576" spans="6:69" x14ac:dyDescent="0.25">
      <c r="F576" s="18"/>
      <c r="G576" s="18"/>
      <c r="H576" s="252"/>
      <c r="I576" s="18"/>
      <c r="J576" s="18"/>
      <c r="W576" s="215"/>
      <c r="X576" s="18"/>
      <c r="Y576" s="31"/>
      <c r="Z576" s="31"/>
      <c r="AA576" s="43"/>
      <c r="AB576" s="18"/>
      <c r="AC576" s="18"/>
      <c r="AE576" s="18"/>
      <c r="AF576" s="18"/>
      <c r="AG576" s="18"/>
      <c r="AI576" s="18"/>
      <c r="AK576" s="18"/>
      <c r="AL576" s="18"/>
      <c r="AN576" s="36"/>
      <c r="AO576" s="36"/>
      <c r="AP576" s="36"/>
      <c r="AQ576" s="36"/>
      <c r="AR576" s="36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</row>
    <row r="577" spans="6:69" x14ac:dyDescent="0.25">
      <c r="F577" s="18"/>
      <c r="G577" s="18"/>
      <c r="H577" s="252"/>
      <c r="I577" s="18"/>
      <c r="J577" s="18"/>
      <c r="W577" s="215"/>
      <c r="X577" s="18"/>
      <c r="Y577" s="31"/>
      <c r="Z577" s="31"/>
      <c r="AA577" s="43"/>
      <c r="AB577" s="18"/>
      <c r="AC577" s="18"/>
      <c r="AE577" s="18"/>
      <c r="AF577" s="18"/>
      <c r="AG577" s="18"/>
      <c r="AI577" s="18"/>
      <c r="AK577" s="18"/>
      <c r="AL577" s="18"/>
      <c r="AN577" s="36"/>
      <c r="AO577" s="36"/>
      <c r="AP577" s="36"/>
      <c r="AQ577" s="36"/>
      <c r="AR577" s="36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</row>
    <row r="578" spans="6:69" x14ac:dyDescent="0.25">
      <c r="F578" s="18"/>
      <c r="G578" s="18"/>
      <c r="H578" s="252"/>
      <c r="I578" s="18"/>
      <c r="J578" s="18"/>
      <c r="W578" s="215"/>
      <c r="X578" s="18"/>
      <c r="Y578" s="31"/>
      <c r="Z578" s="31"/>
      <c r="AA578" s="43"/>
      <c r="AB578" s="18"/>
      <c r="AC578" s="18"/>
      <c r="AE578" s="18"/>
      <c r="AF578" s="18"/>
      <c r="AG578" s="18"/>
      <c r="AI578" s="18"/>
      <c r="AK578" s="18"/>
      <c r="AL578" s="18"/>
      <c r="AN578" s="36"/>
      <c r="AO578" s="36"/>
      <c r="AP578" s="36"/>
      <c r="AQ578" s="36"/>
      <c r="AR578" s="36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</row>
    <row r="579" spans="6:69" x14ac:dyDescent="0.25">
      <c r="F579" s="18"/>
      <c r="G579" s="18"/>
      <c r="H579" s="252"/>
      <c r="I579" s="18"/>
      <c r="J579" s="18"/>
      <c r="W579" s="215"/>
      <c r="X579" s="18"/>
      <c r="Y579" s="31"/>
      <c r="Z579" s="31"/>
      <c r="AA579" s="43"/>
      <c r="AB579" s="18"/>
      <c r="AC579" s="18"/>
      <c r="AE579" s="18"/>
      <c r="AF579" s="18"/>
      <c r="AG579" s="18"/>
      <c r="AI579" s="18"/>
      <c r="AK579" s="18"/>
      <c r="AL579" s="18"/>
      <c r="AN579" s="36"/>
      <c r="AO579" s="36"/>
      <c r="AP579" s="36"/>
      <c r="AQ579" s="36"/>
      <c r="AR579" s="36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</row>
    <row r="580" spans="6:69" x14ac:dyDescent="0.25">
      <c r="F580" s="18"/>
      <c r="G580" s="18"/>
      <c r="H580" s="252"/>
      <c r="I580" s="18"/>
      <c r="J580" s="18"/>
      <c r="W580" s="215"/>
      <c r="X580" s="18"/>
      <c r="Y580" s="31"/>
      <c r="Z580" s="31"/>
      <c r="AA580" s="43"/>
      <c r="AB580" s="18"/>
      <c r="AC580" s="18"/>
      <c r="AE580" s="18"/>
      <c r="AF580" s="18"/>
      <c r="AG580" s="18"/>
      <c r="AI580" s="18"/>
      <c r="AK580" s="18"/>
      <c r="AL580" s="18"/>
      <c r="AN580" s="36"/>
      <c r="AO580" s="36"/>
      <c r="AP580" s="36"/>
      <c r="AQ580" s="36"/>
      <c r="AR580" s="36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</row>
    <row r="581" spans="6:69" x14ac:dyDescent="0.25">
      <c r="F581" s="18"/>
      <c r="G581" s="18"/>
      <c r="H581" s="252"/>
      <c r="I581" s="18"/>
      <c r="J581" s="18"/>
      <c r="W581" s="215"/>
      <c r="X581" s="18"/>
      <c r="Y581" s="31"/>
      <c r="Z581" s="31"/>
      <c r="AA581" s="43"/>
      <c r="AB581" s="18"/>
      <c r="AC581" s="18"/>
      <c r="AE581" s="18"/>
      <c r="AF581" s="18"/>
      <c r="AG581" s="18"/>
      <c r="AI581" s="18"/>
      <c r="AK581" s="18"/>
      <c r="AL581" s="18"/>
      <c r="AN581" s="36"/>
      <c r="AO581" s="36"/>
      <c r="AP581" s="36"/>
      <c r="AQ581" s="36"/>
      <c r="AR581" s="36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</row>
    <row r="582" spans="6:69" x14ac:dyDescent="0.25">
      <c r="F582" s="18"/>
      <c r="G582" s="18"/>
      <c r="H582" s="252"/>
      <c r="I582" s="18"/>
      <c r="J582" s="18"/>
      <c r="W582" s="215"/>
      <c r="X582" s="18"/>
      <c r="Y582" s="31"/>
      <c r="Z582" s="31"/>
      <c r="AA582" s="43"/>
      <c r="AB582" s="18"/>
      <c r="AC582" s="18"/>
      <c r="AE582" s="18"/>
      <c r="AF582" s="18"/>
      <c r="AG582" s="18"/>
      <c r="AI582" s="18"/>
      <c r="AK582" s="18"/>
      <c r="AL582" s="18"/>
      <c r="AN582" s="36"/>
      <c r="AO582" s="36"/>
      <c r="AP582" s="36"/>
      <c r="AQ582" s="36"/>
      <c r="AR582" s="36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</row>
    <row r="583" spans="6:69" x14ac:dyDescent="0.25">
      <c r="F583" s="18"/>
      <c r="G583" s="18"/>
      <c r="H583" s="252"/>
      <c r="I583" s="18"/>
      <c r="J583" s="18"/>
      <c r="W583" s="215"/>
      <c r="X583" s="18"/>
      <c r="Y583" s="31"/>
      <c r="Z583" s="31"/>
      <c r="AA583" s="43"/>
      <c r="AB583" s="18"/>
      <c r="AC583" s="18"/>
      <c r="AE583" s="18"/>
      <c r="AF583" s="18"/>
      <c r="AG583" s="18"/>
      <c r="AI583" s="18"/>
      <c r="AK583" s="18"/>
      <c r="AL583" s="18"/>
      <c r="AN583" s="36"/>
      <c r="AO583" s="36"/>
      <c r="AP583" s="36"/>
      <c r="AQ583" s="36"/>
      <c r="AR583" s="36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</row>
    <row r="584" spans="6:69" x14ac:dyDescent="0.25">
      <c r="F584" s="18"/>
      <c r="G584" s="18"/>
      <c r="H584" s="252"/>
      <c r="I584" s="18"/>
      <c r="J584" s="18"/>
      <c r="W584" s="215"/>
      <c r="X584" s="18"/>
      <c r="Y584" s="31"/>
      <c r="Z584" s="31"/>
      <c r="AA584" s="43"/>
      <c r="AB584" s="18"/>
      <c r="AC584" s="18"/>
      <c r="AE584" s="18"/>
      <c r="AF584" s="18"/>
      <c r="AG584" s="18"/>
      <c r="AI584" s="18"/>
      <c r="AK584" s="18"/>
      <c r="AL584" s="18"/>
      <c r="AN584" s="36"/>
      <c r="AO584" s="36"/>
      <c r="AP584" s="36"/>
      <c r="AQ584" s="36"/>
      <c r="AR584" s="36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</row>
    <row r="585" spans="6:69" x14ac:dyDescent="0.25">
      <c r="F585" s="18"/>
      <c r="G585" s="18"/>
      <c r="H585" s="252"/>
      <c r="I585" s="18"/>
      <c r="J585" s="18"/>
      <c r="W585" s="215"/>
      <c r="X585" s="18"/>
      <c r="Y585" s="31"/>
      <c r="Z585" s="31"/>
      <c r="AA585" s="43"/>
      <c r="AB585" s="18"/>
      <c r="AC585" s="18"/>
      <c r="AE585" s="18"/>
      <c r="AF585" s="18"/>
      <c r="AG585" s="18"/>
      <c r="AI585" s="18"/>
      <c r="AK585" s="18"/>
      <c r="AL585" s="18"/>
      <c r="AN585" s="36"/>
      <c r="AO585" s="36"/>
      <c r="AP585" s="36"/>
      <c r="AQ585" s="36"/>
      <c r="AR585" s="36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</row>
    <row r="586" spans="6:69" x14ac:dyDescent="0.25">
      <c r="F586" s="18"/>
      <c r="G586" s="18"/>
      <c r="H586" s="252"/>
      <c r="I586" s="18"/>
      <c r="J586" s="18"/>
      <c r="W586" s="215"/>
      <c r="X586" s="18"/>
      <c r="Y586" s="31"/>
      <c r="Z586" s="31"/>
      <c r="AA586" s="43"/>
      <c r="AB586" s="18"/>
      <c r="AC586" s="18"/>
      <c r="AE586" s="18"/>
      <c r="AF586" s="18"/>
      <c r="AG586" s="18"/>
      <c r="AI586" s="18"/>
      <c r="AK586" s="18"/>
      <c r="AL586" s="18"/>
      <c r="AN586" s="36"/>
      <c r="AO586" s="36"/>
      <c r="AP586" s="36"/>
      <c r="AQ586" s="36"/>
      <c r="AR586" s="36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</row>
    <row r="587" spans="6:69" x14ac:dyDescent="0.25">
      <c r="F587" s="18"/>
      <c r="G587" s="18"/>
      <c r="H587" s="252"/>
      <c r="I587" s="18"/>
      <c r="J587" s="18"/>
      <c r="W587" s="215"/>
      <c r="X587" s="18"/>
      <c r="Y587" s="31"/>
      <c r="Z587" s="31"/>
      <c r="AA587" s="43"/>
      <c r="AB587" s="18"/>
      <c r="AC587" s="18"/>
      <c r="AE587" s="18"/>
      <c r="AF587" s="18"/>
      <c r="AG587" s="18"/>
      <c r="AI587" s="18"/>
      <c r="AK587" s="18"/>
      <c r="AL587" s="18"/>
      <c r="AN587" s="36"/>
      <c r="AO587" s="36"/>
      <c r="AP587" s="36"/>
      <c r="AQ587" s="36"/>
      <c r="AR587" s="36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</row>
    <row r="588" spans="6:69" x14ac:dyDescent="0.25">
      <c r="F588" s="18"/>
      <c r="G588" s="18"/>
      <c r="H588" s="252"/>
      <c r="I588" s="18"/>
      <c r="J588" s="18"/>
      <c r="W588" s="215"/>
      <c r="X588" s="18"/>
      <c r="Y588" s="31"/>
      <c r="Z588" s="31"/>
      <c r="AA588" s="43"/>
      <c r="AB588" s="18"/>
      <c r="AC588" s="18"/>
      <c r="AE588" s="18"/>
      <c r="AF588" s="18"/>
      <c r="AG588" s="18"/>
      <c r="AI588" s="18"/>
      <c r="AK588" s="18"/>
      <c r="AL588" s="18"/>
      <c r="AN588" s="36"/>
      <c r="AO588" s="36"/>
      <c r="AP588" s="36"/>
      <c r="AQ588" s="36"/>
      <c r="AR588" s="36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</row>
    <row r="589" spans="6:69" x14ac:dyDescent="0.25">
      <c r="F589" s="18"/>
      <c r="G589" s="18"/>
      <c r="H589" s="252"/>
      <c r="I589" s="18"/>
      <c r="J589" s="18"/>
      <c r="W589" s="215"/>
      <c r="X589" s="18"/>
      <c r="Y589" s="31"/>
      <c r="Z589" s="31"/>
      <c r="AA589" s="43"/>
      <c r="AB589" s="18"/>
      <c r="AC589" s="18"/>
      <c r="AE589" s="18"/>
      <c r="AF589" s="18"/>
      <c r="AG589" s="18"/>
      <c r="AI589" s="18"/>
      <c r="AK589" s="18"/>
      <c r="AL589" s="18"/>
      <c r="AN589" s="36"/>
      <c r="AO589" s="36"/>
      <c r="AP589" s="36"/>
      <c r="AQ589" s="36"/>
      <c r="AR589" s="36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</row>
    <row r="590" spans="6:69" x14ac:dyDescent="0.25">
      <c r="F590" s="18"/>
      <c r="G590" s="18"/>
      <c r="H590" s="252"/>
      <c r="I590" s="18"/>
      <c r="J590" s="18"/>
      <c r="W590" s="215"/>
      <c r="X590" s="18"/>
      <c r="Y590" s="31"/>
      <c r="Z590" s="31"/>
      <c r="AA590" s="43"/>
      <c r="AB590" s="18"/>
      <c r="AC590" s="18"/>
      <c r="AE590" s="18"/>
      <c r="AF590" s="18"/>
      <c r="AG590" s="18"/>
      <c r="AI590" s="18"/>
      <c r="AK590" s="18"/>
      <c r="AL590" s="18"/>
      <c r="AN590" s="36"/>
      <c r="AO590" s="36"/>
      <c r="AP590" s="36"/>
      <c r="AQ590" s="36"/>
      <c r="AR590" s="36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</row>
    <row r="591" spans="6:69" x14ac:dyDescent="0.25">
      <c r="F591" s="18"/>
      <c r="G591" s="18"/>
      <c r="H591" s="252"/>
      <c r="I591" s="18"/>
      <c r="J591" s="18"/>
      <c r="W591" s="215"/>
      <c r="X591" s="18"/>
      <c r="Y591" s="31"/>
      <c r="Z591" s="31"/>
      <c r="AA591" s="43"/>
      <c r="AB591" s="18"/>
      <c r="AC591" s="18"/>
      <c r="AE591" s="18"/>
      <c r="AF591" s="18"/>
      <c r="AG591" s="18"/>
      <c r="AI591" s="18"/>
      <c r="AK591" s="18"/>
      <c r="AL591" s="18"/>
      <c r="AN591" s="36"/>
      <c r="AO591" s="36"/>
      <c r="AP591" s="36"/>
      <c r="AQ591" s="36"/>
      <c r="AR591" s="36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</row>
    <row r="592" spans="6:69" x14ac:dyDescent="0.25">
      <c r="F592" s="18"/>
      <c r="G592" s="18"/>
      <c r="H592" s="252"/>
      <c r="I592" s="18"/>
      <c r="J592" s="18"/>
      <c r="W592" s="215"/>
      <c r="X592" s="18"/>
      <c r="Y592" s="31"/>
      <c r="Z592" s="31"/>
      <c r="AA592" s="43"/>
      <c r="AB592" s="18"/>
      <c r="AC592" s="18"/>
      <c r="AE592" s="18"/>
      <c r="AF592" s="18"/>
      <c r="AG592" s="18"/>
      <c r="AI592" s="18"/>
      <c r="AK592" s="18"/>
      <c r="AL592" s="18"/>
      <c r="AN592" s="36"/>
      <c r="AO592" s="36"/>
      <c r="AP592" s="36"/>
      <c r="AQ592" s="36"/>
      <c r="AR592" s="36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</row>
    <row r="593" spans="6:69" x14ac:dyDescent="0.25">
      <c r="F593" s="18"/>
      <c r="G593" s="18"/>
      <c r="H593" s="252"/>
      <c r="I593" s="18"/>
      <c r="J593" s="18"/>
      <c r="W593" s="215"/>
      <c r="X593" s="18"/>
      <c r="Y593" s="31"/>
      <c r="Z593" s="31"/>
      <c r="AA593" s="43"/>
      <c r="AB593" s="18"/>
      <c r="AC593" s="18"/>
      <c r="AE593" s="18"/>
      <c r="AF593" s="18"/>
      <c r="AG593" s="18"/>
      <c r="AI593" s="18"/>
      <c r="AK593" s="18"/>
      <c r="AL593" s="18"/>
      <c r="AN593" s="36"/>
      <c r="AO593" s="36"/>
      <c r="AP593" s="36"/>
      <c r="AQ593" s="36"/>
      <c r="AR593" s="36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</row>
    <row r="594" spans="6:69" x14ac:dyDescent="0.25">
      <c r="F594" s="18"/>
      <c r="G594" s="18"/>
      <c r="H594" s="252"/>
      <c r="I594" s="18"/>
      <c r="J594" s="18"/>
      <c r="W594" s="215"/>
      <c r="X594" s="18"/>
      <c r="Y594" s="31"/>
      <c r="Z594" s="31"/>
      <c r="AA594" s="43"/>
      <c r="AB594" s="18"/>
      <c r="AC594" s="18"/>
      <c r="AE594" s="18"/>
      <c r="AF594" s="18"/>
      <c r="AG594" s="18"/>
      <c r="AI594" s="18"/>
      <c r="AK594" s="18"/>
      <c r="AL594" s="18"/>
      <c r="AN594" s="36"/>
      <c r="AO594" s="36"/>
      <c r="AP594" s="36"/>
      <c r="AQ594" s="36"/>
      <c r="AR594" s="36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</row>
    <row r="595" spans="6:69" x14ac:dyDescent="0.25">
      <c r="F595" s="18"/>
      <c r="G595" s="18"/>
      <c r="H595" s="252"/>
      <c r="I595" s="18"/>
      <c r="J595" s="18"/>
      <c r="W595" s="215"/>
      <c r="X595" s="18"/>
      <c r="Y595" s="31"/>
      <c r="Z595" s="31"/>
      <c r="AA595" s="43"/>
      <c r="AB595" s="18"/>
      <c r="AC595" s="18"/>
      <c r="AE595" s="18"/>
      <c r="AF595" s="18"/>
      <c r="AG595" s="18"/>
      <c r="AI595" s="18"/>
      <c r="AK595" s="18"/>
      <c r="AL595" s="18"/>
      <c r="AN595" s="36"/>
      <c r="AO595" s="36"/>
      <c r="AP595" s="36"/>
      <c r="AQ595" s="36"/>
      <c r="AR595" s="36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</row>
    <row r="596" spans="6:69" x14ac:dyDescent="0.25">
      <c r="F596" s="18"/>
      <c r="G596" s="18"/>
      <c r="H596" s="252"/>
      <c r="I596" s="18"/>
      <c r="J596" s="18"/>
      <c r="W596" s="215"/>
      <c r="X596" s="18"/>
      <c r="Y596" s="31"/>
      <c r="Z596" s="31"/>
      <c r="AA596" s="43"/>
      <c r="AB596" s="18"/>
      <c r="AC596" s="18"/>
      <c r="AE596" s="18"/>
      <c r="AF596" s="18"/>
      <c r="AG596" s="18"/>
      <c r="AI596" s="18"/>
      <c r="AK596" s="18"/>
      <c r="AL596" s="18"/>
      <c r="AN596" s="36"/>
      <c r="AO596" s="36"/>
      <c r="AP596" s="36"/>
      <c r="AQ596" s="36"/>
      <c r="AR596" s="36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</row>
    <row r="597" spans="6:69" x14ac:dyDescent="0.25">
      <c r="F597" s="18"/>
      <c r="G597" s="18"/>
      <c r="H597" s="252"/>
      <c r="I597" s="18"/>
      <c r="J597" s="18"/>
      <c r="W597" s="215"/>
      <c r="X597" s="18"/>
      <c r="Y597" s="31"/>
      <c r="Z597" s="31"/>
      <c r="AA597" s="43"/>
      <c r="AB597" s="18"/>
      <c r="AC597" s="18"/>
      <c r="AE597" s="18"/>
      <c r="AF597" s="18"/>
      <c r="AG597" s="18"/>
      <c r="AI597" s="18"/>
      <c r="AK597" s="18"/>
      <c r="AL597" s="18"/>
      <c r="AN597" s="36"/>
      <c r="AO597" s="36"/>
      <c r="AP597" s="36"/>
      <c r="AQ597" s="36"/>
      <c r="AR597" s="36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</row>
    <row r="598" spans="6:69" x14ac:dyDescent="0.25">
      <c r="F598" s="18"/>
      <c r="G598" s="18"/>
      <c r="H598" s="252"/>
      <c r="I598" s="18"/>
      <c r="J598" s="18"/>
      <c r="W598" s="215"/>
      <c r="X598" s="18"/>
      <c r="Y598" s="31"/>
      <c r="Z598" s="31"/>
      <c r="AA598" s="43"/>
      <c r="AB598" s="18"/>
      <c r="AC598" s="18"/>
      <c r="AE598" s="18"/>
      <c r="AF598" s="18"/>
      <c r="AG598" s="18"/>
      <c r="AI598" s="18"/>
      <c r="AK598" s="18"/>
      <c r="AL598" s="18"/>
      <c r="AN598" s="36"/>
      <c r="AO598" s="36"/>
      <c r="AP598" s="36"/>
      <c r="AQ598" s="36"/>
      <c r="AR598" s="36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</row>
    <row r="599" spans="6:69" x14ac:dyDescent="0.25">
      <c r="F599" s="18"/>
      <c r="G599" s="18"/>
      <c r="H599" s="252"/>
      <c r="I599" s="18"/>
      <c r="J599" s="18"/>
      <c r="W599" s="215"/>
      <c r="X599" s="18"/>
      <c r="Y599" s="31"/>
      <c r="Z599" s="31"/>
      <c r="AA599" s="43"/>
      <c r="AB599" s="18"/>
      <c r="AC599" s="18"/>
      <c r="AE599" s="18"/>
      <c r="AF599" s="18"/>
      <c r="AG599" s="18"/>
      <c r="AI599" s="18"/>
      <c r="AK599" s="18"/>
      <c r="AL599" s="18"/>
      <c r="AN599" s="36"/>
      <c r="AO599" s="36"/>
      <c r="AP599" s="36"/>
      <c r="AQ599" s="36"/>
      <c r="AR599" s="36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</row>
    <row r="600" spans="6:69" x14ac:dyDescent="0.25">
      <c r="F600" s="18"/>
      <c r="G600" s="18"/>
      <c r="H600" s="252"/>
      <c r="I600" s="18"/>
      <c r="J600" s="18"/>
      <c r="W600" s="215"/>
      <c r="X600" s="18"/>
      <c r="Y600" s="31"/>
      <c r="Z600" s="31"/>
      <c r="AA600" s="43"/>
      <c r="AB600" s="18"/>
      <c r="AC600" s="18"/>
      <c r="AE600" s="18"/>
      <c r="AF600" s="18"/>
      <c r="AG600" s="18"/>
      <c r="AI600" s="18"/>
      <c r="AK600" s="18"/>
      <c r="AL600" s="18"/>
      <c r="AN600" s="36"/>
      <c r="AO600" s="36"/>
      <c r="AP600" s="36"/>
      <c r="AQ600" s="36"/>
      <c r="AR600" s="36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</row>
    <row r="601" spans="6:69" x14ac:dyDescent="0.25">
      <c r="F601" s="18"/>
      <c r="G601" s="18"/>
      <c r="H601" s="252"/>
      <c r="I601" s="18"/>
      <c r="J601" s="18"/>
      <c r="W601" s="215"/>
      <c r="X601" s="18"/>
      <c r="Y601" s="31"/>
      <c r="Z601" s="31"/>
      <c r="AA601" s="43"/>
      <c r="AB601" s="18"/>
      <c r="AC601" s="18"/>
      <c r="AE601" s="18"/>
      <c r="AF601" s="18"/>
      <c r="AG601" s="18"/>
      <c r="AI601" s="18"/>
      <c r="AK601" s="18"/>
      <c r="AL601" s="18"/>
      <c r="AN601" s="36"/>
      <c r="AO601" s="36"/>
      <c r="AP601" s="36"/>
      <c r="AQ601" s="36"/>
      <c r="AR601" s="36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</row>
    <row r="602" spans="6:69" x14ac:dyDescent="0.25">
      <c r="F602" s="18"/>
      <c r="G602" s="18"/>
      <c r="H602" s="252"/>
      <c r="I602" s="18"/>
      <c r="J602" s="18"/>
      <c r="W602" s="215"/>
      <c r="X602" s="18"/>
      <c r="Y602" s="31"/>
      <c r="Z602" s="31"/>
      <c r="AA602" s="43"/>
      <c r="AB602" s="18"/>
      <c r="AC602" s="18"/>
      <c r="AE602" s="18"/>
      <c r="AF602" s="18"/>
      <c r="AG602" s="18"/>
      <c r="AI602" s="18"/>
      <c r="AK602" s="18"/>
      <c r="AL602" s="18"/>
      <c r="AN602" s="36"/>
      <c r="AO602" s="36"/>
      <c r="AP602" s="36"/>
      <c r="AQ602" s="36"/>
      <c r="AR602" s="36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</row>
    <row r="603" spans="6:69" x14ac:dyDescent="0.25">
      <c r="F603" s="18"/>
      <c r="G603" s="18"/>
      <c r="H603" s="252"/>
      <c r="I603" s="18"/>
      <c r="J603" s="18"/>
      <c r="W603" s="215"/>
      <c r="X603" s="18"/>
      <c r="Y603" s="31"/>
      <c r="Z603" s="31"/>
      <c r="AA603" s="43"/>
      <c r="AB603" s="18"/>
      <c r="AC603" s="18"/>
      <c r="AE603" s="18"/>
      <c r="AF603" s="18"/>
      <c r="AG603" s="18"/>
      <c r="AI603" s="18"/>
      <c r="AK603" s="18"/>
      <c r="AL603" s="18"/>
      <c r="AN603" s="36"/>
      <c r="AO603" s="36"/>
      <c r="AP603" s="36"/>
      <c r="AQ603" s="36"/>
      <c r="AR603" s="36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</row>
    <row r="604" spans="6:69" x14ac:dyDescent="0.25">
      <c r="F604" s="18"/>
      <c r="G604" s="18"/>
      <c r="H604" s="252"/>
      <c r="I604" s="18"/>
      <c r="J604" s="18"/>
      <c r="W604" s="215"/>
      <c r="X604" s="18"/>
      <c r="Y604" s="31"/>
      <c r="Z604" s="31"/>
      <c r="AA604" s="43"/>
      <c r="AB604" s="18"/>
      <c r="AC604" s="18"/>
      <c r="AE604" s="18"/>
      <c r="AF604" s="18"/>
      <c r="AG604" s="18"/>
      <c r="AI604" s="18"/>
      <c r="AK604" s="18"/>
      <c r="AL604" s="18"/>
      <c r="AN604" s="36"/>
      <c r="AO604" s="36"/>
      <c r="AP604" s="36"/>
      <c r="AQ604" s="36"/>
      <c r="AR604" s="36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</row>
    <row r="605" spans="6:69" x14ac:dyDescent="0.25">
      <c r="F605" s="18"/>
      <c r="G605" s="18"/>
      <c r="H605" s="252"/>
      <c r="I605" s="18"/>
      <c r="J605" s="18"/>
      <c r="W605" s="215"/>
      <c r="X605" s="18"/>
      <c r="Y605" s="31"/>
      <c r="Z605" s="31"/>
      <c r="AA605" s="43"/>
      <c r="AB605" s="18"/>
      <c r="AC605" s="18"/>
      <c r="AE605" s="18"/>
      <c r="AF605" s="18"/>
      <c r="AG605" s="18"/>
      <c r="AI605" s="18"/>
      <c r="AK605" s="18"/>
      <c r="AL605" s="18"/>
      <c r="AN605" s="36"/>
      <c r="AO605" s="36"/>
      <c r="AP605" s="36"/>
      <c r="AQ605" s="36"/>
      <c r="AR605" s="36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</row>
    <row r="606" spans="6:69" x14ac:dyDescent="0.25">
      <c r="F606" s="18"/>
      <c r="G606" s="18"/>
      <c r="H606" s="252"/>
      <c r="I606" s="18"/>
      <c r="J606" s="18"/>
      <c r="W606" s="215"/>
      <c r="X606" s="18"/>
      <c r="Y606" s="31"/>
      <c r="Z606" s="31"/>
      <c r="AA606" s="43"/>
      <c r="AB606" s="18"/>
      <c r="AC606" s="18"/>
      <c r="AE606" s="18"/>
      <c r="AF606" s="18"/>
      <c r="AG606" s="18"/>
      <c r="AI606" s="18"/>
      <c r="AK606" s="18"/>
      <c r="AL606" s="18"/>
      <c r="AN606" s="36"/>
      <c r="AO606" s="36"/>
      <c r="AP606" s="36"/>
      <c r="AQ606" s="36"/>
      <c r="AR606" s="36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</row>
    <row r="607" spans="6:69" x14ac:dyDescent="0.25">
      <c r="F607" s="18"/>
      <c r="G607" s="18"/>
      <c r="H607" s="252"/>
      <c r="I607" s="18"/>
      <c r="J607" s="18"/>
      <c r="W607" s="215"/>
      <c r="X607" s="18"/>
      <c r="Y607" s="31"/>
      <c r="Z607" s="31"/>
      <c r="AA607" s="43"/>
      <c r="AB607" s="18"/>
      <c r="AC607" s="18"/>
      <c r="AE607" s="18"/>
      <c r="AF607" s="18"/>
      <c r="AG607" s="18"/>
      <c r="AI607" s="18"/>
      <c r="AK607" s="18"/>
      <c r="AL607" s="18"/>
      <c r="AN607" s="36"/>
      <c r="AO607" s="36"/>
      <c r="AP607" s="36"/>
      <c r="AQ607" s="36"/>
      <c r="AR607" s="36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</row>
    <row r="608" spans="6:69" x14ac:dyDescent="0.25">
      <c r="F608" s="18"/>
      <c r="G608" s="18"/>
      <c r="H608" s="252"/>
      <c r="I608" s="18"/>
      <c r="J608" s="18"/>
      <c r="W608" s="215"/>
      <c r="X608" s="18"/>
      <c r="Y608" s="31"/>
      <c r="Z608" s="31"/>
      <c r="AA608" s="43"/>
      <c r="AB608" s="18"/>
      <c r="AC608" s="18"/>
      <c r="AE608" s="18"/>
      <c r="AF608" s="18"/>
      <c r="AG608" s="18"/>
      <c r="AI608" s="18"/>
      <c r="AK608" s="18"/>
      <c r="AL608" s="18"/>
      <c r="AN608" s="36"/>
      <c r="AO608" s="36"/>
      <c r="AP608" s="36"/>
      <c r="AQ608" s="36"/>
      <c r="AR608" s="36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</row>
    <row r="609" spans="6:69" x14ac:dyDescent="0.25">
      <c r="F609" s="18"/>
      <c r="G609" s="18"/>
      <c r="H609" s="252"/>
      <c r="I609" s="18"/>
      <c r="J609" s="18"/>
      <c r="W609" s="215"/>
      <c r="X609" s="18"/>
      <c r="Y609" s="31"/>
      <c r="Z609" s="31"/>
      <c r="AA609" s="43"/>
      <c r="AB609" s="18"/>
      <c r="AC609" s="18"/>
      <c r="AE609" s="18"/>
      <c r="AF609" s="18"/>
      <c r="AG609" s="18"/>
      <c r="AI609" s="18"/>
      <c r="AK609" s="18"/>
      <c r="AL609" s="18"/>
      <c r="AN609" s="36"/>
      <c r="AO609" s="36"/>
      <c r="AP609" s="36"/>
      <c r="AQ609" s="36"/>
      <c r="AR609" s="36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</row>
    <row r="610" spans="6:69" x14ac:dyDescent="0.25">
      <c r="F610" s="18"/>
      <c r="G610" s="18"/>
      <c r="H610" s="252"/>
      <c r="I610" s="18"/>
      <c r="J610" s="18"/>
      <c r="W610" s="215"/>
      <c r="X610" s="18"/>
      <c r="Y610" s="31"/>
      <c r="Z610" s="31"/>
      <c r="AA610" s="43"/>
      <c r="AB610" s="18"/>
      <c r="AC610" s="18"/>
      <c r="AE610" s="18"/>
      <c r="AF610" s="18"/>
      <c r="AG610" s="18"/>
      <c r="AI610" s="18"/>
      <c r="AK610" s="18"/>
      <c r="AL610" s="18"/>
      <c r="AN610" s="36"/>
      <c r="AO610" s="36"/>
      <c r="AP610" s="36"/>
      <c r="AQ610" s="36"/>
      <c r="AR610" s="36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</row>
    <row r="611" spans="6:69" x14ac:dyDescent="0.25">
      <c r="F611" s="18"/>
      <c r="G611" s="18"/>
      <c r="H611" s="252"/>
      <c r="I611" s="18"/>
      <c r="J611" s="18"/>
      <c r="W611" s="215"/>
      <c r="X611" s="18"/>
      <c r="Y611" s="31"/>
      <c r="Z611" s="31"/>
      <c r="AA611" s="43"/>
      <c r="AB611" s="18"/>
      <c r="AC611" s="18"/>
      <c r="AE611" s="18"/>
      <c r="AF611" s="18"/>
      <c r="AG611" s="18"/>
      <c r="AI611" s="18"/>
      <c r="AK611" s="18"/>
      <c r="AL611" s="18"/>
      <c r="AN611" s="36"/>
      <c r="AO611" s="36"/>
      <c r="AP611" s="36"/>
      <c r="AQ611" s="36"/>
      <c r="AR611" s="36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</row>
    <row r="612" spans="6:69" x14ac:dyDescent="0.25">
      <c r="F612" s="18"/>
      <c r="G612" s="18"/>
      <c r="H612" s="252"/>
      <c r="I612" s="18"/>
      <c r="J612" s="18"/>
      <c r="W612" s="215"/>
      <c r="X612" s="18"/>
      <c r="Y612" s="31"/>
      <c r="Z612" s="31"/>
      <c r="AA612" s="43"/>
      <c r="AB612" s="18"/>
      <c r="AC612" s="18"/>
      <c r="AE612" s="18"/>
      <c r="AF612" s="18"/>
      <c r="AG612" s="18"/>
      <c r="AI612" s="18"/>
      <c r="AK612" s="18"/>
      <c r="AL612" s="18"/>
      <c r="AN612" s="36"/>
      <c r="AO612" s="36"/>
      <c r="AP612" s="36"/>
      <c r="AQ612" s="36"/>
      <c r="AR612" s="36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</row>
    <row r="613" spans="6:69" x14ac:dyDescent="0.25">
      <c r="F613" s="18"/>
      <c r="G613" s="18"/>
      <c r="H613" s="252"/>
      <c r="I613" s="18"/>
      <c r="J613" s="18"/>
      <c r="W613" s="215"/>
      <c r="X613" s="18"/>
      <c r="Y613" s="31"/>
      <c r="Z613" s="31"/>
      <c r="AA613" s="43"/>
      <c r="AB613" s="18"/>
      <c r="AC613" s="18"/>
      <c r="AE613" s="18"/>
      <c r="AF613" s="18"/>
      <c r="AG613" s="18"/>
      <c r="AI613" s="18"/>
      <c r="AK613" s="18"/>
      <c r="AL613" s="18"/>
      <c r="AN613" s="36"/>
      <c r="AO613" s="36"/>
      <c r="AP613" s="36"/>
      <c r="AQ613" s="36"/>
      <c r="AR613" s="36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</row>
    <row r="614" spans="6:69" x14ac:dyDescent="0.25">
      <c r="F614" s="18"/>
      <c r="G614" s="18"/>
      <c r="H614" s="252"/>
      <c r="I614" s="18"/>
      <c r="J614" s="18"/>
      <c r="W614" s="215"/>
      <c r="X614" s="18"/>
      <c r="Y614" s="31"/>
      <c r="Z614" s="31"/>
      <c r="AA614" s="43"/>
      <c r="AB614" s="18"/>
      <c r="AC614" s="18"/>
      <c r="AE614" s="18"/>
      <c r="AF614" s="18"/>
      <c r="AG614" s="18"/>
      <c r="AI614" s="18"/>
      <c r="AK614" s="18"/>
      <c r="AL614" s="18"/>
      <c r="AN614" s="36"/>
      <c r="AO614" s="36"/>
      <c r="AP614" s="36"/>
      <c r="AQ614" s="36"/>
      <c r="AR614" s="36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</row>
    <row r="615" spans="6:69" x14ac:dyDescent="0.25">
      <c r="F615" s="18"/>
      <c r="G615" s="18"/>
      <c r="H615" s="252"/>
      <c r="I615" s="18"/>
      <c r="J615" s="18"/>
      <c r="W615" s="215"/>
      <c r="X615" s="18"/>
      <c r="Y615" s="31"/>
      <c r="Z615" s="31"/>
      <c r="AA615" s="43"/>
      <c r="AB615" s="18"/>
      <c r="AC615" s="18"/>
      <c r="AE615" s="18"/>
      <c r="AF615" s="18"/>
      <c r="AG615" s="18"/>
      <c r="AI615" s="18"/>
      <c r="AK615" s="18"/>
      <c r="AL615" s="18"/>
      <c r="AN615" s="36"/>
      <c r="AO615" s="36"/>
      <c r="AP615" s="36"/>
      <c r="AQ615" s="36"/>
      <c r="AR615" s="36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</row>
    <row r="616" spans="6:69" x14ac:dyDescent="0.25">
      <c r="F616" s="18"/>
      <c r="G616" s="18"/>
      <c r="H616" s="252"/>
      <c r="I616" s="18"/>
      <c r="J616" s="18"/>
      <c r="W616" s="215"/>
      <c r="X616" s="18"/>
      <c r="Y616" s="31"/>
      <c r="Z616" s="31"/>
      <c r="AA616" s="43"/>
      <c r="AB616" s="18"/>
      <c r="AC616" s="18"/>
      <c r="AE616" s="18"/>
      <c r="AF616" s="18"/>
      <c r="AG616" s="18"/>
      <c r="AI616" s="18"/>
      <c r="AK616" s="18"/>
      <c r="AL616" s="18"/>
      <c r="AN616" s="36"/>
      <c r="AO616" s="36"/>
      <c r="AP616" s="36"/>
      <c r="AQ616" s="36"/>
      <c r="AR616" s="36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</row>
    <row r="617" spans="6:69" x14ac:dyDescent="0.25">
      <c r="F617" s="18"/>
      <c r="G617" s="18"/>
      <c r="H617" s="252"/>
      <c r="I617" s="18"/>
      <c r="J617" s="18"/>
      <c r="W617" s="215"/>
      <c r="X617" s="18"/>
      <c r="Y617" s="31"/>
      <c r="Z617" s="31"/>
      <c r="AA617" s="43"/>
      <c r="AB617" s="18"/>
      <c r="AC617" s="18"/>
      <c r="AE617" s="18"/>
      <c r="AF617" s="18"/>
      <c r="AG617" s="18"/>
      <c r="AI617" s="18"/>
      <c r="AK617" s="18"/>
      <c r="AL617" s="18"/>
      <c r="AN617" s="36"/>
      <c r="AO617" s="36"/>
      <c r="AP617" s="36"/>
      <c r="AQ617" s="36"/>
      <c r="AR617" s="36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</row>
    <row r="618" spans="6:69" x14ac:dyDescent="0.25">
      <c r="F618" s="18"/>
      <c r="G618" s="18"/>
      <c r="H618" s="252"/>
      <c r="I618" s="18"/>
      <c r="J618" s="18"/>
      <c r="W618" s="215"/>
      <c r="X618" s="18"/>
      <c r="Y618" s="31"/>
      <c r="Z618" s="31"/>
      <c r="AA618" s="43"/>
      <c r="AB618" s="18"/>
      <c r="AC618" s="18"/>
      <c r="AE618" s="18"/>
      <c r="AF618" s="18"/>
      <c r="AG618" s="18"/>
      <c r="AI618" s="18"/>
      <c r="AK618" s="18"/>
      <c r="AL618" s="18"/>
      <c r="AN618" s="36"/>
      <c r="AO618" s="36"/>
      <c r="AP618" s="36"/>
      <c r="AQ618" s="36"/>
      <c r="AR618" s="36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</row>
    <row r="619" spans="6:69" x14ac:dyDescent="0.25">
      <c r="F619" s="18"/>
      <c r="G619" s="18"/>
      <c r="H619" s="252"/>
      <c r="I619" s="18"/>
      <c r="J619" s="18"/>
      <c r="W619" s="215"/>
      <c r="X619" s="18"/>
      <c r="Y619" s="31"/>
      <c r="Z619" s="31"/>
      <c r="AA619" s="43"/>
      <c r="AB619" s="18"/>
      <c r="AC619" s="18"/>
      <c r="AE619" s="18"/>
      <c r="AF619" s="18"/>
      <c r="AG619" s="18"/>
      <c r="AI619" s="18"/>
      <c r="AK619" s="18"/>
      <c r="AL619" s="18"/>
      <c r="AN619" s="36"/>
      <c r="AO619" s="36"/>
      <c r="AP619" s="36"/>
      <c r="AQ619" s="36"/>
      <c r="AR619" s="36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</row>
    <row r="620" spans="6:69" x14ac:dyDescent="0.25">
      <c r="F620" s="18"/>
      <c r="G620" s="18"/>
      <c r="H620" s="252"/>
      <c r="I620" s="18"/>
      <c r="J620" s="18"/>
      <c r="W620" s="215"/>
      <c r="X620" s="18"/>
      <c r="Y620" s="31"/>
      <c r="Z620" s="31"/>
      <c r="AA620" s="43"/>
      <c r="AB620" s="18"/>
      <c r="AC620" s="18"/>
      <c r="AE620" s="18"/>
      <c r="AF620" s="18"/>
      <c r="AG620" s="18"/>
      <c r="AI620" s="18"/>
      <c r="AK620" s="18"/>
      <c r="AL620" s="18"/>
      <c r="AN620" s="36"/>
      <c r="AO620" s="36"/>
      <c r="AP620" s="36"/>
      <c r="AQ620" s="36"/>
      <c r="AR620" s="36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</row>
    <row r="621" spans="6:69" x14ac:dyDescent="0.25">
      <c r="F621" s="18"/>
      <c r="G621" s="18"/>
      <c r="H621" s="252"/>
      <c r="I621" s="18"/>
      <c r="J621" s="18"/>
      <c r="W621" s="215"/>
      <c r="X621" s="18"/>
      <c r="Y621" s="31"/>
      <c r="Z621" s="31"/>
      <c r="AA621" s="43"/>
      <c r="AB621" s="18"/>
      <c r="AC621" s="18"/>
      <c r="AE621" s="18"/>
      <c r="AF621" s="18"/>
      <c r="AG621" s="18"/>
      <c r="AI621" s="18"/>
      <c r="AK621" s="18"/>
      <c r="AL621" s="18"/>
      <c r="AN621" s="36"/>
      <c r="AO621" s="36"/>
      <c r="AP621" s="36"/>
      <c r="AQ621" s="36"/>
      <c r="AR621" s="36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</row>
    <row r="622" spans="6:69" x14ac:dyDescent="0.25">
      <c r="F622" s="18"/>
      <c r="G622" s="18"/>
      <c r="H622" s="252"/>
      <c r="I622" s="18"/>
      <c r="J622" s="18"/>
      <c r="W622" s="215"/>
      <c r="X622" s="18"/>
      <c r="Y622" s="31"/>
      <c r="Z622" s="31"/>
      <c r="AA622" s="43"/>
      <c r="AB622" s="18"/>
      <c r="AC622" s="18"/>
      <c r="AE622" s="18"/>
      <c r="AF622" s="18"/>
      <c r="AG622" s="18"/>
      <c r="AI622" s="18"/>
      <c r="AK622" s="18"/>
      <c r="AL622" s="18"/>
      <c r="AN622" s="36"/>
      <c r="AO622" s="36"/>
      <c r="AP622" s="36"/>
      <c r="AQ622" s="36"/>
      <c r="AR622" s="36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</row>
    <row r="623" spans="6:69" x14ac:dyDescent="0.25">
      <c r="F623" s="18"/>
      <c r="G623" s="18"/>
      <c r="H623" s="252"/>
      <c r="I623" s="18"/>
      <c r="J623" s="18"/>
      <c r="W623" s="215"/>
      <c r="X623" s="18"/>
      <c r="Y623" s="31"/>
      <c r="Z623" s="31"/>
      <c r="AA623" s="43"/>
      <c r="AB623" s="18"/>
      <c r="AC623" s="18"/>
      <c r="AE623" s="18"/>
      <c r="AF623" s="18"/>
      <c r="AG623" s="18"/>
      <c r="AI623" s="18"/>
      <c r="AK623" s="18"/>
      <c r="AL623" s="18"/>
      <c r="AN623" s="36"/>
      <c r="AO623" s="36"/>
      <c r="AP623" s="36"/>
      <c r="AQ623" s="36"/>
      <c r="AR623" s="36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</row>
    <row r="624" spans="6:69" x14ac:dyDescent="0.25">
      <c r="F624" s="18"/>
      <c r="G624" s="18"/>
      <c r="H624" s="252"/>
      <c r="I624" s="18"/>
      <c r="J624" s="18"/>
      <c r="W624" s="215"/>
      <c r="X624" s="18"/>
      <c r="Y624" s="31"/>
      <c r="Z624" s="31"/>
      <c r="AA624" s="43"/>
      <c r="AB624" s="18"/>
      <c r="AC624" s="18"/>
      <c r="AE624" s="18"/>
      <c r="AF624" s="18"/>
      <c r="AG624" s="18"/>
      <c r="AI624" s="18"/>
      <c r="AK624" s="18"/>
      <c r="AL624" s="18"/>
      <c r="AN624" s="36"/>
      <c r="AO624" s="36"/>
      <c r="AP624" s="36"/>
      <c r="AQ624" s="36"/>
      <c r="AR624" s="36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</row>
    <row r="625" spans="6:69" x14ac:dyDescent="0.25">
      <c r="F625" s="18"/>
      <c r="G625" s="18"/>
      <c r="H625" s="252"/>
      <c r="I625" s="18"/>
      <c r="J625" s="18"/>
      <c r="W625" s="215"/>
      <c r="X625" s="18"/>
      <c r="Y625" s="31"/>
      <c r="Z625" s="31"/>
      <c r="AA625" s="43"/>
      <c r="AB625" s="18"/>
      <c r="AC625" s="18"/>
      <c r="AE625" s="18"/>
      <c r="AF625" s="18"/>
      <c r="AG625" s="18"/>
      <c r="AI625" s="18"/>
      <c r="AK625" s="18"/>
      <c r="AL625" s="18"/>
      <c r="AN625" s="36"/>
      <c r="AO625" s="36"/>
      <c r="AP625" s="36"/>
      <c r="AQ625" s="36"/>
      <c r="AR625" s="36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</row>
    <row r="626" spans="6:69" x14ac:dyDescent="0.25">
      <c r="F626" s="18"/>
      <c r="G626" s="18"/>
      <c r="H626" s="252"/>
      <c r="I626" s="18"/>
      <c r="J626" s="18"/>
      <c r="W626" s="215"/>
      <c r="X626" s="18"/>
      <c r="Y626" s="31"/>
      <c r="Z626" s="31"/>
      <c r="AA626" s="43"/>
      <c r="AB626" s="18"/>
      <c r="AC626" s="18"/>
      <c r="AE626" s="18"/>
      <c r="AF626" s="18"/>
      <c r="AG626" s="18"/>
      <c r="AI626" s="18"/>
      <c r="AK626" s="18"/>
      <c r="AL626" s="18"/>
      <c r="AN626" s="36"/>
      <c r="AO626" s="36"/>
      <c r="AP626" s="36"/>
      <c r="AQ626" s="36"/>
      <c r="AR626" s="36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</row>
    <row r="627" spans="6:69" x14ac:dyDescent="0.25">
      <c r="F627" s="18"/>
      <c r="G627" s="18"/>
      <c r="H627" s="252"/>
      <c r="I627" s="18"/>
      <c r="J627" s="18"/>
      <c r="W627" s="215"/>
      <c r="X627" s="18"/>
      <c r="Y627" s="31"/>
      <c r="Z627" s="31"/>
      <c r="AA627" s="43"/>
      <c r="AB627" s="18"/>
      <c r="AC627" s="18"/>
      <c r="AE627" s="18"/>
      <c r="AF627" s="18"/>
      <c r="AG627" s="18"/>
      <c r="AI627" s="18"/>
      <c r="AK627" s="18"/>
      <c r="AL627" s="18"/>
      <c r="AN627" s="36"/>
      <c r="AO627" s="36"/>
      <c r="AP627" s="36"/>
      <c r="AQ627" s="36"/>
      <c r="AR627" s="36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</row>
    <row r="628" spans="6:69" x14ac:dyDescent="0.25">
      <c r="F628" s="18"/>
      <c r="G628" s="18"/>
      <c r="H628" s="252"/>
      <c r="I628" s="18"/>
      <c r="J628" s="18"/>
      <c r="W628" s="215"/>
      <c r="X628" s="18"/>
      <c r="Y628" s="31"/>
      <c r="Z628" s="31"/>
      <c r="AA628" s="43"/>
      <c r="AB628" s="18"/>
      <c r="AC628" s="18"/>
      <c r="AE628" s="18"/>
      <c r="AF628" s="18"/>
      <c r="AG628" s="18"/>
      <c r="AI628" s="18"/>
      <c r="AK628" s="18"/>
      <c r="AL628" s="18"/>
      <c r="AN628" s="36"/>
      <c r="AO628" s="36"/>
      <c r="AP628" s="36"/>
      <c r="AQ628" s="36"/>
      <c r="AR628" s="36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</row>
    <row r="629" spans="6:69" x14ac:dyDescent="0.25">
      <c r="F629" s="18"/>
      <c r="G629" s="18"/>
      <c r="H629" s="252"/>
      <c r="I629" s="18"/>
      <c r="J629" s="18"/>
      <c r="W629" s="215"/>
      <c r="X629" s="18"/>
      <c r="Y629" s="31"/>
      <c r="Z629" s="31"/>
      <c r="AA629" s="43"/>
      <c r="AB629" s="18"/>
      <c r="AC629" s="18"/>
      <c r="AE629" s="18"/>
      <c r="AF629" s="18"/>
      <c r="AG629" s="18"/>
      <c r="AI629" s="18"/>
      <c r="AK629" s="18"/>
      <c r="AL629" s="18"/>
      <c r="AN629" s="36"/>
      <c r="AO629" s="36"/>
      <c r="AP629" s="36"/>
      <c r="AQ629" s="36"/>
      <c r="AR629" s="36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</row>
    <row r="630" spans="6:69" x14ac:dyDescent="0.25">
      <c r="F630" s="18"/>
      <c r="G630" s="18"/>
      <c r="H630" s="252"/>
      <c r="I630" s="18"/>
      <c r="J630" s="18"/>
      <c r="W630" s="215"/>
      <c r="X630" s="18"/>
      <c r="Y630" s="31"/>
      <c r="Z630" s="31"/>
      <c r="AA630" s="43"/>
      <c r="AB630" s="18"/>
      <c r="AC630" s="18"/>
      <c r="AE630" s="18"/>
      <c r="AF630" s="18"/>
      <c r="AG630" s="18"/>
      <c r="AI630" s="18"/>
      <c r="AK630" s="18"/>
      <c r="AL630" s="18"/>
      <c r="AN630" s="36"/>
      <c r="AO630" s="36"/>
      <c r="AP630" s="36"/>
      <c r="AQ630" s="36"/>
      <c r="AR630" s="36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</row>
    <row r="631" spans="6:69" x14ac:dyDescent="0.25">
      <c r="F631" s="18"/>
      <c r="G631" s="18"/>
      <c r="H631" s="252"/>
      <c r="I631" s="18"/>
      <c r="J631" s="18"/>
      <c r="W631" s="215"/>
      <c r="X631" s="18"/>
      <c r="Y631" s="31"/>
      <c r="Z631" s="31"/>
      <c r="AA631" s="43"/>
      <c r="AB631" s="18"/>
      <c r="AC631" s="18"/>
      <c r="AE631" s="18"/>
      <c r="AF631" s="18"/>
      <c r="AG631" s="18"/>
      <c r="AI631" s="18"/>
      <c r="AK631" s="18"/>
      <c r="AL631" s="18"/>
      <c r="AN631" s="36"/>
      <c r="AO631" s="36"/>
      <c r="AP631" s="36"/>
      <c r="AQ631" s="36"/>
      <c r="AR631" s="36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</row>
    <row r="632" spans="6:69" x14ac:dyDescent="0.25">
      <c r="F632" s="18"/>
      <c r="G632" s="18"/>
      <c r="H632" s="252"/>
      <c r="I632" s="18"/>
      <c r="J632" s="18"/>
      <c r="W632" s="215"/>
      <c r="X632" s="18"/>
      <c r="Y632" s="31"/>
      <c r="Z632" s="31"/>
      <c r="AA632" s="43"/>
      <c r="AB632" s="18"/>
      <c r="AC632" s="18"/>
      <c r="AE632" s="18"/>
      <c r="AF632" s="18"/>
      <c r="AG632" s="18"/>
      <c r="AI632" s="18"/>
      <c r="AK632" s="18"/>
      <c r="AL632" s="18"/>
      <c r="AN632" s="36"/>
      <c r="AO632" s="36"/>
      <c r="AP632" s="36"/>
      <c r="AQ632" s="36"/>
      <c r="AR632" s="36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</row>
    <row r="633" spans="6:69" x14ac:dyDescent="0.25">
      <c r="F633" s="18"/>
      <c r="G633" s="18"/>
      <c r="H633" s="252"/>
      <c r="I633" s="18"/>
      <c r="J633" s="18"/>
      <c r="W633" s="215"/>
      <c r="X633" s="18"/>
      <c r="Y633" s="31"/>
      <c r="Z633" s="31"/>
      <c r="AA633" s="43"/>
      <c r="AB633" s="18"/>
      <c r="AC633" s="18"/>
      <c r="AE633" s="18"/>
      <c r="AF633" s="18"/>
      <c r="AG633" s="18"/>
      <c r="AI633" s="18"/>
      <c r="AK633" s="18"/>
      <c r="AL633" s="18"/>
      <c r="AN633" s="36"/>
      <c r="AO633" s="36"/>
      <c r="AP633" s="36"/>
      <c r="AQ633" s="36"/>
      <c r="AR633" s="36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</row>
    <row r="634" spans="6:69" x14ac:dyDescent="0.25">
      <c r="F634" s="18"/>
      <c r="G634" s="18"/>
      <c r="H634" s="252"/>
      <c r="I634" s="18"/>
      <c r="J634" s="18"/>
      <c r="W634" s="215"/>
      <c r="X634" s="18"/>
      <c r="Y634" s="31"/>
      <c r="Z634" s="31"/>
      <c r="AA634" s="43"/>
      <c r="AB634" s="18"/>
      <c r="AC634" s="18"/>
      <c r="AE634" s="18"/>
      <c r="AF634" s="18"/>
      <c r="AG634" s="18"/>
      <c r="AI634" s="18"/>
      <c r="AK634" s="18"/>
      <c r="AL634" s="18"/>
      <c r="AN634" s="36"/>
      <c r="AO634" s="36"/>
      <c r="AP634" s="36"/>
      <c r="AQ634" s="36"/>
      <c r="AR634" s="36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</row>
    <row r="635" spans="6:69" x14ac:dyDescent="0.25">
      <c r="F635" s="18"/>
      <c r="G635" s="18"/>
      <c r="H635" s="252"/>
      <c r="I635" s="18"/>
      <c r="J635" s="18"/>
      <c r="W635" s="215"/>
      <c r="X635" s="18"/>
      <c r="Y635" s="31"/>
      <c r="Z635" s="31"/>
      <c r="AA635" s="43"/>
      <c r="AB635" s="18"/>
      <c r="AC635" s="18"/>
      <c r="AE635" s="18"/>
      <c r="AF635" s="18"/>
      <c r="AG635" s="18"/>
      <c r="AI635" s="18"/>
      <c r="AK635" s="18"/>
      <c r="AL635" s="18"/>
      <c r="AN635" s="36"/>
      <c r="AO635" s="36"/>
      <c r="AP635" s="36"/>
      <c r="AQ635" s="36"/>
      <c r="AR635" s="36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</row>
    <row r="636" spans="6:69" x14ac:dyDescent="0.25">
      <c r="F636" s="18"/>
      <c r="G636" s="18"/>
      <c r="H636" s="252"/>
      <c r="I636" s="18"/>
      <c r="J636" s="18"/>
      <c r="W636" s="215"/>
      <c r="X636" s="18"/>
      <c r="Y636" s="31"/>
      <c r="Z636" s="31"/>
      <c r="AA636" s="43"/>
      <c r="AB636" s="18"/>
      <c r="AC636" s="18"/>
      <c r="AE636" s="18"/>
      <c r="AF636" s="18"/>
      <c r="AG636" s="18"/>
      <c r="AI636" s="18"/>
      <c r="AK636" s="18"/>
      <c r="AL636" s="18"/>
      <c r="AN636" s="36"/>
      <c r="AO636" s="36"/>
      <c r="AP636" s="36"/>
      <c r="AQ636" s="36"/>
      <c r="AR636" s="36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</row>
    <row r="637" spans="6:69" x14ac:dyDescent="0.25">
      <c r="F637" s="18"/>
      <c r="G637" s="18"/>
      <c r="H637" s="252"/>
      <c r="I637" s="18"/>
      <c r="J637" s="18"/>
      <c r="W637" s="215"/>
      <c r="X637" s="18"/>
      <c r="Y637" s="31"/>
      <c r="Z637" s="31"/>
      <c r="AA637" s="43"/>
      <c r="AB637" s="18"/>
      <c r="AC637" s="18"/>
      <c r="AE637" s="18"/>
      <c r="AF637" s="18"/>
      <c r="AG637" s="18"/>
      <c r="AI637" s="18"/>
      <c r="AK637" s="18"/>
      <c r="AL637" s="18"/>
      <c r="AN637" s="36"/>
      <c r="AO637" s="36"/>
      <c r="AP637" s="36"/>
      <c r="AQ637" s="36"/>
      <c r="AR637" s="36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</row>
    <row r="638" spans="6:69" x14ac:dyDescent="0.25">
      <c r="F638" s="18"/>
      <c r="G638" s="18"/>
      <c r="H638" s="252"/>
      <c r="I638" s="18"/>
      <c r="J638" s="18"/>
      <c r="W638" s="215"/>
      <c r="X638" s="18"/>
      <c r="Y638" s="31"/>
      <c r="Z638" s="31"/>
      <c r="AA638" s="43"/>
      <c r="AB638" s="18"/>
      <c r="AC638" s="18"/>
      <c r="AE638" s="18"/>
      <c r="AF638" s="18"/>
      <c r="AG638" s="18"/>
      <c r="AI638" s="18"/>
      <c r="AK638" s="18"/>
      <c r="AL638" s="18"/>
      <c r="AN638" s="36"/>
      <c r="AO638" s="36"/>
      <c r="AP638" s="36"/>
      <c r="AQ638" s="36"/>
      <c r="AR638" s="36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</row>
    <row r="639" spans="6:69" x14ac:dyDescent="0.25">
      <c r="F639" s="18"/>
      <c r="G639" s="18"/>
      <c r="H639" s="252"/>
      <c r="I639" s="18"/>
      <c r="J639" s="18"/>
      <c r="W639" s="215"/>
      <c r="X639" s="18"/>
      <c r="Y639" s="31"/>
      <c r="Z639" s="31"/>
      <c r="AA639" s="43"/>
      <c r="AB639" s="18"/>
      <c r="AC639" s="18"/>
      <c r="AE639" s="18"/>
      <c r="AF639" s="18"/>
      <c r="AG639" s="18"/>
      <c r="AI639" s="18"/>
      <c r="AK639" s="18"/>
      <c r="AL639" s="18"/>
      <c r="AN639" s="36"/>
      <c r="AO639" s="36"/>
      <c r="AP639" s="36"/>
      <c r="AQ639" s="36"/>
      <c r="AR639" s="36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</row>
    <row r="640" spans="6:69" x14ac:dyDescent="0.25">
      <c r="F640" s="18"/>
      <c r="G640" s="18"/>
      <c r="H640" s="252"/>
      <c r="I640" s="18"/>
      <c r="J640" s="18"/>
      <c r="W640" s="215"/>
      <c r="X640" s="18"/>
      <c r="Y640" s="31"/>
      <c r="Z640" s="31"/>
      <c r="AA640" s="43"/>
      <c r="AB640" s="18"/>
      <c r="AC640" s="18"/>
      <c r="AE640" s="18"/>
      <c r="AF640" s="18"/>
      <c r="AG640" s="18"/>
      <c r="AI640" s="18"/>
      <c r="AK640" s="18"/>
      <c r="AL640" s="18"/>
      <c r="AN640" s="36"/>
      <c r="AO640" s="36"/>
      <c r="AP640" s="36"/>
      <c r="AQ640" s="36"/>
      <c r="AR640" s="36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</row>
    <row r="641" spans="6:69" x14ac:dyDescent="0.25">
      <c r="F641" s="18"/>
      <c r="G641" s="18"/>
      <c r="H641" s="252"/>
      <c r="I641" s="18"/>
      <c r="J641" s="18"/>
      <c r="W641" s="215"/>
      <c r="X641" s="18"/>
      <c r="Y641" s="31"/>
      <c r="Z641" s="31"/>
      <c r="AA641" s="43"/>
      <c r="AB641" s="18"/>
      <c r="AC641" s="18"/>
      <c r="AE641" s="18"/>
      <c r="AF641" s="18"/>
      <c r="AG641" s="18"/>
      <c r="AI641" s="18"/>
      <c r="AK641" s="18"/>
      <c r="AL641" s="18"/>
      <c r="AN641" s="36"/>
      <c r="AO641" s="36"/>
      <c r="AP641" s="36"/>
      <c r="AQ641" s="36"/>
      <c r="AR641" s="36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</row>
    <row r="642" spans="6:69" x14ac:dyDescent="0.25">
      <c r="F642" s="18"/>
      <c r="G642" s="18"/>
      <c r="H642" s="252"/>
      <c r="I642" s="18"/>
      <c r="J642" s="18"/>
      <c r="W642" s="215"/>
      <c r="X642" s="18"/>
      <c r="Y642" s="31"/>
      <c r="Z642" s="31"/>
      <c r="AA642" s="43"/>
      <c r="AB642" s="18"/>
      <c r="AC642" s="18"/>
      <c r="AE642" s="18"/>
      <c r="AF642" s="18"/>
      <c r="AG642" s="18"/>
      <c r="AI642" s="18"/>
      <c r="AK642" s="18"/>
      <c r="AL642" s="18"/>
      <c r="AN642" s="36"/>
      <c r="AO642" s="36"/>
      <c r="AP642" s="36"/>
      <c r="AQ642" s="36"/>
      <c r="AR642" s="36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</row>
    <row r="643" spans="6:69" x14ac:dyDescent="0.25">
      <c r="F643" s="18"/>
      <c r="G643" s="18"/>
      <c r="H643" s="252"/>
      <c r="I643" s="18"/>
      <c r="J643" s="18"/>
      <c r="W643" s="215"/>
      <c r="X643" s="18"/>
      <c r="Y643" s="31"/>
      <c r="Z643" s="31"/>
      <c r="AA643" s="43"/>
      <c r="AB643" s="18"/>
      <c r="AC643" s="18"/>
      <c r="AE643" s="18"/>
      <c r="AF643" s="18"/>
      <c r="AG643" s="18"/>
      <c r="AI643" s="18"/>
      <c r="AK643" s="18"/>
      <c r="AL643" s="18"/>
      <c r="AN643" s="36"/>
      <c r="AO643" s="36"/>
      <c r="AP643" s="36"/>
      <c r="AQ643" s="36"/>
      <c r="AR643" s="36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</row>
    <row r="644" spans="6:69" x14ac:dyDescent="0.25">
      <c r="F644" s="18"/>
      <c r="G644" s="18"/>
      <c r="H644" s="252"/>
      <c r="I644" s="18"/>
      <c r="J644" s="18"/>
      <c r="W644" s="215"/>
      <c r="X644" s="18"/>
      <c r="Y644" s="31"/>
      <c r="Z644" s="31"/>
      <c r="AA644" s="43"/>
      <c r="AB644" s="18"/>
      <c r="AC644" s="18"/>
      <c r="AE644" s="18"/>
      <c r="AF644" s="18"/>
      <c r="AG644" s="18"/>
      <c r="AI644" s="18"/>
      <c r="AK644" s="18"/>
      <c r="AL644" s="18"/>
      <c r="AN644" s="36"/>
      <c r="AO644" s="36"/>
      <c r="AP644" s="36"/>
      <c r="AQ644" s="36"/>
      <c r="AR644" s="36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</row>
    <row r="645" spans="6:69" x14ac:dyDescent="0.25">
      <c r="F645" s="18"/>
      <c r="G645" s="18"/>
      <c r="H645" s="252"/>
      <c r="I645" s="18"/>
      <c r="J645" s="18"/>
      <c r="W645" s="215"/>
      <c r="X645" s="18"/>
      <c r="Y645" s="31"/>
      <c r="Z645" s="31"/>
      <c r="AA645" s="43"/>
      <c r="AB645" s="18"/>
      <c r="AC645" s="18"/>
      <c r="AE645" s="18"/>
      <c r="AF645" s="18"/>
      <c r="AG645" s="18"/>
      <c r="AI645" s="18"/>
      <c r="AK645" s="18"/>
      <c r="AL645" s="18"/>
      <c r="AN645" s="36"/>
      <c r="AO645" s="36"/>
      <c r="AP645" s="36"/>
      <c r="AQ645" s="36"/>
      <c r="AR645" s="36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</row>
    <row r="646" spans="6:69" x14ac:dyDescent="0.25">
      <c r="F646" s="18"/>
      <c r="G646" s="18"/>
      <c r="H646" s="252"/>
      <c r="I646" s="18"/>
      <c r="J646" s="18"/>
      <c r="W646" s="215"/>
      <c r="X646" s="18"/>
      <c r="Y646" s="31"/>
      <c r="Z646" s="31"/>
      <c r="AA646" s="43"/>
      <c r="AB646" s="18"/>
      <c r="AC646" s="18"/>
      <c r="AE646" s="18"/>
      <c r="AF646" s="18"/>
      <c r="AG646" s="18"/>
      <c r="AI646" s="18"/>
      <c r="AK646" s="18"/>
      <c r="AL646" s="18"/>
      <c r="AN646" s="36"/>
      <c r="AO646" s="36"/>
      <c r="AP646" s="36"/>
      <c r="AQ646" s="36"/>
      <c r="AR646" s="36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</row>
    <row r="647" spans="6:69" x14ac:dyDescent="0.25">
      <c r="F647" s="18"/>
      <c r="G647" s="18"/>
      <c r="H647" s="252"/>
      <c r="I647" s="18"/>
      <c r="J647" s="18"/>
      <c r="W647" s="215"/>
      <c r="X647" s="18"/>
      <c r="Y647" s="31"/>
      <c r="Z647" s="31"/>
      <c r="AA647" s="43"/>
      <c r="AB647" s="18"/>
      <c r="AC647" s="18"/>
      <c r="AE647" s="18"/>
      <c r="AF647" s="18"/>
      <c r="AG647" s="18"/>
      <c r="AI647" s="18"/>
      <c r="AK647" s="18"/>
      <c r="AL647" s="18"/>
      <c r="AN647" s="36"/>
      <c r="AO647" s="36"/>
      <c r="AP647" s="36"/>
      <c r="AQ647" s="36"/>
      <c r="AR647" s="36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</row>
    <row r="648" spans="6:69" x14ac:dyDescent="0.25">
      <c r="F648" s="18"/>
      <c r="G648" s="18"/>
      <c r="H648" s="252"/>
      <c r="I648" s="18"/>
      <c r="J648" s="18"/>
      <c r="W648" s="215"/>
      <c r="X648" s="18"/>
      <c r="Y648" s="31"/>
      <c r="Z648" s="31"/>
      <c r="AA648" s="43"/>
      <c r="AB648" s="18"/>
      <c r="AC648" s="18"/>
      <c r="AE648" s="18"/>
      <c r="AF648" s="18"/>
      <c r="AG648" s="18"/>
      <c r="AI648" s="18"/>
      <c r="AK648" s="18"/>
      <c r="AL648" s="18"/>
      <c r="AN648" s="36"/>
      <c r="AO648" s="36"/>
      <c r="AP648" s="36"/>
      <c r="AQ648" s="36"/>
      <c r="AR648" s="36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</row>
    <row r="649" spans="6:69" x14ac:dyDescent="0.25">
      <c r="F649" s="18"/>
      <c r="G649" s="18"/>
      <c r="H649" s="252"/>
      <c r="I649" s="18"/>
      <c r="J649" s="18"/>
      <c r="W649" s="215"/>
      <c r="X649" s="18"/>
      <c r="Y649" s="31"/>
      <c r="Z649" s="31"/>
      <c r="AA649" s="43"/>
      <c r="AB649" s="18"/>
      <c r="AC649" s="18"/>
      <c r="AE649" s="18"/>
      <c r="AF649" s="18"/>
      <c r="AG649" s="18"/>
      <c r="AI649" s="18"/>
      <c r="AK649" s="18"/>
      <c r="AL649" s="18"/>
      <c r="AN649" s="36"/>
      <c r="AO649" s="36"/>
      <c r="AP649" s="36"/>
      <c r="AQ649" s="36"/>
      <c r="AR649" s="36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</row>
    <row r="650" spans="6:69" x14ac:dyDescent="0.25">
      <c r="F650" s="18"/>
      <c r="G650" s="18"/>
      <c r="H650" s="252"/>
      <c r="I650" s="18"/>
      <c r="J650" s="18"/>
      <c r="W650" s="215"/>
      <c r="X650" s="18"/>
      <c r="Y650" s="31"/>
      <c r="Z650" s="31"/>
      <c r="AA650" s="43"/>
      <c r="AB650" s="18"/>
      <c r="AC650" s="18"/>
      <c r="AE650" s="18"/>
      <c r="AF650" s="18"/>
      <c r="AG650" s="18"/>
      <c r="AI650" s="18"/>
      <c r="AK650" s="18"/>
      <c r="AL650" s="18"/>
      <c r="AN650" s="36"/>
      <c r="AO650" s="36"/>
      <c r="AP650" s="36"/>
      <c r="AQ650" s="36"/>
      <c r="AR650" s="36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</row>
    <row r="651" spans="6:69" x14ac:dyDescent="0.25">
      <c r="F651" s="18"/>
      <c r="G651" s="18"/>
      <c r="H651" s="252"/>
      <c r="I651" s="18"/>
      <c r="J651" s="18"/>
      <c r="W651" s="215"/>
      <c r="X651" s="18"/>
      <c r="Y651" s="31"/>
      <c r="Z651" s="31"/>
      <c r="AA651" s="43"/>
      <c r="AB651" s="18"/>
      <c r="AC651" s="18"/>
      <c r="AE651" s="18"/>
      <c r="AF651" s="18"/>
      <c r="AG651" s="18"/>
      <c r="AI651" s="18"/>
      <c r="AK651" s="18"/>
      <c r="AL651" s="18"/>
      <c r="AN651" s="36"/>
      <c r="AO651" s="36"/>
      <c r="AP651" s="36"/>
      <c r="AQ651" s="36"/>
      <c r="AR651" s="36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</row>
    <row r="652" spans="6:69" x14ac:dyDescent="0.25">
      <c r="F652" s="18"/>
      <c r="G652" s="18"/>
      <c r="H652" s="252"/>
      <c r="I652" s="18"/>
      <c r="J652" s="18"/>
      <c r="W652" s="215"/>
      <c r="X652" s="18"/>
      <c r="Y652" s="31"/>
      <c r="Z652" s="31"/>
      <c r="AA652" s="43"/>
      <c r="AB652" s="18"/>
      <c r="AC652" s="18"/>
      <c r="AE652" s="18"/>
      <c r="AF652" s="18"/>
      <c r="AG652" s="18"/>
      <c r="AI652" s="18"/>
      <c r="AK652" s="18"/>
      <c r="AL652" s="18"/>
      <c r="AN652" s="36"/>
      <c r="AO652" s="36"/>
      <c r="AP652" s="36"/>
      <c r="AQ652" s="36"/>
      <c r="AR652" s="36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</row>
    <row r="653" spans="6:69" x14ac:dyDescent="0.25">
      <c r="F653" s="18"/>
      <c r="G653" s="18"/>
      <c r="H653" s="252"/>
      <c r="I653" s="18"/>
      <c r="J653" s="18"/>
      <c r="W653" s="215"/>
      <c r="X653" s="18"/>
      <c r="Y653" s="31"/>
      <c r="Z653" s="31"/>
      <c r="AA653" s="43"/>
      <c r="AB653" s="18"/>
      <c r="AC653" s="18"/>
      <c r="AE653" s="18"/>
      <c r="AF653" s="18"/>
      <c r="AG653" s="18"/>
      <c r="AI653" s="18"/>
      <c r="AK653" s="18"/>
      <c r="AL653" s="18"/>
      <c r="AN653" s="36"/>
      <c r="AO653" s="36"/>
      <c r="AP653" s="36"/>
      <c r="AQ653" s="36"/>
      <c r="AR653" s="36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</row>
    <row r="654" spans="6:69" x14ac:dyDescent="0.25">
      <c r="F654" s="18"/>
      <c r="G654" s="18"/>
      <c r="H654" s="252"/>
      <c r="I654" s="18"/>
      <c r="J654" s="18"/>
      <c r="W654" s="215"/>
      <c r="X654" s="18"/>
      <c r="Y654" s="31"/>
      <c r="Z654" s="31"/>
      <c r="AA654" s="43"/>
      <c r="AB654" s="18"/>
      <c r="AC654" s="18"/>
      <c r="AE654" s="18"/>
      <c r="AF654" s="18"/>
      <c r="AG654" s="18"/>
      <c r="AI654" s="18"/>
      <c r="AK654" s="18"/>
      <c r="AL654" s="18"/>
      <c r="AN654" s="36"/>
      <c r="AO654" s="36"/>
      <c r="AP654" s="36"/>
      <c r="AQ654" s="36"/>
      <c r="AR654" s="36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</row>
    <row r="655" spans="6:69" x14ac:dyDescent="0.25">
      <c r="F655" s="18"/>
      <c r="G655" s="18"/>
      <c r="H655" s="252"/>
      <c r="I655" s="18"/>
      <c r="J655" s="18"/>
      <c r="W655" s="215"/>
      <c r="X655" s="18"/>
      <c r="Y655" s="31"/>
      <c r="Z655" s="31"/>
      <c r="AA655" s="43"/>
      <c r="AB655" s="18"/>
      <c r="AC655" s="18"/>
      <c r="AE655" s="18"/>
      <c r="AF655" s="18"/>
      <c r="AG655" s="18"/>
      <c r="AI655" s="18"/>
      <c r="AK655" s="18"/>
      <c r="AL655" s="18"/>
      <c r="AN655" s="36"/>
      <c r="AO655" s="36"/>
      <c r="AP655" s="36"/>
      <c r="AQ655" s="36"/>
      <c r="AR655" s="36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</row>
    <row r="656" spans="6:69" x14ac:dyDescent="0.25">
      <c r="F656" s="18"/>
      <c r="G656" s="18"/>
      <c r="H656" s="252"/>
      <c r="I656" s="18"/>
      <c r="J656" s="18"/>
      <c r="W656" s="215"/>
      <c r="X656" s="18"/>
      <c r="Y656" s="31"/>
      <c r="Z656" s="31"/>
      <c r="AA656" s="43"/>
      <c r="AB656" s="18"/>
      <c r="AC656" s="18"/>
      <c r="AE656" s="18"/>
      <c r="AF656" s="18"/>
      <c r="AG656" s="18"/>
      <c r="AI656" s="18"/>
      <c r="AK656" s="18"/>
      <c r="AL656" s="18"/>
      <c r="AN656" s="36"/>
      <c r="AO656" s="36"/>
      <c r="AP656" s="36"/>
      <c r="AQ656" s="36"/>
      <c r="AR656" s="36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</row>
    <row r="657" spans="6:69" x14ac:dyDescent="0.25">
      <c r="F657" s="18"/>
      <c r="G657" s="18"/>
      <c r="H657" s="252"/>
      <c r="I657" s="18"/>
      <c r="J657" s="18"/>
      <c r="W657" s="215"/>
      <c r="X657" s="18"/>
      <c r="Y657" s="31"/>
      <c r="Z657" s="31"/>
      <c r="AA657" s="43"/>
      <c r="AB657" s="18"/>
      <c r="AC657" s="18"/>
      <c r="AE657" s="18"/>
      <c r="AF657" s="18"/>
      <c r="AG657" s="18"/>
      <c r="AI657" s="18"/>
      <c r="AK657" s="18"/>
      <c r="AL657" s="18"/>
      <c r="AN657" s="36"/>
      <c r="AO657" s="36"/>
      <c r="AP657" s="36"/>
      <c r="AQ657" s="36"/>
      <c r="AR657" s="36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</row>
    <row r="658" spans="6:69" x14ac:dyDescent="0.25">
      <c r="F658" s="18"/>
      <c r="G658" s="18"/>
      <c r="H658" s="252"/>
      <c r="I658" s="18"/>
      <c r="J658" s="18"/>
      <c r="W658" s="215"/>
      <c r="X658" s="18"/>
      <c r="Y658" s="31"/>
      <c r="Z658" s="31"/>
      <c r="AA658" s="43"/>
      <c r="AB658" s="18"/>
      <c r="AC658" s="18"/>
      <c r="AE658" s="18"/>
      <c r="AF658" s="18"/>
      <c r="AG658" s="18"/>
      <c r="AI658" s="18"/>
      <c r="AK658" s="18"/>
      <c r="AL658" s="18"/>
      <c r="AN658" s="36"/>
      <c r="AO658" s="36"/>
      <c r="AP658" s="36"/>
      <c r="AQ658" s="36"/>
      <c r="AR658" s="36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</row>
    <row r="659" spans="6:69" x14ac:dyDescent="0.25">
      <c r="F659" s="18"/>
      <c r="G659" s="18"/>
      <c r="H659" s="252"/>
      <c r="I659" s="18"/>
      <c r="J659" s="18"/>
      <c r="W659" s="215"/>
      <c r="X659" s="18"/>
      <c r="Y659" s="31"/>
      <c r="Z659" s="31"/>
      <c r="AA659" s="43"/>
      <c r="AB659" s="18"/>
      <c r="AC659" s="18"/>
      <c r="AE659" s="18"/>
      <c r="AF659" s="18"/>
      <c r="AG659" s="18"/>
      <c r="AI659" s="18"/>
      <c r="AK659" s="18"/>
      <c r="AL659" s="18"/>
      <c r="AN659" s="36"/>
      <c r="AO659" s="36"/>
      <c r="AP659" s="36"/>
      <c r="AQ659" s="36"/>
      <c r="AR659" s="36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</row>
    <row r="660" spans="6:69" x14ac:dyDescent="0.25">
      <c r="F660" s="18"/>
      <c r="G660" s="18"/>
      <c r="H660" s="252"/>
      <c r="I660" s="18"/>
      <c r="J660" s="18"/>
      <c r="W660" s="215"/>
      <c r="X660" s="18"/>
      <c r="Y660" s="31"/>
      <c r="Z660" s="31"/>
      <c r="AA660" s="43"/>
      <c r="AB660" s="18"/>
      <c r="AC660" s="18"/>
      <c r="AE660" s="18"/>
      <c r="AF660" s="18"/>
      <c r="AG660" s="18"/>
      <c r="AI660" s="18"/>
      <c r="AK660" s="18"/>
      <c r="AL660" s="18"/>
      <c r="AN660" s="36"/>
      <c r="AO660" s="36"/>
      <c r="AP660" s="36"/>
      <c r="AQ660" s="36"/>
      <c r="AR660" s="36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</row>
    <row r="661" spans="6:69" x14ac:dyDescent="0.25">
      <c r="F661" s="18"/>
      <c r="G661" s="18"/>
      <c r="H661" s="252"/>
      <c r="I661" s="18"/>
      <c r="J661" s="18"/>
      <c r="W661" s="215"/>
      <c r="X661" s="18"/>
      <c r="Y661" s="31"/>
      <c r="Z661" s="31"/>
      <c r="AA661" s="43"/>
      <c r="AB661" s="18"/>
      <c r="AC661" s="18"/>
      <c r="AE661" s="18"/>
      <c r="AF661" s="18"/>
      <c r="AG661" s="18"/>
      <c r="AI661" s="18"/>
      <c r="AK661" s="18"/>
      <c r="AL661" s="18"/>
      <c r="AN661" s="36"/>
      <c r="AO661" s="36"/>
      <c r="AP661" s="36"/>
      <c r="AQ661" s="36"/>
      <c r="AR661" s="36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</row>
    <row r="662" spans="6:69" x14ac:dyDescent="0.25">
      <c r="F662" s="18"/>
      <c r="G662" s="18"/>
      <c r="H662" s="252"/>
      <c r="I662" s="18"/>
      <c r="J662" s="18"/>
      <c r="W662" s="215"/>
      <c r="X662" s="18"/>
      <c r="Y662" s="31"/>
      <c r="Z662" s="31"/>
      <c r="AA662" s="43"/>
      <c r="AB662" s="18"/>
      <c r="AC662" s="18"/>
      <c r="AE662" s="18"/>
      <c r="AF662" s="18"/>
      <c r="AG662" s="18"/>
      <c r="AI662" s="18"/>
      <c r="AK662" s="18"/>
      <c r="AL662" s="18"/>
      <c r="AN662" s="36"/>
      <c r="AO662" s="36"/>
      <c r="AP662" s="36"/>
      <c r="AQ662" s="36"/>
      <c r="AR662" s="36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</row>
    <row r="663" spans="6:69" x14ac:dyDescent="0.25">
      <c r="F663" s="18"/>
      <c r="G663" s="18"/>
      <c r="H663" s="252"/>
      <c r="I663" s="18"/>
      <c r="J663" s="18"/>
      <c r="W663" s="215"/>
      <c r="X663" s="18"/>
      <c r="Y663" s="31"/>
      <c r="Z663" s="31"/>
      <c r="AA663" s="43"/>
      <c r="AB663" s="18"/>
      <c r="AC663" s="18"/>
      <c r="AE663" s="18"/>
      <c r="AF663" s="18"/>
      <c r="AG663" s="18"/>
      <c r="AI663" s="18"/>
      <c r="AK663" s="18"/>
      <c r="AL663" s="18"/>
      <c r="AN663" s="36"/>
      <c r="AO663" s="36"/>
      <c r="AP663" s="36"/>
      <c r="AQ663" s="36"/>
      <c r="AR663" s="36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</row>
    <row r="664" spans="6:69" x14ac:dyDescent="0.25">
      <c r="F664" s="18"/>
      <c r="G664" s="18"/>
      <c r="H664" s="252"/>
      <c r="I664" s="18"/>
      <c r="J664" s="18"/>
      <c r="W664" s="215"/>
      <c r="X664" s="18"/>
      <c r="Y664" s="31"/>
      <c r="Z664" s="31"/>
      <c r="AA664" s="43"/>
      <c r="AB664" s="18"/>
      <c r="AC664" s="18"/>
      <c r="AE664" s="18"/>
      <c r="AF664" s="18"/>
      <c r="AG664" s="18"/>
      <c r="AI664" s="18"/>
      <c r="AK664" s="18"/>
      <c r="AL664" s="18"/>
      <c r="AN664" s="36"/>
      <c r="AO664" s="36"/>
      <c r="AP664" s="36"/>
      <c r="AQ664" s="36"/>
      <c r="AR664" s="36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</row>
    <row r="665" spans="6:69" x14ac:dyDescent="0.25">
      <c r="F665" s="18"/>
      <c r="G665" s="18"/>
      <c r="H665" s="252"/>
      <c r="I665" s="18"/>
      <c r="J665" s="18"/>
      <c r="W665" s="215"/>
      <c r="X665" s="18"/>
      <c r="Y665" s="31"/>
      <c r="Z665" s="31"/>
      <c r="AA665" s="43"/>
      <c r="AB665" s="18"/>
      <c r="AC665" s="18"/>
      <c r="AE665" s="18"/>
      <c r="AF665" s="18"/>
      <c r="AG665" s="18"/>
      <c r="AI665" s="18"/>
      <c r="AK665" s="18"/>
      <c r="AL665" s="18"/>
      <c r="AN665" s="36"/>
      <c r="AO665" s="36"/>
      <c r="AP665" s="36"/>
      <c r="AQ665" s="36"/>
      <c r="AR665" s="36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</row>
    <row r="666" spans="6:69" x14ac:dyDescent="0.25">
      <c r="F666" s="18"/>
      <c r="G666" s="18"/>
      <c r="H666" s="252"/>
      <c r="I666" s="18"/>
      <c r="J666" s="18"/>
      <c r="W666" s="215"/>
      <c r="X666" s="18"/>
      <c r="Y666" s="31"/>
      <c r="Z666" s="31"/>
      <c r="AA666" s="43"/>
      <c r="AB666" s="18"/>
      <c r="AC666" s="18"/>
      <c r="AE666" s="18"/>
      <c r="AF666" s="18"/>
      <c r="AG666" s="18"/>
      <c r="AI666" s="18"/>
      <c r="AK666" s="18"/>
      <c r="AL666" s="18"/>
      <c r="AN666" s="36"/>
      <c r="AO666" s="36"/>
      <c r="AP666" s="36"/>
      <c r="AQ666" s="36"/>
      <c r="AR666" s="36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</row>
    <row r="667" spans="6:69" x14ac:dyDescent="0.25">
      <c r="F667" s="18"/>
      <c r="G667" s="18"/>
      <c r="H667" s="252"/>
      <c r="I667" s="18"/>
      <c r="J667" s="18"/>
      <c r="W667" s="215"/>
      <c r="X667" s="18"/>
      <c r="Y667" s="31"/>
      <c r="Z667" s="31"/>
      <c r="AA667" s="43"/>
      <c r="AB667" s="18"/>
      <c r="AC667" s="18"/>
      <c r="AE667" s="18"/>
      <c r="AF667" s="18"/>
      <c r="AG667" s="18"/>
      <c r="AI667" s="18"/>
      <c r="AK667" s="18"/>
      <c r="AL667" s="18"/>
      <c r="AN667" s="36"/>
      <c r="AO667" s="36"/>
      <c r="AP667" s="36"/>
      <c r="AQ667" s="36"/>
      <c r="AR667" s="36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</row>
    <row r="668" spans="6:69" x14ac:dyDescent="0.25">
      <c r="F668" s="18"/>
      <c r="G668" s="18"/>
      <c r="H668" s="252"/>
      <c r="I668" s="18"/>
      <c r="J668" s="18"/>
      <c r="W668" s="215"/>
      <c r="X668" s="18"/>
      <c r="Y668" s="31"/>
      <c r="Z668" s="31"/>
      <c r="AA668" s="43"/>
      <c r="AB668" s="18"/>
      <c r="AC668" s="18"/>
      <c r="AE668" s="18"/>
      <c r="AF668" s="18"/>
      <c r="AG668" s="18"/>
      <c r="AI668" s="18"/>
      <c r="AK668" s="18"/>
      <c r="AL668" s="18"/>
      <c r="AN668" s="36"/>
      <c r="AO668" s="36"/>
      <c r="AP668" s="36"/>
      <c r="AQ668" s="36"/>
      <c r="AR668" s="36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</row>
    <row r="669" spans="6:69" x14ac:dyDescent="0.25">
      <c r="F669" s="18"/>
      <c r="G669" s="18"/>
      <c r="H669" s="252"/>
      <c r="I669" s="18"/>
      <c r="J669" s="18"/>
      <c r="W669" s="215"/>
      <c r="X669" s="18"/>
      <c r="Y669" s="31"/>
      <c r="Z669" s="31"/>
      <c r="AA669" s="43"/>
      <c r="AB669" s="18"/>
      <c r="AC669" s="18"/>
      <c r="AE669" s="18"/>
      <c r="AF669" s="18"/>
      <c r="AG669" s="18"/>
      <c r="AI669" s="18"/>
      <c r="AK669" s="18"/>
      <c r="AL669" s="18"/>
      <c r="AN669" s="36"/>
      <c r="AO669" s="36"/>
      <c r="AP669" s="36"/>
      <c r="AQ669" s="36"/>
      <c r="AR669" s="36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</row>
    <row r="670" spans="6:69" x14ac:dyDescent="0.25">
      <c r="F670" s="18"/>
      <c r="G670" s="18"/>
      <c r="H670" s="252"/>
      <c r="I670" s="18"/>
      <c r="J670" s="18"/>
      <c r="W670" s="215"/>
      <c r="X670" s="18"/>
      <c r="Y670" s="31"/>
      <c r="Z670" s="31"/>
      <c r="AA670" s="43"/>
      <c r="AB670" s="18"/>
      <c r="AC670" s="18"/>
      <c r="AE670" s="18"/>
      <c r="AF670" s="18"/>
      <c r="AG670" s="18"/>
      <c r="AI670" s="18"/>
      <c r="AK670" s="18"/>
      <c r="AL670" s="18"/>
      <c r="AN670" s="36"/>
      <c r="AO670" s="36"/>
      <c r="AP670" s="36"/>
      <c r="AQ670" s="36"/>
      <c r="AR670" s="36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</row>
    <row r="671" spans="6:69" x14ac:dyDescent="0.25">
      <c r="F671" s="18"/>
      <c r="G671" s="18"/>
      <c r="H671" s="252"/>
      <c r="I671" s="18"/>
      <c r="J671" s="18"/>
      <c r="W671" s="215"/>
      <c r="X671" s="18"/>
      <c r="Y671" s="31"/>
      <c r="Z671" s="31"/>
      <c r="AA671" s="43"/>
      <c r="AB671" s="18"/>
      <c r="AC671" s="18"/>
      <c r="AE671" s="18"/>
      <c r="AF671" s="18"/>
      <c r="AG671" s="18"/>
      <c r="AI671" s="18"/>
      <c r="AK671" s="18"/>
      <c r="AL671" s="18"/>
      <c r="AN671" s="36"/>
      <c r="AO671" s="36"/>
      <c r="AP671" s="36"/>
      <c r="AQ671" s="36"/>
      <c r="AR671" s="36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</row>
    <row r="672" spans="6:69" x14ac:dyDescent="0.25">
      <c r="F672" s="18"/>
      <c r="G672" s="18"/>
      <c r="H672" s="252"/>
      <c r="I672" s="18"/>
      <c r="J672" s="18"/>
      <c r="W672" s="215"/>
      <c r="X672" s="18"/>
      <c r="Y672" s="31"/>
      <c r="Z672" s="31"/>
      <c r="AA672" s="43"/>
      <c r="AB672" s="18"/>
      <c r="AC672" s="18"/>
      <c r="AE672" s="18"/>
      <c r="AF672" s="18"/>
      <c r="AG672" s="18"/>
      <c r="AI672" s="18"/>
      <c r="AK672" s="18"/>
      <c r="AL672" s="18"/>
      <c r="AN672" s="36"/>
      <c r="AO672" s="36"/>
      <c r="AP672" s="36"/>
      <c r="AQ672" s="36"/>
      <c r="AR672" s="36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</row>
    <row r="673" spans="6:69" x14ac:dyDescent="0.25">
      <c r="F673" s="18"/>
      <c r="G673" s="18"/>
      <c r="H673" s="252"/>
      <c r="I673" s="18"/>
      <c r="J673" s="18"/>
      <c r="W673" s="215"/>
      <c r="X673" s="18"/>
      <c r="Y673" s="31"/>
      <c r="Z673" s="31"/>
      <c r="AA673" s="43"/>
      <c r="AB673" s="18"/>
      <c r="AC673" s="18"/>
      <c r="AE673" s="18"/>
      <c r="AF673" s="18"/>
      <c r="AG673" s="18"/>
      <c r="AI673" s="18"/>
      <c r="AK673" s="18"/>
      <c r="AL673" s="18"/>
      <c r="AN673" s="36"/>
      <c r="AO673" s="36"/>
      <c r="AP673" s="36"/>
      <c r="AQ673" s="36"/>
      <c r="AR673" s="36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</row>
    <row r="674" spans="6:69" x14ac:dyDescent="0.25">
      <c r="F674" s="18"/>
      <c r="G674" s="18"/>
      <c r="H674" s="252"/>
      <c r="I674" s="18"/>
      <c r="J674" s="18"/>
      <c r="W674" s="215"/>
      <c r="X674" s="18"/>
      <c r="Y674" s="31"/>
      <c r="Z674" s="31"/>
      <c r="AA674" s="43"/>
      <c r="AB674" s="18"/>
      <c r="AC674" s="18"/>
      <c r="AE674" s="18"/>
      <c r="AF674" s="18"/>
      <c r="AG674" s="18"/>
      <c r="AI674" s="18"/>
      <c r="AK674" s="18"/>
      <c r="AL674" s="18"/>
      <c r="AN674" s="36"/>
      <c r="AO674" s="36"/>
      <c r="AP674" s="36"/>
      <c r="AQ674" s="36"/>
      <c r="AR674" s="36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</row>
    <row r="675" spans="6:69" x14ac:dyDescent="0.25">
      <c r="F675" s="18"/>
      <c r="G675" s="18"/>
      <c r="H675" s="252"/>
      <c r="I675" s="18"/>
      <c r="J675" s="18"/>
      <c r="W675" s="215"/>
      <c r="X675" s="18"/>
      <c r="Y675" s="31"/>
      <c r="Z675" s="31"/>
      <c r="AA675" s="43"/>
      <c r="AB675" s="18"/>
      <c r="AC675" s="18"/>
      <c r="AE675" s="18"/>
      <c r="AF675" s="18"/>
      <c r="AG675" s="18"/>
      <c r="AI675" s="18"/>
      <c r="AK675" s="18"/>
      <c r="AL675" s="18"/>
      <c r="AN675" s="36"/>
      <c r="AO675" s="36"/>
      <c r="AP675" s="36"/>
      <c r="AQ675" s="36"/>
      <c r="AR675" s="36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</row>
    <row r="676" spans="6:69" x14ac:dyDescent="0.25">
      <c r="F676" s="18"/>
      <c r="G676" s="18"/>
      <c r="H676" s="252"/>
      <c r="I676" s="18"/>
      <c r="J676" s="18"/>
      <c r="W676" s="215"/>
      <c r="X676" s="18"/>
      <c r="Y676" s="31"/>
      <c r="Z676" s="31"/>
      <c r="AA676" s="43"/>
      <c r="AB676" s="18"/>
      <c r="AC676" s="18"/>
      <c r="AE676" s="18"/>
      <c r="AF676" s="18"/>
      <c r="AG676" s="18"/>
      <c r="AI676" s="18"/>
      <c r="AK676" s="18"/>
      <c r="AL676" s="18"/>
      <c r="AN676" s="36"/>
      <c r="AO676" s="36"/>
      <c r="AP676" s="36"/>
      <c r="AQ676" s="36"/>
      <c r="AR676" s="36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</row>
    <row r="677" spans="6:69" x14ac:dyDescent="0.25">
      <c r="F677" s="18"/>
      <c r="G677" s="18"/>
      <c r="H677" s="252"/>
      <c r="I677" s="18"/>
      <c r="J677" s="18"/>
      <c r="W677" s="215"/>
      <c r="X677" s="18"/>
      <c r="Y677" s="31"/>
      <c r="Z677" s="31"/>
      <c r="AA677" s="43"/>
      <c r="AB677" s="18"/>
      <c r="AC677" s="18"/>
      <c r="AE677" s="18"/>
      <c r="AF677" s="18"/>
      <c r="AG677" s="18"/>
      <c r="AI677" s="18"/>
      <c r="AK677" s="18"/>
      <c r="AL677" s="18"/>
      <c r="AN677" s="36"/>
      <c r="AO677" s="36"/>
      <c r="AP677" s="36"/>
      <c r="AQ677" s="36"/>
      <c r="AR677" s="36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</row>
    <row r="678" spans="6:69" x14ac:dyDescent="0.25">
      <c r="F678" s="18"/>
      <c r="G678" s="18"/>
      <c r="H678" s="252"/>
      <c r="I678" s="18"/>
      <c r="J678" s="18"/>
      <c r="W678" s="215"/>
      <c r="X678" s="18"/>
      <c r="Y678" s="31"/>
      <c r="Z678" s="31"/>
      <c r="AA678" s="43"/>
      <c r="AB678" s="18"/>
      <c r="AC678" s="18"/>
      <c r="AE678" s="18"/>
      <c r="AF678" s="18"/>
      <c r="AG678" s="18"/>
      <c r="AI678" s="18"/>
      <c r="AK678" s="18"/>
      <c r="AL678" s="18"/>
      <c r="AN678" s="36"/>
      <c r="AO678" s="36"/>
      <c r="AP678" s="36"/>
      <c r="AQ678" s="36"/>
      <c r="AR678" s="36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</row>
    <row r="679" spans="6:69" x14ac:dyDescent="0.25">
      <c r="F679" s="18"/>
      <c r="G679" s="18"/>
      <c r="H679" s="252"/>
      <c r="I679" s="18"/>
      <c r="J679" s="18"/>
      <c r="W679" s="215"/>
      <c r="X679" s="18"/>
      <c r="Y679" s="31"/>
      <c r="Z679" s="31"/>
      <c r="AA679" s="43"/>
      <c r="AB679" s="18"/>
      <c r="AC679" s="18"/>
      <c r="AE679" s="18"/>
      <c r="AF679" s="18"/>
      <c r="AG679" s="18"/>
      <c r="AI679" s="18"/>
      <c r="AK679" s="18"/>
      <c r="AL679" s="18"/>
      <c r="AN679" s="36"/>
      <c r="AO679" s="36"/>
      <c r="AP679" s="36"/>
      <c r="AQ679" s="36"/>
      <c r="AR679" s="36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</row>
    <row r="680" spans="6:69" x14ac:dyDescent="0.25">
      <c r="F680" s="18"/>
      <c r="G680" s="18"/>
      <c r="H680" s="252"/>
      <c r="I680" s="18"/>
      <c r="J680" s="18"/>
      <c r="W680" s="215"/>
      <c r="X680" s="18"/>
      <c r="Y680" s="31"/>
      <c r="Z680" s="31"/>
      <c r="AA680" s="43"/>
      <c r="AB680" s="18"/>
      <c r="AC680" s="18"/>
      <c r="AE680" s="18"/>
      <c r="AF680" s="18"/>
      <c r="AG680" s="18"/>
      <c r="AI680" s="18"/>
      <c r="AK680" s="18"/>
      <c r="AL680" s="18"/>
      <c r="AN680" s="36"/>
      <c r="AO680" s="36"/>
      <c r="AP680" s="36"/>
      <c r="AQ680" s="36"/>
      <c r="AR680" s="36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</row>
    <row r="681" spans="6:69" x14ac:dyDescent="0.25">
      <c r="F681" s="18"/>
      <c r="G681" s="18"/>
      <c r="H681" s="252"/>
      <c r="I681" s="18"/>
      <c r="J681" s="18"/>
      <c r="W681" s="215"/>
      <c r="X681" s="18"/>
      <c r="Y681" s="31"/>
      <c r="Z681" s="31"/>
      <c r="AA681" s="43"/>
      <c r="AB681" s="18"/>
      <c r="AC681" s="18"/>
      <c r="AE681" s="18"/>
      <c r="AF681" s="18"/>
      <c r="AG681" s="18"/>
      <c r="AI681" s="18"/>
      <c r="AK681" s="18"/>
      <c r="AL681" s="18"/>
      <c r="AN681" s="36"/>
      <c r="AO681" s="36"/>
      <c r="AP681" s="36"/>
      <c r="AQ681" s="36"/>
      <c r="AR681" s="36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</row>
    <row r="682" spans="6:69" x14ac:dyDescent="0.25">
      <c r="F682" s="18"/>
      <c r="G682" s="18"/>
      <c r="H682" s="252"/>
      <c r="I682" s="18"/>
      <c r="J682" s="18"/>
      <c r="W682" s="215"/>
      <c r="X682" s="18"/>
      <c r="Y682" s="31"/>
      <c r="Z682" s="31"/>
      <c r="AA682" s="43"/>
      <c r="AB682" s="18"/>
      <c r="AC682" s="18"/>
      <c r="AE682" s="18"/>
      <c r="AF682" s="18"/>
      <c r="AG682" s="18"/>
      <c r="AI682" s="18"/>
      <c r="AK682" s="18"/>
      <c r="AL682" s="18"/>
      <c r="AN682" s="36"/>
      <c r="AO682" s="36"/>
      <c r="AP682" s="36"/>
      <c r="AQ682" s="36"/>
      <c r="AR682" s="36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</row>
    <row r="683" spans="6:69" x14ac:dyDescent="0.25">
      <c r="F683" s="18"/>
      <c r="G683" s="18"/>
      <c r="H683" s="252"/>
      <c r="I683" s="18"/>
      <c r="J683" s="18"/>
      <c r="W683" s="215"/>
      <c r="X683" s="18"/>
      <c r="Y683" s="31"/>
      <c r="Z683" s="31"/>
      <c r="AA683" s="43"/>
      <c r="AB683" s="18"/>
      <c r="AC683" s="18"/>
      <c r="AE683" s="18"/>
      <c r="AF683" s="18"/>
      <c r="AG683" s="18"/>
      <c r="AI683" s="18"/>
      <c r="AK683" s="18"/>
      <c r="AL683" s="18"/>
      <c r="AN683" s="36"/>
      <c r="AO683" s="36"/>
      <c r="AP683" s="36"/>
      <c r="AQ683" s="36"/>
      <c r="AR683" s="36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</row>
    <row r="684" spans="6:69" x14ac:dyDescent="0.25">
      <c r="F684" s="18"/>
      <c r="G684" s="18"/>
      <c r="H684" s="252"/>
      <c r="I684" s="18"/>
      <c r="J684" s="18"/>
      <c r="W684" s="215"/>
      <c r="X684" s="18"/>
      <c r="Y684" s="31"/>
      <c r="Z684" s="31"/>
      <c r="AA684" s="43"/>
      <c r="AB684" s="18"/>
      <c r="AC684" s="18"/>
      <c r="AE684" s="18"/>
      <c r="AF684" s="18"/>
      <c r="AG684" s="18"/>
      <c r="AI684" s="18"/>
      <c r="AK684" s="18"/>
      <c r="AL684" s="18"/>
      <c r="AN684" s="36"/>
      <c r="AO684" s="36"/>
      <c r="AP684" s="36"/>
      <c r="AQ684" s="36"/>
      <c r="AR684" s="36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</row>
    <row r="685" spans="6:69" x14ac:dyDescent="0.25">
      <c r="F685" s="18"/>
      <c r="G685" s="18"/>
      <c r="H685" s="252"/>
      <c r="I685" s="18"/>
      <c r="J685" s="18"/>
      <c r="W685" s="215"/>
      <c r="X685" s="18"/>
      <c r="Y685" s="31"/>
      <c r="Z685" s="31"/>
      <c r="AA685" s="43"/>
      <c r="AB685" s="18"/>
      <c r="AC685" s="18"/>
      <c r="AE685" s="18"/>
      <c r="AF685" s="18"/>
      <c r="AG685" s="18"/>
      <c r="AI685" s="18"/>
      <c r="AK685" s="18"/>
      <c r="AL685" s="18"/>
      <c r="AN685" s="36"/>
      <c r="AO685" s="36"/>
      <c r="AP685" s="36"/>
      <c r="AQ685" s="36"/>
      <c r="AR685" s="36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</row>
    <row r="686" spans="6:69" x14ac:dyDescent="0.25">
      <c r="F686" s="18"/>
      <c r="G686" s="18"/>
      <c r="H686" s="252"/>
      <c r="I686" s="18"/>
      <c r="J686" s="18"/>
      <c r="W686" s="215"/>
      <c r="X686" s="18"/>
      <c r="Y686" s="31"/>
      <c r="Z686" s="31"/>
      <c r="AA686" s="43"/>
      <c r="AB686" s="18"/>
      <c r="AC686" s="18"/>
      <c r="AE686" s="18"/>
      <c r="AF686" s="18"/>
      <c r="AG686" s="18"/>
      <c r="AI686" s="18"/>
      <c r="AK686" s="18"/>
      <c r="AL686" s="18"/>
      <c r="AN686" s="36"/>
      <c r="AO686" s="36"/>
      <c r="AP686" s="36"/>
      <c r="AQ686" s="36"/>
      <c r="AR686" s="36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</row>
    <row r="687" spans="6:69" x14ac:dyDescent="0.25">
      <c r="F687" s="18"/>
      <c r="G687" s="18"/>
      <c r="H687" s="252"/>
      <c r="I687" s="18"/>
      <c r="J687" s="18"/>
      <c r="W687" s="215"/>
      <c r="X687" s="18"/>
      <c r="Y687" s="31"/>
      <c r="Z687" s="31"/>
      <c r="AA687" s="43"/>
      <c r="AB687" s="18"/>
      <c r="AC687" s="18"/>
      <c r="AE687" s="18"/>
      <c r="AF687" s="18"/>
      <c r="AG687" s="18"/>
      <c r="AI687" s="18"/>
      <c r="AK687" s="18"/>
      <c r="AL687" s="18"/>
      <c r="AN687" s="36"/>
      <c r="AO687" s="36"/>
      <c r="AP687" s="36"/>
      <c r="AQ687" s="36"/>
      <c r="AR687" s="36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</row>
    <row r="688" spans="6:69" x14ac:dyDescent="0.25">
      <c r="F688" s="18"/>
      <c r="G688" s="18"/>
      <c r="H688" s="252"/>
      <c r="I688" s="18"/>
      <c r="J688" s="18"/>
      <c r="W688" s="215"/>
      <c r="X688" s="18"/>
      <c r="Y688" s="31"/>
      <c r="Z688" s="31"/>
      <c r="AA688" s="43"/>
      <c r="AB688" s="18"/>
      <c r="AC688" s="18"/>
      <c r="AE688" s="18"/>
      <c r="AF688" s="18"/>
      <c r="AG688" s="18"/>
      <c r="AI688" s="18"/>
      <c r="AK688" s="18"/>
      <c r="AL688" s="18"/>
      <c r="AN688" s="36"/>
      <c r="AO688" s="36"/>
      <c r="AP688" s="36"/>
      <c r="AQ688" s="36"/>
      <c r="AR688" s="36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</row>
    <row r="689" spans="6:69" x14ac:dyDescent="0.25">
      <c r="F689" s="18"/>
      <c r="G689" s="18"/>
      <c r="H689" s="252"/>
      <c r="I689" s="18"/>
      <c r="J689" s="18"/>
      <c r="W689" s="215"/>
      <c r="X689" s="18"/>
      <c r="Y689" s="31"/>
      <c r="Z689" s="31"/>
      <c r="AA689" s="43"/>
      <c r="AB689" s="18"/>
      <c r="AC689" s="18"/>
      <c r="AE689" s="18"/>
      <c r="AF689" s="18"/>
      <c r="AG689" s="18"/>
      <c r="AI689" s="18"/>
      <c r="AK689" s="18"/>
      <c r="AL689" s="18"/>
      <c r="AN689" s="36"/>
      <c r="AO689" s="36"/>
      <c r="AP689" s="36"/>
      <c r="AQ689" s="36"/>
      <c r="AR689" s="36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</row>
    <row r="690" spans="6:69" x14ac:dyDescent="0.25">
      <c r="F690" s="18"/>
      <c r="G690" s="18"/>
      <c r="H690" s="252"/>
      <c r="I690" s="18"/>
      <c r="J690" s="18"/>
      <c r="W690" s="215"/>
      <c r="X690" s="18"/>
      <c r="Y690" s="31"/>
      <c r="Z690" s="31"/>
      <c r="AA690" s="43"/>
      <c r="AB690" s="18"/>
      <c r="AC690" s="18"/>
      <c r="AE690" s="18"/>
      <c r="AF690" s="18"/>
      <c r="AG690" s="18"/>
      <c r="AI690" s="18"/>
      <c r="AK690" s="18"/>
      <c r="AL690" s="18"/>
      <c r="AN690" s="36"/>
      <c r="AO690" s="36"/>
      <c r="AP690" s="36"/>
      <c r="AQ690" s="36"/>
      <c r="AR690" s="36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</row>
    <row r="691" spans="6:69" x14ac:dyDescent="0.25">
      <c r="F691" s="18"/>
      <c r="G691" s="18"/>
      <c r="H691" s="252"/>
      <c r="I691" s="18"/>
      <c r="J691" s="18"/>
      <c r="W691" s="215"/>
      <c r="X691" s="18"/>
      <c r="Y691" s="31"/>
      <c r="Z691" s="31"/>
      <c r="AA691" s="43"/>
      <c r="AB691" s="18"/>
      <c r="AC691" s="18"/>
      <c r="AE691" s="18"/>
      <c r="AF691" s="18"/>
      <c r="AG691" s="18"/>
      <c r="AI691" s="18"/>
      <c r="AK691" s="18"/>
      <c r="AL691" s="18"/>
      <c r="AN691" s="36"/>
      <c r="AO691" s="36"/>
      <c r="AP691" s="36"/>
      <c r="AQ691" s="36"/>
      <c r="AR691" s="36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</row>
    <row r="692" spans="6:69" x14ac:dyDescent="0.25">
      <c r="F692" s="18"/>
      <c r="G692" s="18"/>
      <c r="H692" s="252"/>
      <c r="I692" s="18"/>
      <c r="J692" s="18"/>
      <c r="W692" s="215"/>
      <c r="X692" s="18"/>
      <c r="Y692" s="31"/>
      <c r="Z692" s="31"/>
      <c r="AA692" s="43"/>
      <c r="AB692" s="18"/>
      <c r="AC692" s="18"/>
      <c r="AE692" s="18"/>
      <c r="AF692" s="18"/>
      <c r="AG692" s="18"/>
      <c r="AI692" s="18"/>
      <c r="AK692" s="18"/>
      <c r="AL692" s="18"/>
      <c r="AN692" s="36"/>
      <c r="AO692" s="36"/>
      <c r="AP692" s="36"/>
      <c r="AQ692" s="36"/>
      <c r="AR692" s="36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</row>
    <row r="693" spans="6:69" x14ac:dyDescent="0.25">
      <c r="F693" s="18"/>
      <c r="G693" s="18"/>
      <c r="H693" s="252"/>
      <c r="I693" s="18"/>
      <c r="J693" s="18"/>
      <c r="W693" s="215"/>
      <c r="X693" s="18"/>
      <c r="Y693" s="31"/>
      <c r="Z693" s="31"/>
      <c r="AA693" s="43"/>
      <c r="AB693" s="18"/>
      <c r="AC693" s="18"/>
      <c r="AE693" s="18"/>
      <c r="AF693" s="18"/>
      <c r="AG693" s="18"/>
      <c r="AI693" s="18"/>
      <c r="AK693" s="18"/>
      <c r="AL693" s="18"/>
      <c r="AN693" s="36"/>
      <c r="AO693" s="36"/>
      <c r="AP693" s="36"/>
      <c r="AQ693" s="36"/>
      <c r="AR693" s="36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</row>
    <row r="694" spans="6:69" x14ac:dyDescent="0.25">
      <c r="F694" s="18"/>
      <c r="G694" s="18"/>
      <c r="H694" s="252"/>
      <c r="I694" s="18"/>
      <c r="J694" s="18"/>
      <c r="W694" s="215"/>
      <c r="X694" s="18"/>
      <c r="Y694" s="31"/>
      <c r="Z694" s="31"/>
      <c r="AA694" s="43"/>
      <c r="AB694" s="18"/>
      <c r="AC694" s="18"/>
      <c r="AE694" s="18"/>
      <c r="AF694" s="18"/>
      <c r="AG694" s="18"/>
      <c r="AI694" s="18"/>
      <c r="AK694" s="18"/>
      <c r="AL694" s="18"/>
      <c r="AN694" s="36"/>
      <c r="AO694" s="36"/>
      <c r="AP694" s="36"/>
      <c r="AQ694" s="36"/>
      <c r="AR694" s="36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</row>
    <row r="695" spans="6:69" x14ac:dyDescent="0.25">
      <c r="F695" s="18"/>
      <c r="G695" s="18"/>
      <c r="H695" s="252"/>
      <c r="I695" s="18"/>
      <c r="J695" s="18"/>
      <c r="W695" s="215"/>
      <c r="X695" s="18"/>
      <c r="Y695" s="31"/>
      <c r="Z695" s="31"/>
      <c r="AA695" s="43"/>
      <c r="AB695" s="18"/>
      <c r="AC695" s="18"/>
      <c r="AE695" s="18"/>
      <c r="AF695" s="18"/>
      <c r="AG695" s="18"/>
      <c r="AI695" s="18"/>
      <c r="AK695" s="18"/>
      <c r="AL695" s="18"/>
      <c r="AN695" s="36"/>
      <c r="AO695" s="36"/>
      <c r="AP695" s="36"/>
      <c r="AQ695" s="36"/>
      <c r="AR695" s="36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</row>
    <row r="696" spans="6:69" x14ac:dyDescent="0.25">
      <c r="F696" s="18"/>
      <c r="G696" s="18"/>
      <c r="H696" s="252"/>
      <c r="I696" s="18"/>
      <c r="J696" s="18"/>
      <c r="W696" s="215"/>
      <c r="X696" s="18"/>
      <c r="Y696" s="31"/>
      <c r="Z696" s="31"/>
      <c r="AA696" s="43"/>
      <c r="AB696" s="18"/>
      <c r="AC696" s="18"/>
      <c r="AE696" s="18"/>
      <c r="AF696" s="18"/>
      <c r="AG696" s="18"/>
      <c r="AI696" s="18"/>
      <c r="AK696" s="18"/>
      <c r="AL696" s="18"/>
      <c r="AN696" s="36"/>
      <c r="AO696" s="36"/>
      <c r="AP696" s="36"/>
      <c r="AQ696" s="36"/>
      <c r="AR696" s="36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</row>
    <row r="697" spans="6:69" x14ac:dyDescent="0.25">
      <c r="F697" s="18"/>
      <c r="G697" s="18"/>
      <c r="H697" s="252"/>
      <c r="I697" s="18"/>
      <c r="J697" s="18"/>
      <c r="W697" s="215"/>
      <c r="X697" s="18"/>
      <c r="Y697" s="31"/>
      <c r="Z697" s="31"/>
      <c r="AA697" s="43"/>
      <c r="AB697" s="18"/>
      <c r="AC697" s="18"/>
      <c r="AE697" s="18"/>
      <c r="AF697" s="18"/>
      <c r="AG697" s="18"/>
      <c r="AI697" s="18"/>
      <c r="AK697" s="18"/>
      <c r="AL697" s="18"/>
      <c r="AN697" s="36"/>
      <c r="AO697" s="36"/>
      <c r="AP697" s="36"/>
      <c r="AQ697" s="36"/>
      <c r="AR697" s="36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</row>
    <row r="698" spans="6:69" x14ac:dyDescent="0.25">
      <c r="F698" s="18"/>
      <c r="G698" s="18"/>
      <c r="H698" s="252"/>
      <c r="I698" s="18"/>
      <c r="J698" s="18"/>
      <c r="W698" s="215"/>
      <c r="X698" s="18"/>
      <c r="Y698" s="31"/>
      <c r="Z698" s="31"/>
      <c r="AA698" s="43"/>
      <c r="AB698" s="18"/>
      <c r="AC698" s="18"/>
      <c r="AE698" s="18"/>
      <c r="AF698" s="18"/>
      <c r="AG698" s="18"/>
      <c r="AI698" s="18"/>
      <c r="AK698" s="18"/>
      <c r="AL698" s="18"/>
      <c r="AN698" s="36"/>
      <c r="AO698" s="36"/>
      <c r="AP698" s="36"/>
      <c r="AQ698" s="36"/>
      <c r="AR698" s="36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</row>
    <row r="699" spans="6:69" x14ac:dyDescent="0.25">
      <c r="F699" s="18"/>
      <c r="G699" s="18"/>
      <c r="H699" s="252"/>
      <c r="I699" s="18"/>
      <c r="J699" s="18"/>
      <c r="W699" s="215"/>
      <c r="X699" s="18"/>
      <c r="Y699" s="31"/>
      <c r="Z699" s="31"/>
      <c r="AA699" s="43"/>
      <c r="AB699" s="18"/>
      <c r="AC699" s="18"/>
      <c r="AE699" s="18"/>
      <c r="AF699" s="18"/>
      <c r="AG699" s="18"/>
      <c r="AI699" s="18"/>
      <c r="AK699" s="18"/>
      <c r="AL699" s="18"/>
      <c r="AN699" s="36"/>
      <c r="AO699" s="36"/>
      <c r="AP699" s="36"/>
      <c r="AQ699" s="36"/>
      <c r="AR699" s="36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</row>
    <row r="700" spans="6:69" x14ac:dyDescent="0.25">
      <c r="F700" s="18"/>
      <c r="G700" s="18"/>
      <c r="H700" s="252"/>
      <c r="I700" s="18"/>
      <c r="J700" s="18"/>
      <c r="W700" s="215"/>
      <c r="X700" s="18"/>
      <c r="Y700" s="31"/>
      <c r="Z700" s="31"/>
      <c r="AA700" s="43"/>
      <c r="AB700" s="18"/>
      <c r="AC700" s="18"/>
      <c r="AE700" s="18"/>
      <c r="AF700" s="18"/>
      <c r="AG700" s="18"/>
      <c r="AI700" s="18"/>
      <c r="AK700" s="18"/>
      <c r="AL700" s="18"/>
      <c r="AN700" s="36"/>
      <c r="AO700" s="36"/>
      <c r="AP700" s="36"/>
      <c r="AQ700" s="36"/>
      <c r="AR700" s="36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</row>
    <row r="701" spans="6:69" x14ac:dyDescent="0.25">
      <c r="F701" s="18"/>
      <c r="G701" s="18"/>
      <c r="H701" s="252"/>
      <c r="I701" s="18"/>
      <c r="J701" s="18"/>
      <c r="W701" s="215"/>
      <c r="X701" s="18"/>
      <c r="Y701" s="31"/>
      <c r="Z701" s="31"/>
      <c r="AA701" s="43"/>
      <c r="AB701" s="18"/>
      <c r="AC701" s="18"/>
      <c r="AE701" s="18"/>
      <c r="AF701" s="18"/>
      <c r="AG701" s="18"/>
      <c r="AI701" s="18"/>
      <c r="AK701" s="18"/>
      <c r="AL701" s="18"/>
      <c r="AN701" s="36"/>
      <c r="AO701" s="36"/>
      <c r="AP701" s="36"/>
      <c r="AQ701" s="36"/>
      <c r="AR701" s="36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</row>
    <row r="702" spans="6:69" x14ac:dyDescent="0.25">
      <c r="F702" s="18"/>
      <c r="G702" s="18"/>
      <c r="H702" s="252"/>
      <c r="I702" s="18"/>
      <c r="J702" s="18"/>
      <c r="W702" s="215"/>
      <c r="X702" s="18"/>
      <c r="Y702" s="31"/>
      <c r="Z702" s="31"/>
      <c r="AA702" s="43"/>
      <c r="AB702" s="18"/>
      <c r="AC702" s="18"/>
      <c r="AE702" s="18"/>
      <c r="AF702" s="18"/>
      <c r="AG702" s="18"/>
      <c r="AI702" s="18"/>
      <c r="AK702" s="18"/>
      <c r="AL702" s="18"/>
      <c r="AN702" s="36"/>
      <c r="AO702" s="36"/>
      <c r="AP702" s="36"/>
      <c r="AQ702" s="36"/>
      <c r="AR702" s="36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</row>
    <row r="703" spans="6:69" x14ac:dyDescent="0.25">
      <c r="F703" s="18"/>
      <c r="G703" s="18"/>
      <c r="H703" s="252"/>
      <c r="I703" s="18"/>
      <c r="J703" s="18"/>
      <c r="W703" s="215"/>
      <c r="X703" s="18"/>
      <c r="Y703" s="31"/>
      <c r="Z703" s="31"/>
      <c r="AA703" s="43"/>
      <c r="AB703" s="18"/>
      <c r="AC703" s="18"/>
      <c r="AE703" s="18"/>
      <c r="AF703" s="18"/>
      <c r="AG703" s="18"/>
      <c r="AI703" s="18"/>
      <c r="AK703" s="18"/>
      <c r="AL703" s="18"/>
      <c r="AN703" s="36"/>
      <c r="AO703" s="36"/>
      <c r="AP703" s="36"/>
      <c r="AQ703" s="36"/>
      <c r="AR703" s="36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</row>
    <row r="704" spans="6:69" x14ac:dyDescent="0.25">
      <c r="F704" s="18"/>
      <c r="G704" s="18"/>
      <c r="H704" s="252"/>
      <c r="I704" s="18"/>
      <c r="J704" s="18"/>
      <c r="W704" s="215"/>
      <c r="X704" s="18"/>
      <c r="Y704" s="31"/>
      <c r="Z704" s="31"/>
      <c r="AA704" s="43"/>
      <c r="AB704" s="18"/>
      <c r="AC704" s="18"/>
      <c r="AE704" s="18"/>
      <c r="AF704" s="18"/>
      <c r="AG704" s="18"/>
      <c r="AI704" s="18"/>
      <c r="AK704" s="18"/>
      <c r="AL704" s="18"/>
      <c r="AN704" s="36"/>
      <c r="AO704" s="36"/>
      <c r="AP704" s="36"/>
      <c r="AQ704" s="36"/>
      <c r="AR704" s="36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</row>
    <row r="705" spans="6:69" x14ac:dyDescent="0.25">
      <c r="F705" s="18"/>
      <c r="G705" s="18"/>
      <c r="H705" s="252"/>
      <c r="I705" s="18"/>
      <c r="J705" s="18"/>
      <c r="W705" s="215"/>
      <c r="X705" s="18"/>
      <c r="Y705" s="31"/>
      <c r="Z705" s="31"/>
      <c r="AA705" s="43"/>
      <c r="AB705" s="18"/>
      <c r="AC705" s="18"/>
      <c r="AE705" s="18"/>
      <c r="AF705" s="18"/>
      <c r="AG705" s="18"/>
      <c r="AI705" s="18"/>
      <c r="AK705" s="18"/>
      <c r="AL705" s="18"/>
      <c r="AN705" s="36"/>
      <c r="AO705" s="36"/>
      <c r="AP705" s="36"/>
      <c r="AQ705" s="36"/>
      <c r="AR705" s="36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</row>
    <row r="706" spans="6:69" x14ac:dyDescent="0.25">
      <c r="F706" s="18"/>
      <c r="G706" s="18"/>
      <c r="H706" s="252"/>
      <c r="I706" s="18"/>
      <c r="J706" s="18"/>
      <c r="W706" s="215"/>
      <c r="X706" s="18"/>
      <c r="Y706" s="31"/>
      <c r="Z706" s="31"/>
      <c r="AA706" s="43"/>
      <c r="AB706" s="18"/>
      <c r="AC706" s="18"/>
      <c r="AE706" s="18"/>
      <c r="AF706" s="18"/>
      <c r="AG706" s="18"/>
      <c r="AI706" s="18"/>
      <c r="AK706" s="18"/>
      <c r="AL706" s="18"/>
      <c r="AN706" s="36"/>
      <c r="AO706" s="36"/>
      <c r="AP706" s="36"/>
      <c r="AQ706" s="36"/>
      <c r="AR706" s="36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</row>
    <row r="707" spans="6:69" x14ac:dyDescent="0.25">
      <c r="F707" s="18"/>
      <c r="G707" s="18"/>
      <c r="H707" s="252"/>
      <c r="I707" s="18"/>
      <c r="J707" s="18"/>
      <c r="W707" s="215"/>
      <c r="X707" s="18"/>
      <c r="Y707" s="31"/>
      <c r="Z707" s="31"/>
      <c r="AA707" s="43"/>
      <c r="AB707" s="18"/>
      <c r="AC707" s="18"/>
      <c r="AE707" s="18"/>
      <c r="AF707" s="18"/>
      <c r="AG707" s="18"/>
      <c r="AI707" s="18"/>
      <c r="AK707" s="18"/>
      <c r="AL707" s="18"/>
      <c r="AN707" s="36"/>
      <c r="AO707" s="36"/>
      <c r="AP707" s="36"/>
      <c r="AQ707" s="36"/>
      <c r="AR707" s="36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</row>
    <row r="708" spans="6:69" x14ac:dyDescent="0.25">
      <c r="F708" s="18"/>
      <c r="G708" s="18"/>
      <c r="H708" s="252"/>
      <c r="I708" s="18"/>
      <c r="J708" s="18"/>
      <c r="W708" s="215"/>
      <c r="X708" s="18"/>
      <c r="Y708" s="31"/>
      <c r="Z708" s="31"/>
      <c r="AA708" s="43"/>
      <c r="AB708" s="18"/>
      <c r="AC708" s="18"/>
      <c r="AE708" s="18"/>
      <c r="AF708" s="18"/>
      <c r="AG708" s="18"/>
      <c r="AI708" s="18"/>
      <c r="AK708" s="18"/>
      <c r="AL708" s="18"/>
      <c r="AN708" s="36"/>
      <c r="AO708" s="36"/>
      <c r="AP708" s="36"/>
      <c r="AQ708" s="36"/>
      <c r="AR708" s="36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</row>
    <row r="709" spans="6:69" x14ac:dyDescent="0.25">
      <c r="F709" s="18"/>
      <c r="G709" s="18"/>
      <c r="H709" s="252"/>
      <c r="I709" s="18"/>
      <c r="J709" s="18"/>
      <c r="W709" s="215"/>
      <c r="X709" s="18"/>
      <c r="Y709" s="31"/>
      <c r="Z709" s="31"/>
      <c r="AA709" s="43"/>
      <c r="AB709" s="18"/>
      <c r="AC709" s="18"/>
      <c r="AE709" s="18"/>
      <c r="AF709" s="18"/>
      <c r="AG709" s="18"/>
      <c r="AI709" s="18"/>
      <c r="AK709" s="18"/>
      <c r="AL709" s="18"/>
      <c r="AN709" s="36"/>
      <c r="AO709" s="36"/>
      <c r="AP709" s="36"/>
      <c r="AQ709" s="36"/>
      <c r="AR709" s="36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</row>
    <row r="710" spans="6:69" x14ac:dyDescent="0.25">
      <c r="F710" s="18"/>
      <c r="G710" s="18"/>
      <c r="H710" s="252"/>
      <c r="I710" s="18"/>
      <c r="J710" s="18"/>
      <c r="W710" s="215"/>
      <c r="X710" s="18"/>
      <c r="Y710" s="31"/>
      <c r="Z710" s="31"/>
      <c r="AA710" s="43"/>
      <c r="AB710" s="18"/>
      <c r="AC710" s="18"/>
      <c r="AE710" s="18"/>
      <c r="AF710" s="18"/>
      <c r="AG710" s="18"/>
      <c r="AI710" s="18"/>
      <c r="AK710" s="18"/>
      <c r="AL710" s="18"/>
      <c r="AN710" s="36"/>
      <c r="AO710" s="36"/>
      <c r="AP710" s="36"/>
      <c r="AQ710" s="36"/>
      <c r="AR710" s="36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</row>
    <row r="711" spans="6:69" x14ac:dyDescent="0.25">
      <c r="F711" s="18"/>
      <c r="G711" s="18"/>
      <c r="H711" s="252"/>
      <c r="I711" s="18"/>
      <c r="J711" s="18"/>
      <c r="W711" s="215"/>
      <c r="X711" s="18"/>
      <c r="Y711" s="31"/>
      <c r="Z711" s="31"/>
      <c r="AA711" s="43"/>
      <c r="AB711" s="18"/>
      <c r="AC711" s="18"/>
      <c r="AE711" s="18"/>
      <c r="AF711" s="18"/>
      <c r="AG711" s="18"/>
      <c r="AI711" s="18"/>
      <c r="AK711" s="18"/>
      <c r="AL711" s="18"/>
      <c r="AN711" s="36"/>
      <c r="AO711" s="36"/>
      <c r="AP711" s="36"/>
      <c r="AQ711" s="36"/>
      <c r="AR711" s="36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</row>
    <row r="712" spans="6:69" x14ac:dyDescent="0.25">
      <c r="F712" s="18"/>
      <c r="G712" s="18"/>
      <c r="H712" s="252"/>
      <c r="I712" s="18"/>
      <c r="J712" s="18"/>
      <c r="W712" s="215"/>
      <c r="X712" s="18"/>
      <c r="Y712" s="31"/>
      <c r="Z712" s="31"/>
      <c r="AA712" s="43"/>
      <c r="AB712" s="18"/>
      <c r="AC712" s="18"/>
      <c r="AE712" s="18"/>
      <c r="AF712" s="18"/>
      <c r="AG712" s="18"/>
      <c r="AI712" s="18"/>
      <c r="AK712" s="18"/>
      <c r="AL712" s="18"/>
      <c r="AN712" s="36"/>
      <c r="AO712" s="36"/>
      <c r="AP712" s="36"/>
      <c r="AQ712" s="36"/>
      <c r="AR712" s="36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</row>
    <row r="713" spans="6:69" x14ac:dyDescent="0.25">
      <c r="F713" s="18"/>
      <c r="G713" s="18"/>
      <c r="H713" s="252"/>
      <c r="I713" s="18"/>
      <c r="J713" s="18"/>
      <c r="W713" s="215"/>
      <c r="X713" s="18"/>
      <c r="Y713" s="31"/>
      <c r="Z713" s="31"/>
      <c r="AA713" s="43"/>
      <c r="AB713" s="18"/>
      <c r="AC713" s="18"/>
      <c r="AE713" s="18"/>
      <c r="AF713" s="18"/>
      <c r="AG713" s="18"/>
      <c r="AI713" s="18"/>
      <c r="AK713" s="18"/>
      <c r="AL713" s="18"/>
      <c r="AN713" s="36"/>
      <c r="AO713" s="36"/>
      <c r="AP713" s="36"/>
      <c r="AQ713" s="36"/>
      <c r="AR713" s="36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</row>
    <row r="714" spans="6:69" x14ac:dyDescent="0.25">
      <c r="F714" s="18"/>
      <c r="G714" s="18"/>
      <c r="H714" s="252"/>
      <c r="I714" s="18"/>
      <c r="J714" s="18"/>
      <c r="W714" s="215"/>
      <c r="X714" s="18"/>
      <c r="Y714" s="31"/>
      <c r="Z714" s="31"/>
      <c r="AA714" s="43"/>
      <c r="AB714" s="18"/>
      <c r="AC714" s="18"/>
      <c r="AE714" s="18"/>
      <c r="AF714" s="18"/>
      <c r="AG714" s="18"/>
      <c r="AI714" s="18"/>
      <c r="AK714" s="18"/>
      <c r="AL714" s="18"/>
      <c r="AN714" s="36"/>
      <c r="AO714" s="36"/>
      <c r="AP714" s="36"/>
      <c r="AQ714" s="36"/>
      <c r="AR714" s="36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</row>
    <row r="715" spans="6:69" x14ac:dyDescent="0.25">
      <c r="F715" s="18"/>
      <c r="G715" s="18"/>
      <c r="H715" s="252"/>
      <c r="I715" s="18"/>
      <c r="J715" s="18"/>
      <c r="W715" s="215"/>
      <c r="X715" s="18"/>
      <c r="Y715" s="31"/>
      <c r="Z715" s="31"/>
      <c r="AA715" s="43"/>
      <c r="AB715" s="18"/>
      <c r="AC715" s="18"/>
      <c r="AE715" s="18"/>
      <c r="AF715" s="18"/>
      <c r="AG715" s="18"/>
      <c r="AI715" s="18"/>
      <c r="AK715" s="18"/>
      <c r="AL715" s="18"/>
      <c r="AN715" s="36"/>
      <c r="AO715" s="36"/>
      <c r="AP715" s="36"/>
      <c r="AQ715" s="36"/>
      <c r="AR715" s="36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</row>
    <row r="716" spans="6:69" x14ac:dyDescent="0.25">
      <c r="F716" s="18"/>
      <c r="G716" s="18"/>
      <c r="H716" s="252"/>
      <c r="I716" s="18"/>
      <c r="J716" s="18"/>
      <c r="W716" s="215"/>
      <c r="X716" s="18"/>
      <c r="Y716" s="31"/>
      <c r="Z716" s="31"/>
      <c r="AA716" s="43"/>
      <c r="AB716" s="18"/>
      <c r="AC716" s="18"/>
      <c r="AE716" s="18"/>
      <c r="AF716" s="18"/>
      <c r="AG716" s="18"/>
      <c r="AI716" s="18"/>
      <c r="AK716" s="18"/>
      <c r="AL716" s="18"/>
      <c r="AN716" s="36"/>
      <c r="AO716" s="36"/>
      <c r="AP716" s="36"/>
      <c r="AQ716" s="36"/>
      <c r="AR716" s="36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</row>
    <row r="717" spans="6:69" x14ac:dyDescent="0.25">
      <c r="F717" s="18"/>
      <c r="G717" s="18"/>
      <c r="H717" s="252"/>
      <c r="I717" s="18"/>
      <c r="J717" s="18"/>
      <c r="W717" s="215"/>
      <c r="X717" s="18"/>
      <c r="Y717" s="31"/>
      <c r="Z717" s="31"/>
      <c r="AA717" s="43"/>
      <c r="AB717" s="18"/>
      <c r="AC717" s="18"/>
      <c r="AE717" s="18"/>
      <c r="AF717" s="18"/>
      <c r="AG717" s="18"/>
      <c r="AI717" s="18"/>
      <c r="AK717" s="18"/>
      <c r="AL717" s="18"/>
      <c r="AN717" s="36"/>
      <c r="AO717" s="36"/>
      <c r="AP717" s="36"/>
      <c r="AQ717" s="36"/>
      <c r="AR717" s="36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</row>
    <row r="718" spans="6:69" x14ac:dyDescent="0.25">
      <c r="F718" s="18"/>
      <c r="G718" s="18"/>
      <c r="H718" s="252"/>
      <c r="I718" s="18"/>
      <c r="J718" s="18"/>
      <c r="W718" s="215"/>
      <c r="X718" s="18"/>
      <c r="Y718" s="31"/>
      <c r="Z718" s="31"/>
      <c r="AA718" s="43"/>
      <c r="AB718" s="18"/>
      <c r="AC718" s="18"/>
      <c r="AE718" s="18"/>
      <c r="AF718" s="18"/>
      <c r="AG718" s="18"/>
      <c r="AI718" s="18"/>
      <c r="AK718" s="18"/>
      <c r="AL718" s="18"/>
      <c r="AN718" s="36"/>
      <c r="AO718" s="36"/>
      <c r="AP718" s="36"/>
      <c r="AQ718" s="36"/>
      <c r="AR718" s="36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</row>
    <row r="719" spans="6:69" x14ac:dyDescent="0.25">
      <c r="F719" s="18"/>
      <c r="G719" s="18"/>
      <c r="H719" s="252"/>
      <c r="I719" s="18"/>
      <c r="J719" s="18"/>
      <c r="W719" s="215"/>
      <c r="X719" s="18"/>
      <c r="Y719" s="31"/>
      <c r="Z719" s="31"/>
      <c r="AA719" s="43"/>
      <c r="AB719" s="18"/>
      <c r="AC719" s="18"/>
      <c r="AE719" s="18"/>
      <c r="AF719" s="18"/>
      <c r="AG719" s="18"/>
      <c r="AI719" s="18"/>
      <c r="AK719" s="18"/>
      <c r="AL719" s="18"/>
      <c r="AN719" s="36"/>
      <c r="AO719" s="36"/>
      <c r="AP719" s="36"/>
      <c r="AQ719" s="36"/>
      <c r="AR719" s="36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</row>
    <row r="720" spans="6:69" x14ac:dyDescent="0.25">
      <c r="F720" s="18"/>
      <c r="G720" s="18"/>
      <c r="H720" s="252"/>
      <c r="I720" s="18"/>
      <c r="J720" s="18"/>
      <c r="W720" s="215"/>
      <c r="X720" s="18"/>
      <c r="Y720" s="31"/>
      <c r="Z720" s="31"/>
      <c r="AA720" s="43"/>
      <c r="AB720" s="18"/>
      <c r="AC720" s="18"/>
      <c r="AE720" s="18"/>
      <c r="AF720" s="18"/>
      <c r="AG720" s="18"/>
      <c r="AI720" s="18"/>
      <c r="AK720" s="18"/>
      <c r="AL720" s="18"/>
      <c r="AN720" s="36"/>
      <c r="AO720" s="36"/>
      <c r="AP720" s="36"/>
      <c r="AQ720" s="36"/>
      <c r="AR720" s="36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</row>
    <row r="721" spans="6:69" x14ac:dyDescent="0.25">
      <c r="F721" s="18"/>
      <c r="G721" s="18"/>
      <c r="H721" s="252"/>
      <c r="I721" s="18"/>
      <c r="J721" s="18"/>
      <c r="W721" s="215"/>
      <c r="X721" s="18"/>
      <c r="Y721" s="31"/>
      <c r="Z721" s="31"/>
      <c r="AA721" s="43"/>
      <c r="AB721" s="18"/>
      <c r="AC721" s="18"/>
      <c r="AE721" s="18"/>
      <c r="AF721" s="18"/>
      <c r="AG721" s="18"/>
      <c r="AI721" s="18"/>
      <c r="AK721" s="18"/>
      <c r="AL721" s="18"/>
      <c r="AN721" s="36"/>
      <c r="AO721" s="36"/>
      <c r="AP721" s="36"/>
      <c r="AQ721" s="36"/>
      <c r="AR721" s="36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</row>
    <row r="722" spans="6:69" x14ac:dyDescent="0.25">
      <c r="F722" s="18"/>
      <c r="G722" s="18"/>
      <c r="H722" s="252"/>
      <c r="I722" s="18"/>
      <c r="J722" s="18"/>
      <c r="W722" s="215"/>
      <c r="X722" s="18"/>
      <c r="Y722" s="31"/>
      <c r="Z722" s="31"/>
      <c r="AA722" s="43"/>
      <c r="AB722" s="18"/>
      <c r="AC722" s="18"/>
      <c r="AE722" s="18"/>
      <c r="AF722" s="18"/>
      <c r="AG722" s="18"/>
      <c r="AI722" s="18"/>
      <c r="AK722" s="18"/>
      <c r="AL722" s="18"/>
      <c r="AN722" s="36"/>
      <c r="AO722" s="36"/>
      <c r="AP722" s="36"/>
      <c r="AQ722" s="36"/>
      <c r="AR722" s="36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</row>
    <row r="723" spans="6:69" x14ac:dyDescent="0.25">
      <c r="F723" s="18"/>
      <c r="G723" s="18"/>
      <c r="H723" s="252"/>
      <c r="I723" s="18"/>
      <c r="J723" s="18"/>
      <c r="W723" s="215"/>
      <c r="X723" s="18"/>
      <c r="Y723" s="31"/>
      <c r="Z723" s="31"/>
      <c r="AA723" s="43"/>
      <c r="AB723" s="18"/>
      <c r="AC723" s="18"/>
      <c r="AE723" s="18"/>
      <c r="AF723" s="18"/>
      <c r="AG723" s="18"/>
      <c r="AI723" s="18"/>
      <c r="AK723" s="18"/>
      <c r="AL723" s="18"/>
      <c r="AN723" s="36"/>
      <c r="AO723" s="36"/>
      <c r="AP723" s="36"/>
      <c r="AQ723" s="36"/>
      <c r="AR723" s="36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</row>
    <row r="724" spans="6:69" x14ac:dyDescent="0.25">
      <c r="F724" s="18"/>
      <c r="G724" s="18"/>
      <c r="H724" s="252"/>
      <c r="I724" s="18"/>
      <c r="J724" s="18"/>
      <c r="W724" s="215"/>
      <c r="X724" s="18"/>
      <c r="Y724" s="31"/>
      <c r="Z724" s="31"/>
      <c r="AA724" s="43"/>
      <c r="AB724" s="18"/>
      <c r="AC724" s="18"/>
      <c r="AE724" s="18"/>
      <c r="AF724" s="18"/>
      <c r="AG724" s="18"/>
      <c r="AI724" s="18"/>
      <c r="AK724" s="18"/>
      <c r="AL724" s="18"/>
      <c r="AN724" s="36"/>
      <c r="AO724" s="36"/>
      <c r="AP724" s="36"/>
      <c r="AQ724" s="36"/>
      <c r="AR724" s="36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</row>
    <row r="725" spans="6:69" x14ac:dyDescent="0.25">
      <c r="F725" s="18"/>
      <c r="G725" s="18"/>
      <c r="H725" s="252"/>
      <c r="I725" s="18"/>
      <c r="J725" s="18"/>
      <c r="W725" s="215"/>
      <c r="X725" s="18"/>
      <c r="Y725" s="31"/>
      <c r="Z725" s="31"/>
      <c r="AA725" s="43"/>
      <c r="AB725" s="18"/>
      <c r="AC725" s="18"/>
      <c r="AE725" s="18"/>
      <c r="AF725" s="18"/>
      <c r="AG725" s="18"/>
      <c r="AI725" s="18"/>
      <c r="AK725" s="18"/>
      <c r="AL725" s="18"/>
      <c r="AN725" s="36"/>
      <c r="AO725" s="36"/>
      <c r="AP725" s="36"/>
      <c r="AQ725" s="36"/>
      <c r="AR725" s="36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</row>
    <row r="726" spans="6:69" x14ac:dyDescent="0.25">
      <c r="F726" s="18"/>
      <c r="G726" s="18"/>
      <c r="H726" s="252"/>
      <c r="I726" s="18"/>
      <c r="J726" s="18"/>
      <c r="W726" s="215"/>
      <c r="X726" s="18"/>
      <c r="Y726" s="31"/>
      <c r="Z726" s="31"/>
      <c r="AA726" s="43"/>
      <c r="AB726" s="18"/>
      <c r="AC726" s="18"/>
      <c r="AE726" s="18"/>
      <c r="AF726" s="18"/>
      <c r="AG726" s="18"/>
      <c r="AI726" s="18"/>
      <c r="AK726" s="18"/>
      <c r="AL726" s="18"/>
      <c r="AN726" s="36"/>
      <c r="AO726" s="36"/>
      <c r="AP726" s="36"/>
      <c r="AQ726" s="36"/>
      <c r="AR726" s="36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</row>
    <row r="727" spans="6:69" x14ac:dyDescent="0.25">
      <c r="F727" s="18"/>
      <c r="G727" s="18"/>
      <c r="H727" s="252"/>
      <c r="I727" s="18"/>
      <c r="J727" s="18"/>
      <c r="W727" s="215"/>
      <c r="X727" s="18"/>
      <c r="Y727" s="31"/>
      <c r="Z727" s="31"/>
      <c r="AA727" s="43"/>
      <c r="AB727" s="18"/>
      <c r="AC727" s="18"/>
      <c r="AE727" s="18"/>
      <c r="AF727" s="18"/>
      <c r="AG727" s="18"/>
      <c r="AI727" s="18"/>
      <c r="AK727" s="18"/>
      <c r="AL727" s="18"/>
      <c r="AN727" s="36"/>
      <c r="AO727" s="36"/>
      <c r="AP727" s="36"/>
      <c r="AQ727" s="36"/>
      <c r="AR727" s="36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</row>
    <row r="728" spans="6:69" x14ac:dyDescent="0.25">
      <c r="F728" s="18"/>
      <c r="G728" s="18"/>
      <c r="H728" s="252"/>
      <c r="I728" s="18"/>
      <c r="J728" s="18"/>
      <c r="W728" s="215"/>
      <c r="X728" s="18"/>
      <c r="Y728" s="31"/>
      <c r="Z728" s="31"/>
      <c r="AA728" s="43"/>
      <c r="AB728" s="18"/>
      <c r="AC728" s="18"/>
      <c r="AE728" s="18"/>
      <c r="AF728" s="18"/>
      <c r="AG728" s="18"/>
      <c r="AI728" s="18"/>
      <c r="AK728" s="18"/>
      <c r="AL728" s="18"/>
      <c r="AN728" s="36"/>
      <c r="AO728" s="36"/>
      <c r="AP728" s="36"/>
      <c r="AQ728" s="36"/>
      <c r="AR728" s="36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</row>
    <row r="729" spans="6:69" x14ac:dyDescent="0.25">
      <c r="F729" s="18"/>
      <c r="G729" s="18"/>
      <c r="H729" s="252"/>
      <c r="I729" s="18"/>
      <c r="J729" s="18"/>
      <c r="W729" s="215"/>
      <c r="X729" s="18"/>
      <c r="Y729" s="31"/>
      <c r="Z729" s="31"/>
      <c r="AA729" s="43"/>
      <c r="AB729" s="18"/>
      <c r="AC729" s="18"/>
      <c r="AE729" s="18"/>
      <c r="AF729" s="18"/>
      <c r="AG729" s="18"/>
      <c r="AI729" s="18"/>
      <c r="AK729" s="18"/>
      <c r="AL729" s="18"/>
      <c r="AN729" s="36"/>
      <c r="AO729" s="36"/>
      <c r="AP729" s="36"/>
      <c r="AQ729" s="36"/>
      <c r="AR729" s="36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</row>
    <row r="730" spans="6:69" x14ac:dyDescent="0.25">
      <c r="F730" s="18"/>
      <c r="G730" s="18"/>
      <c r="H730" s="252"/>
      <c r="I730" s="18"/>
      <c r="J730" s="18"/>
      <c r="W730" s="215"/>
      <c r="X730" s="18"/>
      <c r="Y730" s="31"/>
      <c r="Z730" s="31"/>
      <c r="AA730" s="43"/>
      <c r="AB730" s="18"/>
      <c r="AC730" s="18"/>
      <c r="AE730" s="18"/>
      <c r="AF730" s="18"/>
      <c r="AG730" s="18"/>
      <c r="AI730" s="18"/>
      <c r="AK730" s="18"/>
      <c r="AL730" s="18"/>
      <c r="AN730" s="36"/>
      <c r="AO730" s="36"/>
      <c r="AP730" s="36"/>
      <c r="AQ730" s="36"/>
      <c r="AR730" s="36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</row>
    <row r="731" spans="6:69" x14ac:dyDescent="0.25">
      <c r="F731" s="18"/>
      <c r="G731" s="18"/>
      <c r="H731" s="252"/>
      <c r="I731" s="18"/>
      <c r="J731" s="18"/>
      <c r="W731" s="215"/>
      <c r="X731" s="18"/>
      <c r="Y731" s="31"/>
      <c r="Z731" s="31"/>
      <c r="AA731" s="43"/>
      <c r="AB731" s="18"/>
      <c r="AC731" s="18"/>
      <c r="AE731" s="18"/>
      <c r="AF731" s="18"/>
      <c r="AG731" s="18"/>
      <c r="AI731" s="18"/>
      <c r="AK731" s="18"/>
      <c r="AL731" s="18"/>
      <c r="AN731" s="36"/>
      <c r="AO731" s="36"/>
      <c r="AP731" s="36"/>
      <c r="AQ731" s="36"/>
      <c r="AR731" s="36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</row>
    <row r="732" spans="6:69" x14ac:dyDescent="0.25">
      <c r="F732" s="18"/>
      <c r="G732" s="18"/>
      <c r="H732" s="252"/>
      <c r="I732" s="18"/>
      <c r="J732" s="18"/>
      <c r="W732" s="215"/>
      <c r="X732" s="18"/>
      <c r="Y732" s="31"/>
      <c r="Z732" s="31"/>
      <c r="AA732" s="43"/>
      <c r="AB732" s="18"/>
      <c r="AC732" s="18"/>
      <c r="AE732" s="18"/>
      <c r="AF732" s="18"/>
      <c r="AG732" s="18"/>
      <c r="AI732" s="18"/>
      <c r="AK732" s="18"/>
      <c r="AL732" s="18"/>
      <c r="AN732" s="36"/>
      <c r="AO732" s="36"/>
      <c r="AP732" s="36"/>
      <c r="AQ732" s="36"/>
      <c r="AR732" s="36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</row>
    <row r="733" spans="6:69" x14ac:dyDescent="0.25">
      <c r="F733" s="18"/>
      <c r="G733" s="18"/>
      <c r="H733" s="252"/>
      <c r="I733" s="18"/>
      <c r="J733" s="18"/>
      <c r="W733" s="215"/>
      <c r="X733" s="18"/>
      <c r="Y733" s="31"/>
      <c r="Z733" s="31"/>
      <c r="AA733" s="43"/>
      <c r="AB733" s="18"/>
      <c r="AC733" s="18"/>
      <c r="AE733" s="18"/>
      <c r="AF733" s="18"/>
      <c r="AG733" s="18"/>
      <c r="AI733" s="18"/>
      <c r="AK733" s="18"/>
      <c r="AL733" s="18"/>
      <c r="AN733" s="36"/>
      <c r="AO733" s="36"/>
      <c r="AP733" s="36"/>
      <c r="AQ733" s="36"/>
      <c r="AR733" s="36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</row>
    <row r="734" spans="6:69" x14ac:dyDescent="0.25">
      <c r="F734" s="18"/>
      <c r="G734" s="18"/>
      <c r="H734" s="252"/>
      <c r="I734" s="18"/>
      <c r="J734" s="18"/>
      <c r="W734" s="215"/>
      <c r="X734" s="18"/>
      <c r="Y734" s="31"/>
      <c r="Z734" s="31"/>
      <c r="AA734" s="43"/>
      <c r="AB734" s="18"/>
      <c r="AC734" s="18"/>
      <c r="AE734" s="18"/>
      <c r="AF734" s="18"/>
      <c r="AG734" s="18"/>
      <c r="AI734" s="18"/>
      <c r="AK734" s="18"/>
      <c r="AL734" s="18"/>
      <c r="AN734" s="36"/>
      <c r="AO734" s="36"/>
      <c r="AP734" s="36"/>
      <c r="AQ734" s="36"/>
      <c r="AR734" s="36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</row>
    <row r="735" spans="6:69" x14ac:dyDescent="0.25">
      <c r="F735" s="18"/>
      <c r="G735" s="18"/>
      <c r="H735" s="252"/>
      <c r="I735" s="18"/>
      <c r="J735" s="18"/>
      <c r="W735" s="215"/>
      <c r="X735" s="18"/>
      <c r="Y735" s="31"/>
      <c r="Z735" s="31"/>
      <c r="AA735" s="43"/>
      <c r="AB735" s="18"/>
      <c r="AC735" s="18"/>
      <c r="AE735" s="18"/>
      <c r="AF735" s="18"/>
      <c r="AG735" s="18"/>
      <c r="AI735" s="18"/>
      <c r="AK735" s="18"/>
      <c r="AL735" s="18"/>
      <c r="AN735" s="36"/>
      <c r="AO735" s="36"/>
      <c r="AP735" s="36"/>
      <c r="AQ735" s="36"/>
      <c r="AR735" s="36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</row>
    <row r="736" spans="6:69" x14ac:dyDescent="0.25">
      <c r="F736" s="18"/>
      <c r="G736" s="18"/>
      <c r="H736" s="252"/>
      <c r="I736" s="18"/>
      <c r="J736" s="18"/>
      <c r="W736" s="215"/>
      <c r="X736" s="18"/>
      <c r="Y736" s="31"/>
      <c r="Z736" s="31"/>
      <c r="AA736" s="43"/>
      <c r="AB736" s="18"/>
      <c r="AC736" s="18"/>
      <c r="AE736" s="18"/>
      <c r="AF736" s="18"/>
      <c r="AG736" s="18"/>
      <c r="AI736" s="18"/>
      <c r="AK736" s="18"/>
      <c r="AL736" s="18"/>
      <c r="AN736" s="36"/>
      <c r="AO736" s="36"/>
      <c r="AP736" s="36"/>
      <c r="AQ736" s="36"/>
      <c r="AR736" s="36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</row>
    <row r="737" spans="6:69" x14ac:dyDescent="0.25">
      <c r="F737" s="18"/>
      <c r="G737" s="18"/>
      <c r="H737" s="252"/>
      <c r="I737" s="18"/>
      <c r="J737" s="18"/>
      <c r="W737" s="215"/>
      <c r="X737" s="18"/>
      <c r="Y737" s="31"/>
      <c r="Z737" s="31"/>
      <c r="AA737" s="43"/>
      <c r="AB737" s="18"/>
      <c r="AC737" s="18"/>
      <c r="AE737" s="18"/>
      <c r="AF737" s="18"/>
      <c r="AG737" s="18"/>
      <c r="AI737" s="18"/>
      <c r="AK737" s="18"/>
      <c r="AL737" s="18"/>
      <c r="AN737" s="36"/>
      <c r="AO737" s="36"/>
      <c r="AP737" s="36"/>
      <c r="AQ737" s="36"/>
      <c r="AR737" s="36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</row>
    <row r="738" spans="6:69" x14ac:dyDescent="0.25">
      <c r="F738" s="18"/>
      <c r="G738" s="18"/>
      <c r="H738" s="252"/>
      <c r="I738" s="18"/>
      <c r="J738" s="18"/>
      <c r="W738" s="215"/>
      <c r="X738" s="18"/>
      <c r="Y738" s="31"/>
      <c r="Z738" s="31"/>
      <c r="AA738" s="43"/>
      <c r="AB738" s="18"/>
      <c r="AC738" s="18"/>
      <c r="AE738" s="18"/>
      <c r="AF738" s="18"/>
      <c r="AG738" s="18"/>
      <c r="AI738" s="18"/>
      <c r="AK738" s="18"/>
      <c r="AL738" s="18"/>
      <c r="AN738" s="36"/>
      <c r="AO738" s="36"/>
      <c r="AP738" s="36"/>
      <c r="AQ738" s="36"/>
      <c r="AR738" s="36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</row>
    <row r="739" spans="6:69" x14ac:dyDescent="0.25">
      <c r="F739" s="18"/>
      <c r="G739" s="18"/>
      <c r="H739" s="252"/>
      <c r="I739" s="18"/>
      <c r="J739" s="18"/>
      <c r="W739" s="215"/>
      <c r="X739" s="18"/>
      <c r="Y739" s="31"/>
      <c r="Z739" s="31"/>
      <c r="AA739" s="43"/>
      <c r="AB739" s="18"/>
      <c r="AC739" s="18"/>
      <c r="AE739" s="18"/>
      <c r="AF739" s="18"/>
      <c r="AG739" s="18"/>
      <c r="AI739" s="18"/>
      <c r="AK739" s="18"/>
      <c r="AL739" s="18"/>
      <c r="AN739" s="36"/>
      <c r="AO739" s="36"/>
      <c r="AP739" s="36"/>
      <c r="AQ739" s="36"/>
      <c r="AR739" s="36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</row>
    <row r="740" spans="6:69" x14ac:dyDescent="0.25">
      <c r="F740" s="18"/>
      <c r="G740" s="18"/>
      <c r="H740" s="252"/>
      <c r="I740" s="18"/>
      <c r="J740" s="18"/>
      <c r="W740" s="215"/>
      <c r="X740" s="18"/>
      <c r="Y740" s="31"/>
      <c r="Z740" s="31"/>
      <c r="AA740" s="43"/>
      <c r="AB740" s="18"/>
      <c r="AC740" s="18"/>
      <c r="AE740" s="18"/>
      <c r="AF740" s="18"/>
      <c r="AG740" s="18"/>
      <c r="AI740" s="18"/>
      <c r="AK740" s="18"/>
      <c r="AL740" s="18"/>
      <c r="AN740" s="36"/>
      <c r="AO740" s="36"/>
      <c r="AP740" s="36"/>
      <c r="AQ740" s="36"/>
      <c r="AR740" s="36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</row>
    <row r="741" spans="6:69" x14ac:dyDescent="0.25">
      <c r="F741" s="18"/>
      <c r="G741" s="18"/>
      <c r="H741" s="252"/>
      <c r="I741" s="18"/>
      <c r="J741" s="18"/>
      <c r="W741" s="215"/>
      <c r="X741" s="18"/>
      <c r="Y741" s="31"/>
      <c r="Z741" s="31"/>
      <c r="AA741" s="43"/>
      <c r="AB741" s="18"/>
      <c r="AC741" s="18"/>
      <c r="AE741" s="18"/>
      <c r="AF741" s="18"/>
      <c r="AG741" s="18"/>
      <c r="AI741" s="18"/>
      <c r="AK741" s="18"/>
      <c r="AL741" s="18"/>
      <c r="AN741" s="36"/>
      <c r="AO741" s="36"/>
      <c r="AP741" s="36"/>
      <c r="AQ741" s="36"/>
      <c r="AR741" s="36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</row>
    <row r="742" spans="6:69" x14ac:dyDescent="0.25">
      <c r="F742" s="18"/>
      <c r="G742" s="18"/>
      <c r="H742" s="252"/>
      <c r="I742" s="18"/>
      <c r="J742" s="18"/>
      <c r="W742" s="215"/>
      <c r="X742" s="18"/>
      <c r="Y742" s="31"/>
      <c r="Z742" s="31"/>
      <c r="AA742" s="43"/>
      <c r="AB742" s="18"/>
      <c r="AC742" s="18"/>
      <c r="AE742" s="18"/>
      <c r="AF742" s="18"/>
      <c r="AG742" s="18"/>
      <c r="AI742" s="18"/>
      <c r="AK742" s="18"/>
      <c r="AL742" s="18"/>
      <c r="AN742" s="36"/>
      <c r="AO742" s="36"/>
      <c r="AP742" s="36"/>
      <c r="AQ742" s="36"/>
      <c r="AR742" s="36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</row>
    <row r="743" spans="6:69" x14ac:dyDescent="0.25">
      <c r="F743" s="18"/>
      <c r="G743" s="18"/>
      <c r="H743" s="252"/>
      <c r="I743" s="18"/>
      <c r="J743" s="18"/>
      <c r="W743" s="215"/>
      <c r="X743" s="18"/>
      <c r="Y743" s="31"/>
      <c r="Z743" s="31"/>
      <c r="AA743" s="43"/>
      <c r="AB743" s="18"/>
      <c r="AC743" s="18"/>
      <c r="AE743" s="18"/>
      <c r="AF743" s="18"/>
      <c r="AG743" s="18"/>
      <c r="AI743" s="18"/>
      <c r="AK743" s="18"/>
      <c r="AL743" s="18"/>
      <c r="AN743" s="36"/>
      <c r="AO743" s="36"/>
      <c r="AP743" s="36"/>
      <c r="AQ743" s="36"/>
      <c r="AR743" s="36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</row>
    <row r="744" spans="6:69" x14ac:dyDescent="0.25">
      <c r="F744" s="18"/>
      <c r="G744" s="18"/>
      <c r="H744" s="252"/>
      <c r="I744" s="18"/>
      <c r="J744" s="18"/>
      <c r="W744" s="215"/>
      <c r="X744" s="18"/>
      <c r="Y744" s="31"/>
      <c r="Z744" s="31"/>
      <c r="AA744" s="43"/>
      <c r="AB744" s="18"/>
      <c r="AC744" s="18"/>
      <c r="AE744" s="18"/>
      <c r="AF744" s="18"/>
      <c r="AG744" s="18"/>
      <c r="AI744" s="18"/>
      <c r="AK744" s="18"/>
      <c r="AL744" s="18"/>
      <c r="AN744" s="36"/>
      <c r="AO744" s="36"/>
      <c r="AP744" s="36"/>
      <c r="AQ744" s="36"/>
      <c r="AR744" s="36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</row>
    <row r="745" spans="6:69" x14ac:dyDescent="0.25">
      <c r="F745" s="18"/>
      <c r="G745" s="18"/>
      <c r="H745" s="252"/>
      <c r="I745" s="18"/>
      <c r="J745" s="18"/>
      <c r="W745" s="215"/>
      <c r="X745" s="18"/>
      <c r="Y745" s="31"/>
      <c r="Z745" s="31"/>
      <c r="AA745" s="43"/>
      <c r="AB745" s="18"/>
      <c r="AC745" s="18"/>
      <c r="AE745" s="18"/>
      <c r="AF745" s="18"/>
      <c r="AG745" s="18"/>
      <c r="AI745" s="18"/>
      <c r="AK745" s="18"/>
      <c r="AL745" s="18"/>
      <c r="AN745" s="36"/>
      <c r="AO745" s="36"/>
      <c r="AP745" s="36"/>
      <c r="AQ745" s="36"/>
      <c r="AR745" s="36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</row>
    <row r="746" spans="6:69" x14ac:dyDescent="0.25">
      <c r="F746" s="18"/>
      <c r="G746" s="18"/>
      <c r="H746" s="252"/>
      <c r="I746" s="18"/>
      <c r="J746" s="18"/>
      <c r="W746" s="215"/>
      <c r="X746" s="18"/>
      <c r="Y746" s="31"/>
      <c r="Z746" s="31"/>
      <c r="AA746" s="43"/>
      <c r="AB746" s="18"/>
      <c r="AC746" s="18"/>
      <c r="AE746" s="18"/>
      <c r="AF746" s="18"/>
      <c r="AG746" s="18"/>
      <c r="AI746" s="18"/>
      <c r="AK746" s="18"/>
      <c r="AL746" s="18"/>
      <c r="AN746" s="36"/>
      <c r="AO746" s="36"/>
      <c r="AP746" s="36"/>
      <c r="AQ746" s="36"/>
      <c r="AR746" s="36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</row>
    <row r="747" spans="6:69" x14ac:dyDescent="0.25">
      <c r="F747" s="18"/>
      <c r="G747" s="18"/>
      <c r="H747" s="252"/>
      <c r="I747" s="18"/>
      <c r="J747" s="18"/>
      <c r="W747" s="215"/>
      <c r="X747" s="18"/>
      <c r="Y747" s="31"/>
      <c r="Z747" s="31"/>
      <c r="AA747" s="43"/>
      <c r="AB747" s="18"/>
      <c r="AC747" s="18"/>
      <c r="AE747" s="18"/>
      <c r="AF747" s="18"/>
      <c r="AG747" s="18"/>
      <c r="AI747" s="18"/>
      <c r="AK747" s="18"/>
      <c r="AL747" s="18"/>
      <c r="AN747" s="36"/>
      <c r="AO747" s="36"/>
      <c r="AP747" s="36"/>
      <c r="AQ747" s="36"/>
      <c r="AR747" s="36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</row>
    <row r="748" spans="6:69" x14ac:dyDescent="0.25">
      <c r="F748" s="18"/>
      <c r="G748" s="18"/>
      <c r="H748" s="252"/>
      <c r="I748" s="18"/>
      <c r="J748" s="18"/>
      <c r="W748" s="215"/>
      <c r="X748" s="18"/>
      <c r="Y748" s="31"/>
      <c r="Z748" s="31"/>
      <c r="AA748" s="43"/>
      <c r="AB748" s="18"/>
      <c r="AC748" s="18"/>
      <c r="AE748" s="18"/>
      <c r="AF748" s="18"/>
      <c r="AG748" s="18"/>
      <c r="AI748" s="18"/>
      <c r="AK748" s="18"/>
      <c r="AL748" s="18"/>
      <c r="AN748" s="36"/>
      <c r="AO748" s="36"/>
      <c r="AP748" s="36"/>
      <c r="AQ748" s="36"/>
      <c r="AR748" s="36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</row>
    <row r="749" spans="6:69" x14ac:dyDescent="0.25">
      <c r="F749" s="18"/>
      <c r="G749" s="18"/>
      <c r="H749" s="252"/>
      <c r="I749" s="18"/>
      <c r="J749" s="18"/>
      <c r="W749" s="215"/>
      <c r="X749" s="18"/>
      <c r="Y749" s="31"/>
      <c r="Z749" s="31"/>
      <c r="AA749" s="43"/>
      <c r="AB749" s="18"/>
      <c r="AC749" s="18"/>
      <c r="AE749" s="18"/>
      <c r="AF749" s="18"/>
      <c r="AG749" s="18"/>
      <c r="AI749" s="18"/>
      <c r="AK749" s="18"/>
      <c r="AL749" s="18"/>
      <c r="AN749" s="36"/>
      <c r="AO749" s="36"/>
      <c r="AP749" s="36"/>
      <c r="AQ749" s="36"/>
      <c r="AR749" s="36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</row>
    <row r="750" spans="6:69" x14ac:dyDescent="0.25">
      <c r="F750" s="18"/>
      <c r="G750" s="18"/>
      <c r="H750" s="252"/>
      <c r="I750" s="18"/>
      <c r="J750" s="18"/>
      <c r="W750" s="215"/>
      <c r="X750" s="18"/>
      <c r="Y750" s="31"/>
      <c r="Z750" s="31"/>
      <c r="AA750" s="43"/>
      <c r="AB750" s="18"/>
      <c r="AC750" s="18"/>
      <c r="AE750" s="18"/>
      <c r="AF750" s="18"/>
      <c r="AG750" s="18"/>
      <c r="AI750" s="18"/>
      <c r="AK750" s="18"/>
      <c r="AL750" s="18"/>
      <c r="AN750" s="36"/>
      <c r="AO750" s="36"/>
      <c r="AP750" s="36"/>
      <c r="AQ750" s="36"/>
      <c r="AR750" s="36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</row>
    <row r="751" spans="6:69" x14ac:dyDescent="0.25">
      <c r="F751" s="18"/>
      <c r="G751" s="18"/>
      <c r="H751" s="252"/>
      <c r="I751" s="18"/>
      <c r="J751" s="18"/>
      <c r="W751" s="215"/>
      <c r="X751" s="18"/>
      <c r="Y751" s="31"/>
      <c r="Z751" s="31"/>
      <c r="AA751" s="43"/>
      <c r="AB751" s="18"/>
      <c r="AC751" s="18"/>
      <c r="AE751" s="18"/>
      <c r="AF751" s="18"/>
      <c r="AG751" s="18"/>
      <c r="AI751" s="18"/>
      <c r="AK751" s="18"/>
      <c r="AL751" s="18"/>
      <c r="AN751" s="36"/>
      <c r="AO751" s="36"/>
      <c r="AP751" s="36"/>
      <c r="AQ751" s="36"/>
      <c r="AR751" s="36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</row>
    <row r="752" spans="6:69" x14ac:dyDescent="0.25">
      <c r="F752" s="18"/>
      <c r="G752" s="18"/>
      <c r="H752" s="252"/>
      <c r="I752" s="18"/>
      <c r="J752" s="18"/>
      <c r="W752" s="215"/>
      <c r="X752" s="18"/>
      <c r="Y752" s="31"/>
      <c r="Z752" s="31"/>
      <c r="AA752" s="43"/>
      <c r="AB752" s="18"/>
      <c r="AC752" s="18"/>
      <c r="AE752" s="18"/>
      <c r="AF752" s="18"/>
      <c r="AG752" s="18"/>
      <c r="AI752" s="18"/>
      <c r="AK752" s="18"/>
      <c r="AL752" s="18"/>
      <c r="AN752" s="36"/>
      <c r="AO752" s="36"/>
      <c r="AP752" s="36"/>
      <c r="AQ752" s="36"/>
      <c r="AR752" s="36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</row>
    <row r="753" spans="6:69" x14ac:dyDescent="0.25">
      <c r="F753" s="18"/>
      <c r="G753" s="18"/>
      <c r="H753" s="252"/>
      <c r="I753" s="18"/>
      <c r="J753" s="18"/>
      <c r="W753" s="215"/>
      <c r="X753" s="18"/>
      <c r="Y753" s="31"/>
      <c r="Z753" s="31"/>
      <c r="AA753" s="43"/>
      <c r="AB753" s="18"/>
      <c r="AC753" s="18"/>
      <c r="AE753" s="18"/>
      <c r="AF753" s="18"/>
      <c r="AG753" s="18"/>
      <c r="AI753" s="18"/>
      <c r="AK753" s="18"/>
      <c r="AL753" s="18"/>
      <c r="AN753" s="36"/>
      <c r="AO753" s="36"/>
      <c r="AP753" s="36"/>
      <c r="AQ753" s="36"/>
      <c r="AR753" s="36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</row>
    <row r="754" spans="6:69" x14ac:dyDescent="0.25">
      <c r="F754" s="18"/>
      <c r="G754" s="18"/>
      <c r="H754" s="252"/>
      <c r="I754" s="18"/>
      <c r="J754" s="18"/>
      <c r="W754" s="215"/>
      <c r="X754" s="18"/>
      <c r="Y754" s="31"/>
      <c r="Z754" s="31"/>
      <c r="AA754" s="43"/>
      <c r="AB754" s="18"/>
      <c r="AC754" s="18"/>
      <c r="AE754" s="18"/>
      <c r="AF754" s="18"/>
      <c r="AG754" s="18"/>
      <c r="AI754" s="18"/>
      <c r="AK754" s="18"/>
      <c r="AL754" s="18"/>
      <c r="AN754" s="36"/>
      <c r="AO754" s="36"/>
      <c r="AP754" s="36"/>
      <c r="AQ754" s="36"/>
      <c r="AR754" s="36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</row>
    <row r="755" spans="6:69" x14ac:dyDescent="0.25">
      <c r="F755" s="18"/>
      <c r="G755" s="18"/>
      <c r="H755" s="252"/>
      <c r="I755" s="18"/>
      <c r="J755" s="18"/>
      <c r="W755" s="215"/>
      <c r="X755" s="18"/>
      <c r="Y755" s="31"/>
      <c r="Z755" s="31"/>
      <c r="AA755" s="43"/>
      <c r="AB755" s="18"/>
      <c r="AC755" s="18"/>
      <c r="AE755" s="18"/>
      <c r="AF755" s="18"/>
      <c r="AG755" s="18"/>
      <c r="AI755" s="18"/>
      <c r="AK755" s="18"/>
      <c r="AL755" s="18"/>
      <c r="AN755" s="36"/>
      <c r="AO755" s="36"/>
      <c r="AP755" s="36"/>
      <c r="AQ755" s="36"/>
      <c r="AR755" s="36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</row>
    <row r="756" spans="6:69" x14ac:dyDescent="0.25">
      <c r="F756" s="18"/>
      <c r="G756" s="18"/>
      <c r="H756" s="252"/>
      <c r="I756" s="18"/>
      <c r="J756" s="18"/>
      <c r="W756" s="215"/>
      <c r="X756" s="18"/>
      <c r="Y756" s="31"/>
      <c r="Z756" s="31"/>
      <c r="AA756" s="43"/>
      <c r="AB756" s="18"/>
      <c r="AC756" s="18"/>
      <c r="AE756" s="18"/>
      <c r="AF756" s="18"/>
      <c r="AG756" s="18"/>
      <c r="AI756" s="18"/>
      <c r="AK756" s="18"/>
      <c r="AL756" s="18"/>
      <c r="AN756" s="36"/>
      <c r="AO756" s="36"/>
      <c r="AP756" s="36"/>
      <c r="AQ756" s="36"/>
      <c r="AR756" s="36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</row>
    <row r="757" spans="6:69" x14ac:dyDescent="0.25">
      <c r="F757" s="18"/>
      <c r="G757" s="18"/>
      <c r="H757" s="252"/>
      <c r="I757" s="18"/>
      <c r="J757" s="18"/>
      <c r="W757" s="215"/>
      <c r="X757" s="18"/>
      <c r="Y757" s="31"/>
      <c r="Z757" s="31"/>
      <c r="AA757" s="43"/>
      <c r="AB757" s="18"/>
      <c r="AC757" s="18"/>
      <c r="AE757" s="18"/>
      <c r="AF757" s="18"/>
      <c r="AG757" s="18"/>
      <c r="AI757" s="18"/>
      <c r="AK757" s="18"/>
      <c r="AL757" s="18"/>
      <c r="AN757" s="36"/>
      <c r="AO757" s="36"/>
      <c r="AP757" s="36"/>
      <c r="AQ757" s="36"/>
      <c r="AR757" s="36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</row>
    <row r="758" spans="6:69" x14ac:dyDescent="0.25">
      <c r="F758" s="18"/>
      <c r="G758" s="18"/>
      <c r="H758" s="252"/>
      <c r="I758" s="18"/>
      <c r="J758" s="18"/>
      <c r="W758" s="215"/>
      <c r="X758" s="18"/>
      <c r="Y758" s="31"/>
      <c r="Z758" s="31"/>
      <c r="AA758" s="43"/>
      <c r="AB758" s="18"/>
      <c r="AC758" s="18"/>
      <c r="AE758" s="18"/>
      <c r="AF758" s="18"/>
      <c r="AG758" s="18"/>
      <c r="AI758" s="18"/>
      <c r="AK758" s="18"/>
      <c r="AL758" s="18"/>
      <c r="AN758" s="36"/>
      <c r="AO758" s="36"/>
      <c r="AP758" s="36"/>
      <c r="AQ758" s="36"/>
      <c r="AR758" s="36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</row>
    <row r="759" spans="6:69" x14ac:dyDescent="0.25">
      <c r="F759" s="18"/>
      <c r="G759" s="18"/>
      <c r="H759" s="252"/>
      <c r="I759" s="18"/>
      <c r="J759" s="18"/>
      <c r="W759" s="215"/>
      <c r="X759" s="18"/>
      <c r="Y759" s="31"/>
      <c r="Z759" s="31"/>
      <c r="AA759" s="43"/>
      <c r="AB759" s="18"/>
      <c r="AC759" s="18"/>
      <c r="AE759" s="18"/>
      <c r="AF759" s="18"/>
      <c r="AG759" s="18"/>
      <c r="AI759" s="18"/>
      <c r="AK759" s="18"/>
      <c r="AL759" s="18"/>
      <c r="AN759" s="36"/>
      <c r="AO759" s="36"/>
      <c r="AP759" s="36"/>
      <c r="AQ759" s="36"/>
      <c r="AR759" s="36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</row>
    <row r="760" spans="6:69" x14ac:dyDescent="0.25">
      <c r="F760" s="18"/>
      <c r="G760" s="18"/>
      <c r="H760" s="252"/>
      <c r="I760" s="18"/>
      <c r="J760" s="18"/>
      <c r="W760" s="215"/>
      <c r="X760" s="18"/>
      <c r="Y760" s="31"/>
      <c r="Z760" s="31"/>
      <c r="AA760" s="43"/>
      <c r="AB760" s="18"/>
      <c r="AC760" s="18"/>
      <c r="AE760" s="18"/>
      <c r="AF760" s="18"/>
      <c r="AG760" s="18"/>
      <c r="AI760" s="18"/>
      <c r="AK760" s="18"/>
      <c r="AL760" s="18"/>
      <c r="AN760" s="36"/>
      <c r="AO760" s="36"/>
      <c r="AP760" s="36"/>
      <c r="AQ760" s="36"/>
      <c r="AR760" s="36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</row>
    <row r="761" spans="6:69" x14ac:dyDescent="0.25">
      <c r="F761" s="18"/>
      <c r="G761" s="18"/>
      <c r="H761" s="252"/>
      <c r="I761" s="18"/>
      <c r="J761" s="18"/>
      <c r="W761" s="215"/>
      <c r="X761" s="18"/>
      <c r="Y761" s="31"/>
      <c r="Z761" s="31"/>
      <c r="AA761" s="43"/>
      <c r="AB761" s="18"/>
      <c r="AC761" s="18"/>
      <c r="AE761" s="18"/>
      <c r="AF761" s="18"/>
      <c r="AG761" s="18"/>
      <c r="AI761" s="18"/>
      <c r="AK761" s="18"/>
      <c r="AL761" s="18"/>
      <c r="AN761" s="36"/>
      <c r="AO761" s="36"/>
      <c r="AP761" s="36"/>
      <c r="AQ761" s="36"/>
      <c r="AR761" s="36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</row>
    <row r="762" spans="6:69" x14ac:dyDescent="0.25">
      <c r="F762" s="18"/>
      <c r="G762" s="18"/>
      <c r="H762" s="252"/>
      <c r="I762" s="18"/>
      <c r="J762" s="18"/>
      <c r="W762" s="215"/>
      <c r="X762" s="18"/>
      <c r="Y762" s="31"/>
      <c r="Z762" s="31"/>
      <c r="AA762" s="43"/>
      <c r="AB762" s="18"/>
      <c r="AC762" s="18"/>
      <c r="AE762" s="18"/>
      <c r="AF762" s="18"/>
      <c r="AG762" s="18"/>
      <c r="AI762" s="18"/>
      <c r="AK762" s="18"/>
      <c r="AL762" s="18"/>
      <c r="AN762" s="36"/>
      <c r="AO762" s="36"/>
      <c r="AP762" s="36"/>
      <c r="AQ762" s="36"/>
      <c r="AR762" s="36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</row>
    <row r="763" spans="6:69" x14ac:dyDescent="0.25">
      <c r="F763" s="18"/>
      <c r="G763" s="18"/>
      <c r="H763" s="252"/>
      <c r="I763" s="18"/>
      <c r="J763" s="18"/>
      <c r="W763" s="215"/>
      <c r="X763" s="18"/>
      <c r="Y763" s="31"/>
      <c r="Z763" s="31"/>
      <c r="AA763" s="43"/>
      <c r="AB763" s="18"/>
      <c r="AC763" s="18"/>
      <c r="AE763" s="18"/>
      <c r="AF763" s="18"/>
      <c r="AG763" s="18"/>
      <c r="AI763" s="18"/>
      <c r="AK763" s="18"/>
      <c r="AL763" s="18"/>
      <c r="AN763" s="36"/>
      <c r="AO763" s="36"/>
      <c r="AP763" s="36"/>
      <c r="AQ763" s="36"/>
      <c r="AR763" s="36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</row>
    <row r="764" spans="6:69" x14ac:dyDescent="0.25">
      <c r="F764" s="18"/>
      <c r="G764" s="18"/>
      <c r="H764" s="252"/>
      <c r="I764" s="18"/>
      <c r="J764" s="18"/>
      <c r="W764" s="215"/>
      <c r="X764" s="18"/>
      <c r="Y764" s="31"/>
      <c r="Z764" s="31"/>
      <c r="AA764" s="43"/>
      <c r="AB764" s="18"/>
      <c r="AC764" s="18"/>
      <c r="AE764" s="18"/>
      <c r="AF764" s="18"/>
      <c r="AG764" s="18"/>
      <c r="AI764" s="18"/>
      <c r="AK764" s="18"/>
      <c r="AL764" s="18"/>
      <c r="AN764" s="36"/>
      <c r="AO764" s="36"/>
      <c r="AP764" s="36"/>
      <c r="AQ764" s="36"/>
      <c r="AR764" s="36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</row>
    <row r="765" spans="6:69" x14ac:dyDescent="0.25">
      <c r="F765" s="18"/>
      <c r="G765" s="18"/>
      <c r="H765" s="252"/>
      <c r="I765" s="18"/>
      <c r="J765" s="18"/>
      <c r="W765" s="215"/>
      <c r="X765" s="18"/>
      <c r="Y765" s="31"/>
      <c r="Z765" s="31"/>
      <c r="AA765" s="43"/>
      <c r="AB765" s="18"/>
      <c r="AC765" s="18"/>
      <c r="AE765" s="18"/>
      <c r="AF765" s="18"/>
      <c r="AG765" s="18"/>
      <c r="AI765" s="18"/>
      <c r="AK765" s="18"/>
      <c r="AL765" s="18"/>
      <c r="AN765" s="36"/>
      <c r="AO765" s="36"/>
      <c r="AP765" s="36"/>
      <c r="AQ765" s="36"/>
      <c r="AR765" s="36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</row>
    <row r="766" spans="6:69" x14ac:dyDescent="0.25">
      <c r="F766" s="18"/>
      <c r="G766" s="18"/>
      <c r="H766" s="252"/>
      <c r="I766" s="18"/>
      <c r="J766" s="18"/>
      <c r="W766" s="215"/>
      <c r="X766" s="18"/>
      <c r="Y766" s="31"/>
      <c r="Z766" s="31"/>
      <c r="AA766" s="43"/>
      <c r="AB766" s="18"/>
      <c r="AC766" s="18"/>
      <c r="AE766" s="18"/>
      <c r="AF766" s="18"/>
      <c r="AG766" s="18"/>
      <c r="AI766" s="18"/>
      <c r="AK766" s="18"/>
      <c r="AL766" s="18"/>
      <c r="AN766" s="36"/>
      <c r="AO766" s="36"/>
      <c r="AP766" s="36"/>
      <c r="AQ766" s="36"/>
      <c r="AR766" s="36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</row>
    <row r="767" spans="6:69" x14ac:dyDescent="0.25">
      <c r="F767" s="18"/>
      <c r="G767" s="18"/>
      <c r="H767" s="252"/>
      <c r="I767" s="18"/>
      <c r="J767" s="18"/>
      <c r="W767" s="215"/>
      <c r="X767" s="18"/>
      <c r="Y767" s="31"/>
      <c r="Z767" s="31"/>
      <c r="AA767" s="43"/>
      <c r="AB767" s="18"/>
      <c r="AC767" s="18"/>
      <c r="AE767" s="18"/>
      <c r="AF767" s="18"/>
      <c r="AG767" s="18"/>
      <c r="AI767" s="18"/>
      <c r="AK767" s="18"/>
      <c r="AL767" s="18"/>
      <c r="AN767" s="36"/>
      <c r="AO767" s="36"/>
      <c r="AP767" s="36"/>
      <c r="AQ767" s="36"/>
      <c r="AR767" s="36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</row>
    <row r="768" spans="6:69" x14ac:dyDescent="0.25">
      <c r="F768" s="18"/>
      <c r="G768" s="18"/>
      <c r="H768" s="252"/>
      <c r="I768" s="18"/>
      <c r="J768" s="18"/>
      <c r="W768" s="215"/>
      <c r="X768" s="18"/>
      <c r="Y768" s="31"/>
      <c r="Z768" s="31"/>
      <c r="AA768" s="43"/>
      <c r="AB768" s="18"/>
      <c r="AC768" s="18"/>
      <c r="AE768" s="18"/>
      <c r="AF768" s="18"/>
      <c r="AG768" s="18"/>
      <c r="AI768" s="18"/>
      <c r="AK768" s="18"/>
      <c r="AL768" s="18"/>
      <c r="AN768" s="36"/>
      <c r="AO768" s="36"/>
      <c r="AP768" s="36"/>
      <c r="AQ768" s="36"/>
      <c r="AR768" s="36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</row>
    <row r="769" spans="6:69" x14ac:dyDescent="0.25">
      <c r="F769" s="18"/>
      <c r="G769" s="18"/>
      <c r="H769" s="252"/>
      <c r="I769" s="18"/>
      <c r="J769" s="18"/>
      <c r="W769" s="215"/>
      <c r="X769" s="18"/>
      <c r="Y769" s="31"/>
      <c r="Z769" s="31"/>
      <c r="AA769" s="43"/>
      <c r="AB769" s="18"/>
      <c r="AC769" s="18"/>
      <c r="AE769" s="18"/>
      <c r="AF769" s="18"/>
      <c r="AG769" s="18"/>
      <c r="AI769" s="18"/>
      <c r="AK769" s="18"/>
      <c r="AL769" s="18"/>
      <c r="AN769" s="36"/>
      <c r="AO769" s="36"/>
      <c r="AP769" s="36"/>
      <c r="AQ769" s="36"/>
      <c r="AR769" s="36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</row>
    <row r="770" spans="6:69" x14ac:dyDescent="0.25">
      <c r="F770" s="18"/>
      <c r="G770" s="18"/>
      <c r="H770" s="252"/>
      <c r="I770" s="18"/>
      <c r="J770" s="18"/>
      <c r="W770" s="215"/>
      <c r="X770" s="18"/>
      <c r="Y770" s="31"/>
      <c r="Z770" s="31"/>
      <c r="AA770" s="43"/>
      <c r="AB770" s="18"/>
      <c r="AC770" s="18"/>
      <c r="AE770" s="18"/>
      <c r="AF770" s="18"/>
      <c r="AG770" s="18"/>
      <c r="AI770" s="18"/>
      <c r="AK770" s="18"/>
      <c r="AL770" s="18"/>
      <c r="AN770" s="36"/>
      <c r="AO770" s="36"/>
      <c r="AP770" s="36"/>
      <c r="AQ770" s="36"/>
      <c r="AR770" s="36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</row>
    <row r="771" spans="6:69" x14ac:dyDescent="0.25">
      <c r="F771" s="18"/>
      <c r="G771" s="18"/>
      <c r="H771" s="252"/>
      <c r="I771" s="18"/>
      <c r="J771" s="18"/>
      <c r="W771" s="215"/>
      <c r="X771" s="18"/>
      <c r="Y771" s="31"/>
      <c r="Z771" s="31"/>
      <c r="AA771" s="43"/>
      <c r="AB771" s="18"/>
      <c r="AC771" s="18"/>
      <c r="AE771" s="18"/>
      <c r="AF771" s="18"/>
      <c r="AG771" s="18"/>
      <c r="AI771" s="18"/>
      <c r="AK771" s="18"/>
      <c r="AL771" s="18"/>
      <c r="AN771" s="36"/>
      <c r="AO771" s="36"/>
      <c r="AP771" s="36"/>
      <c r="AQ771" s="36"/>
      <c r="AR771" s="36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</row>
    <row r="772" spans="6:69" x14ac:dyDescent="0.25">
      <c r="F772" s="18"/>
      <c r="G772" s="18"/>
      <c r="H772" s="252"/>
      <c r="I772" s="18"/>
      <c r="J772" s="18"/>
      <c r="W772" s="215"/>
      <c r="X772" s="18"/>
      <c r="Y772" s="31"/>
      <c r="Z772" s="31"/>
      <c r="AA772" s="43"/>
      <c r="AB772" s="18"/>
      <c r="AC772" s="18"/>
      <c r="AE772" s="18"/>
      <c r="AF772" s="18"/>
      <c r="AG772" s="18"/>
      <c r="AI772" s="18"/>
      <c r="AK772" s="18"/>
      <c r="AL772" s="18"/>
      <c r="AN772" s="36"/>
      <c r="AO772" s="36"/>
      <c r="AP772" s="36"/>
      <c r="AQ772" s="36"/>
      <c r="AR772" s="36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</row>
    <row r="773" spans="6:69" x14ac:dyDescent="0.25">
      <c r="F773" s="18"/>
      <c r="G773" s="18"/>
      <c r="H773" s="252"/>
      <c r="I773" s="18"/>
      <c r="J773" s="18"/>
      <c r="W773" s="215"/>
      <c r="X773" s="18"/>
      <c r="Y773" s="31"/>
      <c r="Z773" s="31"/>
      <c r="AA773" s="43"/>
      <c r="AB773" s="18"/>
      <c r="AC773" s="18"/>
      <c r="AE773" s="18"/>
      <c r="AF773" s="18"/>
      <c r="AG773" s="18"/>
      <c r="AI773" s="18"/>
      <c r="AK773" s="18"/>
      <c r="AL773" s="18"/>
      <c r="AN773" s="36"/>
      <c r="AO773" s="36"/>
      <c r="AP773" s="36"/>
      <c r="AQ773" s="36"/>
      <c r="AR773" s="36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</row>
    <row r="774" spans="6:69" x14ac:dyDescent="0.25">
      <c r="F774" s="18"/>
      <c r="G774" s="18"/>
      <c r="H774" s="252"/>
      <c r="I774" s="18"/>
      <c r="J774" s="18"/>
      <c r="W774" s="215"/>
      <c r="X774" s="18"/>
      <c r="Y774" s="31"/>
      <c r="Z774" s="31"/>
      <c r="AA774" s="43"/>
      <c r="AB774" s="18"/>
      <c r="AC774" s="18"/>
      <c r="AE774" s="18"/>
      <c r="AF774" s="18"/>
      <c r="AG774" s="18"/>
      <c r="AI774" s="18"/>
      <c r="AK774" s="18"/>
      <c r="AL774" s="18"/>
      <c r="AN774" s="36"/>
      <c r="AO774" s="36"/>
      <c r="AP774" s="36"/>
      <c r="AQ774" s="36"/>
      <c r="AR774" s="36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</row>
    <row r="775" spans="6:69" x14ac:dyDescent="0.25">
      <c r="F775" s="18"/>
      <c r="G775" s="18"/>
      <c r="H775" s="252"/>
      <c r="I775" s="18"/>
      <c r="J775" s="18"/>
      <c r="W775" s="215"/>
      <c r="X775" s="18"/>
      <c r="Y775" s="31"/>
      <c r="Z775" s="31"/>
      <c r="AA775" s="43"/>
      <c r="AB775" s="18"/>
      <c r="AC775" s="18"/>
      <c r="AE775" s="18"/>
      <c r="AF775" s="18"/>
      <c r="AG775" s="18"/>
      <c r="AI775" s="18"/>
      <c r="AK775" s="18"/>
      <c r="AL775" s="18"/>
      <c r="AN775" s="36"/>
      <c r="AO775" s="36"/>
      <c r="AP775" s="36"/>
      <c r="AQ775" s="36"/>
      <c r="AR775" s="36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</row>
    <row r="776" spans="6:69" x14ac:dyDescent="0.25">
      <c r="F776" s="18"/>
      <c r="G776" s="18"/>
      <c r="H776" s="252"/>
      <c r="I776" s="18"/>
      <c r="J776" s="18"/>
      <c r="W776" s="215"/>
      <c r="X776" s="18"/>
      <c r="Y776" s="31"/>
      <c r="Z776" s="31"/>
      <c r="AA776" s="43"/>
      <c r="AB776" s="18"/>
      <c r="AC776" s="18"/>
      <c r="AE776" s="18"/>
      <c r="AF776" s="18"/>
      <c r="AG776" s="18"/>
      <c r="AI776" s="18"/>
      <c r="AK776" s="18"/>
      <c r="AL776" s="18"/>
      <c r="AN776" s="36"/>
      <c r="AO776" s="36"/>
      <c r="AP776" s="36"/>
      <c r="AQ776" s="36"/>
      <c r="AR776" s="36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</row>
    <row r="777" spans="6:69" x14ac:dyDescent="0.25">
      <c r="F777" s="18"/>
      <c r="G777" s="18"/>
      <c r="H777" s="252"/>
      <c r="I777" s="18"/>
      <c r="J777" s="18"/>
      <c r="W777" s="215"/>
      <c r="X777" s="18"/>
      <c r="Y777" s="31"/>
      <c r="Z777" s="31"/>
      <c r="AA777" s="43"/>
      <c r="AB777" s="18"/>
      <c r="AC777" s="18"/>
      <c r="AE777" s="18"/>
      <c r="AF777" s="18"/>
      <c r="AG777" s="18"/>
      <c r="AI777" s="18"/>
      <c r="AK777" s="18"/>
      <c r="AL777" s="18"/>
      <c r="AN777" s="36"/>
      <c r="AO777" s="36"/>
      <c r="AP777" s="36"/>
      <c r="AQ777" s="36"/>
      <c r="AR777" s="36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</row>
    <row r="778" spans="6:69" x14ac:dyDescent="0.25">
      <c r="F778" s="18"/>
      <c r="G778" s="18"/>
      <c r="H778" s="252"/>
      <c r="I778" s="18"/>
      <c r="J778" s="18"/>
      <c r="W778" s="215"/>
      <c r="X778" s="18"/>
      <c r="Y778" s="31"/>
      <c r="Z778" s="31"/>
      <c r="AA778" s="43"/>
      <c r="AB778" s="18"/>
      <c r="AC778" s="18"/>
      <c r="AE778" s="18"/>
      <c r="AF778" s="18"/>
      <c r="AG778" s="18"/>
      <c r="AI778" s="18"/>
      <c r="AK778" s="18"/>
      <c r="AL778" s="18"/>
      <c r="AN778" s="36"/>
      <c r="AO778" s="36"/>
      <c r="AP778" s="36"/>
      <c r="AQ778" s="36"/>
      <c r="AR778" s="36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</row>
    <row r="779" spans="6:69" x14ac:dyDescent="0.25">
      <c r="F779" s="18"/>
      <c r="G779" s="18"/>
      <c r="H779" s="252"/>
      <c r="I779" s="18"/>
      <c r="J779" s="18"/>
      <c r="W779" s="215"/>
      <c r="X779" s="18"/>
      <c r="Y779" s="31"/>
      <c r="Z779" s="31"/>
      <c r="AA779" s="43"/>
      <c r="AB779" s="18"/>
      <c r="AC779" s="18"/>
      <c r="AE779" s="18"/>
      <c r="AF779" s="18"/>
      <c r="AG779" s="18"/>
      <c r="AI779" s="18"/>
      <c r="AK779" s="18"/>
      <c r="AL779" s="18"/>
      <c r="AN779" s="36"/>
      <c r="AO779" s="36"/>
      <c r="AP779" s="36"/>
      <c r="AQ779" s="36"/>
      <c r="AR779" s="36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</row>
    <row r="780" spans="6:69" x14ac:dyDescent="0.25">
      <c r="F780" s="18"/>
      <c r="G780" s="18"/>
      <c r="H780" s="252"/>
      <c r="I780" s="18"/>
      <c r="J780" s="18"/>
      <c r="W780" s="215"/>
      <c r="X780" s="18"/>
      <c r="Y780" s="31"/>
      <c r="Z780" s="31"/>
      <c r="AA780" s="43"/>
      <c r="AB780" s="18"/>
      <c r="AC780" s="18"/>
      <c r="AE780" s="18"/>
      <c r="AF780" s="18"/>
      <c r="AG780" s="18"/>
      <c r="AI780" s="18"/>
      <c r="AK780" s="18"/>
      <c r="AL780" s="18"/>
      <c r="AN780" s="36"/>
      <c r="AO780" s="36"/>
      <c r="AP780" s="36"/>
      <c r="AQ780" s="36"/>
      <c r="AR780" s="36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</row>
    <row r="781" spans="6:69" x14ac:dyDescent="0.25">
      <c r="F781" s="18"/>
      <c r="G781" s="18"/>
      <c r="H781" s="252"/>
      <c r="I781" s="18"/>
      <c r="J781" s="18"/>
      <c r="W781" s="215"/>
      <c r="X781" s="18"/>
      <c r="Y781" s="31"/>
      <c r="Z781" s="31"/>
      <c r="AA781" s="43"/>
      <c r="AB781" s="18"/>
      <c r="AC781" s="18"/>
      <c r="AE781" s="18"/>
      <c r="AF781" s="18"/>
      <c r="AG781" s="18"/>
      <c r="AI781" s="18"/>
      <c r="AK781" s="18"/>
      <c r="AL781" s="18"/>
      <c r="AN781" s="36"/>
      <c r="AO781" s="36"/>
      <c r="AP781" s="36"/>
      <c r="AQ781" s="36"/>
      <c r="AR781" s="36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</row>
    <row r="782" spans="6:69" x14ac:dyDescent="0.25">
      <c r="F782" s="18"/>
      <c r="G782" s="18"/>
      <c r="H782" s="252"/>
      <c r="I782" s="18"/>
      <c r="J782" s="18"/>
      <c r="W782" s="215"/>
      <c r="X782" s="18"/>
      <c r="Y782" s="31"/>
      <c r="Z782" s="31"/>
      <c r="AA782" s="43"/>
      <c r="AB782" s="18"/>
      <c r="AC782" s="18"/>
      <c r="AE782" s="18"/>
      <c r="AF782" s="18"/>
      <c r="AG782" s="18"/>
      <c r="AI782" s="18"/>
      <c r="AK782" s="18"/>
      <c r="AL782" s="18"/>
      <c r="AN782" s="36"/>
      <c r="AO782" s="36"/>
      <c r="AP782" s="36"/>
      <c r="AQ782" s="36"/>
      <c r="AR782" s="36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</row>
    <row r="783" spans="6:69" x14ac:dyDescent="0.25">
      <c r="F783" s="18"/>
      <c r="G783" s="18"/>
      <c r="H783" s="252"/>
      <c r="I783" s="18"/>
      <c r="J783" s="18"/>
      <c r="W783" s="215"/>
      <c r="X783" s="18"/>
      <c r="Y783" s="31"/>
      <c r="Z783" s="31"/>
      <c r="AA783" s="43"/>
      <c r="AB783" s="18"/>
      <c r="AC783" s="18"/>
      <c r="AE783" s="18"/>
      <c r="AF783" s="18"/>
      <c r="AG783" s="18"/>
      <c r="AI783" s="18"/>
      <c r="AK783" s="18"/>
      <c r="AL783" s="18"/>
      <c r="AN783" s="36"/>
      <c r="AO783" s="36"/>
      <c r="AP783" s="36"/>
      <c r="AQ783" s="36"/>
      <c r="AR783" s="36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</row>
    <row r="784" spans="6:69" x14ac:dyDescent="0.25">
      <c r="F784" s="18"/>
      <c r="G784" s="18"/>
      <c r="H784" s="252"/>
      <c r="I784" s="18"/>
      <c r="J784" s="18"/>
      <c r="W784" s="215"/>
      <c r="X784" s="18"/>
      <c r="Y784" s="31"/>
      <c r="Z784" s="31"/>
      <c r="AA784" s="43"/>
      <c r="AB784" s="18"/>
      <c r="AC784" s="18"/>
      <c r="AE784" s="18"/>
      <c r="AF784" s="18"/>
      <c r="AG784" s="18"/>
      <c r="AI784" s="18"/>
      <c r="AK784" s="18"/>
      <c r="AL784" s="18"/>
      <c r="AN784" s="36"/>
      <c r="AO784" s="36"/>
      <c r="AP784" s="36"/>
      <c r="AQ784" s="36"/>
      <c r="AR784" s="36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</row>
    <row r="785" spans="6:69" x14ac:dyDescent="0.25">
      <c r="F785" s="18"/>
      <c r="G785" s="18"/>
      <c r="H785" s="252"/>
      <c r="I785" s="18"/>
      <c r="J785" s="18"/>
      <c r="W785" s="215"/>
      <c r="X785" s="18"/>
      <c r="Y785" s="31"/>
      <c r="Z785" s="31"/>
      <c r="AA785" s="43"/>
      <c r="AB785" s="18"/>
      <c r="AC785" s="18"/>
      <c r="AE785" s="18"/>
      <c r="AF785" s="18"/>
      <c r="AG785" s="18"/>
      <c r="AI785" s="18"/>
      <c r="AK785" s="18"/>
      <c r="AL785" s="18"/>
      <c r="AN785" s="36"/>
      <c r="AO785" s="36"/>
      <c r="AP785" s="36"/>
      <c r="AQ785" s="36"/>
      <c r="AR785" s="36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</row>
    <row r="786" spans="6:69" x14ac:dyDescent="0.25">
      <c r="F786" s="18"/>
      <c r="G786" s="18"/>
      <c r="H786" s="252"/>
      <c r="I786" s="18"/>
      <c r="J786" s="18"/>
      <c r="W786" s="215"/>
      <c r="X786" s="18"/>
      <c r="Y786" s="31"/>
      <c r="Z786" s="31"/>
      <c r="AA786" s="43"/>
      <c r="AB786" s="18"/>
      <c r="AC786" s="18"/>
      <c r="AE786" s="18"/>
      <c r="AF786" s="18"/>
      <c r="AG786" s="18"/>
      <c r="AI786" s="18"/>
      <c r="AK786" s="18"/>
      <c r="AL786" s="18"/>
      <c r="AN786" s="36"/>
      <c r="AO786" s="36"/>
      <c r="AP786" s="36"/>
      <c r="AQ786" s="36"/>
      <c r="AR786" s="36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</row>
    <row r="787" spans="6:69" x14ac:dyDescent="0.25">
      <c r="F787" s="18"/>
      <c r="G787" s="18"/>
      <c r="H787" s="252"/>
      <c r="I787" s="18"/>
      <c r="J787" s="18"/>
      <c r="W787" s="215"/>
      <c r="X787" s="18"/>
      <c r="Y787" s="31"/>
      <c r="Z787" s="31"/>
      <c r="AA787" s="43"/>
      <c r="AB787" s="18"/>
      <c r="AC787" s="18"/>
      <c r="AE787" s="18"/>
      <c r="AF787" s="18"/>
      <c r="AG787" s="18"/>
      <c r="AI787" s="18"/>
      <c r="AK787" s="18"/>
      <c r="AL787" s="18"/>
      <c r="AN787" s="36"/>
      <c r="AO787" s="36"/>
      <c r="AP787" s="36"/>
      <c r="AQ787" s="36"/>
      <c r="AR787" s="36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</row>
    <row r="788" spans="6:69" x14ac:dyDescent="0.25">
      <c r="F788" s="18"/>
      <c r="G788" s="18"/>
      <c r="H788" s="252"/>
      <c r="I788" s="18"/>
      <c r="J788" s="18"/>
      <c r="W788" s="215"/>
      <c r="X788" s="18"/>
      <c r="Y788" s="31"/>
      <c r="Z788" s="31"/>
      <c r="AA788" s="43"/>
      <c r="AB788" s="18"/>
      <c r="AC788" s="18"/>
      <c r="AE788" s="18"/>
      <c r="AF788" s="18"/>
      <c r="AG788" s="18"/>
      <c r="AI788" s="18"/>
      <c r="AK788" s="18"/>
      <c r="AL788" s="18"/>
      <c r="AN788" s="36"/>
      <c r="AO788" s="36"/>
      <c r="AP788" s="36"/>
      <c r="AQ788" s="36"/>
      <c r="AR788" s="36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</row>
    <row r="789" spans="6:69" x14ac:dyDescent="0.25">
      <c r="F789" s="18"/>
      <c r="G789" s="18"/>
      <c r="H789" s="252"/>
      <c r="I789" s="18"/>
      <c r="J789" s="18"/>
      <c r="W789" s="215"/>
      <c r="X789" s="18"/>
      <c r="Y789" s="31"/>
      <c r="Z789" s="31"/>
      <c r="AA789" s="43"/>
      <c r="AB789" s="18"/>
      <c r="AC789" s="18"/>
      <c r="AE789" s="18"/>
      <c r="AF789" s="18"/>
      <c r="AG789" s="18"/>
      <c r="AI789" s="18"/>
      <c r="AK789" s="18"/>
      <c r="AL789" s="18"/>
      <c r="AN789" s="36"/>
      <c r="AO789" s="36"/>
      <c r="AP789" s="36"/>
      <c r="AQ789" s="36"/>
      <c r="AR789" s="36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</row>
    <row r="790" spans="6:69" x14ac:dyDescent="0.25">
      <c r="F790" s="18"/>
      <c r="G790" s="18"/>
      <c r="H790" s="252"/>
      <c r="I790" s="18"/>
      <c r="J790" s="18"/>
      <c r="W790" s="215"/>
      <c r="X790" s="18"/>
      <c r="Y790" s="31"/>
      <c r="Z790" s="31"/>
      <c r="AA790" s="43"/>
      <c r="AB790" s="18"/>
      <c r="AC790" s="18"/>
      <c r="AE790" s="18"/>
      <c r="AF790" s="18"/>
      <c r="AG790" s="18"/>
      <c r="AI790" s="18"/>
      <c r="AK790" s="18"/>
      <c r="AL790" s="18"/>
      <c r="AN790" s="36"/>
      <c r="AO790" s="36"/>
      <c r="AP790" s="36"/>
      <c r="AQ790" s="36"/>
      <c r="AR790" s="36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</row>
    <row r="791" spans="6:69" x14ac:dyDescent="0.25">
      <c r="F791" s="18"/>
      <c r="G791" s="18"/>
      <c r="H791" s="252"/>
      <c r="I791" s="18"/>
      <c r="J791" s="18"/>
      <c r="W791" s="215"/>
      <c r="X791" s="18"/>
      <c r="Y791" s="31"/>
      <c r="Z791" s="31"/>
      <c r="AA791" s="43"/>
      <c r="AB791" s="18"/>
      <c r="AC791" s="18"/>
      <c r="AE791" s="18"/>
      <c r="AF791" s="18"/>
      <c r="AG791" s="18"/>
      <c r="AI791" s="18"/>
      <c r="AK791" s="18"/>
      <c r="AL791" s="18"/>
      <c r="AN791" s="36"/>
      <c r="AO791" s="36"/>
      <c r="AP791" s="36"/>
      <c r="AQ791" s="36"/>
      <c r="AR791" s="36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</row>
    <row r="792" spans="6:69" x14ac:dyDescent="0.25">
      <c r="F792" s="18"/>
      <c r="G792" s="18"/>
      <c r="H792" s="252"/>
      <c r="I792" s="18"/>
      <c r="J792" s="18"/>
      <c r="W792" s="215"/>
      <c r="X792" s="18"/>
      <c r="Y792" s="31"/>
      <c r="Z792" s="31"/>
      <c r="AA792" s="43"/>
      <c r="AB792" s="18"/>
      <c r="AC792" s="18"/>
      <c r="AE792" s="18"/>
      <c r="AF792" s="18"/>
      <c r="AG792" s="18"/>
      <c r="AI792" s="18"/>
      <c r="AK792" s="18"/>
      <c r="AL792" s="18"/>
      <c r="AN792" s="36"/>
      <c r="AO792" s="36"/>
      <c r="AP792" s="36"/>
      <c r="AQ792" s="36"/>
      <c r="AR792" s="36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</row>
    <row r="793" spans="6:69" x14ac:dyDescent="0.25">
      <c r="F793" s="18"/>
      <c r="G793" s="18"/>
      <c r="H793" s="252"/>
      <c r="I793" s="18"/>
      <c r="J793" s="18"/>
      <c r="W793" s="215"/>
      <c r="X793" s="18"/>
      <c r="Y793" s="31"/>
      <c r="Z793" s="31"/>
      <c r="AA793" s="43"/>
      <c r="AB793" s="18"/>
      <c r="AC793" s="18"/>
      <c r="AE793" s="18"/>
      <c r="AF793" s="18"/>
      <c r="AG793" s="18"/>
      <c r="AI793" s="18"/>
      <c r="AK793" s="18"/>
      <c r="AL793" s="18"/>
      <c r="AN793" s="36"/>
      <c r="AO793" s="36"/>
      <c r="AP793" s="36"/>
      <c r="AQ793" s="36"/>
      <c r="AR793" s="36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</row>
    <row r="794" spans="6:69" x14ac:dyDescent="0.25">
      <c r="F794" s="18"/>
      <c r="G794" s="18"/>
      <c r="H794" s="252"/>
      <c r="I794" s="18"/>
      <c r="J794" s="18"/>
      <c r="W794" s="215"/>
      <c r="X794" s="18"/>
      <c r="Y794" s="31"/>
      <c r="Z794" s="31"/>
      <c r="AA794" s="43"/>
      <c r="AB794" s="18"/>
      <c r="AC794" s="18"/>
      <c r="AE794" s="18"/>
      <c r="AF794" s="18"/>
      <c r="AG794" s="18"/>
      <c r="AI794" s="18"/>
      <c r="AK794" s="18"/>
      <c r="AL794" s="18"/>
      <c r="AN794" s="36"/>
      <c r="AO794" s="36"/>
      <c r="AP794" s="36"/>
      <c r="AQ794" s="36"/>
      <c r="AR794" s="36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</row>
    <row r="795" spans="6:69" x14ac:dyDescent="0.25">
      <c r="F795" s="18"/>
      <c r="G795" s="18"/>
      <c r="H795" s="252"/>
      <c r="I795" s="18"/>
      <c r="J795" s="18"/>
      <c r="W795" s="215"/>
      <c r="X795" s="18"/>
      <c r="Y795" s="31"/>
      <c r="Z795" s="31"/>
      <c r="AA795" s="43"/>
      <c r="AB795" s="18"/>
      <c r="AC795" s="18"/>
      <c r="AE795" s="18"/>
      <c r="AF795" s="18"/>
      <c r="AG795" s="18"/>
      <c r="AI795" s="18"/>
      <c r="AK795" s="18"/>
      <c r="AL795" s="18"/>
      <c r="AN795" s="36"/>
      <c r="AO795" s="36"/>
      <c r="AP795" s="36"/>
      <c r="AQ795" s="36"/>
      <c r="AR795" s="36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</row>
    <row r="796" spans="6:69" x14ac:dyDescent="0.25">
      <c r="F796" s="18"/>
      <c r="G796" s="18"/>
      <c r="H796" s="252"/>
      <c r="I796" s="18"/>
      <c r="J796" s="18"/>
      <c r="W796" s="215"/>
      <c r="X796" s="18"/>
      <c r="Y796" s="31"/>
      <c r="Z796" s="31"/>
      <c r="AA796" s="43"/>
      <c r="AB796" s="18"/>
      <c r="AC796" s="18"/>
      <c r="AE796" s="18"/>
      <c r="AF796" s="18"/>
      <c r="AG796" s="18"/>
      <c r="AI796" s="18"/>
      <c r="AK796" s="18"/>
      <c r="AL796" s="18"/>
      <c r="AN796" s="36"/>
      <c r="AO796" s="36"/>
      <c r="AP796" s="36"/>
      <c r="AQ796" s="36"/>
      <c r="AR796" s="36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</row>
    <row r="797" spans="6:69" x14ac:dyDescent="0.25">
      <c r="F797" s="18"/>
      <c r="G797" s="18"/>
      <c r="H797" s="252"/>
      <c r="I797" s="18"/>
      <c r="J797" s="18"/>
      <c r="W797" s="215"/>
      <c r="X797" s="18"/>
      <c r="Y797" s="31"/>
      <c r="Z797" s="31"/>
      <c r="AA797" s="43"/>
      <c r="AB797" s="18"/>
      <c r="AC797" s="18"/>
      <c r="AE797" s="18"/>
      <c r="AF797" s="18"/>
      <c r="AG797" s="18"/>
      <c r="AI797" s="18"/>
      <c r="AK797" s="18"/>
      <c r="AL797" s="18"/>
      <c r="AN797" s="36"/>
      <c r="AO797" s="36"/>
      <c r="AP797" s="36"/>
      <c r="AQ797" s="36"/>
      <c r="AR797" s="36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</row>
    <row r="798" spans="6:69" x14ac:dyDescent="0.25">
      <c r="F798" s="18"/>
      <c r="G798" s="18"/>
      <c r="H798" s="252"/>
      <c r="I798" s="18"/>
      <c r="J798" s="18"/>
      <c r="W798" s="215"/>
      <c r="X798" s="18"/>
      <c r="Y798" s="31"/>
      <c r="Z798" s="31"/>
      <c r="AA798" s="43"/>
      <c r="AB798" s="18"/>
      <c r="AC798" s="18"/>
      <c r="AE798" s="18"/>
      <c r="AF798" s="18"/>
      <c r="AG798" s="18"/>
      <c r="AI798" s="18"/>
      <c r="AK798" s="18"/>
      <c r="AL798" s="18"/>
      <c r="AN798" s="36"/>
      <c r="AO798" s="36"/>
      <c r="AP798" s="36"/>
      <c r="AQ798" s="36"/>
      <c r="AR798" s="36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</row>
    <row r="799" spans="6:69" x14ac:dyDescent="0.25">
      <c r="F799" s="18"/>
      <c r="G799" s="18"/>
      <c r="H799" s="252"/>
      <c r="I799" s="18"/>
      <c r="J799" s="18"/>
      <c r="W799" s="215"/>
      <c r="X799" s="18"/>
      <c r="Y799" s="31"/>
      <c r="Z799" s="31"/>
      <c r="AA799" s="43"/>
      <c r="AB799" s="18"/>
      <c r="AC799" s="18"/>
      <c r="AE799" s="18"/>
      <c r="AF799" s="18"/>
      <c r="AG799" s="18"/>
      <c r="AI799" s="18"/>
      <c r="AK799" s="18"/>
      <c r="AL799" s="18"/>
      <c r="AN799" s="36"/>
      <c r="AO799" s="36"/>
      <c r="AP799" s="36"/>
      <c r="AQ799" s="36"/>
      <c r="AR799" s="36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</row>
    <row r="800" spans="6:69" x14ac:dyDescent="0.25">
      <c r="F800" s="18"/>
      <c r="G800" s="18"/>
      <c r="H800" s="252"/>
      <c r="I800" s="18"/>
      <c r="J800" s="18"/>
      <c r="W800" s="215"/>
      <c r="X800" s="18"/>
      <c r="Y800" s="31"/>
      <c r="Z800" s="31"/>
      <c r="AA800" s="43"/>
      <c r="AB800" s="18"/>
      <c r="AC800" s="18"/>
      <c r="AE800" s="18"/>
      <c r="AF800" s="18"/>
      <c r="AG800" s="18"/>
      <c r="AI800" s="18"/>
      <c r="AK800" s="18"/>
      <c r="AL800" s="18"/>
      <c r="AN800" s="36"/>
      <c r="AO800" s="36"/>
      <c r="AP800" s="36"/>
      <c r="AQ800" s="36"/>
      <c r="AR800" s="36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</row>
    <row r="801" spans="6:69" x14ac:dyDescent="0.25">
      <c r="F801" s="18"/>
      <c r="G801" s="18"/>
      <c r="H801" s="252"/>
      <c r="I801" s="18"/>
      <c r="J801" s="18"/>
      <c r="W801" s="215"/>
      <c r="X801" s="18"/>
      <c r="Y801" s="31"/>
      <c r="Z801" s="31"/>
      <c r="AA801" s="43"/>
      <c r="AB801" s="18"/>
      <c r="AC801" s="18"/>
      <c r="AE801" s="18"/>
      <c r="AF801" s="18"/>
      <c r="AG801" s="18"/>
      <c r="AI801" s="18"/>
      <c r="AK801" s="18"/>
      <c r="AL801" s="18"/>
      <c r="AN801" s="36"/>
      <c r="AO801" s="36"/>
      <c r="AP801" s="36"/>
      <c r="AQ801" s="36"/>
      <c r="AR801" s="36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</row>
    <row r="802" spans="6:69" x14ac:dyDescent="0.25">
      <c r="F802" s="18"/>
      <c r="G802" s="18"/>
      <c r="H802" s="252"/>
      <c r="I802" s="18"/>
      <c r="J802" s="18"/>
      <c r="W802" s="215"/>
      <c r="X802" s="18"/>
      <c r="Y802" s="31"/>
      <c r="Z802" s="31"/>
      <c r="AA802" s="43"/>
      <c r="AB802" s="18"/>
      <c r="AC802" s="18"/>
      <c r="AE802" s="18"/>
      <c r="AF802" s="18"/>
      <c r="AG802" s="18"/>
      <c r="AI802" s="18"/>
      <c r="AK802" s="18"/>
      <c r="AL802" s="18"/>
      <c r="AN802" s="36"/>
      <c r="AO802" s="36"/>
      <c r="AP802" s="36"/>
      <c r="AQ802" s="36"/>
      <c r="AR802" s="36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</row>
    <row r="803" spans="6:69" x14ac:dyDescent="0.25">
      <c r="F803" s="18"/>
      <c r="G803" s="18"/>
      <c r="H803" s="252"/>
      <c r="I803" s="18"/>
      <c r="J803" s="18"/>
      <c r="W803" s="215"/>
      <c r="X803" s="18"/>
      <c r="Y803" s="31"/>
      <c r="Z803" s="31"/>
      <c r="AA803" s="43"/>
      <c r="AB803" s="18"/>
      <c r="AC803" s="18"/>
      <c r="AE803" s="18"/>
      <c r="AF803" s="18"/>
      <c r="AG803" s="18"/>
      <c r="AI803" s="18"/>
      <c r="AK803" s="18"/>
      <c r="AL803" s="18"/>
      <c r="AN803" s="36"/>
      <c r="AO803" s="36"/>
      <c r="AP803" s="36"/>
      <c r="AQ803" s="36"/>
      <c r="AR803" s="36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</row>
    <row r="804" spans="6:69" x14ac:dyDescent="0.25">
      <c r="F804" s="18"/>
      <c r="G804" s="18"/>
      <c r="H804" s="252"/>
      <c r="I804" s="18"/>
      <c r="J804" s="18"/>
      <c r="W804" s="215"/>
      <c r="X804" s="18"/>
      <c r="Y804" s="31"/>
      <c r="Z804" s="31"/>
      <c r="AA804" s="43"/>
      <c r="AB804" s="18"/>
      <c r="AC804" s="18"/>
      <c r="AE804" s="18"/>
      <c r="AF804" s="18"/>
      <c r="AG804" s="18"/>
      <c r="AI804" s="18"/>
      <c r="AK804" s="18"/>
      <c r="AL804" s="18"/>
      <c r="AN804" s="36"/>
      <c r="AO804" s="36"/>
      <c r="AP804" s="36"/>
      <c r="AQ804" s="36"/>
      <c r="AR804" s="36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</row>
    <row r="805" spans="6:69" x14ac:dyDescent="0.25">
      <c r="F805" s="18"/>
      <c r="G805" s="18"/>
      <c r="H805" s="252"/>
      <c r="I805" s="18"/>
      <c r="J805" s="18"/>
      <c r="W805" s="215"/>
      <c r="X805" s="18"/>
      <c r="Y805" s="31"/>
      <c r="Z805" s="31"/>
      <c r="AA805" s="43"/>
      <c r="AB805" s="18"/>
      <c r="AC805" s="18"/>
      <c r="AE805" s="18"/>
      <c r="AF805" s="18"/>
      <c r="AG805" s="18"/>
      <c r="AI805" s="18"/>
      <c r="AK805" s="18"/>
      <c r="AL805" s="18"/>
      <c r="AN805" s="36"/>
      <c r="AO805" s="36"/>
      <c r="AP805" s="36"/>
      <c r="AQ805" s="36"/>
      <c r="AR805" s="36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</row>
    <row r="806" spans="6:69" x14ac:dyDescent="0.25">
      <c r="F806" s="18"/>
      <c r="G806" s="18"/>
      <c r="H806" s="252"/>
      <c r="I806" s="18"/>
      <c r="J806" s="18"/>
      <c r="W806" s="215"/>
      <c r="X806" s="18"/>
      <c r="Y806" s="31"/>
      <c r="Z806" s="31"/>
      <c r="AA806" s="43"/>
      <c r="AB806" s="18"/>
      <c r="AC806" s="18"/>
      <c r="AE806" s="18"/>
      <c r="AF806" s="18"/>
      <c r="AG806" s="18"/>
      <c r="AI806" s="18"/>
      <c r="AK806" s="18"/>
      <c r="AL806" s="18"/>
      <c r="AN806" s="36"/>
      <c r="AO806" s="36"/>
      <c r="AP806" s="36"/>
      <c r="AQ806" s="36"/>
      <c r="AR806" s="36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</row>
    <row r="807" spans="6:69" x14ac:dyDescent="0.25">
      <c r="F807" s="18"/>
      <c r="G807" s="18"/>
      <c r="H807" s="252"/>
      <c r="I807" s="18"/>
      <c r="J807" s="18"/>
      <c r="W807" s="215"/>
      <c r="X807" s="18"/>
      <c r="Y807" s="31"/>
      <c r="Z807" s="31"/>
      <c r="AA807" s="43"/>
      <c r="AB807" s="18"/>
      <c r="AC807" s="18"/>
      <c r="AE807" s="18"/>
      <c r="AF807" s="18"/>
      <c r="AG807" s="18"/>
      <c r="AI807" s="18"/>
      <c r="AK807" s="18"/>
      <c r="AL807" s="18"/>
      <c r="AN807" s="36"/>
      <c r="AO807" s="36"/>
      <c r="AP807" s="36"/>
      <c r="AQ807" s="36"/>
      <c r="AR807" s="36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</row>
    <row r="808" spans="6:69" x14ac:dyDescent="0.25">
      <c r="F808" s="18"/>
      <c r="G808" s="18"/>
      <c r="H808" s="252"/>
      <c r="I808" s="18"/>
      <c r="J808" s="18"/>
      <c r="W808" s="215"/>
      <c r="X808" s="18"/>
      <c r="Y808" s="31"/>
      <c r="Z808" s="31"/>
      <c r="AA808" s="43"/>
      <c r="AB808" s="18"/>
      <c r="AC808" s="18"/>
      <c r="AE808" s="18"/>
      <c r="AF808" s="18"/>
      <c r="AG808" s="18"/>
      <c r="AI808" s="18"/>
      <c r="AK808" s="18"/>
      <c r="AL808" s="18"/>
      <c r="AN808" s="36"/>
      <c r="AO808" s="36"/>
      <c r="AP808" s="36"/>
      <c r="AQ808" s="36"/>
      <c r="AR808" s="36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</row>
    <row r="809" spans="6:69" x14ac:dyDescent="0.25">
      <c r="F809" s="18"/>
      <c r="G809" s="18"/>
      <c r="H809" s="252"/>
      <c r="I809" s="18"/>
      <c r="J809" s="18"/>
      <c r="W809" s="215"/>
      <c r="X809" s="18"/>
      <c r="Y809" s="31"/>
      <c r="Z809" s="31"/>
      <c r="AA809" s="43"/>
      <c r="AB809" s="18"/>
      <c r="AC809" s="18"/>
      <c r="AE809" s="18"/>
      <c r="AF809" s="18"/>
      <c r="AG809" s="18"/>
      <c r="AI809" s="18"/>
      <c r="AK809" s="18"/>
      <c r="AL809" s="18"/>
      <c r="AN809" s="36"/>
      <c r="AO809" s="36"/>
      <c r="AP809" s="36"/>
      <c r="AQ809" s="36"/>
      <c r="AR809" s="36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</row>
    <row r="810" spans="6:69" x14ac:dyDescent="0.25">
      <c r="F810" s="18"/>
      <c r="G810" s="18"/>
      <c r="H810" s="252"/>
      <c r="I810" s="18"/>
      <c r="J810" s="18"/>
      <c r="W810" s="215"/>
      <c r="X810" s="18"/>
      <c r="Y810" s="31"/>
      <c r="Z810" s="31"/>
      <c r="AA810" s="43"/>
      <c r="AB810" s="18"/>
      <c r="AC810" s="18"/>
      <c r="AE810" s="18"/>
      <c r="AF810" s="18"/>
      <c r="AG810" s="18"/>
      <c r="AI810" s="18"/>
      <c r="AK810" s="18"/>
      <c r="AL810" s="18"/>
      <c r="AN810" s="36"/>
      <c r="AO810" s="36"/>
      <c r="AP810" s="36"/>
      <c r="AQ810" s="36"/>
      <c r="AR810" s="36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</row>
    <row r="811" spans="6:69" x14ac:dyDescent="0.25">
      <c r="F811" s="18"/>
      <c r="G811" s="18"/>
      <c r="H811" s="252"/>
      <c r="I811" s="18"/>
      <c r="J811" s="18"/>
      <c r="W811" s="215"/>
      <c r="X811" s="18"/>
      <c r="Y811" s="31"/>
      <c r="Z811" s="31"/>
      <c r="AA811" s="43"/>
      <c r="AB811" s="18"/>
      <c r="AC811" s="18"/>
      <c r="AE811" s="18"/>
      <c r="AF811" s="18"/>
      <c r="AG811" s="18"/>
      <c r="AI811" s="18"/>
      <c r="AK811" s="18"/>
      <c r="AL811" s="18"/>
      <c r="AN811" s="36"/>
      <c r="AO811" s="36"/>
      <c r="AP811" s="36"/>
      <c r="AQ811" s="36"/>
      <c r="AR811" s="36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</row>
    <row r="812" spans="6:69" x14ac:dyDescent="0.25">
      <c r="F812" s="18"/>
      <c r="G812" s="18"/>
      <c r="H812" s="252"/>
      <c r="I812" s="18"/>
      <c r="J812" s="18"/>
      <c r="W812" s="215"/>
      <c r="X812" s="18"/>
      <c r="Y812" s="31"/>
      <c r="Z812" s="31"/>
      <c r="AA812" s="43"/>
      <c r="AB812" s="18"/>
      <c r="AC812" s="18"/>
      <c r="AE812" s="18"/>
      <c r="AF812" s="18"/>
      <c r="AG812" s="18"/>
      <c r="AI812" s="18"/>
      <c r="AK812" s="18"/>
      <c r="AL812" s="18"/>
      <c r="AN812" s="36"/>
      <c r="AO812" s="36"/>
      <c r="AP812" s="36"/>
      <c r="AQ812" s="36"/>
      <c r="AR812" s="36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</row>
    <row r="813" spans="6:69" x14ac:dyDescent="0.25">
      <c r="F813" s="18"/>
      <c r="G813" s="18"/>
      <c r="H813" s="252"/>
      <c r="I813" s="18"/>
      <c r="J813" s="18"/>
      <c r="W813" s="215"/>
      <c r="X813" s="18"/>
      <c r="Y813" s="31"/>
      <c r="Z813" s="31"/>
      <c r="AA813" s="43"/>
      <c r="AB813" s="18"/>
      <c r="AC813" s="18"/>
      <c r="AE813" s="18"/>
      <c r="AF813" s="18"/>
      <c r="AG813" s="18"/>
      <c r="AI813" s="18"/>
      <c r="AK813" s="18"/>
      <c r="AL813" s="18"/>
      <c r="AN813" s="36"/>
      <c r="AO813" s="36"/>
      <c r="AP813" s="36"/>
      <c r="AQ813" s="36"/>
      <c r="AR813" s="36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</row>
    <row r="814" spans="6:69" x14ac:dyDescent="0.25">
      <c r="F814" s="18"/>
      <c r="G814" s="18"/>
      <c r="H814" s="252"/>
      <c r="I814" s="18"/>
      <c r="J814" s="18"/>
      <c r="W814" s="215"/>
      <c r="X814" s="18"/>
      <c r="Y814" s="31"/>
      <c r="Z814" s="31"/>
      <c r="AA814" s="43"/>
      <c r="AB814" s="18"/>
      <c r="AC814" s="18"/>
      <c r="AE814" s="18"/>
      <c r="AF814" s="18"/>
      <c r="AG814" s="18"/>
      <c r="AI814" s="18"/>
      <c r="AK814" s="18"/>
      <c r="AL814" s="18"/>
      <c r="AN814" s="36"/>
      <c r="AO814" s="36"/>
      <c r="AP814" s="36"/>
      <c r="AQ814" s="36"/>
      <c r="AR814" s="36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</row>
    <row r="815" spans="6:69" x14ac:dyDescent="0.25">
      <c r="F815" s="18"/>
      <c r="G815" s="18"/>
      <c r="H815" s="252"/>
      <c r="I815" s="18"/>
      <c r="J815" s="18"/>
      <c r="W815" s="215"/>
      <c r="X815" s="18"/>
      <c r="Y815" s="31"/>
      <c r="Z815" s="31"/>
      <c r="AA815" s="43"/>
      <c r="AB815" s="18"/>
      <c r="AC815" s="18"/>
      <c r="AE815" s="18"/>
      <c r="AF815" s="18"/>
      <c r="AG815" s="18"/>
      <c r="AI815" s="18"/>
      <c r="AK815" s="18"/>
      <c r="AL815" s="18"/>
      <c r="AN815" s="36"/>
      <c r="AO815" s="36"/>
      <c r="AP815" s="36"/>
      <c r="AQ815" s="36"/>
      <c r="AR815" s="36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</row>
    <row r="816" spans="6:69" x14ac:dyDescent="0.25">
      <c r="F816" s="18"/>
      <c r="G816" s="18"/>
      <c r="H816" s="252"/>
      <c r="I816" s="18"/>
      <c r="J816" s="18"/>
      <c r="W816" s="215"/>
      <c r="X816" s="18"/>
      <c r="Y816" s="31"/>
      <c r="Z816" s="31"/>
      <c r="AA816" s="43"/>
      <c r="AB816" s="18"/>
      <c r="AC816" s="18"/>
      <c r="AE816" s="18"/>
      <c r="AF816" s="18"/>
      <c r="AG816" s="18"/>
      <c r="AI816" s="18"/>
      <c r="AK816" s="18"/>
      <c r="AL816" s="18"/>
      <c r="AN816" s="36"/>
      <c r="AO816" s="36"/>
      <c r="AP816" s="36"/>
      <c r="AQ816" s="36"/>
      <c r="AR816" s="36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</row>
    <row r="817" spans="6:69" x14ac:dyDescent="0.25">
      <c r="F817" s="18"/>
      <c r="G817" s="18"/>
      <c r="H817" s="252"/>
      <c r="I817" s="18"/>
      <c r="J817" s="18"/>
      <c r="W817" s="215"/>
      <c r="X817" s="18"/>
      <c r="Y817" s="31"/>
      <c r="Z817" s="31"/>
      <c r="AA817" s="43"/>
      <c r="AB817" s="18"/>
      <c r="AC817" s="18"/>
      <c r="AE817" s="18"/>
      <c r="AF817" s="18"/>
      <c r="AG817" s="18"/>
      <c r="AI817" s="18"/>
      <c r="AK817" s="18"/>
      <c r="AL817" s="18"/>
      <c r="AN817" s="36"/>
      <c r="AO817" s="36"/>
      <c r="AP817" s="36"/>
      <c r="AQ817" s="36"/>
      <c r="AR817" s="36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</row>
    <row r="818" spans="6:69" x14ac:dyDescent="0.25">
      <c r="F818" s="18"/>
      <c r="G818" s="18"/>
      <c r="H818" s="252"/>
      <c r="I818" s="18"/>
      <c r="J818" s="18"/>
      <c r="W818" s="215"/>
      <c r="X818" s="18"/>
      <c r="Y818" s="31"/>
      <c r="Z818" s="31"/>
      <c r="AA818" s="43"/>
      <c r="AB818" s="18"/>
      <c r="AC818" s="18"/>
      <c r="AE818" s="18"/>
      <c r="AF818" s="18"/>
      <c r="AG818" s="18"/>
      <c r="AI818" s="18"/>
      <c r="AK818" s="18"/>
      <c r="AL818" s="18"/>
      <c r="AN818" s="36"/>
      <c r="AO818" s="36"/>
      <c r="AP818" s="36"/>
      <c r="AQ818" s="36"/>
      <c r="AR818" s="36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</row>
    <row r="819" spans="6:69" x14ac:dyDescent="0.25">
      <c r="F819" s="18"/>
      <c r="G819" s="18"/>
      <c r="H819" s="252"/>
      <c r="I819" s="18"/>
      <c r="J819" s="18"/>
      <c r="W819" s="215"/>
      <c r="X819" s="18"/>
      <c r="Y819" s="31"/>
      <c r="Z819" s="31"/>
      <c r="AA819" s="43"/>
      <c r="AB819" s="18"/>
      <c r="AC819" s="18"/>
      <c r="AE819" s="18"/>
      <c r="AF819" s="18"/>
      <c r="AG819" s="18"/>
      <c r="AI819" s="18"/>
      <c r="AK819" s="18"/>
      <c r="AL819" s="18"/>
      <c r="AN819" s="36"/>
      <c r="AO819" s="36"/>
      <c r="AP819" s="36"/>
      <c r="AQ819" s="36"/>
      <c r="AR819" s="36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</row>
    <row r="820" spans="6:69" x14ac:dyDescent="0.25">
      <c r="F820" s="18"/>
      <c r="G820" s="18"/>
      <c r="H820" s="252"/>
      <c r="I820" s="18"/>
      <c r="J820" s="18"/>
      <c r="W820" s="215"/>
      <c r="X820" s="18"/>
      <c r="Y820" s="31"/>
      <c r="Z820" s="31"/>
      <c r="AA820" s="43"/>
      <c r="AB820" s="18"/>
      <c r="AC820" s="18"/>
      <c r="AE820" s="18"/>
      <c r="AF820" s="18"/>
      <c r="AG820" s="18"/>
      <c r="AI820" s="18"/>
      <c r="AK820" s="18"/>
      <c r="AL820" s="18"/>
      <c r="AN820" s="36"/>
      <c r="AO820" s="36"/>
      <c r="AP820" s="36"/>
      <c r="AQ820" s="36"/>
      <c r="AR820" s="36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</row>
    <row r="821" spans="6:69" x14ac:dyDescent="0.25">
      <c r="F821" s="18"/>
      <c r="G821" s="18"/>
      <c r="H821" s="252"/>
      <c r="I821" s="18"/>
      <c r="J821" s="18"/>
      <c r="W821" s="215"/>
      <c r="X821" s="18"/>
      <c r="Y821" s="31"/>
      <c r="Z821" s="31"/>
      <c r="AA821" s="43"/>
      <c r="AB821" s="18"/>
      <c r="AC821" s="18"/>
      <c r="AE821" s="18"/>
      <c r="AF821" s="18"/>
      <c r="AG821" s="18"/>
      <c r="AI821" s="18"/>
      <c r="AK821" s="18"/>
      <c r="AL821" s="18"/>
      <c r="AN821" s="36"/>
      <c r="AO821" s="36"/>
      <c r="AP821" s="36"/>
      <c r="AQ821" s="36"/>
      <c r="AR821" s="36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</row>
    <row r="822" spans="6:69" x14ac:dyDescent="0.25">
      <c r="F822" s="18"/>
      <c r="G822" s="18"/>
      <c r="H822" s="252"/>
      <c r="I822" s="18"/>
      <c r="J822" s="18"/>
      <c r="W822" s="215"/>
      <c r="X822" s="18"/>
      <c r="Y822" s="31"/>
      <c r="Z822" s="31"/>
      <c r="AA822" s="43"/>
      <c r="AB822" s="18"/>
      <c r="AC822" s="18"/>
      <c r="AE822" s="18"/>
      <c r="AF822" s="18"/>
      <c r="AG822" s="18"/>
      <c r="AI822" s="18"/>
      <c r="AK822" s="18"/>
      <c r="AL822" s="18"/>
      <c r="AN822" s="36"/>
      <c r="AO822" s="36"/>
      <c r="AP822" s="36"/>
      <c r="AQ822" s="36"/>
      <c r="AR822" s="36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</row>
    <row r="823" spans="6:69" x14ac:dyDescent="0.25">
      <c r="F823" s="18"/>
      <c r="G823" s="18"/>
      <c r="H823" s="252"/>
      <c r="I823" s="18"/>
      <c r="J823" s="18"/>
      <c r="W823" s="215"/>
      <c r="X823" s="18"/>
      <c r="Y823" s="31"/>
      <c r="Z823" s="31"/>
      <c r="AA823" s="43"/>
      <c r="AB823" s="18"/>
      <c r="AC823" s="18"/>
      <c r="AE823" s="18"/>
      <c r="AF823" s="18"/>
      <c r="AG823" s="18"/>
      <c r="AI823" s="18"/>
      <c r="AK823" s="18"/>
      <c r="AL823" s="18"/>
      <c r="AN823" s="36"/>
      <c r="AO823" s="36"/>
      <c r="AP823" s="36"/>
      <c r="AQ823" s="36"/>
      <c r="AR823" s="36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</row>
    <row r="824" spans="6:69" x14ac:dyDescent="0.25">
      <c r="F824" s="18"/>
      <c r="G824" s="18"/>
      <c r="H824" s="252"/>
      <c r="I824" s="18"/>
      <c r="J824" s="18"/>
      <c r="W824" s="215"/>
      <c r="X824" s="18"/>
      <c r="Y824" s="31"/>
      <c r="Z824" s="31"/>
      <c r="AA824" s="43"/>
      <c r="AB824" s="18"/>
      <c r="AC824" s="18"/>
      <c r="AE824" s="18"/>
      <c r="AF824" s="18"/>
      <c r="AG824" s="18"/>
      <c r="AI824" s="18"/>
      <c r="AK824" s="18"/>
      <c r="AL824" s="18"/>
      <c r="AN824" s="36"/>
      <c r="AO824" s="36"/>
      <c r="AP824" s="36"/>
      <c r="AQ824" s="36"/>
      <c r="AR824" s="36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</row>
    <row r="825" spans="6:69" x14ac:dyDescent="0.25">
      <c r="F825" s="18"/>
      <c r="G825" s="18"/>
      <c r="H825" s="252"/>
      <c r="I825" s="18"/>
      <c r="J825" s="18"/>
      <c r="W825" s="215"/>
      <c r="X825" s="18"/>
      <c r="Y825" s="31"/>
      <c r="Z825" s="31"/>
      <c r="AA825" s="43"/>
      <c r="AB825" s="18"/>
      <c r="AC825" s="18"/>
      <c r="AE825" s="18"/>
      <c r="AF825" s="18"/>
      <c r="AG825" s="18"/>
      <c r="AI825" s="18"/>
      <c r="AK825" s="18"/>
      <c r="AL825" s="18"/>
      <c r="AN825" s="36"/>
      <c r="AO825" s="36"/>
      <c r="AP825" s="36"/>
      <c r="AQ825" s="36"/>
      <c r="AR825" s="36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</row>
    <row r="826" spans="6:69" x14ac:dyDescent="0.25">
      <c r="F826" s="18"/>
      <c r="G826" s="18"/>
      <c r="H826" s="252"/>
      <c r="I826" s="18"/>
      <c r="J826" s="18"/>
      <c r="W826" s="215"/>
      <c r="X826" s="18"/>
      <c r="Y826" s="31"/>
      <c r="Z826" s="31"/>
      <c r="AA826" s="43"/>
      <c r="AB826" s="18"/>
      <c r="AC826" s="18"/>
      <c r="AE826" s="18"/>
      <c r="AF826" s="18"/>
      <c r="AG826" s="18"/>
      <c r="AI826" s="18"/>
      <c r="AK826" s="18"/>
      <c r="AL826" s="18"/>
      <c r="AN826" s="36"/>
      <c r="AO826" s="36"/>
      <c r="AP826" s="36"/>
      <c r="AQ826" s="36"/>
      <c r="AR826" s="36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</row>
    <row r="827" spans="6:69" x14ac:dyDescent="0.25">
      <c r="F827" s="18"/>
      <c r="G827" s="18"/>
      <c r="H827" s="252"/>
      <c r="I827" s="18"/>
      <c r="J827" s="18"/>
      <c r="W827" s="215"/>
      <c r="X827" s="18"/>
      <c r="Y827" s="31"/>
      <c r="Z827" s="31"/>
      <c r="AA827" s="43"/>
      <c r="AB827" s="18"/>
      <c r="AC827" s="18"/>
      <c r="AE827" s="18"/>
      <c r="AF827" s="18"/>
      <c r="AG827" s="18"/>
      <c r="AI827" s="18"/>
      <c r="AK827" s="18"/>
      <c r="AL827" s="18"/>
      <c r="AN827" s="36"/>
      <c r="AO827" s="36"/>
      <c r="AP827" s="36"/>
      <c r="AQ827" s="36"/>
      <c r="AR827" s="36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</row>
    <row r="828" spans="6:69" x14ac:dyDescent="0.25">
      <c r="F828" s="18"/>
      <c r="G828" s="18"/>
      <c r="H828" s="252"/>
      <c r="I828" s="18"/>
      <c r="J828" s="18"/>
      <c r="W828" s="215"/>
      <c r="X828" s="18"/>
      <c r="Y828" s="31"/>
      <c r="Z828" s="31"/>
      <c r="AA828" s="43"/>
      <c r="AB828" s="18"/>
      <c r="AC828" s="18"/>
      <c r="AE828" s="18"/>
      <c r="AF828" s="18"/>
      <c r="AG828" s="18"/>
      <c r="AI828" s="18"/>
      <c r="AK828" s="18"/>
      <c r="AL828" s="18"/>
      <c r="AN828" s="36"/>
      <c r="AO828" s="36"/>
      <c r="AP828" s="36"/>
      <c r="AQ828" s="36"/>
      <c r="AR828" s="36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</row>
    <row r="829" spans="6:69" x14ac:dyDescent="0.25">
      <c r="F829" s="18"/>
      <c r="G829" s="18"/>
      <c r="H829" s="252"/>
      <c r="I829" s="18"/>
      <c r="J829" s="18"/>
      <c r="W829" s="215"/>
      <c r="X829" s="18"/>
      <c r="Y829" s="31"/>
      <c r="Z829" s="31"/>
      <c r="AA829" s="43"/>
      <c r="AB829" s="18"/>
      <c r="AC829" s="18"/>
      <c r="AE829" s="18"/>
      <c r="AF829" s="18"/>
      <c r="AG829" s="18"/>
      <c r="AI829" s="18"/>
      <c r="AK829" s="18"/>
      <c r="AL829" s="18"/>
      <c r="AN829" s="36"/>
      <c r="AO829" s="36"/>
      <c r="AP829" s="36"/>
      <c r="AQ829" s="36"/>
      <c r="AR829" s="36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</row>
    <row r="830" spans="6:69" x14ac:dyDescent="0.25">
      <c r="F830" s="18"/>
      <c r="G830" s="18"/>
      <c r="H830" s="252"/>
      <c r="I830" s="18"/>
      <c r="J830" s="18"/>
      <c r="W830" s="215"/>
      <c r="X830" s="18"/>
      <c r="Y830" s="31"/>
      <c r="Z830" s="31"/>
      <c r="AA830" s="43"/>
      <c r="AB830" s="18"/>
      <c r="AC830" s="18"/>
      <c r="AE830" s="18"/>
      <c r="AF830" s="18"/>
      <c r="AG830" s="18"/>
      <c r="AI830" s="18"/>
      <c r="AK830" s="18"/>
      <c r="AL830" s="18"/>
      <c r="AN830" s="36"/>
      <c r="AO830" s="36"/>
      <c r="AP830" s="36"/>
      <c r="AQ830" s="36"/>
      <c r="AR830" s="36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</row>
    <row r="831" spans="6:69" x14ac:dyDescent="0.25">
      <c r="F831" s="18"/>
      <c r="G831" s="18"/>
      <c r="H831" s="252"/>
      <c r="I831" s="18"/>
      <c r="J831" s="18"/>
      <c r="W831" s="215"/>
      <c r="X831" s="18"/>
      <c r="Y831" s="31"/>
      <c r="Z831" s="31"/>
      <c r="AA831" s="43"/>
      <c r="AB831" s="18"/>
      <c r="AC831" s="18"/>
      <c r="AE831" s="18"/>
      <c r="AF831" s="18"/>
      <c r="AG831" s="18"/>
      <c r="AI831" s="18"/>
      <c r="AK831" s="18"/>
      <c r="AL831" s="18"/>
      <c r="AN831" s="36"/>
      <c r="AO831" s="36"/>
      <c r="AP831" s="36"/>
      <c r="AQ831" s="36"/>
      <c r="AR831" s="36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</row>
    <row r="832" spans="6:69" x14ac:dyDescent="0.25">
      <c r="F832" s="18"/>
      <c r="G832" s="18"/>
      <c r="H832" s="252"/>
      <c r="I832" s="18"/>
      <c r="J832" s="18"/>
      <c r="W832" s="215"/>
      <c r="X832" s="18"/>
      <c r="Y832" s="31"/>
      <c r="Z832" s="31"/>
      <c r="AA832" s="43"/>
      <c r="AB832" s="18"/>
      <c r="AC832" s="18"/>
      <c r="AE832" s="18"/>
      <c r="AF832" s="18"/>
      <c r="AG832" s="18"/>
      <c r="AI832" s="18"/>
      <c r="AK832" s="18"/>
      <c r="AL832" s="18"/>
      <c r="AN832" s="36"/>
      <c r="AO832" s="36"/>
      <c r="AP832" s="36"/>
      <c r="AQ832" s="36"/>
      <c r="AR832" s="36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</row>
    <row r="833" spans="6:69" x14ac:dyDescent="0.25">
      <c r="F833" s="18"/>
      <c r="G833" s="18"/>
      <c r="H833" s="252"/>
      <c r="I833" s="18"/>
      <c r="J833" s="18"/>
      <c r="W833" s="215"/>
      <c r="X833" s="18"/>
      <c r="Y833" s="31"/>
      <c r="Z833" s="31"/>
      <c r="AA833" s="43"/>
      <c r="AB833" s="18"/>
      <c r="AC833" s="18"/>
      <c r="AE833" s="18"/>
      <c r="AF833" s="18"/>
      <c r="AG833" s="18"/>
      <c r="AI833" s="18"/>
      <c r="AK833" s="18"/>
      <c r="AL833" s="18"/>
      <c r="AN833" s="36"/>
      <c r="AO833" s="36"/>
      <c r="AP833" s="36"/>
      <c r="AQ833" s="36"/>
      <c r="AR833" s="36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</row>
    <row r="834" spans="6:69" x14ac:dyDescent="0.25">
      <c r="F834" s="18"/>
      <c r="G834" s="18"/>
      <c r="H834" s="252"/>
      <c r="I834" s="18"/>
      <c r="J834" s="18"/>
      <c r="W834" s="215"/>
      <c r="X834" s="18"/>
      <c r="Y834" s="31"/>
      <c r="Z834" s="31"/>
      <c r="AA834" s="43"/>
      <c r="AB834" s="18"/>
      <c r="AC834" s="18"/>
      <c r="AE834" s="18"/>
      <c r="AF834" s="18"/>
      <c r="AG834" s="18"/>
      <c r="AI834" s="18"/>
      <c r="AK834" s="18"/>
      <c r="AL834" s="18"/>
      <c r="AN834" s="36"/>
      <c r="AO834" s="36"/>
      <c r="AP834" s="36"/>
      <c r="AQ834" s="36"/>
      <c r="AR834" s="36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</row>
    <row r="835" spans="6:69" x14ac:dyDescent="0.25">
      <c r="F835" s="18"/>
      <c r="G835" s="18"/>
      <c r="H835" s="252"/>
      <c r="I835" s="18"/>
      <c r="J835" s="18"/>
      <c r="W835" s="215"/>
      <c r="X835" s="18"/>
      <c r="Y835" s="31"/>
      <c r="Z835" s="31"/>
      <c r="AA835" s="43"/>
      <c r="AB835" s="18"/>
      <c r="AC835" s="18"/>
      <c r="AE835" s="18"/>
      <c r="AF835" s="18"/>
      <c r="AG835" s="18"/>
      <c r="AI835" s="18"/>
      <c r="AK835" s="18"/>
      <c r="AL835" s="18"/>
      <c r="AN835" s="36"/>
      <c r="AO835" s="36"/>
      <c r="AP835" s="36"/>
      <c r="AQ835" s="36"/>
      <c r="AR835" s="36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</row>
    <row r="836" spans="6:69" x14ac:dyDescent="0.25">
      <c r="F836" s="18"/>
      <c r="G836" s="18"/>
      <c r="H836" s="252"/>
      <c r="I836" s="18"/>
      <c r="J836" s="18"/>
      <c r="W836" s="215"/>
      <c r="X836" s="18"/>
      <c r="Y836" s="31"/>
      <c r="Z836" s="31"/>
      <c r="AA836" s="43"/>
      <c r="AB836" s="18"/>
      <c r="AC836" s="18"/>
      <c r="AE836" s="18"/>
      <c r="AF836" s="18"/>
      <c r="AG836" s="18"/>
      <c r="AI836" s="18"/>
      <c r="AK836" s="18"/>
      <c r="AL836" s="18"/>
      <c r="AN836" s="36"/>
      <c r="AO836" s="36"/>
      <c r="AP836" s="36"/>
      <c r="AQ836" s="36"/>
      <c r="AR836" s="36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</row>
    <row r="837" spans="6:69" x14ac:dyDescent="0.25">
      <c r="F837" s="18"/>
      <c r="G837" s="18"/>
      <c r="H837" s="252"/>
      <c r="I837" s="18"/>
      <c r="J837" s="18"/>
      <c r="W837" s="215"/>
      <c r="X837" s="18"/>
      <c r="Y837" s="31"/>
      <c r="Z837" s="31"/>
      <c r="AA837" s="43"/>
      <c r="AB837" s="18"/>
      <c r="AC837" s="18"/>
      <c r="AE837" s="18"/>
      <c r="AF837" s="18"/>
      <c r="AG837" s="18"/>
      <c r="AI837" s="18"/>
      <c r="AK837" s="18"/>
      <c r="AL837" s="18"/>
      <c r="AN837" s="36"/>
      <c r="AO837" s="36"/>
      <c r="AP837" s="36"/>
      <c r="AQ837" s="36"/>
      <c r="AR837" s="36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</row>
    <row r="838" spans="6:69" x14ac:dyDescent="0.25">
      <c r="F838" s="18"/>
      <c r="G838" s="18"/>
      <c r="H838" s="252"/>
      <c r="I838" s="18"/>
      <c r="J838" s="18"/>
      <c r="W838" s="215"/>
      <c r="X838" s="18"/>
      <c r="Y838" s="31"/>
      <c r="Z838" s="31"/>
      <c r="AA838" s="43"/>
      <c r="AB838" s="18"/>
      <c r="AC838" s="18"/>
      <c r="AE838" s="18"/>
      <c r="AF838" s="18"/>
      <c r="AG838" s="18"/>
      <c r="AI838" s="18"/>
      <c r="AK838" s="18"/>
      <c r="AL838" s="18"/>
      <c r="AN838" s="36"/>
      <c r="AO838" s="36"/>
      <c r="AP838" s="36"/>
      <c r="AQ838" s="36"/>
      <c r="AR838" s="36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</row>
    <row r="839" spans="6:69" x14ac:dyDescent="0.25">
      <c r="F839" s="18"/>
      <c r="G839" s="18"/>
      <c r="H839" s="252"/>
      <c r="I839" s="18"/>
      <c r="J839" s="18"/>
      <c r="W839" s="215"/>
      <c r="X839" s="18"/>
      <c r="Y839" s="31"/>
      <c r="Z839" s="31"/>
      <c r="AA839" s="43"/>
      <c r="AB839" s="18"/>
      <c r="AC839" s="18"/>
      <c r="AE839" s="18"/>
      <c r="AF839" s="18"/>
      <c r="AG839" s="18"/>
      <c r="AI839" s="18"/>
      <c r="AK839" s="18"/>
      <c r="AL839" s="18"/>
      <c r="AN839" s="36"/>
      <c r="AO839" s="36"/>
      <c r="AP839" s="36"/>
      <c r="AQ839" s="36"/>
      <c r="AR839" s="36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</row>
    <row r="840" spans="6:69" x14ac:dyDescent="0.25">
      <c r="F840" s="18"/>
      <c r="G840" s="18"/>
      <c r="H840" s="252"/>
      <c r="I840" s="18"/>
      <c r="J840" s="18"/>
      <c r="W840" s="215"/>
      <c r="X840" s="18"/>
      <c r="Y840" s="31"/>
      <c r="Z840" s="31"/>
      <c r="AA840" s="43"/>
      <c r="AB840" s="18"/>
      <c r="AC840" s="18"/>
      <c r="AE840" s="18"/>
      <c r="AF840" s="18"/>
      <c r="AG840" s="18"/>
      <c r="AI840" s="18"/>
      <c r="AK840" s="18"/>
      <c r="AL840" s="18"/>
      <c r="AN840" s="36"/>
      <c r="AO840" s="36"/>
      <c r="AP840" s="36"/>
      <c r="AQ840" s="36"/>
      <c r="AR840" s="36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</row>
    <row r="841" spans="6:69" x14ac:dyDescent="0.25">
      <c r="F841" s="18"/>
      <c r="G841" s="18"/>
      <c r="H841" s="252"/>
      <c r="I841" s="18"/>
      <c r="J841" s="18"/>
      <c r="W841" s="215"/>
      <c r="X841" s="18"/>
      <c r="Y841" s="31"/>
      <c r="Z841" s="31"/>
      <c r="AA841" s="43"/>
      <c r="AB841" s="18"/>
      <c r="AC841" s="18"/>
      <c r="AE841" s="18"/>
      <c r="AF841" s="18"/>
      <c r="AG841" s="18"/>
      <c r="AI841" s="18"/>
      <c r="AK841" s="18"/>
      <c r="AL841" s="18"/>
      <c r="AN841" s="36"/>
      <c r="AO841" s="36"/>
      <c r="AP841" s="36"/>
      <c r="AQ841" s="36"/>
      <c r="AR841" s="36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</row>
    <row r="842" spans="6:69" x14ac:dyDescent="0.25">
      <c r="F842" s="18"/>
      <c r="G842" s="18"/>
      <c r="H842" s="252"/>
      <c r="I842" s="18"/>
      <c r="J842" s="18"/>
      <c r="W842" s="215"/>
      <c r="X842" s="18"/>
      <c r="Y842" s="31"/>
      <c r="Z842" s="31"/>
      <c r="AA842" s="43"/>
      <c r="AB842" s="18"/>
      <c r="AC842" s="18"/>
      <c r="AE842" s="18"/>
      <c r="AF842" s="18"/>
      <c r="AG842" s="18"/>
      <c r="AI842" s="18"/>
      <c r="AK842" s="18"/>
      <c r="AL842" s="18"/>
      <c r="AN842" s="36"/>
      <c r="AO842" s="36"/>
      <c r="AP842" s="36"/>
      <c r="AQ842" s="36"/>
      <c r="AR842" s="36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</row>
    <row r="843" spans="6:69" x14ac:dyDescent="0.25">
      <c r="F843" s="18"/>
      <c r="G843" s="18"/>
      <c r="H843" s="252"/>
      <c r="I843" s="18"/>
      <c r="J843" s="18"/>
      <c r="W843" s="215"/>
      <c r="X843" s="18"/>
      <c r="Y843" s="31"/>
      <c r="Z843" s="31"/>
      <c r="AA843" s="43"/>
      <c r="AB843" s="18"/>
      <c r="AC843" s="18"/>
      <c r="AE843" s="18"/>
      <c r="AF843" s="18"/>
      <c r="AG843" s="18"/>
      <c r="AI843" s="18"/>
      <c r="AK843" s="18"/>
      <c r="AL843" s="18"/>
      <c r="AN843" s="36"/>
      <c r="AO843" s="36"/>
      <c r="AP843" s="36"/>
      <c r="AQ843" s="36"/>
      <c r="AR843" s="36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</row>
    <row r="844" spans="6:69" x14ac:dyDescent="0.25">
      <c r="F844" s="18"/>
      <c r="G844" s="18"/>
      <c r="H844" s="252"/>
      <c r="I844" s="18"/>
      <c r="J844" s="18"/>
      <c r="W844" s="215"/>
      <c r="X844" s="18"/>
      <c r="Y844" s="31"/>
      <c r="Z844" s="31"/>
      <c r="AA844" s="43"/>
      <c r="AB844" s="18"/>
      <c r="AC844" s="18"/>
      <c r="AE844" s="18"/>
      <c r="AF844" s="18"/>
      <c r="AG844" s="18"/>
      <c r="AI844" s="18"/>
      <c r="AK844" s="18"/>
      <c r="AL844" s="18"/>
      <c r="AN844" s="36"/>
      <c r="AO844" s="36"/>
      <c r="AP844" s="36"/>
      <c r="AQ844" s="36"/>
      <c r="AR844" s="36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</row>
    <row r="845" spans="6:69" x14ac:dyDescent="0.25">
      <c r="F845" s="18"/>
      <c r="G845" s="18"/>
      <c r="H845" s="252"/>
      <c r="I845" s="18"/>
      <c r="J845" s="18"/>
      <c r="W845" s="215"/>
      <c r="X845" s="18"/>
      <c r="Y845" s="31"/>
      <c r="Z845" s="31"/>
      <c r="AA845" s="43"/>
      <c r="AB845" s="18"/>
      <c r="AC845" s="18"/>
      <c r="AE845" s="18"/>
      <c r="AF845" s="18"/>
      <c r="AG845" s="18"/>
      <c r="AI845" s="18"/>
      <c r="AK845" s="18"/>
      <c r="AL845" s="18"/>
      <c r="AN845" s="36"/>
      <c r="AO845" s="36"/>
      <c r="AP845" s="36"/>
      <c r="AQ845" s="36"/>
      <c r="AR845" s="36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</row>
    <row r="846" spans="6:69" x14ac:dyDescent="0.25">
      <c r="F846" s="18"/>
      <c r="G846" s="18"/>
      <c r="H846" s="252"/>
      <c r="I846" s="18"/>
      <c r="J846" s="18"/>
      <c r="W846" s="215"/>
      <c r="X846" s="18"/>
      <c r="Y846" s="31"/>
      <c r="Z846" s="31"/>
      <c r="AA846" s="43"/>
      <c r="AB846" s="18"/>
      <c r="AC846" s="18"/>
      <c r="AE846" s="18"/>
      <c r="AF846" s="18"/>
      <c r="AG846" s="18"/>
      <c r="AI846" s="18"/>
      <c r="AK846" s="18"/>
      <c r="AL846" s="18"/>
      <c r="AN846" s="36"/>
      <c r="AO846" s="36"/>
      <c r="AP846" s="36"/>
      <c r="AQ846" s="36"/>
      <c r="AR846" s="36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</row>
    <row r="847" spans="6:69" x14ac:dyDescent="0.25">
      <c r="F847" s="18"/>
      <c r="G847" s="18"/>
      <c r="H847" s="252"/>
      <c r="I847" s="18"/>
      <c r="J847" s="18"/>
      <c r="W847" s="215"/>
      <c r="X847" s="18"/>
      <c r="Y847" s="31"/>
      <c r="Z847" s="31"/>
      <c r="AA847" s="43"/>
      <c r="AB847" s="18"/>
      <c r="AC847" s="18"/>
      <c r="AE847" s="18"/>
      <c r="AF847" s="18"/>
      <c r="AG847" s="18"/>
      <c r="AI847" s="18"/>
      <c r="AK847" s="18"/>
      <c r="AL847" s="18"/>
      <c r="AN847" s="36"/>
      <c r="AO847" s="36"/>
      <c r="AP847" s="36"/>
      <c r="AQ847" s="36"/>
      <c r="AR847" s="36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</row>
    <row r="848" spans="6:69" x14ac:dyDescent="0.25">
      <c r="F848" s="18"/>
      <c r="G848" s="18"/>
      <c r="H848" s="252"/>
      <c r="I848" s="18"/>
      <c r="J848" s="18"/>
      <c r="W848" s="215"/>
      <c r="X848" s="18"/>
      <c r="Y848" s="31"/>
      <c r="Z848" s="31"/>
      <c r="AA848" s="43"/>
      <c r="AB848" s="18"/>
      <c r="AC848" s="18"/>
      <c r="AE848" s="18"/>
      <c r="AF848" s="18"/>
      <c r="AG848" s="18"/>
      <c r="AI848" s="18"/>
      <c r="AK848" s="18"/>
      <c r="AL848" s="18"/>
      <c r="AN848" s="36"/>
      <c r="AO848" s="36"/>
      <c r="AP848" s="36"/>
      <c r="AQ848" s="36"/>
      <c r="AR848" s="36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</row>
    <row r="849" spans="6:69" x14ac:dyDescent="0.25">
      <c r="F849" s="18"/>
      <c r="G849" s="18"/>
      <c r="H849" s="252"/>
      <c r="I849" s="18"/>
      <c r="J849" s="18"/>
      <c r="W849" s="215"/>
      <c r="X849" s="18"/>
      <c r="Y849" s="31"/>
      <c r="Z849" s="31"/>
      <c r="AA849" s="43"/>
      <c r="AB849" s="18"/>
      <c r="AC849" s="18"/>
      <c r="AE849" s="18"/>
      <c r="AF849" s="18"/>
      <c r="AG849" s="18"/>
      <c r="AI849" s="18"/>
      <c r="AK849" s="18"/>
      <c r="AL849" s="18"/>
      <c r="AN849" s="36"/>
      <c r="AO849" s="36"/>
      <c r="AP849" s="36"/>
      <c r="AQ849" s="36"/>
      <c r="AR849" s="36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</row>
    <row r="850" spans="6:69" x14ac:dyDescent="0.25">
      <c r="F850" s="18"/>
      <c r="G850" s="18"/>
      <c r="H850" s="252"/>
      <c r="I850" s="18"/>
      <c r="J850" s="18"/>
      <c r="W850" s="215"/>
      <c r="X850" s="18"/>
      <c r="Y850" s="31"/>
      <c r="Z850" s="31"/>
      <c r="AA850" s="43"/>
      <c r="AB850" s="18"/>
      <c r="AC850" s="18"/>
      <c r="AE850" s="18"/>
      <c r="AF850" s="18"/>
      <c r="AG850" s="18"/>
      <c r="AI850" s="18"/>
      <c r="AK850" s="18"/>
      <c r="AL850" s="18"/>
      <c r="AN850" s="36"/>
      <c r="AO850" s="36"/>
      <c r="AP850" s="36"/>
      <c r="AQ850" s="36"/>
      <c r="AR850" s="36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</row>
    <row r="851" spans="6:69" x14ac:dyDescent="0.25">
      <c r="F851" s="18"/>
      <c r="G851" s="18"/>
      <c r="H851" s="252"/>
      <c r="I851" s="18"/>
      <c r="J851" s="18"/>
      <c r="W851" s="215"/>
      <c r="X851" s="18"/>
      <c r="Y851" s="31"/>
      <c r="Z851" s="31"/>
      <c r="AA851" s="43"/>
      <c r="AB851" s="18"/>
      <c r="AC851" s="18"/>
      <c r="AE851" s="18"/>
      <c r="AF851" s="18"/>
      <c r="AG851" s="18"/>
      <c r="AI851" s="18"/>
      <c r="AK851" s="18"/>
      <c r="AL851" s="18"/>
      <c r="AN851" s="36"/>
      <c r="AO851" s="36"/>
      <c r="AP851" s="36"/>
      <c r="AQ851" s="36"/>
      <c r="AR851" s="36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</row>
    <row r="852" spans="6:69" x14ac:dyDescent="0.25">
      <c r="F852" s="18"/>
      <c r="G852" s="18"/>
      <c r="H852" s="252"/>
      <c r="I852" s="18"/>
      <c r="J852" s="18"/>
      <c r="W852" s="215"/>
      <c r="X852" s="18"/>
      <c r="Y852" s="31"/>
      <c r="Z852" s="31"/>
      <c r="AA852" s="43"/>
      <c r="AB852" s="18"/>
      <c r="AC852" s="18"/>
      <c r="AE852" s="18"/>
      <c r="AF852" s="18"/>
      <c r="AG852" s="18"/>
      <c r="AI852" s="18"/>
      <c r="AK852" s="18"/>
      <c r="AL852" s="18"/>
      <c r="AN852" s="36"/>
      <c r="AO852" s="36"/>
      <c r="AP852" s="36"/>
      <c r="AQ852" s="36"/>
      <c r="AR852" s="36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</row>
    <row r="853" spans="6:69" x14ac:dyDescent="0.25">
      <c r="F853" s="18"/>
      <c r="G853" s="18"/>
      <c r="H853" s="252"/>
      <c r="I853" s="18"/>
      <c r="J853" s="18"/>
      <c r="W853" s="215"/>
      <c r="X853" s="18"/>
      <c r="Y853" s="31"/>
      <c r="Z853" s="31"/>
      <c r="AA853" s="43"/>
      <c r="AB853" s="18"/>
      <c r="AC853" s="18"/>
      <c r="AE853" s="18"/>
      <c r="AF853" s="18"/>
      <c r="AG853" s="18"/>
      <c r="AI853" s="18"/>
      <c r="AK853" s="18"/>
      <c r="AL853" s="18"/>
      <c r="AN853" s="36"/>
      <c r="AO853" s="36"/>
      <c r="AP853" s="36"/>
      <c r="AQ853" s="36"/>
      <c r="AR853" s="36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</row>
    <row r="854" spans="6:69" x14ac:dyDescent="0.25">
      <c r="F854" s="18"/>
      <c r="G854" s="18"/>
      <c r="H854" s="252"/>
      <c r="I854" s="18"/>
      <c r="J854" s="18"/>
      <c r="W854" s="215"/>
      <c r="X854" s="18"/>
      <c r="Y854" s="31"/>
      <c r="Z854" s="31"/>
      <c r="AA854" s="43"/>
      <c r="AB854" s="18"/>
      <c r="AC854" s="18"/>
      <c r="AE854" s="18"/>
      <c r="AF854" s="18"/>
      <c r="AG854" s="18"/>
      <c r="AI854" s="18"/>
      <c r="AK854" s="18"/>
      <c r="AL854" s="18"/>
      <c r="AN854" s="36"/>
      <c r="AO854" s="36"/>
      <c r="AP854" s="36"/>
      <c r="AQ854" s="36"/>
      <c r="AR854" s="36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</row>
    <row r="855" spans="6:69" x14ac:dyDescent="0.25">
      <c r="F855" s="18"/>
      <c r="G855" s="18"/>
      <c r="H855" s="252"/>
      <c r="I855" s="18"/>
      <c r="J855" s="18"/>
      <c r="W855" s="215"/>
      <c r="X855" s="18"/>
      <c r="Y855" s="31"/>
      <c r="Z855" s="31"/>
      <c r="AA855" s="43"/>
      <c r="AB855" s="18"/>
      <c r="AC855" s="18"/>
      <c r="AE855" s="18"/>
      <c r="AF855" s="18"/>
      <c r="AG855" s="18"/>
      <c r="AI855" s="18"/>
      <c r="AK855" s="18"/>
      <c r="AL855" s="18"/>
      <c r="AN855" s="36"/>
      <c r="AO855" s="36"/>
      <c r="AP855" s="36"/>
      <c r="AQ855" s="36"/>
      <c r="AR855" s="36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</row>
    <row r="856" spans="6:69" x14ac:dyDescent="0.25">
      <c r="F856" s="18"/>
      <c r="G856" s="18"/>
      <c r="H856" s="252"/>
      <c r="I856" s="18"/>
      <c r="J856" s="18"/>
      <c r="W856" s="215"/>
      <c r="X856" s="18"/>
      <c r="Y856" s="31"/>
      <c r="Z856" s="31"/>
      <c r="AA856" s="43"/>
      <c r="AB856" s="18"/>
      <c r="AC856" s="18"/>
      <c r="AE856" s="18"/>
      <c r="AF856" s="18"/>
      <c r="AG856" s="18"/>
      <c r="AI856" s="18"/>
      <c r="AK856" s="18"/>
      <c r="AL856" s="18"/>
      <c r="AN856" s="36"/>
      <c r="AO856" s="36"/>
      <c r="AP856" s="36"/>
      <c r="AQ856" s="36"/>
      <c r="AR856" s="36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</row>
    <row r="857" spans="6:69" x14ac:dyDescent="0.25">
      <c r="F857" s="18"/>
      <c r="G857" s="18"/>
      <c r="H857" s="252"/>
      <c r="I857" s="18"/>
      <c r="J857" s="18"/>
      <c r="W857" s="215"/>
      <c r="X857" s="18"/>
      <c r="Y857" s="31"/>
      <c r="Z857" s="31"/>
      <c r="AA857" s="43"/>
      <c r="AB857" s="18"/>
      <c r="AC857" s="18"/>
      <c r="AE857" s="18"/>
      <c r="AF857" s="18"/>
      <c r="AG857" s="18"/>
      <c r="AI857" s="18"/>
      <c r="AK857" s="18"/>
      <c r="AL857" s="18"/>
      <c r="AN857" s="36"/>
      <c r="AO857" s="36"/>
      <c r="AP857" s="36"/>
      <c r="AQ857" s="36"/>
      <c r="AR857" s="36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</row>
    <row r="858" spans="6:69" x14ac:dyDescent="0.25">
      <c r="F858" s="18"/>
      <c r="G858" s="18"/>
      <c r="H858" s="252"/>
      <c r="I858" s="18"/>
      <c r="J858" s="18"/>
      <c r="W858" s="215"/>
      <c r="X858" s="18"/>
      <c r="Y858" s="31"/>
      <c r="Z858" s="31"/>
      <c r="AA858" s="43"/>
      <c r="AB858" s="18"/>
      <c r="AC858" s="18"/>
      <c r="AE858" s="18"/>
      <c r="AF858" s="18"/>
      <c r="AG858" s="18"/>
      <c r="AI858" s="18"/>
      <c r="AK858" s="18"/>
      <c r="AL858" s="18"/>
      <c r="AN858" s="36"/>
      <c r="AO858" s="36"/>
      <c r="AP858" s="36"/>
      <c r="AQ858" s="36"/>
      <c r="AR858" s="36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</row>
    <row r="859" spans="6:69" x14ac:dyDescent="0.25">
      <c r="F859" s="18"/>
      <c r="G859" s="18"/>
      <c r="H859" s="252"/>
      <c r="I859" s="18"/>
      <c r="J859" s="18"/>
      <c r="W859" s="215"/>
      <c r="X859" s="18"/>
      <c r="Y859" s="31"/>
      <c r="Z859" s="31"/>
      <c r="AA859" s="43"/>
      <c r="AB859" s="18"/>
      <c r="AC859" s="18"/>
      <c r="AE859" s="18"/>
      <c r="AF859" s="18"/>
      <c r="AG859" s="18"/>
      <c r="AI859" s="18"/>
      <c r="AK859" s="18"/>
      <c r="AL859" s="18"/>
      <c r="AN859" s="36"/>
      <c r="AO859" s="36"/>
      <c r="AP859" s="36"/>
      <c r="AQ859" s="36"/>
      <c r="AR859" s="36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</row>
    <row r="860" spans="6:69" x14ac:dyDescent="0.25">
      <c r="F860" s="18"/>
      <c r="G860" s="18"/>
      <c r="H860" s="252"/>
      <c r="I860" s="18"/>
      <c r="J860" s="18"/>
      <c r="W860" s="215"/>
      <c r="X860" s="18"/>
      <c r="Y860" s="31"/>
      <c r="Z860" s="31"/>
      <c r="AA860" s="43"/>
      <c r="AB860" s="18"/>
      <c r="AC860" s="18"/>
      <c r="AE860" s="18"/>
      <c r="AF860" s="18"/>
      <c r="AG860" s="18"/>
      <c r="AI860" s="18"/>
      <c r="AK860" s="18"/>
      <c r="AL860" s="18"/>
      <c r="AN860" s="36"/>
      <c r="AO860" s="36"/>
      <c r="AP860" s="36"/>
      <c r="AQ860" s="36"/>
      <c r="AR860" s="36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</row>
    <row r="861" spans="6:69" x14ac:dyDescent="0.25">
      <c r="F861" s="18"/>
      <c r="G861" s="18"/>
      <c r="H861" s="252"/>
      <c r="I861" s="18"/>
      <c r="J861" s="18"/>
      <c r="W861" s="215"/>
      <c r="X861" s="18"/>
      <c r="Y861" s="31"/>
      <c r="Z861" s="31"/>
      <c r="AA861" s="43"/>
      <c r="AB861" s="18"/>
      <c r="AC861" s="18"/>
      <c r="AE861" s="18"/>
      <c r="AF861" s="18"/>
      <c r="AG861" s="18"/>
      <c r="AI861" s="18"/>
      <c r="AK861" s="18"/>
      <c r="AL861" s="18"/>
      <c r="AN861" s="36"/>
      <c r="AO861" s="36"/>
      <c r="AP861" s="36"/>
      <c r="AQ861" s="36"/>
      <c r="AR861" s="36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</row>
    <row r="862" spans="6:69" x14ac:dyDescent="0.25">
      <c r="F862" s="18"/>
      <c r="G862" s="18"/>
      <c r="H862" s="252"/>
      <c r="I862" s="18"/>
      <c r="J862" s="18"/>
      <c r="W862" s="215"/>
      <c r="X862" s="18"/>
      <c r="Y862" s="31"/>
      <c r="Z862" s="31"/>
      <c r="AA862" s="43"/>
      <c r="AB862" s="18"/>
      <c r="AC862" s="18"/>
      <c r="AE862" s="18"/>
      <c r="AF862" s="18"/>
      <c r="AG862" s="18"/>
      <c r="AI862" s="18"/>
      <c r="AK862" s="18"/>
      <c r="AL862" s="18"/>
      <c r="AN862" s="36"/>
      <c r="AO862" s="36"/>
      <c r="AP862" s="36"/>
      <c r="AQ862" s="36"/>
      <c r="AR862" s="36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</row>
    <row r="863" spans="6:69" x14ac:dyDescent="0.25">
      <c r="F863" s="18"/>
      <c r="G863" s="18"/>
      <c r="H863" s="252"/>
      <c r="I863" s="18"/>
      <c r="J863" s="18"/>
      <c r="W863" s="215"/>
      <c r="X863" s="18"/>
      <c r="Y863" s="31"/>
      <c r="Z863" s="31"/>
      <c r="AA863" s="43"/>
      <c r="AB863" s="18"/>
      <c r="AC863" s="18"/>
      <c r="AE863" s="18"/>
      <c r="AF863" s="18"/>
      <c r="AG863" s="18"/>
      <c r="AI863" s="18"/>
      <c r="AK863" s="18"/>
      <c r="AL863" s="18"/>
      <c r="AN863" s="36"/>
      <c r="AO863" s="36"/>
      <c r="AP863" s="36"/>
      <c r="AQ863" s="36"/>
      <c r="AR863" s="36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</row>
    <row r="864" spans="6:69" x14ac:dyDescent="0.25">
      <c r="F864" s="18"/>
      <c r="G864" s="18"/>
      <c r="H864" s="252"/>
      <c r="I864" s="18"/>
      <c r="J864" s="18"/>
      <c r="W864" s="215"/>
      <c r="X864" s="18"/>
      <c r="Y864" s="31"/>
      <c r="Z864" s="31"/>
      <c r="AA864" s="43"/>
      <c r="AB864" s="18"/>
      <c r="AC864" s="18"/>
      <c r="AE864" s="18"/>
      <c r="AF864" s="18"/>
      <c r="AG864" s="18"/>
      <c r="AI864" s="18"/>
      <c r="AK864" s="18"/>
      <c r="AL864" s="18"/>
      <c r="AN864" s="36"/>
      <c r="AO864" s="36"/>
      <c r="AP864" s="36"/>
      <c r="AQ864" s="36"/>
      <c r="AR864" s="36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</row>
    <row r="865" spans="6:69" x14ac:dyDescent="0.25">
      <c r="F865" s="18"/>
      <c r="G865" s="18"/>
      <c r="H865" s="252"/>
      <c r="I865" s="18"/>
      <c r="J865" s="18"/>
      <c r="W865" s="215"/>
      <c r="X865" s="18"/>
      <c r="Y865" s="31"/>
      <c r="Z865" s="31"/>
      <c r="AA865" s="43"/>
      <c r="AB865" s="18"/>
      <c r="AC865" s="18"/>
      <c r="AE865" s="18"/>
      <c r="AF865" s="18"/>
      <c r="AG865" s="18"/>
      <c r="AI865" s="18"/>
      <c r="AK865" s="18"/>
      <c r="AL865" s="18"/>
      <c r="AN865" s="36"/>
      <c r="AO865" s="36"/>
      <c r="AP865" s="36"/>
      <c r="AQ865" s="36"/>
      <c r="AR865" s="36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</row>
    <row r="866" spans="6:69" x14ac:dyDescent="0.25">
      <c r="F866" s="18"/>
      <c r="G866" s="18"/>
      <c r="H866" s="252"/>
      <c r="I866" s="18"/>
      <c r="J866" s="18"/>
      <c r="W866" s="215"/>
      <c r="X866" s="18"/>
      <c r="Y866" s="31"/>
      <c r="Z866" s="31"/>
      <c r="AA866" s="43"/>
      <c r="AB866" s="18"/>
      <c r="AC866" s="18"/>
      <c r="AE866" s="18"/>
      <c r="AF866" s="18"/>
      <c r="AG866" s="18"/>
      <c r="AI866" s="18"/>
      <c r="AK866" s="18"/>
      <c r="AL866" s="18"/>
      <c r="AN866" s="36"/>
      <c r="AO866" s="36"/>
      <c r="AP866" s="36"/>
      <c r="AQ866" s="36"/>
      <c r="AR866" s="36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</row>
    <row r="867" spans="6:69" x14ac:dyDescent="0.25">
      <c r="F867" s="18"/>
      <c r="G867" s="18"/>
      <c r="H867" s="252"/>
      <c r="I867" s="18"/>
      <c r="J867" s="18"/>
      <c r="W867" s="215"/>
      <c r="X867" s="18"/>
      <c r="Y867" s="31"/>
      <c r="Z867" s="31"/>
      <c r="AA867" s="43"/>
      <c r="AB867" s="18"/>
      <c r="AC867" s="18"/>
      <c r="AE867" s="18"/>
      <c r="AF867" s="18"/>
      <c r="AG867" s="18"/>
      <c r="AI867" s="18"/>
      <c r="AK867" s="18"/>
      <c r="AL867" s="18"/>
      <c r="AN867" s="36"/>
      <c r="AO867" s="36"/>
      <c r="AP867" s="36"/>
      <c r="AQ867" s="36"/>
      <c r="AR867" s="36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</row>
    <row r="868" spans="6:69" x14ac:dyDescent="0.25">
      <c r="F868" s="18"/>
      <c r="G868" s="18"/>
      <c r="H868" s="252"/>
      <c r="I868" s="18"/>
      <c r="J868" s="18"/>
      <c r="W868" s="215"/>
      <c r="X868" s="18"/>
      <c r="Y868" s="31"/>
      <c r="Z868" s="31"/>
      <c r="AA868" s="43"/>
      <c r="AB868" s="18"/>
      <c r="AC868" s="18"/>
      <c r="AE868" s="18"/>
      <c r="AF868" s="18"/>
      <c r="AG868" s="18"/>
      <c r="AI868" s="18"/>
      <c r="AK868" s="18"/>
      <c r="AL868" s="18"/>
      <c r="AN868" s="36"/>
      <c r="AO868" s="36"/>
      <c r="AP868" s="36"/>
      <c r="AQ868" s="36"/>
      <c r="AR868" s="36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</row>
    <row r="869" spans="6:69" x14ac:dyDescent="0.25">
      <c r="F869" s="18"/>
      <c r="G869" s="18"/>
      <c r="H869" s="252"/>
      <c r="I869" s="18"/>
      <c r="J869" s="18"/>
      <c r="W869" s="215"/>
      <c r="X869" s="18"/>
      <c r="Y869" s="31"/>
      <c r="Z869" s="31"/>
      <c r="AA869" s="43"/>
      <c r="AB869" s="18"/>
      <c r="AC869" s="18"/>
      <c r="AE869" s="18"/>
      <c r="AF869" s="18"/>
      <c r="AG869" s="18"/>
      <c r="AI869" s="18"/>
      <c r="AK869" s="18"/>
      <c r="AL869" s="18"/>
      <c r="AN869" s="36"/>
      <c r="AO869" s="36"/>
      <c r="AP869" s="36"/>
      <c r="AQ869" s="36"/>
      <c r="AR869" s="36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</row>
    <row r="870" spans="6:69" x14ac:dyDescent="0.25">
      <c r="F870" s="18"/>
      <c r="G870" s="18"/>
      <c r="H870" s="252"/>
      <c r="I870" s="18"/>
      <c r="J870" s="18"/>
      <c r="W870" s="215"/>
      <c r="X870" s="18"/>
      <c r="Y870" s="31"/>
      <c r="Z870" s="31"/>
      <c r="AA870" s="43"/>
      <c r="AB870" s="18"/>
      <c r="AC870" s="18"/>
      <c r="AE870" s="18"/>
      <c r="AF870" s="18"/>
      <c r="AG870" s="18"/>
      <c r="AI870" s="18"/>
      <c r="AK870" s="18"/>
      <c r="AL870" s="18"/>
      <c r="AN870" s="36"/>
      <c r="AO870" s="36"/>
      <c r="AP870" s="36"/>
      <c r="AQ870" s="36"/>
      <c r="AR870" s="36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</row>
    <row r="871" spans="6:69" x14ac:dyDescent="0.25">
      <c r="F871" s="18"/>
      <c r="G871" s="18"/>
      <c r="H871" s="252"/>
      <c r="I871" s="18"/>
      <c r="J871" s="18"/>
      <c r="W871" s="215"/>
      <c r="X871" s="18"/>
      <c r="Y871" s="31"/>
      <c r="Z871" s="31"/>
      <c r="AA871" s="43"/>
      <c r="AB871" s="18"/>
      <c r="AC871" s="18"/>
      <c r="AE871" s="18"/>
      <c r="AF871" s="18"/>
      <c r="AG871" s="18"/>
      <c r="AI871" s="18"/>
      <c r="AK871" s="18"/>
      <c r="AL871" s="18"/>
      <c r="AN871" s="36"/>
      <c r="AO871" s="36"/>
      <c r="AP871" s="36"/>
      <c r="AQ871" s="36"/>
      <c r="AR871" s="36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</row>
    <row r="872" spans="6:69" x14ac:dyDescent="0.25">
      <c r="F872" s="18"/>
      <c r="G872" s="18"/>
      <c r="H872" s="252"/>
      <c r="I872" s="18"/>
      <c r="J872" s="18"/>
      <c r="W872" s="215"/>
      <c r="X872" s="18"/>
      <c r="Y872" s="31"/>
      <c r="Z872" s="31"/>
      <c r="AA872" s="43"/>
      <c r="AB872" s="18"/>
      <c r="AC872" s="18"/>
      <c r="AE872" s="18"/>
      <c r="AF872" s="18"/>
      <c r="AG872" s="18"/>
      <c r="AI872" s="18"/>
      <c r="AK872" s="18"/>
      <c r="AL872" s="18"/>
      <c r="AN872" s="36"/>
      <c r="AO872" s="36"/>
      <c r="AP872" s="36"/>
      <c r="AQ872" s="36"/>
      <c r="AR872" s="36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</row>
    <row r="873" spans="6:69" x14ac:dyDescent="0.25">
      <c r="F873" s="18"/>
      <c r="G873" s="18"/>
      <c r="H873" s="252"/>
      <c r="I873" s="18"/>
      <c r="J873" s="18"/>
      <c r="W873" s="215"/>
      <c r="X873" s="18"/>
      <c r="Y873" s="31"/>
      <c r="Z873" s="31"/>
      <c r="AA873" s="43"/>
      <c r="AB873" s="18"/>
      <c r="AC873" s="18"/>
      <c r="AE873" s="18"/>
      <c r="AF873" s="18"/>
      <c r="AG873" s="18"/>
      <c r="AI873" s="18"/>
      <c r="AK873" s="18"/>
      <c r="AL873" s="18"/>
      <c r="AN873" s="36"/>
      <c r="AO873" s="36"/>
      <c r="AP873" s="36"/>
      <c r="AQ873" s="36"/>
      <c r="AR873" s="36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</row>
    <row r="874" spans="6:69" x14ac:dyDescent="0.25">
      <c r="F874" s="18"/>
      <c r="G874" s="18"/>
      <c r="H874" s="252"/>
      <c r="I874" s="18"/>
      <c r="J874" s="18"/>
      <c r="W874" s="215"/>
      <c r="X874" s="18"/>
      <c r="Y874" s="31"/>
      <c r="Z874" s="31"/>
      <c r="AA874" s="43"/>
      <c r="AB874" s="18"/>
      <c r="AC874" s="18"/>
      <c r="AE874" s="18"/>
      <c r="AF874" s="18"/>
      <c r="AG874" s="18"/>
      <c r="AI874" s="18"/>
      <c r="AK874" s="18"/>
      <c r="AL874" s="18"/>
      <c r="AN874" s="36"/>
      <c r="AO874" s="36"/>
      <c r="AP874" s="36"/>
      <c r="AQ874" s="36"/>
      <c r="AR874" s="36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</row>
    <row r="875" spans="6:69" x14ac:dyDescent="0.25">
      <c r="F875" s="18"/>
      <c r="G875" s="18"/>
      <c r="H875" s="252"/>
      <c r="I875" s="18"/>
      <c r="J875" s="18"/>
      <c r="W875" s="215"/>
      <c r="X875" s="18"/>
      <c r="Y875" s="31"/>
      <c r="Z875" s="31"/>
      <c r="AA875" s="43"/>
      <c r="AB875" s="18"/>
      <c r="AC875" s="18"/>
      <c r="AE875" s="18"/>
      <c r="AF875" s="18"/>
      <c r="AG875" s="18"/>
      <c r="AI875" s="18"/>
      <c r="AK875" s="18"/>
      <c r="AL875" s="18"/>
      <c r="AN875" s="36"/>
      <c r="AO875" s="36"/>
      <c r="AP875" s="36"/>
      <c r="AQ875" s="36"/>
      <c r="AR875" s="36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</row>
    <row r="876" spans="6:69" x14ac:dyDescent="0.25">
      <c r="F876" s="18"/>
      <c r="G876" s="18"/>
      <c r="H876" s="252"/>
      <c r="I876" s="18"/>
      <c r="J876" s="18"/>
      <c r="W876" s="215"/>
      <c r="X876" s="18"/>
      <c r="Y876" s="31"/>
      <c r="Z876" s="31"/>
      <c r="AA876" s="43"/>
      <c r="AB876" s="18"/>
      <c r="AC876" s="18"/>
      <c r="AE876" s="18"/>
      <c r="AF876" s="18"/>
      <c r="AG876" s="18"/>
      <c r="AI876" s="18"/>
      <c r="AK876" s="18"/>
      <c r="AL876" s="18"/>
      <c r="AN876" s="36"/>
      <c r="AO876" s="36"/>
      <c r="AP876" s="36"/>
      <c r="AQ876" s="36"/>
      <c r="AR876" s="36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</row>
    <row r="877" spans="6:69" x14ac:dyDescent="0.25">
      <c r="F877" s="18"/>
      <c r="G877" s="18"/>
      <c r="H877" s="252"/>
      <c r="I877" s="18"/>
      <c r="J877" s="18"/>
      <c r="W877" s="215"/>
      <c r="X877" s="18"/>
      <c r="Y877" s="31"/>
      <c r="Z877" s="31"/>
      <c r="AA877" s="43"/>
      <c r="AB877" s="18"/>
      <c r="AC877" s="18"/>
      <c r="AE877" s="18"/>
      <c r="AF877" s="18"/>
      <c r="AG877" s="18"/>
      <c r="AI877" s="18"/>
      <c r="AK877" s="18"/>
      <c r="AL877" s="18"/>
      <c r="AN877" s="36"/>
      <c r="AO877" s="36"/>
      <c r="AP877" s="36"/>
      <c r="AQ877" s="36"/>
      <c r="AR877" s="36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</row>
    <row r="878" spans="6:69" x14ac:dyDescent="0.25">
      <c r="F878" s="18"/>
      <c r="G878" s="18"/>
      <c r="H878" s="252"/>
      <c r="I878" s="18"/>
      <c r="J878" s="18"/>
      <c r="W878" s="215"/>
      <c r="X878" s="18"/>
      <c r="Y878" s="31"/>
      <c r="Z878" s="31"/>
      <c r="AA878" s="43"/>
      <c r="AB878" s="18"/>
      <c r="AC878" s="18"/>
      <c r="AE878" s="18"/>
      <c r="AF878" s="18"/>
      <c r="AG878" s="18"/>
      <c r="AI878" s="18"/>
      <c r="AK878" s="18"/>
      <c r="AL878" s="18"/>
      <c r="AN878" s="36"/>
      <c r="AO878" s="36"/>
      <c r="AP878" s="36"/>
      <c r="AQ878" s="36"/>
      <c r="AR878" s="36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</row>
    <row r="879" spans="6:69" x14ac:dyDescent="0.25">
      <c r="F879" s="18"/>
      <c r="G879" s="18"/>
      <c r="H879" s="252"/>
      <c r="I879" s="18"/>
      <c r="J879" s="18"/>
      <c r="W879" s="215"/>
      <c r="X879" s="18"/>
      <c r="Y879" s="31"/>
      <c r="Z879" s="31"/>
      <c r="AA879" s="43"/>
      <c r="AB879" s="18"/>
      <c r="AC879" s="18"/>
      <c r="AE879" s="18"/>
      <c r="AF879" s="18"/>
      <c r="AG879" s="18"/>
      <c r="AI879" s="18"/>
      <c r="AK879" s="18"/>
      <c r="AL879" s="18"/>
      <c r="AN879" s="36"/>
      <c r="AO879" s="36"/>
      <c r="AP879" s="36"/>
      <c r="AQ879" s="36"/>
      <c r="AR879" s="36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</row>
    <row r="880" spans="6:69" x14ac:dyDescent="0.25">
      <c r="F880" s="18"/>
      <c r="G880" s="18"/>
      <c r="H880" s="252"/>
      <c r="I880" s="18"/>
      <c r="J880" s="18"/>
      <c r="W880" s="215"/>
      <c r="X880" s="18"/>
      <c r="Y880" s="31"/>
      <c r="Z880" s="31"/>
      <c r="AA880" s="43"/>
      <c r="AB880" s="18"/>
      <c r="AC880" s="18"/>
      <c r="AE880" s="18"/>
      <c r="AF880" s="18"/>
      <c r="AG880" s="18"/>
      <c r="AI880" s="18"/>
      <c r="AK880" s="18"/>
      <c r="AL880" s="18"/>
      <c r="AN880" s="36"/>
      <c r="AO880" s="36"/>
      <c r="AP880" s="36"/>
      <c r="AQ880" s="36"/>
      <c r="AR880" s="36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</row>
    <row r="881" spans="6:69" x14ac:dyDescent="0.25">
      <c r="F881" s="18"/>
      <c r="G881" s="18"/>
      <c r="H881" s="252"/>
      <c r="I881" s="18"/>
      <c r="J881" s="18"/>
      <c r="W881" s="215"/>
      <c r="X881" s="18"/>
      <c r="Y881" s="31"/>
      <c r="Z881" s="31"/>
      <c r="AA881" s="43"/>
      <c r="AB881" s="18"/>
      <c r="AC881" s="18"/>
      <c r="AE881" s="18"/>
      <c r="AF881" s="18"/>
      <c r="AG881" s="18"/>
      <c r="AI881" s="18"/>
      <c r="AK881" s="18"/>
      <c r="AL881" s="18"/>
      <c r="AN881" s="36"/>
      <c r="AO881" s="36"/>
      <c r="AP881" s="36"/>
      <c r="AQ881" s="36"/>
      <c r="AR881" s="36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</row>
    <row r="882" spans="6:69" x14ac:dyDescent="0.25">
      <c r="F882" s="18"/>
      <c r="G882" s="18"/>
      <c r="H882" s="252"/>
      <c r="I882" s="18"/>
      <c r="J882" s="18"/>
      <c r="W882" s="215"/>
      <c r="X882" s="18"/>
      <c r="Y882" s="31"/>
      <c r="Z882" s="31"/>
      <c r="AA882" s="43"/>
      <c r="AB882" s="18"/>
      <c r="AC882" s="18"/>
      <c r="AE882" s="18"/>
      <c r="AF882" s="18"/>
      <c r="AG882" s="18"/>
      <c r="AI882" s="18"/>
      <c r="AK882" s="18"/>
      <c r="AL882" s="18"/>
      <c r="AN882" s="36"/>
      <c r="AO882" s="36"/>
      <c r="AP882" s="36"/>
      <c r="AQ882" s="36"/>
      <c r="AR882" s="36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</row>
    <row r="883" spans="6:69" x14ac:dyDescent="0.25">
      <c r="F883" s="18"/>
      <c r="G883" s="18"/>
      <c r="H883" s="252"/>
      <c r="I883" s="18"/>
      <c r="J883" s="18"/>
      <c r="W883" s="215"/>
      <c r="X883" s="18"/>
      <c r="Y883" s="31"/>
      <c r="Z883" s="31"/>
      <c r="AA883" s="43"/>
      <c r="AB883" s="18"/>
      <c r="AC883" s="18"/>
      <c r="AE883" s="18"/>
      <c r="AF883" s="18"/>
      <c r="AG883" s="18"/>
      <c r="AI883" s="18"/>
      <c r="AK883" s="18"/>
      <c r="AL883" s="18"/>
      <c r="AN883" s="36"/>
      <c r="AO883" s="36"/>
      <c r="AP883" s="36"/>
      <c r="AQ883" s="36"/>
      <c r="AR883" s="36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</row>
    <row r="884" spans="6:69" x14ac:dyDescent="0.25">
      <c r="F884" s="18"/>
      <c r="G884" s="18"/>
      <c r="H884" s="252"/>
      <c r="I884" s="18"/>
      <c r="J884" s="18"/>
      <c r="W884" s="215"/>
      <c r="X884" s="18"/>
      <c r="Y884" s="31"/>
      <c r="Z884" s="31"/>
      <c r="AA884" s="43"/>
      <c r="AB884" s="18"/>
      <c r="AC884" s="18"/>
      <c r="AE884" s="18"/>
      <c r="AF884" s="18"/>
      <c r="AG884" s="18"/>
      <c r="AI884" s="18"/>
      <c r="AK884" s="18"/>
      <c r="AL884" s="18"/>
      <c r="AN884" s="36"/>
      <c r="AO884" s="36"/>
      <c r="AP884" s="36"/>
      <c r="AQ884" s="36"/>
      <c r="AR884" s="36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</row>
    <row r="885" spans="6:69" x14ac:dyDescent="0.25">
      <c r="F885" s="18"/>
      <c r="G885" s="18"/>
      <c r="H885" s="252"/>
      <c r="I885" s="18"/>
      <c r="J885" s="18"/>
      <c r="W885" s="215"/>
      <c r="X885" s="18"/>
      <c r="Y885" s="31"/>
      <c r="Z885" s="31"/>
      <c r="AA885" s="43"/>
      <c r="AB885" s="18"/>
      <c r="AC885" s="18"/>
      <c r="AE885" s="18"/>
      <c r="AF885" s="18"/>
      <c r="AG885" s="18"/>
      <c r="AI885" s="18"/>
      <c r="AK885" s="18"/>
      <c r="AL885" s="18"/>
      <c r="AN885" s="36"/>
      <c r="AO885" s="36"/>
      <c r="AP885" s="36"/>
      <c r="AQ885" s="36"/>
      <c r="AR885" s="36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</row>
    <row r="886" spans="6:69" x14ac:dyDescent="0.25">
      <c r="F886" s="18"/>
      <c r="G886" s="18"/>
      <c r="H886" s="252"/>
      <c r="I886" s="18"/>
      <c r="J886" s="18"/>
      <c r="W886" s="215"/>
      <c r="X886" s="18"/>
      <c r="Y886" s="31"/>
      <c r="Z886" s="31"/>
      <c r="AA886" s="43"/>
      <c r="AB886" s="18"/>
      <c r="AC886" s="18"/>
      <c r="AE886" s="18"/>
      <c r="AF886" s="18"/>
      <c r="AG886" s="18"/>
      <c r="AI886" s="18"/>
      <c r="AK886" s="18"/>
      <c r="AL886" s="18"/>
      <c r="AN886" s="36"/>
      <c r="AO886" s="36"/>
      <c r="AP886" s="36"/>
      <c r="AQ886" s="36"/>
      <c r="AR886" s="36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</row>
    <row r="887" spans="6:69" x14ac:dyDescent="0.25">
      <c r="F887" s="18"/>
      <c r="G887" s="18"/>
      <c r="H887" s="252"/>
      <c r="I887" s="18"/>
      <c r="J887" s="18"/>
      <c r="W887" s="215"/>
      <c r="X887" s="18"/>
      <c r="Y887" s="31"/>
      <c r="Z887" s="31"/>
      <c r="AA887" s="43"/>
      <c r="AB887" s="18"/>
      <c r="AC887" s="18"/>
      <c r="AE887" s="18"/>
      <c r="AF887" s="18"/>
      <c r="AG887" s="18"/>
      <c r="AI887" s="18"/>
      <c r="AK887" s="18"/>
      <c r="AL887" s="18"/>
      <c r="AN887" s="36"/>
      <c r="AO887" s="36"/>
      <c r="AP887" s="36"/>
      <c r="AQ887" s="36"/>
      <c r="AR887" s="36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</row>
    <row r="888" spans="6:69" x14ac:dyDescent="0.25">
      <c r="F888" s="18"/>
      <c r="G888" s="18"/>
      <c r="H888" s="252"/>
      <c r="I888" s="18"/>
      <c r="J888" s="18"/>
      <c r="W888" s="215"/>
      <c r="X888" s="18"/>
      <c r="Y888" s="31"/>
      <c r="Z888" s="31"/>
      <c r="AA888" s="43"/>
      <c r="AB888" s="18"/>
      <c r="AC888" s="18"/>
      <c r="AE888" s="18"/>
      <c r="AF888" s="18"/>
      <c r="AG888" s="18"/>
      <c r="AI888" s="18"/>
      <c r="AK888" s="18"/>
      <c r="AL888" s="18"/>
      <c r="AN888" s="36"/>
      <c r="AO888" s="36"/>
      <c r="AP888" s="36"/>
      <c r="AQ888" s="36"/>
      <c r="AR888" s="36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</row>
    <row r="889" spans="6:69" x14ac:dyDescent="0.25">
      <c r="F889" s="18"/>
      <c r="G889" s="18"/>
      <c r="H889" s="252"/>
      <c r="I889" s="18"/>
      <c r="J889" s="18"/>
      <c r="W889" s="215"/>
      <c r="X889" s="18"/>
      <c r="Y889" s="31"/>
      <c r="Z889" s="31"/>
      <c r="AA889" s="43"/>
      <c r="AB889" s="18"/>
      <c r="AC889" s="18"/>
      <c r="AE889" s="18"/>
      <c r="AF889" s="18"/>
      <c r="AG889" s="18"/>
      <c r="AI889" s="18"/>
      <c r="AK889" s="18"/>
      <c r="AL889" s="18"/>
      <c r="AN889" s="36"/>
      <c r="AO889" s="36"/>
      <c r="AP889" s="36"/>
      <c r="AQ889" s="36"/>
      <c r="AR889" s="36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</row>
    <row r="890" spans="6:69" x14ac:dyDescent="0.25">
      <c r="F890" s="18"/>
      <c r="G890" s="18"/>
      <c r="H890" s="252"/>
      <c r="I890" s="18"/>
      <c r="J890" s="18"/>
      <c r="W890" s="215"/>
      <c r="X890" s="18"/>
      <c r="Y890" s="31"/>
      <c r="Z890" s="31"/>
      <c r="AA890" s="43"/>
      <c r="AB890" s="18"/>
      <c r="AC890" s="18"/>
      <c r="AE890" s="18"/>
      <c r="AF890" s="18"/>
      <c r="AG890" s="18"/>
      <c r="AI890" s="18"/>
      <c r="AK890" s="18"/>
      <c r="AL890" s="18"/>
      <c r="AN890" s="36"/>
      <c r="AO890" s="36"/>
      <c r="AP890" s="36"/>
      <c r="AQ890" s="36"/>
      <c r="AR890" s="36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</row>
    <row r="891" spans="6:69" x14ac:dyDescent="0.25">
      <c r="F891" s="18"/>
      <c r="G891" s="18"/>
      <c r="H891" s="252"/>
      <c r="I891" s="18"/>
      <c r="J891" s="18"/>
      <c r="W891" s="215"/>
      <c r="X891" s="18"/>
      <c r="Y891" s="31"/>
      <c r="Z891" s="31"/>
      <c r="AA891" s="43"/>
      <c r="AB891" s="18"/>
      <c r="AC891" s="18"/>
      <c r="AE891" s="18"/>
      <c r="AF891" s="18"/>
      <c r="AG891" s="18"/>
      <c r="AI891" s="18"/>
      <c r="AK891" s="18"/>
      <c r="AL891" s="18"/>
      <c r="AN891" s="36"/>
      <c r="AO891" s="36"/>
      <c r="AP891" s="36"/>
      <c r="AQ891" s="36"/>
      <c r="AR891" s="36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</row>
    <row r="892" spans="6:69" x14ac:dyDescent="0.25">
      <c r="F892" s="18"/>
      <c r="G892" s="18"/>
      <c r="H892" s="252"/>
      <c r="I892" s="18"/>
      <c r="J892" s="18"/>
      <c r="W892" s="215"/>
      <c r="X892" s="18"/>
      <c r="Y892" s="31"/>
      <c r="Z892" s="31"/>
      <c r="AA892" s="43"/>
      <c r="AB892" s="18"/>
      <c r="AC892" s="18"/>
      <c r="AE892" s="18"/>
      <c r="AF892" s="18"/>
      <c r="AG892" s="18"/>
      <c r="AI892" s="18"/>
      <c r="AK892" s="18"/>
      <c r="AL892" s="18"/>
      <c r="AN892" s="36"/>
      <c r="AO892" s="36"/>
      <c r="AP892" s="36"/>
      <c r="AQ892" s="36"/>
      <c r="AR892" s="36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</row>
    <row r="893" spans="6:69" x14ac:dyDescent="0.25">
      <c r="F893" s="18"/>
      <c r="G893" s="18"/>
      <c r="H893" s="252"/>
      <c r="I893" s="18"/>
      <c r="J893" s="18"/>
      <c r="W893" s="215"/>
      <c r="X893" s="18"/>
      <c r="Y893" s="31"/>
      <c r="Z893" s="31"/>
      <c r="AA893" s="43"/>
      <c r="AB893" s="18"/>
      <c r="AC893" s="18"/>
      <c r="AE893" s="18"/>
      <c r="AF893" s="18"/>
      <c r="AG893" s="18"/>
      <c r="AI893" s="18"/>
      <c r="AK893" s="18"/>
      <c r="AL893" s="18"/>
      <c r="AN893" s="36"/>
      <c r="AO893" s="36"/>
      <c r="AP893" s="36"/>
      <c r="AQ893" s="36"/>
      <c r="AR893" s="36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</row>
    <row r="894" spans="6:69" x14ac:dyDescent="0.25">
      <c r="F894" s="18"/>
      <c r="G894" s="18"/>
      <c r="H894" s="252"/>
      <c r="I894" s="18"/>
      <c r="J894" s="18"/>
      <c r="W894" s="215"/>
      <c r="X894" s="18"/>
      <c r="Y894" s="31"/>
      <c r="Z894" s="31"/>
      <c r="AA894" s="43"/>
      <c r="AB894" s="18"/>
      <c r="AC894" s="18"/>
      <c r="AE894" s="18"/>
      <c r="AF894" s="18"/>
      <c r="AG894" s="18"/>
      <c r="AI894" s="18"/>
      <c r="AK894" s="18"/>
      <c r="AL894" s="18"/>
      <c r="AN894" s="36"/>
      <c r="AO894" s="36"/>
      <c r="AP894" s="36"/>
      <c r="AQ894" s="36"/>
      <c r="AR894" s="36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</row>
    <row r="895" spans="6:69" x14ac:dyDescent="0.25">
      <c r="F895" s="18"/>
      <c r="G895" s="18"/>
      <c r="H895" s="252"/>
      <c r="I895" s="18"/>
      <c r="J895" s="18"/>
      <c r="W895" s="215"/>
      <c r="X895" s="18"/>
      <c r="Y895" s="31"/>
      <c r="Z895" s="31"/>
      <c r="AA895" s="43"/>
      <c r="AB895" s="18"/>
      <c r="AC895" s="18"/>
      <c r="AE895" s="18"/>
      <c r="AF895" s="18"/>
      <c r="AG895" s="18"/>
      <c r="AI895" s="18"/>
      <c r="AK895" s="18"/>
      <c r="AL895" s="18"/>
      <c r="AN895" s="36"/>
      <c r="AO895" s="36"/>
      <c r="AP895" s="36"/>
      <c r="AQ895" s="36"/>
      <c r="AR895" s="36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</row>
    <row r="896" spans="6:69" x14ac:dyDescent="0.25">
      <c r="F896" s="18"/>
      <c r="G896" s="18"/>
      <c r="H896" s="252"/>
      <c r="I896" s="18"/>
      <c r="J896" s="18"/>
      <c r="W896" s="215"/>
      <c r="X896" s="18"/>
      <c r="Y896" s="31"/>
      <c r="Z896" s="31"/>
      <c r="AA896" s="43"/>
      <c r="AB896" s="18"/>
      <c r="AC896" s="18"/>
      <c r="AE896" s="18"/>
      <c r="AF896" s="18"/>
      <c r="AG896" s="18"/>
      <c r="AI896" s="18"/>
      <c r="AK896" s="18"/>
      <c r="AL896" s="18"/>
      <c r="AN896" s="36"/>
      <c r="AO896" s="36"/>
      <c r="AP896" s="36"/>
      <c r="AQ896" s="36"/>
      <c r="AR896" s="36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</row>
    <row r="897" spans="6:69" x14ac:dyDescent="0.25">
      <c r="F897" s="18"/>
      <c r="G897" s="18"/>
      <c r="H897" s="252"/>
      <c r="I897" s="18"/>
      <c r="J897" s="18"/>
      <c r="W897" s="215"/>
      <c r="X897" s="18"/>
      <c r="Y897" s="31"/>
      <c r="Z897" s="31"/>
      <c r="AA897" s="43"/>
      <c r="AB897" s="18"/>
      <c r="AC897" s="18"/>
      <c r="AE897" s="18"/>
      <c r="AF897" s="18"/>
      <c r="AG897" s="18"/>
      <c r="AI897" s="18"/>
      <c r="AK897" s="18"/>
      <c r="AL897" s="18"/>
      <c r="AN897" s="36"/>
      <c r="AO897" s="36"/>
      <c r="AP897" s="36"/>
      <c r="AQ897" s="36"/>
      <c r="AR897" s="36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</row>
    <row r="898" spans="6:69" x14ac:dyDescent="0.25">
      <c r="F898" s="18"/>
      <c r="G898" s="18"/>
      <c r="H898" s="252"/>
      <c r="I898" s="18"/>
      <c r="J898" s="18"/>
      <c r="W898" s="215"/>
      <c r="X898" s="18"/>
      <c r="Y898" s="31"/>
      <c r="Z898" s="31"/>
      <c r="AA898" s="43"/>
      <c r="AB898" s="18"/>
      <c r="AC898" s="18"/>
      <c r="AE898" s="18"/>
      <c r="AF898" s="18"/>
      <c r="AG898" s="18"/>
      <c r="AI898" s="18"/>
      <c r="AK898" s="18"/>
      <c r="AL898" s="18"/>
      <c r="AN898" s="36"/>
      <c r="AO898" s="36"/>
      <c r="AP898" s="36"/>
      <c r="AQ898" s="36"/>
      <c r="AR898" s="36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</row>
    <row r="899" spans="6:69" x14ac:dyDescent="0.25">
      <c r="F899" s="18"/>
      <c r="G899" s="18"/>
      <c r="H899" s="252"/>
      <c r="I899" s="18"/>
      <c r="J899" s="18"/>
      <c r="W899" s="215"/>
      <c r="X899" s="18"/>
      <c r="Y899" s="31"/>
      <c r="Z899" s="31"/>
      <c r="AA899" s="43"/>
      <c r="AB899" s="18"/>
      <c r="AC899" s="18"/>
      <c r="AE899" s="18"/>
      <c r="AF899" s="18"/>
      <c r="AG899" s="18"/>
      <c r="AI899" s="18"/>
      <c r="AK899" s="18"/>
      <c r="AL899" s="18"/>
      <c r="AN899" s="36"/>
      <c r="AO899" s="36"/>
      <c r="AP899" s="36"/>
      <c r="AQ899" s="36"/>
      <c r="AR899" s="36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</row>
    <row r="900" spans="6:69" x14ac:dyDescent="0.25">
      <c r="F900" s="18"/>
      <c r="G900" s="18"/>
      <c r="H900" s="252"/>
      <c r="I900" s="18"/>
      <c r="J900" s="18"/>
      <c r="W900" s="215"/>
      <c r="X900" s="18"/>
      <c r="Y900" s="31"/>
      <c r="Z900" s="31"/>
      <c r="AA900" s="43"/>
      <c r="AB900" s="18"/>
      <c r="AC900" s="18"/>
      <c r="AE900" s="18"/>
      <c r="AF900" s="18"/>
      <c r="AG900" s="18"/>
      <c r="AI900" s="18"/>
      <c r="AK900" s="18"/>
      <c r="AL900" s="18"/>
      <c r="AN900" s="36"/>
      <c r="AO900" s="36"/>
      <c r="AP900" s="36"/>
      <c r="AQ900" s="36"/>
      <c r="AR900" s="36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</row>
    <row r="901" spans="6:69" x14ac:dyDescent="0.25">
      <c r="F901" s="18"/>
      <c r="G901" s="18"/>
      <c r="H901" s="252"/>
      <c r="I901" s="18"/>
      <c r="J901" s="18"/>
      <c r="W901" s="215"/>
      <c r="X901" s="18"/>
      <c r="Y901" s="31"/>
      <c r="Z901" s="31"/>
      <c r="AA901" s="43"/>
      <c r="AB901" s="18"/>
      <c r="AC901" s="18"/>
      <c r="AE901" s="18"/>
      <c r="AF901" s="18"/>
      <c r="AG901" s="18"/>
      <c r="AI901" s="18"/>
      <c r="AK901" s="18"/>
      <c r="AL901" s="18"/>
      <c r="AN901" s="36"/>
      <c r="AO901" s="36"/>
      <c r="AP901" s="36"/>
      <c r="AQ901" s="36"/>
      <c r="AR901" s="36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</row>
    <row r="902" spans="6:69" x14ac:dyDescent="0.25">
      <c r="F902" s="18"/>
      <c r="G902" s="18"/>
      <c r="H902" s="252"/>
      <c r="I902" s="18"/>
      <c r="J902" s="18"/>
      <c r="W902" s="215"/>
      <c r="X902" s="18"/>
      <c r="Y902" s="31"/>
      <c r="Z902" s="31"/>
      <c r="AA902" s="43"/>
      <c r="AB902" s="18"/>
      <c r="AC902" s="18"/>
      <c r="AE902" s="18"/>
      <c r="AF902" s="18"/>
      <c r="AG902" s="18"/>
      <c r="AI902" s="18"/>
      <c r="AK902" s="18"/>
      <c r="AL902" s="18"/>
      <c r="AN902" s="36"/>
      <c r="AO902" s="36"/>
      <c r="AP902" s="36"/>
      <c r="AQ902" s="36"/>
      <c r="AR902" s="36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</row>
    <row r="903" spans="6:69" x14ac:dyDescent="0.25">
      <c r="F903" s="18"/>
      <c r="G903" s="18"/>
      <c r="H903" s="252"/>
      <c r="I903" s="18"/>
      <c r="J903" s="18"/>
      <c r="W903" s="215"/>
      <c r="X903" s="18"/>
      <c r="Y903" s="31"/>
      <c r="Z903" s="31"/>
      <c r="AA903" s="43"/>
      <c r="AB903" s="18"/>
      <c r="AC903" s="18"/>
      <c r="AE903" s="18"/>
      <c r="AF903" s="18"/>
      <c r="AG903" s="18"/>
      <c r="AI903" s="18"/>
      <c r="AK903" s="18"/>
      <c r="AL903" s="18"/>
      <c r="AN903" s="36"/>
      <c r="AO903" s="36"/>
      <c r="AP903" s="36"/>
      <c r="AQ903" s="36"/>
      <c r="AR903" s="36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</row>
    <row r="904" spans="6:69" x14ac:dyDescent="0.25">
      <c r="F904" s="18"/>
      <c r="G904" s="18"/>
      <c r="H904" s="252"/>
      <c r="I904" s="18"/>
      <c r="J904" s="18"/>
      <c r="W904" s="215"/>
      <c r="X904" s="18"/>
      <c r="Y904" s="31"/>
      <c r="Z904" s="31"/>
      <c r="AA904" s="43"/>
      <c r="AB904" s="18"/>
      <c r="AC904" s="18"/>
      <c r="AE904" s="18"/>
      <c r="AF904" s="18"/>
      <c r="AG904" s="18"/>
      <c r="AI904" s="18"/>
      <c r="AK904" s="18"/>
      <c r="AL904" s="18"/>
      <c r="AN904" s="36"/>
      <c r="AO904" s="36"/>
      <c r="AP904" s="36"/>
      <c r="AQ904" s="36"/>
      <c r="AR904" s="36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</row>
    <row r="905" spans="6:69" x14ac:dyDescent="0.25">
      <c r="F905" s="18"/>
      <c r="G905" s="18"/>
      <c r="H905" s="252"/>
      <c r="I905" s="18"/>
      <c r="J905" s="18"/>
      <c r="W905" s="215"/>
      <c r="X905" s="18"/>
      <c r="Y905" s="31"/>
      <c r="Z905" s="31"/>
      <c r="AA905" s="43"/>
      <c r="AB905" s="18"/>
      <c r="AC905" s="18"/>
      <c r="AE905" s="18"/>
      <c r="AF905" s="18"/>
      <c r="AG905" s="18"/>
      <c r="AI905" s="18"/>
      <c r="AK905" s="18"/>
      <c r="AL905" s="18"/>
      <c r="AN905" s="36"/>
      <c r="AO905" s="36"/>
      <c r="AP905" s="36"/>
      <c r="AQ905" s="36"/>
      <c r="AR905" s="36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</row>
    <row r="906" spans="6:69" x14ac:dyDescent="0.25">
      <c r="F906" s="18"/>
      <c r="G906" s="18"/>
      <c r="H906" s="252"/>
      <c r="I906" s="18"/>
      <c r="J906" s="18"/>
      <c r="W906" s="215"/>
      <c r="X906" s="18"/>
      <c r="Y906" s="31"/>
      <c r="Z906" s="31"/>
      <c r="AA906" s="43"/>
      <c r="AB906" s="18"/>
      <c r="AC906" s="18"/>
      <c r="AE906" s="18"/>
      <c r="AF906" s="18"/>
      <c r="AG906" s="18"/>
      <c r="AI906" s="18"/>
      <c r="AK906" s="18"/>
      <c r="AL906" s="18"/>
      <c r="AN906" s="36"/>
      <c r="AO906" s="36"/>
      <c r="AP906" s="36"/>
      <c r="AQ906" s="36"/>
      <c r="AR906" s="36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</row>
    <row r="907" spans="6:69" x14ac:dyDescent="0.25">
      <c r="F907" s="18"/>
      <c r="G907" s="18"/>
      <c r="H907" s="252"/>
      <c r="I907" s="18"/>
      <c r="J907" s="18"/>
      <c r="W907" s="215"/>
      <c r="X907" s="18"/>
      <c r="Y907" s="31"/>
      <c r="Z907" s="31"/>
      <c r="AA907" s="43"/>
      <c r="AB907" s="18"/>
      <c r="AC907" s="18"/>
      <c r="AE907" s="18"/>
      <c r="AF907" s="18"/>
      <c r="AG907" s="18"/>
      <c r="AI907" s="18"/>
      <c r="AK907" s="18"/>
      <c r="AL907" s="18"/>
      <c r="AN907" s="36"/>
      <c r="AO907" s="36"/>
      <c r="AP907" s="36"/>
      <c r="AQ907" s="36"/>
      <c r="AR907" s="36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</row>
    <row r="908" spans="6:69" x14ac:dyDescent="0.25">
      <c r="F908" s="18"/>
      <c r="G908" s="18"/>
      <c r="H908" s="252"/>
      <c r="I908" s="18"/>
      <c r="J908" s="18"/>
      <c r="W908" s="215"/>
      <c r="X908" s="18"/>
      <c r="Y908" s="31"/>
      <c r="Z908" s="31"/>
      <c r="AA908" s="43"/>
      <c r="AB908" s="18"/>
      <c r="AC908" s="18"/>
      <c r="AE908" s="18"/>
      <c r="AF908" s="18"/>
      <c r="AG908" s="18"/>
      <c r="AI908" s="18"/>
      <c r="AK908" s="18"/>
      <c r="AL908" s="18"/>
      <c r="AN908" s="36"/>
      <c r="AO908" s="36"/>
      <c r="AP908" s="36"/>
      <c r="AQ908" s="36"/>
      <c r="AR908" s="36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</row>
    <row r="909" spans="6:69" x14ac:dyDescent="0.25">
      <c r="F909" s="18"/>
      <c r="G909" s="18"/>
      <c r="H909" s="252"/>
      <c r="I909" s="18"/>
      <c r="J909" s="18"/>
      <c r="W909" s="215"/>
      <c r="X909" s="18"/>
      <c r="Y909" s="31"/>
      <c r="Z909" s="31"/>
      <c r="AA909" s="43"/>
      <c r="AB909" s="18"/>
      <c r="AC909" s="18"/>
      <c r="AE909" s="18"/>
      <c r="AF909" s="18"/>
      <c r="AG909" s="18"/>
      <c r="AI909" s="18"/>
      <c r="AK909" s="18"/>
      <c r="AL909" s="18"/>
      <c r="AN909" s="36"/>
      <c r="AO909" s="36"/>
      <c r="AP909" s="36"/>
      <c r="AQ909" s="36"/>
      <c r="AR909" s="36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</row>
    <row r="910" spans="6:69" x14ac:dyDescent="0.25">
      <c r="F910" s="18"/>
      <c r="G910" s="18"/>
      <c r="H910" s="252"/>
      <c r="I910" s="18"/>
      <c r="J910" s="18"/>
      <c r="W910" s="215"/>
      <c r="X910" s="18"/>
      <c r="Y910" s="31"/>
      <c r="Z910" s="31"/>
      <c r="AA910" s="43"/>
      <c r="AB910" s="18"/>
      <c r="AC910" s="18"/>
      <c r="AE910" s="18"/>
      <c r="AF910" s="18"/>
      <c r="AG910" s="18"/>
      <c r="AI910" s="18"/>
      <c r="AK910" s="18"/>
      <c r="AL910" s="18"/>
      <c r="AN910" s="36"/>
      <c r="AO910" s="36"/>
      <c r="AP910" s="36"/>
      <c r="AQ910" s="36"/>
      <c r="AR910" s="36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</row>
    <row r="911" spans="6:69" x14ac:dyDescent="0.25">
      <c r="F911" s="18"/>
      <c r="G911" s="18"/>
      <c r="H911" s="252"/>
      <c r="I911" s="18"/>
      <c r="J911" s="18"/>
      <c r="W911" s="215"/>
      <c r="X911" s="18"/>
      <c r="Y911" s="31"/>
      <c r="Z911" s="31"/>
      <c r="AA911" s="43"/>
      <c r="AB911" s="18"/>
      <c r="AC911" s="18"/>
      <c r="AE911" s="18"/>
      <c r="AF911" s="18"/>
      <c r="AG911" s="18"/>
      <c r="AI911" s="18"/>
      <c r="AK911" s="18"/>
      <c r="AL911" s="18"/>
      <c r="AN911" s="36"/>
      <c r="AO911" s="36"/>
      <c r="AP911" s="36"/>
      <c r="AQ911" s="36"/>
      <c r="AR911" s="36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</row>
    <row r="912" spans="6:69" x14ac:dyDescent="0.25">
      <c r="F912" s="18"/>
      <c r="G912" s="18"/>
      <c r="H912" s="252"/>
      <c r="I912" s="18"/>
      <c r="J912" s="18"/>
      <c r="W912" s="215"/>
      <c r="X912" s="18"/>
      <c r="Y912" s="31"/>
      <c r="Z912" s="31"/>
      <c r="AA912" s="43"/>
      <c r="AB912" s="18"/>
      <c r="AC912" s="18"/>
      <c r="AE912" s="18"/>
      <c r="AF912" s="18"/>
      <c r="AG912" s="18"/>
      <c r="AI912" s="18"/>
      <c r="AK912" s="18"/>
      <c r="AL912" s="18"/>
      <c r="AN912" s="36"/>
      <c r="AO912" s="36"/>
      <c r="AP912" s="36"/>
      <c r="AQ912" s="36"/>
      <c r="AR912" s="36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</row>
    <row r="913" spans="6:69" x14ac:dyDescent="0.25">
      <c r="F913" s="18"/>
      <c r="G913" s="18"/>
      <c r="H913" s="252"/>
      <c r="I913" s="18"/>
      <c r="J913" s="18"/>
      <c r="W913" s="215"/>
      <c r="X913" s="18"/>
      <c r="Y913" s="31"/>
      <c r="Z913" s="31"/>
      <c r="AA913" s="43"/>
      <c r="AB913" s="18"/>
      <c r="AC913" s="18"/>
      <c r="AE913" s="18"/>
      <c r="AF913" s="18"/>
      <c r="AG913" s="18"/>
      <c r="AI913" s="18"/>
      <c r="AK913" s="18"/>
      <c r="AL913" s="18"/>
      <c r="AN913" s="36"/>
      <c r="AO913" s="36"/>
      <c r="AP913" s="36"/>
      <c r="AQ913" s="36"/>
      <c r="AR913" s="36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</row>
    <row r="914" spans="6:69" x14ac:dyDescent="0.25">
      <c r="F914" s="18"/>
      <c r="G914" s="18"/>
      <c r="H914" s="252"/>
      <c r="I914" s="18"/>
      <c r="J914" s="18"/>
      <c r="W914" s="215"/>
      <c r="X914" s="18"/>
      <c r="Y914" s="31"/>
      <c r="Z914" s="31"/>
      <c r="AA914" s="43"/>
      <c r="AB914" s="18"/>
      <c r="AC914" s="18"/>
      <c r="AE914" s="18"/>
      <c r="AF914" s="18"/>
      <c r="AG914" s="18"/>
      <c r="AI914" s="18"/>
      <c r="AK914" s="18"/>
      <c r="AL914" s="18"/>
      <c r="AN914" s="36"/>
      <c r="AO914" s="36"/>
      <c r="AP914" s="36"/>
      <c r="AQ914" s="36"/>
      <c r="AR914" s="36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</row>
    <row r="915" spans="6:69" x14ac:dyDescent="0.25">
      <c r="F915" s="18"/>
      <c r="G915" s="18"/>
      <c r="H915" s="252"/>
      <c r="I915" s="18"/>
      <c r="J915" s="18"/>
      <c r="W915" s="215"/>
      <c r="X915" s="18"/>
      <c r="Y915" s="31"/>
      <c r="Z915" s="31"/>
      <c r="AA915" s="43"/>
      <c r="AB915" s="18"/>
      <c r="AC915" s="18"/>
      <c r="AE915" s="18"/>
      <c r="AF915" s="18"/>
      <c r="AG915" s="18"/>
      <c r="AI915" s="18"/>
      <c r="AK915" s="18"/>
      <c r="AL915" s="18"/>
      <c r="AN915" s="36"/>
      <c r="AO915" s="36"/>
      <c r="AP915" s="36"/>
      <c r="AQ915" s="36"/>
      <c r="AR915" s="36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</row>
    <row r="916" spans="6:69" x14ac:dyDescent="0.25">
      <c r="F916" s="18"/>
      <c r="G916" s="18"/>
      <c r="H916" s="252"/>
      <c r="I916" s="18"/>
      <c r="J916" s="18"/>
      <c r="W916" s="215"/>
      <c r="X916" s="18"/>
      <c r="Y916" s="31"/>
      <c r="Z916" s="31"/>
      <c r="AA916" s="43"/>
      <c r="AB916" s="18"/>
      <c r="AC916" s="18"/>
      <c r="AE916" s="18"/>
      <c r="AF916" s="18"/>
      <c r="AG916" s="18"/>
      <c r="AI916" s="18"/>
      <c r="AK916" s="18"/>
      <c r="AL916" s="18"/>
      <c r="AN916" s="36"/>
      <c r="AO916" s="36"/>
      <c r="AP916" s="36"/>
      <c r="AQ916" s="36"/>
      <c r="AR916" s="36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</row>
    <row r="917" spans="6:69" x14ac:dyDescent="0.25">
      <c r="F917" s="18"/>
      <c r="G917" s="18"/>
      <c r="H917" s="252"/>
      <c r="I917" s="18"/>
      <c r="J917" s="18"/>
      <c r="W917" s="215"/>
      <c r="X917" s="18"/>
      <c r="Y917" s="31"/>
      <c r="Z917" s="31"/>
      <c r="AA917" s="43"/>
      <c r="AB917" s="18"/>
      <c r="AC917" s="18"/>
      <c r="AE917" s="18"/>
      <c r="AF917" s="18"/>
      <c r="AG917" s="18"/>
      <c r="AI917" s="18"/>
      <c r="AK917" s="18"/>
      <c r="AL917" s="18"/>
      <c r="AN917" s="36"/>
      <c r="AO917" s="36"/>
      <c r="AP917" s="36"/>
      <c r="AQ917" s="36"/>
      <c r="AR917" s="36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</row>
    <row r="918" spans="6:69" x14ac:dyDescent="0.25">
      <c r="F918" s="18"/>
      <c r="G918" s="18"/>
      <c r="H918" s="252"/>
      <c r="I918" s="18"/>
      <c r="J918" s="18"/>
      <c r="W918" s="215"/>
      <c r="X918" s="18"/>
      <c r="Y918" s="31"/>
      <c r="Z918" s="31"/>
      <c r="AA918" s="43"/>
      <c r="AB918" s="18"/>
      <c r="AC918" s="18"/>
      <c r="AE918" s="18"/>
      <c r="AF918" s="18"/>
      <c r="AG918" s="18"/>
      <c r="AI918" s="18"/>
      <c r="AK918" s="18"/>
      <c r="AL918" s="18"/>
      <c r="AN918" s="36"/>
      <c r="AO918" s="36"/>
      <c r="AP918" s="36"/>
      <c r="AQ918" s="36"/>
      <c r="AR918" s="36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</row>
    <row r="919" spans="6:69" x14ac:dyDescent="0.25">
      <c r="F919" s="18"/>
      <c r="G919" s="18"/>
      <c r="H919" s="252"/>
      <c r="I919" s="18"/>
      <c r="J919" s="18"/>
      <c r="W919" s="215"/>
      <c r="X919" s="18"/>
      <c r="Y919" s="31"/>
      <c r="Z919" s="31"/>
      <c r="AA919" s="43"/>
      <c r="AB919" s="18"/>
      <c r="AC919" s="18"/>
      <c r="AE919" s="18"/>
      <c r="AF919" s="18"/>
      <c r="AG919" s="18"/>
      <c r="AI919" s="18"/>
      <c r="AK919" s="18"/>
      <c r="AL919" s="18"/>
      <c r="AN919" s="36"/>
      <c r="AO919" s="36"/>
      <c r="AP919" s="36"/>
      <c r="AQ919" s="36"/>
      <c r="AR919" s="36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</row>
    <row r="920" spans="6:69" x14ac:dyDescent="0.25">
      <c r="F920" s="18"/>
      <c r="G920" s="18"/>
      <c r="H920" s="252"/>
      <c r="I920" s="18"/>
      <c r="J920" s="18"/>
      <c r="W920" s="215"/>
      <c r="X920" s="18"/>
      <c r="Y920" s="31"/>
      <c r="Z920" s="31"/>
      <c r="AA920" s="43"/>
      <c r="AB920" s="18"/>
      <c r="AC920" s="18"/>
      <c r="AE920" s="18"/>
      <c r="AF920" s="18"/>
      <c r="AG920" s="18"/>
      <c r="AI920" s="18"/>
      <c r="AK920" s="18"/>
      <c r="AL920" s="18"/>
      <c r="AN920" s="36"/>
      <c r="AO920" s="36"/>
      <c r="AP920" s="36"/>
      <c r="AQ920" s="36"/>
      <c r="AR920" s="36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</row>
    <row r="921" spans="6:69" x14ac:dyDescent="0.25">
      <c r="F921" s="18"/>
      <c r="G921" s="18"/>
      <c r="H921" s="252"/>
      <c r="I921" s="18"/>
      <c r="J921" s="18"/>
      <c r="W921" s="215"/>
      <c r="X921" s="18"/>
      <c r="Y921" s="31"/>
      <c r="Z921" s="31"/>
      <c r="AA921" s="43"/>
      <c r="AB921" s="18"/>
      <c r="AC921" s="18"/>
      <c r="AE921" s="18"/>
      <c r="AF921" s="18"/>
      <c r="AG921" s="18"/>
      <c r="AI921" s="18"/>
      <c r="AK921" s="18"/>
      <c r="AL921" s="18"/>
      <c r="AN921" s="36"/>
      <c r="AO921" s="36"/>
      <c r="AP921" s="36"/>
      <c r="AQ921" s="36"/>
      <c r="AR921" s="36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</row>
    <row r="922" spans="6:69" x14ac:dyDescent="0.25">
      <c r="F922" s="18"/>
      <c r="G922" s="18"/>
      <c r="H922" s="252"/>
      <c r="I922" s="18"/>
      <c r="J922" s="18"/>
      <c r="W922" s="215"/>
      <c r="X922" s="18"/>
      <c r="Y922" s="31"/>
      <c r="Z922" s="31"/>
      <c r="AA922" s="43"/>
      <c r="AB922" s="18"/>
      <c r="AC922" s="18"/>
      <c r="AE922" s="18"/>
      <c r="AF922" s="18"/>
      <c r="AG922" s="18"/>
      <c r="AI922" s="18"/>
      <c r="AK922" s="18"/>
      <c r="AL922" s="18"/>
      <c r="AN922" s="36"/>
      <c r="AO922" s="36"/>
      <c r="AP922" s="36"/>
      <c r="AQ922" s="36"/>
      <c r="AR922" s="36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</row>
    <row r="923" spans="6:69" x14ac:dyDescent="0.25">
      <c r="F923" s="18"/>
      <c r="G923" s="18"/>
      <c r="H923" s="252"/>
      <c r="I923" s="18"/>
      <c r="J923" s="18"/>
      <c r="W923" s="215"/>
      <c r="X923" s="18"/>
      <c r="Y923" s="31"/>
      <c r="Z923" s="31"/>
      <c r="AA923" s="43"/>
      <c r="AB923" s="18"/>
      <c r="AC923" s="18"/>
      <c r="AE923" s="18"/>
      <c r="AF923" s="18"/>
      <c r="AG923" s="18"/>
      <c r="AI923" s="18"/>
      <c r="AK923" s="18"/>
      <c r="AL923" s="18"/>
      <c r="AN923" s="36"/>
      <c r="AO923" s="36"/>
      <c r="AP923" s="36"/>
      <c r="AQ923" s="36"/>
      <c r="AR923" s="36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</row>
    <row r="924" spans="6:69" x14ac:dyDescent="0.25">
      <c r="F924" s="18"/>
      <c r="G924" s="18"/>
      <c r="H924" s="252"/>
      <c r="I924" s="18"/>
      <c r="J924" s="18"/>
      <c r="W924" s="215"/>
      <c r="X924" s="18"/>
      <c r="Y924" s="31"/>
      <c r="Z924" s="31"/>
      <c r="AA924" s="43"/>
      <c r="AB924" s="18"/>
      <c r="AC924" s="18"/>
      <c r="AE924" s="18"/>
      <c r="AF924" s="18"/>
      <c r="AG924" s="18"/>
      <c r="AI924" s="18"/>
      <c r="AK924" s="18"/>
      <c r="AL924" s="18"/>
      <c r="AN924" s="36"/>
      <c r="AO924" s="36"/>
      <c r="AP924" s="36"/>
      <c r="AQ924" s="36"/>
      <c r="AR924" s="36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</row>
    <row r="925" spans="6:69" x14ac:dyDescent="0.25">
      <c r="F925" s="18"/>
      <c r="G925" s="18"/>
      <c r="H925" s="252"/>
      <c r="I925" s="18"/>
      <c r="J925" s="18"/>
      <c r="W925" s="215"/>
      <c r="X925" s="18"/>
      <c r="Y925" s="31"/>
      <c r="Z925" s="31"/>
      <c r="AA925" s="43"/>
      <c r="AB925" s="18"/>
      <c r="AC925" s="18"/>
      <c r="AE925" s="18"/>
      <c r="AF925" s="18"/>
      <c r="AG925" s="18"/>
      <c r="AI925" s="18"/>
      <c r="AK925" s="18"/>
      <c r="AL925" s="18"/>
      <c r="AN925" s="36"/>
      <c r="AO925" s="36"/>
      <c r="AP925" s="36"/>
      <c r="AQ925" s="36"/>
      <c r="AR925" s="36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</row>
    <row r="926" spans="6:69" x14ac:dyDescent="0.25">
      <c r="F926" s="18"/>
      <c r="G926" s="18"/>
      <c r="H926" s="252"/>
      <c r="I926" s="18"/>
      <c r="J926" s="18"/>
      <c r="W926" s="215"/>
      <c r="X926" s="18"/>
      <c r="Y926" s="31"/>
      <c r="Z926" s="31"/>
      <c r="AA926" s="43"/>
      <c r="AB926" s="18"/>
      <c r="AC926" s="18"/>
      <c r="AE926" s="18"/>
      <c r="AF926" s="18"/>
      <c r="AG926" s="18"/>
      <c r="AI926" s="18"/>
      <c r="AK926" s="18"/>
      <c r="AL926" s="18"/>
      <c r="AN926" s="36"/>
      <c r="AO926" s="36"/>
      <c r="AP926" s="36"/>
      <c r="AQ926" s="36"/>
      <c r="AR926" s="36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</row>
    <row r="927" spans="6:69" x14ac:dyDescent="0.25">
      <c r="F927" s="18"/>
      <c r="G927" s="18"/>
      <c r="H927" s="252"/>
      <c r="I927" s="18"/>
      <c r="J927" s="18"/>
      <c r="W927" s="215"/>
      <c r="X927" s="18"/>
      <c r="Y927" s="31"/>
      <c r="Z927" s="31"/>
      <c r="AA927" s="43"/>
      <c r="AB927" s="18"/>
      <c r="AC927" s="18"/>
      <c r="AE927" s="18"/>
      <c r="AF927" s="18"/>
      <c r="AG927" s="18"/>
      <c r="AI927" s="18"/>
      <c r="AK927" s="18"/>
      <c r="AL927" s="18"/>
      <c r="AN927" s="36"/>
      <c r="AO927" s="36"/>
      <c r="AP927" s="36"/>
      <c r="AQ927" s="36"/>
      <c r="AR927" s="36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</row>
    <row r="928" spans="6:69" x14ac:dyDescent="0.25">
      <c r="F928" s="18"/>
      <c r="G928" s="18"/>
      <c r="H928" s="252"/>
      <c r="I928" s="18"/>
      <c r="J928" s="18"/>
      <c r="W928" s="215"/>
      <c r="X928" s="18"/>
      <c r="Y928" s="31"/>
      <c r="Z928" s="31"/>
      <c r="AA928" s="43"/>
      <c r="AB928" s="18"/>
      <c r="AC928" s="18"/>
      <c r="AE928" s="18"/>
      <c r="AF928" s="18"/>
      <c r="AG928" s="18"/>
      <c r="AI928" s="18"/>
      <c r="AK928" s="18"/>
      <c r="AL928" s="18"/>
      <c r="AN928" s="36"/>
      <c r="AO928" s="36"/>
      <c r="AP928" s="36"/>
      <c r="AQ928" s="36"/>
      <c r="AR928" s="36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</row>
    <row r="929" spans="6:69" x14ac:dyDescent="0.25">
      <c r="F929" s="18"/>
      <c r="G929" s="18"/>
      <c r="H929" s="252"/>
      <c r="I929" s="18"/>
      <c r="J929" s="18"/>
      <c r="W929" s="215"/>
      <c r="X929" s="18"/>
      <c r="Y929" s="31"/>
      <c r="Z929" s="31"/>
      <c r="AA929" s="43"/>
      <c r="AB929" s="18"/>
      <c r="AC929" s="18"/>
      <c r="AE929" s="18"/>
      <c r="AF929" s="18"/>
      <c r="AG929" s="18"/>
      <c r="AI929" s="18"/>
      <c r="AK929" s="18"/>
      <c r="AL929" s="18"/>
      <c r="AN929" s="36"/>
      <c r="AO929" s="36"/>
      <c r="AP929" s="36"/>
      <c r="AQ929" s="36"/>
      <c r="AR929" s="36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</row>
    <row r="930" spans="6:69" x14ac:dyDescent="0.25">
      <c r="F930" s="18"/>
      <c r="G930" s="18"/>
      <c r="H930" s="252"/>
      <c r="I930" s="18"/>
      <c r="J930" s="18"/>
      <c r="W930" s="215"/>
      <c r="X930" s="18"/>
      <c r="Y930" s="31"/>
      <c r="Z930" s="31"/>
      <c r="AA930" s="43"/>
      <c r="AB930" s="18"/>
      <c r="AC930" s="18"/>
      <c r="AE930" s="18"/>
      <c r="AF930" s="18"/>
      <c r="AG930" s="18"/>
      <c r="AI930" s="18"/>
      <c r="AK930" s="18"/>
      <c r="AL930" s="18"/>
      <c r="AN930" s="36"/>
      <c r="AO930" s="36"/>
      <c r="AP930" s="36"/>
      <c r="AQ930" s="36"/>
      <c r="AR930" s="36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</row>
    <row r="931" spans="6:69" x14ac:dyDescent="0.25">
      <c r="F931" s="18"/>
      <c r="G931" s="18"/>
      <c r="H931" s="252"/>
      <c r="I931" s="18"/>
      <c r="J931" s="18"/>
      <c r="W931" s="215"/>
      <c r="X931" s="18"/>
      <c r="Y931" s="31"/>
      <c r="Z931" s="31"/>
      <c r="AA931" s="43"/>
      <c r="AB931" s="18"/>
      <c r="AC931" s="18"/>
      <c r="AE931" s="18"/>
      <c r="AF931" s="18"/>
      <c r="AG931" s="18"/>
      <c r="AI931" s="18"/>
      <c r="AK931" s="18"/>
      <c r="AL931" s="18"/>
      <c r="AN931" s="36"/>
      <c r="AO931" s="36"/>
      <c r="AP931" s="36"/>
      <c r="AQ931" s="36"/>
      <c r="AR931" s="36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</row>
    <row r="932" spans="6:69" x14ac:dyDescent="0.25">
      <c r="F932" s="18"/>
      <c r="G932" s="18"/>
      <c r="H932" s="252"/>
      <c r="I932" s="18"/>
      <c r="J932" s="18"/>
      <c r="W932" s="215"/>
      <c r="X932" s="18"/>
      <c r="Y932" s="31"/>
      <c r="Z932" s="31"/>
      <c r="AA932" s="43"/>
      <c r="AB932" s="18"/>
      <c r="AC932" s="18"/>
      <c r="AE932" s="18"/>
      <c r="AF932" s="18"/>
      <c r="AG932" s="18"/>
      <c r="AI932" s="18"/>
      <c r="AK932" s="18"/>
      <c r="AL932" s="18"/>
      <c r="AN932" s="36"/>
      <c r="AO932" s="36"/>
      <c r="AP932" s="36"/>
      <c r="AQ932" s="36"/>
      <c r="AR932" s="36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</row>
    <row r="933" spans="6:69" x14ac:dyDescent="0.25">
      <c r="F933" s="18"/>
      <c r="G933" s="18"/>
      <c r="H933" s="252"/>
      <c r="I933" s="18"/>
      <c r="J933" s="18"/>
      <c r="W933" s="215"/>
      <c r="X933" s="18"/>
      <c r="Y933" s="31"/>
      <c r="Z933" s="31"/>
      <c r="AA933" s="43"/>
      <c r="AB933" s="18"/>
      <c r="AC933" s="18"/>
      <c r="AE933" s="18"/>
      <c r="AF933" s="18"/>
      <c r="AG933" s="18"/>
      <c r="AI933" s="18"/>
      <c r="AK933" s="18"/>
      <c r="AL933" s="18"/>
      <c r="AN933" s="36"/>
      <c r="AO933" s="36"/>
      <c r="AP933" s="36"/>
      <c r="AQ933" s="36"/>
      <c r="AR933" s="36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</row>
    <row r="934" spans="6:69" x14ac:dyDescent="0.25">
      <c r="F934" s="18"/>
      <c r="G934" s="18"/>
      <c r="H934" s="252"/>
      <c r="I934" s="18"/>
      <c r="J934" s="18"/>
      <c r="W934" s="215"/>
      <c r="X934" s="18"/>
      <c r="Y934" s="31"/>
      <c r="Z934" s="31"/>
      <c r="AA934" s="43"/>
      <c r="AB934" s="18"/>
      <c r="AC934" s="18"/>
      <c r="AE934" s="18"/>
      <c r="AF934" s="18"/>
      <c r="AG934" s="18"/>
      <c r="AI934" s="18"/>
      <c r="AK934" s="18"/>
      <c r="AL934" s="18"/>
      <c r="AN934" s="36"/>
      <c r="AO934" s="36"/>
      <c r="AP934" s="36"/>
      <c r="AQ934" s="36"/>
      <c r="AR934" s="36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</row>
    <row r="935" spans="6:69" x14ac:dyDescent="0.25">
      <c r="F935" s="18"/>
      <c r="G935" s="18"/>
      <c r="H935" s="252"/>
      <c r="I935" s="18"/>
      <c r="J935" s="18"/>
      <c r="W935" s="215"/>
      <c r="X935" s="18"/>
      <c r="Y935" s="31"/>
      <c r="Z935" s="31"/>
      <c r="AA935" s="43"/>
      <c r="AB935" s="18"/>
      <c r="AC935" s="18"/>
      <c r="AE935" s="18"/>
      <c r="AF935" s="18"/>
      <c r="AG935" s="18"/>
      <c r="AI935" s="18"/>
      <c r="AK935" s="18"/>
      <c r="AL935" s="18"/>
      <c r="AN935" s="36"/>
      <c r="AO935" s="36"/>
      <c r="AP935" s="36"/>
      <c r="AQ935" s="36"/>
      <c r="AR935" s="36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</row>
    <row r="936" spans="6:69" x14ac:dyDescent="0.25">
      <c r="F936" s="18"/>
      <c r="G936" s="18"/>
      <c r="H936" s="252"/>
      <c r="I936" s="18"/>
      <c r="J936" s="18"/>
      <c r="W936" s="215"/>
      <c r="X936" s="18"/>
      <c r="Y936" s="31"/>
      <c r="Z936" s="31"/>
      <c r="AA936" s="43"/>
      <c r="AB936" s="18"/>
      <c r="AC936" s="18"/>
      <c r="AE936" s="18"/>
      <c r="AF936" s="18"/>
      <c r="AG936" s="18"/>
      <c r="AI936" s="18"/>
      <c r="AK936" s="18"/>
      <c r="AL936" s="18"/>
      <c r="AN936" s="36"/>
      <c r="AO936" s="36"/>
      <c r="AP936" s="36"/>
      <c r="AQ936" s="36"/>
      <c r="AR936" s="36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</row>
    <row r="937" spans="6:69" x14ac:dyDescent="0.25">
      <c r="F937" s="18"/>
      <c r="G937" s="18"/>
      <c r="H937" s="252"/>
      <c r="I937" s="18"/>
      <c r="J937" s="18"/>
      <c r="W937" s="215"/>
      <c r="X937" s="18"/>
      <c r="Y937" s="31"/>
      <c r="Z937" s="31"/>
      <c r="AA937" s="43"/>
      <c r="AB937" s="18"/>
      <c r="AC937" s="18"/>
      <c r="AE937" s="18"/>
      <c r="AF937" s="18"/>
      <c r="AG937" s="18"/>
      <c r="AI937" s="18"/>
      <c r="AK937" s="18"/>
      <c r="AL937" s="18"/>
      <c r="AN937" s="36"/>
      <c r="AO937" s="36"/>
      <c r="AP937" s="36"/>
      <c r="AQ937" s="36"/>
      <c r="AR937" s="36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</row>
    <row r="938" spans="6:69" x14ac:dyDescent="0.25">
      <c r="F938" s="18"/>
      <c r="G938" s="18"/>
      <c r="H938" s="252"/>
      <c r="I938" s="18"/>
      <c r="J938" s="18"/>
      <c r="W938" s="215"/>
      <c r="X938" s="18"/>
      <c r="Y938" s="31"/>
      <c r="Z938" s="31"/>
      <c r="AA938" s="43"/>
      <c r="AB938" s="18"/>
      <c r="AC938" s="18"/>
      <c r="AE938" s="18"/>
      <c r="AF938" s="18"/>
      <c r="AG938" s="18"/>
      <c r="AI938" s="18"/>
      <c r="AK938" s="18"/>
      <c r="AL938" s="18"/>
      <c r="AN938" s="36"/>
      <c r="AO938" s="36"/>
      <c r="AP938" s="36"/>
      <c r="AQ938" s="36"/>
      <c r="AR938" s="36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</row>
    <row r="939" spans="6:69" x14ac:dyDescent="0.25">
      <c r="F939" s="18"/>
      <c r="G939" s="18"/>
      <c r="H939" s="252"/>
      <c r="I939" s="18"/>
      <c r="J939" s="18"/>
      <c r="W939" s="215"/>
      <c r="X939" s="18"/>
      <c r="Y939" s="31"/>
      <c r="Z939" s="31"/>
      <c r="AA939" s="43"/>
      <c r="AB939" s="18"/>
      <c r="AC939" s="18"/>
      <c r="AE939" s="18"/>
      <c r="AF939" s="18"/>
      <c r="AG939" s="18"/>
      <c r="AI939" s="18"/>
      <c r="AK939" s="18"/>
      <c r="AL939" s="18"/>
      <c r="AN939" s="36"/>
      <c r="AO939" s="36"/>
      <c r="AP939" s="36"/>
      <c r="AQ939" s="36"/>
      <c r="AR939" s="36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</row>
    <row r="940" spans="6:69" x14ac:dyDescent="0.25">
      <c r="F940" s="18"/>
      <c r="G940" s="18"/>
      <c r="H940" s="252"/>
      <c r="I940" s="18"/>
      <c r="J940" s="18"/>
      <c r="W940" s="215"/>
      <c r="X940" s="18"/>
      <c r="Y940" s="31"/>
      <c r="Z940" s="31"/>
      <c r="AA940" s="43"/>
      <c r="AB940" s="18"/>
      <c r="AC940" s="18"/>
      <c r="AE940" s="18"/>
      <c r="AF940" s="18"/>
      <c r="AG940" s="18"/>
      <c r="AI940" s="18"/>
      <c r="AK940" s="18"/>
      <c r="AL940" s="18"/>
      <c r="AN940" s="36"/>
      <c r="AO940" s="36"/>
      <c r="AP940" s="36"/>
      <c r="AQ940" s="36"/>
      <c r="AR940" s="36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</row>
    <row r="941" spans="6:69" x14ac:dyDescent="0.25">
      <c r="F941" s="18"/>
      <c r="G941" s="18"/>
      <c r="H941" s="252"/>
      <c r="I941" s="18"/>
      <c r="J941" s="18"/>
      <c r="W941" s="215"/>
      <c r="X941" s="18"/>
      <c r="Y941" s="31"/>
      <c r="Z941" s="31"/>
      <c r="AA941" s="43"/>
      <c r="AB941" s="18"/>
      <c r="AC941" s="18"/>
      <c r="AE941" s="18"/>
      <c r="AF941" s="18"/>
      <c r="AG941" s="18"/>
      <c r="AI941" s="18"/>
      <c r="AK941" s="18"/>
      <c r="AL941" s="18"/>
      <c r="AN941" s="36"/>
      <c r="AO941" s="36"/>
      <c r="AP941" s="36"/>
      <c r="AQ941" s="36"/>
      <c r="AR941" s="36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</row>
    <row r="942" spans="6:69" x14ac:dyDescent="0.25">
      <c r="F942" s="18"/>
      <c r="G942" s="18"/>
      <c r="H942" s="252"/>
      <c r="I942" s="18"/>
      <c r="J942" s="18"/>
      <c r="W942" s="215"/>
      <c r="X942" s="18"/>
      <c r="Y942" s="31"/>
      <c r="Z942" s="31"/>
      <c r="AA942" s="43"/>
      <c r="AB942" s="18"/>
      <c r="AC942" s="18"/>
      <c r="AE942" s="18"/>
      <c r="AF942" s="18"/>
      <c r="AG942" s="18"/>
      <c r="AI942" s="18"/>
      <c r="AK942" s="18"/>
      <c r="AL942" s="18"/>
      <c r="AN942" s="36"/>
      <c r="AO942" s="36"/>
      <c r="AP942" s="36"/>
      <c r="AQ942" s="36"/>
      <c r="AR942" s="36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</row>
    <row r="943" spans="6:69" x14ac:dyDescent="0.25">
      <c r="F943" s="18"/>
      <c r="G943" s="18"/>
      <c r="H943" s="252"/>
      <c r="I943" s="18"/>
      <c r="J943" s="18"/>
      <c r="W943" s="215"/>
      <c r="X943" s="18"/>
      <c r="Y943" s="31"/>
      <c r="Z943" s="31"/>
      <c r="AA943" s="43"/>
      <c r="AB943" s="18"/>
      <c r="AC943" s="18"/>
      <c r="AE943" s="18"/>
      <c r="AF943" s="18"/>
      <c r="AG943" s="18"/>
      <c r="AI943" s="18"/>
      <c r="AK943" s="18"/>
      <c r="AL943" s="18"/>
      <c r="AN943" s="36"/>
      <c r="AO943" s="36"/>
      <c r="AP943" s="36"/>
      <c r="AQ943" s="36"/>
      <c r="AR943" s="36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</row>
    <row r="944" spans="6:69" x14ac:dyDescent="0.25">
      <c r="F944" s="18"/>
      <c r="G944" s="18"/>
      <c r="H944" s="252"/>
      <c r="I944" s="18"/>
      <c r="J944" s="18"/>
      <c r="W944" s="215"/>
      <c r="X944" s="18"/>
      <c r="Y944" s="31"/>
      <c r="Z944" s="31"/>
      <c r="AA944" s="43"/>
      <c r="AB944" s="18"/>
      <c r="AC944" s="18"/>
      <c r="AE944" s="18"/>
      <c r="AF944" s="18"/>
      <c r="AG944" s="18"/>
      <c r="AI944" s="18"/>
      <c r="AK944" s="18"/>
      <c r="AL944" s="18"/>
      <c r="AN944" s="36"/>
      <c r="AO944" s="36"/>
      <c r="AP944" s="36"/>
      <c r="AQ944" s="36"/>
      <c r="AR944" s="36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</row>
    <row r="945" spans="6:69" x14ac:dyDescent="0.25">
      <c r="F945" s="18"/>
      <c r="G945" s="18"/>
      <c r="H945" s="252"/>
      <c r="I945" s="18"/>
      <c r="J945" s="18"/>
      <c r="W945" s="215"/>
      <c r="X945" s="18"/>
      <c r="Y945" s="31"/>
      <c r="Z945" s="31"/>
      <c r="AA945" s="43"/>
      <c r="AB945" s="18"/>
      <c r="AC945" s="18"/>
      <c r="AE945" s="18"/>
      <c r="AF945" s="18"/>
      <c r="AG945" s="18"/>
      <c r="AI945" s="18"/>
      <c r="AK945" s="18"/>
      <c r="AL945" s="18"/>
      <c r="AN945" s="36"/>
      <c r="AO945" s="36"/>
      <c r="AP945" s="36"/>
      <c r="AQ945" s="36"/>
      <c r="AR945" s="36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</row>
    <row r="946" spans="6:69" x14ac:dyDescent="0.25">
      <c r="F946" s="18"/>
      <c r="G946" s="18"/>
      <c r="H946" s="252"/>
      <c r="I946" s="18"/>
      <c r="J946" s="18"/>
      <c r="W946" s="215"/>
      <c r="X946" s="18"/>
      <c r="Y946" s="31"/>
      <c r="Z946" s="31"/>
      <c r="AA946" s="43"/>
      <c r="AB946" s="18"/>
      <c r="AC946" s="18"/>
      <c r="AE946" s="18"/>
      <c r="AF946" s="18"/>
      <c r="AG946" s="18"/>
      <c r="AI946" s="18"/>
      <c r="AK946" s="18"/>
      <c r="AL946" s="18"/>
      <c r="AN946" s="36"/>
      <c r="AO946" s="36"/>
      <c r="AP946" s="36"/>
      <c r="AQ946" s="36"/>
      <c r="AR946" s="36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</row>
    <row r="947" spans="6:69" x14ac:dyDescent="0.25">
      <c r="F947" s="18"/>
      <c r="G947" s="18"/>
      <c r="H947" s="252"/>
      <c r="I947" s="18"/>
      <c r="J947" s="18"/>
      <c r="W947" s="215"/>
      <c r="X947" s="18"/>
      <c r="Y947" s="31"/>
      <c r="Z947" s="31"/>
      <c r="AA947" s="43"/>
      <c r="AB947" s="18"/>
      <c r="AC947" s="18"/>
      <c r="AE947" s="18"/>
      <c r="AF947" s="18"/>
      <c r="AG947" s="18"/>
      <c r="AI947" s="18"/>
      <c r="AK947" s="18"/>
      <c r="AL947" s="18"/>
      <c r="AN947" s="36"/>
      <c r="AO947" s="36"/>
      <c r="AP947" s="36"/>
      <c r="AQ947" s="36"/>
      <c r="AR947" s="36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</row>
    <row r="948" spans="6:69" x14ac:dyDescent="0.25">
      <c r="F948" s="18"/>
      <c r="G948" s="18"/>
      <c r="H948" s="252"/>
      <c r="I948" s="18"/>
      <c r="J948" s="18"/>
      <c r="W948" s="215"/>
      <c r="X948" s="18"/>
      <c r="Y948" s="31"/>
      <c r="Z948" s="31"/>
      <c r="AA948" s="43"/>
      <c r="AB948" s="18"/>
      <c r="AC948" s="18"/>
      <c r="AE948" s="18"/>
      <c r="AF948" s="18"/>
      <c r="AG948" s="18"/>
      <c r="AI948" s="18"/>
      <c r="AK948" s="18"/>
      <c r="AL948" s="18"/>
      <c r="AN948" s="36"/>
      <c r="AO948" s="36"/>
      <c r="AP948" s="36"/>
      <c r="AQ948" s="36"/>
      <c r="AR948" s="36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</row>
    <row r="949" spans="6:69" x14ac:dyDescent="0.25">
      <c r="F949" s="18"/>
      <c r="G949" s="18"/>
      <c r="H949" s="252"/>
      <c r="I949" s="18"/>
      <c r="J949" s="18"/>
      <c r="W949" s="215"/>
      <c r="X949" s="18"/>
      <c r="Y949" s="31"/>
      <c r="Z949" s="31"/>
      <c r="AA949" s="43"/>
      <c r="AB949" s="18"/>
      <c r="AC949" s="18"/>
      <c r="AE949" s="18"/>
      <c r="AF949" s="18"/>
      <c r="AG949" s="18"/>
      <c r="AI949" s="18"/>
      <c r="AK949" s="18"/>
      <c r="AL949" s="18"/>
      <c r="AN949" s="36"/>
      <c r="AO949" s="36"/>
      <c r="AP949" s="36"/>
      <c r="AQ949" s="36"/>
      <c r="AR949" s="36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</row>
    <row r="950" spans="6:69" x14ac:dyDescent="0.25">
      <c r="F950" s="18"/>
      <c r="G950" s="18"/>
      <c r="H950" s="252"/>
      <c r="I950" s="18"/>
      <c r="J950" s="18"/>
      <c r="W950" s="215"/>
      <c r="X950" s="18"/>
      <c r="Y950" s="31"/>
      <c r="Z950" s="31"/>
      <c r="AA950" s="43"/>
      <c r="AB950" s="18"/>
      <c r="AC950" s="18"/>
      <c r="AE950" s="18"/>
      <c r="AF950" s="18"/>
      <c r="AG950" s="18"/>
      <c r="AI950" s="18"/>
      <c r="AK950" s="18"/>
      <c r="AL950" s="18"/>
      <c r="AN950" s="36"/>
      <c r="AO950" s="36"/>
      <c r="AP950" s="36"/>
      <c r="AQ950" s="36"/>
      <c r="AR950" s="36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</row>
    <row r="951" spans="6:69" x14ac:dyDescent="0.25">
      <c r="F951" s="18"/>
      <c r="G951" s="18"/>
      <c r="H951" s="252"/>
      <c r="I951" s="18"/>
      <c r="J951" s="18"/>
      <c r="W951" s="215"/>
      <c r="X951" s="18"/>
      <c r="Y951" s="31"/>
      <c r="Z951" s="31"/>
      <c r="AA951" s="43"/>
      <c r="AB951" s="18"/>
      <c r="AC951" s="18"/>
      <c r="AE951" s="18"/>
      <c r="AF951" s="18"/>
      <c r="AG951" s="18"/>
      <c r="AI951" s="18"/>
      <c r="AK951" s="18"/>
      <c r="AL951" s="18"/>
      <c r="AN951" s="36"/>
      <c r="AO951" s="36"/>
      <c r="AP951" s="36"/>
      <c r="AQ951" s="36"/>
      <c r="AR951" s="36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</row>
    <row r="952" spans="6:69" x14ac:dyDescent="0.25">
      <c r="F952" s="18"/>
      <c r="G952" s="18"/>
      <c r="H952" s="252"/>
      <c r="I952" s="18"/>
      <c r="J952" s="18"/>
      <c r="W952" s="215"/>
      <c r="X952" s="18"/>
      <c r="Y952" s="31"/>
      <c r="Z952" s="31"/>
      <c r="AA952" s="43"/>
      <c r="AB952" s="18"/>
      <c r="AC952" s="18"/>
      <c r="AE952" s="18"/>
      <c r="AF952" s="18"/>
      <c r="AG952" s="18"/>
      <c r="AI952" s="18"/>
      <c r="AK952" s="18"/>
      <c r="AL952" s="18"/>
      <c r="AN952" s="36"/>
      <c r="AO952" s="36"/>
      <c r="AP952" s="36"/>
      <c r="AQ952" s="36"/>
      <c r="AR952" s="36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</row>
    <row r="953" spans="6:69" x14ac:dyDescent="0.25">
      <c r="F953" s="18"/>
      <c r="G953" s="18"/>
      <c r="H953" s="252"/>
      <c r="I953" s="18"/>
      <c r="J953" s="18"/>
      <c r="W953" s="215"/>
      <c r="X953" s="18"/>
      <c r="Y953" s="31"/>
      <c r="Z953" s="31"/>
      <c r="AA953" s="43"/>
      <c r="AB953" s="18"/>
      <c r="AC953" s="18"/>
      <c r="AE953" s="18"/>
      <c r="AF953" s="18"/>
      <c r="AG953" s="18"/>
      <c r="AI953" s="18"/>
      <c r="AK953" s="18"/>
      <c r="AL953" s="18"/>
      <c r="AN953" s="36"/>
      <c r="AO953" s="36"/>
      <c r="AP953" s="36"/>
      <c r="AQ953" s="36"/>
      <c r="AR953" s="36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</row>
    <row r="954" spans="6:69" x14ac:dyDescent="0.25">
      <c r="F954" s="18"/>
      <c r="G954" s="18"/>
      <c r="H954" s="252"/>
      <c r="I954" s="18"/>
      <c r="J954" s="18"/>
      <c r="W954" s="215"/>
      <c r="X954" s="18"/>
      <c r="Y954" s="31"/>
      <c r="Z954" s="31"/>
      <c r="AA954" s="43"/>
      <c r="AB954" s="18"/>
      <c r="AC954" s="18"/>
      <c r="AE954" s="18"/>
      <c r="AF954" s="18"/>
      <c r="AG954" s="18"/>
      <c r="AI954" s="18"/>
      <c r="AK954" s="18"/>
      <c r="AL954" s="18"/>
      <c r="AN954" s="36"/>
      <c r="AO954" s="36"/>
      <c r="AP954" s="36"/>
      <c r="AQ954" s="36"/>
      <c r="AR954" s="36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</row>
    <row r="955" spans="6:69" x14ac:dyDescent="0.25">
      <c r="F955" s="18"/>
      <c r="G955" s="18"/>
      <c r="H955" s="252"/>
      <c r="I955" s="18"/>
      <c r="J955" s="18"/>
      <c r="W955" s="215"/>
      <c r="X955" s="18"/>
      <c r="Y955" s="31"/>
      <c r="Z955" s="31"/>
      <c r="AA955" s="43"/>
      <c r="AB955" s="18"/>
      <c r="AC955" s="18"/>
      <c r="AE955" s="18"/>
      <c r="AF955" s="18"/>
      <c r="AG955" s="18"/>
      <c r="AI955" s="18"/>
      <c r="AK955" s="18"/>
      <c r="AL955" s="18"/>
      <c r="AN955" s="36"/>
      <c r="AO955" s="36"/>
      <c r="AP955" s="36"/>
      <c r="AQ955" s="36"/>
      <c r="AR955" s="36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</row>
    <row r="956" spans="6:69" x14ac:dyDescent="0.25">
      <c r="F956" s="18"/>
      <c r="G956" s="18"/>
      <c r="H956" s="252"/>
      <c r="I956" s="18"/>
      <c r="J956" s="18"/>
      <c r="W956" s="215"/>
      <c r="X956" s="18"/>
      <c r="Y956" s="31"/>
      <c r="Z956" s="31"/>
      <c r="AA956" s="43"/>
      <c r="AB956" s="18"/>
      <c r="AC956" s="18"/>
      <c r="AE956" s="18"/>
      <c r="AF956" s="18"/>
      <c r="AG956" s="18"/>
      <c r="AI956" s="18"/>
      <c r="AK956" s="18"/>
      <c r="AL956" s="18"/>
      <c r="AN956" s="36"/>
      <c r="AO956" s="36"/>
      <c r="AP956" s="36"/>
      <c r="AQ956" s="36"/>
      <c r="AR956" s="36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</row>
    <row r="957" spans="6:69" x14ac:dyDescent="0.25">
      <c r="F957" s="18"/>
      <c r="G957" s="18"/>
      <c r="H957" s="252"/>
      <c r="I957" s="18"/>
      <c r="J957" s="18"/>
      <c r="W957" s="215"/>
      <c r="X957" s="18"/>
      <c r="Y957" s="31"/>
      <c r="Z957" s="31"/>
      <c r="AA957" s="43"/>
      <c r="AB957" s="18"/>
      <c r="AC957" s="18"/>
      <c r="AE957" s="18"/>
      <c r="AF957" s="18"/>
      <c r="AG957" s="18"/>
      <c r="AI957" s="18"/>
      <c r="AK957" s="18"/>
      <c r="AL957" s="18"/>
      <c r="AN957" s="36"/>
      <c r="AO957" s="36"/>
      <c r="AP957" s="36"/>
      <c r="AQ957" s="36"/>
      <c r="AR957" s="36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</row>
    <row r="958" spans="6:69" x14ac:dyDescent="0.25">
      <c r="F958" s="18"/>
      <c r="G958" s="18"/>
      <c r="H958" s="252"/>
      <c r="I958" s="18"/>
      <c r="J958" s="18"/>
      <c r="W958" s="215"/>
      <c r="X958" s="18"/>
      <c r="Y958" s="31"/>
      <c r="Z958" s="31"/>
      <c r="AA958" s="43"/>
      <c r="AB958" s="18"/>
      <c r="AC958" s="18"/>
      <c r="AE958" s="18"/>
      <c r="AF958" s="18"/>
      <c r="AG958" s="18"/>
      <c r="AI958" s="18"/>
      <c r="AK958" s="18"/>
      <c r="AL958" s="18"/>
      <c r="AN958" s="36"/>
      <c r="AO958" s="36"/>
      <c r="AP958" s="36"/>
      <c r="AQ958" s="36"/>
      <c r="AR958" s="36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</row>
    <row r="959" spans="6:69" x14ac:dyDescent="0.25">
      <c r="F959" s="18"/>
      <c r="G959" s="18"/>
      <c r="H959" s="252"/>
      <c r="I959" s="18"/>
      <c r="J959" s="18"/>
      <c r="W959" s="215"/>
      <c r="X959" s="18"/>
      <c r="Y959" s="31"/>
      <c r="Z959" s="31"/>
      <c r="AA959" s="43"/>
      <c r="AB959" s="18"/>
      <c r="AC959" s="18"/>
      <c r="AE959" s="18"/>
      <c r="AF959" s="18"/>
      <c r="AG959" s="18"/>
      <c r="AI959" s="18"/>
      <c r="AK959" s="18"/>
      <c r="AL959" s="18"/>
      <c r="AN959" s="36"/>
      <c r="AO959" s="36"/>
      <c r="AP959" s="36"/>
      <c r="AQ959" s="36"/>
      <c r="AR959" s="36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</row>
    <row r="960" spans="6:69" x14ac:dyDescent="0.25">
      <c r="F960" s="18"/>
      <c r="G960" s="18"/>
      <c r="H960" s="252"/>
      <c r="I960" s="18"/>
      <c r="J960" s="18"/>
      <c r="W960" s="215"/>
      <c r="X960" s="18"/>
      <c r="Y960" s="31"/>
      <c r="Z960" s="31"/>
      <c r="AA960" s="43"/>
      <c r="AB960" s="18"/>
      <c r="AC960" s="18"/>
      <c r="AE960" s="18"/>
      <c r="AF960" s="18"/>
      <c r="AG960" s="18"/>
      <c r="AI960" s="18"/>
      <c r="AK960" s="18"/>
      <c r="AL960" s="18"/>
      <c r="AN960" s="36"/>
      <c r="AO960" s="36"/>
      <c r="AP960" s="36"/>
      <c r="AQ960" s="36"/>
      <c r="AR960" s="36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</row>
    <row r="961" spans="6:69" x14ac:dyDescent="0.25">
      <c r="F961" s="18"/>
      <c r="G961" s="18"/>
      <c r="H961" s="252"/>
      <c r="I961" s="18"/>
      <c r="J961" s="18"/>
      <c r="W961" s="215"/>
      <c r="X961" s="18"/>
      <c r="Y961" s="31"/>
      <c r="Z961" s="31"/>
      <c r="AA961" s="43"/>
      <c r="AB961" s="18"/>
      <c r="AC961" s="18"/>
      <c r="AE961" s="18"/>
      <c r="AF961" s="18"/>
      <c r="AG961" s="18"/>
      <c r="AI961" s="18"/>
      <c r="AK961" s="18"/>
      <c r="AL961" s="18"/>
      <c r="AN961" s="36"/>
      <c r="AO961" s="36"/>
      <c r="AP961" s="36"/>
      <c r="AQ961" s="36"/>
      <c r="AR961" s="36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</row>
    <row r="962" spans="6:69" x14ac:dyDescent="0.25">
      <c r="F962" s="18"/>
      <c r="G962" s="18"/>
      <c r="H962" s="252"/>
      <c r="I962" s="18"/>
      <c r="J962" s="18"/>
      <c r="W962" s="215"/>
      <c r="X962" s="18"/>
      <c r="Y962" s="31"/>
      <c r="Z962" s="31"/>
      <c r="AA962" s="43"/>
      <c r="AB962" s="18"/>
      <c r="AC962" s="18"/>
      <c r="AE962" s="18"/>
      <c r="AF962" s="18"/>
      <c r="AG962" s="18"/>
      <c r="AI962" s="18"/>
      <c r="AK962" s="18"/>
      <c r="AL962" s="18"/>
      <c r="AN962" s="36"/>
      <c r="AO962" s="36"/>
      <c r="AP962" s="36"/>
      <c r="AQ962" s="36"/>
      <c r="AR962" s="36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</row>
    <row r="963" spans="6:69" x14ac:dyDescent="0.25">
      <c r="F963" s="18"/>
      <c r="G963" s="18"/>
      <c r="H963" s="252"/>
      <c r="I963" s="18"/>
      <c r="J963" s="18"/>
      <c r="W963" s="215"/>
      <c r="X963" s="18"/>
      <c r="Y963" s="31"/>
      <c r="Z963" s="31"/>
      <c r="AA963" s="43"/>
      <c r="AB963" s="18"/>
      <c r="AC963" s="18"/>
      <c r="AE963" s="18"/>
      <c r="AF963" s="18"/>
      <c r="AG963" s="18"/>
      <c r="AI963" s="18"/>
      <c r="AK963" s="18"/>
      <c r="AL963" s="18"/>
      <c r="AN963" s="36"/>
      <c r="AO963" s="36"/>
      <c r="AP963" s="36"/>
      <c r="AQ963" s="36"/>
      <c r="AR963" s="36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</row>
    <row r="964" spans="6:69" x14ac:dyDescent="0.25">
      <c r="F964" s="18"/>
      <c r="G964" s="18"/>
      <c r="H964" s="252"/>
      <c r="I964" s="18"/>
      <c r="J964" s="18"/>
      <c r="W964" s="215"/>
      <c r="X964" s="18"/>
      <c r="Y964" s="31"/>
      <c r="Z964" s="31"/>
      <c r="AA964" s="43"/>
      <c r="AB964" s="18"/>
      <c r="AC964" s="18"/>
      <c r="AE964" s="18"/>
      <c r="AF964" s="18"/>
      <c r="AG964" s="18"/>
      <c r="AI964" s="18"/>
      <c r="AK964" s="18"/>
      <c r="AL964" s="18"/>
      <c r="AN964" s="36"/>
      <c r="AO964" s="36"/>
      <c r="AP964" s="36"/>
      <c r="AQ964" s="36"/>
      <c r="AR964" s="36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</row>
    <row r="965" spans="6:69" x14ac:dyDescent="0.25">
      <c r="F965" s="18"/>
      <c r="G965" s="18"/>
      <c r="H965" s="252"/>
      <c r="I965" s="18"/>
      <c r="J965" s="18"/>
      <c r="W965" s="215"/>
      <c r="X965" s="18"/>
      <c r="Y965" s="31"/>
      <c r="Z965" s="31"/>
      <c r="AA965" s="43"/>
      <c r="AB965" s="18"/>
      <c r="AC965" s="18"/>
      <c r="AE965" s="18"/>
      <c r="AF965" s="18"/>
      <c r="AG965" s="18"/>
      <c r="AI965" s="18"/>
      <c r="AK965" s="18"/>
      <c r="AL965" s="18"/>
      <c r="AN965" s="36"/>
      <c r="AO965" s="36"/>
      <c r="AP965" s="36"/>
      <c r="AQ965" s="36"/>
      <c r="AR965" s="36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</row>
    <row r="966" spans="6:69" x14ac:dyDescent="0.25">
      <c r="F966" s="18"/>
      <c r="G966" s="18"/>
      <c r="H966" s="252"/>
      <c r="I966" s="18"/>
      <c r="J966" s="18"/>
      <c r="W966" s="215"/>
      <c r="X966" s="18"/>
      <c r="Y966" s="31"/>
      <c r="Z966" s="31"/>
      <c r="AA966" s="43"/>
      <c r="AB966" s="18"/>
      <c r="AC966" s="18"/>
      <c r="AE966" s="18"/>
      <c r="AF966" s="18"/>
      <c r="AG966" s="18"/>
      <c r="AI966" s="18"/>
      <c r="AK966" s="18"/>
      <c r="AL966" s="18"/>
      <c r="AN966" s="36"/>
      <c r="AO966" s="36"/>
      <c r="AP966" s="36"/>
      <c r="AQ966" s="36"/>
      <c r="AR966" s="36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</row>
    <row r="967" spans="6:69" x14ac:dyDescent="0.25">
      <c r="F967" s="18"/>
      <c r="G967" s="18"/>
      <c r="H967" s="252"/>
      <c r="I967" s="18"/>
      <c r="J967" s="18"/>
      <c r="W967" s="215"/>
      <c r="X967" s="18"/>
      <c r="Y967" s="31"/>
      <c r="Z967" s="31"/>
      <c r="AA967" s="43"/>
      <c r="AB967" s="18"/>
      <c r="AC967" s="18"/>
      <c r="AE967" s="18"/>
      <c r="AF967" s="18"/>
      <c r="AG967" s="18"/>
      <c r="AI967" s="18"/>
      <c r="AK967" s="18"/>
      <c r="AL967" s="18"/>
      <c r="AN967" s="36"/>
      <c r="AO967" s="36"/>
      <c r="AP967" s="36"/>
      <c r="AQ967" s="36"/>
      <c r="AR967" s="36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</row>
    <row r="968" spans="6:69" x14ac:dyDescent="0.25">
      <c r="F968" s="18"/>
      <c r="G968" s="18"/>
      <c r="H968" s="252"/>
      <c r="I968" s="18"/>
      <c r="J968" s="18"/>
      <c r="W968" s="215"/>
      <c r="X968" s="18"/>
      <c r="Y968" s="31"/>
      <c r="Z968" s="31"/>
      <c r="AA968" s="43"/>
      <c r="AB968" s="18"/>
      <c r="AC968" s="18"/>
      <c r="AE968" s="18"/>
      <c r="AF968" s="18"/>
      <c r="AG968" s="18"/>
      <c r="AI968" s="18"/>
      <c r="AK968" s="18"/>
      <c r="AL968" s="18"/>
      <c r="AN968" s="36"/>
      <c r="AO968" s="36"/>
      <c r="AP968" s="36"/>
      <c r="AQ968" s="36"/>
      <c r="AR968" s="36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</row>
    <row r="969" spans="6:69" x14ac:dyDescent="0.25">
      <c r="F969" s="18"/>
      <c r="G969" s="18"/>
      <c r="H969" s="252"/>
      <c r="I969" s="18"/>
      <c r="J969" s="18"/>
      <c r="W969" s="215"/>
      <c r="X969" s="18"/>
      <c r="Y969" s="31"/>
      <c r="Z969" s="31"/>
      <c r="AA969" s="43"/>
      <c r="AB969" s="18"/>
      <c r="AC969" s="18"/>
      <c r="AE969" s="18"/>
      <c r="AF969" s="18"/>
      <c r="AG969" s="18"/>
      <c r="AI969" s="18"/>
      <c r="AK969" s="18"/>
      <c r="AL969" s="18"/>
      <c r="AN969" s="36"/>
      <c r="AO969" s="36"/>
      <c r="AP969" s="36"/>
      <c r="AQ969" s="36"/>
      <c r="AR969" s="36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</row>
    <row r="970" spans="6:69" x14ac:dyDescent="0.25">
      <c r="F970" s="18"/>
      <c r="G970" s="18"/>
      <c r="H970" s="252"/>
      <c r="I970" s="18"/>
      <c r="J970" s="18"/>
      <c r="W970" s="215"/>
      <c r="X970" s="18"/>
      <c r="Y970" s="31"/>
      <c r="Z970" s="31"/>
      <c r="AA970" s="43"/>
      <c r="AB970" s="18"/>
      <c r="AC970" s="18"/>
      <c r="AE970" s="18"/>
      <c r="AF970" s="18"/>
      <c r="AG970" s="18"/>
      <c r="AI970" s="18"/>
      <c r="AK970" s="18"/>
      <c r="AL970" s="18"/>
      <c r="AN970" s="36"/>
      <c r="AO970" s="36"/>
      <c r="AP970" s="36"/>
      <c r="AQ970" s="36"/>
      <c r="AR970" s="36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</row>
    <row r="971" spans="6:69" x14ac:dyDescent="0.25">
      <c r="F971" s="18"/>
      <c r="G971" s="18"/>
      <c r="H971" s="252"/>
      <c r="I971" s="18"/>
      <c r="J971" s="18"/>
      <c r="W971" s="215"/>
      <c r="X971" s="18"/>
      <c r="Y971" s="31"/>
      <c r="Z971" s="31"/>
      <c r="AA971" s="43"/>
      <c r="AB971" s="18"/>
      <c r="AC971" s="18"/>
      <c r="AE971" s="18"/>
      <c r="AF971" s="18"/>
      <c r="AG971" s="18"/>
      <c r="AI971" s="18"/>
      <c r="AK971" s="18"/>
      <c r="AL971" s="18"/>
      <c r="AN971" s="36"/>
      <c r="AO971" s="36"/>
      <c r="AP971" s="36"/>
      <c r="AQ971" s="36"/>
      <c r="AR971" s="36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</row>
    <row r="972" spans="6:69" x14ac:dyDescent="0.25">
      <c r="F972" s="18"/>
      <c r="G972" s="18"/>
      <c r="H972" s="252"/>
      <c r="I972" s="18"/>
      <c r="J972" s="18"/>
      <c r="W972" s="215"/>
      <c r="X972" s="18"/>
      <c r="Y972" s="31"/>
      <c r="Z972" s="31"/>
      <c r="AA972" s="43"/>
      <c r="AB972" s="18"/>
      <c r="AC972" s="18"/>
      <c r="AE972" s="18"/>
      <c r="AF972" s="18"/>
      <c r="AG972" s="18"/>
      <c r="AI972" s="18"/>
      <c r="AK972" s="18"/>
      <c r="AL972" s="18"/>
      <c r="AN972" s="36"/>
      <c r="AO972" s="36"/>
      <c r="AP972" s="36"/>
      <c r="AQ972" s="36"/>
      <c r="AR972" s="36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</row>
    <row r="973" spans="6:69" x14ac:dyDescent="0.25">
      <c r="F973" s="18"/>
      <c r="G973" s="18"/>
      <c r="H973" s="252"/>
      <c r="I973" s="18"/>
      <c r="J973" s="18"/>
      <c r="W973" s="215"/>
      <c r="X973" s="18"/>
      <c r="Y973" s="31"/>
      <c r="Z973" s="31"/>
      <c r="AA973" s="43"/>
      <c r="AB973" s="18"/>
      <c r="AC973" s="18"/>
      <c r="AE973" s="18"/>
      <c r="AF973" s="18"/>
      <c r="AG973" s="18"/>
      <c r="AI973" s="18"/>
      <c r="AK973" s="18"/>
      <c r="AL973" s="18"/>
      <c r="AN973" s="36"/>
      <c r="AO973" s="36"/>
      <c r="AP973" s="36"/>
      <c r="AQ973" s="36"/>
      <c r="AR973" s="36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</row>
    <row r="974" spans="6:69" x14ac:dyDescent="0.25">
      <c r="F974" s="18"/>
      <c r="G974" s="18"/>
      <c r="H974" s="252"/>
      <c r="I974" s="18"/>
      <c r="J974" s="18"/>
      <c r="W974" s="215"/>
      <c r="X974" s="18"/>
      <c r="Y974" s="31"/>
      <c r="Z974" s="31"/>
      <c r="AA974" s="43"/>
      <c r="AB974" s="18"/>
      <c r="AC974" s="18"/>
      <c r="AE974" s="18"/>
      <c r="AF974" s="18"/>
      <c r="AG974" s="18"/>
      <c r="AI974" s="18"/>
      <c r="AK974" s="18"/>
      <c r="AL974" s="18"/>
      <c r="AN974" s="36"/>
      <c r="AO974" s="36"/>
      <c r="AP974" s="36"/>
      <c r="AQ974" s="36"/>
      <c r="AR974" s="36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</row>
    <row r="975" spans="6:69" x14ac:dyDescent="0.25">
      <c r="F975" s="18"/>
      <c r="G975" s="18"/>
      <c r="H975" s="252"/>
      <c r="I975" s="18"/>
      <c r="J975" s="18"/>
      <c r="W975" s="215"/>
      <c r="X975" s="18"/>
      <c r="Y975" s="31"/>
      <c r="Z975" s="31"/>
      <c r="AA975" s="43"/>
      <c r="AB975" s="18"/>
      <c r="AC975" s="18"/>
      <c r="AE975" s="18"/>
      <c r="AF975" s="18"/>
      <c r="AG975" s="18"/>
      <c r="AI975" s="18"/>
      <c r="AK975" s="18"/>
      <c r="AL975" s="18"/>
      <c r="AN975" s="36"/>
      <c r="AO975" s="36"/>
      <c r="AP975" s="36"/>
      <c r="AQ975" s="36"/>
      <c r="AR975" s="36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</row>
    <row r="976" spans="6:69" x14ac:dyDescent="0.25">
      <c r="F976" s="18"/>
      <c r="G976" s="18"/>
      <c r="H976" s="252"/>
      <c r="I976" s="18"/>
      <c r="J976" s="18"/>
      <c r="W976" s="215"/>
      <c r="X976" s="18"/>
      <c r="Y976" s="31"/>
      <c r="Z976" s="31"/>
      <c r="AA976" s="43"/>
      <c r="AB976" s="18"/>
      <c r="AC976" s="18"/>
      <c r="AE976" s="18"/>
      <c r="AF976" s="18"/>
      <c r="AG976" s="18"/>
      <c r="AI976" s="18"/>
      <c r="AK976" s="18"/>
      <c r="AL976" s="18"/>
      <c r="AN976" s="36"/>
      <c r="AO976" s="36"/>
      <c r="AP976" s="36"/>
      <c r="AQ976" s="36"/>
      <c r="AR976" s="36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</row>
    <row r="977" spans="6:69" x14ac:dyDescent="0.25">
      <c r="F977" s="18"/>
      <c r="G977" s="18"/>
      <c r="H977" s="252"/>
      <c r="I977" s="18"/>
      <c r="J977" s="18"/>
      <c r="W977" s="215"/>
      <c r="X977" s="18"/>
      <c r="Y977" s="31"/>
      <c r="Z977" s="31"/>
      <c r="AA977" s="43"/>
      <c r="AB977" s="18"/>
      <c r="AC977" s="18"/>
      <c r="AE977" s="18"/>
      <c r="AF977" s="18"/>
      <c r="AG977" s="18"/>
      <c r="AI977" s="18"/>
      <c r="AK977" s="18"/>
      <c r="AL977" s="18"/>
      <c r="AN977" s="36"/>
      <c r="AO977" s="36"/>
      <c r="AP977" s="36"/>
      <c r="AQ977" s="36"/>
      <c r="AR977" s="36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</row>
    <row r="978" spans="6:69" x14ac:dyDescent="0.25">
      <c r="F978" s="18"/>
      <c r="G978" s="18"/>
      <c r="H978" s="252"/>
      <c r="I978" s="18"/>
      <c r="J978" s="18"/>
      <c r="W978" s="215"/>
      <c r="X978" s="18"/>
      <c r="Y978" s="31"/>
      <c r="Z978" s="31"/>
      <c r="AA978" s="43"/>
      <c r="AB978" s="18"/>
      <c r="AC978" s="18"/>
      <c r="AE978" s="18"/>
      <c r="AF978" s="18"/>
      <c r="AG978" s="18"/>
      <c r="AI978" s="18"/>
      <c r="AK978" s="18"/>
      <c r="AL978" s="18"/>
      <c r="AN978" s="36"/>
      <c r="AO978" s="36"/>
      <c r="AP978" s="36"/>
      <c r="AQ978" s="36"/>
      <c r="AR978" s="36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</row>
    <row r="979" spans="6:69" x14ac:dyDescent="0.25">
      <c r="F979" s="18"/>
      <c r="G979" s="18"/>
      <c r="H979" s="252"/>
      <c r="I979" s="18"/>
      <c r="J979" s="18"/>
      <c r="W979" s="215"/>
      <c r="X979" s="18"/>
      <c r="Y979" s="31"/>
      <c r="Z979" s="31"/>
      <c r="AA979" s="43"/>
      <c r="AB979" s="18"/>
      <c r="AC979" s="18"/>
      <c r="AE979" s="18"/>
      <c r="AF979" s="18"/>
      <c r="AG979" s="18"/>
      <c r="AI979" s="18"/>
      <c r="AK979" s="18"/>
      <c r="AL979" s="18"/>
      <c r="AN979" s="36"/>
      <c r="AO979" s="36"/>
      <c r="AP979" s="36"/>
      <c r="AQ979" s="36"/>
      <c r="AR979" s="36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</row>
    <row r="980" spans="6:69" x14ac:dyDescent="0.25">
      <c r="F980" s="18"/>
      <c r="G980" s="18"/>
      <c r="H980" s="252"/>
      <c r="I980" s="18"/>
      <c r="J980" s="18"/>
      <c r="W980" s="215"/>
      <c r="X980" s="18"/>
      <c r="Y980" s="31"/>
      <c r="Z980" s="31"/>
      <c r="AA980" s="43"/>
      <c r="AB980" s="18"/>
      <c r="AC980" s="18"/>
      <c r="AE980" s="18"/>
      <c r="AF980" s="18"/>
      <c r="AG980" s="18"/>
      <c r="AI980" s="18"/>
      <c r="AK980" s="18"/>
      <c r="AL980" s="18"/>
      <c r="AN980" s="36"/>
      <c r="AO980" s="36"/>
      <c r="AP980" s="36"/>
      <c r="AQ980" s="36"/>
      <c r="AR980" s="36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</row>
    <row r="981" spans="6:69" x14ac:dyDescent="0.25">
      <c r="F981" s="18"/>
      <c r="G981" s="18"/>
      <c r="H981" s="252"/>
      <c r="I981" s="18"/>
      <c r="J981" s="18"/>
      <c r="W981" s="215"/>
      <c r="X981" s="18"/>
      <c r="Y981" s="31"/>
      <c r="Z981" s="31"/>
      <c r="AA981" s="43"/>
      <c r="AB981" s="18"/>
      <c r="AC981" s="18"/>
      <c r="AE981" s="18"/>
      <c r="AF981" s="18"/>
      <c r="AG981" s="18"/>
      <c r="AI981" s="18"/>
      <c r="AK981" s="18"/>
      <c r="AL981" s="18"/>
      <c r="AN981" s="36"/>
      <c r="AO981" s="36"/>
      <c r="AP981" s="36"/>
      <c r="AQ981" s="36"/>
      <c r="AR981" s="36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</row>
    <row r="982" spans="6:69" x14ac:dyDescent="0.25">
      <c r="F982" s="18"/>
      <c r="G982" s="18"/>
      <c r="H982" s="252"/>
      <c r="I982" s="18"/>
      <c r="J982" s="18"/>
      <c r="W982" s="215"/>
      <c r="X982" s="18"/>
      <c r="Y982" s="31"/>
      <c r="Z982" s="31"/>
      <c r="AA982" s="43"/>
      <c r="AB982" s="18"/>
      <c r="AC982" s="18"/>
      <c r="AE982" s="18"/>
      <c r="AF982" s="18"/>
      <c r="AG982" s="18"/>
      <c r="AI982" s="18"/>
      <c r="AK982" s="18"/>
      <c r="AL982" s="18"/>
      <c r="AN982" s="36"/>
      <c r="AO982" s="36"/>
      <c r="AP982" s="36"/>
      <c r="AQ982" s="36"/>
      <c r="AR982" s="36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</row>
    <row r="983" spans="6:69" x14ac:dyDescent="0.25">
      <c r="F983" s="18"/>
      <c r="G983" s="18"/>
      <c r="H983" s="252"/>
      <c r="I983" s="18"/>
      <c r="J983" s="18"/>
      <c r="W983" s="215"/>
      <c r="X983" s="18"/>
      <c r="Y983" s="31"/>
      <c r="Z983" s="31"/>
      <c r="AA983" s="43"/>
      <c r="AB983" s="18"/>
      <c r="AC983" s="18"/>
      <c r="AE983" s="18"/>
      <c r="AF983" s="18"/>
      <c r="AG983" s="18"/>
      <c r="AI983" s="18"/>
      <c r="AK983" s="18"/>
      <c r="AL983" s="18"/>
      <c r="AN983" s="36"/>
      <c r="AO983" s="36"/>
      <c r="AP983" s="36"/>
      <c r="AQ983" s="36"/>
      <c r="AR983" s="36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</row>
    <row r="984" spans="6:69" x14ac:dyDescent="0.25">
      <c r="F984" s="18"/>
      <c r="G984" s="18"/>
      <c r="H984" s="252"/>
      <c r="I984" s="18"/>
      <c r="J984" s="18"/>
      <c r="W984" s="215"/>
      <c r="X984" s="18"/>
      <c r="Y984" s="31"/>
      <c r="Z984" s="31"/>
      <c r="AA984" s="43"/>
      <c r="AB984" s="18"/>
      <c r="AC984" s="18"/>
      <c r="AE984" s="18"/>
      <c r="AF984" s="18"/>
      <c r="AG984" s="18"/>
      <c r="AI984" s="18"/>
      <c r="AK984" s="18"/>
      <c r="AL984" s="18"/>
      <c r="AN984" s="36"/>
      <c r="AO984" s="36"/>
      <c r="AP984" s="36"/>
      <c r="AQ984" s="36"/>
      <c r="AR984" s="36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</row>
    <row r="985" spans="6:69" x14ac:dyDescent="0.25">
      <c r="F985" s="18"/>
      <c r="G985" s="18"/>
      <c r="H985" s="252"/>
      <c r="I985" s="18"/>
      <c r="J985" s="18"/>
      <c r="W985" s="215"/>
      <c r="X985" s="18"/>
      <c r="Y985" s="31"/>
      <c r="Z985" s="31"/>
      <c r="AA985" s="43"/>
      <c r="AB985" s="18"/>
      <c r="AC985" s="18"/>
      <c r="AE985" s="18"/>
      <c r="AF985" s="18"/>
      <c r="AG985" s="18"/>
      <c r="AI985" s="18"/>
      <c r="AK985" s="18"/>
      <c r="AL985" s="18"/>
      <c r="AN985" s="36"/>
      <c r="AO985" s="36"/>
      <c r="AP985" s="36"/>
      <c r="AQ985" s="36"/>
      <c r="AR985" s="36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</row>
    <row r="986" spans="6:69" x14ac:dyDescent="0.25">
      <c r="F986" s="18"/>
      <c r="G986" s="18"/>
      <c r="H986" s="252"/>
      <c r="I986" s="18"/>
      <c r="J986" s="18"/>
      <c r="W986" s="215"/>
      <c r="X986" s="18"/>
      <c r="Y986" s="31"/>
      <c r="Z986" s="31"/>
      <c r="AA986" s="43"/>
      <c r="AB986" s="18"/>
      <c r="AC986" s="18"/>
      <c r="AE986" s="18"/>
      <c r="AF986" s="18"/>
      <c r="AG986" s="18"/>
      <c r="AI986" s="18"/>
      <c r="AK986" s="18"/>
      <c r="AL986" s="18"/>
      <c r="AN986" s="36"/>
      <c r="AO986" s="36"/>
      <c r="AP986" s="36"/>
      <c r="AQ986" s="36"/>
      <c r="AR986" s="36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</row>
    <row r="987" spans="6:69" x14ac:dyDescent="0.25">
      <c r="F987" s="18"/>
      <c r="G987" s="18"/>
      <c r="H987" s="252"/>
      <c r="I987" s="18"/>
      <c r="J987" s="18"/>
      <c r="W987" s="215"/>
      <c r="X987" s="18"/>
      <c r="Y987" s="31"/>
      <c r="Z987" s="31"/>
      <c r="AA987" s="43"/>
      <c r="AB987" s="18"/>
      <c r="AC987" s="18"/>
      <c r="AE987" s="18"/>
      <c r="AF987" s="18"/>
      <c r="AG987" s="18"/>
      <c r="AI987" s="18"/>
      <c r="AK987" s="18"/>
      <c r="AL987" s="18"/>
      <c r="AN987" s="36"/>
      <c r="AO987" s="36"/>
      <c r="AP987" s="36"/>
      <c r="AQ987" s="36"/>
      <c r="AR987" s="36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</row>
    <row r="988" spans="6:69" x14ac:dyDescent="0.25">
      <c r="F988" s="18"/>
      <c r="G988" s="18"/>
      <c r="H988" s="252"/>
      <c r="I988" s="18"/>
      <c r="J988" s="18"/>
      <c r="W988" s="215"/>
      <c r="X988" s="18"/>
      <c r="Y988" s="31"/>
      <c r="Z988" s="31"/>
      <c r="AA988" s="43"/>
      <c r="AB988" s="18"/>
      <c r="AC988" s="18"/>
      <c r="AE988" s="18"/>
      <c r="AF988" s="18"/>
      <c r="AG988" s="18"/>
      <c r="AI988" s="18"/>
      <c r="AK988" s="18"/>
      <c r="AL988" s="18"/>
      <c r="AN988" s="36"/>
      <c r="AO988" s="36"/>
      <c r="AP988" s="36"/>
      <c r="AQ988" s="36"/>
      <c r="AR988" s="36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</row>
    <row r="989" spans="6:69" x14ac:dyDescent="0.25">
      <c r="F989" s="18"/>
      <c r="G989" s="18"/>
      <c r="H989" s="252"/>
      <c r="I989" s="18"/>
      <c r="J989" s="18"/>
      <c r="W989" s="215"/>
      <c r="X989" s="18"/>
      <c r="Y989" s="31"/>
      <c r="Z989" s="31"/>
      <c r="AA989" s="43"/>
      <c r="AB989" s="18"/>
      <c r="AC989" s="18"/>
      <c r="AE989" s="18"/>
      <c r="AF989" s="18"/>
      <c r="AG989" s="18"/>
      <c r="AI989" s="18"/>
      <c r="AK989" s="18"/>
      <c r="AL989" s="18"/>
      <c r="AN989" s="36"/>
      <c r="AO989" s="36"/>
      <c r="AP989" s="36"/>
      <c r="AQ989" s="36"/>
      <c r="AR989" s="36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</row>
    <row r="990" spans="6:69" x14ac:dyDescent="0.25">
      <c r="F990" s="18"/>
      <c r="G990" s="18"/>
      <c r="H990" s="252"/>
      <c r="I990" s="18"/>
      <c r="J990" s="18"/>
      <c r="W990" s="215"/>
      <c r="X990" s="18"/>
      <c r="Y990" s="31"/>
      <c r="Z990" s="31"/>
      <c r="AA990" s="43"/>
      <c r="AB990" s="18"/>
      <c r="AC990" s="18"/>
      <c r="AE990" s="18"/>
      <c r="AF990" s="18"/>
      <c r="AG990" s="18"/>
      <c r="AI990" s="18"/>
      <c r="AK990" s="18"/>
      <c r="AL990" s="18"/>
      <c r="AN990" s="36"/>
      <c r="AO990" s="36"/>
      <c r="AP990" s="36"/>
      <c r="AQ990" s="36"/>
      <c r="AR990" s="36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</row>
    <row r="991" spans="6:69" x14ac:dyDescent="0.25">
      <c r="F991" s="18"/>
      <c r="G991" s="18"/>
      <c r="H991" s="252"/>
      <c r="I991" s="18"/>
      <c r="J991" s="18"/>
      <c r="W991" s="215"/>
      <c r="X991" s="18"/>
      <c r="Y991" s="31"/>
      <c r="Z991" s="31"/>
      <c r="AA991" s="43"/>
      <c r="AB991" s="18"/>
      <c r="AC991" s="18"/>
      <c r="AE991" s="18"/>
      <c r="AF991" s="18"/>
      <c r="AG991" s="18"/>
      <c r="AI991" s="18"/>
      <c r="AK991" s="18"/>
      <c r="AL991" s="18"/>
      <c r="AN991" s="36"/>
      <c r="AO991" s="36"/>
      <c r="AP991" s="36"/>
      <c r="AQ991" s="36"/>
      <c r="AR991" s="36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</row>
    <row r="992" spans="6:69" x14ac:dyDescent="0.25">
      <c r="F992" s="18"/>
      <c r="G992" s="18"/>
      <c r="H992" s="252"/>
      <c r="I992" s="18"/>
      <c r="J992" s="18"/>
      <c r="W992" s="215"/>
      <c r="X992" s="18"/>
      <c r="Y992" s="31"/>
      <c r="Z992" s="31"/>
      <c r="AA992" s="43"/>
      <c r="AB992" s="18"/>
      <c r="AC992" s="18"/>
      <c r="AE992" s="18"/>
      <c r="AF992" s="18"/>
      <c r="AG992" s="18"/>
      <c r="AI992" s="18"/>
      <c r="AK992" s="18"/>
      <c r="AL992" s="18"/>
      <c r="AN992" s="36"/>
      <c r="AO992" s="36"/>
      <c r="AP992" s="36"/>
      <c r="AQ992" s="36"/>
      <c r="AR992" s="36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</row>
    <row r="993" spans="6:69" x14ac:dyDescent="0.25">
      <c r="F993" s="18"/>
      <c r="G993" s="18"/>
      <c r="H993" s="252"/>
      <c r="I993" s="18"/>
      <c r="J993" s="18"/>
      <c r="W993" s="215"/>
      <c r="X993" s="18"/>
      <c r="Y993" s="31"/>
      <c r="Z993" s="31"/>
      <c r="AA993" s="43"/>
      <c r="AB993" s="18"/>
      <c r="AC993" s="18"/>
      <c r="AE993" s="18"/>
      <c r="AF993" s="18"/>
      <c r="AG993" s="18"/>
      <c r="AI993" s="18"/>
      <c r="AK993" s="18"/>
      <c r="AL993" s="18"/>
      <c r="AN993" s="36"/>
      <c r="AO993" s="36"/>
      <c r="AP993" s="36"/>
      <c r="AQ993" s="36"/>
      <c r="AR993" s="36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</row>
    <row r="994" spans="6:69" x14ac:dyDescent="0.25">
      <c r="F994" s="18"/>
      <c r="G994" s="18"/>
      <c r="H994" s="252"/>
      <c r="I994" s="18"/>
      <c r="J994" s="18"/>
      <c r="W994" s="215"/>
      <c r="X994" s="18"/>
      <c r="Y994" s="31"/>
      <c r="Z994" s="31"/>
      <c r="AA994" s="43"/>
      <c r="AB994" s="18"/>
      <c r="AC994" s="18"/>
      <c r="AE994" s="18"/>
      <c r="AF994" s="18"/>
      <c r="AG994" s="18"/>
      <c r="AI994" s="18"/>
      <c r="AK994" s="18"/>
      <c r="AL994" s="18"/>
      <c r="AN994" s="36"/>
      <c r="AO994" s="36"/>
      <c r="AP994" s="36"/>
      <c r="AQ994" s="36"/>
      <c r="AR994" s="36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</row>
    <row r="995" spans="6:69" x14ac:dyDescent="0.25">
      <c r="F995" s="18"/>
      <c r="G995" s="18"/>
      <c r="H995" s="252"/>
      <c r="I995" s="18"/>
      <c r="J995" s="18"/>
      <c r="W995" s="215"/>
      <c r="X995" s="18"/>
      <c r="Y995" s="31"/>
      <c r="Z995" s="31"/>
      <c r="AA995" s="43"/>
      <c r="AB995" s="18"/>
      <c r="AC995" s="18"/>
      <c r="AE995" s="18"/>
      <c r="AF995" s="18"/>
      <c r="AG995" s="18"/>
      <c r="AI995" s="18"/>
      <c r="AK995" s="18"/>
      <c r="AL995" s="18"/>
      <c r="AN995" s="36"/>
      <c r="AO995" s="36"/>
      <c r="AP995" s="36"/>
      <c r="AQ995" s="36"/>
      <c r="AR995" s="36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</row>
    <row r="996" spans="6:69" x14ac:dyDescent="0.25">
      <c r="F996" s="18"/>
      <c r="G996" s="18"/>
      <c r="H996" s="252"/>
      <c r="I996" s="18"/>
      <c r="J996" s="18"/>
      <c r="W996" s="215"/>
      <c r="X996" s="18"/>
      <c r="Y996" s="31"/>
      <c r="Z996" s="31"/>
      <c r="AA996" s="43"/>
      <c r="AB996" s="18"/>
      <c r="AC996" s="18"/>
      <c r="AE996" s="18"/>
      <c r="AF996" s="18"/>
      <c r="AG996" s="18"/>
      <c r="AI996" s="18"/>
      <c r="AK996" s="18"/>
      <c r="AL996" s="18"/>
      <c r="AN996" s="36"/>
      <c r="AO996" s="36"/>
      <c r="AP996" s="36"/>
      <c r="AQ996" s="36"/>
      <c r="AR996" s="36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</row>
    <row r="997" spans="6:69" x14ac:dyDescent="0.25">
      <c r="F997" s="18"/>
      <c r="G997" s="18"/>
      <c r="H997" s="252"/>
      <c r="I997" s="18"/>
      <c r="J997" s="18"/>
      <c r="W997" s="215"/>
      <c r="X997" s="18"/>
      <c r="Y997" s="31"/>
      <c r="Z997" s="31"/>
      <c r="AA997" s="43"/>
      <c r="AB997" s="18"/>
      <c r="AC997" s="18"/>
      <c r="AE997" s="18"/>
      <c r="AF997" s="18"/>
      <c r="AG997" s="18"/>
      <c r="AI997" s="18"/>
      <c r="AK997" s="18"/>
      <c r="AL997" s="18"/>
      <c r="AN997" s="36"/>
      <c r="AO997" s="36"/>
      <c r="AP997" s="36"/>
      <c r="AQ997" s="36"/>
      <c r="AR997" s="36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</row>
    <row r="998" spans="6:69" x14ac:dyDescent="0.25">
      <c r="F998" s="18"/>
      <c r="G998" s="18"/>
      <c r="H998" s="252"/>
      <c r="I998" s="18"/>
      <c r="J998" s="18"/>
      <c r="W998" s="215"/>
      <c r="X998" s="18"/>
      <c r="Y998" s="31"/>
      <c r="Z998" s="31"/>
      <c r="AA998" s="43"/>
      <c r="AB998" s="18"/>
      <c r="AC998" s="18"/>
      <c r="AE998" s="18"/>
      <c r="AF998" s="18"/>
      <c r="AG998" s="18"/>
      <c r="AI998" s="18"/>
      <c r="AK998" s="18"/>
      <c r="AL998" s="18"/>
      <c r="AN998" s="36"/>
      <c r="AO998" s="36"/>
      <c r="AP998" s="36"/>
      <c r="AQ998" s="36"/>
      <c r="AR998" s="36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</row>
    <row r="999" spans="6:69" x14ac:dyDescent="0.25">
      <c r="F999" s="18"/>
      <c r="G999" s="18"/>
      <c r="H999" s="252"/>
      <c r="I999" s="18"/>
      <c r="J999" s="18"/>
      <c r="W999" s="215"/>
      <c r="X999" s="18"/>
      <c r="Y999" s="31"/>
      <c r="Z999" s="31"/>
      <c r="AA999" s="43"/>
      <c r="AB999" s="18"/>
      <c r="AC999" s="18"/>
      <c r="AE999" s="18"/>
      <c r="AF999" s="18"/>
      <c r="AG999" s="18"/>
      <c r="AI999" s="18"/>
      <c r="AK999" s="18"/>
      <c r="AL999" s="18"/>
      <c r="AN999" s="36"/>
      <c r="AO999" s="36"/>
      <c r="AP999" s="36"/>
      <c r="AQ999" s="36"/>
      <c r="AR999" s="36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</row>
    <row r="1000" spans="6:69" x14ac:dyDescent="0.25">
      <c r="F1000" s="18"/>
      <c r="G1000" s="18"/>
      <c r="H1000" s="252"/>
      <c r="I1000" s="18"/>
      <c r="J1000" s="18"/>
      <c r="W1000" s="215"/>
      <c r="X1000" s="18"/>
      <c r="Y1000" s="31"/>
      <c r="Z1000" s="31"/>
      <c r="AA1000" s="43"/>
      <c r="AB1000" s="18"/>
      <c r="AC1000" s="18"/>
      <c r="AE1000" s="18"/>
      <c r="AF1000" s="18"/>
      <c r="AG1000" s="18"/>
      <c r="AI1000" s="18"/>
      <c r="AK1000" s="18"/>
      <c r="AL1000" s="18"/>
      <c r="AN1000" s="36"/>
      <c r="AO1000" s="36"/>
      <c r="AP1000" s="36"/>
      <c r="AQ1000" s="36"/>
      <c r="AR1000" s="36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</row>
    <row r="1001" spans="6:69" x14ac:dyDescent="0.25">
      <c r="F1001" s="18"/>
      <c r="G1001" s="18"/>
      <c r="H1001" s="252"/>
      <c r="I1001" s="18"/>
      <c r="J1001" s="18"/>
      <c r="W1001" s="215"/>
      <c r="X1001" s="18"/>
      <c r="Y1001" s="31"/>
      <c r="Z1001" s="31"/>
      <c r="AA1001" s="43"/>
      <c r="AB1001" s="18"/>
      <c r="AC1001" s="18"/>
      <c r="AE1001" s="18"/>
      <c r="AF1001" s="18"/>
      <c r="AG1001" s="18"/>
      <c r="AI1001" s="18"/>
      <c r="AK1001" s="18"/>
      <c r="AL1001" s="18"/>
      <c r="AN1001" s="36"/>
      <c r="AO1001" s="36"/>
      <c r="AP1001" s="36"/>
      <c r="AQ1001" s="36"/>
      <c r="AR1001" s="36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</row>
    <row r="1002" spans="6:69" x14ac:dyDescent="0.25">
      <c r="F1002" s="18"/>
      <c r="G1002" s="18"/>
      <c r="H1002" s="252"/>
      <c r="I1002" s="18"/>
      <c r="J1002" s="18"/>
      <c r="W1002" s="215"/>
      <c r="X1002" s="18"/>
      <c r="Y1002" s="31"/>
      <c r="Z1002" s="31"/>
      <c r="AA1002" s="43"/>
      <c r="AB1002" s="18"/>
      <c r="AC1002" s="18"/>
      <c r="AE1002" s="18"/>
      <c r="AF1002" s="18"/>
      <c r="AG1002" s="18"/>
      <c r="AI1002" s="18"/>
      <c r="AK1002" s="18"/>
      <c r="AL1002" s="18"/>
      <c r="AN1002" s="36"/>
      <c r="AO1002" s="36"/>
      <c r="AP1002" s="36"/>
      <c r="AQ1002" s="36"/>
      <c r="AR1002" s="36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</row>
    <row r="1003" spans="6:69" x14ac:dyDescent="0.25">
      <c r="F1003" s="18"/>
      <c r="G1003" s="18"/>
      <c r="H1003" s="252"/>
      <c r="I1003" s="18"/>
      <c r="J1003" s="18"/>
      <c r="W1003" s="215"/>
      <c r="X1003" s="18"/>
      <c r="Y1003" s="31"/>
      <c r="Z1003" s="31"/>
      <c r="AA1003" s="43"/>
      <c r="AB1003" s="18"/>
      <c r="AC1003" s="18"/>
      <c r="AE1003" s="18"/>
      <c r="AF1003" s="18"/>
      <c r="AG1003" s="18"/>
      <c r="AI1003" s="18"/>
      <c r="AK1003" s="18"/>
      <c r="AL1003" s="18"/>
      <c r="AN1003" s="36"/>
      <c r="AO1003" s="36"/>
      <c r="AP1003" s="36"/>
      <c r="AQ1003" s="36"/>
      <c r="AR1003" s="36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</row>
    <row r="1004" spans="6:69" x14ac:dyDescent="0.25">
      <c r="F1004" s="18"/>
      <c r="G1004" s="18"/>
      <c r="H1004" s="252"/>
      <c r="I1004" s="18"/>
      <c r="J1004" s="18"/>
      <c r="W1004" s="215"/>
      <c r="X1004" s="18"/>
      <c r="Y1004" s="31"/>
      <c r="Z1004" s="31"/>
      <c r="AA1004" s="43"/>
      <c r="AB1004" s="18"/>
      <c r="AC1004" s="18"/>
      <c r="AE1004" s="18"/>
      <c r="AF1004" s="18"/>
      <c r="AG1004" s="18"/>
      <c r="AI1004" s="18"/>
      <c r="AK1004" s="18"/>
      <c r="AL1004" s="18"/>
      <c r="AN1004" s="36"/>
      <c r="AO1004" s="36"/>
      <c r="AP1004" s="36"/>
      <c r="AQ1004" s="36"/>
      <c r="AR1004" s="36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</row>
    <row r="1005" spans="6:69" x14ac:dyDescent="0.25">
      <c r="F1005" s="18"/>
      <c r="G1005" s="18"/>
      <c r="H1005" s="252"/>
      <c r="I1005" s="18"/>
      <c r="J1005" s="18"/>
      <c r="W1005" s="215"/>
      <c r="X1005" s="18"/>
      <c r="Y1005" s="31"/>
      <c r="Z1005" s="31"/>
      <c r="AA1005" s="43"/>
      <c r="AB1005" s="18"/>
      <c r="AC1005" s="18"/>
      <c r="AE1005" s="18"/>
      <c r="AF1005" s="18"/>
      <c r="AG1005" s="18"/>
      <c r="AI1005" s="18"/>
      <c r="AK1005" s="18"/>
      <c r="AL1005" s="18"/>
      <c r="AN1005" s="36"/>
      <c r="AO1005" s="36"/>
      <c r="AP1005" s="36"/>
      <c r="AQ1005" s="36"/>
      <c r="AR1005" s="36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</row>
    <row r="1006" spans="6:69" x14ac:dyDescent="0.25">
      <c r="F1006" s="18"/>
      <c r="G1006" s="18"/>
      <c r="H1006" s="252"/>
      <c r="I1006" s="18"/>
      <c r="J1006" s="18"/>
      <c r="W1006" s="215"/>
      <c r="X1006" s="18"/>
      <c r="Y1006" s="31"/>
      <c r="Z1006" s="31"/>
      <c r="AA1006" s="43"/>
      <c r="AB1006" s="18"/>
      <c r="AC1006" s="18"/>
      <c r="AE1006" s="18"/>
      <c r="AF1006" s="18"/>
      <c r="AG1006" s="18"/>
      <c r="AI1006" s="18"/>
      <c r="AK1006" s="18"/>
      <c r="AL1006" s="18"/>
      <c r="AN1006" s="36"/>
      <c r="AO1006" s="36"/>
      <c r="AP1006" s="36"/>
      <c r="AQ1006" s="36"/>
      <c r="AR1006" s="36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</row>
    <row r="1007" spans="6:69" x14ac:dyDescent="0.25">
      <c r="F1007" s="18"/>
      <c r="G1007" s="18"/>
      <c r="H1007" s="252"/>
      <c r="I1007" s="18"/>
      <c r="J1007" s="18"/>
      <c r="W1007" s="215"/>
      <c r="X1007" s="18"/>
      <c r="Y1007" s="31"/>
      <c r="Z1007" s="31"/>
      <c r="AA1007" s="43"/>
      <c r="AB1007" s="18"/>
      <c r="AC1007" s="18"/>
      <c r="AE1007" s="18"/>
      <c r="AF1007" s="18"/>
      <c r="AG1007" s="18"/>
      <c r="AI1007" s="18"/>
      <c r="AK1007" s="18"/>
      <c r="AL1007" s="18"/>
      <c r="AN1007" s="36"/>
      <c r="AO1007" s="36"/>
      <c r="AP1007" s="36"/>
      <c r="AQ1007" s="36"/>
      <c r="AR1007" s="36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</row>
    <row r="1008" spans="6:69" x14ac:dyDescent="0.25">
      <c r="F1008" s="18"/>
      <c r="G1008" s="18"/>
      <c r="H1008" s="252"/>
      <c r="I1008" s="18"/>
      <c r="J1008" s="18"/>
      <c r="W1008" s="215"/>
      <c r="X1008" s="18"/>
      <c r="Y1008" s="31"/>
      <c r="Z1008" s="31"/>
      <c r="AA1008" s="43"/>
      <c r="AB1008" s="18"/>
      <c r="AC1008" s="18"/>
      <c r="AE1008" s="18"/>
      <c r="AF1008" s="18"/>
      <c r="AG1008" s="18"/>
      <c r="AI1008" s="18"/>
      <c r="AK1008" s="18"/>
      <c r="AL1008" s="18"/>
      <c r="AN1008" s="36"/>
      <c r="AO1008" s="36"/>
      <c r="AP1008" s="36"/>
      <c r="AQ1008" s="36"/>
      <c r="AR1008" s="36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</row>
    <row r="1009" spans="6:69" x14ac:dyDescent="0.25">
      <c r="F1009" s="18"/>
      <c r="G1009" s="18"/>
      <c r="H1009" s="252"/>
      <c r="I1009" s="18"/>
      <c r="J1009" s="18"/>
      <c r="W1009" s="215"/>
      <c r="X1009" s="18"/>
      <c r="Y1009" s="31"/>
      <c r="Z1009" s="31"/>
      <c r="AA1009" s="43"/>
      <c r="AB1009" s="18"/>
      <c r="AC1009" s="18"/>
      <c r="AE1009" s="18"/>
      <c r="AF1009" s="18"/>
      <c r="AG1009" s="18"/>
      <c r="AI1009" s="18"/>
      <c r="AK1009" s="18"/>
      <c r="AL1009" s="18"/>
      <c r="AN1009" s="36"/>
      <c r="AO1009" s="36"/>
      <c r="AP1009" s="36"/>
      <c r="AQ1009" s="36"/>
      <c r="AR1009" s="36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</row>
    <row r="1010" spans="6:69" x14ac:dyDescent="0.25">
      <c r="F1010" s="18"/>
      <c r="G1010" s="18"/>
      <c r="H1010" s="252"/>
      <c r="I1010" s="18"/>
      <c r="J1010" s="18"/>
      <c r="W1010" s="215"/>
      <c r="X1010" s="18"/>
      <c r="Y1010" s="31"/>
      <c r="Z1010" s="31"/>
      <c r="AA1010" s="43"/>
      <c r="AB1010" s="18"/>
      <c r="AC1010" s="18"/>
      <c r="AE1010" s="18"/>
      <c r="AF1010" s="18"/>
      <c r="AG1010" s="18"/>
      <c r="AI1010" s="18"/>
      <c r="AK1010" s="18"/>
      <c r="AL1010" s="18"/>
      <c r="AN1010" s="36"/>
      <c r="AO1010" s="36"/>
      <c r="AP1010" s="36"/>
      <c r="AQ1010" s="36"/>
      <c r="AR1010" s="36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</row>
    <row r="1011" spans="6:69" x14ac:dyDescent="0.25">
      <c r="F1011" s="18"/>
      <c r="G1011" s="18"/>
      <c r="H1011" s="252"/>
      <c r="I1011" s="18"/>
      <c r="J1011" s="18"/>
      <c r="W1011" s="215"/>
      <c r="X1011" s="18"/>
      <c r="Y1011" s="31"/>
      <c r="Z1011" s="31"/>
      <c r="AA1011" s="43"/>
      <c r="AB1011" s="18"/>
      <c r="AC1011" s="18"/>
      <c r="AE1011" s="18"/>
      <c r="AF1011" s="18"/>
      <c r="AG1011" s="18"/>
      <c r="AI1011" s="18"/>
      <c r="AK1011" s="18"/>
      <c r="AL1011" s="18"/>
      <c r="AN1011" s="36"/>
      <c r="AO1011" s="36"/>
      <c r="AP1011" s="36"/>
      <c r="AQ1011" s="36"/>
      <c r="AR1011" s="36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</row>
    <row r="1012" spans="6:69" x14ac:dyDescent="0.25">
      <c r="F1012" s="18"/>
      <c r="G1012" s="18"/>
      <c r="H1012" s="252"/>
      <c r="I1012" s="18"/>
      <c r="J1012" s="18"/>
      <c r="W1012" s="215"/>
      <c r="X1012" s="18"/>
      <c r="Y1012" s="31"/>
      <c r="Z1012" s="31"/>
      <c r="AA1012" s="43"/>
      <c r="AB1012" s="18"/>
      <c r="AC1012" s="18"/>
      <c r="AE1012" s="18"/>
      <c r="AF1012" s="18"/>
      <c r="AG1012" s="18"/>
      <c r="AI1012" s="18"/>
      <c r="AK1012" s="18"/>
      <c r="AL1012" s="18"/>
      <c r="AN1012" s="36"/>
      <c r="AO1012" s="36"/>
      <c r="AP1012" s="36"/>
      <c r="AQ1012" s="36"/>
      <c r="AR1012" s="36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</row>
    <row r="1013" spans="6:69" x14ac:dyDescent="0.25">
      <c r="F1013" s="18"/>
      <c r="G1013" s="18"/>
      <c r="H1013" s="252"/>
      <c r="I1013" s="18"/>
      <c r="J1013" s="18"/>
      <c r="W1013" s="215"/>
      <c r="X1013" s="18"/>
      <c r="Y1013" s="31"/>
      <c r="Z1013" s="31"/>
      <c r="AA1013" s="43"/>
      <c r="AB1013" s="18"/>
      <c r="AC1013" s="18"/>
      <c r="AE1013" s="18"/>
      <c r="AF1013" s="18"/>
      <c r="AG1013" s="18"/>
      <c r="AI1013" s="18"/>
      <c r="AK1013" s="18"/>
      <c r="AL1013" s="18"/>
      <c r="AN1013" s="36"/>
      <c r="AO1013" s="36"/>
      <c r="AP1013" s="36"/>
      <c r="AQ1013" s="36"/>
      <c r="AR1013" s="36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</row>
    <row r="1014" spans="6:69" x14ac:dyDescent="0.25">
      <c r="F1014" s="18"/>
      <c r="G1014" s="18"/>
      <c r="H1014" s="252"/>
      <c r="I1014" s="18"/>
      <c r="J1014" s="18"/>
      <c r="W1014" s="215"/>
      <c r="X1014" s="18"/>
      <c r="Y1014" s="31"/>
      <c r="Z1014" s="31"/>
      <c r="AA1014" s="43"/>
      <c r="AB1014" s="18"/>
      <c r="AC1014" s="18"/>
      <c r="AE1014" s="18"/>
      <c r="AF1014" s="18"/>
      <c r="AG1014" s="18"/>
      <c r="AI1014" s="18"/>
      <c r="AK1014" s="18"/>
      <c r="AL1014" s="18"/>
      <c r="AN1014" s="36"/>
      <c r="AO1014" s="36"/>
      <c r="AP1014" s="36"/>
      <c r="AQ1014" s="36"/>
      <c r="AR1014" s="36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</row>
    <row r="1015" spans="6:69" x14ac:dyDescent="0.25">
      <c r="F1015" s="18"/>
      <c r="G1015" s="18"/>
      <c r="H1015" s="252"/>
      <c r="I1015" s="18"/>
      <c r="J1015" s="18"/>
      <c r="W1015" s="215"/>
      <c r="X1015" s="18"/>
      <c r="Y1015" s="31"/>
      <c r="Z1015" s="31"/>
      <c r="AA1015" s="43"/>
      <c r="AB1015" s="18"/>
      <c r="AC1015" s="18"/>
      <c r="AE1015" s="18"/>
      <c r="AF1015" s="18"/>
      <c r="AG1015" s="18"/>
      <c r="AI1015" s="18"/>
      <c r="AK1015" s="18"/>
      <c r="AL1015" s="18"/>
      <c r="AN1015" s="36"/>
      <c r="AO1015" s="36"/>
      <c r="AP1015" s="36"/>
      <c r="AQ1015" s="36"/>
      <c r="AR1015" s="36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</row>
    <row r="1016" spans="6:69" x14ac:dyDescent="0.25">
      <c r="F1016" s="18"/>
      <c r="G1016" s="18"/>
      <c r="H1016" s="252"/>
      <c r="I1016" s="18"/>
      <c r="J1016" s="18"/>
      <c r="W1016" s="215"/>
      <c r="X1016" s="18"/>
      <c r="Y1016" s="31"/>
      <c r="Z1016" s="31"/>
      <c r="AA1016" s="43"/>
      <c r="AB1016" s="18"/>
      <c r="AC1016" s="18"/>
      <c r="AE1016" s="18"/>
      <c r="AF1016" s="18"/>
      <c r="AG1016" s="18"/>
      <c r="AI1016" s="18"/>
      <c r="AK1016" s="18"/>
      <c r="AL1016" s="18"/>
      <c r="AN1016" s="36"/>
      <c r="AO1016" s="36"/>
      <c r="AP1016" s="36"/>
      <c r="AQ1016" s="36"/>
      <c r="AR1016" s="36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</row>
    <row r="1017" spans="6:69" x14ac:dyDescent="0.25">
      <c r="F1017" s="18"/>
      <c r="G1017" s="18"/>
      <c r="H1017" s="252"/>
      <c r="I1017" s="18"/>
      <c r="J1017" s="18"/>
      <c r="W1017" s="215"/>
      <c r="X1017" s="18"/>
      <c r="Y1017" s="31"/>
      <c r="Z1017" s="31"/>
      <c r="AA1017" s="43"/>
      <c r="AB1017" s="18"/>
      <c r="AC1017" s="18"/>
      <c r="AE1017" s="18"/>
      <c r="AF1017" s="18"/>
      <c r="AG1017" s="18"/>
      <c r="AI1017" s="18"/>
      <c r="AK1017" s="18"/>
      <c r="AL1017" s="18"/>
      <c r="AN1017" s="36"/>
      <c r="AO1017" s="36"/>
      <c r="AP1017" s="36"/>
      <c r="AQ1017" s="36"/>
      <c r="AR1017" s="36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</row>
    <row r="1018" spans="6:69" x14ac:dyDescent="0.25">
      <c r="F1018" s="18"/>
      <c r="G1018" s="18"/>
      <c r="H1018" s="252"/>
      <c r="I1018" s="18"/>
      <c r="J1018" s="18"/>
      <c r="W1018" s="215"/>
      <c r="X1018" s="18"/>
      <c r="Y1018" s="31"/>
      <c r="Z1018" s="31"/>
      <c r="AA1018" s="43"/>
      <c r="AB1018" s="18"/>
      <c r="AC1018" s="18"/>
      <c r="AE1018" s="18"/>
      <c r="AF1018" s="18"/>
      <c r="AG1018" s="18"/>
      <c r="AI1018" s="18"/>
      <c r="AK1018" s="18"/>
      <c r="AL1018" s="18"/>
      <c r="AN1018" s="36"/>
      <c r="AO1018" s="36"/>
      <c r="AP1018" s="36"/>
      <c r="AQ1018" s="36"/>
      <c r="AR1018" s="36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</row>
    <row r="1019" spans="6:69" x14ac:dyDescent="0.25">
      <c r="F1019" s="18"/>
      <c r="G1019" s="18"/>
      <c r="H1019" s="252"/>
      <c r="I1019" s="18"/>
      <c r="J1019" s="18"/>
      <c r="W1019" s="215"/>
      <c r="X1019" s="18"/>
      <c r="Y1019" s="31"/>
      <c r="Z1019" s="31"/>
      <c r="AA1019" s="43"/>
      <c r="AB1019" s="18"/>
      <c r="AC1019" s="18"/>
      <c r="AE1019" s="18"/>
      <c r="AF1019" s="18"/>
      <c r="AG1019" s="18"/>
      <c r="AI1019" s="18"/>
      <c r="AK1019" s="18"/>
      <c r="AL1019" s="18"/>
      <c r="AN1019" s="36"/>
      <c r="AO1019" s="36"/>
      <c r="AP1019" s="36"/>
      <c r="AQ1019" s="36"/>
      <c r="AR1019" s="36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</row>
    <row r="1020" spans="6:69" x14ac:dyDescent="0.25">
      <c r="F1020" s="18"/>
      <c r="G1020" s="18"/>
      <c r="H1020" s="252"/>
      <c r="I1020" s="18"/>
      <c r="J1020" s="18"/>
      <c r="W1020" s="215"/>
      <c r="X1020" s="18"/>
      <c r="Y1020" s="31"/>
      <c r="Z1020" s="31"/>
      <c r="AA1020" s="43"/>
      <c r="AB1020" s="18"/>
      <c r="AC1020" s="18"/>
      <c r="AE1020" s="18"/>
      <c r="AF1020" s="18"/>
      <c r="AG1020" s="18"/>
      <c r="AI1020" s="18"/>
      <c r="AK1020" s="18"/>
      <c r="AL1020" s="18"/>
      <c r="AN1020" s="36"/>
      <c r="AO1020" s="36"/>
      <c r="AP1020" s="36"/>
      <c r="AQ1020" s="36"/>
      <c r="AR1020" s="36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</row>
    <row r="1021" spans="6:69" x14ac:dyDescent="0.25">
      <c r="F1021" s="18"/>
      <c r="G1021" s="18"/>
      <c r="H1021" s="252"/>
      <c r="I1021" s="18"/>
      <c r="J1021" s="18"/>
      <c r="W1021" s="215"/>
      <c r="X1021" s="18"/>
      <c r="Y1021" s="31"/>
      <c r="Z1021" s="31"/>
      <c r="AA1021" s="43"/>
      <c r="AB1021" s="18"/>
      <c r="AC1021" s="18"/>
      <c r="AE1021" s="18"/>
      <c r="AF1021" s="18"/>
      <c r="AG1021" s="18"/>
      <c r="AI1021" s="18"/>
      <c r="AK1021" s="18"/>
      <c r="AL1021" s="18"/>
      <c r="AN1021" s="36"/>
      <c r="AO1021" s="36"/>
      <c r="AP1021" s="36"/>
      <c r="AQ1021" s="36"/>
      <c r="AR1021" s="36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</row>
    <row r="1022" spans="6:69" x14ac:dyDescent="0.25">
      <c r="F1022" s="18"/>
      <c r="G1022" s="18"/>
      <c r="H1022" s="252"/>
      <c r="I1022" s="18"/>
      <c r="J1022" s="18"/>
      <c r="W1022" s="215"/>
      <c r="X1022" s="18"/>
      <c r="Y1022" s="31"/>
      <c r="Z1022" s="31"/>
      <c r="AA1022" s="43"/>
      <c r="AB1022" s="18"/>
      <c r="AC1022" s="18"/>
      <c r="AE1022" s="18"/>
      <c r="AF1022" s="18"/>
      <c r="AG1022" s="18"/>
      <c r="AI1022" s="18"/>
      <c r="AK1022" s="18"/>
      <c r="AL1022" s="18"/>
      <c r="AN1022" s="36"/>
      <c r="AO1022" s="36"/>
      <c r="AP1022" s="36"/>
      <c r="AQ1022" s="36"/>
      <c r="AR1022" s="36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</row>
    <row r="1023" spans="6:69" x14ac:dyDescent="0.25">
      <c r="F1023" s="18"/>
      <c r="G1023" s="18"/>
      <c r="H1023" s="252"/>
      <c r="I1023" s="18"/>
      <c r="J1023" s="18"/>
      <c r="W1023" s="215"/>
      <c r="X1023" s="18"/>
      <c r="Y1023" s="31"/>
      <c r="Z1023" s="31"/>
      <c r="AA1023" s="43"/>
      <c r="AB1023" s="18"/>
      <c r="AC1023" s="18"/>
      <c r="AE1023" s="18"/>
      <c r="AF1023" s="18"/>
      <c r="AG1023" s="18"/>
      <c r="AI1023" s="18"/>
      <c r="AK1023" s="18"/>
      <c r="AL1023" s="18"/>
      <c r="AN1023" s="36"/>
      <c r="AO1023" s="36"/>
      <c r="AP1023" s="36"/>
      <c r="AQ1023" s="36"/>
      <c r="AR1023" s="36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</row>
    <row r="1024" spans="6:69" x14ac:dyDescent="0.25">
      <c r="F1024" s="18"/>
      <c r="G1024" s="18"/>
      <c r="H1024" s="252"/>
      <c r="I1024" s="18"/>
      <c r="J1024" s="18"/>
      <c r="W1024" s="215"/>
      <c r="X1024" s="18"/>
      <c r="Y1024" s="31"/>
      <c r="Z1024" s="31"/>
      <c r="AA1024" s="43"/>
      <c r="AB1024" s="18"/>
      <c r="AC1024" s="18"/>
      <c r="AE1024" s="18"/>
      <c r="AF1024" s="18"/>
      <c r="AG1024" s="18"/>
      <c r="AI1024" s="18"/>
      <c r="AK1024" s="18"/>
      <c r="AL1024" s="18"/>
      <c r="AN1024" s="36"/>
      <c r="AO1024" s="36"/>
      <c r="AP1024" s="36"/>
      <c r="AQ1024" s="36"/>
      <c r="AR1024" s="36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</row>
    <row r="1025" spans="6:69" x14ac:dyDescent="0.25">
      <c r="F1025" s="18"/>
      <c r="G1025" s="18"/>
      <c r="H1025" s="252"/>
      <c r="I1025" s="18"/>
      <c r="J1025" s="18"/>
      <c r="W1025" s="215"/>
      <c r="X1025" s="18"/>
      <c r="Y1025" s="31"/>
      <c r="Z1025" s="31"/>
      <c r="AA1025" s="43"/>
      <c r="AB1025" s="18"/>
      <c r="AC1025" s="18"/>
      <c r="AE1025" s="18"/>
      <c r="AF1025" s="18"/>
      <c r="AG1025" s="18"/>
      <c r="AI1025" s="18"/>
      <c r="AK1025" s="18"/>
      <c r="AL1025" s="18"/>
      <c r="AN1025" s="36"/>
      <c r="AO1025" s="36"/>
      <c r="AP1025" s="36"/>
      <c r="AQ1025" s="36"/>
      <c r="AR1025" s="36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</row>
    <row r="1026" spans="6:69" x14ac:dyDescent="0.25">
      <c r="F1026" s="18"/>
      <c r="G1026" s="18"/>
      <c r="H1026" s="252"/>
      <c r="I1026" s="18"/>
      <c r="J1026" s="18"/>
      <c r="W1026" s="215"/>
      <c r="X1026" s="18"/>
      <c r="Y1026" s="31"/>
      <c r="Z1026" s="31"/>
      <c r="AA1026" s="43"/>
      <c r="AB1026" s="18"/>
      <c r="AC1026" s="18"/>
      <c r="AE1026" s="18"/>
      <c r="AF1026" s="18"/>
      <c r="AG1026" s="18"/>
      <c r="AI1026" s="18"/>
      <c r="AK1026" s="18"/>
      <c r="AL1026" s="18"/>
      <c r="AN1026" s="36"/>
      <c r="AO1026" s="36"/>
      <c r="AP1026" s="36"/>
      <c r="AQ1026" s="36"/>
      <c r="AR1026" s="36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</row>
    <row r="1027" spans="6:69" x14ac:dyDescent="0.25">
      <c r="F1027" s="18"/>
      <c r="G1027" s="18"/>
      <c r="H1027" s="252"/>
      <c r="I1027" s="18"/>
      <c r="J1027" s="18"/>
      <c r="W1027" s="215"/>
      <c r="X1027" s="18"/>
      <c r="Y1027" s="31"/>
      <c r="Z1027" s="31"/>
      <c r="AA1027" s="43"/>
      <c r="AB1027" s="18"/>
      <c r="AC1027" s="18"/>
      <c r="AE1027" s="18"/>
      <c r="AF1027" s="18"/>
      <c r="AG1027" s="18"/>
      <c r="AI1027" s="18"/>
      <c r="AK1027" s="18"/>
      <c r="AL1027" s="18"/>
      <c r="AN1027" s="36"/>
      <c r="AO1027" s="36"/>
      <c r="AP1027" s="36"/>
      <c r="AQ1027" s="36"/>
      <c r="AR1027" s="36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</row>
    <row r="1028" spans="6:69" x14ac:dyDescent="0.25">
      <c r="F1028" s="18"/>
      <c r="G1028" s="18"/>
      <c r="H1028" s="252"/>
      <c r="I1028" s="18"/>
      <c r="J1028" s="18"/>
      <c r="W1028" s="215"/>
      <c r="X1028" s="18"/>
      <c r="Y1028" s="31"/>
      <c r="Z1028" s="31"/>
      <c r="AA1028" s="43"/>
      <c r="AB1028" s="18"/>
      <c r="AC1028" s="18"/>
      <c r="AE1028" s="18"/>
      <c r="AF1028" s="18"/>
      <c r="AG1028" s="18"/>
      <c r="AI1028" s="18"/>
      <c r="AK1028" s="18"/>
      <c r="AL1028" s="18"/>
      <c r="AN1028" s="36"/>
      <c r="AO1028" s="36"/>
      <c r="AP1028" s="36"/>
      <c r="AQ1028" s="36"/>
      <c r="AR1028" s="36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</row>
    <row r="1029" spans="6:69" x14ac:dyDescent="0.25">
      <c r="F1029" s="18"/>
      <c r="G1029" s="18"/>
      <c r="H1029" s="252"/>
      <c r="I1029" s="18"/>
      <c r="J1029" s="18"/>
      <c r="W1029" s="215"/>
      <c r="X1029" s="18"/>
      <c r="Y1029" s="31"/>
      <c r="Z1029" s="31"/>
      <c r="AA1029" s="43"/>
      <c r="AB1029" s="18"/>
      <c r="AC1029" s="18"/>
      <c r="AE1029" s="18"/>
      <c r="AF1029" s="18"/>
      <c r="AG1029" s="18"/>
      <c r="AI1029" s="18"/>
      <c r="AK1029" s="18"/>
      <c r="AL1029" s="18"/>
      <c r="AN1029" s="36"/>
      <c r="AO1029" s="36"/>
      <c r="AP1029" s="36"/>
      <c r="AQ1029" s="36"/>
      <c r="AR1029" s="36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</row>
    <row r="1030" spans="6:69" x14ac:dyDescent="0.25">
      <c r="F1030" s="18"/>
      <c r="G1030" s="18"/>
      <c r="H1030" s="252"/>
      <c r="I1030" s="18"/>
      <c r="J1030" s="18"/>
      <c r="W1030" s="215"/>
      <c r="X1030" s="18"/>
      <c r="Y1030" s="31"/>
      <c r="Z1030" s="31"/>
      <c r="AA1030" s="43"/>
      <c r="AB1030" s="18"/>
      <c r="AC1030" s="18"/>
      <c r="AE1030" s="18"/>
      <c r="AF1030" s="18"/>
      <c r="AG1030" s="18"/>
      <c r="AI1030" s="18"/>
      <c r="AK1030" s="18"/>
      <c r="AL1030" s="18"/>
      <c r="AN1030" s="36"/>
      <c r="AO1030" s="36"/>
      <c r="AP1030" s="36"/>
      <c r="AQ1030" s="36"/>
      <c r="AR1030" s="36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</row>
    <row r="1031" spans="6:69" x14ac:dyDescent="0.25">
      <c r="F1031" s="18"/>
      <c r="G1031" s="18"/>
      <c r="H1031" s="252"/>
      <c r="I1031" s="18"/>
      <c r="J1031" s="18"/>
      <c r="W1031" s="215"/>
      <c r="X1031" s="18"/>
      <c r="Y1031" s="31"/>
      <c r="Z1031" s="31"/>
      <c r="AA1031" s="43"/>
      <c r="AB1031" s="18"/>
      <c r="AC1031" s="18"/>
      <c r="AE1031" s="18"/>
      <c r="AF1031" s="18"/>
      <c r="AG1031" s="18"/>
      <c r="AI1031" s="18"/>
      <c r="AK1031" s="18"/>
      <c r="AL1031" s="18"/>
      <c r="AN1031" s="36"/>
      <c r="AO1031" s="36"/>
      <c r="AP1031" s="36"/>
      <c r="AQ1031" s="36"/>
      <c r="AR1031" s="36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</row>
    <row r="1032" spans="6:69" x14ac:dyDescent="0.25">
      <c r="F1032" s="18"/>
      <c r="G1032" s="18"/>
      <c r="H1032" s="252"/>
      <c r="I1032" s="18"/>
      <c r="J1032" s="18"/>
      <c r="W1032" s="215"/>
      <c r="X1032" s="18"/>
      <c r="Y1032" s="31"/>
      <c r="Z1032" s="31"/>
      <c r="AA1032" s="43"/>
      <c r="AB1032" s="18"/>
      <c r="AC1032" s="18"/>
      <c r="AE1032" s="18"/>
      <c r="AF1032" s="18"/>
      <c r="AG1032" s="18"/>
      <c r="AI1032" s="18"/>
      <c r="AK1032" s="18"/>
      <c r="AL1032" s="18"/>
      <c r="AN1032" s="36"/>
      <c r="AO1032" s="36"/>
      <c r="AP1032" s="36"/>
      <c r="AQ1032" s="36"/>
      <c r="AR1032" s="36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</row>
    <row r="1033" spans="6:69" x14ac:dyDescent="0.25">
      <c r="F1033" s="18"/>
      <c r="G1033" s="18"/>
      <c r="H1033" s="252"/>
      <c r="I1033" s="18"/>
      <c r="J1033" s="18"/>
      <c r="W1033" s="215"/>
      <c r="X1033" s="18"/>
      <c r="Y1033" s="31"/>
      <c r="Z1033" s="31"/>
      <c r="AA1033" s="43"/>
      <c r="AB1033" s="18"/>
      <c r="AC1033" s="18"/>
      <c r="AE1033" s="18"/>
      <c r="AF1033" s="18"/>
      <c r="AG1033" s="18"/>
      <c r="AI1033" s="18"/>
      <c r="AK1033" s="18"/>
      <c r="AL1033" s="18"/>
      <c r="AN1033" s="36"/>
      <c r="AO1033" s="36"/>
      <c r="AP1033" s="36"/>
      <c r="AQ1033" s="36"/>
      <c r="AR1033" s="36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</row>
    <row r="1034" spans="6:69" x14ac:dyDescent="0.25">
      <c r="F1034" s="18"/>
      <c r="G1034" s="18"/>
      <c r="H1034" s="252"/>
      <c r="I1034" s="18"/>
      <c r="J1034" s="18"/>
      <c r="W1034" s="215"/>
      <c r="X1034" s="18"/>
      <c r="Y1034" s="31"/>
      <c r="Z1034" s="31"/>
      <c r="AA1034" s="43"/>
      <c r="AB1034" s="18"/>
      <c r="AC1034" s="18"/>
      <c r="AE1034" s="18"/>
      <c r="AF1034" s="18"/>
      <c r="AG1034" s="18"/>
      <c r="AI1034" s="18"/>
      <c r="AK1034" s="18"/>
      <c r="AL1034" s="18"/>
      <c r="AN1034" s="36"/>
      <c r="AO1034" s="36"/>
      <c r="AP1034" s="36"/>
      <c r="AQ1034" s="36"/>
      <c r="AR1034" s="36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</row>
    <row r="1035" spans="6:69" x14ac:dyDescent="0.25">
      <c r="F1035" s="18"/>
      <c r="G1035" s="18"/>
      <c r="H1035" s="252"/>
      <c r="I1035" s="18"/>
      <c r="J1035" s="18"/>
      <c r="W1035" s="215"/>
      <c r="X1035" s="18"/>
      <c r="Y1035" s="31"/>
      <c r="Z1035" s="31"/>
      <c r="AA1035" s="43"/>
      <c r="AB1035" s="18"/>
      <c r="AC1035" s="18"/>
      <c r="AE1035" s="18"/>
      <c r="AF1035" s="18"/>
      <c r="AG1035" s="18"/>
      <c r="AI1035" s="18"/>
      <c r="AK1035" s="18"/>
      <c r="AL1035" s="18"/>
      <c r="AN1035" s="36"/>
      <c r="AO1035" s="36"/>
      <c r="AP1035" s="36"/>
      <c r="AQ1035" s="36"/>
      <c r="AR1035" s="36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</row>
    <row r="1036" spans="6:69" x14ac:dyDescent="0.25">
      <c r="F1036" s="18"/>
      <c r="G1036" s="18"/>
      <c r="H1036" s="252"/>
      <c r="I1036" s="18"/>
      <c r="J1036" s="18"/>
      <c r="W1036" s="215"/>
      <c r="X1036" s="18"/>
      <c r="Y1036" s="31"/>
      <c r="Z1036" s="31"/>
      <c r="AA1036" s="43"/>
      <c r="AB1036" s="18"/>
      <c r="AC1036" s="18"/>
      <c r="AE1036" s="18"/>
      <c r="AF1036" s="18"/>
      <c r="AG1036" s="18"/>
      <c r="AI1036" s="18"/>
      <c r="AK1036" s="18"/>
      <c r="AL1036" s="18"/>
      <c r="AN1036" s="36"/>
      <c r="AO1036" s="36"/>
      <c r="AP1036" s="36"/>
      <c r="AQ1036" s="36"/>
      <c r="AR1036" s="36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</row>
    <row r="1037" spans="6:69" x14ac:dyDescent="0.25">
      <c r="F1037" s="18"/>
      <c r="G1037" s="18"/>
      <c r="H1037" s="252"/>
      <c r="I1037" s="18"/>
      <c r="J1037" s="18"/>
      <c r="W1037" s="215"/>
      <c r="X1037" s="18"/>
      <c r="Y1037" s="31"/>
      <c r="Z1037" s="31"/>
      <c r="AA1037" s="43"/>
      <c r="AB1037" s="18"/>
      <c r="AC1037" s="18"/>
      <c r="AE1037" s="18"/>
      <c r="AF1037" s="18"/>
      <c r="AG1037" s="18"/>
      <c r="AI1037" s="18"/>
      <c r="AK1037" s="18"/>
      <c r="AL1037" s="18"/>
      <c r="AN1037" s="36"/>
      <c r="AO1037" s="36"/>
      <c r="AP1037" s="36"/>
      <c r="AQ1037" s="36"/>
      <c r="AR1037" s="36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</row>
    <row r="1038" spans="6:69" x14ac:dyDescent="0.25">
      <c r="F1038" s="18"/>
      <c r="G1038" s="18"/>
      <c r="H1038" s="252"/>
      <c r="I1038" s="18"/>
      <c r="J1038" s="18"/>
      <c r="W1038" s="215"/>
      <c r="X1038" s="18"/>
      <c r="Y1038" s="31"/>
      <c r="Z1038" s="31"/>
      <c r="AA1038" s="43"/>
      <c r="AB1038" s="18"/>
      <c r="AC1038" s="18"/>
      <c r="AE1038" s="18"/>
      <c r="AF1038" s="18"/>
      <c r="AG1038" s="18"/>
      <c r="AI1038" s="18"/>
      <c r="AK1038" s="18"/>
      <c r="AL1038" s="18"/>
      <c r="AN1038" s="36"/>
      <c r="AO1038" s="36"/>
      <c r="AP1038" s="36"/>
      <c r="AQ1038" s="36"/>
      <c r="AR1038" s="36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</row>
    <row r="1039" spans="6:69" x14ac:dyDescent="0.25">
      <c r="F1039" s="18"/>
      <c r="G1039" s="18"/>
      <c r="H1039" s="252"/>
      <c r="I1039" s="18"/>
      <c r="J1039" s="18"/>
      <c r="W1039" s="215"/>
      <c r="X1039" s="18"/>
      <c r="Y1039" s="31"/>
      <c r="Z1039" s="31"/>
      <c r="AA1039" s="43"/>
      <c r="AB1039" s="18"/>
      <c r="AC1039" s="18"/>
      <c r="AE1039" s="18"/>
      <c r="AF1039" s="18"/>
      <c r="AG1039" s="18"/>
      <c r="AI1039" s="18"/>
      <c r="AK1039" s="18"/>
      <c r="AL1039" s="18"/>
      <c r="AN1039" s="36"/>
      <c r="AO1039" s="36"/>
      <c r="AP1039" s="36"/>
      <c r="AQ1039" s="36"/>
      <c r="AR1039" s="36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</row>
    <row r="1040" spans="6:69" x14ac:dyDescent="0.25">
      <c r="F1040" s="18"/>
      <c r="G1040" s="18"/>
      <c r="H1040" s="252"/>
      <c r="I1040" s="18"/>
      <c r="J1040" s="18"/>
      <c r="W1040" s="215"/>
      <c r="X1040" s="18"/>
      <c r="Y1040" s="31"/>
      <c r="Z1040" s="31"/>
      <c r="AA1040" s="43"/>
      <c r="AB1040" s="18"/>
      <c r="AC1040" s="18"/>
      <c r="AE1040" s="18"/>
      <c r="AF1040" s="18"/>
      <c r="AG1040" s="18"/>
      <c r="AI1040" s="18"/>
      <c r="AK1040" s="18"/>
      <c r="AL1040" s="18"/>
      <c r="AN1040" s="36"/>
      <c r="AO1040" s="36"/>
      <c r="AP1040" s="36"/>
      <c r="AQ1040" s="36"/>
      <c r="AR1040" s="36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</row>
    <row r="1041" spans="6:69" x14ac:dyDescent="0.25">
      <c r="F1041" s="18"/>
      <c r="G1041" s="18"/>
      <c r="H1041" s="252"/>
      <c r="I1041" s="18"/>
      <c r="J1041" s="18"/>
      <c r="W1041" s="215"/>
      <c r="X1041" s="18"/>
      <c r="Y1041" s="31"/>
      <c r="Z1041" s="31"/>
      <c r="AA1041" s="43"/>
      <c r="AB1041" s="18"/>
      <c r="AC1041" s="18"/>
      <c r="AE1041" s="18"/>
      <c r="AF1041" s="18"/>
      <c r="AG1041" s="18"/>
      <c r="AI1041" s="18"/>
      <c r="AK1041" s="18"/>
      <c r="AL1041" s="18"/>
      <c r="AN1041" s="36"/>
      <c r="AO1041" s="36"/>
      <c r="AP1041" s="36"/>
      <c r="AQ1041" s="36"/>
      <c r="AR1041" s="36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</row>
    <row r="1042" spans="6:69" x14ac:dyDescent="0.25">
      <c r="F1042" s="18"/>
      <c r="G1042" s="18"/>
      <c r="H1042" s="252"/>
      <c r="I1042" s="18"/>
      <c r="J1042" s="18"/>
      <c r="W1042" s="215"/>
      <c r="X1042" s="18"/>
      <c r="Y1042" s="31"/>
      <c r="Z1042" s="31"/>
      <c r="AA1042" s="43"/>
      <c r="AB1042" s="18"/>
      <c r="AC1042" s="18"/>
      <c r="AE1042" s="18"/>
      <c r="AF1042" s="18"/>
      <c r="AG1042" s="18"/>
      <c r="AI1042" s="18"/>
      <c r="AK1042" s="18"/>
      <c r="AL1042" s="18"/>
      <c r="AN1042" s="36"/>
      <c r="AO1042" s="36"/>
      <c r="AP1042" s="36"/>
      <c r="AQ1042" s="36"/>
      <c r="AR1042" s="36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</row>
    <row r="1043" spans="6:69" x14ac:dyDescent="0.25">
      <c r="F1043" s="18"/>
      <c r="G1043" s="18"/>
      <c r="H1043" s="252"/>
      <c r="I1043" s="18"/>
      <c r="J1043" s="18"/>
      <c r="W1043" s="215"/>
      <c r="X1043" s="18"/>
      <c r="Y1043" s="31"/>
      <c r="Z1043" s="31"/>
      <c r="AA1043" s="43"/>
      <c r="AB1043" s="18"/>
      <c r="AC1043" s="18"/>
      <c r="AE1043" s="18"/>
      <c r="AF1043" s="18"/>
      <c r="AG1043" s="18"/>
      <c r="AI1043" s="18"/>
      <c r="AK1043" s="18"/>
      <c r="AL1043" s="18"/>
      <c r="AN1043" s="36"/>
      <c r="AO1043" s="36"/>
      <c r="AP1043" s="36"/>
      <c r="AQ1043" s="36"/>
      <c r="AR1043" s="36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</row>
    <row r="1044" spans="6:69" x14ac:dyDescent="0.25">
      <c r="F1044" s="18"/>
      <c r="G1044" s="18"/>
      <c r="H1044" s="252"/>
      <c r="I1044" s="18"/>
      <c r="J1044" s="18"/>
      <c r="W1044" s="215"/>
      <c r="X1044" s="18"/>
      <c r="Y1044" s="31"/>
      <c r="Z1044" s="31"/>
      <c r="AA1044" s="43"/>
      <c r="AB1044" s="18"/>
      <c r="AC1044" s="18"/>
      <c r="AE1044" s="18"/>
      <c r="AF1044" s="18"/>
      <c r="AG1044" s="18"/>
      <c r="AI1044" s="18"/>
      <c r="AK1044" s="18"/>
      <c r="AL1044" s="18"/>
      <c r="AN1044" s="36"/>
      <c r="AO1044" s="36"/>
      <c r="AP1044" s="36"/>
      <c r="AQ1044" s="36"/>
      <c r="AR1044" s="36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</row>
    <row r="1045" spans="6:69" x14ac:dyDescent="0.25">
      <c r="F1045" s="18"/>
      <c r="G1045" s="18"/>
      <c r="H1045" s="252"/>
      <c r="I1045" s="18"/>
      <c r="J1045" s="18"/>
      <c r="W1045" s="215"/>
      <c r="X1045" s="18"/>
      <c r="Y1045" s="31"/>
      <c r="Z1045" s="31"/>
      <c r="AA1045" s="43"/>
      <c r="AB1045" s="18"/>
      <c r="AC1045" s="18"/>
      <c r="AE1045" s="18"/>
      <c r="AF1045" s="18"/>
      <c r="AG1045" s="18"/>
      <c r="AI1045" s="18"/>
      <c r="AK1045" s="18"/>
      <c r="AL1045" s="18"/>
      <c r="AN1045" s="36"/>
      <c r="AO1045" s="36"/>
      <c r="AP1045" s="36"/>
      <c r="AQ1045" s="36"/>
      <c r="AR1045" s="36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</row>
    <row r="1046" spans="6:69" x14ac:dyDescent="0.25">
      <c r="F1046" s="18"/>
      <c r="G1046" s="18"/>
      <c r="H1046" s="252"/>
      <c r="I1046" s="18"/>
      <c r="J1046" s="18"/>
      <c r="W1046" s="215"/>
      <c r="X1046" s="18"/>
      <c r="Y1046" s="31"/>
      <c r="Z1046" s="31"/>
      <c r="AA1046" s="43"/>
      <c r="AB1046" s="18"/>
      <c r="AC1046" s="18"/>
      <c r="AE1046" s="18"/>
      <c r="AF1046" s="18"/>
      <c r="AG1046" s="18"/>
      <c r="AI1046" s="18"/>
      <c r="AK1046" s="18"/>
      <c r="AL1046" s="18"/>
      <c r="AN1046" s="36"/>
      <c r="AO1046" s="36"/>
      <c r="AP1046" s="36"/>
      <c r="AQ1046" s="36"/>
      <c r="AR1046" s="36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</row>
    <row r="1047" spans="6:69" x14ac:dyDescent="0.25">
      <c r="F1047" s="18"/>
      <c r="G1047" s="18"/>
      <c r="H1047" s="252"/>
      <c r="I1047" s="18"/>
      <c r="J1047" s="18"/>
      <c r="W1047" s="215"/>
      <c r="X1047" s="18"/>
      <c r="Y1047" s="31"/>
      <c r="Z1047" s="31"/>
      <c r="AA1047" s="43"/>
      <c r="AB1047" s="18"/>
      <c r="AC1047" s="18"/>
      <c r="AE1047" s="18"/>
      <c r="AF1047" s="18"/>
      <c r="AG1047" s="18"/>
      <c r="AI1047" s="18"/>
      <c r="AK1047" s="18"/>
      <c r="AL1047" s="18"/>
      <c r="AN1047" s="36"/>
      <c r="AO1047" s="36"/>
      <c r="AP1047" s="36"/>
      <c r="AQ1047" s="36"/>
      <c r="AR1047" s="36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</row>
    <row r="1048" spans="6:69" x14ac:dyDescent="0.25">
      <c r="F1048" s="18"/>
      <c r="G1048" s="18"/>
      <c r="H1048" s="252"/>
      <c r="I1048" s="18"/>
      <c r="J1048" s="18"/>
      <c r="W1048" s="215"/>
      <c r="X1048" s="18"/>
      <c r="Y1048" s="31"/>
      <c r="Z1048" s="31"/>
      <c r="AA1048" s="43"/>
      <c r="AB1048" s="18"/>
      <c r="AC1048" s="18"/>
      <c r="AE1048" s="18"/>
      <c r="AF1048" s="18"/>
      <c r="AG1048" s="18"/>
      <c r="AI1048" s="18"/>
      <c r="AK1048" s="18"/>
      <c r="AL1048" s="18"/>
      <c r="AN1048" s="36"/>
      <c r="AO1048" s="36"/>
      <c r="AP1048" s="36"/>
      <c r="AQ1048" s="36"/>
      <c r="AR1048" s="36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</row>
    <row r="1049" spans="6:69" x14ac:dyDescent="0.25">
      <c r="F1049" s="18"/>
      <c r="G1049" s="18"/>
      <c r="H1049" s="252"/>
      <c r="I1049" s="18"/>
      <c r="J1049" s="18"/>
      <c r="W1049" s="215"/>
      <c r="X1049" s="18"/>
      <c r="Y1049" s="31"/>
      <c r="Z1049" s="31"/>
      <c r="AA1049" s="43"/>
      <c r="AB1049" s="18"/>
      <c r="AC1049" s="18"/>
      <c r="AE1049" s="18"/>
      <c r="AF1049" s="18"/>
      <c r="AG1049" s="18"/>
      <c r="AI1049" s="18"/>
      <c r="AK1049" s="18"/>
      <c r="AL1049" s="18"/>
      <c r="AN1049" s="36"/>
      <c r="AO1049" s="36"/>
      <c r="AP1049" s="36"/>
      <c r="AQ1049" s="36"/>
      <c r="AR1049" s="36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</row>
    <row r="1050" spans="6:69" x14ac:dyDescent="0.25">
      <c r="F1050" s="18"/>
      <c r="G1050" s="18"/>
      <c r="H1050" s="252"/>
      <c r="I1050" s="18"/>
      <c r="J1050" s="18"/>
      <c r="W1050" s="215"/>
      <c r="X1050" s="18"/>
      <c r="Y1050" s="31"/>
      <c r="Z1050" s="31"/>
      <c r="AA1050" s="43"/>
      <c r="AB1050" s="18"/>
      <c r="AC1050" s="18"/>
      <c r="AE1050" s="18"/>
      <c r="AF1050" s="18"/>
      <c r="AG1050" s="18"/>
      <c r="AI1050" s="18"/>
      <c r="AK1050" s="18"/>
      <c r="AL1050" s="18"/>
      <c r="AN1050" s="36"/>
      <c r="AO1050" s="36"/>
      <c r="AP1050" s="36"/>
      <c r="AQ1050" s="36"/>
      <c r="AR1050" s="36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</row>
    <row r="1051" spans="6:69" x14ac:dyDescent="0.25">
      <c r="F1051" s="18"/>
      <c r="G1051" s="18"/>
      <c r="H1051" s="252"/>
      <c r="I1051" s="18"/>
      <c r="J1051" s="18"/>
      <c r="W1051" s="215"/>
      <c r="X1051" s="18"/>
      <c r="Y1051" s="31"/>
      <c r="Z1051" s="31"/>
      <c r="AA1051" s="43"/>
      <c r="AB1051" s="18"/>
      <c r="AC1051" s="18"/>
      <c r="AE1051" s="18"/>
      <c r="AF1051" s="18"/>
      <c r="AG1051" s="18"/>
      <c r="AI1051" s="18"/>
      <c r="AK1051" s="18"/>
      <c r="AL1051" s="18"/>
      <c r="AN1051" s="36"/>
      <c r="AO1051" s="36"/>
      <c r="AP1051" s="36"/>
      <c r="AQ1051" s="36"/>
      <c r="AR1051" s="36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</row>
    <row r="1052" spans="6:69" x14ac:dyDescent="0.25">
      <c r="F1052" s="18"/>
      <c r="G1052" s="18"/>
      <c r="H1052" s="252"/>
      <c r="I1052" s="18"/>
      <c r="J1052" s="18"/>
      <c r="W1052" s="215"/>
      <c r="X1052" s="18"/>
      <c r="Y1052" s="31"/>
      <c r="Z1052" s="31"/>
      <c r="AA1052" s="43"/>
      <c r="AB1052" s="18"/>
      <c r="AC1052" s="18"/>
      <c r="AE1052" s="18"/>
      <c r="AF1052" s="18"/>
      <c r="AG1052" s="18"/>
      <c r="AI1052" s="18"/>
      <c r="AK1052" s="18"/>
      <c r="AL1052" s="18"/>
      <c r="AN1052" s="36"/>
      <c r="AO1052" s="36"/>
      <c r="AP1052" s="36"/>
      <c r="AQ1052" s="36"/>
      <c r="AR1052" s="36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</row>
    <row r="1053" spans="6:69" x14ac:dyDescent="0.25">
      <c r="F1053" s="18"/>
      <c r="G1053" s="18"/>
      <c r="H1053" s="252"/>
      <c r="I1053" s="18"/>
      <c r="J1053" s="18"/>
      <c r="W1053" s="215"/>
      <c r="X1053" s="18"/>
      <c r="Y1053" s="31"/>
      <c r="Z1053" s="31"/>
      <c r="AA1053" s="43"/>
      <c r="AB1053" s="18"/>
      <c r="AC1053" s="18"/>
      <c r="AE1053" s="18"/>
      <c r="AF1053" s="18"/>
      <c r="AG1053" s="18"/>
      <c r="AI1053" s="18"/>
      <c r="AK1053" s="18"/>
      <c r="AL1053" s="18"/>
      <c r="AN1053" s="36"/>
      <c r="AO1053" s="36"/>
      <c r="AP1053" s="36"/>
      <c r="AQ1053" s="36"/>
      <c r="AR1053" s="36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</row>
    <row r="1054" spans="6:69" x14ac:dyDescent="0.25">
      <c r="F1054" s="18"/>
      <c r="G1054" s="18"/>
      <c r="H1054" s="252"/>
      <c r="I1054" s="18"/>
      <c r="J1054" s="18"/>
      <c r="W1054" s="215"/>
      <c r="X1054" s="18"/>
      <c r="Y1054" s="31"/>
      <c r="Z1054" s="31"/>
      <c r="AA1054" s="43"/>
      <c r="AB1054" s="18"/>
      <c r="AC1054" s="18"/>
      <c r="AE1054" s="18"/>
      <c r="AF1054" s="18"/>
      <c r="AG1054" s="18"/>
      <c r="AI1054" s="18"/>
      <c r="AK1054" s="18"/>
      <c r="AL1054" s="18"/>
      <c r="AN1054" s="36"/>
      <c r="AO1054" s="36"/>
      <c r="AP1054" s="36"/>
      <c r="AQ1054" s="36"/>
      <c r="AR1054" s="36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</row>
    <row r="1055" spans="6:69" x14ac:dyDescent="0.25">
      <c r="F1055" s="18"/>
      <c r="G1055" s="18"/>
      <c r="H1055" s="252"/>
      <c r="I1055" s="18"/>
      <c r="J1055" s="18"/>
      <c r="W1055" s="215"/>
      <c r="X1055" s="18"/>
      <c r="Y1055" s="31"/>
      <c r="Z1055" s="31"/>
      <c r="AA1055" s="43"/>
      <c r="AB1055" s="18"/>
      <c r="AC1055" s="18"/>
      <c r="AE1055" s="18"/>
      <c r="AF1055" s="18"/>
      <c r="AG1055" s="18"/>
      <c r="AI1055" s="18"/>
      <c r="AK1055" s="18"/>
      <c r="AL1055" s="18"/>
      <c r="AN1055" s="36"/>
      <c r="AO1055" s="36"/>
      <c r="AP1055" s="36"/>
      <c r="AQ1055" s="36"/>
      <c r="AR1055" s="36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</row>
    <row r="1056" spans="6:69" x14ac:dyDescent="0.25">
      <c r="F1056" s="18"/>
      <c r="G1056" s="18"/>
      <c r="H1056" s="252"/>
      <c r="I1056" s="18"/>
      <c r="J1056" s="18"/>
      <c r="W1056" s="215"/>
      <c r="X1056" s="18"/>
      <c r="Y1056" s="31"/>
      <c r="Z1056" s="31"/>
      <c r="AA1056" s="43"/>
      <c r="AB1056" s="18"/>
      <c r="AC1056" s="18"/>
      <c r="AE1056" s="18"/>
      <c r="AF1056" s="18"/>
      <c r="AG1056" s="18"/>
      <c r="AI1056" s="18"/>
      <c r="AK1056" s="18"/>
      <c r="AL1056" s="18"/>
      <c r="AN1056" s="36"/>
      <c r="AO1056" s="36"/>
      <c r="AP1056" s="36"/>
      <c r="AQ1056" s="36"/>
      <c r="AR1056" s="36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</row>
    <row r="1057" spans="6:69" x14ac:dyDescent="0.25">
      <c r="F1057" s="18"/>
      <c r="G1057" s="18"/>
      <c r="H1057" s="252"/>
      <c r="I1057" s="18"/>
      <c r="J1057" s="18"/>
      <c r="W1057" s="215"/>
      <c r="X1057" s="18"/>
      <c r="Y1057" s="31"/>
      <c r="Z1057" s="31"/>
      <c r="AA1057" s="43"/>
      <c r="AB1057" s="18"/>
      <c r="AC1057" s="18"/>
      <c r="AE1057" s="18"/>
      <c r="AF1057" s="18"/>
      <c r="AG1057" s="18"/>
      <c r="AI1057" s="18"/>
      <c r="AK1057" s="18"/>
      <c r="AL1057" s="18"/>
      <c r="AN1057" s="36"/>
      <c r="AO1057" s="36"/>
      <c r="AP1057" s="36"/>
      <c r="AQ1057" s="36"/>
      <c r="AR1057" s="36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</row>
    <row r="1058" spans="6:69" x14ac:dyDescent="0.25">
      <c r="F1058" s="18"/>
      <c r="G1058" s="18"/>
      <c r="H1058" s="252"/>
      <c r="I1058" s="18"/>
      <c r="J1058" s="18"/>
      <c r="W1058" s="215"/>
      <c r="X1058" s="18"/>
      <c r="Y1058" s="31"/>
      <c r="Z1058" s="31"/>
      <c r="AA1058" s="43"/>
      <c r="AB1058" s="18"/>
      <c r="AC1058" s="18"/>
      <c r="AE1058" s="18"/>
      <c r="AF1058" s="18"/>
      <c r="AG1058" s="18"/>
      <c r="AI1058" s="18"/>
      <c r="AK1058" s="18"/>
      <c r="AL1058" s="18"/>
      <c r="AN1058" s="36"/>
      <c r="AO1058" s="36"/>
      <c r="AP1058" s="36"/>
      <c r="AQ1058" s="36"/>
      <c r="AR1058" s="36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</row>
    <row r="1059" spans="6:69" x14ac:dyDescent="0.25">
      <c r="F1059" s="18"/>
      <c r="G1059" s="18"/>
      <c r="H1059" s="252"/>
      <c r="I1059" s="18"/>
      <c r="J1059" s="18"/>
      <c r="W1059" s="215"/>
      <c r="X1059" s="18"/>
      <c r="Y1059" s="31"/>
      <c r="Z1059" s="31"/>
      <c r="AA1059" s="43"/>
      <c r="AB1059" s="18"/>
      <c r="AC1059" s="18"/>
      <c r="AE1059" s="18"/>
      <c r="AF1059" s="18"/>
      <c r="AG1059" s="18"/>
      <c r="AI1059" s="18"/>
      <c r="AK1059" s="18"/>
      <c r="AL1059" s="18"/>
      <c r="AN1059" s="36"/>
      <c r="AO1059" s="36"/>
      <c r="AP1059" s="36"/>
      <c r="AQ1059" s="36"/>
      <c r="AR1059" s="36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</row>
    <row r="1060" spans="6:69" x14ac:dyDescent="0.25">
      <c r="F1060" s="18"/>
      <c r="G1060" s="18"/>
      <c r="H1060" s="252"/>
      <c r="I1060" s="18"/>
      <c r="J1060" s="18"/>
      <c r="W1060" s="215"/>
      <c r="X1060" s="18"/>
      <c r="Y1060" s="31"/>
      <c r="Z1060" s="31"/>
      <c r="AA1060" s="43"/>
      <c r="AB1060" s="18"/>
      <c r="AC1060" s="18"/>
      <c r="AE1060" s="18"/>
      <c r="AF1060" s="18"/>
      <c r="AG1060" s="18"/>
      <c r="AI1060" s="18"/>
      <c r="AK1060" s="18"/>
      <c r="AL1060" s="18"/>
      <c r="AN1060" s="36"/>
      <c r="AO1060" s="36"/>
      <c r="AP1060" s="36"/>
      <c r="AQ1060" s="36"/>
      <c r="AR1060" s="36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</row>
    <row r="1061" spans="6:69" x14ac:dyDescent="0.25">
      <c r="F1061" s="18"/>
      <c r="G1061" s="18"/>
      <c r="H1061" s="252"/>
      <c r="I1061" s="18"/>
      <c r="J1061" s="18"/>
      <c r="W1061" s="215"/>
      <c r="X1061" s="18"/>
      <c r="Y1061" s="31"/>
      <c r="Z1061" s="31"/>
      <c r="AA1061" s="43"/>
      <c r="AB1061" s="18"/>
      <c r="AC1061" s="18"/>
      <c r="AE1061" s="18"/>
      <c r="AF1061" s="18"/>
      <c r="AG1061" s="18"/>
      <c r="AI1061" s="18"/>
      <c r="AK1061" s="18"/>
      <c r="AL1061" s="18"/>
      <c r="AN1061" s="36"/>
      <c r="AO1061" s="36"/>
      <c r="AP1061" s="36"/>
      <c r="AQ1061" s="36"/>
      <c r="AR1061" s="36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</row>
    <row r="1062" spans="6:69" x14ac:dyDescent="0.25">
      <c r="F1062" s="18"/>
      <c r="G1062" s="18"/>
      <c r="H1062" s="252"/>
      <c r="I1062" s="18"/>
      <c r="J1062" s="18"/>
      <c r="W1062" s="215"/>
      <c r="X1062" s="18"/>
      <c r="Y1062" s="31"/>
      <c r="Z1062" s="31"/>
      <c r="AA1062" s="43"/>
      <c r="AB1062" s="18"/>
      <c r="AC1062" s="18"/>
      <c r="AE1062" s="18"/>
      <c r="AF1062" s="18"/>
      <c r="AG1062" s="18"/>
      <c r="AI1062" s="18"/>
      <c r="AK1062" s="18"/>
      <c r="AL1062" s="18"/>
      <c r="AN1062" s="36"/>
      <c r="AO1062" s="36"/>
      <c r="AP1062" s="36"/>
      <c r="AQ1062" s="36"/>
      <c r="AR1062" s="36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</row>
    <row r="1063" spans="6:69" x14ac:dyDescent="0.25">
      <c r="F1063" s="18"/>
      <c r="G1063" s="18"/>
      <c r="H1063" s="252"/>
      <c r="I1063" s="18"/>
      <c r="J1063" s="18"/>
      <c r="W1063" s="215"/>
      <c r="X1063" s="18"/>
      <c r="Y1063" s="31"/>
      <c r="Z1063" s="31"/>
      <c r="AA1063" s="43"/>
      <c r="AB1063" s="18"/>
      <c r="AC1063" s="18"/>
      <c r="AE1063" s="18"/>
      <c r="AF1063" s="18"/>
      <c r="AG1063" s="18"/>
      <c r="AI1063" s="18"/>
      <c r="AK1063" s="18"/>
      <c r="AL1063" s="18"/>
      <c r="AN1063" s="36"/>
      <c r="AO1063" s="36"/>
      <c r="AP1063" s="36"/>
      <c r="AQ1063" s="36"/>
      <c r="AR1063" s="36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</row>
    <row r="1064" spans="6:69" x14ac:dyDescent="0.25">
      <c r="F1064" s="18"/>
      <c r="G1064" s="18"/>
      <c r="H1064" s="252"/>
      <c r="I1064" s="18"/>
      <c r="J1064" s="18"/>
      <c r="W1064" s="215"/>
      <c r="X1064" s="18"/>
      <c r="Y1064" s="31"/>
      <c r="Z1064" s="31"/>
      <c r="AA1064" s="43"/>
      <c r="AB1064" s="18"/>
      <c r="AC1064" s="18"/>
      <c r="AE1064" s="18"/>
      <c r="AF1064" s="18"/>
      <c r="AG1064" s="18"/>
      <c r="AI1064" s="18"/>
      <c r="AK1064" s="18"/>
      <c r="AL1064" s="18"/>
      <c r="AN1064" s="36"/>
      <c r="AO1064" s="36"/>
      <c r="AP1064" s="36"/>
      <c r="AQ1064" s="36"/>
      <c r="AR1064" s="36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</row>
    <row r="1065" spans="6:69" x14ac:dyDescent="0.25">
      <c r="F1065" s="18"/>
      <c r="G1065" s="18"/>
      <c r="H1065" s="252"/>
      <c r="I1065" s="18"/>
      <c r="J1065" s="18"/>
      <c r="W1065" s="215"/>
      <c r="X1065" s="18"/>
      <c r="Y1065" s="31"/>
      <c r="Z1065" s="31"/>
      <c r="AA1065" s="43"/>
      <c r="AB1065" s="18"/>
      <c r="AC1065" s="18"/>
      <c r="AE1065" s="18"/>
      <c r="AF1065" s="18"/>
      <c r="AG1065" s="18"/>
      <c r="AI1065" s="18"/>
      <c r="AK1065" s="18"/>
      <c r="AL1065" s="18"/>
      <c r="AN1065" s="36"/>
      <c r="AO1065" s="36"/>
      <c r="AP1065" s="36"/>
      <c r="AQ1065" s="36"/>
      <c r="AR1065" s="36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</row>
    <row r="1066" spans="6:69" x14ac:dyDescent="0.25">
      <c r="F1066" s="18"/>
      <c r="G1066" s="18"/>
      <c r="H1066" s="252"/>
      <c r="I1066" s="18"/>
      <c r="J1066" s="18"/>
      <c r="W1066" s="215"/>
      <c r="X1066" s="18"/>
      <c r="Y1066" s="31"/>
      <c r="Z1066" s="31"/>
      <c r="AA1066" s="43"/>
      <c r="AB1066" s="18"/>
      <c r="AC1066" s="18"/>
      <c r="AE1066" s="18"/>
      <c r="AF1066" s="18"/>
      <c r="AG1066" s="18"/>
      <c r="AI1066" s="18"/>
      <c r="AK1066" s="18"/>
      <c r="AL1066" s="18"/>
      <c r="AN1066" s="36"/>
      <c r="AO1066" s="36"/>
      <c r="AP1066" s="36"/>
      <c r="AQ1066" s="36"/>
      <c r="AR1066" s="36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</row>
    <row r="1067" spans="6:69" x14ac:dyDescent="0.25">
      <c r="F1067" s="18"/>
      <c r="G1067" s="18"/>
      <c r="H1067" s="252"/>
      <c r="I1067" s="18"/>
      <c r="J1067" s="18"/>
      <c r="W1067" s="215"/>
      <c r="X1067" s="18"/>
      <c r="Y1067" s="31"/>
      <c r="Z1067" s="31"/>
      <c r="AA1067" s="43"/>
      <c r="AB1067" s="18"/>
      <c r="AC1067" s="18"/>
      <c r="AE1067" s="18"/>
      <c r="AF1067" s="18"/>
      <c r="AG1067" s="18"/>
      <c r="AI1067" s="18"/>
      <c r="AK1067" s="18"/>
      <c r="AL1067" s="18"/>
      <c r="AN1067" s="36"/>
      <c r="AO1067" s="36"/>
      <c r="AP1067" s="36"/>
      <c r="AQ1067" s="36"/>
      <c r="AR1067" s="36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</row>
    <row r="1068" spans="6:69" x14ac:dyDescent="0.25">
      <c r="F1068" s="18"/>
      <c r="G1068" s="18"/>
      <c r="H1068" s="252"/>
      <c r="I1068" s="18"/>
      <c r="J1068" s="18"/>
      <c r="W1068" s="215"/>
      <c r="X1068" s="18"/>
      <c r="Y1068" s="31"/>
      <c r="Z1068" s="31"/>
      <c r="AA1068" s="43"/>
      <c r="AB1068" s="18"/>
      <c r="AC1068" s="18"/>
      <c r="AE1068" s="18"/>
      <c r="AF1068" s="18"/>
      <c r="AG1068" s="18"/>
      <c r="AI1068" s="18"/>
      <c r="AK1068" s="18"/>
      <c r="AL1068" s="18"/>
      <c r="AN1068" s="36"/>
      <c r="AO1068" s="36"/>
      <c r="AP1068" s="36"/>
      <c r="AQ1068" s="36"/>
      <c r="AR1068" s="36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</row>
    <row r="1069" spans="6:69" x14ac:dyDescent="0.25">
      <c r="F1069" s="18"/>
      <c r="G1069" s="18"/>
      <c r="H1069" s="252"/>
      <c r="I1069" s="18"/>
      <c r="J1069" s="18"/>
      <c r="W1069" s="215"/>
      <c r="X1069" s="18"/>
      <c r="Y1069" s="31"/>
      <c r="Z1069" s="31"/>
      <c r="AA1069" s="43"/>
      <c r="AB1069" s="18"/>
      <c r="AC1069" s="18"/>
      <c r="AE1069" s="18"/>
      <c r="AF1069" s="18"/>
      <c r="AG1069" s="18"/>
      <c r="AI1069" s="18"/>
      <c r="AK1069" s="18"/>
      <c r="AL1069" s="18"/>
      <c r="AN1069" s="36"/>
      <c r="AO1069" s="36"/>
      <c r="AP1069" s="36"/>
      <c r="AQ1069" s="36"/>
      <c r="AR1069" s="36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</row>
    <row r="1070" spans="6:69" x14ac:dyDescent="0.25">
      <c r="F1070" s="18"/>
      <c r="G1070" s="18"/>
      <c r="H1070" s="252"/>
      <c r="I1070" s="18"/>
      <c r="J1070" s="18"/>
      <c r="W1070" s="215"/>
      <c r="X1070" s="18"/>
      <c r="Y1070" s="31"/>
      <c r="Z1070" s="31"/>
      <c r="AA1070" s="43"/>
      <c r="AB1070" s="18"/>
      <c r="AC1070" s="18"/>
      <c r="AE1070" s="18"/>
      <c r="AF1070" s="18"/>
      <c r="AG1070" s="18"/>
      <c r="AI1070" s="18"/>
      <c r="AK1070" s="18"/>
      <c r="AL1070" s="18"/>
      <c r="AN1070" s="36"/>
      <c r="AO1070" s="36"/>
      <c r="AP1070" s="36"/>
      <c r="AQ1070" s="36"/>
      <c r="AR1070" s="36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</row>
    <row r="1071" spans="6:69" x14ac:dyDescent="0.25">
      <c r="F1071" s="18"/>
      <c r="G1071" s="18"/>
      <c r="H1071" s="252"/>
      <c r="I1071" s="18"/>
      <c r="J1071" s="18"/>
      <c r="W1071" s="215"/>
      <c r="X1071" s="18"/>
      <c r="Y1071" s="31"/>
      <c r="Z1071" s="31"/>
      <c r="AA1071" s="43"/>
      <c r="AB1071" s="18"/>
      <c r="AC1071" s="18"/>
      <c r="AE1071" s="18"/>
      <c r="AF1071" s="18"/>
      <c r="AG1071" s="18"/>
      <c r="AI1071" s="18"/>
      <c r="AK1071" s="18"/>
      <c r="AL1071" s="18"/>
      <c r="AN1071" s="36"/>
      <c r="AO1071" s="36"/>
      <c r="AP1071" s="36"/>
      <c r="AQ1071" s="36"/>
      <c r="AR1071" s="36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</row>
    <row r="1072" spans="6:69" x14ac:dyDescent="0.25">
      <c r="F1072" s="18"/>
      <c r="G1072" s="18"/>
      <c r="H1072" s="252"/>
      <c r="I1072" s="18"/>
      <c r="J1072" s="18"/>
      <c r="W1072" s="215"/>
      <c r="X1072" s="18"/>
      <c r="Y1072" s="31"/>
      <c r="Z1072" s="31"/>
      <c r="AA1072" s="43"/>
      <c r="AB1072" s="18"/>
      <c r="AC1072" s="18"/>
      <c r="AE1072" s="18"/>
      <c r="AF1072" s="18"/>
      <c r="AG1072" s="18"/>
      <c r="AI1072" s="18"/>
      <c r="AK1072" s="18"/>
      <c r="AL1072" s="18"/>
      <c r="AN1072" s="36"/>
      <c r="AO1072" s="36"/>
      <c r="AP1072" s="36"/>
      <c r="AQ1072" s="36"/>
      <c r="AR1072" s="36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</row>
    <row r="1073" spans="6:69" x14ac:dyDescent="0.25">
      <c r="F1073" s="18"/>
      <c r="G1073" s="18"/>
      <c r="H1073" s="252"/>
      <c r="I1073" s="18"/>
      <c r="J1073" s="18"/>
      <c r="W1073" s="215"/>
      <c r="X1073" s="18"/>
      <c r="Y1073" s="31"/>
      <c r="Z1073" s="31"/>
      <c r="AA1073" s="43"/>
      <c r="AB1073" s="18"/>
      <c r="AC1073" s="18"/>
      <c r="AE1073" s="18"/>
      <c r="AF1073" s="18"/>
      <c r="AG1073" s="18"/>
      <c r="AI1073" s="18"/>
      <c r="AK1073" s="18"/>
      <c r="AL1073" s="18"/>
      <c r="AN1073" s="36"/>
      <c r="AO1073" s="36"/>
      <c r="AP1073" s="36"/>
      <c r="AQ1073" s="36"/>
      <c r="AR1073" s="36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</row>
    <row r="1074" spans="6:69" x14ac:dyDescent="0.25">
      <c r="F1074" s="18"/>
      <c r="G1074" s="18"/>
      <c r="H1074" s="252"/>
      <c r="I1074" s="18"/>
      <c r="J1074" s="18"/>
      <c r="W1074" s="215"/>
      <c r="X1074" s="18"/>
      <c r="Y1074" s="31"/>
      <c r="Z1074" s="31"/>
      <c r="AA1074" s="43"/>
      <c r="AB1074" s="18"/>
      <c r="AC1074" s="18"/>
      <c r="AE1074" s="18"/>
      <c r="AF1074" s="18"/>
      <c r="AG1074" s="18"/>
      <c r="AI1074" s="18"/>
      <c r="AK1074" s="18"/>
      <c r="AL1074" s="18"/>
      <c r="AN1074" s="36"/>
      <c r="AO1074" s="36"/>
      <c r="AP1074" s="36"/>
      <c r="AQ1074" s="36"/>
      <c r="AR1074" s="36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</row>
    <row r="1075" spans="6:69" x14ac:dyDescent="0.25">
      <c r="F1075" s="18"/>
      <c r="G1075" s="18"/>
      <c r="H1075" s="252"/>
      <c r="I1075" s="18"/>
      <c r="J1075" s="18"/>
      <c r="W1075" s="215"/>
      <c r="X1075" s="18"/>
      <c r="Y1075" s="31"/>
      <c r="Z1075" s="31"/>
      <c r="AA1075" s="43"/>
      <c r="AB1075" s="18"/>
      <c r="AC1075" s="18"/>
      <c r="AE1075" s="18"/>
      <c r="AF1075" s="18"/>
      <c r="AG1075" s="18"/>
      <c r="AI1075" s="18"/>
      <c r="AK1075" s="18"/>
      <c r="AL1075" s="18"/>
      <c r="AN1075" s="36"/>
      <c r="AO1075" s="36"/>
      <c r="AP1075" s="36"/>
      <c r="AQ1075" s="36"/>
      <c r="AR1075" s="36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</row>
    <row r="1076" spans="6:69" x14ac:dyDescent="0.25">
      <c r="F1076" s="18"/>
      <c r="G1076" s="18"/>
      <c r="H1076" s="252"/>
      <c r="I1076" s="18"/>
      <c r="J1076" s="18"/>
      <c r="W1076" s="215"/>
      <c r="X1076" s="18"/>
      <c r="Y1076" s="31"/>
      <c r="Z1076" s="31"/>
      <c r="AA1076" s="43"/>
      <c r="AB1076" s="18"/>
      <c r="AC1076" s="18"/>
      <c r="AE1076" s="18"/>
      <c r="AF1076" s="18"/>
      <c r="AG1076" s="18"/>
      <c r="AI1076" s="18"/>
      <c r="AK1076" s="18"/>
      <c r="AL1076" s="18"/>
      <c r="AN1076" s="36"/>
      <c r="AO1076" s="36"/>
      <c r="AP1076" s="36"/>
      <c r="AQ1076" s="36"/>
      <c r="AR1076" s="36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</row>
    <row r="1077" spans="6:69" x14ac:dyDescent="0.25">
      <c r="F1077" s="18"/>
      <c r="G1077" s="18"/>
      <c r="H1077" s="252"/>
      <c r="I1077" s="18"/>
      <c r="J1077" s="18"/>
      <c r="W1077" s="215"/>
      <c r="X1077" s="18"/>
      <c r="Y1077" s="31"/>
      <c r="Z1077" s="31"/>
      <c r="AA1077" s="43"/>
      <c r="AB1077" s="18"/>
      <c r="AC1077" s="18"/>
      <c r="AE1077" s="18"/>
      <c r="AF1077" s="18"/>
      <c r="AG1077" s="18"/>
      <c r="AI1077" s="18"/>
      <c r="AK1077" s="18"/>
      <c r="AL1077" s="18"/>
      <c r="AN1077" s="36"/>
      <c r="AO1077" s="36"/>
      <c r="AP1077" s="36"/>
      <c r="AQ1077" s="36"/>
      <c r="AR1077" s="36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</row>
    <row r="1078" spans="6:69" x14ac:dyDescent="0.25">
      <c r="F1078" s="18"/>
      <c r="G1078" s="18"/>
      <c r="H1078" s="252"/>
      <c r="I1078" s="18"/>
      <c r="J1078" s="18"/>
      <c r="W1078" s="215"/>
      <c r="X1078" s="18"/>
      <c r="Y1078" s="31"/>
      <c r="Z1078" s="31"/>
      <c r="AA1078" s="43"/>
      <c r="AB1078" s="18"/>
      <c r="AC1078" s="18"/>
      <c r="AE1078" s="18"/>
      <c r="AF1078" s="18"/>
      <c r="AG1078" s="18"/>
      <c r="AI1078" s="18"/>
      <c r="AK1078" s="18"/>
      <c r="AL1078" s="18"/>
      <c r="AN1078" s="36"/>
      <c r="AO1078" s="36"/>
      <c r="AP1078" s="36"/>
      <c r="AQ1078" s="36"/>
      <c r="AR1078" s="36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</row>
    <row r="1079" spans="6:69" x14ac:dyDescent="0.25">
      <c r="F1079" s="18"/>
      <c r="G1079" s="18"/>
      <c r="H1079" s="252"/>
      <c r="I1079" s="18"/>
      <c r="J1079" s="18"/>
      <c r="W1079" s="215"/>
      <c r="X1079" s="18"/>
      <c r="Y1079" s="31"/>
      <c r="Z1079" s="31"/>
      <c r="AA1079" s="43"/>
      <c r="AB1079" s="18"/>
      <c r="AC1079" s="18"/>
      <c r="AE1079" s="18"/>
      <c r="AF1079" s="18"/>
      <c r="AG1079" s="18"/>
      <c r="AI1079" s="18"/>
      <c r="AK1079" s="18"/>
      <c r="AL1079" s="18"/>
      <c r="AN1079" s="36"/>
      <c r="AO1079" s="36"/>
      <c r="AP1079" s="36"/>
      <c r="AQ1079" s="36"/>
      <c r="AR1079" s="36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</row>
    <row r="1080" spans="6:69" x14ac:dyDescent="0.25">
      <c r="F1080" s="18"/>
      <c r="G1080" s="18"/>
      <c r="H1080" s="252"/>
      <c r="I1080" s="18"/>
      <c r="J1080" s="18"/>
      <c r="W1080" s="215"/>
      <c r="X1080" s="18"/>
      <c r="Y1080" s="31"/>
      <c r="Z1080" s="31"/>
      <c r="AA1080" s="43"/>
      <c r="AB1080" s="18"/>
      <c r="AC1080" s="18"/>
      <c r="AE1080" s="18"/>
      <c r="AF1080" s="18"/>
      <c r="AG1080" s="18"/>
      <c r="AI1080" s="18"/>
      <c r="AK1080" s="18"/>
      <c r="AL1080" s="18"/>
      <c r="AN1080" s="36"/>
      <c r="AO1080" s="36"/>
      <c r="AP1080" s="36"/>
      <c r="AQ1080" s="36"/>
      <c r="AR1080" s="36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</row>
    <row r="1081" spans="6:69" x14ac:dyDescent="0.25">
      <c r="F1081" s="18"/>
      <c r="G1081" s="18"/>
      <c r="H1081" s="252"/>
      <c r="I1081" s="18"/>
      <c r="J1081" s="18"/>
      <c r="W1081" s="215"/>
      <c r="X1081" s="18"/>
      <c r="Y1081" s="31"/>
      <c r="Z1081" s="31"/>
      <c r="AA1081" s="43"/>
      <c r="AB1081" s="18"/>
      <c r="AC1081" s="18"/>
      <c r="AE1081" s="18"/>
      <c r="AF1081" s="18"/>
      <c r="AG1081" s="18"/>
      <c r="AI1081" s="18"/>
      <c r="AK1081" s="18"/>
      <c r="AL1081" s="18"/>
      <c r="AN1081" s="36"/>
      <c r="AO1081" s="36"/>
      <c r="AP1081" s="36"/>
      <c r="AQ1081" s="36"/>
      <c r="AR1081" s="36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</row>
    <row r="1082" spans="6:69" x14ac:dyDescent="0.25">
      <c r="F1082" s="18"/>
      <c r="G1082" s="18"/>
      <c r="H1082" s="252"/>
      <c r="I1082" s="18"/>
      <c r="J1082" s="18"/>
      <c r="W1082" s="215"/>
      <c r="X1082" s="18"/>
      <c r="Y1082" s="31"/>
      <c r="Z1082" s="31"/>
      <c r="AA1082" s="43"/>
      <c r="AB1082" s="18"/>
      <c r="AC1082" s="18"/>
      <c r="AE1082" s="18"/>
      <c r="AF1082" s="18"/>
      <c r="AG1082" s="18"/>
      <c r="AI1082" s="18"/>
      <c r="AK1082" s="18"/>
      <c r="AL1082" s="18"/>
      <c r="AN1082" s="36"/>
      <c r="AO1082" s="36"/>
      <c r="AP1082" s="36"/>
      <c r="AQ1082" s="36"/>
      <c r="AR1082" s="36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</row>
    <row r="1083" spans="6:69" x14ac:dyDescent="0.25">
      <c r="F1083" s="18"/>
      <c r="G1083" s="18"/>
      <c r="H1083" s="252"/>
      <c r="I1083" s="18"/>
      <c r="J1083" s="18"/>
      <c r="W1083" s="215"/>
      <c r="X1083" s="18"/>
      <c r="Y1083" s="31"/>
      <c r="Z1083" s="31"/>
      <c r="AA1083" s="43"/>
      <c r="AB1083" s="18"/>
      <c r="AC1083" s="18"/>
      <c r="AE1083" s="18"/>
      <c r="AF1083" s="18"/>
      <c r="AG1083" s="18"/>
      <c r="AI1083" s="18"/>
      <c r="AK1083" s="18"/>
      <c r="AL1083" s="18"/>
      <c r="AN1083" s="36"/>
      <c r="AO1083" s="36"/>
      <c r="AP1083" s="36"/>
      <c r="AQ1083" s="36"/>
      <c r="AR1083" s="36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</row>
    <row r="1084" spans="6:69" x14ac:dyDescent="0.25">
      <c r="F1084" s="18"/>
      <c r="G1084" s="18"/>
      <c r="H1084" s="252"/>
      <c r="I1084" s="18"/>
      <c r="J1084" s="18"/>
      <c r="W1084" s="215"/>
      <c r="X1084" s="18"/>
      <c r="Y1084" s="31"/>
      <c r="Z1084" s="31"/>
      <c r="AA1084" s="43"/>
      <c r="AB1084" s="18"/>
      <c r="AC1084" s="18"/>
      <c r="AE1084" s="18"/>
      <c r="AF1084" s="18"/>
      <c r="AG1084" s="18"/>
      <c r="AI1084" s="18"/>
      <c r="AK1084" s="18"/>
      <c r="AL1084" s="18"/>
      <c r="AN1084" s="36"/>
      <c r="AO1084" s="36"/>
      <c r="AP1084" s="36"/>
      <c r="AQ1084" s="36"/>
      <c r="AR1084" s="36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</row>
    <row r="1085" spans="6:69" x14ac:dyDescent="0.25">
      <c r="F1085" s="18"/>
      <c r="G1085" s="18"/>
      <c r="H1085" s="252"/>
      <c r="I1085" s="18"/>
      <c r="J1085" s="18"/>
      <c r="W1085" s="215"/>
      <c r="X1085" s="18"/>
      <c r="Y1085" s="31"/>
      <c r="Z1085" s="31"/>
      <c r="AA1085" s="43"/>
      <c r="AB1085" s="18"/>
      <c r="AC1085" s="18"/>
      <c r="AE1085" s="18"/>
      <c r="AF1085" s="18"/>
      <c r="AG1085" s="18"/>
      <c r="AI1085" s="18"/>
      <c r="AK1085" s="18"/>
      <c r="AL1085" s="18"/>
      <c r="AN1085" s="36"/>
      <c r="AO1085" s="36"/>
      <c r="AP1085" s="36"/>
      <c r="AQ1085" s="36"/>
      <c r="AR1085" s="36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</row>
    <row r="1086" spans="6:69" x14ac:dyDescent="0.25">
      <c r="F1086" s="18"/>
      <c r="G1086" s="18"/>
      <c r="H1086" s="252"/>
      <c r="I1086" s="18"/>
      <c r="J1086" s="18"/>
      <c r="W1086" s="215"/>
      <c r="X1086" s="18"/>
      <c r="Y1086" s="31"/>
      <c r="Z1086" s="31"/>
      <c r="AA1086" s="43"/>
      <c r="AB1086" s="18"/>
      <c r="AC1086" s="18"/>
      <c r="AE1086" s="18"/>
      <c r="AF1086" s="18"/>
      <c r="AG1086" s="18"/>
      <c r="AI1086" s="18"/>
      <c r="AK1086" s="18"/>
      <c r="AL1086" s="18"/>
      <c r="AN1086" s="36"/>
      <c r="AO1086" s="36"/>
      <c r="AP1086" s="36"/>
      <c r="AQ1086" s="36"/>
      <c r="AR1086" s="36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</row>
    <row r="1087" spans="6:69" x14ac:dyDescent="0.25">
      <c r="F1087" s="18"/>
      <c r="G1087" s="18"/>
      <c r="H1087" s="252"/>
      <c r="I1087" s="18"/>
      <c r="J1087" s="18"/>
      <c r="W1087" s="215"/>
      <c r="X1087" s="18"/>
      <c r="Y1087" s="31"/>
      <c r="Z1087" s="31"/>
      <c r="AA1087" s="43"/>
      <c r="AB1087" s="18"/>
      <c r="AC1087" s="18"/>
      <c r="AE1087" s="18"/>
      <c r="AF1087" s="18"/>
      <c r="AG1087" s="18"/>
      <c r="AI1087" s="18"/>
      <c r="AK1087" s="18"/>
      <c r="AL1087" s="18"/>
      <c r="AN1087" s="36"/>
      <c r="AO1087" s="36"/>
      <c r="AP1087" s="36"/>
      <c r="AQ1087" s="36"/>
      <c r="AR1087" s="36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</row>
    <row r="1088" spans="6:69" x14ac:dyDescent="0.25">
      <c r="F1088" s="18"/>
      <c r="G1088" s="18"/>
      <c r="H1088" s="252"/>
      <c r="I1088" s="18"/>
      <c r="J1088" s="18"/>
      <c r="W1088" s="215"/>
      <c r="X1088" s="18"/>
      <c r="Y1088" s="31"/>
      <c r="Z1088" s="31"/>
      <c r="AA1088" s="43"/>
      <c r="AB1088" s="18"/>
      <c r="AC1088" s="18"/>
      <c r="AE1088" s="18"/>
      <c r="AF1088" s="18"/>
      <c r="AG1088" s="18"/>
      <c r="AI1088" s="18"/>
      <c r="AK1088" s="18"/>
      <c r="AL1088" s="18"/>
      <c r="AN1088" s="36"/>
      <c r="AO1088" s="36"/>
      <c r="AP1088" s="36"/>
      <c r="AQ1088" s="36"/>
      <c r="AR1088" s="36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</row>
    <row r="1089" spans="6:69" x14ac:dyDescent="0.25">
      <c r="F1089" s="18"/>
      <c r="G1089" s="18"/>
      <c r="H1089" s="252"/>
      <c r="I1089" s="18"/>
      <c r="J1089" s="18"/>
      <c r="W1089" s="215"/>
      <c r="X1089" s="18"/>
      <c r="Y1089" s="31"/>
      <c r="Z1089" s="31"/>
      <c r="AA1089" s="43"/>
      <c r="AB1089" s="18"/>
      <c r="AC1089" s="18"/>
      <c r="AE1089" s="18"/>
      <c r="AF1089" s="18"/>
      <c r="AG1089" s="18"/>
      <c r="AI1089" s="18"/>
      <c r="AK1089" s="18"/>
      <c r="AL1089" s="18"/>
      <c r="AN1089" s="36"/>
      <c r="AO1089" s="36"/>
      <c r="AP1089" s="36"/>
      <c r="AQ1089" s="36"/>
      <c r="AR1089" s="36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</row>
    <row r="1090" spans="6:69" x14ac:dyDescent="0.25">
      <c r="F1090" s="18"/>
      <c r="G1090" s="18"/>
      <c r="H1090" s="252"/>
      <c r="I1090" s="18"/>
      <c r="J1090" s="18"/>
      <c r="W1090" s="215"/>
      <c r="X1090" s="18"/>
      <c r="Y1090" s="31"/>
      <c r="Z1090" s="31"/>
      <c r="AA1090" s="43"/>
      <c r="AB1090" s="18"/>
      <c r="AC1090" s="18"/>
      <c r="AE1090" s="18"/>
      <c r="AF1090" s="18"/>
      <c r="AG1090" s="18"/>
      <c r="AI1090" s="18"/>
      <c r="AK1090" s="18"/>
      <c r="AL1090" s="18"/>
      <c r="AN1090" s="36"/>
      <c r="AO1090" s="36"/>
      <c r="AP1090" s="36"/>
      <c r="AQ1090" s="36"/>
      <c r="AR1090" s="36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</row>
    <row r="1091" spans="6:69" x14ac:dyDescent="0.25">
      <c r="F1091" s="18"/>
      <c r="G1091" s="18"/>
      <c r="H1091" s="252"/>
      <c r="I1091" s="18"/>
      <c r="J1091" s="18"/>
      <c r="W1091" s="215"/>
      <c r="X1091" s="18"/>
      <c r="Y1091" s="31"/>
      <c r="Z1091" s="31"/>
      <c r="AA1091" s="43"/>
      <c r="AB1091" s="18"/>
      <c r="AC1091" s="18"/>
      <c r="AE1091" s="18"/>
      <c r="AF1091" s="18"/>
      <c r="AG1091" s="18"/>
      <c r="AI1091" s="18"/>
      <c r="AK1091" s="18"/>
      <c r="AL1091" s="18"/>
      <c r="AN1091" s="36"/>
      <c r="AO1091" s="36"/>
      <c r="AP1091" s="36"/>
      <c r="AQ1091" s="36"/>
      <c r="AR1091" s="36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</row>
    <row r="1092" spans="6:69" x14ac:dyDescent="0.25">
      <c r="F1092" s="18"/>
      <c r="G1092" s="18"/>
      <c r="H1092" s="252"/>
      <c r="I1092" s="18"/>
      <c r="J1092" s="18"/>
      <c r="W1092" s="215"/>
      <c r="X1092" s="18"/>
      <c r="Y1092" s="31"/>
      <c r="Z1092" s="31"/>
      <c r="AA1092" s="43"/>
      <c r="AB1092" s="18"/>
      <c r="AC1092" s="18"/>
      <c r="AE1092" s="18"/>
      <c r="AF1092" s="18"/>
      <c r="AG1092" s="18"/>
      <c r="AI1092" s="18"/>
      <c r="AK1092" s="18"/>
      <c r="AL1092" s="18"/>
      <c r="AN1092" s="36"/>
      <c r="AO1092" s="36"/>
      <c r="AP1092" s="36"/>
      <c r="AQ1092" s="36"/>
      <c r="AR1092" s="36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</row>
    <row r="1093" spans="6:69" x14ac:dyDescent="0.25">
      <c r="F1093" s="18"/>
      <c r="G1093" s="18"/>
      <c r="H1093" s="252"/>
      <c r="I1093" s="18"/>
      <c r="J1093" s="18"/>
      <c r="W1093" s="215"/>
      <c r="X1093" s="18"/>
      <c r="Y1093" s="31"/>
      <c r="Z1093" s="31"/>
      <c r="AA1093" s="43"/>
      <c r="AB1093" s="18"/>
      <c r="AC1093" s="18"/>
      <c r="AE1093" s="18"/>
      <c r="AF1093" s="18"/>
      <c r="AG1093" s="18"/>
      <c r="AI1093" s="18"/>
      <c r="AK1093" s="18"/>
      <c r="AL1093" s="18"/>
      <c r="AN1093" s="36"/>
      <c r="AO1093" s="36"/>
      <c r="AP1093" s="36"/>
      <c r="AQ1093" s="36"/>
      <c r="AR1093" s="36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</row>
    <row r="1094" spans="6:69" x14ac:dyDescent="0.25">
      <c r="F1094" s="18"/>
      <c r="G1094" s="18"/>
      <c r="H1094" s="252"/>
      <c r="I1094" s="18"/>
      <c r="J1094" s="18"/>
      <c r="W1094" s="215"/>
      <c r="X1094" s="18"/>
      <c r="Y1094" s="31"/>
      <c r="Z1094" s="31"/>
      <c r="AA1094" s="43"/>
      <c r="AB1094" s="18"/>
      <c r="AC1094" s="18"/>
      <c r="AE1094" s="18"/>
      <c r="AF1094" s="18"/>
      <c r="AG1094" s="18"/>
      <c r="AI1094" s="18"/>
      <c r="AK1094" s="18"/>
      <c r="AL1094" s="18"/>
      <c r="AN1094" s="36"/>
      <c r="AO1094" s="36"/>
      <c r="AP1094" s="36"/>
      <c r="AQ1094" s="36"/>
      <c r="AR1094" s="36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</row>
    <row r="1095" spans="6:69" x14ac:dyDescent="0.25">
      <c r="F1095" s="18"/>
      <c r="G1095" s="18"/>
      <c r="H1095" s="252"/>
      <c r="I1095" s="18"/>
      <c r="J1095" s="18"/>
      <c r="W1095" s="215"/>
      <c r="X1095" s="18"/>
      <c r="Y1095" s="31"/>
      <c r="Z1095" s="31"/>
      <c r="AA1095" s="43"/>
      <c r="AB1095" s="18"/>
      <c r="AC1095" s="18"/>
      <c r="AE1095" s="18"/>
      <c r="AF1095" s="18"/>
      <c r="AG1095" s="18"/>
      <c r="AI1095" s="18"/>
      <c r="AK1095" s="18"/>
      <c r="AL1095" s="18"/>
      <c r="AN1095" s="36"/>
      <c r="AO1095" s="36"/>
      <c r="AP1095" s="36"/>
      <c r="AQ1095" s="36"/>
      <c r="AR1095" s="36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</row>
    <row r="1096" spans="6:69" x14ac:dyDescent="0.25">
      <c r="F1096" s="18"/>
      <c r="G1096" s="18"/>
      <c r="H1096" s="252"/>
      <c r="I1096" s="18"/>
      <c r="J1096" s="18"/>
      <c r="W1096" s="215"/>
      <c r="X1096" s="18"/>
      <c r="Y1096" s="31"/>
      <c r="Z1096" s="31"/>
      <c r="AA1096" s="43"/>
      <c r="AB1096" s="18"/>
      <c r="AC1096" s="18"/>
      <c r="AE1096" s="18"/>
      <c r="AF1096" s="18"/>
      <c r="AG1096" s="18"/>
      <c r="AI1096" s="18"/>
      <c r="AK1096" s="18"/>
      <c r="AL1096" s="18"/>
      <c r="AN1096" s="36"/>
      <c r="AO1096" s="36"/>
      <c r="AP1096" s="36"/>
      <c r="AQ1096" s="36"/>
      <c r="AR1096" s="36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</row>
    <row r="1097" spans="6:69" x14ac:dyDescent="0.25">
      <c r="F1097" s="18"/>
      <c r="G1097" s="18"/>
      <c r="H1097" s="252"/>
      <c r="I1097" s="18"/>
      <c r="J1097" s="18"/>
      <c r="W1097" s="215"/>
      <c r="X1097" s="18"/>
      <c r="Y1097" s="31"/>
      <c r="Z1097" s="31"/>
      <c r="AA1097" s="43"/>
      <c r="AB1097" s="18"/>
      <c r="AC1097" s="18"/>
      <c r="AE1097" s="18"/>
      <c r="AF1097" s="18"/>
      <c r="AG1097" s="18"/>
      <c r="AI1097" s="18"/>
      <c r="AK1097" s="18"/>
      <c r="AL1097" s="18"/>
      <c r="AN1097" s="36"/>
      <c r="AO1097" s="36"/>
      <c r="AP1097" s="36"/>
      <c r="AQ1097" s="36"/>
      <c r="AR1097" s="36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</row>
    <row r="1098" spans="6:69" x14ac:dyDescent="0.25">
      <c r="F1098" s="18"/>
      <c r="G1098" s="18"/>
      <c r="H1098" s="252"/>
      <c r="I1098" s="18"/>
      <c r="J1098" s="18"/>
      <c r="W1098" s="215"/>
      <c r="X1098" s="18"/>
      <c r="Y1098" s="31"/>
      <c r="Z1098" s="31"/>
      <c r="AA1098" s="43"/>
      <c r="AB1098" s="18"/>
      <c r="AC1098" s="18"/>
      <c r="AE1098" s="18"/>
      <c r="AF1098" s="18"/>
      <c r="AG1098" s="18"/>
      <c r="AI1098" s="18"/>
      <c r="AK1098" s="18"/>
      <c r="AL1098" s="18"/>
      <c r="AN1098" s="36"/>
      <c r="AO1098" s="36"/>
      <c r="AP1098" s="36"/>
      <c r="AQ1098" s="36"/>
      <c r="AR1098" s="36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</row>
    <row r="1099" spans="6:69" x14ac:dyDescent="0.25">
      <c r="F1099" s="18"/>
      <c r="G1099" s="18"/>
      <c r="H1099" s="252"/>
      <c r="I1099" s="18"/>
      <c r="J1099" s="18"/>
      <c r="W1099" s="215"/>
      <c r="X1099" s="18"/>
      <c r="Y1099" s="31"/>
      <c r="Z1099" s="31"/>
      <c r="AA1099" s="43"/>
      <c r="AB1099" s="18"/>
      <c r="AC1099" s="18"/>
      <c r="AE1099" s="18"/>
      <c r="AF1099" s="18"/>
      <c r="AG1099" s="18"/>
      <c r="AI1099" s="18"/>
      <c r="AK1099" s="18"/>
      <c r="AL1099" s="18"/>
      <c r="AN1099" s="36"/>
      <c r="AO1099" s="36"/>
      <c r="AP1099" s="36"/>
      <c r="AQ1099" s="36"/>
      <c r="AR1099" s="36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</row>
    <row r="1100" spans="6:69" x14ac:dyDescent="0.25">
      <c r="F1100" s="18"/>
      <c r="G1100" s="18"/>
      <c r="H1100" s="252"/>
      <c r="I1100" s="18"/>
      <c r="J1100" s="18"/>
      <c r="W1100" s="215"/>
      <c r="X1100" s="18"/>
      <c r="Y1100" s="31"/>
      <c r="Z1100" s="31"/>
      <c r="AA1100" s="43"/>
      <c r="AB1100" s="18"/>
      <c r="AC1100" s="18"/>
      <c r="AE1100" s="18"/>
      <c r="AF1100" s="18"/>
      <c r="AG1100" s="18"/>
      <c r="AI1100" s="18"/>
      <c r="AK1100" s="18"/>
      <c r="AL1100" s="18"/>
      <c r="AN1100" s="36"/>
      <c r="AO1100" s="36"/>
      <c r="AP1100" s="36"/>
      <c r="AQ1100" s="36"/>
      <c r="AR1100" s="36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</row>
    <row r="1101" spans="6:69" x14ac:dyDescent="0.25">
      <c r="F1101" s="18"/>
      <c r="G1101" s="18"/>
      <c r="H1101" s="252"/>
      <c r="I1101" s="18"/>
      <c r="J1101" s="18"/>
      <c r="W1101" s="215"/>
      <c r="X1101" s="18"/>
      <c r="Y1101" s="31"/>
      <c r="Z1101" s="31"/>
      <c r="AA1101" s="43"/>
      <c r="AB1101" s="18"/>
      <c r="AC1101" s="18"/>
      <c r="AE1101" s="18"/>
      <c r="AF1101" s="18"/>
      <c r="AG1101" s="18"/>
      <c r="AI1101" s="18"/>
      <c r="AK1101" s="18"/>
      <c r="AL1101" s="18"/>
      <c r="AN1101" s="36"/>
      <c r="AO1101" s="36"/>
      <c r="AP1101" s="36"/>
      <c r="AQ1101" s="36"/>
      <c r="AR1101" s="36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</row>
    <row r="1102" spans="6:69" x14ac:dyDescent="0.25">
      <c r="F1102" s="18"/>
      <c r="G1102" s="18"/>
      <c r="H1102" s="252"/>
      <c r="I1102" s="18"/>
      <c r="J1102" s="18"/>
      <c r="W1102" s="215"/>
      <c r="X1102" s="18"/>
      <c r="Y1102" s="31"/>
      <c r="Z1102" s="31"/>
      <c r="AA1102" s="43"/>
      <c r="AB1102" s="18"/>
      <c r="AC1102" s="18"/>
      <c r="AE1102" s="18"/>
      <c r="AF1102" s="18"/>
      <c r="AG1102" s="18"/>
      <c r="AI1102" s="18"/>
      <c r="AK1102" s="18"/>
      <c r="AL1102" s="18"/>
      <c r="AN1102" s="36"/>
      <c r="AO1102" s="36"/>
      <c r="AP1102" s="36"/>
      <c r="AQ1102" s="36"/>
      <c r="AR1102" s="36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</row>
    <row r="1103" spans="6:69" x14ac:dyDescent="0.25">
      <c r="F1103" s="18"/>
      <c r="G1103" s="18"/>
      <c r="H1103" s="252"/>
      <c r="I1103" s="18"/>
      <c r="J1103" s="18"/>
      <c r="W1103" s="215"/>
      <c r="X1103" s="18"/>
      <c r="Y1103" s="31"/>
      <c r="Z1103" s="31"/>
      <c r="AA1103" s="43"/>
      <c r="AB1103" s="18"/>
      <c r="AC1103" s="18"/>
      <c r="AE1103" s="18"/>
      <c r="AF1103" s="18"/>
      <c r="AG1103" s="18"/>
      <c r="AI1103" s="18"/>
      <c r="AK1103" s="18"/>
      <c r="AL1103" s="18"/>
      <c r="AN1103" s="36"/>
      <c r="AO1103" s="36"/>
      <c r="AP1103" s="36"/>
      <c r="AQ1103" s="36"/>
      <c r="AR1103" s="36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</row>
    <row r="1104" spans="6:69" x14ac:dyDescent="0.25">
      <c r="F1104" s="18"/>
      <c r="G1104" s="18"/>
      <c r="H1104" s="252"/>
      <c r="I1104" s="18"/>
      <c r="J1104" s="18"/>
      <c r="W1104" s="215"/>
      <c r="X1104" s="18"/>
      <c r="Y1104" s="31"/>
      <c r="Z1104" s="31"/>
      <c r="AA1104" s="43"/>
      <c r="AB1104" s="18"/>
      <c r="AC1104" s="18"/>
      <c r="AE1104" s="18"/>
      <c r="AF1104" s="18"/>
      <c r="AG1104" s="18"/>
      <c r="AI1104" s="18"/>
      <c r="AK1104" s="18"/>
      <c r="AL1104" s="18"/>
      <c r="AN1104" s="36"/>
      <c r="AO1104" s="36"/>
      <c r="AP1104" s="36"/>
      <c r="AQ1104" s="36"/>
      <c r="AR1104" s="36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</row>
    <row r="1105" spans="6:69" x14ac:dyDescent="0.25">
      <c r="F1105" s="18"/>
      <c r="G1105" s="18"/>
      <c r="H1105" s="252"/>
      <c r="I1105" s="18"/>
      <c r="J1105" s="18"/>
      <c r="W1105" s="215"/>
      <c r="X1105" s="18"/>
      <c r="Y1105" s="31"/>
      <c r="Z1105" s="31"/>
      <c r="AA1105" s="43"/>
      <c r="AB1105" s="18"/>
      <c r="AC1105" s="18"/>
      <c r="AE1105" s="18"/>
      <c r="AF1105" s="18"/>
      <c r="AG1105" s="18"/>
      <c r="AI1105" s="18"/>
      <c r="AK1105" s="18"/>
      <c r="AL1105" s="18"/>
      <c r="AN1105" s="36"/>
      <c r="AO1105" s="36"/>
      <c r="AP1105" s="36"/>
      <c r="AQ1105" s="36"/>
      <c r="AR1105" s="36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</row>
    <row r="1106" spans="6:69" x14ac:dyDescent="0.25">
      <c r="F1106" s="18"/>
      <c r="G1106" s="18"/>
      <c r="H1106" s="252"/>
      <c r="I1106" s="18"/>
      <c r="J1106" s="18"/>
      <c r="W1106" s="215"/>
      <c r="X1106" s="18"/>
      <c r="Y1106" s="31"/>
      <c r="Z1106" s="31"/>
      <c r="AA1106" s="43"/>
      <c r="AB1106" s="18"/>
      <c r="AC1106" s="18"/>
      <c r="AE1106" s="18"/>
      <c r="AF1106" s="18"/>
      <c r="AG1106" s="18"/>
      <c r="AI1106" s="18"/>
      <c r="AK1106" s="18"/>
      <c r="AL1106" s="18"/>
      <c r="AN1106" s="36"/>
      <c r="AO1106" s="36"/>
      <c r="AP1106" s="36"/>
      <c r="AQ1106" s="36"/>
      <c r="AR1106" s="36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</row>
    <row r="1107" spans="6:69" x14ac:dyDescent="0.25">
      <c r="F1107" s="18"/>
      <c r="G1107" s="18"/>
      <c r="H1107" s="252"/>
      <c r="I1107" s="18"/>
      <c r="J1107" s="18"/>
      <c r="W1107" s="215"/>
      <c r="X1107" s="18"/>
      <c r="Y1107" s="31"/>
      <c r="Z1107" s="31"/>
      <c r="AA1107" s="43"/>
      <c r="AB1107" s="18"/>
      <c r="AC1107" s="18"/>
      <c r="AE1107" s="18"/>
      <c r="AF1107" s="18"/>
      <c r="AG1107" s="18"/>
      <c r="AI1107" s="18"/>
      <c r="AK1107" s="18"/>
      <c r="AL1107" s="18"/>
      <c r="AN1107" s="36"/>
      <c r="AO1107" s="36"/>
      <c r="AP1107" s="36"/>
      <c r="AQ1107" s="36"/>
      <c r="AR1107" s="36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</row>
    <row r="1108" spans="6:69" x14ac:dyDescent="0.25">
      <c r="F1108" s="18"/>
      <c r="G1108" s="18"/>
      <c r="H1108" s="252"/>
      <c r="I1108" s="18"/>
      <c r="J1108" s="18"/>
      <c r="W1108" s="215"/>
      <c r="X1108" s="18"/>
      <c r="Y1108" s="31"/>
      <c r="Z1108" s="31"/>
      <c r="AA1108" s="43"/>
      <c r="AB1108" s="18"/>
      <c r="AC1108" s="18"/>
      <c r="AE1108" s="18"/>
      <c r="AF1108" s="18"/>
      <c r="AG1108" s="18"/>
      <c r="AI1108" s="18"/>
      <c r="AK1108" s="18"/>
      <c r="AL1108" s="18"/>
      <c r="AN1108" s="36"/>
      <c r="AO1108" s="36"/>
      <c r="AP1108" s="36"/>
      <c r="AQ1108" s="36"/>
      <c r="AR1108" s="36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</row>
    <row r="1109" spans="6:69" x14ac:dyDescent="0.25">
      <c r="F1109" s="18"/>
      <c r="G1109" s="18"/>
      <c r="H1109" s="252"/>
      <c r="I1109" s="18"/>
      <c r="J1109" s="18"/>
      <c r="W1109" s="215"/>
      <c r="X1109" s="18"/>
      <c r="Y1109" s="31"/>
      <c r="Z1109" s="31"/>
      <c r="AA1109" s="43"/>
      <c r="AB1109" s="18"/>
      <c r="AC1109" s="18"/>
      <c r="AE1109" s="18"/>
      <c r="AF1109" s="18"/>
      <c r="AG1109" s="18"/>
      <c r="AI1109" s="18"/>
      <c r="AK1109" s="18"/>
      <c r="AL1109" s="18"/>
      <c r="AN1109" s="36"/>
      <c r="AO1109" s="36"/>
      <c r="AP1109" s="36"/>
      <c r="AQ1109" s="36"/>
      <c r="AR1109" s="36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</row>
    <row r="1110" spans="6:69" x14ac:dyDescent="0.25">
      <c r="F1110" s="18"/>
      <c r="G1110" s="18"/>
      <c r="H1110" s="252"/>
      <c r="I1110" s="18"/>
      <c r="J1110" s="18"/>
      <c r="W1110" s="215"/>
      <c r="X1110" s="18"/>
      <c r="Y1110" s="31"/>
      <c r="Z1110" s="31"/>
      <c r="AA1110" s="43"/>
      <c r="AB1110" s="18"/>
      <c r="AC1110" s="18"/>
      <c r="AE1110" s="18"/>
      <c r="AF1110" s="18"/>
      <c r="AG1110" s="18"/>
      <c r="AI1110" s="18"/>
      <c r="AK1110" s="18"/>
      <c r="AL1110" s="18"/>
      <c r="AN1110" s="36"/>
      <c r="AO1110" s="36"/>
      <c r="AP1110" s="36"/>
      <c r="AQ1110" s="36"/>
      <c r="AR1110" s="36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</row>
    <row r="1111" spans="6:69" x14ac:dyDescent="0.25">
      <c r="F1111" s="18"/>
      <c r="G1111" s="18"/>
      <c r="H1111" s="252"/>
      <c r="I1111" s="18"/>
      <c r="J1111" s="18"/>
      <c r="W1111" s="215"/>
      <c r="X1111" s="18"/>
      <c r="Y1111" s="31"/>
      <c r="Z1111" s="31"/>
      <c r="AA1111" s="43"/>
      <c r="AB1111" s="18"/>
      <c r="AC1111" s="18"/>
      <c r="AE1111" s="18"/>
      <c r="AF1111" s="18"/>
      <c r="AG1111" s="18"/>
      <c r="AI1111" s="18"/>
      <c r="AK1111" s="18"/>
      <c r="AL1111" s="18"/>
      <c r="AN1111" s="36"/>
      <c r="AO1111" s="36"/>
      <c r="AP1111" s="36"/>
      <c r="AQ1111" s="36"/>
      <c r="AR1111" s="36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</row>
    <row r="1112" spans="6:69" x14ac:dyDescent="0.25">
      <c r="F1112" s="18"/>
      <c r="G1112" s="18"/>
      <c r="H1112" s="252"/>
      <c r="I1112" s="18"/>
      <c r="J1112" s="18"/>
      <c r="W1112" s="215"/>
      <c r="X1112" s="18"/>
      <c r="Y1112" s="31"/>
      <c r="Z1112" s="31"/>
      <c r="AA1112" s="43"/>
      <c r="AB1112" s="18"/>
      <c r="AC1112" s="18"/>
      <c r="AE1112" s="18"/>
      <c r="AF1112" s="18"/>
      <c r="AG1112" s="18"/>
      <c r="AI1112" s="18"/>
      <c r="AK1112" s="18"/>
      <c r="AL1112" s="18"/>
      <c r="AN1112" s="36"/>
      <c r="AO1112" s="36"/>
      <c r="AP1112" s="36"/>
      <c r="AQ1112" s="36"/>
      <c r="AR1112" s="36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</row>
    <row r="1113" spans="6:69" x14ac:dyDescent="0.25">
      <c r="F1113" s="18"/>
      <c r="G1113" s="18"/>
      <c r="H1113" s="252"/>
      <c r="I1113" s="18"/>
      <c r="J1113" s="18"/>
      <c r="W1113" s="215"/>
      <c r="X1113" s="18"/>
      <c r="Y1113" s="31"/>
      <c r="Z1113" s="31"/>
      <c r="AA1113" s="43"/>
      <c r="AB1113" s="18"/>
      <c r="AC1113" s="18"/>
      <c r="AE1113" s="18"/>
      <c r="AF1113" s="18"/>
      <c r="AG1113" s="18"/>
      <c r="AI1113" s="18"/>
      <c r="AK1113" s="18"/>
      <c r="AL1113" s="18"/>
      <c r="AN1113" s="36"/>
      <c r="AO1113" s="36"/>
      <c r="AP1113" s="36"/>
      <c r="AQ1113" s="36"/>
      <c r="AR1113" s="36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</row>
    <row r="1114" spans="6:69" x14ac:dyDescent="0.25">
      <c r="F1114" s="18"/>
      <c r="G1114" s="18"/>
      <c r="H1114" s="252"/>
      <c r="I1114" s="18"/>
      <c r="J1114" s="18"/>
      <c r="W1114" s="215"/>
      <c r="X1114" s="18"/>
      <c r="Y1114" s="31"/>
      <c r="Z1114" s="31"/>
      <c r="AA1114" s="43"/>
      <c r="AB1114" s="18"/>
      <c r="AC1114" s="18"/>
      <c r="AE1114" s="18"/>
      <c r="AF1114" s="18"/>
      <c r="AG1114" s="18"/>
      <c r="AI1114" s="18"/>
      <c r="AK1114" s="18"/>
      <c r="AL1114" s="18"/>
      <c r="AN1114" s="36"/>
      <c r="AO1114" s="36"/>
      <c r="AP1114" s="36"/>
      <c r="AQ1114" s="36"/>
      <c r="AR1114" s="36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</row>
    <row r="1115" spans="6:69" x14ac:dyDescent="0.25">
      <c r="F1115" s="18"/>
      <c r="G1115" s="18"/>
      <c r="H1115" s="252"/>
      <c r="I1115" s="18"/>
      <c r="J1115" s="18"/>
      <c r="W1115" s="215"/>
      <c r="X1115" s="18"/>
      <c r="Y1115" s="31"/>
      <c r="Z1115" s="31"/>
      <c r="AA1115" s="43"/>
      <c r="AB1115" s="18"/>
      <c r="AC1115" s="18"/>
      <c r="AE1115" s="18"/>
      <c r="AF1115" s="18"/>
      <c r="AG1115" s="18"/>
      <c r="AI1115" s="18"/>
      <c r="AK1115" s="18"/>
      <c r="AL1115" s="18"/>
      <c r="AN1115" s="36"/>
      <c r="AO1115" s="36"/>
      <c r="AP1115" s="36"/>
      <c r="AQ1115" s="36"/>
      <c r="AR1115" s="36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</row>
    <row r="1116" spans="6:69" x14ac:dyDescent="0.25">
      <c r="F1116" s="18"/>
      <c r="G1116" s="18"/>
      <c r="H1116" s="252"/>
      <c r="I1116" s="18"/>
      <c r="J1116" s="18"/>
      <c r="W1116" s="215"/>
      <c r="X1116" s="18"/>
      <c r="Y1116" s="31"/>
      <c r="Z1116" s="31"/>
      <c r="AA1116" s="43"/>
      <c r="AB1116" s="18"/>
      <c r="AC1116" s="18"/>
      <c r="AE1116" s="18"/>
      <c r="AF1116" s="18"/>
      <c r="AG1116" s="18"/>
      <c r="AI1116" s="18"/>
      <c r="AK1116" s="18"/>
      <c r="AL1116" s="18"/>
      <c r="AN1116" s="36"/>
      <c r="AO1116" s="36"/>
      <c r="AP1116" s="36"/>
      <c r="AQ1116" s="36"/>
      <c r="AR1116" s="36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</row>
    <row r="1117" spans="6:69" x14ac:dyDescent="0.25">
      <c r="F1117" s="18"/>
      <c r="G1117" s="18"/>
      <c r="H1117" s="252"/>
      <c r="I1117" s="18"/>
      <c r="J1117" s="18"/>
      <c r="W1117" s="215"/>
      <c r="X1117" s="18"/>
      <c r="Y1117" s="31"/>
      <c r="Z1117" s="31"/>
      <c r="AA1117" s="43"/>
      <c r="AB1117" s="18"/>
      <c r="AC1117" s="18"/>
      <c r="AE1117" s="18"/>
      <c r="AF1117" s="18"/>
      <c r="AG1117" s="18"/>
      <c r="AI1117" s="18"/>
      <c r="AK1117" s="18"/>
      <c r="AL1117" s="18"/>
      <c r="AN1117" s="36"/>
      <c r="AO1117" s="36"/>
      <c r="AP1117" s="36"/>
      <c r="AQ1117" s="36"/>
      <c r="AR1117" s="36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</row>
    <row r="1118" spans="6:69" x14ac:dyDescent="0.25">
      <c r="F1118" s="18"/>
      <c r="G1118" s="18"/>
      <c r="H1118" s="252"/>
      <c r="I1118" s="18"/>
      <c r="J1118" s="18"/>
      <c r="W1118" s="215"/>
      <c r="X1118" s="18"/>
      <c r="Y1118" s="31"/>
      <c r="Z1118" s="31"/>
      <c r="AA1118" s="43"/>
      <c r="AB1118" s="18"/>
      <c r="AC1118" s="18"/>
      <c r="AE1118" s="18"/>
      <c r="AF1118" s="18"/>
      <c r="AG1118" s="18"/>
      <c r="AI1118" s="18"/>
      <c r="AK1118" s="18"/>
      <c r="AL1118" s="18"/>
      <c r="AN1118" s="36"/>
      <c r="AO1118" s="36"/>
      <c r="AP1118" s="36"/>
      <c r="AQ1118" s="36"/>
      <c r="AR1118" s="36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</row>
    <row r="1119" spans="6:69" x14ac:dyDescent="0.25">
      <c r="F1119" s="18"/>
      <c r="G1119" s="18"/>
      <c r="H1119" s="252"/>
      <c r="I1119" s="18"/>
      <c r="J1119" s="18"/>
      <c r="W1119" s="215"/>
      <c r="X1119" s="18"/>
      <c r="Y1119" s="31"/>
      <c r="Z1119" s="31"/>
      <c r="AA1119" s="43"/>
      <c r="AB1119" s="18"/>
      <c r="AC1119" s="18"/>
      <c r="AE1119" s="18"/>
      <c r="AF1119" s="18"/>
      <c r="AG1119" s="18"/>
      <c r="AI1119" s="18"/>
      <c r="AK1119" s="18"/>
      <c r="AL1119" s="18"/>
      <c r="AN1119" s="36"/>
      <c r="AO1119" s="36"/>
      <c r="AP1119" s="36"/>
      <c r="AQ1119" s="36"/>
      <c r="AR1119" s="36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</row>
    <row r="1120" spans="6:69" x14ac:dyDescent="0.25">
      <c r="F1120" s="18"/>
      <c r="G1120" s="18"/>
      <c r="H1120" s="252"/>
      <c r="I1120" s="18"/>
      <c r="J1120" s="18"/>
      <c r="W1120" s="215"/>
      <c r="X1120" s="18"/>
      <c r="Y1120" s="31"/>
      <c r="Z1120" s="31"/>
      <c r="AA1120" s="43"/>
      <c r="AB1120" s="18"/>
      <c r="AC1120" s="18"/>
      <c r="AE1120" s="18"/>
      <c r="AF1120" s="18"/>
      <c r="AG1120" s="18"/>
      <c r="AI1120" s="18"/>
      <c r="AK1120" s="18"/>
      <c r="AL1120" s="18"/>
      <c r="AN1120" s="36"/>
      <c r="AO1120" s="36"/>
      <c r="AP1120" s="36"/>
      <c r="AQ1120" s="36"/>
      <c r="AR1120" s="36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</row>
    <row r="1121" spans="6:69" x14ac:dyDescent="0.25">
      <c r="F1121" s="18"/>
      <c r="G1121" s="18"/>
      <c r="H1121" s="252"/>
      <c r="I1121" s="18"/>
      <c r="J1121" s="18"/>
      <c r="W1121" s="215"/>
      <c r="X1121" s="18"/>
      <c r="Y1121" s="31"/>
      <c r="Z1121" s="31"/>
      <c r="AA1121" s="43"/>
      <c r="AB1121" s="18"/>
      <c r="AC1121" s="18"/>
      <c r="AE1121" s="18"/>
      <c r="AF1121" s="18"/>
      <c r="AG1121" s="18"/>
      <c r="AI1121" s="18"/>
      <c r="AK1121" s="18"/>
      <c r="AL1121" s="18"/>
      <c r="AN1121" s="36"/>
      <c r="AO1121" s="36"/>
      <c r="AP1121" s="36"/>
      <c r="AQ1121" s="36"/>
      <c r="AR1121" s="36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</row>
    <row r="1122" spans="6:69" x14ac:dyDescent="0.25">
      <c r="F1122" s="18"/>
      <c r="G1122" s="18"/>
      <c r="H1122" s="252"/>
      <c r="I1122" s="18"/>
      <c r="J1122" s="18"/>
      <c r="W1122" s="215"/>
      <c r="X1122" s="18"/>
      <c r="Y1122" s="31"/>
      <c r="Z1122" s="31"/>
      <c r="AA1122" s="43"/>
      <c r="AB1122" s="18"/>
      <c r="AC1122" s="18"/>
      <c r="AE1122" s="18"/>
      <c r="AF1122" s="18"/>
      <c r="AG1122" s="18"/>
      <c r="AI1122" s="18"/>
      <c r="AK1122" s="18"/>
      <c r="AL1122" s="18"/>
      <c r="AN1122" s="36"/>
      <c r="AO1122" s="36"/>
      <c r="AP1122" s="36"/>
      <c r="AQ1122" s="36"/>
      <c r="AR1122" s="36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</row>
    <row r="1123" spans="6:69" x14ac:dyDescent="0.25">
      <c r="F1123" s="18"/>
      <c r="G1123" s="18"/>
      <c r="H1123" s="252"/>
      <c r="I1123" s="18"/>
      <c r="J1123" s="18"/>
      <c r="W1123" s="215"/>
      <c r="X1123" s="18"/>
      <c r="Y1123" s="31"/>
      <c r="Z1123" s="31"/>
      <c r="AA1123" s="43"/>
      <c r="AB1123" s="18"/>
      <c r="AC1123" s="18"/>
      <c r="AE1123" s="18"/>
      <c r="AF1123" s="18"/>
      <c r="AG1123" s="18"/>
      <c r="AI1123" s="18"/>
      <c r="AK1123" s="18"/>
      <c r="AL1123" s="18"/>
      <c r="AN1123" s="36"/>
      <c r="AO1123" s="36"/>
      <c r="AP1123" s="36"/>
      <c r="AQ1123" s="36"/>
      <c r="AR1123" s="36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</row>
    <row r="1124" spans="6:69" x14ac:dyDescent="0.25">
      <c r="F1124" s="18"/>
      <c r="G1124" s="18"/>
      <c r="H1124" s="252"/>
      <c r="I1124" s="18"/>
      <c r="J1124" s="18"/>
      <c r="W1124" s="215"/>
      <c r="X1124" s="18"/>
      <c r="Y1124" s="31"/>
      <c r="Z1124" s="31"/>
      <c r="AA1124" s="43"/>
      <c r="AB1124" s="18"/>
      <c r="AC1124" s="18"/>
      <c r="AE1124" s="18"/>
      <c r="AF1124" s="18"/>
      <c r="AG1124" s="18"/>
      <c r="AI1124" s="18"/>
      <c r="AK1124" s="18"/>
      <c r="AL1124" s="18"/>
      <c r="AN1124" s="36"/>
      <c r="AO1124" s="36"/>
      <c r="AP1124" s="36"/>
      <c r="AQ1124" s="36"/>
      <c r="AR1124" s="36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</row>
    <row r="1125" spans="6:69" x14ac:dyDescent="0.25">
      <c r="F1125" s="18"/>
      <c r="G1125" s="18"/>
      <c r="H1125" s="252"/>
      <c r="I1125" s="18"/>
      <c r="J1125" s="18"/>
      <c r="W1125" s="215"/>
      <c r="X1125" s="18"/>
      <c r="Y1125" s="31"/>
      <c r="Z1125" s="31"/>
      <c r="AA1125" s="43"/>
      <c r="AB1125" s="18"/>
      <c r="AC1125" s="18"/>
      <c r="AE1125" s="18"/>
      <c r="AF1125" s="18"/>
      <c r="AG1125" s="18"/>
      <c r="AI1125" s="18"/>
      <c r="AK1125" s="18"/>
      <c r="AL1125" s="18"/>
      <c r="AN1125" s="36"/>
      <c r="AO1125" s="36"/>
      <c r="AP1125" s="36"/>
      <c r="AQ1125" s="36"/>
      <c r="AR1125" s="36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</row>
    <row r="1126" spans="6:69" x14ac:dyDescent="0.25">
      <c r="F1126" s="18"/>
      <c r="G1126" s="18"/>
      <c r="H1126" s="252"/>
      <c r="I1126" s="18"/>
      <c r="J1126" s="18"/>
      <c r="W1126" s="215"/>
      <c r="X1126" s="18"/>
      <c r="Y1126" s="31"/>
      <c r="Z1126" s="31"/>
      <c r="AA1126" s="43"/>
      <c r="AB1126" s="18"/>
      <c r="AC1126" s="18"/>
      <c r="AE1126" s="18"/>
      <c r="AF1126" s="18"/>
      <c r="AG1126" s="18"/>
      <c r="AI1126" s="18"/>
      <c r="AK1126" s="18"/>
      <c r="AL1126" s="18"/>
      <c r="AN1126" s="36"/>
      <c r="AO1126" s="36"/>
      <c r="AP1126" s="36"/>
      <c r="AQ1126" s="36"/>
      <c r="AR1126" s="36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</row>
    <row r="1127" spans="6:69" x14ac:dyDescent="0.25">
      <c r="F1127" s="18"/>
      <c r="G1127" s="18"/>
      <c r="H1127" s="252"/>
      <c r="I1127" s="18"/>
      <c r="J1127" s="18"/>
      <c r="W1127" s="215"/>
      <c r="X1127" s="18"/>
      <c r="Y1127" s="31"/>
      <c r="Z1127" s="31"/>
      <c r="AA1127" s="43"/>
      <c r="AB1127" s="18"/>
      <c r="AC1127" s="18"/>
      <c r="AE1127" s="18"/>
      <c r="AF1127" s="18"/>
      <c r="AG1127" s="18"/>
      <c r="AI1127" s="18"/>
      <c r="AK1127" s="18"/>
      <c r="AL1127" s="18"/>
      <c r="AN1127" s="36"/>
      <c r="AO1127" s="36"/>
      <c r="AP1127" s="36"/>
      <c r="AQ1127" s="36"/>
      <c r="AR1127" s="36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</row>
    <row r="1128" spans="6:69" x14ac:dyDescent="0.25">
      <c r="F1128" s="18"/>
      <c r="G1128" s="18"/>
      <c r="H1128" s="252"/>
      <c r="I1128" s="18"/>
      <c r="J1128" s="18"/>
      <c r="W1128" s="215"/>
      <c r="X1128" s="18"/>
      <c r="Y1128" s="31"/>
      <c r="Z1128" s="31"/>
      <c r="AA1128" s="43"/>
      <c r="AB1128" s="18"/>
      <c r="AC1128" s="18"/>
      <c r="AE1128" s="18"/>
      <c r="AF1128" s="18"/>
      <c r="AG1128" s="18"/>
      <c r="AI1128" s="18"/>
      <c r="AK1128" s="18"/>
      <c r="AL1128" s="18"/>
      <c r="AN1128" s="36"/>
      <c r="AO1128" s="36"/>
      <c r="AP1128" s="36"/>
      <c r="AQ1128" s="36"/>
      <c r="AR1128" s="36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</row>
    <row r="1129" spans="6:69" x14ac:dyDescent="0.25">
      <c r="F1129" s="18"/>
      <c r="G1129" s="18"/>
      <c r="H1129" s="252"/>
      <c r="I1129" s="18"/>
      <c r="J1129" s="18"/>
      <c r="W1129" s="215"/>
      <c r="X1129" s="18"/>
      <c r="Y1129" s="31"/>
      <c r="Z1129" s="31"/>
      <c r="AA1129" s="43"/>
      <c r="AB1129" s="18"/>
      <c r="AC1129" s="18"/>
      <c r="AE1129" s="18"/>
      <c r="AF1129" s="18"/>
      <c r="AG1129" s="18"/>
      <c r="AI1129" s="18"/>
      <c r="AK1129" s="18"/>
      <c r="AL1129" s="18"/>
      <c r="AN1129" s="36"/>
      <c r="AO1129" s="36"/>
      <c r="AP1129" s="36"/>
      <c r="AQ1129" s="36"/>
      <c r="AR1129" s="36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</row>
    <row r="1130" spans="6:69" x14ac:dyDescent="0.25">
      <c r="F1130" s="18"/>
      <c r="G1130" s="18"/>
      <c r="H1130" s="252"/>
      <c r="I1130" s="18"/>
      <c r="J1130" s="18"/>
      <c r="W1130" s="215"/>
      <c r="X1130" s="18"/>
      <c r="Y1130" s="31"/>
      <c r="Z1130" s="31"/>
      <c r="AA1130" s="43"/>
      <c r="AB1130" s="18"/>
      <c r="AC1130" s="18"/>
      <c r="AE1130" s="18"/>
      <c r="AF1130" s="18"/>
      <c r="AG1130" s="18"/>
      <c r="AI1130" s="18"/>
      <c r="AK1130" s="18"/>
      <c r="AL1130" s="18"/>
      <c r="AN1130" s="36"/>
      <c r="AO1130" s="36"/>
      <c r="AP1130" s="36"/>
      <c r="AQ1130" s="36"/>
      <c r="AR1130" s="36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</row>
    <row r="1131" spans="6:69" x14ac:dyDescent="0.25">
      <c r="F1131" s="18"/>
      <c r="G1131" s="18"/>
      <c r="H1131" s="252"/>
      <c r="I1131" s="18"/>
      <c r="J1131" s="18"/>
      <c r="W1131" s="215"/>
      <c r="X1131" s="18"/>
      <c r="Y1131" s="31"/>
      <c r="Z1131" s="31"/>
      <c r="AA1131" s="43"/>
      <c r="AB1131" s="18"/>
      <c r="AC1131" s="18"/>
      <c r="AE1131" s="18"/>
      <c r="AF1131" s="18"/>
      <c r="AG1131" s="18"/>
      <c r="AI1131" s="18"/>
      <c r="AK1131" s="18"/>
      <c r="AL1131" s="18"/>
      <c r="AN1131" s="36"/>
      <c r="AO1131" s="36"/>
      <c r="AP1131" s="36"/>
      <c r="AQ1131" s="36"/>
      <c r="AR1131" s="36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</row>
    <row r="1132" spans="6:69" x14ac:dyDescent="0.25">
      <c r="F1132" s="18"/>
      <c r="G1132" s="18"/>
      <c r="H1132" s="252"/>
      <c r="I1132" s="18"/>
      <c r="J1132" s="18"/>
      <c r="W1132" s="215"/>
      <c r="X1132" s="18"/>
      <c r="Y1132" s="31"/>
      <c r="Z1132" s="31"/>
      <c r="AA1132" s="43"/>
      <c r="AB1132" s="18"/>
      <c r="AC1132" s="18"/>
      <c r="AE1132" s="18"/>
      <c r="AF1132" s="18"/>
      <c r="AG1132" s="18"/>
      <c r="AI1132" s="18"/>
      <c r="AK1132" s="18"/>
      <c r="AL1132" s="18"/>
      <c r="AN1132" s="36"/>
      <c r="AO1132" s="36"/>
      <c r="AP1132" s="36"/>
      <c r="AQ1132" s="36"/>
      <c r="AR1132" s="36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</row>
    <row r="1133" spans="6:69" x14ac:dyDescent="0.25">
      <c r="F1133" s="18"/>
      <c r="G1133" s="18"/>
      <c r="H1133" s="252"/>
      <c r="I1133" s="18"/>
      <c r="J1133" s="18"/>
      <c r="W1133" s="215"/>
      <c r="X1133" s="18"/>
      <c r="Y1133" s="31"/>
      <c r="Z1133" s="31"/>
      <c r="AA1133" s="43"/>
      <c r="AB1133" s="18"/>
      <c r="AC1133" s="18"/>
      <c r="AE1133" s="18"/>
      <c r="AF1133" s="18"/>
      <c r="AG1133" s="18"/>
      <c r="AI1133" s="18"/>
      <c r="AK1133" s="18"/>
      <c r="AL1133" s="18"/>
      <c r="AN1133" s="36"/>
      <c r="AO1133" s="36"/>
      <c r="AP1133" s="36"/>
      <c r="AQ1133" s="36"/>
      <c r="AR1133" s="36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</row>
    <row r="1134" spans="6:69" x14ac:dyDescent="0.25">
      <c r="F1134" s="18"/>
      <c r="G1134" s="18"/>
      <c r="H1134" s="252"/>
      <c r="I1134" s="18"/>
      <c r="J1134" s="18"/>
      <c r="W1134" s="215"/>
      <c r="X1134" s="18"/>
      <c r="Y1134" s="31"/>
      <c r="Z1134" s="31"/>
      <c r="AA1134" s="43"/>
      <c r="AB1134" s="18"/>
      <c r="AC1134" s="18"/>
      <c r="AE1134" s="18"/>
      <c r="AF1134" s="18"/>
      <c r="AG1134" s="18"/>
      <c r="AI1134" s="18"/>
      <c r="AK1134" s="18"/>
      <c r="AL1134" s="18"/>
      <c r="AN1134" s="36"/>
      <c r="AO1134" s="36"/>
      <c r="AP1134" s="36"/>
      <c r="AQ1134" s="36"/>
      <c r="AR1134" s="36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</row>
    <row r="1135" spans="6:69" x14ac:dyDescent="0.25">
      <c r="F1135" s="18"/>
      <c r="G1135" s="18"/>
      <c r="H1135" s="252"/>
      <c r="I1135" s="18"/>
      <c r="J1135" s="18"/>
      <c r="W1135" s="215"/>
      <c r="X1135" s="18"/>
      <c r="Y1135" s="31"/>
      <c r="Z1135" s="31"/>
      <c r="AA1135" s="43"/>
      <c r="AB1135" s="18"/>
      <c r="AC1135" s="18"/>
      <c r="AE1135" s="18"/>
      <c r="AF1135" s="18"/>
      <c r="AG1135" s="18"/>
      <c r="AI1135" s="18"/>
      <c r="AK1135" s="18"/>
      <c r="AL1135" s="18"/>
      <c r="AN1135" s="36"/>
      <c r="AO1135" s="36"/>
      <c r="AP1135" s="36"/>
      <c r="AQ1135" s="36"/>
      <c r="AR1135" s="36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</row>
    <row r="1136" spans="6:69" x14ac:dyDescent="0.25">
      <c r="F1136" s="18"/>
      <c r="G1136" s="18"/>
      <c r="H1136" s="252"/>
      <c r="I1136" s="18"/>
      <c r="J1136" s="18"/>
      <c r="W1136" s="215"/>
      <c r="X1136" s="18"/>
      <c r="Y1136" s="31"/>
      <c r="Z1136" s="31"/>
      <c r="AA1136" s="43"/>
      <c r="AB1136" s="18"/>
      <c r="AC1136" s="18"/>
      <c r="AE1136" s="18"/>
      <c r="AF1136" s="18"/>
      <c r="AG1136" s="18"/>
      <c r="AI1136" s="18"/>
      <c r="AK1136" s="18"/>
      <c r="AL1136" s="18"/>
      <c r="AN1136" s="36"/>
      <c r="AO1136" s="36"/>
      <c r="AP1136" s="36"/>
      <c r="AQ1136" s="36"/>
      <c r="AR1136" s="36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</row>
    <row r="1137" spans="6:69" x14ac:dyDescent="0.25">
      <c r="F1137" s="18"/>
      <c r="G1137" s="18"/>
      <c r="H1137" s="252"/>
      <c r="I1137" s="18"/>
      <c r="J1137" s="18"/>
      <c r="W1137" s="215"/>
      <c r="X1137" s="18"/>
      <c r="Y1137" s="31"/>
      <c r="Z1137" s="31"/>
      <c r="AA1137" s="43"/>
      <c r="AB1137" s="18"/>
      <c r="AC1137" s="18"/>
      <c r="AE1137" s="18"/>
      <c r="AF1137" s="18"/>
      <c r="AG1137" s="18"/>
      <c r="AI1137" s="18"/>
      <c r="AK1137" s="18"/>
      <c r="AL1137" s="18"/>
      <c r="AN1137" s="36"/>
      <c r="AO1137" s="36"/>
      <c r="AP1137" s="36"/>
      <c r="AQ1137" s="36"/>
      <c r="AR1137" s="36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</row>
    <row r="1138" spans="6:69" x14ac:dyDescent="0.25">
      <c r="F1138" s="18"/>
      <c r="G1138" s="18"/>
      <c r="H1138" s="252"/>
      <c r="I1138" s="18"/>
      <c r="J1138" s="18"/>
      <c r="W1138" s="215"/>
      <c r="X1138" s="18"/>
      <c r="Y1138" s="31"/>
      <c r="Z1138" s="31"/>
      <c r="AA1138" s="43"/>
      <c r="AB1138" s="18"/>
      <c r="AC1138" s="18"/>
      <c r="AE1138" s="18"/>
      <c r="AF1138" s="18"/>
      <c r="AG1138" s="18"/>
      <c r="AI1138" s="18"/>
      <c r="AK1138" s="18"/>
      <c r="AL1138" s="18"/>
      <c r="AN1138" s="36"/>
      <c r="AO1138" s="36"/>
      <c r="AP1138" s="36"/>
      <c r="AQ1138" s="36"/>
      <c r="AR1138" s="36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</row>
    <row r="1139" spans="6:69" x14ac:dyDescent="0.25">
      <c r="F1139" s="18"/>
      <c r="G1139" s="18"/>
      <c r="H1139" s="252"/>
      <c r="I1139" s="18"/>
      <c r="J1139" s="18"/>
      <c r="W1139" s="215"/>
      <c r="X1139" s="18"/>
      <c r="Y1139" s="31"/>
      <c r="Z1139" s="31"/>
      <c r="AA1139" s="43"/>
      <c r="AB1139" s="18"/>
      <c r="AC1139" s="18"/>
      <c r="AE1139" s="18"/>
      <c r="AF1139" s="18"/>
      <c r="AG1139" s="18"/>
      <c r="AI1139" s="18"/>
      <c r="AK1139" s="18"/>
      <c r="AL1139" s="18"/>
      <c r="AN1139" s="36"/>
      <c r="AO1139" s="36"/>
      <c r="AP1139" s="36"/>
      <c r="AQ1139" s="36"/>
      <c r="AR1139" s="36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</row>
    <row r="1140" spans="6:69" x14ac:dyDescent="0.25">
      <c r="F1140" s="18"/>
      <c r="G1140" s="18"/>
      <c r="H1140" s="252"/>
      <c r="I1140" s="18"/>
      <c r="J1140" s="18"/>
      <c r="W1140" s="215"/>
      <c r="X1140" s="18"/>
      <c r="Y1140" s="31"/>
      <c r="Z1140" s="31"/>
      <c r="AA1140" s="43"/>
      <c r="AB1140" s="18"/>
      <c r="AC1140" s="18"/>
      <c r="AE1140" s="18"/>
      <c r="AF1140" s="18"/>
      <c r="AG1140" s="18"/>
      <c r="AI1140" s="18"/>
      <c r="AK1140" s="18"/>
      <c r="AL1140" s="18"/>
      <c r="AN1140" s="36"/>
      <c r="AO1140" s="36"/>
      <c r="AP1140" s="36"/>
      <c r="AQ1140" s="36"/>
      <c r="AR1140" s="36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</row>
    <row r="1141" spans="6:69" x14ac:dyDescent="0.25">
      <c r="F1141" s="18"/>
      <c r="G1141" s="18"/>
      <c r="H1141" s="252"/>
      <c r="I1141" s="18"/>
      <c r="J1141" s="18"/>
      <c r="W1141" s="215"/>
      <c r="X1141" s="18"/>
      <c r="Y1141" s="31"/>
      <c r="Z1141" s="31"/>
      <c r="AA1141" s="43"/>
      <c r="AB1141" s="18"/>
      <c r="AC1141" s="18"/>
      <c r="AE1141" s="18"/>
      <c r="AF1141" s="18"/>
      <c r="AG1141" s="18"/>
      <c r="AI1141" s="18"/>
      <c r="AK1141" s="18"/>
      <c r="AL1141" s="18"/>
      <c r="AN1141" s="36"/>
      <c r="AO1141" s="36"/>
      <c r="AP1141" s="36"/>
      <c r="AQ1141" s="36"/>
      <c r="AR1141" s="36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</row>
    <row r="1142" spans="6:69" x14ac:dyDescent="0.25">
      <c r="F1142" s="18"/>
      <c r="G1142" s="18"/>
      <c r="H1142" s="252"/>
      <c r="I1142" s="18"/>
      <c r="J1142" s="18"/>
      <c r="W1142" s="215"/>
      <c r="X1142" s="18"/>
      <c r="Y1142" s="31"/>
      <c r="Z1142" s="31"/>
      <c r="AA1142" s="43"/>
      <c r="AB1142" s="18"/>
      <c r="AC1142" s="18"/>
      <c r="AE1142" s="18"/>
      <c r="AF1142" s="18"/>
      <c r="AG1142" s="18"/>
      <c r="AI1142" s="18"/>
      <c r="AK1142" s="18"/>
      <c r="AL1142" s="18"/>
      <c r="AN1142" s="36"/>
      <c r="AO1142" s="36"/>
      <c r="AP1142" s="36"/>
      <c r="AQ1142" s="36"/>
      <c r="AR1142" s="36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</row>
    <row r="1143" spans="6:69" x14ac:dyDescent="0.25">
      <c r="F1143" s="18"/>
      <c r="G1143" s="18"/>
      <c r="H1143" s="252"/>
      <c r="I1143" s="18"/>
      <c r="J1143" s="18"/>
      <c r="W1143" s="215"/>
      <c r="X1143" s="18"/>
      <c r="Y1143" s="31"/>
      <c r="Z1143" s="31"/>
      <c r="AA1143" s="43"/>
      <c r="AB1143" s="18"/>
      <c r="AC1143" s="18"/>
      <c r="AE1143" s="18"/>
      <c r="AF1143" s="18"/>
      <c r="AG1143" s="18"/>
      <c r="AI1143" s="18"/>
      <c r="AK1143" s="18"/>
      <c r="AL1143" s="18"/>
      <c r="AN1143" s="36"/>
      <c r="AO1143" s="36"/>
      <c r="AP1143" s="36"/>
      <c r="AQ1143" s="36"/>
      <c r="AR1143" s="36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</row>
    <row r="1144" spans="6:69" x14ac:dyDescent="0.25">
      <c r="F1144" s="18"/>
      <c r="G1144" s="18"/>
      <c r="H1144" s="252"/>
      <c r="I1144" s="18"/>
      <c r="J1144" s="18"/>
      <c r="W1144" s="215"/>
      <c r="X1144" s="18"/>
      <c r="Y1144" s="31"/>
      <c r="Z1144" s="31"/>
      <c r="AA1144" s="43"/>
      <c r="AB1144" s="18"/>
      <c r="AC1144" s="18"/>
      <c r="AE1144" s="18"/>
      <c r="AF1144" s="18"/>
      <c r="AG1144" s="18"/>
      <c r="AI1144" s="18"/>
      <c r="AK1144" s="18"/>
      <c r="AL1144" s="18"/>
      <c r="AN1144" s="36"/>
      <c r="AO1144" s="36"/>
      <c r="AP1144" s="36"/>
      <c r="AQ1144" s="36"/>
      <c r="AR1144" s="36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</row>
    <row r="1145" spans="6:69" x14ac:dyDescent="0.25">
      <c r="F1145" s="18"/>
      <c r="G1145" s="18"/>
      <c r="H1145" s="252"/>
      <c r="I1145" s="18"/>
      <c r="J1145" s="18"/>
      <c r="W1145" s="215"/>
      <c r="X1145" s="18"/>
      <c r="Y1145" s="31"/>
      <c r="Z1145" s="31"/>
      <c r="AA1145" s="43"/>
      <c r="AB1145" s="18"/>
      <c r="AC1145" s="18"/>
      <c r="AE1145" s="18"/>
      <c r="AF1145" s="18"/>
      <c r="AG1145" s="18"/>
      <c r="AI1145" s="18"/>
      <c r="AK1145" s="18"/>
      <c r="AL1145" s="18"/>
      <c r="AN1145" s="36"/>
      <c r="AO1145" s="36"/>
      <c r="AP1145" s="36"/>
      <c r="AQ1145" s="36"/>
      <c r="AR1145" s="36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</row>
    <row r="1146" spans="6:69" x14ac:dyDescent="0.25">
      <c r="F1146" s="18"/>
      <c r="G1146" s="18"/>
      <c r="H1146" s="252"/>
      <c r="I1146" s="18"/>
      <c r="J1146" s="18"/>
      <c r="W1146" s="215"/>
      <c r="X1146" s="18"/>
      <c r="Y1146" s="31"/>
      <c r="Z1146" s="31"/>
      <c r="AA1146" s="43"/>
      <c r="AB1146" s="18"/>
      <c r="AC1146" s="18"/>
      <c r="AE1146" s="18"/>
      <c r="AF1146" s="18"/>
      <c r="AG1146" s="18"/>
      <c r="AI1146" s="18"/>
      <c r="AK1146" s="18"/>
      <c r="AL1146" s="18"/>
      <c r="AN1146" s="36"/>
      <c r="AO1146" s="36"/>
      <c r="AP1146" s="36"/>
      <c r="AQ1146" s="36"/>
      <c r="AR1146" s="36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</row>
    <row r="1147" spans="6:69" x14ac:dyDescent="0.25">
      <c r="F1147" s="18"/>
      <c r="G1147" s="18"/>
      <c r="H1147" s="252"/>
      <c r="I1147" s="18"/>
      <c r="J1147" s="18"/>
      <c r="W1147" s="215"/>
      <c r="X1147" s="18"/>
      <c r="Y1147" s="31"/>
      <c r="Z1147" s="31"/>
      <c r="AA1147" s="43"/>
      <c r="AB1147" s="18"/>
      <c r="AC1147" s="18"/>
      <c r="AE1147" s="18"/>
      <c r="AF1147" s="18"/>
      <c r="AG1147" s="18"/>
      <c r="AI1147" s="18"/>
      <c r="AK1147" s="18"/>
      <c r="AL1147" s="18"/>
      <c r="AN1147" s="36"/>
      <c r="AO1147" s="36"/>
      <c r="AP1147" s="36"/>
      <c r="AQ1147" s="36"/>
      <c r="AR1147" s="36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</row>
    <row r="1148" spans="6:69" x14ac:dyDescent="0.25">
      <c r="F1148" s="18"/>
      <c r="G1148" s="18"/>
      <c r="H1148" s="252"/>
      <c r="I1148" s="18"/>
      <c r="J1148" s="18"/>
      <c r="W1148" s="215"/>
      <c r="X1148" s="18"/>
      <c r="Y1148" s="31"/>
      <c r="Z1148" s="31"/>
      <c r="AA1148" s="43"/>
      <c r="AB1148" s="18"/>
      <c r="AC1148" s="18"/>
      <c r="AE1148" s="18"/>
      <c r="AF1148" s="18"/>
      <c r="AG1148" s="18"/>
      <c r="AI1148" s="18"/>
      <c r="AK1148" s="18"/>
      <c r="AL1148" s="18"/>
      <c r="AN1148" s="36"/>
      <c r="AO1148" s="36"/>
      <c r="AP1148" s="36"/>
      <c r="AQ1148" s="36"/>
      <c r="AR1148" s="36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</row>
    <row r="1149" spans="6:69" x14ac:dyDescent="0.25">
      <c r="F1149" s="18"/>
      <c r="G1149" s="18"/>
      <c r="H1149" s="252"/>
      <c r="I1149" s="18"/>
      <c r="J1149" s="18"/>
      <c r="W1149" s="215"/>
      <c r="X1149" s="18"/>
      <c r="Y1149" s="31"/>
      <c r="Z1149" s="31"/>
      <c r="AA1149" s="43"/>
      <c r="AB1149" s="18"/>
      <c r="AC1149" s="18"/>
      <c r="AE1149" s="18"/>
      <c r="AF1149" s="18"/>
      <c r="AG1149" s="18"/>
      <c r="AI1149" s="18"/>
      <c r="AK1149" s="18"/>
      <c r="AL1149" s="18"/>
      <c r="AN1149" s="36"/>
      <c r="AO1149" s="36"/>
      <c r="AP1149" s="36"/>
      <c r="AQ1149" s="36"/>
      <c r="AR1149" s="36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</row>
    <row r="1150" spans="6:69" x14ac:dyDescent="0.25">
      <c r="F1150" s="18"/>
      <c r="G1150" s="18"/>
      <c r="H1150" s="252"/>
      <c r="I1150" s="18"/>
      <c r="J1150" s="18"/>
      <c r="W1150" s="215"/>
      <c r="X1150" s="18"/>
      <c r="Y1150" s="31"/>
      <c r="Z1150" s="31"/>
      <c r="AA1150" s="43"/>
      <c r="AB1150" s="18"/>
      <c r="AC1150" s="18"/>
      <c r="AE1150" s="18"/>
      <c r="AF1150" s="18"/>
      <c r="AG1150" s="18"/>
      <c r="AI1150" s="18"/>
      <c r="AK1150" s="18"/>
      <c r="AL1150" s="18"/>
      <c r="AN1150" s="36"/>
      <c r="AO1150" s="36"/>
      <c r="AP1150" s="36"/>
      <c r="AQ1150" s="36"/>
      <c r="AR1150" s="36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</row>
    <row r="1151" spans="6:69" x14ac:dyDescent="0.25">
      <c r="F1151" s="18"/>
      <c r="G1151" s="18"/>
      <c r="H1151" s="252"/>
      <c r="I1151" s="18"/>
      <c r="J1151" s="18"/>
      <c r="W1151" s="215"/>
      <c r="X1151" s="18"/>
      <c r="Y1151" s="31"/>
      <c r="Z1151" s="31"/>
      <c r="AA1151" s="43"/>
      <c r="AB1151" s="18"/>
      <c r="AC1151" s="18"/>
      <c r="AE1151" s="18"/>
      <c r="AF1151" s="18"/>
      <c r="AG1151" s="18"/>
      <c r="AI1151" s="18"/>
      <c r="AK1151" s="18"/>
      <c r="AL1151" s="18"/>
      <c r="AN1151" s="36"/>
      <c r="AO1151" s="36"/>
      <c r="AP1151" s="36"/>
      <c r="AQ1151" s="36"/>
      <c r="AR1151" s="36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</row>
    <row r="1152" spans="6:69" x14ac:dyDescent="0.25">
      <c r="F1152" s="18"/>
      <c r="G1152" s="18"/>
      <c r="H1152" s="252"/>
      <c r="I1152" s="18"/>
      <c r="J1152" s="18"/>
      <c r="W1152" s="215"/>
      <c r="X1152" s="18"/>
      <c r="Y1152" s="31"/>
      <c r="Z1152" s="31"/>
      <c r="AA1152" s="43"/>
      <c r="AB1152" s="18"/>
      <c r="AC1152" s="18"/>
      <c r="AE1152" s="18"/>
      <c r="AF1152" s="18"/>
      <c r="AG1152" s="18"/>
      <c r="AI1152" s="18"/>
      <c r="AK1152" s="18"/>
      <c r="AL1152" s="18"/>
      <c r="AN1152" s="36"/>
      <c r="AO1152" s="36"/>
      <c r="AP1152" s="36"/>
      <c r="AQ1152" s="36"/>
      <c r="AR1152" s="36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</row>
    <row r="1153" spans="6:69" x14ac:dyDescent="0.25">
      <c r="F1153" s="18"/>
      <c r="G1153" s="18"/>
      <c r="H1153" s="252"/>
      <c r="I1153" s="18"/>
      <c r="J1153" s="18"/>
      <c r="W1153" s="215"/>
      <c r="X1153" s="18"/>
      <c r="Y1153" s="31"/>
      <c r="Z1153" s="31"/>
      <c r="AA1153" s="43"/>
      <c r="AB1153" s="18"/>
      <c r="AC1153" s="18"/>
      <c r="AE1153" s="18"/>
      <c r="AF1153" s="18"/>
      <c r="AG1153" s="18"/>
      <c r="AI1153" s="18"/>
      <c r="AK1153" s="18"/>
      <c r="AL1153" s="18"/>
      <c r="AN1153" s="36"/>
      <c r="AO1153" s="36"/>
      <c r="AP1153" s="36"/>
      <c r="AQ1153" s="36"/>
      <c r="AR1153" s="36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</row>
    <row r="1154" spans="6:69" x14ac:dyDescent="0.25">
      <c r="F1154" s="18"/>
      <c r="G1154" s="18"/>
      <c r="H1154" s="252"/>
      <c r="I1154" s="18"/>
      <c r="J1154" s="18"/>
      <c r="W1154" s="215"/>
      <c r="X1154" s="18"/>
      <c r="Y1154" s="31"/>
      <c r="Z1154" s="31"/>
      <c r="AA1154" s="43"/>
      <c r="AB1154" s="18"/>
      <c r="AC1154" s="18"/>
      <c r="AE1154" s="18"/>
      <c r="AF1154" s="18"/>
      <c r="AG1154" s="18"/>
      <c r="AI1154" s="18"/>
      <c r="AK1154" s="18"/>
      <c r="AL1154" s="18"/>
      <c r="AN1154" s="36"/>
      <c r="AO1154" s="36"/>
      <c r="AP1154" s="36"/>
      <c r="AQ1154" s="36"/>
      <c r="AR1154" s="36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</row>
    <row r="1155" spans="6:69" x14ac:dyDescent="0.25">
      <c r="F1155" s="18"/>
      <c r="G1155" s="18"/>
      <c r="H1155" s="252"/>
      <c r="I1155" s="18"/>
      <c r="J1155" s="18"/>
      <c r="W1155" s="215"/>
      <c r="X1155" s="18"/>
      <c r="Y1155" s="31"/>
      <c r="Z1155" s="31"/>
      <c r="AA1155" s="43"/>
      <c r="AB1155" s="18"/>
      <c r="AC1155" s="18"/>
      <c r="AE1155" s="18"/>
      <c r="AF1155" s="18"/>
      <c r="AG1155" s="18"/>
      <c r="AI1155" s="18"/>
      <c r="AK1155" s="18"/>
      <c r="AL1155" s="18"/>
      <c r="AN1155" s="36"/>
      <c r="AO1155" s="36"/>
      <c r="AP1155" s="36"/>
      <c r="AQ1155" s="36"/>
      <c r="AR1155" s="36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</row>
    <row r="1156" spans="6:69" x14ac:dyDescent="0.25">
      <c r="F1156" s="18"/>
      <c r="G1156" s="18"/>
      <c r="H1156" s="252"/>
      <c r="I1156" s="18"/>
      <c r="J1156" s="18"/>
      <c r="W1156" s="215"/>
      <c r="X1156" s="18"/>
      <c r="Y1156" s="31"/>
      <c r="Z1156" s="31"/>
      <c r="AA1156" s="43"/>
      <c r="AB1156" s="18"/>
      <c r="AC1156" s="18"/>
      <c r="AE1156" s="18"/>
      <c r="AF1156" s="18"/>
      <c r="AG1156" s="18"/>
      <c r="AI1156" s="18"/>
      <c r="AK1156" s="18"/>
      <c r="AL1156" s="18"/>
      <c r="AN1156" s="36"/>
      <c r="AO1156" s="36"/>
      <c r="AP1156" s="36"/>
      <c r="AQ1156" s="36"/>
      <c r="AR1156" s="36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</row>
    <row r="1157" spans="6:69" x14ac:dyDescent="0.25">
      <c r="F1157" s="18"/>
      <c r="G1157" s="18"/>
      <c r="H1157" s="252"/>
      <c r="I1157" s="18"/>
      <c r="J1157" s="18"/>
      <c r="W1157" s="215"/>
      <c r="X1157" s="18"/>
      <c r="Y1157" s="31"/>
      <c r="Z1157" s="31"/>
      <c r="AA1157" s="43"/>
      <c r="AB1157" s="18"/>
      <c r="AC1157" s="18"/>
      <c r="AE1157" s="18"/>
      <c r="AF1157" s="18"/>
      <c r="AG1157" s="18"/>
      <c r="AI1157" s="18"/>
      <c r="AK1157" s="18"/>
      <c r="AL1157" s="18"/>
      <c r="AN1157" s="36"/>
      <c r="AO1157" s="36"/>
      <c r="AP1157" s="36"/>
      <c r="AQ1157" s="36"/>
      <c r="AR1157" s="36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</row>
    <row r="1158" spans="6:69" x14ac:dyDescent="0.25">
      <c r="F1158" s="18"/>
      <c r="G1158" s="18"/>
      <c r="H1158" s="252"/>
      <c r="I1158" s="18"/>
      <c r="J1158" s="18"/>
      <c r="W1158" s="215"/>
      <c r="X1158" s="18"/>
      <c r="Y1158" s="31"/>
      <c r="Z1158" s="31"/>
      <c r="AA1158" s="43"/>
      <c r="AB1158" s="18"/>
      <c r="AC1158" s="18"/>
      <c r="AE1158" s="18"/>
      <c r="AF1158" s="18"/>
      <c r="AG1158" s="18"/>
      <c r="AI1158" s="18"/>
      <c r="AK1158" s="18"/>
      <c r="AL1158" s="18"/>
      <c r="AN1158" s="36"/>
      <c r="AO1158" s="36"/>
      <c r="AP1158" s="36"/>
      <c r="AQ1158" s="36"/>
      <c r="AR1158" s="36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</row>
    <row r="1159" spans="6:69" x14ac:dyDescent="0.25">
      <c r="F1159" s="18"/>
      <c r="G1159" s="18"/>
      <c r="H1159" s="252"/>
      <c r="I1159" s="18"/>
      <c r="J1159" s="18"/>
      <c r="W1159" s="215"/>
      <c r="X1159" s="18"/>
      <c r="Y1159" s="31"/>
      <c r="Z1159" s="31"/>
      <c r="AA1159" s="43"/>
      <c r="AB1159" s="18"/>
      <c r="AC1159" s="18"/>
      <c r="AE1159" s="18"/>
      <c r="AF1159" s="18"/>
      <c r="AG1159" s="18"/>
      <c r="AI1159" s="18"/>
      <c r="AK1159" s="18"/>
      <c r="AL1159" s="18"/>
      <c r="AN1159" s="36"/>
      <c r="AO1159" s="36"/>
      <c r="AP1159" s="36"/>
      <c r="AQ1159" s="36"/>
      <c r="AR1159" s="36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</row>
    <row r="1160" spans="6:69" x14ac:dyDescent="0.25">
      <c r="F1160" s="18"/>
      <c r="G1160" s="18"/>
      <c r="H1160" s="252"/>
      <c r="I1160" s="18"/>
      <c r="J1160" s="18"/>
      <c r="W1160" s="215"/>
      <c r="X1160" s="18"/>
      <c r="Y1160" s="31"/>
      <c r="Z1160" s="31"/>
      <c r="AA1160" s="43"/>
      <c r="AB1160" s="18"/>
      <c r="AC1160" s="18"/>
      <c r="AE1160" s="18"/>
      <c r="AF1160" s="18"/>
      <c r="AG1160" s="18"/>
      <c r="AI1160" s="18"/>
      <c r="AK1160" s="18"/>
      <c r="AL1160" s="18"/>
      <c r="AN1160" s="36"/>
      <c r="AO1160" s="36"/>
      <c r="AP1160" s="36"/>
      <c r="AQ1160" s="36"/>
      <c r="AR1160" s="36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</row>
    <row r="1161" spans="6:69" x14ac:dyDescent="0.25">
      <c r="F1161" s="18"/>
      <c r="G1161" s="18"/>
      <c r="H1161" s="252"/>
      <c r="I1161" s="18"/>
      <c r="J1161" s="18"/>
      <c r="W1161" s="215"/>
      <c r="X1161" s="18"/>
      <c r="Y1161" s="31"/>
      <c r="Z1161" s="31"/>
      <c r="AA1161" s="43"/>
      <c r="AB1161" s="18"/>
      <c r="AC1161" s="18"/>
      <c r="AE1161" s="18"/>
      <c r="AF1161" s="18"/>
      <c r="AG1161" s="18"/>
      <c r="AI1161" s="18"/>
      <c r="AK1161" s="18"/>
      <c r="AL1161" s="18"/>
      <c r="AN1161" s="36"/>
      <c r="AO1161" s="36"/>
      <c r="AP1161" s="36"/>
      <c r="AQ1161" s="36"/>
      <c r="AR1161" s="36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</row>
    <row r="1162" spans="6:69" x14ac:dyDescent="0.25">
      <c r="F1162" s="18"/>
      <c r="G1162" s="18"/>
      <c r="H1162" s="252"/>
      <c r="I1162" s="18"/>
      <c r="J1162" s="18"/>
      <c r="W1162" s="215"/>
      <c r="X1162" s="18"/>
      <c r="Y1162" s="31"/>
      <c r="Z1162" s="31"/>
      <c r="AA1162" s="43"/>
      <c r="AB1162" s="18"/>
      <c r="AC1162" s="18"/>
      <c r="AE1162" s="18"/>
      <c r="AF1162" s="18"/>
      <c r="AG1162" s="18"/>
      <c r="AI1162" s="18"/>
      <c r="AK1162" s="18"/>
      <c r="AL1162" s="18"/>
      <c r="AN1162" s="36"/>
      <c r="AO1162" s="36"/>
      <c r="AP1162" s="36"/>
      <c r="AQ1162" s="36"/>
      <c r="AR1162" s="36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</row>
    <row r="1163" spans="6:69" x14ac:dyDescent="0.25">
      <c r="F1163" s="18"/>
      <c r="G1163" s="18"/>
      <c r="H1163" s="252"/>
      <c r="I1163" s="18"/>
      <c r="J1163" s="18"/>
      <c r="W1163" s="215"/>
      <c r="X1163" s="18"/>
      <c r="Y1163" s="31"/>
      <c r="Z1163" s="31"/>
      <c r="AA1163" s="43"/>
      <c r="AB1163" s="18"/>
      <c r="AC1163" s="18"/>
      <c r="AE1163" s="18"/>
      <c r="AF1163" s="18"/>
      <c r="AG1163" s="18"/>
      <c r="AI1163" s="18"/>
      <c r="AK1163" s="18"/>
      <c r="AL1163" s="18"/>
      <c r="AN1163" s="36"/>
      <c r="AO1163" s="36"/>
      <c r="AP1163" s="36"/>
      <c r="AQ1163" s="36"/>
      <c r="AR1163" s="36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</row>
    <row r="1164" spans="6:69" x14ac:dyDescent="0.25">
      <c r="F1164" s="18"/>
      <c r="G1164" s="18"/>
      <c r="H1164" s="252"/>
      <c r="I1164" s="18"/>
      <c r="J1164" s="18"/>
      <c r="W1164" s="215"/>
      <c r="X1164" s="18"/>
      <c r="Y1164" s="31"/>
      <c r="Z1164" s="31"/>
      <c r="AA1164" s="43"/>
      <c r="AB1164" s="18"/>
      <c r="AC1164" s="18"/>
      <c r="AE1164" s="18"/>
      <c r="AF1164" s="18"/>
      <c r="AG1164" s="18"/>
      <c r="AI1164" s="18"/>
      <c r="AK1164" s="18"/>
      <c r="AL1164" s="18"/>
      <c r="AN1164" s="36"/>
      <c r="AO1164" s="36"/>
      <c r="AP1164" s="36"/>
      <c r="AQ1164" s="36"/>
      <c r="AR1164" s="36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</row>
    <row r="1165" spans="6:69" x14ac:dyDescent="0.25">
      <c r="F1165" s="18"/>
      <c r="G1165" s="18"/>
      <c r="H1165" s="252"/>
      <c r="I1165" s="18"/>
      <c r="J1165" s="18"/>
      <c r="W1165" s="215"/>
      <c r="X1165" s="18"/>
      <c r="Y1165" s="31"/>
      <c r="Z1165" s="31"/>
      <c r="AA1165" s="43"/>
      <c r="AB1165" s="18"/>
      <c r="AC1165" s="18"/>
      <c r="AE1165" s="18"/>
      <c r="AF1165" s="18"/>
      <c r="AG1165" s="18"/>
      <c r="AI1165" s="18"/>
      <c r="AK1165" s="18"/>
      <c r="AL1165" s="18"/>
      <c r="AN1165" s="36"/>
      <c r="AO1165" s="36"/>
      <c r="AP1165" s="36"/>
      <c r="AQ1165" s="36"/>
      <c r="AR1165" s="36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</row>
    <row r="1166" spans="6:69" x14ac:dyDescent="0.25">
      <c r="F1166" s="18"/>
      <c r="G1166" s="18"/>
      <c r="H1166" s="252"/>
      <c r="I1166" s="18"/>
      <c r="J1166" s="18"/>
      <c r="W1166" s="215"/>
      <c r="X1166" s="18"/>
      <c r="Y1166" s="31"/>
      <c r="Z1166" s="31"/>
      <c r="AA1166" s="43"/>
      <c r="AB1166" s="18"/>
      <c r="AC1166" s="18"/>
      <c r="AE1166" s="18"/>
      <c r="AF1166" s="18"/>
      <c r="AG1166" s="18"/>
      <c r="AI1166" s="18"/>
      <c r="AK1166" s="18"/>
      <c r="AL1166" s="18"/>
      <c r="AN1166" s="36"/>
      <c r="AO1166" s="36"/>
      <c r="AP1166" s="36"/>
      <c r="AQ1166" s="36"/>
      <c r="AR1166" s="36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</row>
    <row r="1167" spans="6:69" x14ac:dyDescent="0.25">
      <c r="F1167" s="18"/>
      <c r="G1167" s="18"/>
      <c r="H1167" s="252"/>
      <c r="I1167" s="18"/>
      <c r="J1167" s="18"/>
      <c r="W1167" s="215"/>
      <c r="X1167" s="18"/>
      <c r="Y1167" s="31"/>
      <c r="Z1167" s="31"/>
      <c r="AA1167" s="43"/>
      <c r="AB1167" s="18"/>
      <c r="AC1167" s="18"/>
      <c r="AE1167" s="18"/>
      <c r="AF1167" s="18"/>
      <c r="AG1167" s="18"/>
      <c r="AI1167" s="18"/>
      <c r="AK1167" s="18"/>
      <c r="AL1167" s="18"/>
      <c r="AN1167" s="36"/>
      <c r="AO1167" s="36"/>
      <c r="AP1167" s="36"/>
      <c r="AQ1167" s="36"/>
      <c r="AR1167" s="36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</row>
    <row r="1168" spans="6:69" x14ac:dyDescent="0.25">
      <c r="F1168" s="18"/>
      <c r="G1168" s="18"/>
      <c r="H1168" s="252"/>
      <c r="I1168" s="18"/>
      <c r="J1168" s="18"/>
      <c r="W1168" s="215"/>
      <c r="X1168" s="18"/>
      <c r="Y1168" s="31"/>
      <c r="Z1168" s="31"/>
      <c r="AA1168" s="43"/>
      <c r="AB1168" s="18"/>
      <c r="AC1168" s="18"/>
      <c r="AE1168" s="18"/>
      <c r="AF1168" s="18"/>
      <c r="AG1168" s="18"/>
      <c r="AI1168" s="18"/>
      <c r="AK1168" s="18"/>
      <c r="AL1168" s="18"/>
      <c r="AN1168" s="36"/>
      <c r="AO1168" s="36"/>
      <c r="AP1168" s="36"/>
      <c r="AQ1168" s="36"/>
      <c r="AR1168" s="36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</row>
    <row r="1169" spans="6:69" x14ac:dyDescent="0.25">
      <c r="F1169" s="18"/>
      <c r="G1169" s="18"/>
      <c r="H1169" s="252"/>
      <c r="I1169" s="18"/>
      <c r="J1169" s="18"/>
      <c r="W1169" s="215"/>
      <c r="X1169" s="18"/>
      <c r="Y1169" s="31"/>
      <c r="Z1169" s="31"/>
      <c r="AA1169" s="43"/>
      <c r="AB1169" s="18"/>
      <c r="AC1169" s="18"/>
      <c r="AE1169" s="18"/>
      <c r="AF1169" s="18"/>
      <c r="AG1169" s="18"/>
      <c r="AI1169" s="18"/>
      <c r="AK1169" s="18"/>
      <c r="AL1169" s="18"/>
      <c r="AN1169" s="36"/>
      <c r="AO1169" s="36"/>
      <c r="AP1169" s="36"/>
      <c r="AQ1169" s="36"/>
      <c r="AR1169" s="36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</row>
    <row r="1170" spans="6:69" x14ac:dyDescent="0.25">
      <c r="F1170" s="18"/>
      <c r="G1170" s="18"/>
      <c r="H1170" s="252"/>
      <c r="I1170" s="18"/>
      <c r="J1170" s="18"/>
      <c r="W1170" s="215"/>
      <c r="X1170" s="18"/>
      <c r="Y1170" s="31"/>
      <c r="Z1170" s="31"/>
      <c r="AA1170" s="43"/>
      <c r="AB1170" s="18"/>
      <c r="AC1170" s="18"/>
      <c r="AE1170" s="18"/>
      <c r="AF1170" s="18"/>
      <c r="AG1170" s="18"/>
      <c r="AI1170" s="18"/>
      <c r="AK1170" s="18"/>
      <c r="AL1170" s="18"/>
      <c r="AN1170" s="36"/>
      <c r="AO1170" s="36"/>
      <c r="AP1170" s="36"/>
      <c r="AQ1170" s="36"/>
      <c r="AR1170" s="36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</row>
    <row r="1171" spans="6:69" x14ac:dyDescent="0.25">
      <c r="F1171" s="18"/>
      <c r="G1171" s="18"/>
      <c r="H1171" s="252"/>
      <c r="I1171" s="18"/>
      <c r="J1171" s="18"/>
      <c r="W1171" s="215"/>
      <c r="X1171" s="18"/>
      <c r="Y1171" s="31"/>
      <c r="Z1171" s="31"/>
      <c r="AA1171" s="43"/>
      <c r="AB1171" s="18"/>
      <c r="AC1171" s="18"/>
      <c r="AE1171" s="18"/>
      <c r="AF1171" s="18"/>
      <c r="AG1171" s="18"/>
      <c r="AI1171" s="18"/>
      <c r="AK1171" s="18"/>
      <c r="AL1171" s="18"/>
      <c r="AN1171" s="36"/>
      <c r="AO1171" s="36"/>
      <c r="AP1171" s="36"/>
      <c r="AQ1171" s="36"/>
      <c r="AR1171" s="36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</row>
    <row r="1172" spans="6:69" x14ac:dyDescent="0.25">
      <c r="F1172" s="18"/>
      <c r="G1172" s="18"/>
      <c r="H1172" s="252"/>
      <c r="I1172" s="18"/>
      <c r="J1172" s="18"/>
      <c r="W1172" s="215"/>
      <c r="X1172" s="18"/>
      <c r="Y1172" s="31"/>
      <c r="Z1172" s="31"/>
      <c r="AA1172" s="43"/>
      <c r="AB1172" s="18"/>
      <c r="AC1172" s="18"/>
      <c r="AE1172" s="18"/>
      <c r="AF1172" s="18"/>
      <c r="AG1172" s="18"/>
      <c r="AI1172" s="18"/>
      <c r="AK1172" s="18"/>
      <c r="AL1172" s="18"/>
      <c r="AN1172" s="36"/>
      <c r="AO1172" s="36"/>
      <c r="AP1172" s="36"/>
      <c r="AQ1172" s="36"/>
      <c r="AR1172" s="36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</row>
    <row r="1173" spans="6:69" x14ac:dyDescent="0.25">
      <c r="F1173" s="18"/>
      <c r="G1173" s="18"/>
      <c r="H1173" s="252"/>
      <c r="I1173" s="18"/>
      <c r="J1173" s="18"/>
      <c r="W1173" s="215"/>
      <c r="X1173" s="18"/>
      <c r="Y1173" s="31"/>
      <c r="Z1173" s="31"/>
      <c r="AA1173" s="43"/>
      <c r="AB1173" s="18"/>
      <c r="AC1173" s="18"/>
      <c r="AE1173" s="18"/>
      <c r="AF1173" s="18"/>
      <c r="AG1173" s="18"/>
      <c r="AI1173" s="18"/>
      <c r="AK1173" s="18"/>
      <c r="AL1173" s="18"/>
      <c r="AN1173" s="36"/>
      <c r="AO1173" s="36"/>
      <c r="AP1173" s="36"/>
      <c r="AQ1173" s="36"/>
      <c r="AR1173" s="36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</row>
    <row r="1174" spans="6:69" x14ac:dyDescent="0.25">
      <c r="F1174" s="18"/>
      <c r="G1174" s="18"/>
      <c r="H1174" s="252"/>
      <c r="I1174" s="18"/>
      <c r="J1174" s="18"/>
      <c r="W1174" s="215"/>
      <c r="X1174" s="18"/>
      <c r="Y1174" s="31"/>
      <c r="Z1174" s="31"/>
      <c r="AA1174" s="43"/>
      <c r="AB1174" s="18"/>
      <c r="AC1174" s="18"/>
      <c r="AE1174" s="18"/>
      <c r="AF1174" s="18"/>
      <c r="AG1174" s="18"/>
      <c r="AI1174" s="18"/>
      <c r="AK1174" s="18"/>
      <c r="AL1174" s="18"/>
      <c r="AN1174" s="36"/>
      <c r="AO1174" s="36"/>
      <c r="AP1174" s="36"/>
      <c r="AQ1174" s="36"/>
      <c r="AR1174" s="36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</row>
    <row r="1175" spans="6:69" x14ac:dyDescent="0.25">
      <c r="F1175" s="18"/>
      <c r="G1175" s="18"/>
      <c r="H1175" s="252"/>
      <c r="I1175" s="18"/>
      <c r="J1175" s="18"/>
      <c r="W1175" s="215"/>
      <c r="X1175" s="18"/>
      <c r="Y1175" s="31"/>
      <c r="Z1175" s="31"/>
      <c r="AA1175" s="43"/>
      <c r="AB1175" s="18"/>
      <c r="AC1175" s="18"/>
      <c r="AE1175" s="18"/>
      <c r="AF1175" s="18"/>
      <c r="AG1175" s="18"/>
      <c r="AI1175" s="18"/>
      <c r="AK1175" s="18"/>
      <c r="AL1175" s="18"/>
      <c r="AN1175" s="36"/>
      <c r="AO1175" s="36"/>
      <c r="AP1175" s="36"/>
      <c r="AQ1175" s="36"/>
      <c r="AR1175" s="36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</row>
    <row r="1176" spans="6:69" x14ac:dyDescent="0.25">
      <c r="F1176" s="18"/>
      <c r="G1176" s="18"/>
      <c r="H1176" s="252"/>
      <c r="I1176" s="18"/>
      <c r="J1176" s="18"/>
      <c r="W1176" s="215"/>
      <c r="X1176" s="18"/>
      <c r="Y1176" s="31"/>
      <c r="Z1176" s="31"/>
      <c r="AA1176" s="43"/>
      <c r="AB1176" s="18"/>
      <c r="AC1176" s="18"/>
      <c r="AE1176" s="18"/>
      <c r="AF1176" s="18"/>
      <c r="AG1176" s="18"/>
      <c r="AI1176" s="18"/>
      <c r="AK1176" s="18"/>
      <c r="AL1176" s="18"/>
      <c r="AN1176" s="36"/>
      <c r="AO1176" s="36"/>
      <c r="AP1176" s="36"/>
      <c r="AQ1176" s="36"/>
      <c r="AR1176" s="36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</row>
    <row r="1177" spans="6:69" x14ac:dyDescent="0.25">
      <c r="F1177" s="18"/>
      <c r="G1177" s="18"/>
      <c r="H1177" s="252"/>
      <c r="I1177" s="18"/>
      <c r="J1177" s="18"/>
      <c r="W1177" s="215"/>
      <c r="X1177" s="18"/>
      <c r="Y1177" s="31"/>
      <c r="Z1177" s="31"/>
      <c r="AA1177" s="43"/>
      <c r="AB1177" s="18"/>
      <c r="AC1177" s="18"/>
      <c r="AE1177" s="18"/>
      <c r="AF1177" s="18"/>
      <c r="AG1177" s="18"/>
      <c r="AI1177" s="18"/>
      <c r="AK1177" s="18"/>
      <c r="AL1177" s="18"/>
      <c r="AN1177" s="36"/>
      <c r="AO1177" s="36"/>
      <c r="AP1177" s="36"/>
      <c r="AQ1177" s="36"/>
      <c r="AR1177" s="36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</row>
    <row r="1178" spans="6:69" x14ac:dyDescent="0.25">
      <c r="F1178" s="18"/>
      <c r="G1178" s="18"/>
      <c r="H1178" s="252"/>
      <c r="I1178" s="18"/>
      <c r="J1178" s="18"/>
      <c r="W1178" s="215"/>
      <c r="X1178" s="18"/>
      <c r="Y1178" s="31"/>
      <c r="Z1178" s="31"/>
      <c r="AA1178" s="43"/>
      <c r="AB1178" s="18"/>
      <c r="AC1178" s="18"/>
      <c r="AE1178" s="18"/>
      <c r="AF1178" s="18"/>
      <c r="AG1178" s="18"/>
      <c r="AI1178" s="18"/>
      <c r="AK1178" s="18"/>
      <c r="AL1178" s="18"/>
      <c r="AN1178" s="36"/>
      <c r="AO1178" s="36"/>
      <c r="AP1178" s="36"/>
      <c r="AQ1178" s="36"/>
      <c r="AR1178" s="36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</row>
    <row r="1179" spans="6:69" x14ac:dyDescent="0.25">
      <c r="F1179" s="18"/>
      <c r="G1179" s="18"/>
      <c r="H1179" s="252"/>
      <c r="I1179" s="18"/>
      <c r="J1179" s="18"/>
      <c r="W1179" s="215"/>
      <c r="X1179" s="18"/>
      <c r="Y1179" s="31"/>
      <c r="Z1179" s="31"/>
      <c r="AA1179" s="43"/>
      <c r="AB1179" s="18"/>
      <c r="AC1179" s="18"/>
      <c r="AE1179" s="18"/>
      <c r="AF1179" s="18"/>
      <c r="AG1179" s="18"/>
      <c r="AI1179" s="18"/>
      <c r="AK1179" s="18"/>
      <c r="AL1179" s="18"/>
      <c r="AN1179" s="36"/>
      <c r="AO1179" s="36"/>
      <c r="AP1179" s="36"/>
      <c r="AQ1179" s="36"/>
      <c r="AR1179" s="36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</row>
    <row r="1180" spans="6:69" x14ac:dyDescent="0.25">
      <c r="F1180" s="18"/>
      <c r="G1180" s="18"/>
      <c r="H1180" s="252"/>
      <c r="I1180" s="18"/>
      <c r="J1180" s="18"/>
      <c r="W1180" s="215"/>
      <c r="X1180" s="18"/>
      <c r="Y1180" s="31"/>
      <c r="Z1180" s="31"/>
      <c r="AA1180" s="43"/>
      <c r="AB1180" s="18"/>
      <c r="AC1180" s="18"/>
      <c r="AE1180" s="18"/>
      <c r="AF1180" s="18"/>
      <c r="AG1180" s="18"/>
      <c r="AI1180" s="18"/>
      <c r="AK1180" s="18"/>
      <c r="AL1180" s="18"/>
      <c r="AN1180" s="36"/>
      <c r="AO1180" s="36"/>
      <c r="AP1180" s="36"/>
      <c r="AQ1180" s="36"/>
      <c r="AR1180" s="36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</row>
    <row r="1181" spans="6:69" x14ac:dyDescent="0.25">
      <c r="F1181" s="18"/>
      <c r="G1181" s="18"/>
      <c r="H1181" s="252"/>
      <c r="I1181" s="18"/>
      <c r="J1181" s="18"/>
      <c r="W1181" s="215"/>
      <c r="X1181" s="18"/>
      <c r="Y1181" s="31"/>
      <c r="Z1181" s="31"/>
      <c r="AA1181" s="43"/>
      <c r="AB1181" s="18"/>
      <c r="AC1181" s="18"/>
      <c r="AE1181" s="18"/>
      <c r="AF1181" s="18"/>
      <c r="AG1181" s="18"/>
      <c r="AI1181" s="18"/>
      <c r="AK1181" s="18"/>
      <c r="AL1181" s="18"/>
      <c r="AN1181" s="36"/>
      <c r="AO1181" s="36"/>
      <c r="AP1181" s="36"/>
      <c r="AQ1181" s="36"/>
      <c r="AR1181" s="36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</row>
    <row r="1182" spans="6:69" x14ac:dyDescent="0.25">
      <c r="F1182" s="18"/>
      <c r="G1182" s="18"/>
      <c r="H1182" s="252"/>
      <c r="I1182" s="18"/>
      <c r="J1182" s="18"/>
      <c r="W1182" s="215"/>
      <c r="X1182" s="18"/>
      <c r="Y1182" s="31"/>
      <c r="Z1182" s="31"/>
      <c r="AA1182" s="43"/>
      <c r="AB1182" s="18"/>
      <c r="AC1182" s="18"/>
      <c r="AE1182" s="18"/>
      <c r="AF1182" s="18"/>
      <c r="AG1182" s="18"/>
      <c r="AI1182" s="18"/>
      <c r="AK1182" s="18"/>
      <c r="AL1182" s="18"/>
      <c r="AN1182" s="36"/>
      <c r="AO1182" s="36"/>
      <c r="AP1182" s="36"/>
      <c r="AQ1182" s="36"/>
      <c r="AR1182" s="36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</row>
    <row r="1183" spans="6:69" x14ac:dyDescent="0.25">
      <c r="F1183" s="18"/>
      <c r="G1183" s="18"/>
      <c r="H1183" s="252"/>
      <c r="I1183" s="18"/>
      <c r="J1183" s="18"/>
      <c r="W1183" s="215"/>
      <c r="X1183" s="18"/>
      <c r="Y1183" s="31"/>
      <c r="Z1183" s="31"/>
      <c r="AA1183" s="43"/>
      <c r="AB1183" s="18"/>
      <c r="AC1183" s="18"/>
      <c r="AE1183" s="18"/>
      <c r="AF1183" s="18"/>
      <c r="AG1183" s="18"/>
      <c r="AI1183" s="18"/>
      <c r="AK1183" s="18"/>
      <c r="AL1183" s="18"/>
      <c r="AN1183" s="36"/>
      <c r="AO1183" s="36"/>
      <c r="AP1183" s="36"/>
      <c r="AQ1183" s="36"/>
      <c r="AR1183" s="36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</row>
    <row r="1184" spans="6:69" x14ac:dyDescent="0.25">
      <c r="F1184" s="18"/>
      <c r="G1184" s="18"/>
      <c r="H1184" s="252"/>
      <c r="I1184" s="18"/>
      <c r="J1184" s="18"/>
      <c r="W1184" s="215"/>
      <c r="X1184" s="18"/>
      <c r="Y1184" s="31"/>
      <c r="Z1184" s="31"/>
      <c r="AA1184" s="43"/>
      <c r="AB1184" s="18"/>
      <c r="AC1184" s="18"/>
      <c r="AE1184" s="18"/>
      <c r="AF1184" s="18"/>
      <c r="AG1184" s="18"/>
      <c r="AI1184" s="18"/>
      <c r="AK1184" s="18"/>
      <c r="AL1184" s="18"/>
      <c r="AN1184" s="36"/>
      <c r="AO1184" s="36"/>
      <c r="AP1184" s="36"/>
      <c r="AQ1184" s="36"/>
      <c r="AR1184" s="36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</row>
    <row r="1185" spans="6:69" x14ac:dyDescent="0.25">
      <c r="F1185" s="18"/>
      <c r="G1185" s="18"/>
      <c r="H1185" s="252"/>
      <c r="I1185" s="18"/>
      <c r="J1185" s="18"/>
      <c r="W1185" s="215"/>
      <c r="X1185" s="18"/>
      <c r="Y1185" s="31"/>
      <c r="Z1185" s="31"/>
      <c r="AA1185" s="43"/>
      <c r="AB1185" s="18"/>
      <c r="AC1185" s="18"/>
      <c r="AE1185" s="18"/>
      <c r="AF1185" s="18"/>
      <c r="AG1185" s="18"/>
      <c r="AI1185" s="18"/>
      <c r="AK1185" s="18"/>
      <c r="AL1185" s="18"/>
      <c r="AN1185" s="36"/>
      <c r="AO1185" s="36"/>
      <c r="AP1185" s="36"/>
      <c r="AQ1185" s="36"/>
      <c r="AR1185" s="36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</row>
    <row r="1186" spans="6:69" x14ac:dyDescent="0.25">
      <c r="F1186" s="18"/>
      <c r="G1186" s="18"/>
      <c r="H1186" s="252"/>
      <c r="I1186" s="18"/>
      <c r="J1186" s="18"/>
      <c r="W1186" s="215"/>
      <c r="X1186" s="18"/>
      <c r="Y1186" s="31"/>
      <c r="Z1186" s="31"/>
      <c r="AA1186" s="43"/>
      <c r="AB1186" s="18"/>
      <c r="AC1186" s="18"/>
      <c r="AE1186" s="18"/>
      <c r="AF1186" s="18"/>
      <c r="AG1186" s="18"/>
      <c r="AI1186" s="18"/>
      <c r="AK1186" s="18"/>
      <c r="AL1186" s="18"/>
      <c r="AN1186" s="36"/>
      <c r="AO1186" s="36"/>
      <c r="AP1186" s="36"/>
      <c r="AQ1186" s="36"/>
      <c r="AR1186" s="36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</row>
    <row r="1187" spans="6:69" x14ac:dyDescent="0.25">
      <c r="F1187" s="18"/>
      <c r="G1187" s="18"/>
      <c r="H1187" s="252"/>
      <c r="I1187" s="18"/>
      <c r="J1187" s="18"/>
      <c r="W1187" s="215"/>
      <c r="X1187" s="18"/>
      <c r="Y1187" s="31"/>
      <c r="Z1187" s="31"/>
      <c r="AA1187" s="43"/>
      <c r="AB1187" s="18"/>
      <c r="AC1187" s="18"/>
      <c r="AE1187" s="18"/>
      <c r="AF1187" s="18"/>
      <c r="AG1187" s="18"/>
      <c r="AI1187" s="18"/>
      <c r="AK1187" s="18"/>
      <c r="AL1187" s="18"/>
      <c r="AN1187" s="36"/>
      <c r="AO1187" s="36"/>
      <c r="AP1187" s="36"/>
      <c r="AQ1187" s="36"/>
      <c r="AR1187" s="36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</row>
    <row r="1188" spans="6:69" x14ac:dyDescent="0.25">
      <c r="F1188" s="18"/>
      <c r="G1188" s="18"/>
      <c r="H1188" s="252"/>
      <c r="I1188" s="18"/>
      <c r="J1188" s="18"/>
      <c r="W1188" s="215"/>
      <c r="X1188" s="18"/>
      <c r="Y1188" s="31"/>
      <c r="Z1188" s="31"/>
      <c r="AA1188" s="43"/>
      <c r="AB1188" s="18"/>
      <c r="AC1188" s="18"/>
      <c r="AE1188" s="18"/>
      <c r="AF1188" s="18"/>
      <c r="AG1188" s="18"/>
      <c r="AI1188" s="18"/>
      <c r="AK1188" s="18"/>
      <c r="AL1188" s="18"/>
      <c r="AN1188" s="36"/>
      <c r="AO1188" s="36"/>
      <c r="AP1188" s="36"/>
      <c r="AQ1188" s="36"/>
      <c r="AR1188" s="36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</row>
    <row r="1189" spans="6:69" x14ac:dyDescent="0.25">
      <c r="F1189" s="18"/>
      <c r="G1189" s="18"/>
      <c r="H1189" s="252"/>
      <c r="I1189" s="18"/>
      <c r="J1189" s="18"/>
      <c r="W1189" s="215"/>
      <c r="X1189" s="18"/>
      <c r="Y1189" s="31"/>
      <c r="Z1189" s="31"/>
      <c r="AA1189" s="43"/>
      <c r="AB1189" s="18"/>
      <c r="AC1189" s="18"/>
      <c r="AE1189" s="18"/>
      <c r="AF1189" s="18"/>
      <c r="AG1189" s="18"/>
      <c r="AI1189" s="18"/>
      <c r="AK1189" s="18"/>
      <c r="AL1189" s="18"/>
      <c r="AN1189" s="36"/>
      <c r="AO1189" s="36"/>
      <c r="AP1189" s="36"/>
      <c r="AQ1189" s="36"/>
      <c r="AR1189" s="36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</row>
    <row r="1190" spans="6:69" x14ac:dyDescent="0.25">
      <c r="F1190" s="18"/>
      <c r="G1190" s="18"/>
      <c r="H1190" s="252"/>
      <c r="I1190" s="18"/>
      <c r="J1190" s="18"/>
      <c r="W1190" s="215"/>
      <c r="X1190" s="18"/>
      <c r="Y1190" s="31"/>
      <c r="Z1190" s="31"/>
      <c r="AA1190" s="43"/>
      <c r="AB1190" s="18"/>
      <c r="AC1190" s="18"/>
      <c r="AE1190" s="18"/>
      <c r="AF1190" s="18"/>
      <c r="AG1190" s="18"/>
      <c r="AI1190" s="18"/>
      <c r="AK1190" s="18"/>
      <c r="AL1190" s="18"/>
      <c r="AN1190" s="36"/>
      <c r="AO1190" s="36"/>
      <c r="AP1190" s="36"/>
      <c r="AQ1190" s="36"/>
      <c r="AR1190" s="36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</row>
    <row r="1191" spans="6:69" x14ac:dyDescent="0.25">
      <c r="F1191" s="18"/>
      <c r="G1191" s="18"/>
      <c r="H1191" s="252"/>
      <c r="I1191" s="18"/>
      <c r="J1191" s="18"/>
      <c r="W1191" s="215"/>
      <c r="X1191" s="18"/>
      <c r="Y1191" s="31"/>
      <c r="Z1191" s="31"/>
      <c r="AA1191" s="43"/>
      <c r="AB1191" s="18"/>
      <c r="AC1191" s="18"/>
      <c r="AE1191" s="18"/>
      <c r="AF1191" s="18"/>
      <c r="AG1191" s="18"/>
      <c r="AI1191" s="18"/>
      <c r="AK1191" s="18"/>
      <c r="AL1191" s="18"/>
      <c r="AN1191" s="36"/>
      <c r="AO1191" s="36"/>
      <c r="AP1191" s="36"/>
      <c r="AQ1191" s="36"/>
      <c r="AR1191" s="36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</row>
    <row r="1192" spans="6:69" x14ac:dyDescent="0.25">
      <c r="F1192" s="18"/>
      <c r="G1192" s="18"/>
      <c r="H1192" s="252"/>
      <c r="I1192" s="18"/>
      <c r="J1192" s="18"/>
      <c r="W1192" s="215"/>
      <c r="X1192" s="18"/>
      <c r="Y1192" s="31"/>
      <c r="Z1192" s="31"/>
      <c r="AA1192" s="43"/>
      <c r="AB1192" s="18"/>
      <c r="AC1192" s="18"/>
      <c r="AE1192" s="18"/>
      <c r="AF1192" s="18"/>
      <c r="AG1192" s="18"/>
      <c r="AI1192" s="18"/>
      <c r="AK1192" s="18"/>
      <c r="AL1192" s="18"/>
      <c r="AN1192" s="36"/>
      <c r="AO1192" s="36"/>
      <c r="AP1192" s="36"/>
      <c r="AQ1192" s="36"/>
      <c r="AR1192" s="36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</row>
    <row r="1193" spans="6:69" x14ac:dyDescent="0.25">
      <c r="F1193" s="18"/>
      <c r="G1193" s="18"/>
      <c r="H1193" s="252"/>
      <c r="I1193" s="18"/>
      <c r="J1193" s="18"/>
      <c r="W1193" s="215"/>
      <c r="X1193" s="18"/>
      <c r="Y1193" s="31"/>
      <c r="Z1193" s="31"/>
      <c r="AA1193" s="43"/>
      <c r="AB1193" s="18"/>
      <c r="AC1193" s="18"/>
      <c r="AE1193" s="18"/>
      <c r="AF1193" s="18"/>
      <c r="AG1193" s="18"/>
      <c r="AI1193" s="18"/>
      <c r="AK1193" s="18"/>
      <c r="AL1193" s="18"/>
      <c r="AN1193" s="36"/>
      <c r="AO1193" s="36"/>
      <c r="AP1193" s="36"/>
      <c r="AQ1193" s="36"/>
      <c r="AR1193" s="36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</row>
    <row r="1194" spans="6:69" x14ac:dyDescent="0.25">
      <c r="F1194" s="18"/>
      <c r="G1194" s="18"/>
      <c r="H1194" s="252"/>
      <c r="I1194" s="18"/>
      <c r="J1194" s="18"/>
      <c r="W1194" s="215"/>
      <c r="X1194" s="18"/>
      <c r="Y1194" s="31"/>
      <c r="Z1194" s="31"/>
      <c r="AA1194" s="43"/>
      <c r="AB1194" s="18"/>
      <c r="AC1194" s="18"/>
      <c r="AE1194" s="18"/>
      <c r="AF1194" s="18"/>
      <c r="AG1194" s="18"/>
      <c r="AI1194" s="18"/>
      <c r="AK1194" s="18"/>
      <c r="AL1194" s="18"/>
      <c r="AN1194" s="36"/>
      <c r="AO1194" s="36"/>
      <c r="AP1194" s="36"/>
      <c r="AQ1194" s="36"/>
      <c r="AR1194" s="36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</row>
    <row r="1195" spans="6:69" x14ac:dyDescent="0.25">
      <c r="F1195" s="18"/>
      <c r="G1195" s="18"/>
      <c r="H1195" s="252"/>
      <c r="I1195" s="18"/>
      <c r="J1195" s="18"/>
      <c r="W1195" s="215"/>
      <c r="X1195" s="18"/>
      <c r="Y1195" s="31"/>
      <c r="Z1195" s="31"/>
      <c r="AA1195" s="43"/>
      <c r="AB1195" s="18"/>
      <c r="AC1195" s="18"/>
      <c r="AE1195" s="18"/>
      <c r="AF1195" s="18"/>
      <c r="AG1195" s="18"/>
      <c r="AI1195" s="18"/>
      <c r="AK1195" s="18"/>
      <c r="AL1195" s="18"/>
      <c r="AN1195" s="36"/>
      <c r="AO1195" s="36"/>
      <c r="AP1195" s="36"/>
      <c r="AQ1195" s="36"/>
      <c r="AR1195" s="36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</row>
    <row r="1196" spans="6:69" x14ac:dyDescent="0.25">
      <c r="F1196" s="18"/>
      <c r="G1196" s="18"/>
      <c r="H1196" s="252"/>
      <c r="I1196" s="18"/>
      <c r="J1196" s="18"/>
      <c r="W1196" s="215"/>
      <c r="X1196" s="18"/>
      <c r="Y1196" s="31"/>
      <c r="Z1196" s="31"/>
      <c r="AA1196" s="43"/>
      <c r="AB1196" s="18"/>
      <c r="AC1196" s="18"/>
      <c r="AE1196" s="18"/>
      <c r="AF1196" s="18"/>
      <c r="AG1196" s="18"/>
      <c r="AI1196" s="18"/>
      <c r="AK1196" s="18"/>
      <c r="AL1196" s="18"/>
      <c r="AN1196" s="36"/>
      <c r="AO1196" s="36"/>
      <c r="AP1196" s="36"/>
      <c r="AQ1196" s="36"/>
      <c r="AR1196" s="36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</row>
    <row r="1197" spans="6:69" x14ac:dyDescent="0.25">
      <c r="F1197" s="18"/>
      <c r="G1197" s="18"/>
      <c r="H1197" s="252"/>
      <c r="I1197" s="18"/>
      <c r="J1197" s="18"/>
      <c r="W1197" s="215"/>
      <c r="X1197" s="18"/>
      <c r="Y1197" s="31"/>
      <c r="Z1197" s="31"/>
      <c r="AA1197" s="43"/>
      <c r="AB1197" s="18"/>
      <c r="AC1197" s="18"/>
      <c r="AE1197" s="18"/>
      <c r="AF1197" s="18"/>
      <c r="AG1197" s="18"/>
      <c r="AI1197" s="18"/>
      <c r="AK1197" s="18"/>
      <c r="AL1197" s="18"/>
      <c r="AN1197" s="36"/>
      <c r="AO1197" s="36"/>
      <c r="AP1197" s="36"/>
      <c r="AQ1197" s="36"/>
      <c r="AR1197" s="36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</row>
    <row r="1198" spans="6:69" x14ac:dyDescent="0.25">
      <c r="F1198" s="18"/>
      <c r="G1198" s="18"/>
      <c r="H1198" s="252"/>
      <c r="I1198" s="18"/>
      <c r="J1198" s="18"/>
      <c r="W1198" s="215"/>
      <c r="X1198" s="18"/>
      <c r="Y1198" s="31"/>
      <c r="Z1198" s="31"/>
      <c r="AA1198" s="43"/>
      <c r="AB1198" s="18"/>
      <c r="AC1198" s="18"/>
      <c r="AE1198" s="18"/>
      <c r="AF1198" s="18"/>
      <c r="AG1198" s="18"/>
      <c r="AI1198" s="18"/>
      <c r="AK1198" s="18"/>
      <c r="AL1198" s="18"/>
      <c r="AN1198" s="36"/>
      <c r="AO1198" s="36"/>
      <c r="AP1198" s="36"/>
      <c r="AQ1198" s="36"/>
      <c r="AR1198" s="36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</row>
    <row r="1199" spans="6:69" x14ac:dyDescent="0.25">
      <c r="F1199" s="18"/>
      <c r="G1199" s="18"/>
      <c r="H1199" s="252"/>
      <c r="I1199" s="18"/>
      <c r="J1199" s="18"/>
      <c r="W1199" s="215"/>
      <c r="X1199" s="18"/>
      <c r="Y1199" s="31"/>
      <c r="Z1199" s="31"/>
      <c r="AA1199" s="43"/>
      <c r="AB1199" s="18"/>
      <c r="AC1199" s="18"/>
      <c r="AE1199" s="18"/>
      <c r="AF1199" s="18"/>
      <c r="AG1199" s="18"/>
      <c r="AI1199" s="18"/>
      <c r="AK1199" s="18"/>
      <c r="AL1199" s="18"/>
      <c r="AN1199" s="36"/>
      <c r="AO1199" s="36"/>
      <c r="AP1199" s="36"/>
      <c r="AQ1199" s="36"/>
      <c r="AR1199" s="36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</row>
    <row r="1200" spans="6:69" x14ac:dyDescent="0.25">
      <c r="F1200" s="18"/>
      <c r="G1200" s="18"/>
      <c r="H1200" s="252"/>
      <c r="I1200" s="18"/>
      <c r="J1200" s="18"/>
      <c r="W1200" s="215"/>
      <c r="X1200" s="18"/>
      <c r="Y1200" s="31"/>
      <c r="Z1200" s="31"/>
      <c r="AA1200" s="43"/>
      <c r="AB1200" s="18"/>
      <c r="AC1200" s="18"/>
      <c r="AE1200" s="18"/>
      <c r="AF1200" s="18"/>
      <c r="AG1200" s="18"/>
      <c r="AI1200" s="18"/>
      <c r="AK1200" s="18"/>
      <c r="AL1200" s="18"/>
      <c r="AN1200" s="36"/>
      <c r="AO1200" s="36"/>
      <c r="AP1200" s="36"/>
      <c r="AQ1200" s="36"/>
      <c r="AR1200" s="36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</row>
    <row r="1201" spans="6:69" x14ac:dyDescent="0.25">
      <c r="F1201" s="18"/>
      <c r="G1201" s="18"/>
      <c r="H1201" s="252"/>
      <c r="I1201" s="18"/>
      <c r="J1201" s="18"/>
      <c r="W1201" s="215"/>
      <c r="X1201" s="18"/>
      <c r="Y1201" s="31"/>
      <c r="Z1201" s="31"/>
      <c r="AA1201" s="43"/>
      <c r="AB1201" s="18"/>
      <c r="AC1201" s="18"/>
      <c r="AE1201" s="18"/>
      <c r="AF1201" s="18"/>
      <c r="AG1201" s="18"/>
      <c r="AI1201" s="18"/>
      <c r="AK1201" s="18"/>
      <c r="AL1201" s="18"/>
      <c r="AN1201" s="36"/>
      <c r="AO1201" s="36"/>
      <c r="AP1201" s="36"/>
      <c r="AQ1201" s="36"/>
      <c r="AR1201" s="36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</row>
    <row r="1202" spans="6:69" x14ac:dyDescent="0.25">
      <c r="F1202" s="18"/>
      <c r="G1202" s="18"/>
      <c r="H1202" s="252"/>
      <c r="I1202" s="18"/>
      <c r="J1202" s="18"/>
      <c r="W1202" s="215"/>
      <c r="X1202" s="18"/>
      <c r="Y1202" s="31"/>
      <c r="Z1202" s="31"/>
      <c r="AA1202" s="43"/>
      <c r="AB1202" s="18"/>
      <c r="AC1202" s="18"/>
      <c r="AE1202" s="18"/>
      <c r="AF1202" s="18"/>
      <c r="AG1202" s="18"/>
      <c r="AI1202" s="18"/>
      <c r="AK1202" s="18"/>
      <c r="AL1202" s="18"/>
      <c r="AN1202" s="36"/>
      <c r="AO1202" s="36"/>
      <c r="AP1202" s="36"/>
      <c r="AQ1202" s="36"/>
      <c r="AR1202" s="36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</row>
    <row r="1203" spans="6:69" x14ac:dyDescent="0.25">
      <c r="F1203" s="18"/>
      <c r="G1203" s="18"/>
      <c r="H1203" s="252"/>
      <c r="I1203" s="18"/>
      <c r="J1203" s="18"/>
      <c r="W1203" s="215"/>
      <c r="X1203" s="18"/>
      <c r="Y1203" s="31"/>
      <c r="Z1203" s="31"/>
      <c r="AA1203" s="43"/>
      <c r="AB1203" s="18"/>
      <c r="AC1203" s="18"/>
      <c r="AE1203" s="18"/>
      <c r="AF1203" s="18"/>
      <c r="AG1203" s="18"/>
      <c r="AI1203" s="18"/>
      <c r="AK1203" s="18"/>
      <c r="AL1203" s="18"/>
      <c r="AN1203" s="36"/>
      <c r="AO1203" s="36"/>
      <c r="AP1203" s="36"/>
      <c r="AQ1203" s="36"/>
      <c r="AR1203" s="36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</row>
    <row r="1204" spans="6:69" x14ac:dyDescent="0.25">
      <c r="F1204" s="18"/>
      <c r="G1204" s="18"/>
      <c r="H1204" s="252"/>
      <c r="I1204" s="18"/>
      <c r="J1204" s="18"/>
      <c r="W1204" s="215"/>
      <c r="X1204" s="18"/>
      <c r="Y1204" s="31"/>
      <c r="Z1204" s="31"/>
      <c r="AA1204" s="43"/>
      <c r="AB1204" s="18"/>
      <c r="AC1204" s="18"/>
      <c r="AE1204" s="18"/>
      <c r="AF1204" s="18"/>
      <c r="AG1204" s="18"/>
      <c r="AI1204" s="18"/>
      <c r="AK1204" s="18"/>
      <c r="AL1204" s="18"/>
      <c r="AN1204" s="36"/>
      <c r="AO1204" s="36"/>
      <c r="AP1204" s="36"/>
      <c r="AQ1204" s="36"/>
      <c r="AR1204" s="36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</row>
    <row r="1205" spans="6:69" x14ac:dyDescent="0.25">
      <c r="F1205" s="18"/>
      <c r="G1205" s="18"/>
      <c r="H1205" s="252"/>
      <c r="I1205" s="18"/>
      <c r="J1205" s="18"/>
      <c r="W1205" s="215"/>
      <c r="X1205" s="18"/>
      <c r="Y1205" s="31"/>
      <c r="Z1205" s="31"/>
      <c r="AA1205" s="43"/>
      <c r="AB1205" s="18"/>
      <c r="AC1205" s="18"/>
      <c r="AE1205" s="18"/>
      <c r="AF1205" s="18"/>
      <c r="AG1205" s="18"/>
      <c r="AI1205" s="18"/>
      <c r="AK1205" s="18"/>
      <c r="AL1205" s="18"/>
      <c r="AN1205" s="36"/>
      <c r="AO1205" s="36"/>
      <c r="AP1205" s="36"/>
      <c r="AQ1205" s="36"/>
      <c r="AR1205" s="36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</row>
    <row r="1206" spans="6:69" x14ac:dyDescent="0.25">
      <c r="F1206" s="18"/>
      <c r="G1206" s="18"/>
      <c r="H1206" s="252"/>
      <c r="I1206" s="18"/>
      <c r="J1206" s="18"/>
      <c r="W1206" s="215"/>
      <c r="X1206" s="18"/>
      <c r="Y1206" s="31"/>
      <c r="Z1206" s="31"/>
      <c r="AA1206" s="43"/>
      <c r="AB1206" s="18"/>
      <c r="AC1206" s="18"/>
      <c r="AE1206" s="18"/>
      <c r="AF1206" s="18"/>
      <c r="AG1206" s="18"/>
      <c r="AI1206" s="18"/>
      <c r="AK1206" s="18"/>
      <c r="AL1206" s="18"/>
      <c r="AN1206" s="36"/>
      <c r="AO1206" s="36"/>
      <c r="AP1206" s="36"/>
      <c r="AQ1206" s="36"/>
      <c r="AR1206" s="36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</row>
    <row r="1207" spans="6:69" x14ac:dyDescent="0.25">
      <c r="F1207" s="18"/>
      <c r="G1207" s="18"/>
      <c r="H1207" s="252"/>
      <c r="I1207" s="18"/>
      <c r="J1207" s="18"/>
      <c r="W1207" s="215"/>
      <c r="X1207" s="18"/>
      <c r="Y1207" s="31"/>
      <c r="Z1207" s="31"/>
      <c r="AA1207" s="43"/>
      <c r="AB1207" s="18"/>
      <c r="AC1207" s="18"/>
      <c r="AE1207" s="18"/>
      <c r="AF1207" s="18"/>
      <c r="AG1207" s="18"/>
      <c r="AI1207" s="18"/>
      <c r="AK1207" s="18"/>
      <c r="AL1207" s="18"/>
      <c r="AN1207" s="36"/>
      <c r="AO1207" s="36"/>
      <c r="AP1207" s="36"/>
      <c r="AQ1207" s="36"/>
      <c r="AR1207" s="36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</row>
    <row r="1208" spans="6:69" x14ac:dyDescent="0.25">
      <c r="F1208" s="18"/>
      <c r="G1208" s="18"/>
      <c r="H1208" s="252"/>
      <c r="I1208" s="18"/>
      <c r="J1208" s="18"/>
      <c r="W1208" s="215"/>
      <c r="X1208" s="18"/>
      <c r="Y1208" s="31"/>
      <c r="Z1208" s="31"/>
      <c r="AA1208" s="43"/>
      <c r="AB1208" s="18"/>
      <c r="AC1208" s="18"/>
      <c r="AE1208" s="18"/>
      <c r="AF1208" s="18"/>
      <c r="AG1208" s="18"/>
      <c r="AI1208" s="18"/>
      <c r="AK1208" s="18"/>
      <c r="AL1208" s="18"/>
      <c r="AN1208" s="36"/>
      <c r="AO1208" s="36"/>
      <c r="AP1208" s="36"/>
      <c r="AQ1208" s="36"/>
      <c r="AR1208" s="36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</row>
    <row r="1209" spans="6:69" x14ac:dyDescent="0.25">
      <c r="F1209" s="18"/>
      <c r="G1209" s="18"/>
      <c r="H1209" s="252"/>
      <c r="I1209" s="18"/>
      <c r="J1209" s="18"/>
      <c r="W1209" s="215"/>
      <c r="X1209" s="18"/>
      <c r="Y1209" s="31"/>
      <c r="Z1209" s="31"/>
      <c r="AA1209" s="43"/>
      <c r="AB1209" s="18"/>
      <c r="AC1209" s="18"/>
      <c r="AE1209" s="18"/>
      <c r="AF1209" s="18"/>
      <c r="AG1209" s="18"/>
      <c r="AI1209" s="18"/>
      <c r="AK1209" s="18"/>
      <c r="AL1209" s="18"/>
      <c r="AN1209" s="36"/>
      <c r="AO1209" s="36"/>
      <c r="AP1209" s="36"/>
      <c r="AQ1209" s="36"/>
      <c r="AR1209" s="36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</row>
    <row r="1210" spans="6:69" x14ac:dyDescent="0.25">
      <c r="F1210" s="18"/>
      <c r="G1210" s="18"/>
      <c r="H1210" s="252"/>
      <c r="I1210" s="18"/>
      <c r="J1210" s="18"/>
      <c r="W1210" s="215"/>
      <c r="X1210" s="18"/>
      <c r="Y1210" s="31"/>
      <c r="Z1210" s="31"/>
      <c r="AA1210" s="43"/>
      <c r="AB1210" s="18"/>
      <c r="AC1210" s="18"/>
      <c r="AE1210" s="18"/>
      <c r="AF1210" s="18"/>
      <c r="AG1210" s="18"/>
      <c r="AI1210" s="18"/>
      <c r="AK1210" s="18"/>
      <c r="AL1210" s="18"/>
      <c r="AN1210" s="36"/>
      <c r="AO1210" s="36"/>
      <c r="AP1210" s="36"/>
      <c r="AQ1210" s="36"/>
      <c r="AR1210" s="36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</row>
    <row r="1211" spans="6:69" x14ac:dyDescent="0.25">
      <c r="F1211" s="18"/>
      <c r="G1211" s="18"/>
      <c r="H1211" s="252"/>
      <c r="I1211" s="18"/>
      <c r="J1211" s="18"/>
      <c r="W1211" s="215"/>
      <c r="X1211" s="18"/>
      <c r="Y1211" s="31"/>
      <c r="Z1211" s="31"/>
      <c r="AA1211" s="43"/>
      <c r="AB1211" s="18"/>
      <c r="AC1211" s="18"/>
      <c r="AE1211" s="18"/>
      <c r="AF1211" s="18"/>
      <c r="AG1211" s="18"/>
      <c r="AI1211" s="18"/>
      <c r="AK1211" s="18"/>
      <c r="AL1211" s="18"/>
      <c r="AN1211" s="36"/>
      <c r="AO1211" s="36"/>
      <c r="AP1211" s="36"/>
      <c r="AQ1211" s="36"/>
      <c r="AR1211" s="36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</row>
    <row r="1212" spans="6:69" x14ac:dyDescent="0.25">
      <c r="F1212" s="18"/>
      <c r="G1212" s="18"/>
      <c r="H1212" s="252"/>
      <c r="I1212" s="18"/>
      <c r="J1212" s="18"/>
      <c r="W1212" s="215"/>
      <c r="X1212" s="18"/>
      <c r="Y1212" s="31"/>
      <c r="Z1212" s="31"/>
      <c r="AA1212" s="43"/>
      <c r="AB1212" s="18"/>
      <c r="AC1212" s="18"/>
      <c r="AE1212" s="18"/>
      <c r="AF1212" s="18"/>
      <c r="AG1212" s="18"/>
      <c r="AI1212" s="18"/>
      <c r="AK1212" s="18"/>
      <c r="AL1212" s="18"/>
      <c r="AN1212" s="36"/>
      <c r="AO1212" s="36"/>
      <c r="AP1212" s="36"/>
      <c r="AQ1212" s="36"/>
      <c r="AR1212" s="36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</row>
    <row r="1213" spans="6:69" x14ac:dyDescent="0.25">
      <c r="F1213" s="18"/>
      <c r="G1213" s="18"/>
      <c r="H1213" s="252"/>
      <c r="I1213" s="18"/>
      <c r="J1213" s="18"/>
      <c r="W1213" s="215"/>
      <c r="X1213" s="18"/>
      <c r="Y1213" s="31"/>
      <c r="Z1213" s="31"/>
      <c r="AA1213" s="43"/>
      <c r="AB1213" s="18"/>
      <c r="AC1213" s="18"/>
      <c r="AE1213" s="18"/>
      <c r="AF1213" s="18"/>
      <c r="AG1213" s="18"/>
      <c r="AI1213" s="18"/>
      <c r="AK1213" s="18"/>
      <c r="AL1213" s="18"/>
      <c r="AN1213" s="36"/>
      <c r="AO1213" s="36"/>
      <c r="AP1213" s="36"/>
      <c r="AQ1213" s="36"/>
      <c r="AR1213" s="36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</row>
    <row r="1214" spans="6:69" x14ac:dyDescent="0.25">
      <c r="F1214" s="18"/>
      <c r="G1214" s="18"/>
      <c r="H1214" s="252"/>
      <c r="I1214" s="18"/>
      <c r="J1214" s="18"/>
      <c r="W1214" s="215"/>
      <c r="X1214" s="18"/>
      <c r="Y1214" s="31"/>
      <c r="Z1214" s="31"/>
      <c r="AA1214" s="43"/>
      <c r="AB1214" s="18"/>
      <c r="AC1214" s="18"/>
      <c r="AE1214" s="18"/>
      <c r="AF1214" s="18"/>
      <c r="AG1214" s="18"/>
      <c r="AI1214" s="18"/>
      <c r="AK1214" s="18"/>
      <c r="AL1214" s="18"/>
      <c r="AN1214" s="36"/>
      <c r="AO1214" s="36"/>
      <c r="AP1214" s="36"/>
      <c r="AQ1214" s="36"/>
      <c r="AR1214" s="36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</row>
    <row r="1215" spans="6:69" x14ac:dyDescent="0.25">
      <c r="F1215" s="18"/>
      <c r="G1215" s="18"/>
      <c r="H1215" s="252"/>
      <c r="I1215" s="18"/>
      <c r="J1215" s="18"/>
      <c r="W1215" s="215"/>
      <c r="X1215" s="18"/>
      <c r="Y1215" s="31"/>
      <c r="Z1215" s="31"/>
      <c r="AA1215" s="43"/>
      <c r="AB1215" s="18"/>
      <c r="AC1215" s="18"/>
      <c r="AE1215" s="18"/>
      <c r="AF1215" s="18"/>
      <c r="AG1215" s="18"/>
      <c r="AI1215" s="18"/>
      <c r="AK1215" s="18"/>
      <c r="AL1215" s="18"/>
      <c r="AN1215" s="36"/>
      <c r="AO1215" s="36"/>
      <c r="AP1215" s="36"/>
      <c r="AQ1215" s="36"/>
      <c r="AR1215" s="36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</row>
    <row r="1216" spans="6:69" x14ac:dyDescent="0.25">
      <c r="F1216" s="18"/>
      <c r="G1216" s="18"/>
      <c r="H1216" s="252"/>
      <c r="I1216" s="18"/>
      <c r="J1216" s="18"/>
      <c r="W1216" s="215"/>
      <c r="X1216" s="18"/>
      <c r="Y1216" s="31"/>
      <c r="Z1216" s="31"/>
      <c r="AA1216" s="43"/>
      <c r="AB1216" s="18"/>
      <c r="AC1216" s="18"/>
      <c r="AE1216" s="18"/>
      <c r="AF1216" s="18"/>
      <c r="AG1216" s="18"/>
      <c r="AI1216" s="18"/>
      <c r="AK1216" s="18"/>
      <c r="AL1216" s="18"/>
      <c r="AN1216" s="36"/>
      <c r="AO1216" s="36"/>
      <c r="AP1216" s="36"/>
      <c r="AQ1216" s="36"/>
      <c r="AR1216" s="36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</row>
    <row r="1217" spans="6:69" x14ac:dyDescent="0.25">
      <c r="F1217" s="18"/>
      <c r="G1217" s="18"/>
      <c r="H1217" s="252"/>
      <c r="I1217" s="18"/>
      <c r="J1217" s="18"/>
      <c r="W1217" s="215"/>
      <c r="X1217" s="18"/>
      <c r="Y1217" s="31"/>
      <c r="Z1217" s="31"/>
      <c r="AA1217" s="43"/>
      <c r="AB1217" s="18"/>
      <c r="AC1217" s="18"/>
      <c r="AE1217" s="18"/>
      <c r="AF1217" s="18"/>
      <c r="AG1217" s="18"/>
      <c r="AI1217" s="18"/>
      <c r="AK1217" s="18"/>
      <c r="AL1217" s="18"/>
      <c r="AN1217" s="36"/>
      <c r="AO1217" s="36"/>
      <c r="AP1217" s="36"/>
      <c r="AQ1217" s="36"/>
      <c r="AR1217" s="36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</row>
    <row r="1218" spans="6:69" x14ac:dyDescent="0.25">
      <c r="F1218" s="18"/>
      <c r="G1218" s="18"/>
      <c r="H1218" s="252"/>
      <c r="I1218" s="18"/>
      <c r="J1218" s="18"/>
      <c r="W1218" s="215"/>
      <c r="X1218" s="18"/>
      <c r="Y1218" s="31"/>
      <c r="Z1218" s="31"/>
      <c r="AA1218" s="43"/>
      <c r="AB1218" s="18"/>
      <c r="AC1218" s="18"/>
      <c r="AE1218" s="18"/>
      <c r="AF1218" s="18"/>
      <c r="AG1218" s="18"/>
      <c r="AI1218" s="18"/>
      <c r="AK1218" s="18"/>
      <c r="AL1218" s="18"/>
      <c r="AN1218" s="36"/>
      <c r="AO1218" s="36"/>
      <c r="AP1218" s="36"/>
      <c r="AQ1218" s="36"/>
      <c r="AR1218" s="36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</row>
    <row r="1219" spans="6:69" x14ac:dyDescent="0.25">
      <c r="F1219" s="18"/>
      <c r="G1219" s="18"/>
      <c r="H1219" s="252"/>
      <c r="I1219" s="18"/>
      <c r="J1219" s="18"/>
      <c r="W1219" s="215"/>
      <c r="X1219" s="18"/>
      <c r="Y1219" s="31"/>
      <c r="Z1219" s="31"/>
      <c r="AA1219" s="43"/>
      <c r="AB1219" s="18"/>
      <c r="AC1219" s="18"/>
      <c r="AE1219" s="18"/>
      <c r="AF1219" s="18"/>
      <c r="AG1219" s="18"/>
      <c r="AI1219" s="18"/>
      <c r="AK1219" s="18"/>
      <c r="AL1219" s="18"/>
      <c r="AN1219" s="36"/>
      <c r="AO1219" s="36"/>
      <c r="AP1219" s="36"/>
      <c r="AQ1219" s="36"/>
      <c r="AR1219" s="36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</row>
    <row r="1220" spans="6:69" x14ac:dyDescent="0.25">
      <c r="F1220" s="18"/>
      <c r="G1220" s="18"/>
      <c r="H1220" s="252"/>
      <c r="I1220" s="18"/>
      <c r="J1220" s="18"/>
      <c r="W1220" s="215"/>
      <c r="X1220" s="18"/>
      <c r="Y1220" s="31"/>
      <c r="Z1220" s="31"/>
      <c r="AA1220" s="43"/>
      <c r="AB1220" s="18"/>
      <c r="AC1220" s="18"/>
      <c r="AE1220" s="18"/>
      <c r="AF1220" s="18"/>
      <c r="AG1220" s="18"/>
      <c r="AI1220" s="18"/>
      <c r="AK1220" s="18"/>
      <c r="AL1220" s="18"/>
      <c r="AN1220" s="36"/>
      <c r="AO1220" s="36"/>
      <c r="AP1220" s="36"/>
      <c r="AQ1220" s="36"/>
      <c r="AR1220" s="36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</row>
    <row r="1221" spans="6:69" x14ac:dyDescent="0.25">
      <c r="F1221" s="18"/>
      <c r="G1221" s="18"/>
      <c r="H1221" s="252"/>
      <c r="I1221" s="18"/>
      <c r="J1221" s="18"/>
      <c r="W1221" s="215"/>
      <c r="X1221" s="18"/>
      <c r="Y1221" s="31"/>
      <c r="Z1221" s="31"/>
      <c r="AA1221" s="43"/>
      <c r="AB1221" s="18"/>
      <c r="AC1221" s="18"/>
      <c r="AE1221" s="18"/>
      <c r="AF1221" s="18"/>
      <c r="AG1221" s="18"/>
      <c r="AI1221" s="18"/>
      <c r="AK1221" s="18"/>
      <c r="AL1221" s="18"/>
      <c r="AN1221" s="36"/>
      <c r="AO1221" s="36"/>
      <c r="AP1221" s="36"/>
      <c r="AQ1221" s="36"/>
      <c r="AR1221" s="36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</row>
    <row r="1222" spans="6:69" x14ac:dyDescent="0.25">
      <c r="F1222" s="18"/>
      <c r="G1222" s="18"/>
      <c r="H1222" s="252"/>
      <c r="I1222" s="18"/>
      <c r="J1222" s="18"/>
      <c r="W1222" s="215"/>
      <c r="X1222" s="18"/>
      <c r="Y1222" s="31"/>
      <c r="Z1222" s="31"/>
      <c r="AA1222" s="43"/>
      <c r="AB1222" s="18"/>
      <c r="AC1222" s="18"/>
      <c r="AE1222" s="18"/>
      <c r="AF1222" s="18"/>
      <c r="AG1222" s="18"/>
      <c r="AI1222" s="18"/>
      <c r="AK1222" s="18"/>
      <c r="AL1222" s="18"/>
      <c r="AN1222" s="36"/>
      <c r="AO1222" s="36"/>
      <c r="AP1222" s="36"/>
      <c r="AQ1222" s="36"/>
      <c r="AR1222" s="36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</row>
    <row r="1223" spans="6:69" x14ac:dyDescent="0.25">
      <c r="F1223" s="18"/>
      <c r="G1223" s="18"/>
      <c r="H1223" s="252"/>
      <c r="I1223" s="18"/>
      <c r="J1223" s="18"/>
      <c r="W1223" s="215"/>
      <c r="X1223" s="18"/>
      <c r="Y1223" s="31"/>
      <c r="Z1223" s="31"/>
      <c r="AA1223" s="43"/>
      <c r="AB1223" s="18"/>
      <c r="AC1223" s="18"/>
      <c r="AE1223" s="18"/>
      <c r="AF1223" s="18"/>
      <c r="AG1223" s="18"/>
      <c r="AI1223" s="18"/>
      <c r="AK1223" s="18"/>
      <c r="AL1223" s="18"/>
      <c r="AN1223" s="36"/>
      <c r="AO1223" s="36"/>
      <c r="AP1223" s="36"/>
      <c r="AQ1223" s="36"/>
      <c r="AR1223" s="36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</row>
    <row r="1224" spans="6:69" x14ac:dyDescent="0.25">
      <c r="F1224" s="18"/>
      <c r="G1224" s="18"/>
      <c r="H1224" s="252"/>
      <c r="I1224" s="18"/>
      <c r="J1224" s="18"/>
      <c r="W1224" s="215"/>
      <c r="X1224" s="18"/>
      <c r="Y1224" s="31"/>
      <c r="Z1224" s="31"/>
      <c r="AA1224" s="43"/>
      <c r="AB1224" s="18"/>
      <c r="AC1224" s="18"/>
      <c r="AE1224" s="18"/>
      <c r="AF1224" s="18"/>
      <c r="AG1224" s="18"/>
      <c r="AI1224" s="18"/>
      <c r="AK1224" s="18"/>
      <c r="AL1224" s="18"/>
      <c r="AN1224" s="36"/>
      <c r="AO1224" s="36"/>
      <c r="AP1224" s="36"/>
      <c r="AQ1224" s="36"/>
      <c r="AR1224" s="36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</row>
    <row r="1225" spans="6:69" x14ac:dyDescent="0.25">
      <c r="F1225" s="18"/>
      <c r="G1225" s="18"/>
      <c r="H1225" s="252"/>
      <c r="I1225" s="18"/>
      <c r="J1225" s="18"/>
      <c r="W1225" s="215"/>
      <c r="X1225" s="18"/>
      <c r="Y1225" s="31"/>
      <c r="Z1225" s="31"/>
      <c r="AA1225" s="43"/>
      <c r="AB1225" s="18"/>
      <c r="AC1225" s="18"/>
      <c r="AE1225" s="18"/>
      <c r="AF1225" s="18"/>
      <c r="AG1225" s="18"/>
      <c r="AI1225" s="18"/>
      <c r="AK1225" s="18"/>
      <c r="AL1225" s="18"/>
      <c r="AN1225" s="36"/>
      <c r="AO1225" s="36"/>
      <c r="AP1225" s="36"/>
      <c r="AQ1225" s="36"/>
      <c r="AR1225" s="36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</row>
    <row r="1226" spans="6:69" x14ac:dyDescent="0.25">
      <c r="F1226" s="18"/>
      <c r="G1226" s="18"/>
      <c r="H1226" s="252"/>
      <c r="I1226" s="18"/>
      <c r="J1226" s="18"/>
      <c r="W1226" s="215"/>
      <c r="X1226" s="18"/>
      <c r="Y1226" s="31"/>
      <c r="Z1226" s="31"/>
      <c r="AA1226" s="43"/>
      <c r="AB1226" s="18"/>
      <c r="AC1226" s="18"/>
      <c r="AE1226" s="18"/>
      <c r="AF1226" s="18"/>
      <c r="AG1226" s="18"/>
      <c r="AI1226" s="18"/>
      <c r="AK1226" s="18"/>
      <c r="AL1226" s="18"/>
      <c r="AN1226" s="36"/>
      <c r="AO1226" s="36"/>
      <c r="AP1226" s="36"/>
      <c r="AQ1226" s="36"/>
      <c r="AR1226" s="36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</row>
    <row r="1227" spans="6:69" x14ac:dyDescent="0.25">
      <c r="F1227" s="18"/>
      <c r="G1227" s="18"/>
      <c r="H1227" s="252"/>
      <c r="I1227" s="18"/>
      <c r="J1227" s="18"/>
      <c r="W1227" s="215"/>
      <c r="X1227" s="18"/>
      <c r="Y1227" s="31"/>
      <c r="Z1227" s="31"/>
      <c r="AA1227" s="43"/>
      <c r="AB1227" s="18"/>
      <c r="AC1227" s="18"/>
      <c r="AE1227" s="18"/>
      <c r="AF1227" s="18"/>
      <c r="AG1227" s="18"/>
      <c r="AI1227" s="18"/>
      <c r="AK1227" s="18"/>
      <c r="AL1227" s="18"/>
      <c r="AN1227" s="36"/>
      <c r="AO1227" s="36"/>
      <c r="AP1227" s="36"/>
      <c r="AQ1227" s="36"/>
      <c r="AR1227" s="36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</row>
    <row r="1228" spans="6:69" x14ac:dyDescent="0.25">
      <c r="F1228" s="18"/>
      <c r="G1228" s="18"/>
      <c r="H1228" s="252"/>
      <c r="I1228" s="18"/>
      <c r="J1228" s="18"/>
      <c r="W1228" s="215"/>
      <c r="X1228" s="18"/>
      <c r="Y1228" s="31"/>
      <c r="Z1228" s="31"/>
      <c r="AA1228" s="43"/>
      <c r="AB1228" s="18"/>
      <c r="AC1228" s="18"/>
      <c r="AE1228" s="18"/>
      <c r="AF1228" s="18"/>
      <c r="AG1228" s="18"/>
      <c r="AI1228" s="18"/>
      <c r="AK1228" s="18"/>
      <c r="AL1228" s="18"/>
      <c r="AN1228" s="36"/>
      <c r="AO1228" s="36"/>
      <c r="AP1228" s="36"/>
      <c r="AQ1228" s="36"/>
      <c r="AR1228" s="36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</row>
    <row r="1229" spans="6:69" x14ac:dyDescent="0.25">
      <c r="F1229" s="18"/>
      <c r="G1229" s="18"/>
      <c r="H1229" s="252"/>
      <c r="I1229" s="18"/>
      <c r="J1229" s="18"/>
      <c r="W1229" s="215"/>
      <c r="X1229" s="18"/>
      <c r="Y1229" s="31"/>
      <c r="Z1229" s="31"/>
      <c r="AA1229" s="43"/>
      <c r="AB1229" s="18"/>
      <c r="AC1229" s="18"/>
      <c r="AE1229" s="18"/>
      <c r="AF1229" s="18"/>
      <c r="AG1229" s="18"/>
      <c r="AI1229" s="18"/>
      <c r="AK1229" s="18"/>
      <c r="AL1229" s="18"/>
      <c r="AN1229" s="36"/>
      <c r="AO1229" s="36"/>
      <c r="AP1229" s="36"/>
      <c r="AQ1229" s="36"/>
      <c r="AR1229" s="36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</row>
    <row r="1230" spans="6:69" x14ac:dyDescent="0.25">
      <c r="F1230" s="18"/>
      <c r="G1230" s="18"/>
      <c r="H1230" s="252"/>
      <c r="I1230" s="18"/>
      <c r="J1230" s="18"/>
      <c r="W1230" s="215"/>
      <c r="X1230" s="18"/>
      <c r="Y1230" s="31"/>
      <c r="Z1230" s="31"/>
      <c r="AA1230" s="43"/>
      <c r="AB1230" s="18"/>
      <c r="AC1230" s="18"/>
      <c r="AE1230" s="18"/>
      <c r="AF1230" s="18"/>
      <c r="AG1230" s="18"/>
      <c r="AI1230" s="18"/>
      <c r="AK1230" s="18"/>
      <c r="AL1230" s="18"/>
      <c r="AN1230" s="36"/>
      <c r="AO1230" s="36"/>
      <c r="AP1230" s="36"/>
      <c r="AQ1230" s="36"/>
      <c r="AR1230" s="36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</row>
    <row r="1231" spans="6:69" x14ac:dyDescent="0.25">
      <c r="F1231" s="18"/>
      <c r="G1231" s="18"/>
      <c r="H1231" s="252"/>
      <c r="I1231" s="18"/>
      <c r="J1231" s="18"/>
      <c r="W1231" s="215"/>
      <c r="X1231" s="18"/>
      <c r="Y1231" s="31"/>
      <c r="Z1231" s="31"/>
      <c r="AA1231" s="43"/>
      <c r="AB1231" s="18"/>
      <c r="AC1231" s="18"/>
      <c r="AE1231" s="18"/>
      <c r="AF1231" s="18"/>
      <c r="AG1231" s="18"/>
      <c r="AI1231" s="18"/>
      <c r="AK1231" s="18"/>
      <c r="AL1231" s="18"/>
      <c r="AN1231" s="36"/>
      <c r="AO1231" s="36"/>
      <c r="AP1231" s="36"/>
      <c r="AQ1231" s="36"/>
      <c r="AR1231" s="36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</row>
    <row r="1232" spans="6:69" x14ac:dyDescent="0.25">
      <c r="F1232" s="18"/>
      <c r="G1232" s="18"/>
      <c r="H1232" s="252"/>
      <c r="I1232" s="18"/>
      <c r="J1232" s="18"/>
      <c r="W1232" s="215"/>
      <c r="X1232" s="18"/>
      <c r="Y1232" s="31"/>
      <c r="Z1232" s="31"/>
      <c r="AA1232" s="43"/>
      <c r="AB1232" s="18"/>
      <c r="AC1232" s="18"/>
      <c r="AE1232" s="18"/>
      <c r="AF1232" s="18"/>
      <c r="AG1232" s="18"/>
      <c r="AI1232" s="18"/>
      <c r="AK1232" s="18"/>
      <c r="AL1232" s="18"/>
      <c r="AN1232" s="36"/>
      <c r="AO1232" s="36"/>
      <c r="AP1232" s="36"/>
      <c r="AQ1232" s="36"/>
      <c r="AR1232" s="36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</row>
    <row r="1233" spans="6:69" x14ac:dyDescent="0.25">
      <c r="F1233" s="18"/>
      <c r="G1233" s="18"/>
      <c r="H1233" s="252"/>
      <c r="I1233" s="18"/>
      <c r="J1233" s="18"/>
      <c r="W1233" s="215"/>
      <c r="X1233" s="18"/>
      <c r="Y1233" s="31"/>
      <c r="Z1233" s="31"/>
      <c r="AA1233" s="43"/>
      <c r="AB1233" s="18"/>
      <c r="AC1233" s="18"/>
      <c r="AE1233" s="18"/>
      <c r="AF1233" s="18"/>
      <c r="AG1233" s="18"/>
      <c r="AI1233" s="18"/>
      <c r="AK1233" s="18"/>
      <c r="AL1233" s="18"/>
      <c r="AN1233" s="36"/>
      <c r="AO1233" s="36"/>
      <c r="AP1233" s="36"/>
      <c r="AQ1233" s="36"/>
      <c r="AR1233" s="36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</row>
    <row r="1234" spans="6:69" x14ac:dyDescent="0.25">
      <c r="F1234" s="18"/>
      <c r="G1234" s="18"/>
      <c r="H1234" s="252"/>
      <c r="I1234" s="18"/>
      <c r="J1234" s="18"/>
      <c r="W1234" s="215"/>
      <c r="X1234" s="18"/>
      <c r="Y1234" s="31"/>
      <c r="Z1234" s="31"/>
      <c r="AA1234" s="43"/>
      <c r="AB1234" s="18"/>
      <c r="AC1234" s="18"/>
      <c r="AE1234" s="18"/>
      <c r="AF1234" s="18"/>
      <c r="AG1234" s="18"/>
      <c r="AI1234" s="18"/>
      <c r="AK1234" s="18"/>
      <c r="AL1234" s="18"/>
      <c r="AN1234" s="36"/>
      <c r="AO1234" s="36"/>
      <c r="AP1234" s="36"/>
      <c r="AQ1234" s="36"/>
      <c r="AR1234" s="36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</row>
    <row r="1235" spans="6:69" x14ac:dyDescent="0.25">
      <c r="F1235" s="18"/>
      <c r="G1235" s="18"/>
      <c r="H1235" s="252"/>
      <c r="I1235" s="18"/>
      <c r="J1235" s="18"/>
      <c r="W1235" s="215"/>
      <c r="X1235" s="18"/>
      <c r="Y1235" s="31"/>
      <c r="Z1235" s="31"/>
      <c r="AA1235" s="43"/>
      <c r="AB1235" s="18"/>
      <c r="AC1235" s="18"/>
      <c r="AE1235" s="18"/>
      <c r="AF1235" s="18"/>
      <c r="AG1235" s="18"/>
      <c r="AI1235" s="18"/>
      <c r="AK1235" s="18"/>
      <c r="AL1235" s="18"/>
      <c r="AN1235" s="36"/>
      <c r="AO1235" s="36"/>
      <c r="AP1235" s="36"/>
      <c r="AQ1235" s="36"/>
      <c r="AR1235" s="36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</row>
    <row r="1236" spans="6:69" x14ac:dyDescent="0.25">
      <c r="F1236" s="18"/>
      <c r="G1236" s="18"/>
      <c r="H1236" s="252"/>
      <c r="I1236" s="18"/>
      <c r="J1236" s="18"/>
      <c r="W1236" s="215"/>
      <c r="X1236" s="18"/>
      <c r="Y1236" s="31"/>
      <c r="Z1236" s="31"/>
      <c r="AA1236" s="43"/>
      <c r="AB1236" s="18"/>
      <c r="AC1236" s="18"/>
      <c r="AE1236" s="18"/>
      <c r="AF1236" s="18"/>
      <c r="AG1236" s="18"/>
      <c r="AI1236" s="18"/>
      <c r="AK1236" s="18"/>
      <c r="AL1236" s="18"/>
      <c r="AN1236" s="36"/>
      <c r="AO1236" s="36"/>
      <c r="AP1236" s="36"/>
      <c r="AQ1236" s="36"/>
      <c r="AR1236" s="36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</row>
    <row r="1237" spans="6:69" x14ac:dyDescent="0.25">
      <c r="F1237" s="18"/>
      <c r="G1237" s="18"/>
      <c r="H1237" s="252"/>
      <c r="I1237" s="18"/>
      <c r="J1237" s="18"/>
      <c r="W1237" s="215"/>
      <c r="X1237" s="18"/>
      <c r="Y1237" s="31"/>
      <c r="Z1237" s="31"/>
      <c r="AA1237" s="43"/>
      <c r="AB1237" s="18"/>
      <c r="AC1237" s="18"/>
      <c r="AE1237" s="18"/>
      <c r="AF1237" s="18"/>
      <c r="AG1237" s="18"/>
      <c r="AI1237" s="18"/>
      <c r="AK1237" s="18"/>
      <c r="AL1237" s="18"/>
      <c r="AN1237" s="36"/>
      <c r="AO1237" s="36"/>
      <c r="AP1237" s="36"/>
      <c r="AQ1237" s="36"/>
      <c r="AR1237" s="36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</row>
    <row r="1238" spans="6:69" x14ac:dyDescent="0.25">
      <c r="F1238" s="18"/>
      <c r="G1238" s="18"/>
      <c r="H1238" s="252"/>
      <c r="I1238" s="18"/>
      <c r="J1238" s="18"/>
      <c r="W1238" s="215"/>
      <c r="X1238" s="18"/>
      <c r="Y1238" s="31"/>
      <c r="Z1238" s="31"/>
      <c r="AA1238" s="43"/>
      <c r="AB1238" s="18"/>
      <c r="AC1238" s="18"/>
      <c r="AE1238" s="18"/>
      <c r="AF1238" s="18"/>
      <c r="AG1238" s="18"/>
      <c r="AI1238" s="18"/>
      <c r="AK1238" s="18"/>
      <c r="AL1238" s="18"/>
      <c r="AN1238" s="36"/>
      <c r="AO1238" s="36"/>
      <c r="AP1238" s="36"/>
      <c r="AQ1238" s="36"/>
      <c r="AR1238" s="36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</row>
    <row r="1239" spans="6:69" x14ac:dyDescent="0.25">
      <c r="F1239" s="18"/>
      <c r="G1239" s="18"/>
      <c r="H1239" s="252"/>
      <c r="I1239" s="18"/>
      <c r="J1239" s="18"/>
      <c r="W1239" s="215"/>
      <c r="X1239" s="18"/>
      <c r="Y1239" s="31"/>
      <c r="Z1239" s="31"/>
      <c r="AA1239" s="43"/>
      <c r="AB1239" s="18"/>
      <c r="AC1239" s="18"/>
      <c r="AE1239" s="18"/>
      <c r="AF1239" s="18"/>
      <c r="AG1239" s="18"/>
      <c r="AI1239" s="18"/>
      <c r="AK1239" s="18"/>
      <c r="AL1239" s="18"/>
      <c r="AN1239" s="36"/>
      <c r="AO1239" s="36"/>
      <c r="AP1239" s="36"/>
      <c r="AQ1239" s="36"/>
      <c r="AR1239" s="36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</row>
    <row r="1240" spans="6:69" x14ac:dyDescent="0.25">
      <c r="F1240" s="18"/>
      <c r="G1240" s="18"/>
      <c r="H1240" s="252"/>
      <c r="I1240" s="18"/>
      <c r="J1240" s="18"/>
      <c r="W1240" s="215"/>
      <c r="X1240" s="18"/>
      <c r="Y1240" s="31"/>
      <c r="Z1240" s="31"/>
      <c r="AA1240" s="43"/>
      <c r="AB1240" s="18"/>
      <c r="AC1240" s="18"/>
      <c r="AE1240" s="18"/>
      <c r="AF1240" s="18"/>
      <c r="AG1240" s="18"/>
      <c r="AI1240" s="18"/>
      <c r="AK1240" s="18"/>
      <c r="AL1240" s="18"/>
      <c r="AN1240" s="36"/>
      <c r="AO1240" s="36"/>
      <c r="AP1240" s="36"/>
      <c r="AQ1240" s="36"/>
      <c r="AR1240" s="36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</row>
    <row r="1241" spans="6:69" x14ac:dyDescent="0.25">
      <c r="F1241" s="18"/>
      <c r="G1241" s="18"/>
      <c r="H1241" s="252"/>
      <c r="I1241" s="18"/>
      <c r="J1241" s="18"/>
      <c r="W1241" s="215"/>
      <c r="X1241" s="18"/>
      <c r="Y1241" s="31"/>
      <c r="Z1241" s="31"/>
      <c r="AA1241" s="43"/>
      <c r="AB1241" s="18"/>
      <c r="AC1241" s="18"/>
      <c r="AE1241" s="18"/>
      <c r="AF1241" s="18"/>
      <c r="AG1241" s="18"/>
      <c r="AI1241" s="18"/>
      <c r="AK1241" s="18"/>
      <c r="AL1241" s="18"/>
      <c r="AN1241" s="36"/>
      <c r="AO1241" s="36"/>
      <c r="AP1241" s="36"/>
      <c r="AQ1241" s="36"/>
      <c r="AR1241" s="36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</row>
    <row r="1242" spans="6:69" x14ac:dyDescent="0.25">
      <c r="F1242" s="18"/>
      <c r="G1242" s="18"/>
      <c r="H1242" s="252"/>
      <c r="I1242" s="18"/>
      <c r="J1242" s="18"/>
      <c r="W1242" s="215"/>
      <c r="X1242" s="18"/>
      <c r="Y1242" s="31"/>
      <c r="Z1242" s="31"/>
      <c r="AA1242" s="43"/>
      <c r="AB1242" s="18"/>
      <c r="AC1242" s="18"/>
      <c r="AE1242" s="18"/>
      <c r="AF1242" s="18"/>
      <c r="AG1242" s="18"/>
      <c r="AI1242" s="18"/>
      <c r="AK1242" s="18"/>
      <c r="AL1242" s="18"/>
      <c r="AN1242" s="36"/>
      <c r="AO1242" s="36"/>
      <c r="AP1242" s="36"/>
      <c r="AQ1242" s="36"/>
      <c r="AR1242" s="36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</row>
    <row r="1243" spans="6:69" x14ac:dyDescent="0.25">
      <c r="F1243" s="18"/>
      <c r="G1243" s="18"/>
      <c r="H1243" s="252"/>
      <c r="I1243" s="18"/>
      <c r="J1243" s="18"/>
      <c r="W1243" s="215"/>
      <c r="X1243" s="18"/>
      <c r="Y1243" s="31"/>
      <c r="Z1243" s="31"/>
      <c r="AA1243" s="43"/>
      <c r="AB1243" s="18"/>
      <c r="AC1243" s="18"/>
      <c r="AE1243" s="18"/>
      <c r="AF1243" s="18"/>
      <c r="AG1243" s="18"/>
      <c r="AI1243" s="18"/>
      <c r="AK1243" s="18"/>
      <c r="AL1243" s="18"/>
      <c r="AN1243" s="36"/>
      <c r="AO1243" s="36"/>
      <c r="AP1243" s="36"/>
      <c r="AQ1243" s="36"/>
      <c r="AR1243" s="36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</row>
    <row r="1244" spans="6:69" x14ac:dyDescent="0.25">
      <c r="F1244" s="18"/>
      <c r="G1244" s="18"/>
      <c r="H1244" s="252"/>
      <c r="I1244" s="18"/>
      <c r="J1244" s="18"/>
      <c r="W1244" s="215"/>
      <c r="X1244" s="18"/>
      <c r="Y1244" s="31"/>
      <c r="Z1244" s="31"/>
      <c r="AA1244" s="43"/>
      <c r="AB1244" s="18"/>
      <c r="AC1244" s="18"/>
      <c r="AE1244" s="18"/>
      <c r="AF1244" s="18"/>
      <c r="AG1244" s="18"/>
      <c r="AI1244" s="18"/>
      <c r="AK1244" s="18"/>
      <c r="AL1244" s="18"/>
      <c r="AN1244" s="36"/>
      <c r="AO1244" s="36"/>
      <c r="AP1244" s="36"/>
      <c r="AQ1244" s="36"/>
      <c r="AR1244" s="36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</row>
    <row r="1245" spans="6:69" x14ac:dyDescent="0.25">
      <c r="F1245" s="18"/>
      <c r="G1245" s="18"/>
      <c r="H1245" s="252"/>
      <c r="I1245" s="18"/>
      <c r="J1245" s="18"/>
      <c r="W1245" s="215"/>
      <c r="X1245" s="18"/>
      <c r="Y1245" s="31"/>
      <c r="Z1245" s="31"/>
      <c r="AA1245" s="43"/>
      <c r="AB1245" s="18"/>
      <c r="AC1245" s="18"/>
      <c r="AE1245" s="18"/>
      <c r="AF1245" s="18"/>
      <c r="AG1245" s="18"/>
      <c r="AI1245" s="18"/>
      <c r="AK1245" s="18"/>
      <c r="AL1245" s="18"/>
      <c r="AN1245" s="36"/>
      <c r="AO1245" s="36"/>
      <c r="AP1245" s="36"/>
      <c r="AQ1245" s="36"/>
      <c r="AR1245" s="36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</row>
    <row r="1246" spans="6:69" x14ac:dyDescent="0.25">
      <c r="F1246" s="18"/>
      <c r="G1246" s="18"/>
      <c r="H1246" s="252"/>
      <c r="I1246" s="18"/>
      <c r="J1246" s="18"/>
      <c r="W1246" s="215"/>
      <c r="X1246" s="18"/>
      <c r="Y1246" s="31"/>
      <c r="Z1246" s="31"/>
      <c r="AA1246" s="43"/>
      <c r="AB1246" s="18"/>
      <c r="AC1246" s="18"/>
      <c r="AE1246" s="18"/>
      <c r="AF1246" s="18"/>
      <c r="AG1246" s="18"/>
      <c r="AI1246" s="18"/>
      <c r="AK1246" s="18"/>
      <c r="AL1246" s="18"/>
      <c r="AN1246" s="36"/>
      <c r="AO1246" s="36"/>
      <c r="AP1246" s="36"/>
      <c r="AQ1246" s="36"/>
      <c r="AR1246" s="36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</row>
    <row r="1247" spans="6:69" x14ac:dyDescent="0.25">
      <c r="F1247" s="18"/>
      <c r="G1247" s="18"/>
      <c r="H1247" s="252"/>
      <c r="I1247" s="18"/>
      <c r="J1247" s="18"/>
      <c r="W1247" s="215"/>
      <c r="X1247" s="18"/>
      <c r="Y1247" s="31"/>
      <c r="Z1247" s="31"/>
      <c r="AA1247" s="43"/>
      <c r="AB1247" s="18"/>
      <c r="AC1247" s="18"/>
      <c r="AE1247" s="18"/>
      <c r="AF1247" s="18"/>
      <c r="AG1247" s="18"/>
      <c r="AI1247" s="18"/>
      <c r="AK1247" s="18"/>
      <c r="AL1247" s="18"/>
      <c r="AN1247" s="36"/>
      <c r="AO1247" s="36"/>
      <c r="AP1247" s="36"/>
      <c r="AQ1247" s="36"/>
      <c r="AR1247" s="36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</row>
    <row r="1248" spans="6:69" x14ac:dyDescent="0.25">
      <c r="F1248" s="18"/>
      <c r="G1248" s="18"/>
      <c r="H1248" s="252"/>
      <c r="I1248" s="18"/>
      <c r="J1248" s="18"/>
      <c r="W1248" s="215"/>
      <c r="X1248" s="18"/>
      <c r="Y1248" s="31"/>
      <c r="Z1248" s="31"/>
      <c r="AA1248" s="43"/>
      <c r="AB1248" s="18"/>
      <c r="AC1248" s="18"/>
      <c r="AE1248" s="18"/>
      <c r="AF1248" s="18"/>
      <c r="AG1248" s="18"/>
      <c r="AI1248" s="18"/>
      <c r="AK1248" s="18"/>
      <c r="AL1248" s="18"/>
      <c r="AN1248" s="36"/>
      <c r="AO1248" s="36"/>
      <c r="AP1248" s="36"/>
      <c r="AQ1248" s="36"/>
      <c r="AR1248" s="36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</row>
    <row r="1249" spans="6:69" x14ac:dyDescent="0.25">
      <c r="F1249" s="18"/>
      <c r="G1249" s="18"/>
      <c r="H1249" s="252"/>
      <c r="I1249" s="18"/>
      <c r="J1249" s="18"/>
      <c r="W1249" s="215"/>
      <c r="X1249" s="18"/>
      <c r="Y1249" s="31"/>
      <c r="Z1249" s="31"/>
      <c r="AA1249" s="43"/>
      <c r="AB1249" s="18"/>
      <c r="AC1249" s="18"/>
      <c r="AE1249" s="18"/>
      <c r="AF1249" s="18"/>
      <c r="AG1249" s="18"/>
      <c r="AI1249" s="18"/>
      <c r="AK1249" s="18"/>
      <c r="AL1249" s="18"/>
      <c r="AN1249" s="36"/>
      <c r="AO1249" s="36"/>
      <c r="AP1249" s="36"/>
      <c r="AQ1249" s="36"/>
      <c r="AR1249" s="36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</row>
    <row r="1250" spans="6:69" x14ac:dyDescent="0.25">
      <c r="F1250" s="18"/>
      <c r="G1250" s="18"/>
      <c r="H1250" s="252"/>
      <c r="I1250" s="18"/>
      <c r="J1250" s="18"/>
      <c r="W1250" s="215"/>
      <c r="X1250" s="18"/>
      <c r="Y1250" s="31"/>
      <c r="Z1250" s="31"/>
      <c r="AA1250" s="43"/>
      <c r="AB1250" s="18"/>
      <c r="AC1250" s="18"/>
      <c r="AE1250" s="18"/>
      <c r="AF1250" s="18"/>
      <c r="AG1250" s="18"/>
      <c r="AI1250" s="18"/>
      <c r="AK1250" s="18"/>
      <c r="AL1250" s="18"/>
      <c r="AN1250" s="36"/>
      <c r="AO1250" s="36"/>
      <c r="AP1250" s="36"/>
      <c r="AQ1250" s="36"/>
      <c r="AR1250" s="36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</row>
    <row r="1251" spans="6:69" x14ac:dyDescent="0.25">
      <c r="F1251" s="18"/>
      <c r="G1251" s="18"/>
      <c r="H1251" s="252"/>
      <c r="I1251" s="18"/>
      <c r="J1251" s="18"/>
      <c r="W1251" s="215"/>
      <c r="X1251" s="18"/>
      <c r="Y1251" s="31"/>
      <c r="Z1251" s="31"/>
      <c r="AA1251" s="43"/>
      <c r="AB1251" s="18"/>
      <c r="AC1251" s="18"/>
      <c r="AE1251" s="18"/>
      <c r="AF1251" s="18"/>
      <c r="AG1251" s="18"/>
      <c r="AI1251" s="18"/>
      <c r="AK1251" s="18"/>
      <c r="AL1251" s="18"/>
      <c r="AN1251" s="36"/>
      <c r="AO1251" s="36"/>
      <c r="AP1251" s="36"/>
      <c r="AQ1251" s="36"/>
      <c r="AR1251" s="36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</row>
    <row r="1252" spans="6:69" x14ac:dyDescent="0.25">
      <c r="F1252" s="18"/>
      <c r="G1252" s="18"/>
      <c r="H1252" s="252"/>
      <c r="I1252" s="18"/>
      <c r="J1252" s="18"/>
      <c r="W1252" s="215"/>
      <c r="X1252" s="18"/>
      <c r="Y1252" s="31"/>
      <c r="Z1252" s="31"/>
      <c r="AA1252" s="43"/>
      <c r="AB1252" s="18"/>
      <c r="AC1252" s="18"/>
      <c r="AE1252" s="18"/>
      <c r="AF1252" s="18"/>
      <c r="AG1252" s="18"/>
      <c r="AI1252" s="18"/>
      <c r="AK1252" s="18"/>
      <c r="AL1252" s="18"/>
      <c r="AN1252" s="36"/>
      <c r="AO1252" s="36"/>
      <c r="AP1252" s="36"/>
      <c r="AQ1252" s="36"/>
      <c r="AR1252" s="36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</row>
    <row r="1253" spans="6:69" x14ac:dyDescent="0.25">
      <c r="F1253" s="18"/>
      <c r="G1253" s="18"/>
      <c r="H1253" s="252"/>
      <c r="I1253" s="18"/>
      <c r="J1253" s="18"/>
      <c r="W1253" s="215"/>
      <c r="X1253" s="18"/>
      <c r="Y1253" s="31"/>
      <c r="Z1253" s="31"/>
      <c r="AA1253" s="43"/>
      <c r="AB1253" s="18"/>
      <c r="AC1253" s="18"/>
      <c r="AE1253" s="18"/>
      <c r="AF1253" s="18"/>
      <c r="AG1253" s="18"/>
      <c r="AI1253" s="18"/>
      <c r="AK1253" s="18"/>
      <c r="AL1253" s="18"/>
      <c r="AN1253" s="36"/>
      <c r="AO1253" s="36"/>
      <c r="AP1253" s="36"/>
      <c r="AQ1253" s="36"/>
      <c r="AR1253" s="36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</row>
    <row r="1254" spans="6:69" x14ac:dyDescent="0.25">
      <c r="F1254" s="18"/>
      <c r="G1254" s="18"/>
      <c r="H1254" s="252"/>
      <c r="I1254" s="18"/>
      <c r="J1254" s="18"/>
      <c r="W1254" s="215"/>
      <c r="X1254" s="18"/>
      <c r="Y1254" s="31"/>
      <c r="Z1254" s="31"/>
      <c r="AA1254" s="43"/>
      <c r="AB1254" s="18"/>
      <c r="AC1254" s="18"/>
      <c r="AE1254" s="18"/>
      <c r="AF1254" s="18"/>
      <c r="AG1254" s="18"/>
      <c r="AI1254" s="18"/>
      <c r="AK1254" s="18"/>
      <c r="AL1254" s="18"/>
      <c r="AN1254" s="36"/>
      <c r="AO1254" s="36"/>
      <c r="AP1254" s="36"/>
      <c r="AQ1254" s="36"/>
      <c r="AR1254" s="36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</row>
    <row r="1255" spans="6:69" x14ac:dyDescent="0.25">
      <c r="F1255" s="18"/>
      <c r="G1255" s="18"/>
      <c r="H1255" s="252"/>
      <c r="I1255" s="18"/>
      <c r="J1255" s="18"/>
      <c r="W1255" s="215"/>
      <c r="X1255" s="18"/>
      <c r="Y1255" s="31"/>
      <c r="Z1255" s="31"/>
      <c r="AA1255" s="43"/>
      <c r="AB1255" s="18"/>
      <c r="AC1255" s="18"/>
      <c r="AE1255" s="18"/>
      <c r="AF1255" s="18"/>
      <c r="AG1255" s="18"/>
      <c r="AI1255" s="18"/>
      <c r="AK1255" s="18"/>
      <c r="AL1255" s="18"/>
      <c r="AN1255" s="36"/>
      <c r="AO1255" s="36"/>
      <c r="AP1255" s="36"/>
      <c r="AQ1255" s="36"/>
      <c r="AR1255" s="36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</row>
    <row r="1256" spans="6:69" x14ac:dyDescent="0.25">
      <c r="F1256" s="18"/>
      <c r="G1256" s="18"/>
      <c r="H1256" s="252"/>
      <c r="I1256" s="18"/>
      <c r="J1256" s="18"/>
      <c r="W1256" s="215"/>
      <c r="X1256" s="18"/>
      <c r="Y1256" s="31"/>
      <c r="Z1256" s="31"/>
      <c r="AA1256" s="43"/>
      <c r="AB1256" s="18"/>
      <c r="AC1256" s="18"/>
      <c r="AE1256" s="18"/>
      <c r="AF1256" s="18"/>
      <c r="AG1256" s="18"/>
      <c r="AI1256" s="18"/>
      <c r="AK1256" s="18"/>
      <c r="AL1256" s="18"/>
      <c r="AN1256" s="36"/>
      <c r="AO1256" s="36"/>
      <c r="AP1256" s="36"/>
      <c r="AQ1256" s="36"/>
      <c r="AR1256" s="36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</row>
    <row r="1257" spans="6:69" x14ac:dyDescent="0.25">
      <c r="F1257" s="18"/>
      <c r="G1257" s="18"/>
      <c r="H1257" s="252"/>
      <c r="I1257" s="18"/>
      <c r="J1257" s="18"/>
      <c r="W1257" s="215"/>
      <c r="X1257" s="18"/>
      <c r="Y1257" s="31"/>
      <c r="Z1257" s="31"/>
      <c r="AA1257" s="43"/>
      <c r="AB1257" s="18"/>
      <c r="AC1257" s="18"/>
      <c r="AE1257" s="18"/>
      <c r="AF1257" s="18"/>
      <c r="AG1257" s="18"/>
      <c r="AI1257" s="18"/>
      <c r="AK1257" s="18"/>
      <c r="AL1257" s="18"/>
      <c r="AN1257" s="36"/>
      <c r="AO1257" s="36"/>
      <c r="AP1257" s="36"/>
      <c r="AQ1257" s="36"/>
      <c r="AR1257" s="36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</row>
    <row r="1258" spans="6:69" x14ac:dyDescent="0.25">
      <c r="F1258" s="18"/>
      <c r="G1258" s="18"/>
      <c r="H1258" s="252"/>
      <c r="I1258" s="18"/>
      <c r="J1258" s="18"/>
      <c r="W1258" s="215"/>
      <c r="X1258" s="18"/>
      <c r="Y1258" s="31"/>
      <c r="Z1258" s="31"/>
      <c r="AA1258" s="43"/>
      <c r="AB1258" s="18"/>
      <c r="AC1258" s="18"/>
      <c r="AE1258" s="18"/>
      <c r="AF1258" s="18"/>
      <c r="AG1258" s="18"/>
      <c r="AI1258" s="18"/>
      <c r="AK1258" s="18"/>
      <c r="AL1258" s="18"/>
      <c r="AN1258" s="36"/>
      <c r="AO1258" s="36"/>
      <c r="AP1258" s="36"/>
      <c r="AQ1258" s="36"/>
      <c r="AR1258" s="36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</row>
    <row r="1259" spans="6:69" x14ac:dyDescent="0.25">
      <c r="F1259" s="18"/>
      <c r="G1259" s="18"/>
      <c r="H1259" s="252"/>
      <c r="I1259" s="18"/>
      <c r="J1259" s="18"/>
      <c r="W1259" s="215"/>
      <c r="X1259" s="18"/>
      <c r="Y1259" s="31"/>
      <c r="Z1259" s="31"/>
      <c r="AA1259" s="43"/>
      <c r="AB1259" s="18"/>
      <c r="AC1259" s="18"/>
      <c r="AE1259" s="18"/>
      <c r="AF1259" s="18"/>
      <c r="AG1259" s="18"/>
      <c r="AI1259" s="18"/>
      <c r="AK1259" s="18"/>
      <c r="AL1259" s="18"/>
      <c r="AN1259" s="36"/>
      <c r="AO1259" s="36"/>
      <c r="AP1259" s="36"/>
      <c r="AQ1259" s="36"/>
      <c r="AR1259" s="36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</row>
    <row r="1260" spans="6:69" x14ac:dyDescent="0.25">
      <c r="F1260" s="18"/>
      <c r="G1260" s="18"/>
      <c r="H1260" s="252"/>
      <c r="I1260" s="18"/>
      <c r="J1260" s="18"/>
      <c r="W1260" s="215"/>
      <c r="X1260" s="18"/>
      <c r="Y1260" s="31"/>
      <c r="Z1260" s="31"/>
      <c r="AA1260" s="43"/>
      <c r="AB1260" s="18"/>
      <c r="AC1260" s="18"/>
      <c r="AE1260" s="18"/>
      <c r="AF1260" s="18"/>
      <c r="AG1260" s="18"/>
      <c r="AI1260" s="18"/>
      <c r="AK1260" s="18"/>
      <c r="AL1260" s="18"/>
      <c r="AN1260" s="36"/>
      <c r="AO1260" s="36"/>
      <c r="AP1260" s="36"/>
      <c r="AQ1260" s="36"/>
      <c r="AR1260" s="36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</row>
    <row r="1261" spans="6:69" x14ac:dyDescent="0.25">
      <c r="F1261" s="18"/>
      <c r="G1261" s="18"/>
      <c r="H1261" s="252"/>
      <c r="I1261" s="18"/>
      <c r="J1261" s="18"/>
      <c r="W1261" s="215"/>
      <c r="X1261" s="18"/>
      <c r="Y1261" s="31"/>
      <c r="Z1261" s="31"/>
      <c r="AA1261" s="43"/>
      <c r="AB1261" s="18"/>
      <c r="AC1261" s="18"/>
      <c r="AE1261" s="18"/>
      <c r="AF1261" s="18"/>
      <c r="AG1261" s="18"/>
      <c r="AI1261" s="18"/>
      <c r="AK1261" s="18"/>
      <c r="AL1261" s="18"/>
      <c r="AN1261" s="36"/>
      <c r="AO1261" s="36"/>
      <c r="AP1261" s="36"/>
      <c r="AQ1261" s="36"/>
      <c r="AR1261" s="36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</row>
    <row r="1262" spans="6:69" x14ac:dyDescent="0.25">
      <c r="F1262" s="18"/>
      <c r="G1262" s="18"/>
      <c r="H1262" s="252"/>
      <c r="I1262" s="18"/>
      <c r="J1262" s="18"/>
      <c r="W1262" s="215"/>
      <c r="X1262" s="18"/>
      <c r="Y1262" s="31"/>
      <c r="Z1262" s="31"/>
      <c r="AA1262" s="43"/>
      <c r="AB1262" s="18"/>
      <c r="AC1262" s="18"/>
      <c r="AE1262" s="18"/>
      <c r="AF1262" s="18"/>
      <c r="AG1262" s="18"/>
      <c r="AI1262" s="18"/>
      <c r="AK1262" s="18"/>
      <c r="AL1262" s="18"/>
      <c r="AN1262" s="36"/>
      <c r="AO1262" s="36"/>
      <c r="AP1262" s="36"/>
      <c r="AQ1262" s="36"/>
      <c r="AR1262" s="36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</row>
    <row r="1263" spans="6:69" x14ac:dyDescent="0.25">
      <c r="F1263" s="18"/>
      <c r="G1263" s="18"/>
      <c r="H1263" s="252"/>
      <c r="I1263" s="18"/>
      <c r="J1263" s="18"/>
      <c r="W1263" s="215"/>
      <c r="X1263" s="18"/>
      <c r="Y1263" s="31"/>
      <c r="Z1263" s="31"/>
      <c r="AA1263" s="43"/>
      <c r="AB1263" s="18"/>
      <c r="AC1263" s="18"/>
      <c r="AE1263" s="18"/>
      <c r="AF1263" s="18"/>
      <c r="AG1263" s="18"/>
      <c r="AI1263" s="18"/>
      <c r="AK1263" s="18"/>
      <c r="AL1263" s="18"/>
      <c r="AN1263" s="36"/>
      <c r="AO1263" s="36"/>
      <c r="AP1263" s="36"/>
      <c r="AQ1263" s="36"/>
      <c r="AR1263" s="36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</row>
    <row r="1264" spans="6:69" x14ac:dyDescent="0.25">
      <c r="F1264" s="18"/>
      <c r="G1264" s="18"/>
      <c r="H1264" s="252"/>
      <c r="I1264" s="18"/>
      <c r="J1264" s="18"/>
      <c r="W1264" s="215"/>
      <c r="X1264" s="18"/>
      <c r="Y1264" s="31"/>
      <c r="Z1264" s="31"/>
      <c r="AA1264" s="43"/>
      <c r="AB1264" s="18"/>
      <c r="AC1264" s="18"/>
      <c r="AE1264" s="18"/>
      <c r="AF1264" s="18"/>
      <c r="AG1264" s="18"/>
      <c r="AI1264" s="18"/>
      <c r="AK1264" s="18"/>
      <c r="AL1264" s="18"/>
      <c r="AN1264" s="36"/>
      <c r="AO1264" s="36"/>
      <c r="AP1264" s="36"/>
      <c r="AQ1264" s="36"/>
      <c r="AR1264" s="36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</row>
    <row r="1265" spans="6:69" x14ac:dyDescent="0.25">
      <c r="F1265" s="18"/>
      <c r="G1265" s="18"/>
      <c r="H1265" s="252"/>
      <c r="I1265" s="18"/>
      <c r="J1265" s="18"/>
      <c r="W1265" s="215"/>
      <c r="X1265" s="18"/>
      <c r="Y1265" s="31"/>
      <c r="Z1265" s="31"/>
      <c r="AA1265" s="43"/>
      <c r="AB1265" s="18"/>
      <c r="AC1265" s="18"/>
      <c r="AE1265" s="18"/>
      <c r="AF1265" s="18"/>
      <c r="AG1265" s="18"/>
      <c r="AI1265" s="18"/>
      <c r="AK1265" s="18"/>
      <c r="AL1265" s="18"/>
      <c r="AN1265" s="36"/>
      <c r="AO1265" s="36"/>
      <c r="AP1265" s="36"/>
      <c r="AQ1265" s="36"/>
      <c r="AR1265" s="36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</row>
    <row r="1266" spans="6:69" x14ac:dyDescent="0.25">
      <c r="F1266" s="18"/>
      <c r="G1266" s="18"/>
      <c r="H1266" s="252"/>
      <c r="I1266" s="18"/>
      <c r="J1266" s="18"/>
      <c r="W1266" s="215"/>
      <c r="X1266" s="18"/>
      <c r="Y1266" s="31"/>
      <c r="Z1266" s="31"/>
      <c r="AA1266" s="43"/>
      <c r="AB1266" s="18"/>
      <c r="AC1266" s="18"/>
      <c r="AE1266" s="18"/>
      <c r="AF1266" s="18"/>
      <c r="AG1266" s="18"/>
      <c r="AI1266" s="18"/>
      <c r="AK1266" s="18"/>
      <c r="AL1266" s="18"/>
      <c r="AN1266" s="36"/>
      <c r="AO1266" s="36"/>
      <c r="AP1266" s="36"/>
      <c r="AQ1266" s="36"/>
      <c r="AR1266" s="36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</row>
    <row r="1267" spans="6:69" x14ac:dyDescent="0.25">
      <c r="F1267" s="18"/>
      <c r="G1267" s="18"/>
      <c r="H1267" s="252"/>
      <c r="I1267" s="18"/>
      <c r="J1267" s="18"/>
      <c r="W1267" s="215"/>
      <c r="X1267" s="18"/>
      <c r="Y1267" s="31"/>
      <c r="Z1267" s="31"/>
      <c r="AA1267" s="43"/>
      <c r="AB1267" s="18"/>
      <c r="AC1267" s="18"/>
      <c r="AE1267" s="18"/>
      <c r="AF1267" s="18"/>
      <c r="AG1267" s="18"/>
      <c r="AI1267" s="18"/>
      <c r="AK1267" s="18"/>
      <c r="AL1267" s="18"/>
      <c r="AN1267" s="36"/>
      <c r="AO1267" s="36"/>
      <c r="AP1267" s="36"/>
      <c r="AQ1267" s="36"/>
      <c r="AR1267" s="36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</row>
    <row r="1268" spans="6:69" x14ac:dyDescent="0.25">
      <c r="F1268" s="18"/>
      <c r="G1268" s="18"/>
      <c r="H1268" s="252"/>
      <c r="I1268" s="18"/>
      <c r="J1268" s="18"/>
      <c r="W1268" s="215"/>
      <c r="X1268" s="18"/>
      <c r="Y1268" s="31"/>
      <c r="Z1268" s="31"/>
      <c r="AA1268" s="43"/>
      <c r="AB1268" s="18"/>
      <c r="AC1268" s="18"/>
      <c r="AE1268" s="18"/>
      <c r="AF1268" s="18"/>
      <c r="AG1268" s="18"/>
      <c r="AI1268" s="18"/>
      <c r="AK1268" s="18"/>
      <c r="AL1268" s="18"/>
      <c r="AN1268" s="36"/>
      <c r="AO1268" s="36"/>
      <c r="AP1268" s="36"/>
      <c r="AQ1268" s="36"/>
      <c r="AR1268" s="36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</row>
    <row r="1269" spans="6:69" x14ac:dyDescent="0.25">
      <c r="F1269" s="18"/>
      <c r="G1269" s="18"/>
      <c r="H1269" s="252"/>
      <c r="I1269" s="18"/>
      <c r="J1269" s="18"/>
      <c r="W1269" s="215"/>
      <c r="X1269" s="18"/>
      <c r="Y1269" s="31"/>
      <c r="Z1269" s="31"/>
      <c r="AA1269" s="43"/>
      <c r="AB1269" s="18"/>
      <c r="AC1269" s="18"/>
      <c r="AE1269" s="18"/>
      <c r="AF1269" s="18"/>
      <c r="AG1269" s="18"/>
      <c r="AI1269" s="18"/>
      <c r="AK1269" s="18"/>
      <c r="AL1269" s="18"/>
      <c r="AN1269" s="36"/>
      <c r="AO1269" s="36"/>
      <c r="AP1269" s="36"/>
      <c r="AQ1269" s="36"/>
      <c r="AR1269" s="36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</row>
    <row r="1270" spans="6:69" x14ac:dyDescent="0.25">
      <c r="F1270" s="18"/>
      <c r="G1270" s="18"/>
      <c r="H1270" s="252"/>
      <c r="I1270" s="18"/>
      <c r="J1270" s="18"/>
      <c r="W1270" s="215"/>
      <c r="X1270" s="18"/>
      <c r="Y1270" s="31"/>
      <c r="Z1270" s="31"/>
      <c r="AA1270" s="43"/>
      <c r="AB1270" s="18"/>
      <c r="AC1270" s="18"/>
      <c r="AE1270" s="18"/>
      <c r="AF1270" s="18"/>
      <c r="AG1270" s="18"/>
      <c r="AI1270" s="18"/>
      <c r="AK1270" s="18"/>
      <c r="AL1270" s="18"/>
      <c r="AN1270" s="36"/>
      <c r="AO1270" s="36"/>
      <c r="AP1270" s="36"/>
      <c r="AQ1270" s="36"/>
      <c r="AR1270" s="36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</row>
    <row r="1271" spans="6:69" x14ac:dyDescent="0.25">
      <c r="F1271" s="18"/>
      <c r="G1271" s="18"/>
      <c r="H1271" s="252"/>
      <c r="I1271" s="18"/>
      <c r="J1271" s="18"/>
      <c r="W1271" s="215"/>
      <c r="X1271" s="18"/>
      <c r="Y1271" s="31"/>
      <c r="Z1271" s="31"/>
      <c r="AA1271" s="43"/>
      <c r="AB1271" s="18"/>
      <c r="AC1271" s="18"/>
      <c r="AE1271" s="18"/>
      <c r="AF1271" s="18"/>
      <c r="AG1271" s="18"/>
      <c r="AI1271" s="18"/>
      <c r="AK1271" s="18"/>
      <c r="AL1271" s="18"/>
      <c r="AN1271" s="36"/>
      <c r="AO1271" s="36"/>
      <c r="AP1271" s="36"/>
      <c r="AQ1271" s="36"/>
      <c r="AR1271" s="36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</row>
    <row r="1272" spans="6:69" x14ac:dyDescent="0.25">
      <c r="F1272" s="18"/>
      <c r="G1272" s="18"/>
      <c r="H1272" s="252"/>
      <c r="I1272" s="18"/>
      <c r="J1272" s="18"/>
      <c r="W1272" s="215"/>
      <c r="X1272" s="18"/>
      <c r="Y1272" s="31"/>
      <c r="Z1272" s="31"/>
      <c r="AA1272" s="43"/>
      <c r="AB1272" s="18"/>
      <c r="AC1272" s="18"/>
      <c r="AE1272" s="18"/>
      <c r="AF1272" s="18"/>
      <c r="AG1272" s="18"/>
      <c r="AI1272" s="18"/>
      <c r="AK1272" s="18"/>
      <c r="AL1272" s="18"/>
      <c r="AN1272" s="36"/>
      <c r="AO1272" s="36"/>
      <c r="AP1272" s="36"/>
      <c r="AQ1272" s="36"/>
      <c r="AR1272" s="36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</row>
    <row r="1273" spans="6:69" x14ac:dyDescent="0.25">
      <c r="F1273" s="18"/>
      <c r="G1273" s="18"/>
      <c r="H1273" s="252"/>
      <c r="I1273" s="18"/>
      <c r="J1273" s="18"/>
      <c r="W1273" s="215"/>
      <c r="X1273" s="18"/>
      <c r="Y1273" s="31"/>
      <c r="Z1273" s="31"/>
      <c r="AA1273" s="43"/>
      <c r="AB1273" s="18"/>
      <c r="AC1273" s="18"/>
      <c r="AE1273" s="18"/>
      <c r="AF1273" s="18"/>
      <c r="AG1273" s="18"/>
      <c r="AI1273" s="18"/>
      <c r="AK1273" s="18"/>
      <c r="AL1273" s="18"/>
      <c r="AN1273" s="36"/>
      <c r="AO1273" s="36"/>
      <c r="AP1273" s="36"/>
      <c r="AQ1273" s="36"/>
      <c r="AR1273" s="36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</row>
    <row r="1274" spans="6:69" x14ac:dyDescent="0.25">
      <c r="F1274" s="18"/>
      <c r="G1274" s="18"/>
      <c r="H1274" s="252"/>
      <c r="I1274" s="18"/>
      <c r="J1274" s="18"/>
      <c r="W1274" s="215"/>
      <c r="X1274" s="18"/>
      <c r="Y1274" s="31"/>
      <c r="Z1274" s="31"/>
      <c r="AA1274" s="43"/>
      <c r="AB1274" s="18"/>
      <c r="AC1274" s="18"/>
      <c r="AE1274" s="18"/>
      <c r="AF1274" s="18"/>
      <c r="AG1274" s="18"/>
      <c r="AI1274" s="18"/>
      <c r="AK1274" s="18"/>
      <c r="AL1274" s="18"/>
      <c r="AN1274" s="36"/>
      <c r="AO1274" s="36"/>
      <c r="AP1274" s="36"/>
      <c r="AQ1274" s="36"/>
      <c r="AR1274" s="36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</row>
    <row r="1275" spans="6:69" x14ac:dyDescent="0.25">
      <c r="F1275" s="18"/>
      <c r="G1275" s="18"/>
      <c r="H1275" s="252"/>
      <c r="I1275" s="18"/>
      <c r="J1275" s="18"/>
      <c r="W1275" s="215"/>
      <c r="X1275" s="18"/>
      <c r="Y1275" s="31"/>
      <c r="Z1275" s="31"/>
      <c r="AA1275" s="43"/>
      <c r="AB1275" s="18"/>
      <c r="AC1275" s="18"/>
      <c r="AE1275" s="18"/>
      <c r="AF1275" s="18"/>
      <c r="AG1275" s="18"/>
      <c r="AI1275" s="18"/>
      <c r="AK1275" s="18"/>
      <c r="AL1275" s="18"/>
      <c r="AN1275" s="36"/>
      <c r="AO1275" s="36"/>
      <c r="AP1275" s="36"/>
      <c r="AQ1275" s="36"/>
      <c r="AR1275" s="36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</row>
    <row r="1276" spans="6:69" x14ac:dyDescent="0.25">
      <c r="F1276" s="18"/>
      <c r="G1276" s="18"/>
      <c r="H1276" s="252"/>
      <c r="I1276" s="18"/>
      <c r="J1276" s="18"/>
      <c r="W1276" s="215"/>
      <c r="X1276" s="18"/>
      <c r="Y1276" s="31"/>
      <c r="Z1276" s="31"/>
      <c r="AA1276" s="43"/>
      <c r="AB1276" s="18"/>
      <c r="AC1276" s="18"/>
      <c r="AE1276" s="18"/>
      <c r="AF1276" s="18"/>
      <c r="AG1276" s="18"/>
      <c r="AI1276" s="18"/>
      <c r="AK1276" s="18"/>
      <c r="AL1276" s="18"/>
      <c r="AN1276" s="36"/>
      <c r="AO1276" s="36"/>
      <c r="AP1276" s="36"/>
      <c r="AQ1276" s="36"/>
      <c r="AR1276" s="36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</row>
    <row r="1277" spans="6:69" x14ac:dyDescent="0.25">
      <c r="F1277" s="18"/>
      <c r="G1277" s="18"/>
      <c r="H1277" s="252"/>
      <c r="I1277" s="18"/>
      <c r="J1277" s="18"/>
      <c r="W1277" s="215"/>
      <c r="X1277" s="18"/>
      <c r="Y1277" s="31"/>
      <c r="Z1277" s="31"/>
      <c r="AA1277" s="43"/>
      <c r="AB1277" s="18"/>
      <c r="AC1277" s="18"/>
      <c r="AE1277" s="18"/>
      <c r="AF1277" s="18"/>
      <c r="AG1277" s="18"/>
      <c r="AI1277" s="18"/>
      <c r="AK1277" s="18"/>
      <c r="AL1277" s="18"/>
      <c r="AN1277" s="36"/>
      <c r="AO1277" s="36"/>
      <c r="AP1277" s="36"/>
      <c r="AQ1277" s="36"/>
      <c r="AR1277" s="36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</row>
    <row r="1278" spans="6:69" x14ac:dyDescent="0.25">
      <c r="F1278" s="18"/>
      <c r="G1278" s="18"/>
      <c r="H1278" s="252"/>
      <c r="I1278" s="18"/>
      <c r="J1278" s="18"/>
      <c r="W1278" s="215"/>
      <c r="X1278" s="18"/>
      <c r="Y1278" s="31"/>
      <c r="Z1278" s="31"/>
      <c r="AA1278" s="43"/>
      <c r="AB1278" s="18"/>
      <c r="AC1278" s="18"/>
      <c r="AE1278" s="18"/>
      <c r="AF1278" s="18"/>
      <c r="AG1278" s="18"/>
      <c r="AI1278" s="18"/>
      <c r="AK1278" s="18"/>
      <c r="AL1278" s="18"/>
      <c r="AN1278" s="36"/>
      <c r="AO1278" s="36"/>
      <c r="AP1278" s="36"/>
      <c r="AQ1278" s="36"/>
      <c r="AR1278" s="36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</row>
    <row r="1279" spans="6:69" x14ac:dyDescent="0.25">
      <c r="F1279" s="18"/>
      <c r="G1279" s="18"/>
      <c r="H1279" s="252"/>
      <c r="I1279" s="18"/>
      <c r="J1279" s="18"/>
      <c r="W1279" s="215"/>
      <c r="X1279" s="18"/>
      <c r="Y1279" s="31"/>
      <c r="Z1279" s="31"/>
      <c r="AA1279" s="43"/>
      <c r="AB1279" s="18"/>
      <c r="AC1279" s="18"/>
      <c r="AE1279" s="18"/>
      <c r="AF1279" s="18"/>
      <c r="AG1279" s="18"/>
      <c r="AI1279" s="18"/>
      <c r="AK1279" s="18"/>
      <c r="AL1279" s="18"/>
      <c r="AN1279" s="36"/>
      <c r="AO1279" s="36"/>
      <c r="AP1279" s="36"/>
      <c r="AQ1279" s="36"/>
      <c r="AR1279" s="36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</row>
    <row r="1280" spans="6:69" x14ac:dyDescent="0.25">
      <c r="F1280" s="18"/>
      <c r="G1280" s="18"/>
      <c r="H1280" s="252"/>
      <c r="I1280" s="18"/>
      <c r="J1280" s="18"/>
      <c r="W1280" s="215"/>
      <c r="X1280" s="18"/>
      <c r="Y1280" s="31"/>
      <c r="Z1280" s="31"/>
      <c r="AA1280" s="43"/>
      <c r="AB1280" s="18"/>
      <c r="AC1280" s="18"/>
      <c r="AE1280" s="18"/>
      <c r="AF1280" s="18"/>
      <c r="AG1280" s="18"/>
      <c r="AI1280" s="18"/>
      <c r="AK1280" s="18"/>
      <c r="AL1280" s="18"/>
      <c r="AN1280" s="36"/>
      <c r="AO1280" s="36"/>
      <c r="AP1280" s="36"/>
      <c r="AQ1280" s="36"/>
      <c r="AR1280" s="36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</row>
    <row r="1281" spans="6:69" x14ac:dyDescent="0.25">
      <c r="F1281" s="18"/>
      <c r="G1281" s="18"/>
      <c r="H1281" s="252"/>
      <c r="I1281" s="18"/>
      <c r="J1281" s="18"/>
      <c r="W1281" s="215"/>
      <c r="X1281" s="18"/>
      <c r="Y1281" s="31"/>
      <c r="Z1281" s="31"/>
      <c r="AA1281" s="43"/>
      <c r="AB1281" s="18"/>
      <c r="AC1281" s="18"/>
      <c r="AE1281" s="18"/>
      <c r="AF1281" s="18"/>
      <c r="AG1281" s="18"/>
      <c r="AI1281" s="18"/>
      <c r="AK1281" s="18"/>
      <c r="AL1281" s="18"/>
      <c r="AN1281" s="36"/>
      <c r="AO1281" s="36"/>
      <c r="AP1281" s="36"/>
      <c r="AQ1281" s="36"/>
      <c r="AR1281" s="36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</row>
    <row r="1282" spans="6:69" x14ac:dyDescent="0.25">
      <c r="F1282" s="18"/>
      <c r="G1282" s="18"/>
      <c r="H1282" s="252"/>
      <c r="I1282" s="18"/>
      <c r="J1282" s="18"/>
      <c r="W1282" s="215"/>
      <c r="X1282" s="18"/>
      <c r="Y1282" s="31"/>
      <c r="Z1282" s="31"/>
      <c r="AA1282" s="43"/>
      <c r="AB1282" s="18"/>
      <c r="AC1282" s="18"/>
      <c r="AE1282" s="18"/>
      <c r="AF1282" s="18"/>
      <c r="AG1282" s="18"/>
      <c r="AI1282" s="18"/>
      <c r="AK1282" s="18"/>
      <c r="AL1282" s="18"/>
      <c r="AN1282" s="36"/>
      <c r="AO1282" s="36"/>
      <c r="AP1282" s="36"/>
      <c r="AQ1282" s="36"/>
      <c r="AR1282" s="36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</row>
    <row r="1283" spans="6:69" x14ac:dyDescent="0.25">
      <c r="F1283" s="18"/>
      <c r="G1283" s="18"/>
      <c r="H1283" s="252"/>
      <c r="I1283" s="18"/>
      <c r="J1283" s="18"/>
      <c r="W1283" s="215"/>
      <c r="X1283" s="18"/>
      <c r="Y1283" s="31"/>
      <c r="Z1283" s="31"/>
      <c r="AA1283" s="43"/>
      <c r="AB1283" s="18"/>
      <c r="AC1283" s="18"/>
      <c r="AE1283" s="18"/>
      <c r="AF1283" s="18"/>
      <c r="AG1283" s="18"/>
      <c r="AI1283" s="18"/>
      <c r="AK1283" s="18"/>
      <c r="AL1283" s="18"/>
      <c r="AN1283" s="36"/>
      <c r="AO1283" s="36"/>
      <c r="AP1283" s="36"/>
      <c r="AQ1283" s="36"/>
      <c r="AR1283" s="36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</row>
    <row r="1284" spans="6:69" x14ac:dyDescent="0.25">
      <c r="F1284" s="18"/>
      <c r="G1284" s="18"/>
      <c r="H1284" s="252"/>
      <c r="I1284" s="18"/>
      <c r="J1284" s="18"/>
      <c r="W1284" s="215"/>
      <c r="X1284" s="18"/>
      <c r="Y1284" s="31"/>
      <c r="Z1284" s="31"/>
      <c r="AA1284" s="43"/>
      <c r="AB1284" s="18"/>
      <c r="AC1284" s="18"/>
      <c r="AE1284" s="18"/>
      <c r="AF1284" s="18"/>
      <c r="AG1284" s="18"/>
      <c r="AI1284" s="18"/>
      <c r="AK1284" s="18"/>
      <c r="AL1284" s="18"/>
      <c r="AN1284" s="36"/>
      <c r="AO1284" s="36"/>
      <c r="AP1284" s="36"/>
      <c r="AQ1284" s="36"/>
      <c r="AR1284" s="36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</row>
    <row r="1285" spans="6:69" x14ac:dyDescent="0.25">
      <c r="F1285" s="18"/>
      <c r="G1285" s="18"/>
      <c r="H1285" s="252"/>
      <c r="I1285" s="18"/>
      <c r="J1285" s="18"/>
      <c r="W1285" s="215"/>
      <c r="X1285" s="18"/>
      <c r="Y1285" s="31"/>
      <c r="Z1285" s="31"/>
      <c r="AA1285" s="43"/>
      <c r="AB1285" s="18"/>
      <c r="AC1285" s="18"/>
      <c r="AE1285" s="18"/>
      <c r="AF1285" s="18"/>
      <c r="AG1285" s="18"/>
      <c r="AI1285" s="18"/>
      <c r="AK1285" s="18"/>
      <c r="AL1285" s="18"/>
      <c r="AN1285" s="36"/>
      <c r="AO1285" s="36"/>
      <c r="AP1285" s="36"/>
      <c r="AQ1285" s="36"/>
      <c r="AR1285" s="36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</row>
    <row r="1286" spans="6:69" x14ac:dyDescent="0.25">
      <c r="F1286" s="18"/>
      <c r="G1286" s="18"/>
      <c r="H1286" s="252"/>
      <c r="I1286" s="18"/>
      <c r="J1286" s="18"/>
      <c r="W1286" s="215"/>
      <c r="X1286" s="18"/>
      <c r="Y1286" s="31"/>
      <c r="Z1286" s="31"/>
      <c r="AA1286" s="43"/>
      <c r="AB1286" s="18"/>
      <c r="AC1286" s="18"/>
      <c r="AE1286" s="18"/>
      <c r="AF1286" s="18"/>
      <c r="AG1286" s="18"/>
      <c r="AI1286" s="18"/>
      <c r="AK1286" s="18"/>
      <c r="AL1286" s="18"/>
      <c r="AN1286" s="36"/>
      <c r="AO1286" s="36"/>
      <c r="AP1286" s="36"/>
      <c r="AQ1286" s="36"/>
      <c r="AR1286" s="36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</row>
    <row r="1287" spans="6:69" x14ac:dyDescent="0.25">
      <c r="F1287" s="18"/>
      <c r="G1287" s="18"/>
      <c r="H1287" s="252"/>
      <c r="I1287" s="18"/>
      <c r="J1287" s="18"/>
      <c r="W1287" s="215"/>
      <c r="X1287" s="18"/>
      <c r="Y1287" s="31"/>
      <c r="Z1287" s="31"/>
      <c r="AA1287" s="43"/>
      <c r="AB1287" s="18"/>
      <c r="AC1287" s="18"/>
      <c r="AE1287" s="18"/>
      <c r="AF1287" s="18"/>
      <c r="AG1287" s="18"/>
      <c r="AI1287" s="18"/>
      <c r="AK1287" s="18"/>
      <c r="AL1287" s="18"/>
      <c r="AN1287" s="36"/>
      <c r="AO1287" s="36"/>
      <c r="AP1287" s="36"/>
      <c r="AQ1287" s="36"/>
      <c r="AR1287" s="36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</row>
    <row r="1288" spans="6:69" x14ac:dyDescent="0.25">
      <c r="F1288" s="18"/>
      <c r="G1288" s="18"/>
      <c r="H1288" s="252"/>
      <c r="I1288" s="18"/>
      <c r="J1288" s="18"/>
      <c r="W1288" s="215"/>
      <c r="X1288" s="18"/>
      <c r="Y1288" s="31"/>
      <c r="Z1288" s="31"/>
      <c r="AA1288" s="43"/>
      <c r="AB1288" s="18"/>
      <c r="AC1288" s="18"/>
      <c r="AE1288" s="18"/>
      <c r="AF1288" s="18"/>
      <c r="AG1288" s="18"/>
      <c r="AI1288" s="18"/>
      <c r="AK1288" s="18"/>
      <c r="AL1288" s="18"/>
      <c r="AN1288" s="36"/>
      <c r="AO1288" s="36"/>
      <c r="AP1288" s="36"/>
      <c r="AQ1288" s="36"/>
      <c r="AR1288" s="36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</row>
    <row r="1289" spans="6:69" x14ac:dyDescent="0.25">
      <c r="F1289" s="18"/>
      <c r="G1289" s="18"/>
      <c r="H1289" s="252"/>
      <c r="I1289" s="18"/>
      <c r="J1289" s="18"/>
      <c r="W1289" s="215"/>
      <c r="X1289" s="18"/>
      <c r="Y1289" s="31"/>
      <c r="Z1289" s="31"/>
      <c r="AA1289" s="43"/>
      <c r="AB1289" s="18"/>
      <c r="AC1289" s="18"/>
      <c r="AE1289" s="18"/>
      <c r="AF1289" s="18"/>
      <c r="AG1289" s="18"/>
      <c r="AI1289" s="18"/>
      <c r="AK1289" s="18"/>
      <c r="AL1289" s="18"/>
      <c r="AN1289" s="36"/>
      <c r="AO1289" s="36"/>
      <c r="AP1289" s="36"/>
      <c r="AQ1289" s="36"/>
      <c r="AR1289" s="36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</row>
    <row r="1290" spans="6:69" x14ac:dyDescent="0.25">
      <c r="F1290" s="18"/>
      <c r="G1290" s="18"/>
      <c r="H1290" s="252"/>
      <c r="I1290" s="18"/>
      <c r="J1290" s="18"/>
      <c r="W1290" s="215"/>
      <c r="X1290" s="18"/>
      <c r="Y1290" s="31"/>
      <c r="Z1290" s="31"/>
      <c r="AA1290" s="43"/>
      <c r="AB1290" s="18"/>
      <c r="AC1290" s="18"/>
      <c r="AE1290" s="18"/>
      <c r="AF1290" s="18"/>
      <c r="AG1290" s="18"/>
      <c r="AI1290" s="18"/>
      <c r="AK1290" s="18"/>
      <c r="AL1290" s="18"/>
      <c r="AN1290" s="36"/>
      <c r="AO1290" s="36"/>
      <c r="AP1290" s="36"/>
      <c r="AQ1290" s="36"/>
      <c r="AR1290" s="36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</row>
    <row r="1291" spans="6:69" x14ac:dyDescent="0.25">
      <c r="F1291" s="18"/>
      <c r="G1291" s="18"/>
      <c r="H1291" s="252"/>
      <c r="I1291" s="18"/>
      <c r="J1291" s="18"/>
      <c r="W1291" s="215"/>
      <c r="X1291" s="18"/>
      <c r="Y1291" s="31"/>
      <c r="Z1291" s="31"/>
      <c r="AA1291" s="43"/>
      <c r="AB1291" s="18"/>
      <c r="AC1291" s="18"/>
      <c r="AE1291" s="18"/>
      <c r="AF1291" s="18"/>
      <c r="AG1291" s="18"/>
      <c r="AI1291" s="18"/>
      <c r="AK1291" s="18"/>
      <c r="AL1291" s="18"/>
      <c r="AN1291" s="36"/>
      <c r="AO1291" s="36"/>
      <c r="AP1291" s="36"/>
      <c r="AQ1291" s="36"/>
      <c r="AR1291" s="36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</row>
    <row r="1292" spans="6:69" x14ac:dyDescent="0.25">
      <c r="F1292" s="18"/>
      <c r="G1292" s="18"/>
      <c r="H1292" s="252"/>
      <c r="I1292" s="18"/>
      <c r="J1292" s="18"/>
      <c r="W1292" s="215"/>
      <c r="X1292" s="18"/>
      <c r="Y1292" s="31"/>
      <c r="Z1292" s="31"/>
      <c r="AA1292" s="43"/>
      <c r="AB1292" s="18"/>
      <c r="AC1292" s="18"/>
      <c r="AE1292" s="18"/>
      <c r="AF1292" s="18"/>
      <c r="AG1292" s="18"/>
      <c r="AI1292" s="18"/>
      <c r="AK1292" s="18"/>
      <c r="AL1292" s="18"/>
      <c r="AN1292" s="36"/>
      <c r="AO1292" s="36"/>
      <c r="AP1292" s="36"/>
      <c r="AQ1292" s="36"/>
      <c r="AR1292" s="36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</row>
    <row r="1293" spans="6:69" x14ac:dyDescent="0.25">
      <c r="F1293" s="18"/>
      <c r="G1293" s="18"/>
      <c r="H1293" s="252"/>
      <c r="I1293" s="18"/>
      <c r="J1293" s="18"/>
      <c r="W1293" s="215"/>
      <c r="X1293" s="18"/>
      <c r="Y1293" s="31"/>
      <c r="Z1293" s="31"/>
      <c r="AA1293" s="43"/>
      <c r="AB1293" s="18"/>
      <c r="AC1293" s="18"/>
      <c r="AE1293" s="18"/>
      <c r="AF1293" s="18"/>
      <c r="AG1293" s="18"/>
      <c r="AI1293" s="18"/>
      <c r="AK1293" s="18"/>
      <c r="AL1293" s="18"/>
      <c r="AN1293" s="36"/>
      <c r="AO1293" s="36"/>
      <c r="AP1293" s="36"/>
      <c r="AQ1293" s="36"/>
      <c r="AR1293" s="36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</row>
    <row r="1294" spans="6:69" x14ac:dyDescent="0.25">
      <c r="F1294" s="18"/>
      <c r="G1294" s="18"/>
      <c r="H1294" s="252"/>
      <c r="I1294" s="18"/>
      <c r="J1294" s="18"/>
      <c r="W1294" s="215"/>
      <c r="X1294" s="18"/>
      <c r="Y1294" s="31"/>
      <c r="Z1294" s="31"/>
      <c r="AA1294" s="43"/>
      <c r="AB1294" s="18"/>
      <c r="AC1294" s="18"/>
      <c r="AE1294" s="18"/>
      <c r="AF1294" s="18"/>
      <c r="AG1294" s="18"/>
      <c r="AI1294" s="18"/>
      <c r="AK1294" s="18"/>
      <c r="AL1294" s="18"/>
      <c r="AN1294" s="36"/>
      <c r="AO1294" s="36"/>
      <c r="AP1294" s="36"/>
      <c r="AQ1294" s="36"/>
      <c r="AR1294" s="36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</row>
    <row r="1295" spans="6:69" x14ac:dyDescent="0.25">
      <c r="F1295" s="18"/>
      <c r="G1295" s="18"/>
      <c r="H1295" s="252"/>
      <c r="I1295" s="18"/>
      <c r="J1295" s="18"/>
      <c r="W1295" s="215"/>
      <c r="X1295" s="18"/>
      <c r="Y1295" s="31"/>
      <c r="Z1295" s="31"/>
      <c r="AA1295" s="43"/>
      <c r="AB1295" s="18"/>
      <c r="AC1295" s="18"/>
      <c r="AE1295" s="18"/>
      <c r="AF1295" s="18"/>
      <c r="AG1295" s="18"/>
      <c r="AI1295" s="18"/>
      <c r="AK1295" s="18"/>
      <c r="AL1295" s="18"/>
      <c r="AN1295" s="36"/>
      <c r="AO1295" s="36"/>
      <c r="AP1295" s="36"/>
      <c r="AQ1295" s="36"/>
      <c r="AR1295" s="36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</row>
    <row r="1296" spans="6:69" x14ac:dyDescent="0.25">
      <c r="F1296" s="18"/>
      <c r="G1296" s="18"/>
      <c r="H1296" s="252"/>
      <c r="I1296" s="18"/>
      <c r="J1296" s="18"/>
      <c r="W1296" s="215"/>
      <c r="X1296" s="18"/>
      <c r="Y1296" s="31"/>
      <c r="Z1296" s="31"/>
      <c r="AA1296" s="43"/>
      <c r="AB1296" s="18"/>
      <c r="AC1296" s="18"/>
      <c r="AE1296" s="18"/>
      <c r="AF1296" s="18"/>
      <c r="AG1296" s="18"/>
      <c r="AI1296" s="18"/>
      <c r="AK1296" s="18"/>
      <c r="AL1296" s="18"/>
      <c r="AN1296" s="36"/>
      <c r="AO1296" s="36"/>
      <c r="AP1296" s="36"/>
      <c r="AQ1296" s="36"/>
      <c r="AR1296" s="36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</row>
    <row r="1297" spans="6:69" x14ac:dyDescent="0.25">
      <c r="F1297" s="18"/>
      <c r="G1297" s="18"/>
      <c r="H1297" s="252"/>
      <c r="I1297" s="18"/>
      <c r="J1297" s="18"/>
      <c r="W1297" s="215"/>
      <c r="X1297" s="18"/>
      <c r="Y1297" s="31"/>
      <c r="Z1297" s="31"/>
      <c r="AA1297" s="43"/>
      <c r="AB1297" s="18"/>
      <c r="AC1297" s="18"/>
      <c r="AE1297" s="18"/>
      <c r="AF1297" s="18"/>
      <c r="AG1297" s="18"/>
      <c r="AI1297" s="18"/>
      <c r="AK1297" s="18"/>
      <c r="AL1297" s="18"/>
      <c r="AN1297" s="36"/>
      <c r="AO1297" s="36"/>
      <c r="AP1297" s="36"/>
      <c r="AQ1297" s="36"/>
      <c r="AR1297" s="36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</row>
    <row r="1298" spans="6:69" x14ac:dyDescent="0.25">
      <c r="F1298" s="18"/>
      <c r="G1298" s="18"/>
      <c r="H1298" s="252"/>
      <c r="I1298" s="18"/>
      <c r="J1298" s="18"/>
      <c r="W1298" s="215"/>
      <c r="X1298" s="18"/>
      <c r="Y1298" s="31"/>
      <c r="Z1298" s="31"/>
      <c r="AA1298" s="43"/>
      <c r="AB1298" s="18"/>
      <c r="AC1298" s="18"/>
      <c r="AE1298" s="18"/>
      <c r="AF1298" s="18"/>
      <c r="AG1298" s="18"/>
      <c r="AI1298" s="18"/>
      <c r="AK1298" s="18"/>
      <c r="AL1298" s="18"/>
      <c r="AN1298" s="36"/>
      <c r="AO1298" s="36"/>
      <c r="AP1298" s="36"/>
      <c r="AQ1298" s="36"/>
      <c r="AR1298" s="36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</row>
    <row r="1299" spans="6:69" x14ac:dyDescent="0.25">
      <c r="F1299" s="18"/>
      <c r="G1299" s="18"/>
      <c r="H1299" s="252"/>
      <c r="I1299" s="18"/>
      <c r="J1299" s="18"/>
      <c r="W1299" s="215"/>
      <c r="X1299" s="18"/>
      <c r="Y1299" s="31"/>
      <c r="Z1299" s="31"/>
      <c r="AA1299" s="43"/>
      <c r="AB1299" s="18"/>
      <c r="AC1299" s="18"/>
      <c r="AE1299" s="18"/>
      <c r="AF1299" s="18"/>
      <c r="AG1299" s="18"/>
      <c r="AI1299" s="18"/>
      <c r="AK1299" s="18"/>
      <c r="AL1299" s="18"/>
      <c r="AN1299" s="36"/>
      <c r="AO1299" s="36"/>
      <c r="AP1299" s="36"/>
      <c r="AQ1299" s="36"/>
      <c r="AR1299" s="36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</row>
    <row r="1300" spans="6:69" x14ac:dyDescent="0.25">
      <c r="F1300" s="18"/>
      <c r="G1300" s="18"/>
      <c r="H1300" s="252"/>
      <c r="I1300" s="18"/>
      <c r="J1300" s="18"/>
      <c r="W1300" s="215"/>
      <c r="X1300" s="18"/>
      <c r="Y1300" s="31"/>
      <c r="Z1300" s="31"/>
      <c r="AA1300" s="43"/>
      <c r="AB1300" s="18"/>
      <c r="AC1300" s="18"/>
      <c r="AE1300" s="18"/>
      <c r="AF1300" s="18"/>
      <c r="AG1300" s="18"/>
      <c r="AI1300" s="18"/>
      <c r="AK1300" s="18"/>
      <c r="AL1300" s="18"/>
      <c r="AN1300" s="36"/>
      <c r="AO1300" s="36"/>
      <c r="AP1300" s="36"/>
      <c r="AQ1300" s="36"/>
      <c r="AR1300" s="36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</row>
    <row r="1301" spans="6:69" x14ac:dyDescent="0.25">
      <c r="F1301" s="18"/>
      <c r="G1301" s="18"/>
      <c r="H1301" s="252"/>
      <c r="I1301" s="18"/>
      <c r="J1301" s="18"/>
      <c r="W1301" s="215"/>
      <c r="X1301" s="18"/>
      <c r="Y1301" s="31"/>
      <c r="Z1301" s="31"/>
      <c r="AA1301" s="43"/>
      <c r="AB1301" s="18"/>
      <c r="AC1301" s="18"/>
      <c r="AE1301" s="18"/>
      <c r="AF1301" s="18"/>
      <c r="AG1301" s="18"/>
      <c r="AI1301" s="18"/>
      <c r="AK1301" s="18"/>
      <c r="AL1301" s="18"/>
      <c r="AN1301" s="36"/>
      <c r="AO1301" s="36"/>
      <c r="AP1301" s="36"/>
      <c r="AQ1301" s="36"/>
      <c r="AR1301" s="36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</row>
    <row r="1302" spans="6:69" x14ac:dyDescent="0.25">
      <c r="F1302" s="18"/>
      <c r="G1302" s="18"/>
      <c r="H1302" s="252"/>
      <c r="I1302" s="18"/>
      <c r="J1302" s="18"/>
      <c r="W1302" s="215"/>
      <c r="X1302" s="18"/>
      <c r="Y1302" s="31"/>
      <c r="Z1302" s="31"/>
      <c r="AA1302" s="43"/>
      <c r="AB1302" s="18"/>
      <c r="AC1302" s="18"/>
      <c r="AE1302" s="18"/>
      <c r="AF1302" s="18"/>
      <c r="AG1302" s="18"/>
      <c r="AI1302" s="18"/>
      <c r="AK1302" s="18"/>
      <c r="AL1302" s="18"/>
      <c r="AN1302" s="36"/>
      <c r="AO1302" s="36"/>
      <c r="AP1302" s="36"/>
      <c r="AQ1302" s="36"/>
      <c r="AR1302" s="36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</row>
    <row r="1303" spans="6:69" x14ac:dyDescent="0.25">
      <c r="F1303" s="18"/>
      <c r="G1303" s="18"/>
      <c r="H1303" s="252"/>
      <c r="I1303" s="18"/>
      <c r="J1303" s="18"/>
      <c r="W1303" s="215"/>
      <c r="X1303" s="18"/>
      <c r="Y1303" s="31"/>
      <c r="Z1303" s="31"/>
      <c r="AA1303" s="43"/>
      <c r="AB1303" s="18"/>
      <c r="AC1303" s="18"/>
      <c r="AE1303" s="18"/>
      <c r="AF1303" s="18"/>
      <c r="AG1303" s="18"/>
      <c r="AI1303" s="18"/>
      <c r="AK1303" s="18"/>
      <c r="AL1303" s="18"/>
      <c r="AN1303" s="36"/>
      <c r="AO1303" s="36"/>
      <c r="AP1303" s="36"/>
      <c r="AQ1303" s="36"/>
      <c r="AR1303" s="36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</row>
    <row r="1304" spans="6:69" x14ac:dyDescent="0.25">
      <c r="F1304" s="18"/>
      <c r="G1304" s="18"/>
      <c r="H1304" s="252"/>
      <c r="I1304" s="18"/>
      <c r="J1304" s="18"/>
      <c r="W1304" s="215"/>
      <c r="X1304" s="18"/>
      <c r="Y1304" s="31"/>
      <c r="Z1304" s="31"/>
      <c r="AA1304" s="43"/>
      <c r="AB1304" s="18"/>
      <c r="AC1304" s="18"/>
      <c r="AE1304" s="18"/>
      <c r="AF1304" s="18"/>
      <c r="AG1304" s="18"/>
      <c r="AI1304" s="18"/>
      <c r="AK1304" s="18"/>
      <c r="AL1304" s="18"/>
      <c r="AN1304" s="36"/>
      <c r="AO1304" s="36"/>
      <c r="AP1304" s="36"/>
      <c r="AQ1304" s="36"/>
      <c r="AR1304" s="36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</row>
    <row r="1305" spans="6:69" x14ac:dyDescent="0.25">
      <c r="F1305" s="18"/>
      <c r="G1305" s="18"/>
      <c r="H1305" s="252"/>
      <c r="I1305" s="18"/>
      <c r="J1305" s="18"/>
      <c r="W1305" s="215"/>
      <c r="X1305" s="18"/>
      <c r="Y1305" s="31"/>
      <c r="Z1305" s="31"/>
      <c r="AA1305" s="43"/>
      <c r="AB1305" s="18"/>
      <c r="AC1305" s="18"/>
      <c r="AE1305" s="18"/>
      <c r="AF1305" s="18"/>
      <c r="AG1305" s="18"/>
      <c r="AI1305" s="18"/>
      <c r="AK1305" s="18"/>
      <c r="AL1305" s="18"/>
      <c r="AN1305" s="36"/>
      <c r="AO1305" s="36"/>
      <c r="AP1305" s="36"/>
      <c r="AQ1305" s="36"/>
      <c r="AR1305" s="36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</row>
    <row r="1306" spans="6:69" x14ac:dyDescent="0.25">
      <c r="F1306" s="18"/>
      <c r="G1306" s="18"/>
      <c r="H1306" s="252"/>
      <c r="I1306" s="18"/>
      <c r="J1306" s="18"/>
      <c r="W1306" s="215"/>
      <c r="X1306" s="18"/>
      <c r="Y1306" s="31"/>
      <c r="Z1306" s="31"/>
      <c r="AA1306" s="43"/>
      <c r="AB1306" s="18"/>
      <c r="AC1306" s="18"/>
      <c r="AE1306" s="18"/>
      <c r="AF1306" s="18"/>
      <c r="AG1306" s="18"/>
      <c r="AI1306" s="18"/>
      <c r="AK1306" s="18"/>
      <c r="AL1306" s="18"/>
      <c r="AN1306" s="36"/>
      <c r="AO1306" s="36"/>
      <c r="AP1306" s="36"/>
      <c r="AQ1306" s="36"/>
      <c r="AR1306" s="36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</row>
    <row r="1307" spans="6:69" x14ac:dyDescent="0.25">
      <c r="F1307" s="18"/>
      <c r="G1307" s="18"/>
      <c r="H1307" s="252"/>
      <c r="I1307" s="18"/>
      <c r="J1307" s="18"/>
      <c r="W1307" s="215"/>
      <c r="X1307" s="18"/>
      <c r="Y1307" s="31"/>
      <c r="Z1307" s="31"/>
      <c r="AA1307" s="43"/>
      <c r="AB1307" s="18"/>
      <c r="AC1307" s="18"/>
      <c r="AE1307" s="18"/>
      <c r="AF1307" s="18"/>
      <c r="AG1307" s="18"/>
      <c r="AI1307" s="18"/>
      <c r="AK1307" s="18"/>
      <c r="AL1307" s="18"/>
      <c r="AN1307" s="36"/>
      <c r="AO1307" s="36"/>
      <c r="AP1307" s="36"/>
      <c r="AQ1307" s="36"/>
      <c r="AR1307" s="36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</row>
    <row r="1308" spans="6:69" x14ac:dyDescent="0.25">
      <c r="F1308" s="18"/>
      <c r="G1308" s="18"/>
      <c r="H1308" s="252"/>
      <c r="I1308" s="18"/>
      <c r="J1308" s="18"/>
      <c r="W1308" s="215"/>
      <c r="X1308" s="18"/>
      <c r="Y1308" s="31"/>
      <c r="Z1308" s="31"/>
      <c r="AA1308" s="43"/>
      <c r="AB1308" s="18"/>
      <c r="AC1308" s="18"/>
      <c r="AE1308" s="18"/>
      <c r="AF1308" s="18"/>
      <c r="AG1308" s="18"/>
      <c r="AI1308" s="18"/>
      <c r="AK1308" s="18"/>
      <c r="AL1308" s="18"/>
      <c r="AN1308" s="36"/>
      <c r="AO1308" s="36"/>
      <c r="AP1308" s="36"/>
      <c r="AQ1308" s="36"/>
      <c r="AR1308" s="36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</row>
    <row r="1309" spans="6:69" x14ac:dyDescent="0.25">
      <c r="F1309" s="18"/>
      <c r="G1309" s="18"/>
      <c r="H1309" s="252"/>
      <c r="I1309" s="18"/>
      <c r="J1309" s="18"/>
      <c r="W1309" s="215"/>
      <c r="X1309" s="18"/>
      <c r="Y1309" s="31"/>
      <c r="Z1309" s="31"/>
      <c r="AA1309" s="43"/>
      <c r="AB1309" s="18"/>
      <c r="AC1309" s="18"/>
      <c r="AE1309" s="18"/>
      <c r="AF1309" s="18"/>
      <c r="AG1309" s="18"/>
      <c r="AI1309" s="18"/>
      <c r="AK1309" s="18"/>
      <c r="AL1309" s="18"/>
      <c r="AN1309" s="36"/>
      <c r="AO1309" s="36"/>
      <c r="AP1309" s="36"/>
      <c r="AQ1309" s="36"/>
      <c r="AR1309" s="36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</row>
    <row r="1310" spans="6:69" x14ac:dyDescent="0.25">
      <c r="F1310" s="18"/>
      <c r="G1310" s="18"/>
      <c r="H1310" s="252"/>
      <c r="I1310" s="18"/>
      <c r="J1310" s="18"/>
      <c r="W1310" s="215"/>
      <c r="X1310" s="18"/>
      <c r="Y1310" s="31"/>
      <c r="Z1310" s="31"/>
      <c r="AA1310" s="43"/>
      <c r="AB1310" s="18"/>
      <c r="AC1310" s="18"/>
      <c r="AE1310" s="18"/>
      <c r="AF1310" s="18"/>
      <c r="AG1310" s="18"/>
      <c r="AI1310" s="18"/>
      <c r="AK1310" s="18"/>
      <c r="AL1310" s="18"/>
      <c r="AN1310" s="36"/>
      <c r="AO1310" s="36"/>
      <c r="AP1310" s="36"/>
      <c r="AQ1310" s="36"/>
      <c r="AR1310" s="36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</row>
    <row r="1311" spans="6:69" x14ac:dyDescent="0.25">
      <c r="F1311" s="18"/>
      <c r="G1311" s="18"/>
      <c r="H1311" s="252"/>
      <c r="I1311" s="18"/>
      <c r="J1311" s="18"/>
      <c r="W1311" s="215"/>
      <c r="X1311" s="18"/>
      <c r="Y1311" s="31"/>
      <c r="Z1311" s="31"/>
      <c r="AA1311" s="43"/>
      <c r="AB1311" s="18"/>
      <c r="AC1311" s="18"/>
      <c r="AE1311" s="18"/>
      <c r="AF1311" s="18"/>
      <c r="AG1311" s="18"/>
      <c r="AI1311" s="18"/>
      <c r="AK1311" s="18"/>
      <c r="AL1311" s="18"/>
      <c r="AN1311" s="36"/>
      <c r="AO1311" s="36"/>
      <c r="AP1311" s="36"/>
      <c r="AQ1311" s="36"/>
      <c r="AR1311" s="36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</row>
    <row r="1312" spans="6:69" x14ac:dyDescent="0.25">
      <c r="F1312" s="18"/>
      <c r="G1312" s="18"/>
      <c r="H1312" s="252"/>
      <c r="I1312" s="18"/>
      <c r="J1312" s="18"/>
      <c r="W1312" s="215"/>
      <c r="X1312" s="18"/>
      <c r="Y1312" s="31"/>
      <c r="Z1312" s="31"/>
      <c r="AA1312" s="43"/>
      <c r="AB1312" s="18"/>
      <c r="AC1312" s="18"/>
      <c r="AE1312" s="18"/>
      <c r="AF1312" s="18"/>
      <c r="AG1312" s="18"/>
      <c r="AI1312" s="18"/>
      <c r="AK1312" s="18"/>
      <c r="AL1312" s="18"/>
      <c r="AN1312" s="36"/>
      <c r="AO1312" s="36"/>
      <c r="AP1312" s="36"/>
      <c r="AQ1312" s="36"/>
      <c r="AR1312" s="36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</row>
    <row r="1313" spans="6:69" x14ac:dyDescent="0.25">
      <c r="F1313" s="18"/>
      <c r="G1313" s="18"/>
      <c r="H1313" s="252"/>
      <c r="I1313" s="18"/>
      <c r="J1313" s="18"/>
      <c r="W1313" s="215"/>
      <c r="X1313" s="18"/>
      <c r="Y1313" s="31"/>
      <c r="Z1313" s="31"/>
      <c r="AA1313" s="43"/>
      <c r="AB1313" s="18"/>
      <c r="AC1313" s="18"/>
      <c r="AE1313" s="18"/>
      <c r="AF1313" s="18"/>
      <c r="AG1313" s="18"/>
      <c r="AI1313" s="18"/>
      <c r="AK1313" s="18"/>
      <c r="AL1313" s="18"/>
      <c r="AN1313" s="36"/>
      <c r="AO1313" s="36"/>
      <c r="AP1313" s="36"/>
      <c r="AQ1313" s="36"/>
      <c r="AR1313" s="36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</row>
    <row r="1314" spans="6:69" x14ac:dyDescent="0.25">
      <c r="F1314" s="18"/>
      <c r="G1314" s="18"/>
      <c r="H1314" s="252"/>
      <c r="I1314" s="18"/>
      <c r="J1314" s="18"/>
      <c r="W1314" s="215"/>
      <c r="X1314" s="18"/>
      <c r="Y1314" s="31"/>
      <c r="Z1314" s="31"/>
      <c r="AA1314" s="43"/>
      <c r="AB1314" s="18"/>
      <c r="AC1314" s="18"/>
      <c r="AE1314" s="18"/>
      <c r="AF1314" s="18"/>
      <c r="AG1314" s="18"/>
      <c r="AI1314" s="18"/>
      <c r="AK1314" s="18"/>
      <c r="AL1314" s="18"/>
      <c r="AN1314" s="36"/>
      <c r="AO1314" s="36"/>
      <c r="AP1314" s="36"/>
      <c r="AQ1314" s="36"/>
      <c r="AR1314" s="36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</row>
    <row r="1315" spans="6:69" x14ac:dyDescent="0.25">
      <c r="F1315" s="18"/>
      <c r="G1315" s="18"/>
      <c r="H1315" s="252"/>
      <c r="I1315" s="18"/>
      <c r="J1315" s="18"/>
      <c r="W1315" s="215"/>
      <c r="X1315" s="18"/>
      <c r="Y1315" s="31"/>
      <c r="Z1315" s="31"/>
      <c r="AA1315" s="43"/>
      <c r="AB1315" s="18"/>
      <c r="AC1315" s="18"/>
      <c r="AE1315" s="18"/>
      <c r="AF1315" s="18"/>
      <c r="AG1315" s="18"/>
      <c r="AI1315" s="18"/>
      <c r="AK1315" s="18"/>
      <c r="AL1315" s="18"/>
      <c r="AN1315" s="36"/>
      <c r="AO1315" s="36"/>
      <c r="AP1315" s="36"/>
      <c r="AQ1315" s="36"/>
      <c r="AR1315" s="36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</row>
    <row r="1316" spans="6:69" x14ac:dyDescent="0.25">
      <c r="F1316" s="18"/>
      <c r="G1316" s="18"/>
      <c r="H1316" s="252"/>
      <c r="I1316" s="18"/>
      <c r="J1316" s="18"/>
      <c r="W1316" s="215"/>
      <c r="X1316" s="18"/>
      <c r="Y1316" s="31"/>
      <c r="Z1316" s="31"/>
      <c r="AA1316" s="43"/>
      <c r="AB1316" s="18"/>
      <c r="AC1316" s="18"/>
      <c r="AE1316" s="18"/>
      <c r="AF1316" s="18"/>
      <c r="AG1316" s="18"/>
      <c r="AI1316" s="18"/>
      <c r="AK1316" s="18"/>
      <c r="AL1316" s="18"/>
      <c r="AN1316" s="36"/>
      <c r="AO1316" s="36"/>
      <c r="AP1316" s="36"/>
      <c r="AQ1316" s="36"/>
      <c r="AR1316" s="36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</row>
    <row r="1317" spans="6:69" x14ac:dyDescent="0.25">
      <c r="F1317" s="18"/>
      <c r="G1317" s="18"/>
      <c r="H1317" s="252"/>
      <c r="I1317" s="18"/>
      <c r="J1317" s="18"/>
      <c r="W1317" s="215"/>
      <c r="X1317" s="18"/>
      <c r="Y1317" s="31"/>
      <c r="Z1317" s="31"/>
      <c r="AA1317" s="43"/>
      <c r="AB1317" s="18"/>
      <c r="AC1317" s="18"/>
      <c r="AE1317" s="18"/>
      <c r="AF1317" s="18"/>
      <c r="AG1317" s="18"/>
      <c r="AI1317" s="18"/>
      <c r="AK1317" s="18"/>
      <c r="AL1317" s="18"/>
      <c r="AN1317" s="36"/>
      <c r="AO1317" s="36"/>
      <c r="AP1317" s="36"/>
      <c r="AQ1317" s="36"/>
      <c r="AR1317" s="36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</row>
    <row r="1318" spans="6:69" x14ac:dyDescent="0.25">
      <c r="F1318" s="18"/>
      <c r="G1318" s="18"/>
      <c r="H1318" s="252"/>
      <c r="I1318" s="18"/>
      <c r="J1318" s="18"/>
      <c r="W1318" s="215"/>
      <c r="X1318" s="18"/>
      <c r="Y1318" s="31"/>
      <c r="Z1318" s="31"/>
      <c r="AA1318" s="43"/>
      <c r="AB1318" s="18"/>
      <c r="AC1318" s="18"/>
      <c r="AE1318" s="18"/>
      <c r="AF1318" s="18"/>
      <c r="AG1318" s="18"/>
      <c r="AI1318" s="18"/>
      <c r="AK1318" s="18"/>
      <c r="AL1318" s="18"/>
      <c r="AN1318" s="36"/>
      <c r="AO1318" s="36"/>
      <c r="AP1318" s="36"/>
      <c r="AQ1318" s="36"/>
      <c r="AR1318" s="36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</row>
    <row r="1319" spans="6:69" x14ac:dyDescent="0.25">
      <c r="F1319" s="18"/>
      <c r="G1319" s="18"/>
      <c r="H1319" s="252"/>
      <c r="I1319" s="18"/>
      <c r="J1319" s="18"/>
      <c r="W1319" s="215"/>
      <c r="X1319" s="18"/>
      <c r="Y1319" s="31"/>
      <c r="Z1319" s="31"/>
      <c r="AA1319" s="43"/>
      <c r="AB1319" s="18"/>
      <c r="AC1319" s="18"/>
      <c r="AE1319" s="18"/>
      <c r="AF1319" s="18"/>
      <c r="AG1319" s="18"/>
      <c r="AI1319" s="18"/>
      <c r="AK1319" s="18"/>
      <c r="AL1319" s="18"/>
      <c r="AN1319" s="36"/>
      <c r="AO1319" s="36"/>
      <c r="AP1319" s="36"/>
      <c r="AQ1319" s="36"/>
      <c r="AR1319" s="36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</row>
    <row r="1320" spans="6:69" x14ac:dyDescent="0.25">
      <c r="F1320" s="18"/>
      <c r="G1320" s="18"/>
      <c r="H1320" s="252"/>
      <c r="I1320" s="18"/>
      <c r="J1320" s="18"/>
      <c r="W1320" s="215"/>
      <c r="X1320" s="18"/>
      <c r="Y1320" s="31"/>
      <c r="Z1320" s="31"/>
      <c r="AA1320" s="43"/>
      <c r="AB1320" s="18"/>
      <c r="AC1320" s="18"/>
      <c r="AE1320" s="18"/>
      <c r="AF1320" s="18"/>
      <c r="AG1320" s="18"/>
      <c r="AI1320" s="18"/>
      <c r="AK1320" s="18"/>
      <c r="AL1320" s="18"/>
      <c r="AN1320" s="36"/>
      <c r="AO1320" s="36"/>
      <c r="AP1320" s="36"/>
      <c r="AQ1320" s="36"/>
      <c r="AR1320" s="36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</row>
    <row r="1321" spans="6:69" x14ac:dyDescent="0.25">
      <c r="F1321" s="18"/>
      <c r="G1321" s="18"/>
      <c r="H1321" s="252"/>
      <c r="I1321" s="18"/>
      <c r="J1321" s="18"/>
      <c r="W1321" s="215"/>
      <c r="X1321" s="18"/>
      <c r="Y1321" s="31"/>
      <c r="Z1321" s="31"/>
      <c r="AA1321" s="43"/>
      <c r="AB1321" s="18"/>
      <c r="AC1321" s="18"/>
      <c r="AE1321" s="18"/>
      <c r="AF1321" s="18"/>
      <c r="AG1321" s="18"/>
      <c r="AI1321" s="18"/>
      <c r="AK1321" s="18"/>
      <c r="AL1321" s="18"/>
      <c r="AN1321" s="36"/>
      <c r="AO1321" s="36"/>
      <c r="AP1321" s="36"/>
      <c r="AQ1321" s="36"/>
      <c r="AR1321" s="36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</row>
    <row r="1322" spans="6:69" x14ac:dyDescent="0.25">
      <c r="F1322" s="18"/>
      <c r="G1322" s="18"/>
      <c r="H1322" s="252"/>
      <c r="I1322" s="18"/>
      <c r="J1322" s="18"/>
      <c r="W1322" s="215"/>
      <c r="X1322" s="18"/>
      <c r="Y1322" s="31"/>
      <c r="Z1322" s="31"/>
      <c r="AA1322" s="43"/>
      <c r="AB1322" s="18"/>
      <c r="AC1322" s="18"/>
      <c r="AE1322" s="18"/>
      <c r="AF1322" s="18"/>
      <c r="AG1322" s="18"/>
      <c r="AI1322" s="18"/>
      <c r="AK1322" s="18"/>
      <c r="AL1322" s="18"/>
      <c r="AN1322" s="36"/>
      <c r="AO1322" s="36"/>
      <c r="AP1322" s="36"/>
      <c r="AQ1322" s="36"/>
      <c r="AR1322" s="36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</row>
    <row r="1323" spans="6:69" x14ac:dyDescent="0.25">
      <c r="F1323" s="18"/>
      <c r="G1323" s="18"/>
      <c r="H1323" s="252"/>
      <c r="I1323" s="18"/>
      <c r="J1323" s="18"/>
      <c r="W1323" s="215"/>
      <c r="X1323" s="18"/>
      <c r="Y1323" s="31"/>
      <c r="Z1323" s="31"/>
      <c r="AA1323" s="43"/>
      <c r="AB1323" s="18"/>
      <c r="AC1323" s="18"/>
      <c r="AE1323" s="18"/>
      <c r="AF1323" s="18"/>
      <c r="AG1323" s="18"/>
      <c r="AI1323" s="18"/>
      <c r="AK1323" s="18"/>
      <c r="AL1323" s="18"/>
      <c r="AN1323" s="36"/>
      <c r="AO1323" s="36"/>
      <c r="AP1323" s="36"/>
      <c r="AQ1323" s="36"/>
      <c r="AR1323" s="36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</row>
    <row r="1324" spans="6:69" x14ac:dyDescent="0.25">
      <c r="F1324" s="18"/>
      <c r="G1324" s="18"/>
      <c r="H1324" s="252"/>
      <c r="I1324" s="18"/>
      <c r="J1324" s="18"/>
      <c r="W1324" s="215"/>
      <c r="X1324" s="18"/>
      <c r="Y1324" s="31"/>
      <c r="Z1324" s="31"/>
      <c r="AA1324" s="43"/>
      <c r="AB1324" s="18"/>
      <c r="AC1324" s="18"/>
      <c r="AE1324" s="18"/>
      <c r="AF1324" s="18"/>
      <c r="AG1324" s="18"/>
      <c r="AI1324" s="18"/>
      <c r="AK1324" s="18"/>
      <c r="AL1324" s="18"/>
      <c r="AN1324" s="36"/>
      <c r="AO1324" s="36"/>
      <c r="AP1324" s="36"/>
      <c r="AQ1324" s="36"/>
      <c r="AR1324" s="36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</row>
    <row r="1325" spans="6:69" x14ac:dyDescent="0.25">
      <c r="F1325" s="18"/>
      <c r="G1325" s="18"/>
      <c r="H1325" s="252"/>
      <c r="I1325" s="18"/>
      <c r="J1325" s="18"/>
      <c r="W1325" s="215"/>
      <c r="X1325" s="18"/>
      <c r="Y1325" s="31"/>
      <c r="Z1325" s="31"/>
      <c r="AA1325" s="43"/>
      <c r="AB1325" s="18"/>
      <c r="AC1325" s="18"/>
      <c r="AE1325" s="18"/>
      <c r="AF1325" s="18"/>
      <c r="AG1325" s="18"/>
      <c r="AI1325" s="18"/>
      <c r="AK1325" s="18"/>
      <c r="AL1325" s="18"/>
      <c r="AN1325" s="36"/>
      <c r="AO1325" s="36"/>
      <c r="AP1325" s="36"/>
      <c r="AQ1325" s="36"/>
      <c r="AR1325" s="36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</row>
    <row r="1326" spans="6:69" x14ac:dyDescent="0.25">
      <c r="F1326" s="18"/>
      <c r="G1326" s="18"/>
      <c r="H1326" s="252"/>
      <c r="I1326" s="18"/>
      <c r="J1326" s="18"/>
      <c r="W1326" s="215"/>
      <c r="X1326" s="18"/>
      <c r="Y1326" s="31"/>
      <c r="Z1326" s="31"/>
      <c r="AA1326" s="43"/>
      <c r="AB1326" s="18"/>
      <c r="AC1326" s="18"/>
      <c r="AE1326" s="18"/>
      <c r="AF1326" s="18"/>
      <c r="AG1326" s="18"/>
      <c r="AI1326" s="18"/>
      <c r="AK1326" s="18"/>
      <c r="AL1326" s="18"/>
      <c r="AN1326" s="36"/>
      <c r="AO1326" s="36"/>
      <c r="AP1326" s="36"/>
      <c r="AQ1326" s="36"/>
      <c r="AR1326" s="36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</row>
    <row r="1327" spans="6:69" x14ac:dyDescent="0.25">
      <c r="F1327" s="18"/>
      <c r="G1327" s="18"/>
      <c r="H1327" s="252"/>
      <c r="I1327" s="18"/>
      <c r="J1327" s="18"/>
      <c r="W1327" s="215"/>
      <c r="X1327" s="18"/>
      <c r="Y1327" s="31"/>
      <c r="Z1327" s="31"/>
      <c r="AA1327" s="43"/>
      <c r="AB1327" s="18"/>
      <c r="AC1327" s="18"/>
      <c r="AE1327" s="18"/>
      <c r="AF1327" s="18"/>
      <c r="AG1327" s="18"/>
      <c r="AI1327" s="18"/>
      <c r="AK1327" s="18"/>
      <c r="AL1327" s="18"/>
      <c r="AN1327" s="36"/>
      <c r="AO1327" s="36"/>
      <c r="AP1327" s="36"/>
      <c r="AQ1327" s="36"/>
      <c r="AR1327" s="36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</row>
    <row r="1328" spans="6:69" x14ac:dyDescent="0.25">
      <c r="F1328" s="18"/>
      <c r="G1328" s="18"/>
      <c r="H1328" s="252"/>
      <c r="I1328" s="18"/>
      <c r="J1328" s="18"/>
      <c r="W1328" s="215"/>
      <c r="X1328" s="18"/>
      <c r="Y1328" s="31"/>
      <c r="Z1328" s="31"/>
      <c r="AA1328" s="43"/>
      <c r="AB1328" s="18"/>
      <c r="AC1328" s="18"/>
      <c r="AE1328" s="18"/>
      <c r="AF1328" s="18"/>
      <c r="AG1328" s="18"/>
      <c r="AI1328" s="18"/>
      <c r="AK1328" s="18"/>
      <c r="AL1328" s="18"/>
      <c r="AN1328" s="36"/>
      <c r="AO1328" s="36"/>
      <c r="AP1328" s="36"/>
      <c r="AQ1328" s="36"/>
      <c r="AR1328" s="36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</row>
    <row r="1329" spans="6:69" x14ac:dyDescent="0.25">
      <c r="F1329" s="18"/>
      <c r="G1329" s="18"/>
      <c r="H1329" s="252"/>
      <c r="I1329" s="18"/>
      <c r="J1329" s="18"/>
      <c r="W1329" s="215"/>
      <c r="X1329" s="18"/>
      <c r="Y1329" s="31"/>
      <c r="Z1329" s="31"/>
      <c r="AA1329" s="43"/>
      <c r="AB1329" s="18"/>
      <c r="AC1329" s="18"/>
      <c r="AE1329" s="18"/>
      <c r="AF1329" s="18"/>
      <c r="AG1329" s="18"/>
      <c r="AI1329" s="18"/>
      <c r="AK1329" s="18"/>
      <c r="AL1329" s="18"/>
      <c r="AN1329" s="36"/>
      <c r="AO1329" s="36"/>
      <c r="AP1329" s="36"/>
      <c r="AQ1329" s="36"/>
      <c r="AR1329" s="36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</row>
    <row r="1330" spans="6:69" x14ac:dyDescent="0.25">
      <c r="F1330" s="18"/>
      <c r="G1330" s="18"/>
      <c r="H1330" s="252"/>
      <c r="I1330" s="18"/>
      <c r="J1330" s="18"/>
      <c r="W1330" s="215"/>
      <c r="X1330" s="18"/>
      <c r="Y1330" s="31"/>
      <c r="Z1330" s="31"/>
      <c r="AA1330" s="43"/>
      <c r="AB1330" s="18"/>
      <c r="AC1330" s="18"/>
      <c r="AE1330" s="18"/>
      <c r="AF1330" s="18"/>
      <c r="AG1330" s="18"/>
      <c r="AI1330" s="18"/>
      <c r="AK1330" s="18"/>
      <c r="AL1330" s="18"/>
      <c r="AN1330" s="36"/>
      <c r="AO1330" s="36"/>
      <c r="AP1330" s="36"/>
      <c r="AQ1330" s="36"/>
      <c r="AR1330" s="36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</row>
    <row r="1331" spans="6:69" x14ac:dyDescent="0.25">
      <c r="F1331" s="18"/>
      <c r="G1331" s="18"/>
      <c r="H1331" s="252"/>
      <c r="I1331" s="18"/>
      <c r="J1331" s="18"/>
      <c r="W1331" s="215"/>
      <c r="X1331" s="18"/>
      <c r="Y1331" s="31"/>
      <c r="Z1331" s="31"/>
      <c r="AA1331" s="43"/>
      <c r="AB1331" s="18"/>
      <c r="AC1331" s="18"/>
      <c r="AE1331" s="18"/>
      <c r="AF1331" s="18"/>
      <c r="AG1331" s="18"/>
      <c r="AI1331" s="18"/>
      <c r="AK1331" s="18"/>
      <c r="AL1331" s="18"/>
      <c r="AN1331" s="36"/>
      <c r="AO1331" s="36"/>
      <c r="AP1331" s="36"/>
      <c r="AQ1331" s="36"/>
      <c r="AR1331" s="36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</row>
    <row r="1332" spans="6:69" x14ac:dyDescent="0.25">
      <c r="F1332" s="18"/>
      <c r="G1332" s="18"/>
      <c r="H1332" s="252"/>
      <c r="I1332" s="18"/>
      <c r="J1332" s="18"/>
      <c r="W1332" s="215"/>
      <c r="X1332" s="18"/>
      <c r="Y1332" s="31"/>
      <c r="Z1332" s="31"/>
      <c r="AA1332" s="43"/>
      <c r="AB1332" s="18"/>
      <c r="AC1332" s="18"/>
      <c r="AE1332" s="18"/>
      <c r="AF1332" s="18"/>
      <c r="AG1332" s="18"/>
      <c r="AI1332" s="18"/>
      <c r="AK1332" s="18"/>
      <c r="AL1332" s="18"/>
      <c r="AN1332" s="36"/>
      <c r="AO1332" s="36"/>
      <c r="AP1332" s="36"/>
      <c r="AQ1332" s="36"/>
      <c r="AR1332" s="36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</row>
    <row r="1333" spans="6:69" x14ac:dyDescent="0.25">
      <c r="F1333" s="18"/>
      <c r="G1333" s="18"/>
      <c r="H1333" s="252"/>
      <c r="I1333" s="18"/>
      <c r="J1333" s="18"/>
      <c r="W1333" s="215"/>
      <c r="X1333" s="18"/>
      <c r="Y1333" s="31"/>
      <c r="Z1333" s="31"/>
      <c r="AA1333" s="43"/>
      <c r="AB1333" s="18"/>
      <c r="AC1333" s="18"/>
      <c r="AE1333" s="18"/>
      <c r="AF1333" s="18"/>
      <c r="AG1333" s="18"/>
      <c r="AI1333" s="18"/>
      <c r="AK1333" s="18"/>
      <c r="AL1333" s="18"/>
      <c r="AN1333" s="36"/>
      <c r="AO1333" s="36"/>
      <c r="AP1333" s="36"/>
      <c r="AQ1333" s="36"/>
      <c r="AR1333" s="36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</row>
    <row r="1334" spans="6:69" x14ac:dyDescent="0.25">
      <c r="F1334" s="18"/>
      <c r="G1334" s="18"/>
      <c r="H1334" s="252"/>
      <c r="I1334" s="18"/>
      <c r="J1334" s="18"/>
      <c r="W1334" s="215"/>
      <c r="X1334" s="18"/>
      <c r="Y1334" s="31"/>
      <c r="Z1334" s="31"/>
      <c r="AA1334" s="43"/>
      <c r="AB1334" s="18"/>
      <c r="AC1334" s="18"/>
      <c r="AE1334" s="18"/>
      <c r="AF1334" s="18"/>
      <c r="AG1334" s="18"/>
      <c r="AI1334" s="18"/>
      <c r="AK1334" s="18"/>
      <c r="AL1334" s="18"/>
      <c r="AN1334" s="36"/>
      <c r="AO1334" s="36"/>
      <c r="AP1334" s="36"/>
      <c r="AQ1334" s="36"/>
      <c r="AR1334" s="36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</row>
    <row r="1335" spans="6:69" x14ac:dyDescent="0.25">
      <c r="F1335" s="18"/>
      <c r="G1335" s="18"/>
      <c r="H1335" s="252"/>
      <c r="I1335" s="18"/>
      <c r="J1335" s="18"/>
      <c r="W1335" s="215"/>
      <c r="X1335" s="18"/>
      <c r="Y1335" s="31"/>
      <c r="Z1335" s="31"/>
      <c r="AA1335" s="43"/>
      <c r="AB1335" s="18"/>
      <c r="AC1335" s="18"/>
      <c r="AE1335" s="18"/>
      <c r="AF1335" s="18"/>
      <c r="AG1335" s="18"/>
      <c r="AI1335" s="18"/>
      <c r="AK1335" s="18"/>
      <c r="AL1335" s="18"/>
      <c r="AN1335" s="36"/>
      <c r="AO1335" s="36"/>
      <c r="AP1335" s="36"/>
      <c r="AQ1335" s="36"/>
      <c r="AR1335" s="36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</row>
    <row r="1336" spans="6:69" x14ac:dyDescent="0.25">
      <c r="F1336" s="18"/>
      <c r="G1336" s="18"/>
      <c r="H1336" s="252"/>
      <c r="I1336" s="18"/>
      <c r="J1336" s="18"/>
      <c r="W1336" s="215"/>
      <c r="X1336" s="18"/>
      <c r="Y1336" s="31"/>
      <c r="Z1336" s="31"/>
      <c r="AA1336" s="43"/>
      <c r="AB1336" s="18"/>
      <c r="AC1336" s="18"/>
      <c r="AE1336" s="18"/>
      <c r="AF1336" s="18"/>
      <c r="AG1336" s="18"/>
      <c r="AI1336" s="18"/>
      <c r="AK1336" s="18"/>
      <c r="AL1336" s="18"/>
      <c r="AN1336" s="36"/>
      <c r="AO1336" s="36"/>
      <c r="AP1336" s="36"/>
      <c r="AQ1336" s="36"/>
      <c r="AR1336" s="36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</row>
    <row r="1337" spans="6:69" x14ac:dyDescent="0.25">
      <c r="F1337" s="18"/>
      <c r="G1337" s="18"/>
      <c r="H1337" s="252"/>
      <c r="I1337" s="18"/>
      <c r="J1337" s="18"/>
      <c r="W1337" s="215"/>
      <c r="X1337" s="18"/>
      <c r="Y1337" s="31"/>
      <c r="Z1337" s="31"/>
      <c r="AA1337" s="43"/>
      <c r="AB1337" s="18"/>
      <c r="AC1337" s="18"/>
      <c r="AE1337" s="18"/>
      <c r="AF1337" s="18"/>
      <c r="AG1337" s="18"/>
      <c r="AI1337" s="18"/>
      <c r="AK1337" s="18"/>
      <c r="AL1337" s="18"/>
      <c r="AN1337" s="36"/>
      <c r="AO1337" s="36"/>
      <c r="AP1337" s="36"/>
      <c r="AQ1337" s="36"/>
      <c r="AR1337" s="36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</row>
    <row r="1338" spans="6:69" x14ac:dyDescent="0.25">
      <c r="F1338" s="18"/>
      <c r="G1338" s="18"/>
      <c r="H1338" s="252"/>
      <c r="I1338" s="18"/>
      <c r="J1338" s="18"/>
      <c r="W1338" s="215"/>
      <c r="X1338" s="18"/>
      <c r="Y1338" s="31"/>
      <c r="Z1338" s="31"/>
      <c r="AA1338" s="43"/>
      <c r="AB1338" s="18"/>
      <c r="AC1338" s="18"/>
      <c r="AE1338" s="18"/>
      <c r="AF1338" s="18"/>
      <c r="AG1338" s="18"/>
      <c r="AI1338" s="18"/>
      <c r="AK1338" s="18"/>
      <c r="AL1338" s="18"/>
      <c r="AN1338" s="36"/>
      <c r="AO1338" s="36"/>
      <c r="AP1338" s="36"/>
      <c r="AQ1338" s="36"/>
      <c r="AR1338" s="36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</row>
    <row r="1339" spans="6:69" x14ac:dyDescent="0.25">
      <c r="F1339" s="18"/>
      <c r="G1339" s="18"/>
      <c r="H1339" s="252"/>
      <c r="I1339" s="18"/>
      <c r="J1339" s="18"/>
      <c r="W1339" s="215"/>
      <c r="X1339" s="18"/>
      <c r="Y1339" s="31"/>
      <c r="Z1339" s="31"/>
      <c r="AA1339" s="43"/>
      <c r="AB1339" s="18"/>
      <c r="AC1339" s="18"/>
      <c r="AE1339" s="18"/>
      <c r="AF1339" s="18"/>
      <c r="AG1339" s="18"/>
      <c r="AI1339" s="18"/>
      <c r="AK1339" s="18"/>
      <c r="AL1339" s="18"/>
      <c r="AN1339" s="36"/>
      <c r="AO1339" s="36"/>
      <c r="AP1339" s="36"/>
      <c r="AQ1339" s="36"/>
      <c r="AR1339" s="36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</row>
    <row r="1340" spans="6:69" x14ac:dyDescent="0.25">
      <c r="F1340" s="18"/>
      <c r="G1340" s="18"/>
      <c r="H1340" s="252"/>
      <c r="I1340" s="18"/>
      <c r="J1340" s="18"/>
      <c r="W1340" s="215"/>
      <c r="X1340" s="18"/>
      <c r="Y1340" s="31"/>
      <c r="Z1340" s="31"/>
      <c r="AA1340" s="43"/>
      <c r="AB1340" s="18"/>
      <c r="AC1340" s="18"/>
      <c r="AE1340" s="18"/>
      <c r="AF1340" s="18"/>
      <c r="AG1340" s="18"/>
      <c r="AI1340" s="18"/>
      <c r="AK1340" s="18"/>
      <c r="AL1340" s="18"/>
      <c r="AN1340" s="36"/>
      <c r="AO1340" s="36"/>
      <c r="AP1340" s="36"/>
      <c r="AQ1340" s="36"/>
      <c r="AR1340" s="36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</row>
    <row r="1341" spans="6:69" x14ac:dyDescent="0.25">
      <c r="F1341" s="18"/>
      <c r="G1341" s="18"/>
      <c r="H1341" s="252"/>
      <c r="I1341" s="18"/>
      <c r="J1341" s="18"/>
      <c r="W1341" s="215"/>
      <c r="X1341" s="18"/>
      <c r="Y1341" s="31"/>
      <c r="Z1341" s="31"/>
      <c r="AA1341" s="43"/>
      <c r="AB1341" s="18"/>
      <c r="AC1341" s="18"/>
      <c r="AE1341" s="18"/>
      <c r="AF1341" s="18"/>
      <c r="AG1341" s="18"/>
      <c r="AI1341" s="18"/>
      <c r="AK1341" s="18"/>
      <c r="AL1341" s="18"/>
      <c r="AN1341" s="36"/>
      <c r="AO1341" s="36"/>
      <c r="AP1341" s="36"/>
      <c r="AQ1341" s="36"/>
      <c r="AR1341" s="36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</row>
    <row r="1342" spans="6:69" x14ac:dyDescent="0.25">
      <c r="F1342" s="18"/>
      <c r="G1342" s="18"/>
      <c r="H1342" s="252"/>
      <c r="I1342" s="18"/>
      <c r="J1342" s="18"/>
      <c r="W1342" s="215"/>
      <c r="X1342" s="18"/>
      <c r="Y1342" s="31"/>
      <c r="Z1342" s="31"/>
      <c r="AA1342" s="43"/>
      <c r="AB1342" s="18"/>
      <c r="AC1342" s="18"/>
      <c r="AE1342" s="18"/>
      <c r="AF1342" s="18"/>
      <c r="AG1342" s="18"/>
      <c r="AI1342" s="18"/>
      <c r="AK1342" s="18"/>
      <c r="AL1342" s="18"/>
      <c r="AN1342" s="36"/>
      <c r="AO1342" s="36"/>
      <c r="AP1342" s="36"/>
      <c r="AQ1342" s="36"/>
      <c r="AR1342" s="36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</row>
    <row r="1343" spans="6:69" x14ac:dyDescent="0.25">
      <c r="F1343" s="18"/>
      <c r="G1343" s="18"/>
      <c r="H1343" s="252"/>
      <c r="I1343" s="18"/>
      <c r="J1343" s="18"/>
      <c r="W1343" s="215"/>
      <c r="X1343" s="18"/>
      <c r="Y1343" s="31"/>
      <c r="Z1343" s="31"/>
      <c r="AA1343" s="43"/>
      <c r="AB1343" s="18"/>
      <c r="AC1343" s="18"/>
      <c r="AE1343" s="18"/>
      <c r="AF1343" s="18"/>
      <c r="AG1343" s="18"/>
      <c r="AI1343" s="18"/>
      <c r="AK1343" s="18"/>
      <c r="AL1343" s="18"/>
      <c r="AN1343" s="36"/>
      <c r="AO1343" s="36"/>
      <c r="AP1343" s="36"/>
      <c r="AQ1343" s="36"/>
      <c r="AR1343" s="36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</row>
    <row r="1344" spans="6:69" x14ac:dyDescent="0.25">
      <c r="F1344" s="18"/>
      <c r="G1344" s="18"/>
      <c r="H1344" s="252"/>
      <c r="I1344" s="18"/>
      <c r="J1344" s="18"/>
      <c r="W1344" s="215"/>
      <c r="X1344" s="18"/>
      <c r="Y1344" s="31"/>
      <c r="Z1344" s="31"/>
      <c r="AA1344" s="43"/>
      <c r="AB1344" s="18"/>
      <c r="AC1344" s="18"/>
      <c r="AE1344" s="18"/>
      <c r="AF1344" s="18"/>
      <c r="AG1344" s="18"/>
      <c r="AI1344" s="18"/>
      <c r="AK1344" s="18"/>
      <c r="AL1344" s="18"/>
      <c r="AN1344" s="36"/>
      <c r="AO1344" s="36"/>
      <c r="AP1344" s="36"/>
      <c r="AQ1344" s="36"/>
      <c r="AR1344" s="36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</row>
    <row r="1345" spans="6:69" x14ac:dyDescent="0.25">
      <c r="F1345" s="18"/>
      <c r="G1345" s="18"/>
      <c r="H1345" s="252"/>
      <c r="I1345" s="18"/>
      <c r="J1345" s="18"/>
      <c r="W1345" s="215"/>
      <c r="X1345" s="18"/>
      <c r="Y1345" s="31"/>
      <c r="Z1345" s="31"/>
      <c r="AA1345" s="43"/>
      <c r="AB1345" s="18"/>
      <c r="AC1345" s="18"/>
      <c r="AE1345" s="18"/>
      <c r="AF1345" s="18"/>
      <c r="AG1345" s="18"/>
      <c r="AI1345" s="18"/>
      <c r="AK1345" s="18"/>
      <c r="AL1345" s="18"/>
      <c r="AN1345" s="36"/>
      <c r="AO1345" s="36"/>
      <c r="AP1345" s="36"/>
      <c r="AQ1345" s="36"/>
      <c r="AR1345" s="36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</row>
    <row r="1346" spans="6:69" x14ac:dyDescent="0.25">
      <c r="F1346" s="18"/>
      <c r="G1346" s="18"/>
      <c r="H1346" s="252"/>
      <c r="I1346" s="18"/>
      <c r="J1346" s="18"/>
      <c r="W1346" s="215"/>
      <c r="X1346" s="18"/>
      <c r="Y1346" s="31"/>
      <c r="Z1346" s="31"/>
      <c r="AA1346" s="43"/>
      <c r="AB1346" s="18"/>
      <c r="AC1346" s="18"/>
      <c r="AE1346" s="18"/>
      <c r="AF1346" s="18"/>
      <c r="AG1346" s="18"/>
      <c r="AI1346" s="18"/>
      <c r="AK1346" s="18"/>
      <c r="AL1346" s="18"/>
      <c r="AN1346" s="36"/>
      <c r="AO1346" s="36"/>
      <c r="AP1346" s="36"/>
      <c r="AQ1346" s="36"/>
      <c r="AR1346" s="36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</row>
    <row r="1347" spans="6:69" x14ac:dyDescent="0.25">
      <c r="F1347" s="18"/>
      <c r="G1347" s="18"/>
      <c r="H1347" s="252"/>
      <c r="I1347" s="18"/>
      <c r="J1347" s="18"/>
      <c r="W1347" s="215"/>
      <c r="X1347" s="18"/>
      <c r="Y1347" s="31"/>
      <c r="Z1347" s="31"/>
      <c r="AA1347" s="43"/>
      <c r="AB1347" s="18"/>
      <c r="AC1347" s="18"/>
      <c r="AE1347" s="18"/>
      <c r="AF1347" s="18"/>
      <c r="AG1347" s="18"/>
      <c r="AI1347" s="18"/>
      <c r="AK1347" s="18"/>
      <c r="AL1347" s="18"/>
      <c r="AN1347" s="36"/>
      <c r="AO1347" s="36"/>
      <c r="AP1347" s="36"/>
      <c r="AQ1347" s="36"/>
      <c r="AR1347" s="36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</row>
    <row r="1348" spans="6:69" x14ac:dyDescent="0.25">
      <c r="F1348" s="18"/>
      <c r="G1348" s="18"/>
      <c r="H1348" s="252"/>
      <c r="I1348" s="18"/>
      <c r="J1348" s="18"/>
      <c r="W1348" s="215"/>
      <c r="X1348" s="18"/>
      <c r="Y1348" s="31"/>
      <c r="Z1348" s="31"/>
      <c r="AA1348" s="43"/>
      <c r="AB1348" s="18"/>
      <c r="AC1348" s="18"/>
      <c r="AE1348" s="18"/>
      <c r="AF1348" s="18"/>
      <c r="AG1348" s="18"/>
      <c r="AI1348" s="18"/>
      <c r="AK1348" s="18"/>
      <c r="AL1348" s="18"/>
      <c r="AN1348" s="36"/>
      <c r="AO1348" s="36"/>
      <c r="AP1348" s="36"/>
      <c r="AQ1348" s="36"/>
      <c r="AR1348" s="36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</row>
    <row r="1349" spans="6:69" x14ac:dyDescent="0.25">
      <c r="F1349" s="18"/>
      <c r="G1349" s="18"/>
      <c r="H1349" s="252"/>
      <c r="I1349" s="18"/>
      <c r="J1349" s="18"/>
      <c r="W1349" s="215"/>
      <c r="X1349" s="18"/>
      <c r="Y1349" s="31"/>
      <c r="Z1349" s="31"/>
      <c r="AA1349" s="43"/>
      <c r="AB1349" s="18"/>
      <c r="AC1349" s="18"/>
      <c r="AE1349" s="18"/>
      <c r="AF1349" s="18"/>
      <c r="AG1349" s="18"/>
      <c r="AI1349" s="18"/>
      <c r="AK1349" s="18"/>
      <c r="AL1349" s="18"/>
      <c r="AN1349" s="36"/>
      <c r="AO1349" s="36"/>
      <c r="AP1349" s="36"/>
      <c r="AQ1349" s="36"/>
      <c r="AR1349" s="36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</row>
    <row r="1350" spans="6:69" x14ac:dyDescent="0.25">
      <c r="F1350" s="18"/>
      <c r="G1350" s="18"/>
      <c r="H1350" s="252"/>
      <c r="I1350" s="18"/>
      <c r="J1350" s="18"/>
      <c r="W1350" s="215"/>
      <c r="X1350" s="18"/>
      <c r="Y1350" s="31"/>
      <c r="Z1350" s="31"/>
      <c r="AA1350" s="43"/>
      <c r="AB1350" s="18"/>
      <c r="AC1350" s="18"/>
      <c r="AE1350" s="18"/>
      <c r="AF1350" s="18"/>
      <c r="AG1350" s="18"/>
      <c r="AI1350" s="18"/>
      <c r="AK1350" s="18"/>
      <c r="AL1350" s="18"/>
      <c r="AN1350" s="36"/>
      <c r="AO1350" s="36"/>
      <c r="AP1350" s="36"/>
      <c r="AQ1350" s="36"/>
      <c r="AR1350" s="36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</row>
    <row r="1351" spans="6:69" x14ac:dyDescent="0.25">
      <c r="F1351" s="18"/>
      <c r="G1351" s="18"/>
      <c r="H1351" s="252"/>
      <c r="I1351" s="18"/>
      <c r="J1351" s="18"/>
      <c r="W1351" s="215"/>
      <c r="X1351" s="18"/>
      <c r="Y1351" s="31"/>
      <c r="Z1351" s="31"/>
      <c r="AA1351" s="43"/>
      <c r="AB1351" s="18"/>
      <c r="AC1351" s="18"/>
      <c r="AE1351" s="18"/>
      <c r="AF1351" s="18"/>
      <c r="AG1351" s="18"/>
      <c r="AI1351" s="18"/>
      <c r="AK1351" s="18"/>
      <c r="AL1351" s="18"/>
      <c r="AN1351" s="36"/>
      <c r="AO1351" s="36"/>
      <c r="AP1351" s="36"/>
      <c r="AQ1351" s="36"/>
      <c r="AR1351" s="36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</row>
    <row r="1352" spans="6:69" x14ac:dyDescent="0.25">
      <c r="F1352" s="18"/>
      <c r="G1352" s="18"/>
      <c r="H1352" s="252"/>
      <c r="I1352" s="18"/>
      <c r="J1352" s="18"/>
      <c r="W1352" s="215"/>
      <c r="X1352" s="18"/>
      <c r="Y1352" s="31"/>
      <c r="Z1352" s="31"/>
      <c r="AA1352" s="43"/>
      <c r="AB1352" s="18"/>
      <c r="AC1352" s="18"/>
      <c r="AE1352" s="18"/>
      <c r="AF1352" s="18"/>
      <c r="AG1352" s="18"/>
      <c r="AI1352" s="18"/>
      <c r="AK1352" s="18"/>
      <c r="AL1352" s="18"/>
      <c r="AN1352" s="36"/>
      <c r="AO1352" s="36"/>
      <c r="AP1352" s="36"/>
      <c r="AQ1352" s="36"/>
      <c r="AR1352" s="36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</row>
    <row r="1353" spans="6:69" x14ac:dyDescent="0.25">
      <c r="F1353" s="18"/>
      <c r="G1353" s="18"/>
      <c r="H1353" s="252"/>
      <c r="I1353" s="18"/>
      <c r="J1353" s="18"/>
      <c r="W1353" s="215"/>
      <c r="X1353" s="18"/>
      <c r="Y1353" s="31"/>
      <c r="Z1353" s="31"/>
      <c r="AA1353" s="43"/>
      <c r="AB1353" s="18"/>
      <c r="AC1353" s="18"/>
      <c r="AE1353" s="18"/>
      <c r="AF1353" s="18"/>
      <c r="AG1353" s="18"/>
      <c r="AI1353" s="18"/>
      <c r="AK1353" s="18"/>
      <c r="AL1353" s="18"/>
      <c r="AN1353" s="36"/>
      <c r="AO1353" s="36"/>
      <c r="AP1353" s="36"/>
      <c r="AQ1353" s="36"/>
      <c r="AR1353" s="36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</row>
    <row r="1354" spans="6:69" x14ac:dyDescent="0.25">
      <c r="F1354" s="18"/>
      <c r="G1354" s="18"/>
      <c r="H1354" s="252"/>
      <c r="I1354" s="18"/>
      <c r="J1354" s="18"/>
      <c r="W1354" s="215"/>
      <c r="X1354" s="18"/>
      <c r="Y1354" s="31"/>
      <c r="Z1354" s="31"/>
      <c r="AA1354" s="43"/>
      <c r="AB1354" s="18"/>
      <c r="AC1354" s="18"/>
      <c r="AE1354" s="18"/>
      <c r="AF1354" s="18"/>
      <c r="AG1354" s="18"/>
      <c r="AI1354" s="18"/>
      <c r="AK1354" s="18"/>
      <c r="AL1354" s="18"/>
      <c r="AN1354" s="36"/>
      <c r="AO1354" s="36"/>
      <c r="AP1354" s="36"/>
      <c r="AQ1354" s="36"/>
      <c r="AR1354" s="36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</row>
    <row r="1355" spans="6:69" x14ac:dyDescent="0.25">
      <c r="F1355" s="18"/>
      <c r="G1355" s="18"/>
      <c r="H1355" s="252"/>
      <c r="I1355" s="18"/>
      <c r="J1355" s="18"/>
      <c r="W1355" s="215"/>
      <c r="X1355" s="18"/>
      <c r="Y1355" s="31"/>
      <c r="Z1355" s="31"/>
      <c r="AA1355" s="43"/>
      <c r="AB1355" s="18"/>
      <c r="AC1355" s="18"/>
      <c r="AE1355" s="18"/>
      <c r="AF1355" s="18"/>
      <c r="AG1355" s="18"/>
      <c r="AI1355" s="18"/>
      <c r="AK1355" s="18"/>
      <c r="AL1355" s="18"/>
      <c r="AN1355" s="36"/>
      <c r="AO1355" s="36"/>
      <c r="AP1355" s="36"/>
      <c r="AQ1355" s="36"/>
      <c r="AR1355" s="36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</row>
    <row r="1356" spans="6:69" x14ac:dyDescent="0.25">
      <c r="F1356" s="18"/>
      <c r="G1356" s="18"/>
      <c r="H1356" s="252"/>
      <c r="I1356" s="18"/>
      <c r="J1356" s="18"/>
      <c r="W1356" s="215"/>
      <c r="X1356" s="18"/>
      <c r="Y1356" s="31"/>
      <c r="Z1356" s="31"/>
      <c r="AA1356" s="43"/>
      <c r="AB1356" s="18"/>
      <c r="AC1356" s="18"/>
      <c r="AE1356" s="18"/>
      <c r="AF1356" s="18"/>
      <c r="AG1356" s="18"/>
      <c r="AI1356" s="18"/>
      <c r="AK1356" s="18"/>
      <c r="AL1356" s="18"/>
      <c r="AN1356" s="36"/>
      <c r="AO1356" s="36"/>
      <c r="AP1356" s="36"/>
      <c r="AQ1356" s="36"/>
      <c r="AR1356" s="36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</row>
    <row r="1357" spans="6:69" x14ac:dyDescent="0.25">
      <c r="F1357" s="18"/>
      <c r="G1357" s="18"/>
      <c r="H1357" s="252"/>
      <c r="I1357" s="18"/>
      <c r="J1357" s="18"/>
      <c r="W1357" s="215"/>
      <c r="X1357" s="18"/>
      <c r="Y1357" s="31"/>
      <c r="Z1357" s="31"/>
      <c r="AA1357" s="43"/>
      <c r="AB1357" s="18"/>
      <c r="AC1357" s="18"/>
      <c r="AE1357" s="18"/>
      <c r="AF1357" s="18"/>
      <c r="AG1357" s="18"/>
      <c r="AI1357" s="18"/>
      <c r="AK1357" s="18"/>
      <c r="AL1357" s="18"/>
      <c r="AN1357" s="36"/>
      <c r="AO1357" s="36"/>
      <c r="AP1357" s="36"/>
      <c r="AQ1357" s="36"/>
      <c r="AR1357" s="36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</row>
    <row r="1358" spans="6:69" x14ac:dyDescent="0.25">
      <c r="F1358" s="18"/>
      <c r="G1358" s="18"/>
      <c r="H1358" s="252"/>
      <c r="I1358" s="18"/>
      <c r="J1358" s="18"/>
      <c r="W1358" s="215"/>
      <c r="X1358" s="18"/>
      <c r="Y1358" s="31"/>
      <c r="Z1358" s="31"/>
      <c r="AA1358" s="43"/>
      <c r="AB1358" s="18"/>
      <c r="AC1358" s="18"/>
      <c r="AE1358" s="18"/>
      <c r="AF1358" s="18"/>
      <c r="AG1358" s="18"/>
      <c r="AI1358" s="18"/>
      <c r="AK1358" s="18"/>
      <c r="AL1358" s="18"/>
      <c r="AN1358" s="36"/>
      <c r="AO1358" s="36"/>
      <c r="AP1358" s="36"/>
      <c r="AQ1358" s="36"/>
      <c r="AR1358" s="36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</row>
    <row r="1359" spans="6:69" x14ac:dyDescent="0.25">
      <c r="F1359" s="18"/>
      <c r="G1359" s="18"/>
      <c r="H1359" s="252"/>
      <c r="I1359" s="18"/>
      <c r="J1359" s="18"/>
      <c r="W1359" s="215"/>
      <c r="X1359" s="18"/>
      <c r="Y1359" s="31"/>
      <c r="Z1359" s="31"/>
      <c r="AA1359" s="43"/>
      <c r="AB1359" s="18"/>
      <c r="AC1359" s="18"/>
      <c r="AE1359" s="18"/>
      <c r="AF1359" s="18"/>
      <c r="AG1359" s="18"/>
      <c r="AI1359" s="18"/>
      <c r="AK1359" s="18"/>
      <c r="AL1359" s="18"/>
      <c r="AN1359" s="36"/>
      <c r="AO1359" s="36"/>
      <c r="AP1359" s="36"/>
      <c r="AQ1359" s="36"/>
      <c r="AR1359" s="36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</row>
    <row r="1360" spans="6:69" x14ac:dyDescent="0.25">
      <c r="F1360" s="18"/>
      <c r="G1360" s="18"/>
      <c r="H1360" s="252"/>
      <c r="I1360" s="18"/>
      <c r="J1360" s="18"/>
      <c r="W1360" s="215"/>
      <c r="X1360" s="18"/>
      <c r="Y1360" s="31"/>
      <c r="Z1360" s="31"/>
      <c r="AA1360" s="43"/>
      <c r="AB1360" s="18"/>
      <c r="AC1360" s="18"/>
      <c r="AE1360" s="18"/>
      <c r="AF1360" s="18"/>
      <c r="AG1360" s="18"/>
      <c r="AI1360" s="18"/>
      <c r="AK1360" s="18"/>
      <c r="AL1360" s="18"/>
      <c r="AN1360" s="36"/>
      <c r="AO1360" s="36"/>
      <c r="AP1360" s="36"/>
      <c r="AQ1360" s="36"/>
      <c r="AR1360" s="36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</row>
    <row r="1361" spans="6:69" x14ac:dyDescent="0.25">
      <c r="F1361" s="18"/>
      <c r="G1361" s="18"/>
      <c r="H1361" s="252"/>
      <c r="I1361" s="18"/>
      <c r="J1361" s="18"/>
      <c r="W1361" s="215"/>
      <c r="X1361" s="18"/>
      <c r="Y1361" s="31"/>
      <c r="Z1361" s="31"/>
      <c r="AA1361" s="43"/>
      <c r="AB1361" s="18"/>
      <c r="AC1361" s="18"/>
      <c r="AE1361" s="18"/>
      <c r="AF1361" s="18"/>
      <c r="AG1361" s="18"/>
      <c r="AI1361" s="18"/>
      <c r="AK1361" s="18"/>
      <c r="AL1361" s="18"/>
      <c r="AN1361" s="36"/>
      <c r="AO1361" s="36"/>
      <c r="AP1361" s="36"/>
      <c r="AQ1361" s="36"/>
      <c r="AR1361" s="36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</row>
    <row r="1362" spans="6:69" x14ac:dyDescent="0.25">
      <c r="F1362" s="18"/>
      <c r="G1362" s="18"/>
      <c r="H1362" s="252"/>
      <c r="I1362" s="18"/>
      <c r="J1362" s="18"/>
      <c r="W1362" s="215"/>
      <c r="X1362" s="18"/>
      <c r="Y1362" s="31"/>
      <c r="Z1362" s="31"/>
      <c r="AA1362" s="43"/>
      <c r="AB1362" s="18"/>
      <c r="AC1362" s="18"/>
      <c r="AE1362" s="18"/>
      <c r="AF1362" s="18"/>
      <c r="AG1362" s="18"/>
      <c r="AI1362" s="18"/>
      <c r="AK1362" s="18"/>
      <c r="AL1362" s="18"/>
      <c r="AN1362" s="36"/>
      <c r="AO1362" s="36"/>
      <c r="AP1362" s="36"/>
      <c r="AQ1362" s="36"/>
      <c r="AR1362" s="36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</row>
    <row r="1363" spans="6:69" x14ac:dyDescent="0.25">
      <c r="F1363" s="18"/>
      <c r="G1363" s="18"/>
      <c r="H1363" s="252"/>
      <c r="I1363" s="18"/>
      <c r="J1363" s="18"/>
      <c r="W1363" s="215"/>
      <c r="X1363" s="18"/>
      <c r="Y1363" s="31"/>
      <c r="Z1363" s="31"/>
      <c r="AA1363" s="43"/>
      <c r="AB1363" s="18"/>
      <c r="AC1363" s="18"/>
      <c r="AE1363" s="18"/>
      <c r="AF1363" s="18"/>
      <c r="AG1363" s="18"/>
      <c r="AI1363" s="18"/>
      <c r="AK1363" s="18"/>
      <c r="AL1363" s="18"/>
      <c r="AN1363" s="36"/>
      <c r="AO1363" s="36"/>
      <c r="AP1363" s="36"/>
      <c r="AQ1363" s="36"/>
      <c r="AR1363" s="36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</row>
    <row r="1364" spans="6:69" x14ac:dyDescent="0.25">
      <c r="F1364" s="18"/>
      <c r="G1364" s="18"/>
      <c r="H1364" s="252"/>
      <c r="I1364" s="18"/>
      <c r="J1364" s="18"/>
      <c r="W1364" s="215"/>
      <c r="X1364" s="18"/>
      <c r="Y1364" s="31"/>
      <c r="Z1364" s="31"/>
      <c r="AA1364" s="43"/>
      <c r="AB1364" s="18"/>
      <c r="AC1364" s="18"/>
      <c r="AE1364" s="18"/>
      <c r="AF1364" s="18"/>
      <c r="AG1364" s="18"/>
      <c r="AI1364" s="18"/>
      <c r="AK1364" s="18"/>
      <c r="AL1364" s="18"/>
      <c r="AN1364" s="36"/>
      <c r="AO1364" s="36"/>
      <c r="AP1364" s="36"/>
      <c r="AQ1364" s="36"/>
      <c r="AR1364" s="36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</row>
    <row r="1365" spans="6:69" x14ac:dyDescent="0.25">
      <c r="F1365" s="18"/>
      <c r="G1365" s="18"/>
      <c r="H1365" s="252"/>
      <c r="I1365" s="18"/>
      <c r="J1365" s="18"/>
      <c r="W1365" s="215"/>
      <c r="X1365" s="18"/>
      <c r="Y1365" s="31"/>
      <c r="Z1365" s="31"/>
      <c r="AA1365" s="43"/>
      <c r="AB1365" s="18"/>
      <c r="AC1365" s="18"/>
      <c r="AE1365" s="18"/>
      <c r="AF1365" s="18"/>
      <c r="AG1365" s="18"/>
      <c r="AI1365" s="18"/>
      <c r="AK1365" s="18"/>
      <c r="AL1365" s="18"/>
      <c r="AN1365" s="36"/>
      <c r="AO1365" s="36"/>
      <c r="AP1365" s="36"/>
      <c r="AQ1365" s="36"/>
      <c r="AR1365" s="36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</row>
    <row r="1366" spans="6:69" x14ac:dyDescent="0.25">
      <c r="F1366" s="18"/>
      <c r="G1366" s="18"/>
      <c r="H1366" s="252"/>
      <c r="I1366" s="18"/>
      <c r="J1366" s="18"/>
      <c r="W1366" s="215"/>
      <c r="X1366" s="18"/>
      <c r="Y1366" s="31"/>
      <c r="Z1366" s="31"/>
      <c r="AA1366" s="43"/>
      <c r="AB1366" s="18"/>
      <c r="AC1366" s="18"/>
      <c r="AE1366" s="18"/>
      <c r="AF1366" s="18"/>
      <c r="AG1366" s="18"/>
      <c r="AI1366" s="18"/>
      <c r="AK1366" s="18"/>
      <c r="AL1366" s="18"/>
      <c r="AN1366" s="36"/>
      <c r="AO1366" s="36"/>
      <c r="AP1366" s="36"/>
      <c r="AQ1366" s="36"/>
      <c r="AR1366" s="36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</row>
    <row r="1367" spans="6:69" x14ac:dyDescent="0.25">
      <c r="F1367" s="18"/>
      <c r="G1367" s="18"/>
      <c r="H1367" s="252"/>
      <c r="I1367" s="18"/>
      <c r="J1367" s="18"/>
      <c r="W1367" s="215"/>
      <c r="X1367" s="18"/>
      <c r="Y1367" s="31"/>
      <c r="Z1367" s="31"/>
      <c r="AA1367" s="43"/>
      <c r="AB1367" s="18"/>
      <c r="AC1367" s="18"/>
      <c r="AE1367" s="18"/>
      <c r="AF1367" s="18"/>
      <c r="AG1367" s="18"/>
      <c r="AI1367" s="18"/>
      <c r="AK1367" s="18"/>
      <c r="AL1367" s="18"/>
      <c r="AN1367" s="36"/>
      <c r="AO1367" s="36"/>
      <c r="AP1367" s="36"/>
      <c r="AQ1367" s="36"/>
      <c r="AR1367" s="36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</row>
    <row r="1368" spans="6:69" x14ac:dyDescent="0.25">
      <c r="F1368" s="18"/>
      <c r="G1368" s="18"/>
      <c r="H1368" s="252"/>
      <c r="I1368" s="18"/>
      <c r="J1368" s="18"/>
      <c r="W1368" s="215"/>
      <c r="X1368" s="18"/>
      <c r="Y1368" s="31"/>
      <c r="Z1368" s="31"/>
      <c r="AA1368" s="43"/>
      <c r="AB1368" s="18"/>
      <c r="AC1368" s="18"/>
      <c r="AE1368" s="18"/>
      <c r="AF1368" s="18"/>
      <c r="AG1368" s="18"/>
      <c r="AI1368" s="18"/>
      <c r="AK1368" s="18"/>
      <c r="AL1368" s="18"/>
      <c r="AN1368" s="36"/>
      <c r="AO1368" s="36"/>
      <c r="AP1368" s="36"/>
      <c r="AQ1368" s="36"/>
      <c r="AR1368" s="36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</row>
    <row r="1369" spans="6:69" x14ac:dyDescent="0.25">
      <c r="F1369" s="18"/>
      <c r="G1369" s="18"/>
      <c r="H1369" s="252"/>
      <c r="I1369" s="18"/>
      <c r="J1369" s="18"/>
      <c r="W1369" s="215"/>
      <c r="X1369" s="18"/>
      <c r="Y1369" s="31"/>
      <c r="Z1369" s="31"/>
      <c r="AA1369" s="43"/>
      <c r="AB1369" s="18"/>
      <c r="AC1369" s="18"/>
      <c r="AE1369" s="18"/>
      <c r="AF1369" s="18"/>
      <c r="AG1369" s="18"/>
      <c r="AI1369" s="18"/>
      <c r="AK1369" s="18"/>
      <c r="AL1369" s="18"/>
      <c r="AN1369" s="36"/>
      <c r="AO1369" s="36"/>
      <c r="AP1369" s="36"/>
      <c r="AQ1369" s="36"/>
      <c r="AR1369" s="36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</row>
    <row r="1370" spans="6:69" x14ac:dyDescent="0.25">
      <c r="F1370" s="18"/>
      <c r="G1370" s="18"/>
      <c r="H1370" s="252"/>
      <c r="I1370" s="18"/>
      <c r="J1370" s="18"/>
      <c r="W1370" s="215"/>
      <c r="X1370" s="18"/>
      <c r="Y1370" s="31"/>
      <c r="Z1370" s="31"/>
      <c r="AA1370" s="43"/>
      <c r="AB1370" s="18"/>
      <c r="AC1370" s="18"/>
      <c r="AE1370" s="18"/>
      <c r="AF1370" s="18"/>
      <c r="AG1370" s="18"/>
      <c r="AI1370" s="18"/>
      <c r="AK1370" s="18"/>
      <c r="AL1370" s="18"/>
      <c r="AN1370" s="36"/>
      <c r="AO1370" s="36"/>
      <c r="AP1370" s="36"/>
      <c r="AQ1370" s="36"/>
      <c r="AR1370" s="36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</row>
    <row r="1371" spans="6:69" x14ac:dyDescent="0.25">
      <c r="F1371" s="18"/>
      <c r="G1371" s="18"/>
      <c r="H1371" s="252"/>
      <c r="I1371" s="18"/>
      <c r="J1371" s="18"/>
      <c r="W1371" s="215"/>
      <c r="X1371" s="18"/>
      <c r="Y1371" s="31"/>
      <c r="Z1371" s="31"/>
      <c r="AA1371" s="43"/>
      <c r="AB1371" s="18"/>
      <c r="AC1371" s="18"/>
      <c r="AE1371" s="18"/>
      <c r="AF1371" s="18"/>
      <c r="AG1371" s="18"/>
      <c r="AI1371" s="18"/>
      <c r="AK1371" s="18"/>
      <c r="AL1371" s="18"/>
      <c r="AN1371" s="36"/>
      <c r="AO1371" s="36"/>
      <c r="AP1371" s="36"/>
      <c r="AQ1371" s="36"/>
      <c r="AR1371" s="36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</row>
    <row r="1372" spans="6:69" x14ac:dyDescent="0.25">
      <c r="F1372" s="18"/>
      <c r="G1372" s="18"/>
      <c r="H1372" s="252"/>
      <c r="I1372" s="18"/>
      <c r="J1372" s="18"/>
      <c r="W1372" s="215"/>
      <c r="X1372" s="18"/>
      <c r="Y1372" s="31"/>
      <c r="Z1372" s="31"/>
      <c r="AA1372" s="43"/>
      <c r="AB1372" s="18"/>
      <c r="AC1372" s="18"/>
      <c r="AE1372" s="18"/>
      <c r="AF1372" s="18"/>
      <c r="AG1372" s="18"/>
      <c r="AI1372" s="18"/>
      <c r="AK1372" s="18"/>
      <c r="AL1372" s="18"/>
      <c r="AN1372" s="36"/>
      <c r="AO1372" s="36"/>
      <c r="AP1372" s="36"/>
      <c r="AQ1372" s="36"/>
      <c r="AR1372" s="36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</row>
    <row r="1373" spans="6:69" x14ac:dyDescent="0.25">
      <c r="F1373" s="18"/>
      <c r="G1373" s="18"/>
      <c r="H1373" s="252"/>
      <c r="I1373" s="18"/>
      <c r="J1373" s="18"/>
      <c r="W1373" s="215"/>
      <c r="X1373" s="18"/>
      <c r="Y1373" s="31"/>
      <c r="Z1373" s="31"/>
      <c r="AA1373" s="43"/>
      <c r="AB1373" s="18"/>
      <c r="AC1373" s="18"/>
      <c r="AE1373" s="18"/>
      <c r="AF1373" s="18"/>
      <c r="AG1373" s="18"/>
      <c r="AI1373" s="18"/>
      <c r="AK1373" s="18"/>
      <c r="AL1373" s="18"/>
      <c r="AN1373" s="36"/>
      <c r="AO1373" s="36"/>
      <c r="AP1373" s="36"/>
      <c r="AQ1373" s="36"/>
      <c r="AR1373" s="36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</row>
    <row r="1374" spans="6:69" x14ac:dyDescent="0.25">
      <c r="F1374" s="18"/>
      <c r="G1374" s="18"/>
      <c r="H1374" s="252"/>
      <c r="I1374" s="18"/>
      <c r="J1374" s="18"/>
      <c r="W1374" s="215"/>
      <c r="X1374" s="18"/>
      <c r="Y1374" s="31"/>
      <c r="Z1374" s="31"/>
      <c r="AA1374" s="43"/>
      <c r="AB1374" s="18"/>
      <c r="AC1374" s="18"/>
      <c r="AE1374" s="18"/>
      <c r="AF1374" s="18"/>
      <c r="AG1374" s="18"/>
      <c r="AI1374" s="18"/>
      <c r="AK1374" s="18"/>
      <c r="AL1374" s="18"/>
      <c r="AN1374" s="36"/>
      <c r="AO1374" s="36"/>
      <c r="AP1374" s="36"/>
      <c r="AQ1374" s="36"/>
      <c r="AR1374" s="36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</row>
    <row r="1375" spans="6:69" x14ac:dyDescent="0.25">
      <c r="F1375" s="18"/>
      <c r="G1375" s="18"/>
      <c r="H1375" s="252"/>
      <c r="I1375" s="18"/>
      <c r="J1375" s="18"/>
      <c r="W1375" s="215"/>
      <c r="X1375" s="18"/>
      <c r="Y1375" s="31"/>
      <c r="Z1375" s="31"/>
      <c r="AA1375" s="43"/>
      <c r="AB1375" s="18"/>
      <c r="AC1375" s="18"/>
      <c r="AE1375" s="18"/>
      <c r="AF1375" s="18"/>
      <c r="AG1375" s="18"/>
      <c r="AI1375" s="18"/>
      <c r="AK1375" s="18"/>
      <c r="AL1375" s="18"/>
      <c r="AN1375" s="36"/>
      <c r="AO1375" s="36"/>
      <c r="AP1375" s="36"/>
      <c r="AQ1375" s="36"/>
      <c r="AR1375" s="36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</row>
    <row r="1376" spans="6:69" x14ac:dyDescent="0.25">
      <c r="F1376" s="18"/>
      <c r="G1376" s="18"/>
      <c r="H1376" s="252"/>
      <c r="I1376" s="18"/>
      <c r="J1376" s="18"/>
      <c r="W1376" s="215"/>
      <c r="X1376" s="18"/>
      <c r="Y1376" s="31"/>
      <c r="Z1376" s="31"/>
      <c r="AA1376" s="43"/>
      <c r="AB1376" s="18"/>
      <c r="AC1376" s="18"/>
      <c r="AE1376" s="18"/>
      <c r="AF1376" s="18"/>
      <c r="AG1376" s="18"/>
      <c r="AI1376" s="18"/>
      <c r="AK1376" s="18"/>
      <c r="AL1376" s="18"/>
      <c r="AN1376" s="36"/>
      <c r="AO1376" s="36"/>
      <c r="AP1376" s="36"/>
      <c r="AQ1376" s="36"/>
      <c r="AR1376" s="36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</row>
    <row r="1377" spans="6:69" x14ac:dyDescent="0.25">
      <c r="F1377" s="18"/>
      <c r="G1377" s="18"/>
      <c r="H1377" s="252"/>
      <c r="I1377" s="18"/>
      <c r="J1377" s="18"/>
      <c r="W1377" s="215"/>
      <c r="X1377" s="18"/>
      <c r="Y1377" s="31"/>
      <c r="Z1377" s="31"/>
      <c r="AA1377" s="43"/>
      <c r="AB1377" s="18"/>
      <c r="AC1377" s="18"/>
      <c r="AE1377" s="18"/>
      <c r="AF1377" s="18"/>
      <c r="AG1377" s="18"/>
      <c r="AI1377" s="18"/>
      <c r="AK1377" s="18"/>
      <c r="AL1377" s="18"/>
      <c r="AN1377" s="36"/>
      <c r="AO1377" s="36"/>
      <c r="AP1377" s="36"/>
      <c r="AQ1377" s="36"/>
      <c r="AR1377" s="36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</row>
    <row r="1378" spans="6:69" x14ac:dyDescent="0.25">
      <c r="F1378" s="18"/>
      <c r="G1378" s="18"/>
      <c r="H1378" s="252"/>
      <c r="I1378" s="18"/>
      <c r="J1378" s="18"/>
      <c r="W1378" s="215"/>
      <c r="X1378" s="18"/>
      <c r="Y1378" s="31"/>
      <c r="Z1378" s="31"/>
      <c r="AA1378" s="43"/>
      <c r="AB1378" s="18"/>
      <c r="AC1378" s="18"/>
      <c r="AE1378" s="18"/>
      <c r="AF1378" s="18"/>
      <c r="AG1378" s="18"/>
      <c r="AI1378" s="18"/>
      <c r="AK1378" s="18"/>
      <c r="AL1378" s="18"/>
      <c r="AN1378" s="36"/>
      <c r="AO1378" s="36"/>
      <c r="AP1378" s="36"/>
      <c r="AQ1378" s="36"/>
      <c r="AR1378" s="36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</row>
    <row r="1379" spans="6:69" x14ac:dyDescent="0.25">
      <c r="F1379" s="18"/>
      <c r="G1379" s="18"/>
      <c r="H1379" s="252"/>
      <c r="I1379" s="18"/>
      <c r="J1379" s="18"/>
      <c r="W1379" s="215"/>
      <c r="X1379" s="18"/>
      <c r="Y1379" s="31"/>
      <c r="Z1379" s="31"/>
      <c r="AA1379" s="43"/>
      <c r="AB1379" s="18"/>
      <c r="AC1379" s="18"/>
      <c r="AE1379" s="18"/>
      <c r="AF1379" s="18"/>
      <c r="AG1379" s="18"/>
      <c r="AI1379" s="18"/>
      <c r="AK1379" s="18"/>
      <c r="AL1379" s="18"/>
      <c r="AN1379" s="36"/>
      <c r="AO1379" s="36"/>
      <c r="AP1379" s="36"/>
      <c r="AQ1379" s="36"/>
      <c r="AR1379" s="36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</row>
    <row r="1380" spans="6:69" x14ac:dyDescent="0.25">
      <c r="F1380" s="18"/>
      <c r="G1380" s="18"/>
      <c r="H1380" s="252"/>
      <c r="I1380" s="18"/>
      <c r="J1380" s="18"/>
      <c r="W1380" s="215"/>
      <c r="X1380" s="18"/>
      <c r="Y1380" s="31"/>
      <c r="Z1380" s="31"/>
      <c r="AA1380" s="43"/>
      <c r="AB1380" s="18"/>
      <c r="AC1380" s="18"/>
      <c r="AE1380" s="18"/>
      <c r="AF1380" s="18"/>
      <c r="AG1380" s="18"/>
      <c r="AI1380" s="18"/>
      <c r="AK1380" s="18"/>
      <c r="AL1380" s="18"/>
      <c r="AN1380" s="36"/>
      <c r="AO1380" s="36"/>
      <c r="AP1380" s="36"/>
      <c r="AQ1380" s="36"/>
      <c r="AR1380" s="36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</row>
    <row r="1381" spans="6:69" x14ac:dyDescent="0.25">
      <c r="F1381" s="18"/>
      <c r="G1381" s="18"/>
      <c r="H1381" s="252"/>
      <c r="I1381" s="18"/>
      <c r="J1381" s="18"/>
      <c r="W1381" s="215"/>
      <c r="X1381" s="18"/>
      <c r="Y1381" s="31"/>
      <c r="Z1381" s="31"/>
      <c r="AA1381" s="43"/>
      <c r="AB1381" s="18"/>
      <c r="AC1381" s="18"/>
      <c r="AE1381" s="18"/>
      <c r="AF1381" s="18"/>
      <c r="AG1381" s="18"/>
      <c r="AI1381" s="18"/>
      <c r="AK1381" s="18"/>
      <c r="AL1381" s="18"/>
      <c r="AN1381" s="36"/>
      <c r="AO1381" s="36"/>
      <c r="AP1381" s="36"/>
      <c r="AQ1381" s="36"/>
      <c r="AR1381" s="36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</row>
    <row r="1382" spans="6:69" x14ac:dyDescent="0.25">
      <c r="F1382" s="18"/>
      <c r="G1382" s="18"/>
      <c r="H1382" s="252"/>
      <c r="I1382" s="18"/>
      <c r="J1382" s="18"/>
      <c r="W1382" s="215"/>
      <c r="X1382" s="18"/>
      <c r="Y1382" s="31"/>
      <c r="Z1382" s="31"/>
      <c r="AA1382" s="43"/>
      <c r="AB1382" s="18"/>
      <c r="AC1382" s="18"/>
      <c r="AE1382" s="18"/>
      <c r="AF1382" s="18"/>
      <c r="AG1382" s="18"/>
      <c r="AI1382" s="18"/>
      <c r="AK1382" s="18"/>
      <c r="AL1382" s="18"/>
      <c r="AN1382" s="36"/>
      <c r="AO1382" s="36"/>
      <c r="AP1382" s="36"/>
      <c r="AQ1382" s="36"/>
      <c r="AR1382" s="36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</row>
    <row r="1383" spans="6:69" x14ac:dyDescent="0.25">
      <c r="F1383" s="18"/>
      <c r="G1383" s="18"/>
      <c r="H1383" s="252"/>
      <c r="I1383" s="18"/>
      <c r="J1383" s="18"/>
      <c r="W1383" s="215"/>
      <c r="X1383" s="18"/>
      <c r="Y1383" s="31"/>
      <c r="Z1383" s="31"/>
      <c r="AA1383" s="43"/>
      <c r="AB1383" s="18"/>
      <c r="AC1383" s="18"/>
      <c r="AE1383" s="18"/>
      <c r="AF1383" s="18"/>
      <c r="AG1383" s="18"/>
      <c r="AI1383" s="18"/>
      <c r="AK1383" s="18"/>
      <c r="AL1383" s="18"/>
      <c r="AN1383" s="36"/>
      <c r="AO1383" s="36"/>
      <c r="AP1383" s="36"/>
      <c r="AQ1383" s="36"/>
      <c r="AR1383" s="36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</row>
    <row r="1384" spans="6:69" x14ac:dyDescent="0.25">
      <c r="F1384" s="18"/>
      <c r="G1384" s="18"/>
      <c r="H1384" s="252"/>
      <c r="I1384" s="18"/>
      <c r="J1384" s="18"/>
      <c r="W1384" s="215"/>
      <c r="X1384" s="18"/>
      <c r="Y1384" s="31"/>
      <c r="Z1384" s="31"/>
      <c r="AA1384" s="43"/>
      <c r="AB1384" s="18"/>
      <c r="AC1384" s="18"/>
      <c r="AE1384" s="18"/>
      <c r="AF1384" s="18"/>
      <c r="AG1384" s="18"/>
      <c r="AI1384" s="18"/>
      <c r="AK1384" s="18"/>
      <c r="AL1384" s="18"/>
      <c r="AN1384" s="36"/>
      <c r="AO1384" s="36"/>
      <c r="AP1384" s="36"/>
      <c r="AQ1384" s="36"/>
      <c r="AR1384" s="36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</row>
    <row r="1385" spans="6:69" x14ac:dyDescent="0.25">
      <c r="F1385" s="18"/>
      <c r="G1385" s="18"/>
      <c r="H1385" s="252"/>
      <c r="I1385" s="18"/>
      <c r="J1385" s="18"/>
      <c r="W1385" s="215"/>
      <c r="X1385" s="18"/>
      <c r="Y1385" s="31"/>
      <c r="Z1385" s="31"/>
      <c r="AA1385" s="43"/>
      <c r="AB1385" s="18"/>
      <c r="AC1385" s="18"/>
      <c r="AE1385" s="18"/>
      <c r="AF1385" s="18"/>
      <c r="AG1385" s="18"/>
      <c r="AI1385" s="18"/>
      <c r="AK1385" s="18"/>
      <c r="AL1385" s="18"/>
      <c r="AN1385" s="36"/>
      <c r="AO1385" s="36"/>
      <c r="AP1385" s="36"/>
      <c r="AQ1385" s="36"/>
      <c r="AR1385" s="36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</row>
    <row r="1386" spans="6:69" x14ac:dyDescent="0.25">
      <c r="F1386" s="18"/>
      <c r="G1386" s="18"/>
      <c r="H1386" s="252"/>
      <c r="I1386" s="18"/>
      <c r="J1386" s="18"/>
      <c r="W1386" s="215"/>
      <c r="X1386" s="18"/>
      <c r="Y1386" s="31"/>
      <c r="Z1386" s="31"/>
      <c r="AA1386" s="43"/>
      <c r="AB1386" s="18"/>
      <c r="AC1386" s="18"/>
      <c r="AE1386" s="18"/>
      <c r="AF1386" s="18"/>
      <c r="AG1386" s="18"/>
      <c r="AI1386" s="18"/>
      <c r="AK1386" s="18"/>
      <c r="AL1386" s="18"/>
      <c r="AN1386" s="36"/>
      <c r="AO1386" s="36"/>
      <c r="AP1386" s="36"/>
      <c r="AQ1386" s="36"/>
      <c r="AR1386" s="36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</row>
    <row r="1387" spans="6:69" x14ac:dyDescent="0.25">
      <c r="F1387" s="18"/>
      <c r="G1387" s="18"/>
      <c r="H1387" s="252"/>
      <c r="I1387" s="18"/>
      <c r="J1387" s="18"/>
      <c r="W1387" s="215"/>
      <c r="X1387" s="18"/>
      <c r="Y1387" s="31"/>
      <c r="Z1387" s="31"/>
      <c r="AA1387" s="43"/>
      <c r="AB1387" s="18"/>
      <c r="AC1387" s="18"/>
      <c r="AE1387" s="18"/>
      <c r="AF1387" s="18"/>
      <c r="AG1387" s="18"/>
      <c r="AI1387" s="18"/>
      <c r="AK1387" s="18"/>
      <c r="AL1387" s="18"/>
      <c r="AN1387" s="36"/>
      <c r="AO1387" s="36"/>
      <c r="AP1387" s="36"/>
      <c r="AQ1387" s="36"/>
      <c r="AR1387" s="36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</row>
    <row r="1388" spans="6:69" x14ac:dyDescent="0.25">
      <c r="F1388" s="18"/>
      <c r="G1388" s="18"/>
      <c r="H1388" s="252"/>
      <c r="I1388" s="18"/>
      <c r="J1388" s="18"/>
      <c r="W1388" s="215"/>
      <c r="X1388" s="18"/>
      <c r="Y1388" s="31"/>
      <c r="Z1388" s="31"/>
      <c r="AA1388" s="43"/>
      <c r="AB1388" s="18"/>
      <c r="AC1388" s="18"/>
      <c r="AE1388" s="18"/>
      <c r="AF1388" s="18"/>
      <c r="AG1388" s="18"/>
      <c r="AI1388" s="18"/>
      <c r="AK1388" s="18"/>
      <c r="AL1388" s="18"/>
      <c r="AN1388" s="36"/>
      <c r="AO1388" s="36"/>
      <c r="AP1388" s="36"/>
      <c r="AQ1388" s="36"/>
      <c r="AR1388" s="36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</row>
    <row r="1389" spans="6:69" x14ac:dyDescent="0.25">
      <c r="F1389" s="18"/>
      <c r="G1389" s="18"/>
      <c r="H1389" s="252"/>
      <c r="I1389" s="18"/>
      <c r="J1389" s="18"/>
      <c r="W1389" s="215"/>
      <c r="X1389" s="18"/>
      <c r="Y1389" s="31"/>
      <c r="Z1389" s="31"/>
      <c r="AA1389" s="43"/>
      <c r="AB1389" s="18"/>
      <c r="AC1389" s="18"/>
      <c r="AE1389" s="18"/>
      <c r="AF1389" s="18"/>
      <c r="AG1389" s="18"/>
      <c r="AI1389" s="18"/>
      <c r="AK1389" s="18"/>
      <c r="AL1389" s="18"/>
      <c r="AN1389" s="36"/>
      <c r="AO1389" s="36"/>
      <c r="AP1389" s="36"/>
      <c r="AQ1389" s="36"/>
      <c r="AR1389" s="36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</row>
    <row r="1390" spans="6:69" x14ac:dyDescent="0.25">
      <c r="F1390" s="18"/>
      <c r="G1390" s="18"/>
      <c r="H1390" s="252"/>
      <c r="I1390" s="18"/>
      <c r="J1390" s="18"/>
      <c r="W1390" s="215"/>
      <c r="X1390" s="18"/>
      <c r="Y1390" s="31"/>
      <c r="Z1390" s="31"/>
      <c r="AA1390" s="43"/>
      <c r="AB1390" s="18"/>
      <c r="AC1390" s="18"/>
      <c r="AE1390" s="18"/>
      <c r="AF1390" s="18"/>
      <c r="AG1390" s="18"/>
      <c r="AI1390" s="18"/>
      <c r="AK1390" s="18"/>
      <c r="AL1390" s="18"/>
      <c r="AN1390" s="36"/>
      <c r="AO1390" s="36"/>
      <c r="AP1390" s="36"/>
      <c r="AQ1390" s="36"/>
      <c r="AR1390" s="36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</row>
    <row r="1391" spans="6:69" x14ac:dyDescent="0.25">
      <c r="F1391" s="18"/>
      <c r="G1391" s="18"/>
      <c r="H1391" s="252"/>
      <c r="I1391" s="18"/>
      <c r="J1391" s="18"/>
      <c r="W1391" s="215"/>
      <c r="X1391" s="18"/>
      <c r="Y1391" s="31"/>
      <c r="Z1391" s="31"/>
      <c r="AA1391" s="43"/>
      <c r="AB1391" s="18"/>
      <c r="AC1391" s="18"/>
      <c r="AE1391" s="18"/>
      <c r="AF1391" s="18"/>
      <c r="AG1391" s="18"/>
      <c r="AI1391" s="18"/>
      <c r="AK1391" s="18"/>
      <c r="AL1391" s="18"/>
      <c r="AN1391" s="36"/>
      <c r="AO1391" s="36"/>
      <c r="AP1391" s="36"/>
      <c r="AQ1391" s="36"/>
      <c r="AR1391" s="36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</row>
    <row r="1392" spans="6:69" x14ac:dyDescent="0.25">
      <c r="F1392" s="18"/>
      <c r="G1392" s="18"/>
      <c r="H1392" s="252"/>
      <c r="I1392" s="18"/>
      <c r="J1392" s="18"/>
      <c r="W1392" s="215"/>
      <c r="X1392" s="18"/>
      <c r="Y1392" s="31"/>
      <c r="Z1392" s="31"/>
      <c r="AA1392" s="43"/>
      <c r="AB1392" s="18"/>
      <c r="AC1392" s="18"/>
      <c r="AE1392" s="18"/>
      <c r="AF1392" s="18"/>
      <c r="AG1392" s="18"/>
      <c r="AI1392" s="18"/>
      <c r="AK1392" s="18"/>
      <c r="AL1392" s="18"/>
      <c r="AN1392" s="36"/>
      <c r="AO1392" s="36"/>
      <c r="AP1392" s="36"/>
      <c r="AQ1392" s="36"/>
      <c r="AR1392" s="36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</row>
    <row r="1393" spans="6:69" x14ac:dyDescent="0.25">
      <c r="F1393" s="18"/>
      <c r="G1393" s="18"/>
      <c r="H1393" s="252"/>
      <c r="I1393" s="18"/>
      <c r="J1393" s="18"/>
      <c r="W1393" s="215"/>
      <c r="X1393" s="18"/>
      <c r="Y1393" s="31"/>
      <c r="Z1393" s="31"/>
      <c r="AA1393" s="43"/>
      <c r="AB1393" s="18"/>
      <c r="AC1393" s="18"/>
      <c r="AE1393" s="18"/>
      <c r="AF1393" s="18"/>
      <c r="AG1393" s="18"/>
      <c r="AI1393" s="18"/>
      <c r="AK1393" s="18"/>
      <c r="AL1393" s="18"/>
      <c r="AN1393" s="36"/>
      <c r="AO1393" s="36"/>
      <c r="AP1393" s="36"/>
      <c r="AQ1393" s="36"/>
      <c r="AR1393" s="36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</row>
    <row r="1394" spans="6:69" x14ac:dyDescent="0.25">
      <c r="F1394" s="18"/>
      <c r="G1394" s="18"/>
      <c r="H1394" s="252"/>
      <c r="I1394" s="18"/>
      <c r="J1394" s="18"/>
      <c r="W1394" s="215"/>
      <c r="X1394" s="18"/>
      <c r="Y1394" s="31"/>
      <c r="Z1394" s="31"/>
      <c r="AA1394" s="43"/>
      <c r="AB1394" s="18"/>
      <c r="AC1394" s="18"/>
      <c r="AE1394" s="18"/>
      <c r="AF1394" s="18"/>
      <c r="AG1394" s="18"/>
      <c r="AI1394" s="18"/>
      <c r="AK1394" s="18"/>
      <c r="AL1394" s="18"/>
      <c r="AN1394" s="36"/>
      <c r="AO1394" s="36"/>
      <c r="AP1394" s="36"/>
      <c r="AQ1394" s="36"/>
      <c r="AR1394" s="36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</row>
    <row r="1395" spans="6:69" x14ac:dyDescent="0.25">
      <c r="F1395" s="18"/>
      <c r="G1395" s="18"/>
      <c r="H1395" s="252"/>
      <c r="I1395" s="18"/>
      <c r="J1395" s="18"/>
      <c r="W1395" s="215"/>
      <c r="X1395" s="18"/>
      <c r="Y1395" s="31"/>
      <c r="Z1395" s="31"/>
      <c r="AA1395" s="43"/>
      <c r="AB1395" s="18"/>
      <c r="AC1395" s="18"/>
      <c r="AE1395" s="18"/>
      <c r="AF1395" s="18"/>
      <c r="AG1395" s="18"/>
      <c r="AI1395" s="18"/>
      <c r="AK1395" s="18"/>
      <c r="AL1395" s="18"/>
      <c r="AN1395" s="36"/>
      <c r="AO1395" s="36"/>
      <c r="AP1395" s="36"/>
      <c r="AQ1395" s="36"/>
      <c r="AR1395" s="36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</row>
    <row r="1396" spans="6:69" x14ac:dyDescent="0.25">
      <c r="F1396" s="18"/>
      <c r="G1396" s="18"/>
      <c r="H1396" s="252"/>
      <c r="I1396" s="18"/>
      <c r="J1396" s="18"/>
      <c r="W1396" s="215"/>
      <c r="X1396" s="18"/>
      <c r="Y1396" s="31"/>
      <c r="Z1396" s="31"/>
      <c r="AA1396" s="43"/>
      <c r="AB1396" s="18"/>
      <c r="AC1396" s="18"/>
      <c r="AE1396" s="18"/>
      <c r="AF1396" s="18"/>
      <c r="AG1396" s="18"/>
      <c r="AI1396" s="18"/>
      <c r="AK1396" s="18"/>
      <c r="AL1396" s="18"/>
      <c r="AN1396" s="36"/>
      <c r="AO1396" s="36"/>
      <c r="AP1396" s="36"/>
      <c r="AQ1396" s="36"/>
      <c r="AR1396" s="36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</row>
    <row r="1397" spans="6:69" x14ac:dyDescent="0.25">
      <c r="F1397" s="18"/>
      <c r="G1397" s="18"/>
      <c r="H1397" s="252"/>
      <c r="I1397" s="18"/>
      <c r="J1397" s="18"/>
      <c r="W1397" s="215"/>
      <c r="X1397" s="18"/>
      <c r="Y1397" s="31"/>
      <c r="Z1397" s="31"/>
      <c r="AA1397" s="43"/>
      <c r="AB1397" s="18"/>
      <c r="AC1397" s="18"/>
      <c r="AE1397" s="18"/>
      <c r="AF1397" s="18"/>
      <c r="AG1397" s="18"/>
      <c r="AI1397" s="18"/>
      <c r="AK1397" s="18"/>
      <c r="AL1397" s="18"/>
      <c r="AN1397" s="36"/>
      <c r="AO1397" s="36"/>
      <c r="AP1397" s="36"/>
      <c r="AQ1397" s="36"/>
      <c r="AR1397" s="36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</row>
    <row r="1398" spans="6:69" x14ac:dyDescent="0.25">
      <c r="F1398" s="18"/>
      <c r="G1398" s="18"/>
      <c r="H1398" s="252"/>
      <c r="I1398" s="18"/>
      <c r="J1398" s="18"/>
      <c r="W1398" s="215"/>
      <c r="X1398" s="18"/>
      <c r="Y1398" s="31"/>
      <c r="Z1398" s="31"/>
      <c r="AA1398" s="43"/>
      <c r="AB1398" s="18"/>
      <c r="AC1398" s="18"/>
      <c r="AE1398" s="18"/>
      <c r="AF1398" s="18"/>
      <c r="AG1398" s="18"/>
      <c r="AI1398" s="18"/>
      <c r="AK1398" s="18"/>
      <c r="AL1398" s="18"/>
      <c r="AN1398" s="36"/>
      <c r="AO1398" s="36"/>
      <c r="AP1398" s="36"/>
      <c r="AQ1398" s="36"/>
      <c r="AR1398" s="36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</row>
    <row r="1399" spans="6:69" x14ac:dyDescent="0.25">
      <c r="F1399" s="18"/>
      <c r="G1399" s="18"/>
      <c r="H1399" s="252"/>
      <c r="I1399" s="18"/>
      <c r="J1399" s="18"/>
      <c r="W1399" s="215"/>
      <c r="X1399" s="18"/>
      <c r="Y1399" s="31"/>
      <c r="Z1399" s="31"/>
      <c r="AA1399" s="43"/>
      <c r="AB1399" s="18"/>
      <c r="AC1399" s="18"/>
      <c r="AE1399" s="18"/>
      <c r="AF1399" s="18"/>
      <c r="AG1399" s="18"/>
      <c r="AI1399" s="18"/>
      <c r="AK1399" s="18"/>
      <c r="AL1399" s="18"/>
      <c r="AN1399" s="36"/>
      <c r="AO1399" s="36"/>
      <c r="AP1399" s="36"/>
      <c r="AQ1399" s="36"/>
      <c r="AR1399" s="36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</row>
    <row r="1400" spans="6:69" x14ac:dyDescent="0.25">
      <c r="F1400" s="18"/>
      <c r="G1400" s="18"/>
      <c r="H1400" s="252"/>
      <c r="I1400" s="18"/>
      <c r="J1400" s="18"/>
      <c r="W1400" s="215"/>
      <c r="X1400" s="18"/>
      <c r="Y1400" s="31"/>
      <c r="Z1400" s="31"/>
      <c r="AA1400" s="43"/>
      <c r="AB1400" s="18"/>
      <c r="AC1400" s="18"/>
      <c r="AE1400" s="18"/>
      <c r="AF1400" s="18"/>
      <c r="AG1400" s="18"/>
      <c r="AI1400" s="18"/>
      <c r="AK1400" s="18"/>
      <c r="AL1400" s="18"/>
      <c r="AN1400" s="36"/>
      <c r="AO1400" s="36"/>
      <c r="AP1400" s="36"/>
      <c r="AQ1400" s="36"/>
      <c r="AR1400" s="36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</row>
    <row r="1401" spans="6:69" x14ac:dyDescent="0.25">
      <c r="F1401" s="18"/>
      <c r="G1401" s="18"/>
      <c r="H1401" s="252"/>
      <c r="I1401" s="18"/>
      <c r="J1401" s="18"/>
      <c r="W1401" s="215"/>
      <c r="X1401" s="18"/>
      <c r="Y1401" s="31"/>
      <c r="Z1401" s="31"/>
      <c r="AA1401" s="43"/>
      <c r="AB1401" s="18"/>
      <c r="AC1401" s="18"/>
      <c r="AE1401" s="18"/>
      <c r="AF1401" s="18"/>
      <c r="AG1401" s="18"/>
      <c r="AI1401" s="18"/>
      <c r="AK1401" s="18"/>
      <c r="AL1401" s="18"/>
      <c r="AN1401" s="36"/>
      <c r="AO1401" s="36"/>
      <c r="AP1401" s="36"/>
      <c r="AQ1401" s="36"/>
      <c r="AR1401" s="36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</row>
    <row r="1402" spans="6:69" x14ac:dyDescent="0.25">
      <c r="F1402" s="18"/>
      <c r="G1402" s="18"/>
      <c r="H1402" s="252"/>
      <c r="I1402" s="18"/>
      <c r="J1402" s="18"/>
      <c r="W1402" s="215"/>
      <c r="X1402" s="18"/>
      <c r="Y1402" s="31"/>
      <c r="Z1402" s="31"/>
      <c r="AA1402" s="43"/>
      <c r="AB1402" s="18"/>
      <c r="AC1402" s="18"/>
      <c r="AE1402" s="18"/>
      <c r="AF1402" s="18"/>
      <c r="AG1402" s="18"/>
      <c r="AI1402" s="18"/>
      <c r="AK1402" s="18"/>
      <c r="AL1402" s="18"/>
      <c r="AN1402" s="36"/>
      <c r="AO1402" s="36"/>
      <c r="AP1402" s="36"/>
      <c r="AQ1402" s="36"/>
      <c r="AR1402" s="36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</row>
    <row r="1403" spans="6:69" x14ac:dyDescent="0.25">
      <c r="F1403" s="18"/>
      <c r="G1403" s="18"/>
      <c r="H1403" s="252"/>
      <c r="I1403" s="18"/>
      <c r="J1403" s="18"/>
      <c r="W1403" s="215"/>
      <c r="X1403" s="18"/>
      <c r="Y1403" s="31"/>
      <c r="Z1403" s="31"/>
      <c r="AA1403" s="43"/>
      <c r="AB1403" s="18"/>
      <c r="AC1403" s="18"/>
      <c r="AE1403" s="18"/>
      <c r="AF1403" s="18"/>
      <c r="AG1403" s="18"/>
      <c r="AI1403" s="18"/>
      <c r="AK1403" s="18"/>
      <c r="AL1403" s="18"/>
      <c r="AN1403" s="36"/>
      <c r="AO1403" s="36"/>
      <c r="AP1403" s="36"/>
      <c r="AQ1403" s="36"/>
      <c r="AR1403" s="36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</row>
    <row r="1404" spans="6:69" x14ac:dyDescent="0.25">
      <c r="F1404" s="18"/>
      <c r="G1404" s="18"/>
      <c r="H1404" s="252"/>
      <c r="I1404" s="18"/>
      <c r="J1404" s="18"/>
      <c r="W1404" s="215"/>
      <c r="X1404" s="18"/>
      <c r="Y1404" s="31"/>
      <c r="Z1404" s="31"/>
      <c r="AA1404" s="43"/>
      <c r="AB1404" s="18"/>
      <c r="AC1404" s="18"/>
      <c r="AE1404" s="18"/>
      <c r="AF1404" s="18"/>
      <c r="AG1404" s="18"/>
      <c r="AI1404" s="18"/>
      <c r="AK1404" s="18"/>
      <c r="AL1404" s="18"/>
      <c r="AN1404" s="36"/>
      <c r="AO1404" s="36"/>
      <c r="AP1404" s="36"/>
      <c r="AQ1404" s="36"/>
      <c r="AR1404" s="36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</row>
    <row r="1405" spans="6:69" x14ac:dyDescent="0.25">
      <c r="F1405" s="18"/>
      <c r="G1405" s="18"/>
      <c r="H1405" s="252"/>
      <c r="I1405" s="18"/>
      <c r="J1405" s="18"/>
      <c r="W1405" s="215"/>
      <c r="X1405" s="18"/>
      <c r="Y1405" s="31"/>
      <c r="Z1405" s="31"/>
      <c r="AA1405" s="43"/>
      <c r="AB1405" s="18"/>
      <c r="AC1405" s="18"/>
      <c r="AE1405" s="18"/>
      <c r="AF1405" s="18"/>
      <c r="AG1405" s="18"/>
      <c r="AI1405" s="18"/>
      <c r="AK1405" s="18"/>
      <c r="AL1405" s="18"/>
      <c r="AN1405" s="36"/>
      <c r="AO1405" s="36"/>
      <c r="AP1405" s="36"/>
      <c r="AQ1405" s="36"/>
      <c r="AR1405" s="36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</row>
    <row r="1406" spans="6:69" x14ac:dyDescent="0.25">
      <c r="F1406" s="18"/>
      <c r="G1406" s="18"/>
      <c r="H1406" s="252"/>
      <c r="I1406" s="18"/>
      <c r="J1406" s="18"/>
      <c r="W1406" s="215"/>
      <c r="X1406" s="18"/>
      <c r="Y1406" s="31"/>
      <c r="Z1406" s="31"/>
      <c r="AA1406" s="43"/>
      <c r="AB1406" s="18"/>
      <c r="AC1406" s="18"/>
      <c r="AE1406" s="18"/>
      <c r="AF1406" s="18"/>
      <c r="AG1406" s="18"/>
      <c r="AI1406" s="18"/>
      <c r="AK1406" s="18"/>
      <c r="AL1406" s="18"/>
      <c r="AN1406" s="36"/>
      <c r="AO1406" s="36"/>
      <c r="AP1406" s="36"/>
      <c r="AQ1406" s="36"/>
      <c r="AR1406" s="36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</row>
    <row r="1407" spans="6:69" x14ac:dyDescent="0.25">
      <c r="F1407" s="18"/>
      <c r="G1407" s="18"/>
      <c r="H1407" s="252"/>
      <c r="I1407" s="18"/>
      <c r="J1407" s="18"/>
      <c r="W1407" s="215"/>
      <c r="X1407" s="18"/>
      <c r="Y1407" s="31"/>
      <c r="Z1407" s="31"/>
      <c r="AA1407" s="43"/>
      <c r="AB1407" s="18"/>
      <c r="AC1407" s="18"/>
      <c r="AE1407" s="18"/>
      <c r="AF1407" s="18"/>
      <c r="AG1407" s="18"/>
      <c r="AI1407" s="18"/>
      <c r="AK1407" s="18"/>
      <c r="AL1407" s="18"/>
      <c r="AN1407" s="36"/>
      <c r="AO1407" s="36"/>
      <c r="AP1407" s="36"/>
      <c r="AQ1407" s="36"/>
      <c r="AR1407" s="36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</row>
    <row r="1408" spans="6:69" x14ac:dyDescent="0.25">
      <c r="F1408" s="18"/>
      <c r="G1408" s="18"/>
      <c r="H1408" s="252"/>
      <c r="I1408" s="18"/>
      <c r="J1408" s="18"/>
      <c r="W1408" s="215"/>
      <c r="X1408" s="18"/>
      <c r="Y1408" s="31"/>
      <c r="Z1408" s="31"/>
      <c r="AA1408" s="43"/>
      <c r="AB1408" s="18"/>
      <c r="AC1408" s="18"/>
      <c r="AE1408" s="18"/>
      <c r="AF1408" s="18"/>
      <c r="AG1408" s="18"/>
      <c r="AI1408" s="18"/>
      <c r="AK1408" s="18"/>
      <c r="AL1408" s="18"/>
      <c r="AN1408" s="36"/>
      <c r="AO1408" s="36"/>
      <c r="AP1408" s="36"/>
      <c r="AQ1408" s="36"/>
      <c r="AR1408" s="36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</row>
    <row r="1409" spans="6:69" x14ac:dyDescent="0.25">
      <c r="F1409" s="18"/>
      <c r="G1409" s="18"/>
      <c r="H1409" s="252"/>
      <c r="I1409" s="18"/>
      <c r="J1409" s="18"/>
      <c r="W1409" s="215"/>
      <c r="X1409" s="18"/>
      <c r="Y1409" s="31"/>
      <c r="Z1409" s="31"/>
      <c r="AA1409" s="43"/>
      <c r="AB1409" s="18"/>
      <c r="AC1409" s="18"/>
      <c r="AE1409" s="18"/>
      <c r="AF1409" s="18"/>
      <c r="AG1409" s="18"/>
      <c r="AI1409" s="18"/>
      <c r="AK1409" s="18"/>
      <c r="AL1409" s="18"/>
      <c r="AN1409" s="36"/>
      <c r="AO1409" s="36"/>
      <c r="AP1409" s="36"/>
      <c r="AQ1409" s="36"/>
      <c r="AR1409" s="36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</row>
    <row r="1410" spans="6:69" x14ac:dyDescent="0.25">
      <c r="F1410" s="18"/>
      <c r="G1410" s="18"/>
      <c r="H1410" s="252"/>
      <c r="I1410" s="18"/>
      <c r="J1410" s="18"/>
      <c r="W1410" s="215"/>
      <c r="X1410" s="18"/>
      <c r="Y1410" s="31"/>
      <c r="Z1410" s="31"/>
      <c r="AA1410" s="43"/>
      <c r="AB1410" s="18"/>
      <c r="AC1410" s="18"/>
      <c r="AE1410" s="18"/>
      <c r="AF1410" s="18"/>
      <c r="AG1410" s="18"/>
      <c r="AI1410" s="18"/>
      <c r="AK1410" s="18"/>
      <c r="AL1410" s="18"/>
      <c r="AN1410" s="36"/>
      <c r="AO1410" s="36"/>
      <c r="AP1410" s="36"/>
      <c r="AQ1410" s="36"/>
      <c r="AR1410" s="36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</row>
    <row r="1411" spans="6:69" x14ac:dyDescent="0.25">
      <c r="F1411" s="18"/>
      <c r="G1411" s="18"/>
      <c r="H1411" s="252"/>
      <c r="I1411" s="18"/>
      <c r="J1411" s="18"/>
      <c r="W1411" s="215"/>
      <c r="X1411" s="18"/>
      <c r="Y1411" s="31"/>
      <c r="Z1411" s="31"/>
      <c r="AA1411" s="43"/>
      <c r="AB1411" s="18"/>
      <c r="AC1411" s="18"/>
      <c r="AE1411" s="18"/>
      <c r="AF1411" s="18"/>
      <c r="AG1411" s="18"/>
      <c r="AI1411" s="18"/>
      <c r="AK1411" s="18"/>
      <c r="AL1411" s="18"/>
      <c r="AN1411" s="36"/>
      <c r="AO1411" s="36"/>
      <c r="AP1411" s="36"/>
      <c r="AQ1411" s="36"/>
      <c r="AR1411" s="36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</row>
    <row r="1412" spans="6:69" x14ac:dyDescent="0.25">
      <c r="F1412" s="18"/>
      <c r="G1412" s="18"/>
      <c r="H1412" s="252"/>
      <c r="I1412" s="18"/>
      <c r="J1412" s="18"/>
      <c r="W1412" s="215"/>
      <c r="X1412" s="18"/>
      <c r="Y1412" s="31"/>
      <c r="Z1412" s="31"/>
      <c r="AA1412" s="43"/>
      <c r="AB1412" s="18"/>
      <c r="AC1412" s="18"/>
      <c r="AE1412" s="18"/>
      <c r="AF1412" s="18"/>
      <c r="AG1412" s="18"/>
      <c r="AI1412" s="18"/>
      <c r="AK1412" s="18"/>
      <c r="AL1412" s="18"/>
      <c r="AN1412" s="36"/>
      <c r="AO1412" s="36"/>
      <c r="AP1412" s="36"/>
      <c r="AQ1412" s="36"/>
      <c r="AR1412" s="36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</row>
    <row r="1413" spans="6:69" x14ac:dyDescent="0.25">
      <c r="F1413" s="18"/>
      <c r="G1413" s="18"/>
      <c r="H1413" s="252"/>
      <c r="I1413" s="18"/>
      <c r="J1413" s="18"/>
      <c r="W1413" s="215"/>
      <c r="X1413" s="18"/>
      <c r="Y1413" s="31"/>
      <c r="Z1413" s="31"/>
      <c r="AA1413" s="43"/>
      <c r="AB1413" s="18"/>
      <c r="AC1413" s="18"/>
      <c r="AE1413" s="18"/>
      <c r="AF1413" s="18"/>
      <c r="AG1413" s="18"/>
      <c r="AI1413" s="18"/>
      <c r="AK1413" s="18"/>
      <c r="AL1413" s="18"/>
      <c r="AN1413" s="36"/>
      <c r="AO1413" s="36"/>
      <c r="AP1413" s="36"/>
      <c r="AQ1413" s="36"/>
      <c r="AR1413" s="36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</row>
    <row r="1414" spans="6:69" x14ac:dyDescent="0.25">
      <c r="F1414" s="18"/>
      <c r="G1414" s="18"/>
      <c r="H1414" s="252"/>
      <c r="I1414" s="18"/>
      <c r="J1414" s="18"/>
      <c r="W1414" s="215"/>
      <c r="X1414" s="18"/>
      <c r="Y1414" s="31"/>
      <c r="Z1414" s="31"/>
      <c r="AA1414" s="43"/>
      <c r="AB1414" s="18"/>
      <c r="AC1414" s="18"/>
      <c r="AE1414" s="18"/>
      <c r="AF1414" s="18"/>
      <c r="AG1414" s="18"/>
      <c r="AI1414" s="18"/>
      <c r="AK1414" s="18"/>
      <c r="AL1414" s="18"/>
      <c r="AN1414" s="36"/>
      <c r="AO1414" s="36"/>
      <c r="AP1414" s="36"/>
      <c r="AQ1414" s="36"/>
      <c r="AR1414" s="36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</row>
    <row r="1415" spans="6:69" x14ac:dyDescent="0.25">
      <c r="F1415" s="18"/>
      <c r="G1415" s="18"/>
      <c r="H1415" s="252"/>
      <c r="I1415" s="18"/>
      <c r="J1415" s="18"/>
      <c r="W1415" s="215"/>
      <c r="X1415" s="18"/>
      <c r="Y1415" s="31"/>
      <c r="Z1415" s="31"/>
      <c r="AA1415" s="43"/>
      <c r="AB1415" s="18"/>
      <c r="AC1415" s="18"/>
      <c r="AE1415" s="18"/>
      <c r="AF1415" s="18"/>
      <c r="AG1415" s="18"/>
      <c r="AI1415" s="18"/>
      <c r="AK1415" s="18"/>
      <c r="AL1415" s="18"/>
      <c r="AN1415" s="36"/>
      <c r="AO1415" s="36"/>
      <c r="AP1415" s="36"/>
      <c r="AQ1415" s="36"/>
      <c r="AR1415" s="36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</row>
    <row r="1416" spans="6:69" x14ac:dyDescent="0.25">
      <c r="F1416" s="18"/>
      <c r="G1416" s="18"/>
      <c r="H1416" s="252"/>
      <c r="I1416" s="18"/>
      <c r="J1416" s="18"/>
      <c r="W1416" s="215"/>
      <c r="X1416" s="18"/>
      <c r="Y1416" s="31"/>
      <c r="Z1416" s="31"/>
      <c r="AA1416" s="43"/>
      <c r="AB1416" s="18"/>
      <c r="AC1416" s="18"/>
      <c r="AE1416" s="18"/>
      <c r="AF1416" s="18"/>
      <c r="AG1416" s="18"/>
      <c r="AI1416" s="18"/>
      <c r="AK1416" s="18"/>
      <c r="AL1416" s="18"/>
      <c r="AN1416" s="36"/>
      <c r="AO1416" s="36"/>
      <c r="AP1416" s="36"/>
      <c r="AQ1416" s="36"/>
      <c r="AR1416" s="36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</row>
    <row r="1417" spans="6:69" x14ac:dyDescent="0.25">
      <c r="F1417" s="18"/>
      <c r="G1417" s="18"/>
      <c r="H1417" s="252"/>
      <c r="I1417" s="18"/>
      <c r="J1417" s="18"/>
      <c r="W1417" s="215"/>
      <c r="X1417" s="18"/>
      <c r="Y1417" s="31"/>
      <c r="Z1417" s="31"/>
      <c r="AA1417" s="43"/>
      <c r="AB1417" s="18"/>
      <c r="AC1417" s="18"/>
      <c r="AE1417" s="18"/>
      <c r="AF1417" s="18"/>
      <c r="AG1417" s="18"/>
      <c r="AI1417" s="18"/>
      <c r="AK1417" s="18"/>
      <c r="AL1417" s="18"/>
      <c r="AN1417" s="36"/>
      <c r="AO1417" s="36"/>
      <c r="AP1417" s="36"/>
      <c r="AQ1417" s="36"/>
      <c r="AR1417" s="36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</row>
    <row r="1418" spans="6:69" x14ac:dyDescent="0.25">
      <c r="F1418" s="18"/>
      <c r="G1418" s="18"/>
      <c r="H1418" s="252"/>
      <c r="I1418" s="18"/>
      <c r="J1418" s="18"/>
      <c r="W1418" s="215"/>
      <c r="X1418" s="18"/>
      <c r="Y1418" s="31"/>
      <c r="Z1418" s="31"/>
      <c r="AA1418" s="43"/>
      <c r="AB1418" s="18"/>
      <c r="AC1418" s="18"/>
      <c r="AE1418" s="18"/>
      <c r="AF1418" s="18"/>
      <c r="AG1418" s="18"/>
      <c r="AI1418" s="18"/>
      <c r="AK1418" s="18"/>
      <c r="AL1418" s="18"/>
      <c r="AN1418" s="36"/>
      <c r="AO1418" s="36"/>
      <c r="AP1418" s="36"/>
      <c r="AQ1418" s="36"/>
      <c r="AR1418" s="36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</row>
    <row r="1419" spans="6:69" x14ac:dyDescent="0.25">
      <c r="F1419" s="18"/>
      <c r="G1419" s="18"/>
      <c r="H1419" s="252"/>
      <c r="I1419" s="18"/>
      <c r="J1419" s="18"/>
      <c r="W1419" s="215"/>
      <c r="X1419" s="18"/>
      <c r="Y1419" s="31"/>
      <c r="Z1419" s="31"/>
      <c r="AA1419" s="43"/>
      <c r="AB1419" s="18"/>
      <c r="AC1419" s="18"/>
      <c r="AE1419" s="18"/>
      <c r="AF1419" s="18"/>
      <c r="AG1419" s="18"/>
      <c r="AI1419" s="18"/>
      <c r="AK1419" s="18"/>
      <c r="AL1419" s="18"/>
      <c r="AN1419" s="36"/>
      <c r="AO1419" s="36"/>
      <c r="AP1419" s="36"/>
      <c r="AQ1419" s="36"/>
      <c r="AR1419" s="36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</row>
    <row r="1420" spans="6:69" x14ac:dyDescent="0.25">
      <c r="F1420" s="18"/>
      <c r="G1420" s="18"/>
      <c r="H1420" s="252"/>
      <c r="I1420" s="18"/>
      <c r="J1420" s="18"/>
      <c r="W1420" s="215"/>
      <c r="X1420" s="18"/>
      <c r="Y1420" s="31"/>
      <c r="Z1420" s="31"/>
      <c r="AA1420" s="43"/>
      <c r="AB1420" s="18"/>
      <c r="AC1420" s="18"/>
      <c r="AE1420" s="18"/>
      <c r="AF1420" s="18"/>
      <c r="AG1420" s="18"/>
      <c r="AI1420" s="18"/>
      <c r="AK1420" s="18"/>
      <c r="AL1420" s="18"/>
      <c r="AN1420" s="36"/>
      <c r="AO1420" s="36"/>
      <c r="AP1420" s="36"/>
      <c r="AQ1420" s="36"/>
      <c r="AR1420" s="36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</row>
    <row r="1421" spans="6:69" x14ac:dyDescent="0.25">
      <c r="F1421" s="18"/>
      <c r="G1421" s="18"/>
      <c r="H1421" s="252"/>
      <c r="I1421" s="18"/>
      <c r="J1421" s="18"/>
      <c r="W1421" s="215"/>
      <c r="X1421" s="18"/>
      <c r="Y1421" s="31"/>
      <c r="Z1421" s="31"/>
      <c r="AA1421" s="43"/>
      <c r="AB1421" s="18"/>
      <c r="AC1421" s="18"/>
      <c r="AE1421" s="18"/>
      <c r="AF1421" s="18"/>
      <c r="AG1421" s="18"/>
      <c r="AI1421" s="18"/>
      <c r="AK1421" s="18"/>
      <c r="AL1421" s="18"/>
      <c r="AN1421" s="36"/>
      <c r="AO1421" s="36"/>
      <c r="AP1421" s="36"/>
      <c r="AQ1421" s="36"/>
      <c r="AR1421" s="36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</row>
    <row r="1422" spans="6:69" x14ac:dyDescent="0.25">
      <c r="F1422" s="18"/>
      <c r="G1422" s="18"/>
      <c r="H1422" s="252"/>
      <c r="I1422" s="18"/>
      <c r="J1422" s="18"/>
      <c r="W1422" s="215"/>
      <c r="X1422" s="18"/>
      <c r="Y1422" s="31"/>
      <c r="Z1422" s="31"/>
      <c r="AA1422" s="43"/>
      <c r="AB1422" s="18"/>
      <c r="AC1422" s="18"/>
      <c r="AE1422" s="18"/>
      <c r="AF1422" s="18"/>
      <c r="AG1422" s="18"/>
      <c r="AI1422" s="18"/>
      <c r="AK1422" s="18"/>
      <c r="AL1422" s="18"/>
      <c r="AN1422" s="36"/>
      <c r="AO1422" s="36"/>
      <c r="AP1422" s="36"/>
      <c r="AQ1422" s="36"/>
      <c r="AR1422" s="36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</row>
    <row r="1423" spans="6:69" x14ac:dyDescent="0.25">
      <c r="F1423" s="18"/>
      <c r="G1423" s="18"/>
      <c r="H1423" s="252"/>
      <c r="I1423" s="18"/>
      <c r="J1423" s="18"/>
      <c r="W1423" s="215"/>
      <c r="X1423" s="18"/>
      <c r="Y1423" s="31"/>
      <c r="Z1423" s="31"/>
      <c r="AA1423" s="43"/>
      <c r="AB1423" s="18"/>
      <c r="AC1423" s="18"/>
      <c r="AE1423" s="18"/>
      <c r="AF1423" s="18"/>
      <c r="AG1423" s="18"/>
      <c r="AI1423" s="18"/>
      <c r="AK1423" s="18"/>
      <c r="AL1423" s="18"/>
      <c r="AN1423" s="36"/>
      <c r="AO1423" s="36"/>
      <c r="AP1423" s="36"/>
      <c r="AQ1423" s="36"/>
      <c r="AR1423" s="36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</row>
    <row r="1424" spans="6:69" x14ac:dyDescent="0.25">
      <c r="F1424" s="18"/>
      <c r="G1424" s="18"/>
      <c r="H1424" s="252"/>
      <c r="I1424" s="18"/>
      <c r="J1424" s="18"/>
      <c r="W1424" s="215"/>
      <c r="X1424" s="18"/>
      <c r="Y1424" s="31"/>
      <c r="Z1424" s="31"/>
      <c r="AA1424" s="43"/>
      <c r="AB1424" s="18"/>
      <c r="AC1424" s="18"/>
      <c r="AE1424" s="18"/>
      <c r="AF1424" s="18"/>
      <c r="AG1424" s="18"/>
      <c r="AI1424" s="18"/>
      <c r="AK1424" s="18"/>
      <c r="AL1424" s="18"/>
      <c r="AN1424" s="36"/>
      <c r="AO1424" s="36"/>
      <c r="AP1424" s="36"/>
      <c r="AQ1424" s="36"/>
      <c r="AR1424" s="36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</row>
    <row r="1425" spans="6:69" x14ac:dyDescent="0.25">
      <c r="F1425" s="18"/>
      <c r="G1425" s="18"/>
      <c r="H1425" s="252"/>
      <c r="I1425" s="18"/>
      <c r="J1425" s="18"/>
      <c r="W1425" s="215"/>
      <c r="X1425" s="18"/>
      <c r="Y1425" s="31"/>
      <c r="Z1425" s="31"/>
      <c r="AA1425" s="43"/>
      <c r="AB1425" s="18"/>
      <c r="AC1425" s="18"/>
      <c r="AE1425" s="18"/>
      <c r="AF1425" s="18"/>
      <c r="AG1425" s="18"/>
      <c r="AI1425" s="18"/>
      <c r="AK1425" s="18"/>
      <c r="AL1425" s="18"/>
      <c r="AN1425" s="36"/>
      <c r="AO1425" s="36"/>
      <c r="AP1425" s="36"/>
      <c r="AQ1425" s="36"/>
      <c r="AR1425" s="36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</row>
    <row r="1426" spans="6:69" x14ac:dyDescent="0.25">
      <c r="F1426" s="18"/>
      <c r="G1426" s="18"/>
      <c r="H1426" s="252"/>
      <c r="I1426" s="18"/>
      <c r="J1426" s="18"/>
      <c r="W1426" s="215"/>
      <c r="X1426" s="18"/>
      <c r="Y1426" s="31"/>
      <c r="Z1426" s="31"/>
      <c r="AA1426" s="43"/>
      <c r="AB1426" s="18"/>
      <c r="AC1426" s="18"/>
      <c r="AE1426" s="18"/>
      <c r="AF1426" s="18"/>
      <c r="AG1426" s="18"/>
      <c r="AI1426" s="18"/>
      <c r="AK1426" s="18"/>
      <c r="AL1426" s="18"/>
      <c r="AN1426" s="36"/>
      <c r="AO1426" s="36"/>
      <c r="AP1426" s="36"/>
      <c r="AQ1426" s="36"/>
      <c r="AR1426" s="36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</row>
    <row r="1427" spans="6:69" x14ac:dyDescent="0.25">
      <c r="F1427" s="18"/>
      <c r="G1427" s="18"/>
      <c r="H1427" s="252"/>
      <c r="I1427" s="18"/>
      <c r="J1427" s="18"/>
      <c r="W1427" s="215"/>
      <c r="X1427" s="18"/>
      <c r="Y1427" s="31"/>
      <c r="Z1427" s="31"/>
      <c r="AA1427" s="43"/>
      <c r="AB1427" s="18"/>
      <c r="AC1427" s="18"/>
      <c r="AE1427" s="18"/>
      <c r="AF1427" s="18"/>
      <c r="AG1427" s="18"/>
      <c r="AI1427" s="18"/>
      <c r="AK1427" s="18"/>
      <c r="AL1427" s="18"/>
      <c r="AN1427" s="36"/>
      <c r="AO1427" s="36"/>
      <c r="AP1427" s="36"/>
      <c r="AQ1427" s="36"/>
      <c r="AR1427" s="36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</row>
    <row r="1428" spans="6:69" x14ac:dyDescent="0.25">
      <c r="F1428" s="18"/>
      <c r="G1428" s="18"/>
      <c r="H1428" s="252"/>
      <c r="I1428" s="18"/>
      <c r="J1428" s="18"/>
      <c r="W1428" s="215"/>
      <c r="X1428" s="18"/>
      <c r="Y1428" s="31"/>
      <c r="Z1428" s="31"/>
      <c r="AA1428" s="43"/>
      <c r="AB1428" s="18"/>
      <c r="AC1428" s="18"/>
      <c r="AE1428" s="18"/>
      <c r="AF1428" s="18"/>
      <c r="AG1428" s="18"/>
      <c r="AI1428" s="18"/>
      <c r="AK1428" s="18"/>
      <c r="AL1428" s="18"/>
      <c r="AN1428" s="36"/>
      <c r="AO1428" s="36"/>
      <c r="AP1428" s="36"/>
      <c r="AQ1428" s="36"/>
      <c r="AR1428" s="36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</row>
    <row r="1429" spans="6:69" x14ac:dyDescent="0.25">
      <c r="F1429" s="18"/>
      <c r="G1429" s="18"/>
      <c r="H1429" s="252"/>
      <c r="I1429" s="18"/>
      <c r="J1429" s="18"/>
      <c r="W1429" s="215"/>
      <c r="X1429" s="18"/>
      <c r="Y1429" s="31"/>
      <c r="Z1429" s="31"/>
      <c r="AA1429" s="43"/>
      <c r="AB1429" s="18"/>
      <c r="AC1429" s="18"/>
      <c r="AE1429" s="18"/>
      <c r="AF1429" s="18"/>
      <c r="AG1429" s="18"/>
      <c r="AI1429" s="18"/>
      <c r="AK1429" s="18"/>
      <c r="AL1429" s="18"/>
      <c r="AN1429" s="36"/>
      <c r="AO1429" s="36"/>
      <c r="AP1429" s="36"/>
      <c r="AQ1429" s="36"/>
      <c r="AR1429" s="36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</row>
    <row r="1430" spans="6:69" x14ac:dyDescent="0.25">
      <c r="F1430" s="18"/>
      <c r="G1430" s="18"/>
      <c r="H1430" s="252"/>
      <c r="I1430" s="18"/>
      <c r="J1430" s="18"/>
      <c r="W1430" s="215"/>
      <c r="X1430" s="18"/>
      <c r="Y1430" s="31"/>
      <c r="Z1430" s="31"/>
      <c r="AA1430" s="43"/>
      <c r="AB1430" s="18"/>
      <c r="AC1430" s="18"/>
      <c r="AE1430" s="18"/>
      <c r="AF1430" s="18"/>
      <c r="AG1430" s="18"/>
      <c r="AI1430" s="18"/>
      <c r="AK1430" s="18"/>
      <c r="AL1430" s="18"/>
      <c r="AN1430" s="36"/>
      <c r="AO1430" s="36"/>
      <c r="AP1430" s="36"/>
      <c r="AQ1430" s="36"/>
      <c r="AR1430" s="36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</row>
    <row r="1431" spans="6:69" x14ac:dyDescent="0.25">
      <c r="F1431" s="18"/>
      <c r="G1431" s="18"/>
      <c r="H1431" s="252"/>
      <c r="I1431" s="18"/>
      <c r="J1431" s="18"/>
      <c r="W1431" s="215"/>
      <c r="X1431" s="18"/>
      <c r="Y1431" s="31"/>
      <c r="Z1431" s="31"/>
      <c r="AA1431" s="43"/>
      <c r="AB1431" s="18"/>
      <c r="AC1431" s="18"/>
      <c r="AE1431" s="18"/>
      <c r="AF1431" s="18"/>
      <c r="AG1431" s="18"/>
      <c r="AI1431" s="18"/>
      <c r="AK1431" s="18"/>
      <c r="AL1431" s="18"/>
      <c r="AN1431" s="36"/>
      <c r="AO1431" s="36"/>
      <c r="AP1431" s="36"/>
      <c r="AQ1431" s="36"/>
      <c r="AR1431" s="36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</row>
    <row r="1432" spans="6:69" x14ac:dyDescent="0.25">
      <c r="F1432" s="18"/>
      <c r="G1432" s="18"/>
      <c r="H1432" s="252"/>
      <c r="I1432" s="18"/>
      <c r="J1432" s="18"/>
      <c r="W1432" s="215"/>
      <c r="X1432" s="18"/>
      <c r="Y1432" s="31"/>
      <c r="Z1432" s="31"/>
      <c r="AA1432" s="43"/>
      <c r="AB1432" s="18"/>
      <c r="AC1432" s="18"/>
      <c r="AE1432" s="18"/>
      <c r="AF1432" s="18"/>
      <c r="AG1432" s="18"/>
      <c r="AI1432" s="18"/>
      <c r="AK1432" s="18"/>
      <c r="AL1432" s="18"/>
      <c r="AN1432" s="36"/>
      <c r="AO1432" s="36"/>
      <c r="AP1432" s="36"/>
      <c r="AQ1432" s="36"/>
      <c r="AR1432" s="36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</row>
    <row r="1433" spans="6:69" x14ac:dyDescent="0.25">
      <c r="F1433" s="18"/>
      <c r="G1433" s="18"/>
      <c r="H1433" s="252"/>
      <c r="I1433" s="18"/>
      <c r="J1433" s="18"/>
      <c r="W1433" s="215"/>
      <c r="X1433" s="18"/>
      <c r="Y1433" s="31"/>
      <c r="Z1433" s="31"/>
      <c r="AA1433" s="43"/>
      <c r="AB1433" s="18"/>
      <c r="AC1433" s="18"/>
      <c r="AE1433" s="18"/>
      <c r="AF1433" s="18"/>
      <c r="AG1433" s="18"/>
      <c r="AI1433" s="18"/>
      <c r="AK1433" s="18"/>
      <c r="AL1433" s="18"/>
      <c r="AN1433" s="36"/>
      <c r="AO1433" s="36"/>
      <c r="AP1433" s="36"/>
      <c r="AQ1433" s="36"/>
      <c r="AR1433" s="36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</row>
    <row r="1434" spans="6:69" x14ac:dyDescent="0.25">
      <c r="F1434" s="18"/>
      <c r="G1434" s="18"/>
      <c r="H1434" s="252"/>
      <c r="I1434" s="18"/>
      <c r="J1434" s="18"/>
      <c r="W1434" s="215"/>
      <c r="X1434" s="18"/>
      <c r="Y1434" s="31"/>
      <c r="Z1434" s="31"/>
      <c r="AA1434" s="43"/>
      <c r="AB1434" s="18"/>
      <c r="AC1434" s="18"/>
      <c r="AE1434" s="18"/>
      <c r="AF1434" s="18"/>
      <c r="AG1434" s="18"/>
      <c r="AI1434" s="18"/>
      <c r="AK1434" s="18"/>
      <c r="AL1434" s="18"/>
      <c r="AN1434" s="36"/>
      <c r="AO1434" s="36"/>
      <c r="AP1434" s="36"/>
      <c r="AQ1434" s="36"/>
      <c r="AR1434" s="36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</row>
    <row r="1435" spans="6:69" x14ac:dyDescent="0.25">
      <c r="F1435" s="18"/>
      <c r="G1435" s="18"/>
      <c r="H1435" s="252"/>
      <c r="I1435" s="18"/>
      <c r="J1435" s="18"/>
      <c r="W1435" s="215"/>
      <c r="X1435" s="18"/>
      <c r="Y1435" s="31"/>
      <c r="Z1435" s="31"/>
      <c r="AA1435" s="43"/>
      <c r="AB1435" s="18"/>
      <c r="AC1435" s="18"/>
      <c r="AE1435" s="18"/>
      <c r="AF1435" s="18"/>
      <c r="AG1435" s="18"/>
      <c r="AI1435" s="18"/>
      <c r="AK1435" s="18"/>
      <c r="AL1435" s="18"/>
      <c r="AN1435" s="36"/>
      <c r="AO1435" s="36"/>
      <c r="AP1435" s="36"/>
      <c r="AQ1435" s="36"/>
      <c r="AR1435" s="36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</row>
    <row r="1436" spans="6:69" x14ac:dyDescent="0.25">
      <c r="F1436" s="18"/>
      <c r="G1436" s="18"/>
      <c r="H1436" s="252"/>
      <c r="I1436" s="18"/>
      <c r="J1436" s="18"/>
      <c r="W1436" s="215"/>
      <c r="X1436" s="18"/>
      <c r="Y1436" s="31"/>
      <c r="Z1436" s="31"/>
      <c r="AA1436" s="43"/>
      <c r="AB1436" s="18"/>
      <c r="AC1436" s="18"/>
      <c r="AE1436" s="18"/>
      <c r="AF1436" s="18"/>
      <c r="AG1436" s="18"/>
      <c r="AI1436" s="18"/>
      <c r="AK1436" s="18"/>
      <c r="AL1436" s="18"/>
      <c r="AN1436" s="36"/>
      <c r="AO1436" s="36"/>
      <c r="AP1436" s="36"/>
      <c r="AQ1436" s="36"/>
      <c r="AR1436" s="36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</row>
    <row r="1437" spans="6:69" x14ac:dyDescent="0.25">
      <c r="F1437" s="18"/>
      <c r="G1437" s="18"/>
      <c r="H1437" s="252"/>
      <c r="I1437" s="18"/>
      <c r="J1437" s="18"/>
      <c r="W1437" s="215"/>
      <c r="X1437" s="18"/>
      <c r="Y1437" s="31"/>
      <c r="Z1437" s="31"/>
      <c r="AA1437" s="43"/>
      <c r="AB1437" s="18"/>
      <c r="AC1437" s="18"/>
      <c r="AE1437" s="18"/>
      <c r="AF1437" s="18"/>
      <c r="AG1437" s="18"/>
      <c r="AI1437" s="18"/>
      <c r="AK1437" s="18"/>
      <c r="AL1437" s="18"/>
      <c r="AN1437" s="36"/>
      <c r="AO1437" s="36"/>
      <c r="AP1437" s="36"/>
      <c r="AQ1437" s="36"/>
      <c r="AR1437" s="36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</row>
    <row r="1438" spans="6:69" x14ac:dyDescent="0.25">
      <c r="F1438" s="18"/>
      <c r="G1438" s="18"/>
      <c r="H1438" s="252"/>
      <c r="I1438" s="18"/>
      <c r="J1438" s="18"/>
      <c r="W1438" s="215"/>
      <c r="X1438" s="18"/>
      <c r="Y1438" s="31"/>
      <c r="Z1438" s="31"/>
      <c r="AA1438" s="43"/>
      <c r="AB1438" s="18"/>
      <c r="AC1438" s="18"/>
      <c r="AE1438" s="18"/>
      <c r="AF1438" s="18"/>
      <c r="AG1438" s="18"/>
      <c r="AI1438" s="18"/>
      <c r="AK1438" s="18"/>
      <c r="AL1438" s="18"/>
      <c r="AN1438" s="36"/>
      <c r="AO1438" s="36"/>
      <c r="AP1438" s="36"/>
      <c r="AQ1438" s="36"/>
      <c r="AR1438" s="36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</row>
    <row r="1439" spans="6:69" x14ac:dyDescent="0.25">
      <c r="F1439" s="18"/>
      <c r="G1439" s="18"/>
      <c r="H1439" s="252"/>
      <c r="I1439" s="18"/>
      <c r="J1439" s="18"/>
      <c r="W1439" s="215"/>
      <c r="X1439" s="18"/>
      <c r="Y1439" s="31"/>
      <c r="Z1439" s="31"/>
      <c r="AA1439" s="43"/>
      <c r="AB1439" s="18"/>
      <c r="AC1439" s="18"/>
      <c r="AE1439" s="18"/>
      <c r="AF1439" s="18"/>
      <c r="AG1439" s="18"/>
      <c r="AI1439" s="18"/>
      <c r="AK1439" s="18"/>
      <c r="AL1439" s="18"/>
      <c r="AN1439" s="36"/>
      <c r="AO1439" s="36"/>
      <c r="AP1439" s="36"/>
      <c r="AQ1439" s="36"/>
      <c r="AR1439" s="36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</row>
    <row r="1440" spans="6:69" x14ac:dyDescent="0.25">
      <c r="F1440" s="18"/>
      <c r="G1440" s="18"/>
      <c r="H1440" s="252"/>
      <c r="I1440" s="18"/>
      <c r="J1440" s="18"/>
      <c r="W1440" s="215"/>
      <c r="X1440" s="18"/>
      <c r="Y1440" s="31"/>
      <c r="Z1440" s="31"/>
      <c r="AA1440" s="43"/>
      <c r="AB1440" s="18"/>
      <c r="AC1440" s="18"/>
      <c r="AE1440" s="18"/>
      <c r="AF1440" s="18"/>
      <c r="AG1440" s="18"/>
      <c r="AI1440" s="18"/>
      <c r="AK1440" s="18"/>
      <c r="AL1440" s="18"/>
      <c r="AN1440" s="36"/>
      <c r="AO1440" s="36"/>
      <c r="AP1440" s="36"/>
      <c r="AQ1440" s="36"/>
      <c r="AR1440" s="36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</row>
    <row r="1441" spans="6:69" x14ac:dyDescent="0.25">
      <c r="F1441" s="18"/>
      <c r="G1441" s="18"/>
      <c r="H1441" s="252"/>
      <c r="I1441" s="18"/>
      <c r="J1441" s="18"/>
      <c r="W1441" s="215"/>
      <c r="X1441" s="18"/>
      <c r="Y1441" s="31"/>
      <c r="Z1441" s="31"/>
      <c r="AA1441" s="43"/>
      <c r="AB1441" s="18"/>
      <c r="AC1441" s="18"/>
      <c r="AE1441" s="18"/>
      <c r="AF1441" s="18"/>
      <c r="AG1441" s="18"/>
      <c r="AI1441" s="18"/>
      <c r="AK1441" s="18"/>
      <c r="AL1441" s="18"/>
      <c r="AN1441" s="36"/>
      <c r="AO1441" s="36"/>
      <c r="AP1441" s="36"/>
      <c r="AQ1441" s="36"/>
      <c r="AR1441" s="36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</row>
    <row r="1442" spans="6:69" x14ac:dyDescent="0.25">
      <c r="F1442" s="18"/>
      <c r="G1442" s="18"/>
      <c r="H1442" s="252"/>
      <c r="I1442" s="18"/>
      <c r="J1442" s="18"/>
      <c r="W1442" s="215"/>
      <c r="X1442" s="18"/>
      <c r="Y1442" s="31"/>
      <c r="Z1442" s="31"/>
      <c r="AA1442" s="43"/>
      <c r="AB1442" s="18"/>
      <c r="AC1442" s="18"/>
      <c r="AE1442" s="18"/>
      <c r="AF1442" s="18"/>
      <c r="AG1442" s="18"/>
      <c r="AI1442" s="18"/>
      <c r="AK1442" s="18"/>
      <c r="AL1442" s="18"/>
      <c r="AN1442" s="36"/>
      <c r="AO1442" s="36"/>
      <c r="AP1442" s="36"/>
      <c r="AQ1442" s="36"/>
      <c r="AR1442" s="36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</row>
    <row r="1443" spans="6:69" x14ac:dyDescent="0.25">
      <c r="F1443" s="18"/>
      <c r="G1443" s="18"/>
      <c r="H1443" s="252"/>
      <c r="I1443" s="18"/>
      <c r="J1443" s="18"/>
      <c r="W1443" s="215"/>
      <c r="X1443" s="18"/>
      <c r="Y1443" s="31"/>
      <c r="Z1443" s="31"/>
      <c r="AA1443" s="43"/>
      <c r="AB1443" s="18"/>
      <c r="AC1443" s="18"/>
      <c r="AE1443" s="18"/>
      <c r="AF1443" s="18"/>
      <c r="AG1443" s="18"/>
      <c r="AI1443" s="18"/>
      <c r="AK1443" s="18"/>
      <c r="AL1443" s="18"/>
      <c r="AN1443" s="36"/>
      <c r="AO1443" s="36"/>
      <c r="AP1443" s="36"/>
      <c r="AQ1443" s="36"/>
      <c r="AR1443" s="36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</row>
    <row r="1444" spans="6:69" x14ac:dyDescent="0.25">
      <c r="F1444" s="18"/>
      <c r="G1444" s="18"/>
      <c r="H1444" s="252"/>
      <c r="I1444" s="18"/>
      <c r="J1444" s="18"/>
      <c r="W1444" s="215"/>
      <c r="X1444" s="18"/>
      <c r="Y1444" s="31"/>
      <c r="Z1444" s="31"/>
      <c r="AA1444" s="43"/>
      <c r="AB1444" s="18"/>
      <c r="AC1444" s="18"/>
      <c r="AE1444" s="18"/>
      <c r="AF1444" s="18"/>
      <c r="AG1444" s="18"/>
      <c r="AI1444" s="18"/>
      <c r="AK1444" s="18"/>
      <c r="AL1444" s="18"/>
      <c r="AN1444" s="36"/>
      <c r="AO1444" s="36"/>
      <c r="AP1444" s="36"/>
      <c r="AQ1444" s="36"/>
      <c r="AR1444" s="36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</row>
    <row r="1445" spans="6:69" x14ac:dyDescent="0.25">
      <c r="F1445" s="18"/>
      <c r="G1445" s="18"/>
      <c r="H1445" s="252"/>
      <c r="I1445" s="18"/>
      <c r="J1445" s="18"/>
      <c r="W1445" s="215"/>
      <c r="X1445" s="18"/>
      <c r="Y1445" s="31"/>
      <c r="Z1445" s="31"/>
      <c r="AA1445" s="43"/>
      <c r="AB1445" s="18"/>
      <c r="AC1445" s="18"/>
      <c r="AE1445" s="18"/>
      <c r="AF1445" s="18"/>
      <c r="AG1445" s="18"/>
      <c r="AI1445" s="18"/>
      <c r="AK1445" s="18"/>
      <c r="AL1445" s="18"/>
      <c r="AN1445" s="36"/>
      <c r="AO1445" s="36"/>
      <c r="AP1445" s="36"/>
      <c r="AQ1445" s="36"/>
      <c r="AR1445" s="36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</row>
    <row r="1446" spans="6:69" x14ac:dyDescent="0.25">
      <c r="F1446" s="18"/>
      <c r="G1446" s="18"/>
      <c r="H1446" s="252"/>
      <c r="I1446" s="18"/>
      <c r="J1446" s="18"/>
      <c r="W1446" s="215"/>
      <c r="X1446" s="18"/>
      <c r="Y1446" s="31"/>
      <c r="Z1446" s="31"/>
      <c r="AA1446" s="43"/>
      <c r="AB1446" s="18"/>
      <c r="AC1446" s="18"/>
      <c r="AE1446" s="18"/>
      <c r="AF1446" s="18"/>
      <c r="AG1446" s="18"/>
      <c r="AI1446" s="18"/>
      <c r="AK1446" s="18"/>
      <c r="AL1446" s="18"/>
      <c r="AN1446" s="36"/>
      <c r="AO1446" s="36"/>
      <c r="AP1446" s="36"/>
      <c r="AQ1446" s="36"/>
      <c r="AR1446" s="36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</row>
    <row r="1447" spans="6:69" x14ac:dyDescent="0.25">
      <c r="F1447" s="18"/>
      <c r="G1447" s="18"/>
      <c r="H1447" s="252"/>
      <c r="I1447" s="18"/>
      <c r="J1447" s="18"/>
      <c r="W1447" s="215"/>
      <c r="X1447" s="18"/>
      <c r="Y1447" s="31"/>
      <c r="Z1447" s="31"/>
      <c r="AA1447" s="43"/>
      <c r="AB1447" s="18"/>
      <c r="AC1447" s="18"/>
      <c r="AE1447" s="18"/>
      <c r="AF1447" s="18"/>
      <c r="AG1447" s="18"/>
      <c r="AI1447" s="18"/>
      <c r="AK1447" s="18"/>
      <c r="AL1447" s="18"/>
      <c r="AN1447" s="36"/>
      <c r="AO1447" s="36"/>
      <c r="AP1447" s="36"/>
      <c r="AQ1447" s="36"/>
      <c r="AR1447" s="36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</row>
    <row r="1448" spans="6:69" x14ac:dyDescent="0.25">
      <c r="F1448" s="18"/>
      <c r="G1448" s="18"/>
      <c r="H1448" s="252"/>
      <c r="I1448" s="18"/>
      <c r="J1448" s="18"/>
      <c r="W1448" s="215"/>
      <c r="X1448" s="18"/>
      <c r="Y1448" s="31"/>
      <c r="Z1448" s="31"/>
      <c r="AA1448" s="43"/>
      <c r="AB1448" s="18"/>
      <c r="AC1448" s="18"/>
      <c r="AE1448" s="18"/>
      <c r="AF1448" s="18"/>
      <c r="AG1448" s="18"/>
      <c r="AI1448" s="18"/>
      <c r="AK1448" s="18"/>
      <c r="AL1448" s="18"/>
      <c r="AN1448" s="36"/>
      <c r="AO1448" s="36"/>
      <c r="AP1448" s="36"/>
      <c r="AQ1448" s="36"/>
      <c r="AR1448" s="36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</row>
    <row r="1449" spans="6:69" x14ac:dyDescent="0.25">
      <c r="F1449" s="18"/>
      <c r="G1449" s="18"/>
      <c r="H1449" s="252"/>
      <c r="I1449" s="18"/>
      <c r="J1449" s="18"/>
      <c r="W1449" s="215"/>
      <c r="X1449" s="18"/>
      <c r="Y1449" s="31"/>
      <c r="Z1449" s="31"/>
      <c r="AA1449" s="43"/>
      <c r="AB1449" s="18"/>
      <c r="AC1449" s="18"/>
      <c r="AE1449" s="18"/>
      <c r="AF1449" s="18"/>
      <c r="AG1449" s="18"/>
      <c r="AI1449" s="18"/>
      <c r="AK1449" s="18"/>
      <c r="AL1449" s="18"/>
      <c r="AN1449" s="36"/>
      <c r="AO1449" s="36"/>
      <c r="AP1449" s="36"/>
      <c r="AQ1449" s="36"/>
      <c r="AR1449" s="36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</row>
    <row r="1450" spans="6:69" x14ac:dyDescent="0.25">
      <c r="F1450" s="18"/>
      <c r="G1450" s="18"/>
      <c r="H1450" s="252"/>
      <c r="I1450" s="18"/>
      <c r="J1450" s="18"/>
      <c r="W1450" s="215"/>
      <c r="X1450" s="18"/>
      <c r="Y1450" s="31"/>
      <c r="Z1450" s="31"/>
      <c r="AA1450" s="43"/>
      <c r="AB1450" s="18"/>
      <c r="AC1450" s="18"/>
      <c r="AE1450" s="18"/>
      <c r="AF1450" s="18"/>
      <c r="AG1450" s="18"/>
      <c r="AI1450" s="18"/>
      <c r="AK1450" s="18"/>
      <c r="AL1450" s="18"/>
      <c r="AN1450" s="36"/>
      <c r="AO1450" s="36"/>
      <c r="AP1450" s="36"/>
      <c r="AQ1450" s="36"/>
      <c r="AR1450" s="36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</row>
    <row r="1451" spans="6:69" x14ac:dyDescent="0.25">
      <c r="F1451" s="18"/>
      <c r="G1451" s="18"/>
      <c r="H1451" s="252"/>
      <c r="I1451" s="18"/>
      <c r="J1451" s="18"/>
      <c r="W1451" s="215"/>
      <c r="X1451" s="18"/>
      <c r="Y1451" s="31"/>
      <c r="Z1451" s="31"/>
      <c r="AA1451" s="43"/>
      <c r="AB1451" s="18"/>
      <c r="AC1451" s="18"/>
      <c r="AE1451" s="18"/>
      <c r="AF1451" s="18"/>
      <c r="AG1451" s="18"/>
      <c r="AI1451" s="18"/>
      <c r="AK1451" s="18"/>
      <c r="AL1451" s="18"/>
      <c r="AN1451" s="36"/>
      <c r="AO1451" s="36"/>
      <c r="AP1451" s="36"/>
      <c r="AQ1451" s="36"/>
      <c r="AR1451" s="36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</row>
    <row r="1452" spans="6:69" x14ac:dyDescent="0.25">
      <c r="F1452" s="18"/>
      <c r="G1452" s="18"/>
      <c r="H1452" s="252"/>
      <c r="I1452" s="18"/>
      <c r="J1452" s="18"/>
      <c r="W1452" s="215"/>
      <c r="X1452" s="18"/>
      <c r="Y1452" s="31"/>
      <c r="Z1452" s="31"/>
      <c r="AA1452" s="43"/>
      <c r="AB1452" s="18"/>
      <c r="AC1452" s="18"/>
      <c r="AE1452" s="18"/>
      <c r="AF1452" s="18"/>
      <c r="AG1452" s="18"/>
      <c r="AI1452" s="18"/>
      <c r="AK1452" s="18"/>
      <c r="AL1452" s="18"/>
      <c r="AN1452" s="36"/>
      <c r="AO1452" s="36"/>
      <c r="AP1452" s="36"/>
      <c r="AQ1452" s="36"/>
      <c r="AR1452" s="36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</row>
    <row r="1453" spans="6:69" x14ac:dyDescent="0.25">
      <c r="F1453" s="18"/>
      <c r="G1453" s="18"/>
      <c r="H1453" s="252"/>
      <c r="I1453" s="18"/>
      <c r="J1453" s="18"/>
      <c r="W1453" s="215"/>
      <c r="X1453" s="18"/>
      <c r="Y1453" s="31"/>
      <c r="Z1453" s="31"/>
      <c r="AA1453" s="43"/>
      <c r="AB1453" s="18"/>
      <c r="AC1453" s="18"/>
      <c r="AE1453" s="18"/>
      <c r="AF1453" s="18"/>
      <c r="AG1453" s="18"/>
      <c r="AI1453" s="18"/>
      <c r="AK1453" s="18"/>
      <c r="AL1453" s="18"/>
      <c r="AN1453" s="36"/>
      <c r="AO1453" s="36"/>
      <c r="AP1453" s="36"/>
      <c r="AQ1453" s="36"/>
      <c r="AR1453" s="36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</row>
    <row r="1454" spans="6:69" x14ac:dyDescent="0.25">
      <c r="F1454" s="18"/>
      <c r="G1454" s="18"/>
      <c r="H1454" s="252"/>
      <c r="I1454" s="18"/>
      <c r="J1454" s="18"/>
      <c r="W1454" s="215"/>
      <c r="X1454" s="18"/>
      <c r="Y1454" s="31"/>
      <c r="Z1454" s="31"/>
      <c r="AA1454" s="43"/>
      <c r="AB1454" s="18"/>
      <c r="AC1454" s="18"/>
      <c r="AE1454" s="18"/>
      <c r="AF1454" s="18"/>
      <c r="AG1454" s="18"/>
      <c r="AI1454" s="18"/>
      <c r="AK1454" s="18"/>
      <c r="AL1454" s="18"/>
      <c r="AN1454" s="36"/>
      <c r="AO1454" s="36"/>
      <c r="AP1454" s="36"/>
      <c r="AQ1454" s="36"/>
      <c r="AR1454" s="36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</row>
    <row r="1455" spans="6:69" x14ac:dyDescent="0.25">
      <c r="F1455" s="18"/>
      <c r="G1455" s="18"/>
      <c r="H1455" s="252"/>
      <c r="I1455" s="18"/>
      <c r="J1455" s="18"/>
      <c r="W1455" s="215"/>
      <c r="X1455" s="18"/>
      <c r="Y1455" s="31"/>
      <c r="Z1455" s="31"/>
      <c r="AA1455" s="43"/>
      <c r="AB1455" s="18"/>
      <c r="AC1455" s="18"/>
      <c r="AE1455" s="18"/>
      <c r="AF1455" s="18"/>
      <c r="AG1455" s="18"/>
      <c r="AI1455" s="18"/>
      <c r="AK1455" s="18"/>
      <c r="AL1455" s="18"/>
      <c r="AN1455" s="36"/>
      <c r="AO1455" s="36"/>
      <c r="AP1455" s="36"/>
      <c r="AQ1455" s="36"/>
      <c r="AR1455" s="36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</row>
    <row r="1456" spans="6:69" x14ac:dyDescent="0.25">
      <c r="F1456" s="18"/>
      <c r="G1456" s="18"/>
      <c r="H1456" s="252"/>
      <c r="I1456" s="18"/>
      <c r="J1456" s="18"/>
      <c r="W1456" s="215"/>
      <c r="X1456" s="18"/>
      <c r="Y1456" s="31"/>
      <c r="Z1456" s="31"/>
      <c r="AA1456" s="43"/>
      <c r="AB1456" s="18"/>
      <c r="AC1456" s="18"/>
      <c r="AE1456" s="18"/>
      <c r="AF1456" s="18"/>
      <c r="AG1456" s="18"/>
      <c r="AI1456" s="18"/>
      <c r="AK1456" s="18"/>
      <c r="AL1456" s="18"/>
      <c r="AN1456" s="36"/>
      <c r="AO1456" s="36"/>
      <c r="AP1456" s="36"/>
      <c r="AQ1456" s="36"/>
      <c r="AR1456" s="36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</row>
    <row r="1457" spans="6:69" x14ac:dyDescent="0.25">
      <c r="F1457" s="18"/>
      <c r="G1457" s="18"/>
      <c r="H1457" s="252"/>
      <c r="I1457" s="18"/>
      <c r="J1457" s="18"/>
      <c r="W1457" s="215"/>
      <c r="X1457" s="18"/>
      <c r="Y1457" s="31"/>
      <c r="Z1457" s="31"/>
      <c r="AA1457" s="43"/>
      <c r="AB1457" s="18"/>
      <c r="AC1457" s="18"/>
      <c r="AE1457" s="18"/>
      <c r="AF1457" s="18"/>
      <c r="AG1457" s="18"/>
      <c r="AI1457" s="18"/>
      <c r="AK1457" s="18"/>
      <c r="AL1457" s="18"/>
      <c r="AN1457" s="36"/>
      <c r="AO1457" s="36"/>
      <c r="AP1457" s="36"/>
      <c r="AQ1457" s="36"/>
      <c r="AR1457" s="36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</row>
    <row r="1458" spans="6:69" x14ac:dyDescent="0.25">
      <c r="F1458" s="18"/>
      <c r="G1458" s="18"/>
      <c r="H1458" s="252"/>
      <c r="I1458" s="18"/>
      <c r="J1458" s="18"/>
      <c r="W1458" s="215"/>
      <c r="X1458" s="18"/>
      <c r="Y1458" s="31"/>
      <c r="Z1458" s="31"/>
      <c r="AA1458" s="43"/>
      <c r="AB1458" s="18"/>
      <c r="AC1458" s="18"/>
      <c r="AE1458" s="18"/>
      <c r="AF1458" s="18"/>
      <c r="AG1458" s="18"/>
      <c r="AI1458" s="18"/>
      <c r="AK1458" s="18"/>
      <c r="AL1458" s="18"/>
      <c r="AN1458" s="36"/>
      <c r="AO1458" s="36"/>
      <c r="AP1458" s="36"/>
      <c r="AQ1458" s="36"/>
      <c r="AR1458" s="36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</row>
    <row r="1459" spans="6:69" x14ac:dyDescent="0.25">
      <c r="F1459" s="18"/>
      <c r="G1459" s="18"/>
      <c r="H1459" s="252"/>
      <c r="I1459" s="18"/>
      <c r="J1459" s="18"/>
      <c r="W1459" s="215"/>
      <c r="X1459" s="18"/>
      <c r="Y1459" s="31"/>
      <c r="Z1459" s="31"/>
      <c r="AA1459" s="43"/>
      <c r="AB1459" s="18"/>
      <c r="AC1459" s="18"/>
      <c r="AE1459" s="18"/>
      <c r="AF1459" s="18"/>
      <c r="AG1459" s="18"/>
      <c r="AI1459" s="18"/>
      <c r="AK1459" s="18"/>
      <c r="AL1459" s="18"/>
      <c r="AN1459" s="36"/>
      <c r="AO1459" s="36"/>
      <c r="AP1459" s="36"/>
      <c r="AQ1459" s="36"/>
      <c r="AR1459" s="36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</row>
    <row r="1460" spans="6:69" x14ac:dyDescent="0.25">
      <c r="F1460" s="18"/>
      <c r="G1460" s="18"/>
      <c r="H1460" s="252"/>
      <c r="I1460" s="18"/>
      <c r="J1460" s="18"/>
      <c r="W1460" s="215"/>
      <c r="X1460" s="18"/>
      <c r="Y1460" s="31"/>
      <c r="Z1460" s="31"/>
      <c r="AA1460" s="43"/>
      <c r="AB1460" s="18"/>
      <c r="AC1460" s="18"/>
      <c r="AE1460" s="18"/>
      <c r="AF1460" s="18"/>
      <c r="AG1460" s="18"/>
      <c r="AI1460" s="18"/>
      <c r="AK1460" s="18"/>
      <c r="AL1460" s="18"/>
      <c r="AN1460" s="36"/>
      <c r="AO1460" s="36"/>
      <c r="AP1460" s="36"/>
      <c r="AQ1460" s="36"/>
      <c r="AR1460" s="36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</row>
    <row r="1461" spans="6:69" x14ac:dyDescent="0.25">
      <c r="F1461" s="18"/>
      <c r="G1461" s="18"/>
      <c r="H1461" s="252"/>
      <c r="I1461" s="18"/>
      <c r="J1461" s="18"/>
      <c r="W1461" s="215"/>
      <c r="X1461" s="18"/>
      <c r="Y1461" s="31"/>
      <c r="Z1461" s="31"/>
      <c r="AA1461" s="43"/>
      <c r="AB1461" s="18"/>
      <c r="AC1461" s="18"/>
      <c r="AE1461" s="18"/>
      <c r="AF1461" s="18"/>
      <c r="AG1461" s="18"/>
      <c r="AI1461" s="18"/>
      <c r="AK1461" s="18"/>
      <c r="AL1461" s="18"/>
      <c r="AN1461" s="36"/>
      <c r="AO1461" s="36"/>
      <c r="AP1461" s="36"/>
      <c r="AQ1461" s="36"/>
      <c r="AR1461" s="36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</row>
    <row r="1462" spans="6:69" x14ac:dyDescent="0.25">
      <c r="F1462" s="18"/>
      <c r="G1462" s="18"/>
      <c r="H1462" s="252"/>
      <c r="I1462" s="18"/>
      <c r="J1462" s="18"/>
      <c r="W1462" s="215"/>
      <c r="X1462" s="18"/>
      <c r="Y1462" s="31"/>
      <c r="Z1462" s="31"/>
      <c r="AA1462" s="43"/>
      <c r="AB1462" s="18"/>
      <c r="AC1462" s="18"/>
      <c r="AE1462" s="18"/>
      <c r="AF1462" s="18"/>
      <c r="AG1462" s="18"/>
      <c r="AI1462" s="18"/>
      <c r="AK1462" s="18"/>
      <c r="AL1462" s="18"/>
      <c r="AN1462" s="36"/>
      <c r="AO1462" s="36"/>
      <c r="AP1462" s="36"/>
      <c r="AQ1462" s="36"/>
      <c r="AR1462" s="36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</row>
    <row r="1463" spans="6:69" x14ac:dyDescent="0.25">
      <c r="F1463" s="18"/>
      <c r="G1463" s="18"/>
      <c r="H1463" s="252"/>
      <c r="I1463" s="18"/>
      <c r="J1463" s="18"/>
      <c r="W1463" s="215"/>
      <c r="X1463" s="18"/>
      <c r="Y1463" s="31"/>
      <c r="Z1463" s="31"/>
      <c r="AA1463" s="43"/>
      <c r="AB1463" s="18"/>
      <c r="AC1463" s="18"/>
      <c r="AE1463" s="18"/>
      <c r="AF1463" s="18"/>
      <c r="AG1463" s="18"/>
      <c r="AI1463" s="18"/>
      <c r="AK1463" s="18"/>
      <c r="AL1463" s="18"/>
      <c r="AN1463" s="36"/>
      <c r="AO1463" s="36"/>
      <c r="AP1463" s="36"/>
      <c r="AQ1463" s="36"/>
      <c r="AR1463" s="36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</row>
    <row r="1464" spans="6:69" x14ac:dyDescent="0.25">
      <c r="F1464" s="18"/>
      <c r="G1464" s="18"/>
      <c r="H1464" s="252"/>
      <c r="I1464" s="18"/>
      <c r="J1464" s="18"/>
      <c r="W1464" s="215"/>
      <c r="X1464" s="18"/>
      <c r="Y1464" s="31"/>
      <c r="Z1464" s="31"/>
      <c r="AA1464" s="43"/>
      <c r="AB1464" s="18"/>
      <c r="AC1464" s="18"/>
      <c r="AE1464" s="18"/>
      <c r="AF1464" s="18"/>
      <c r="AG1464" s="18"/>
      <c r="AI1464" s="18"/>
      <c r="AK1464" s="18"/>
      <c r="AL1464" s="18"/>
      <c r="AN1464" s="36"/>
      <c r="AO1464" s="36"/>
      <c r="AP1464" s="36"/>
      <c r="AQ1464" s="36"/>
      <c r="AR1464" s="36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</row>
    <row r="1465" spans="6:69" x14ac:dyDescent="0.25">
      <c r="F1465" s="18"/>
      <c r="G1465" s="18"/>
      <c r="H1465" s="252"/>
      <c r="I1465" s="18"/>
      <c r="J1465" s="18"/>
      <c r="W1465" s="215"/>
      <c r="X1465" s="18"/>
      <c r="Y1465" s="31"/>
      <c r="Z1465" s="31"/>
      <c r="AA1465" s="43"/>
      <c r="AB1465" s="18"/>
      <c r="AC1465" s="18"/>
      <c r="AE1465" s="18"/>
      <c r="AF1465" s="18"/>
      <c r="AG1465" s="18"/>
      <c r="AI1465" s="18"/>
      <c r="AK1465" s="18"/>
      <c r="AL1465" s="18"/>
      <c r="AN1465" s="36"/>
      <c r="AO1465" s="36"/>
      <c r="AP1465" s="36"/>
      <c r="AQ1465" s="36"/>
      <c r="AR1465" s="36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</row>
    <row r="1466" spans="6:69" x14ac:dyDescent="0.25">
      <c r="F1466" s="18"/>
      <c r="G1466" s="18"/>
      <c r="H1466" s="252"/>
      <c r="I1466" s="18"/>
      <c r="J1466" s="18"/>
      <c r="W1466" s="215"/>
      <c r="X1466" s="18"/>
      <c r="Y1466" s="31"/>
      <c r="Z1466" s="31"/>
      <c r="AA1466" s="43"/>
      <c r="AB1466" s="18"/>
      <c r="AC1466" s="18"/>
      <c r="AE1466" s="18"/>
      <c r="AF1466" s="18"/>
      <c r="AG1466" s="18"/>
      <c r="AI1466" s="18"/>
      <c r="AK1466" s="18"/>
      <c r="AL1466" s="18"/>
      <c r="AN1466" s="36"/>
      <c r="AO1466" s="36"/>
      <c r="AP1466" s="36"/>
      <c r="AQ1466" s="36"/>
      <c r="AR1466" s="36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</row>
    <row r="1467" spans="6:69" x14ac:dyDescent="0.25">
      <c r="F1467" s="18"/>
      <c r="G1467" s="18"/>
      <c r="H1467" s="252"/>
      <c r="I1467" s="18"/>
      <c r="J1467" s="18"/>
      <c r="W1467" s="215"/>
      <c r="X1467" s="18"/>
      <c r="Y1467" s="31"/>
      <c r="Z1467" s="31"/>
      <c r="AA1467" s="43"/>
      <c r="AB1467" s="18"/>
      <c r="AC1467" s="18"/>
      <c r="AE1467" s="18"/>
      <c r="AF1467" s="18"/>
      <c r="AG1467" s="18"/>
      <c r="AI1467" s="18"/>
      <c r="AK1467" s="18"/>
      <c r="AL1467" s="18"/>
      <c r="AN1467" s="36"/>
      <c r="AO1467" s="36"/>
      <c r="AP1467" s="36"/>
      <c r="AQ1467" s="36"/>
      <c r="AR1467" s="36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</row>
    <row r="1468" spans="6:69" x14ac:dyDescent="0.25">
      <c r="F1468" s="18"/>
      <c r="G1468" s="18"/>
      <c r="H1468" s="252"/>
      <c r="I1468" s="18"/>
      <c r="J1468" s="18"/>
      <c r="W1468" s="215"/>
      <c r="X1468" s="18"/>
      <c r="Y1468" s="31"/>
      <c r="Z1468" s="31"/>
      <c r="AA1468" s="43"/>
      <c r="AB1468" s="18"/>
      <c r="AC1468" s="18"/>
      <c r="AE1468" s="18"/>
      <c r="AF1468" s="18"/>
      <c r="AG1468" s="18"/>
      <c r="AI1468" s="18"/>
      <c r="AK1468" s="18"/>
      <c r="AL1468" s="18"/>
      <c r="AN1468" s="36"/>
      <c r="AO1468" s="36"/>
      <c r="AP1468" s="36"/>
      <c r="AQ1468" s="36"/>
      <c r="AR1468" s="36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</row>
    <row r="1469" spans="6:69" x14ac:dyDescent="0.25">
      <c r="F1469" s="18"/>
      <c r="G1469" s="18"/>
      <c r="H1469" s="252"/>
      <c r="I1469" s="18"/>
      <c r="J1469" s="18"/>
      <c r="W1469" s="215"/>
      <c r="X1469" s="18"/>
      <c r="Y1469" s="31"/>
      <c r="Z1469" s="31"/>
      <c r="AA1469" s="43"/>
      <c r="AB1469" s="18"/>
      <c r="AC1469" s="18"/>
      <c r="AE1469" s="18"/>
      <c r="AF1469" s="18"/>
      <c r="AG1469" s="18"/>
      <c r="AI1469" s="18"/>
      <c r="AK1469" s="18"/>
      <c r="AL1469" s="18"/>
      <c r="AN1469" s="36"/>
      <c r="AO1469" s="36"/>
      <c r="AP1469" s="36"/>
      <c r="AQ1469" s="36"/>
      <c r="AR1469" s="36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</row>
    <row r="1470" spans="6:69" x14ac:dyDescent="0.25">
      <c r="F1470" s="18"/>
      <c r="G1470" s="18"/>
      <c r="H1470" s="252"/>
      <c r="I1470" s="18"/>
      <c r="J1470" s="18"/>
      <c r="W1470" s="215"/>
      <c r="X1470" s="18"/>
      <c r="Y1470" s="31"/>
      <c r="Z1470" s="31"/>
      <c r="AA1470" s="43"/>
      <c r="AB1470" s="18"/>
      <c r="AC1470" s="18"/>
      <c r="AE1470" s="18"/>
      <c r="AF1470" s="18"/>
      <c r="AG1470" s="18"/>
      <c r="AI1470" s="18"/>
      <c r="AK1470" s="18"/>
      <c r="AL1470" s="18"/>
      <c r="AN1470" s="36"/>
      <c r="AO1470" s="36"/>
      <c r="AP1470" s="36"/>
      <c r="AQ1470" s="36"/>
      <c r="AR1470" s="36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</row>
    <row r="1471" spans="6:69" x14ac:dyDescent="0.25">
      <c r="F1471" s="18"/>
      <c r="G1471" s="18"/>
      <c r="H1471" s="252"/>
      <c r="I1471" s="18"/>
      <c r="J1471" s="18"/>
      <c r="W1471" s="215"/>
      <c r="X1471" s="18"/>
      <c r="Y1471" s="31"/>
      <c r="Z1471" s="31"/>
      <c r="AA1471" s="43"/>
      <c r="AB1471" s="18"/>
      <c r="AC1471" s="18"/>
      <c r="AE1471" s="18"/>
      <c r="AF1471" s="18"/>
      <c r="AG1471" s="18"/>
      <c r="AI1471" s="18"/>
      <c r="AK1471" s="18"/>
      <c r="AL1471" s="18"/>
      <c r="AN1471" s="36"/>
      <c r="AO1471" s="36"/>
      <c r="AP1471" s="36"/>
      <c r="AQ1471" s="36"/>
      <c r="AR1471" s="36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</row>
    <row r="1472" spans="6:69" x14ac:dyDescent="0.25">
      <c r="F1472" s="18"/>
      <c r="G1472" s="18"/>
      <c r="H1472" s="252"/>
      <c r="I1472" s="18"/>
      <c r="J1472" s="18"/>
      <c r="W1472" s="215"/>
      <c r="X1472" s="18"/>
      <c r="Y1472" s="31"/>
      <c r="Z1472" s="31"/>
      <c r="AA1472" s="43"/>
      <c r="AB1472" s="18"/>
      <c r="AC1472" s="18"/>
      <c r="AE1472" s="18"/>
      <c r="AF1472" s="18"/>
      <c r="AG1472" s="18"/>
      <c r="AI1472" s="18"/>
      <c r="AK1472" s="18"/>
      <c r="AL1472" s="18"/>
      <c r="AN1472" s="36"/>
      <c r="AO1472" s="36"/>
      <c r="AP1472" s="36"/>
      <c r="AQ1472" s="36"/>
      <c r="AR1472" s="36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</row>
    <row r="1473" spans="6:69" x14ac:dyDescent="0.25">
      <c r="F1473" s="18"/>
      <c r="G1473" s="18"/>
      <c r="H1473" s="252"/>
      <c r="I1473" s="18"/>
      <c r="J1473" s="18"/>
      <c r="W1473" s="215"/>
      <c r="X1473" s="18"/>
      <c r="Y1473" s="31"/>
      <c r="Z1473" s="31"/>
      <c r="AA1473" s="43"/>
      <c r="AB1473" s="18"/>
      <c r="AC1473" s="18"/>
      <c r="AE1473" s="18"/>
      <c r="AF1473" s="18"/>
      <c r="AG1473" s="18"/>
      <c r="AI1473" s="18"/>
      <c r="AK1473" s="18"/>
      <c r="AL1473" s="18"/>
      <c r="AN1473" s="36"/>
      <c r="AO1473" s="36"/>
      <c r="AP1473" s="36"/>
      <c r="AQ1473" s="36"/>
      <c r="AR1473" s="36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</row>
    <row r="1474" spans="6:69" x14ac:dyDescent="0.25">
      <c r="F1474" s="18"/>
      <c r="G1474" s="18"/>
      <c r="H1474" s="252"/>
      <c r="I1474" s="18"/>
      <c r="J1474" s="18"/>
      <c r="W1474" s="215"/>
      <c r="X1474" s="18"/>
      <c r="Y1474" s="31"/>
      <c r="Z1474" s="31"/>
      <c r="AA1474" s="43"/>
      <c r="AB1474" s="18"/>
      <c r="AC1474" s="18"/>
      <c r="AE1474" s="18"/>
      <c r="AF1474" s="18"/>
      <c r="AG1474" s="18"/>
      <c r="AI1474" s="18"/>
      <c r="AK1474" s="18"/>
      <c r="AL1474" s="18"/>
      <c r="AN1474" s="36"/>
      <c r="AO1474" s="36"/>
      <c r="AP1474" s="36"/>
      <c r="AQ1474" s="36"/>
      <c r="AR1474" s="36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</row>
    <row r="1475" spans="6:69" x14ac:dyDescent="0.25">
      <c r="F1475" s="18"/>
      <c r="G1475" s="18"/>
      <c r="H1475" s="252"/>
      <c r="I1475" s="18"/>
      <c r="J1475" s="18"/>
      <c r="W1475" s="215"/>
      <c r="X1475" s="18"/>
      <c r="Y1475" s="31"/>
      <c r="Z1475" s="31"/>
      <c r="AA1475" s="43"/>
      <c r="AB1475" s="18"/>
      <c r="AC1475" s="18"/>
      <c r="AE1475" s="18"/>
      <c r="AF1475" s="18"/>
      <c r="AG1475" s="18"/>
      <c r="AI1475" s="18"/>
      <c r="AK1475" s="18"/>
      <c r="AL1475" s="18"/>
      <c r="AN1475" s="36"/>
      <c r="AO1475" s="36"/>
      <c r="AP1475" s="36"/>
      <c r="AQ1475" s="36"/>
      <c r="AR1475" s="36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</row>
    <row r="1476" spans="6:69" x14ac:dyDescent="0.25">
      <c r="F1476" s="18"/>
      <c r="G1476" s="18"/>
      <c r="H1476" s="252"/>
      <c r="I1476" s="18"/>
      <c r="J1476" s="18"/>
      <c r="W1476" s="215"/>
      <c r="X1476" s="18"/>
      <c r="Y1476" s="31"/>
      <c r="Z1476" s="31"/>
      <c r="AA1476" s="43"/>
      <c r="AB1476" s="18"/>
      <c r="AC1476" s="18"/>
      <c r="AE1476" s="18"/>
      <c r="AF1476" s="18"/>
      <c r="AG1476" s="18"/>
      <c r="AI1476" s="18"/>
      <c r="AK1476" s="18"/>
      <c r="AL1476" s="18"/>
      <c r="AN1476" s="36"/>
      <c r="AO1476" s="36"/>
      <c r="AP1476" s="36"/>
      <c r="AQ1476" s="36"/>
      <c r="AR1476" s="36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</row>
    <row r="1477" spans="6:69" x14ac:dyDescent="0.25">
      <c r="F1477" s="18"/>
      <c r="G1477" s="18"/>
      <c r="H1477" s="252"/>
      <c r="I1477" s="18"/>
      <c r="J1477" s="18"/>
      <c r="W1477" s="215"/>
      <c r="X1477" s="18"/>
      <c r="Y1477" s="31"/>
      <c r="Z1477" s="31"/>
      <c r="AA1477" s="43"/>
      <c r="AB1477" s="18"/>
      <c r="AC1477" s="18"/>
      <c r="AE1477" s="18"/>
      <c r="AF1477" s="18"/>
      <c r="AG1477" s="18"/>
      <c r="AI1477" s="18"/>
      <c r="AK1477" s="18"/>
      <c r="AL1477" s="18"/>
      <c r="AN1477" s="36"/>
      <c r="AO1477" s="36"/>
      <c r="AP1477" s="36"/>
      <c r="AQ1477" s="36"/>
      <c r="AR1477" s="36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</row>
    <row r="1478" spans="6:69" x14ac:dyDescent="0.25">
      <c r="F1478" s="18"/>
      <c r="G1478" s="18"/>
      <c r="H1478" s="252"/>
      <c r="I1478" s="18"/>
      <c r="J1478" s="18"/>
      <c r="W1478" s="215"/>
      <c r="X1478" s="18"/>
      <c r="Y1478" s="31"/>
      <c r="Z1478" s="31"/>
      <c r="AA1478" s="43"/>
      <c r="AB1478" s="18"/>
      <c r="AC1478" s="18"/>
      <c r="AE1478" s="18"/>
      <c r="AF1478" s="18"/>
      <c r="AG1478" s="18"/>
      <c r="AI1478" s="18"/>
      <c r="AK1478" s="18"/>
      <c r="AL1478" s="18"/>
      <c r="AN1478" s="36"/>
      <c r="AO1478" s="36"/>
      <c r="AP1478" s="36"/>
      <c r="AQ1478" s="36"/>
      <c r="AR1478" s="36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</row>
    <row r="1479" spans="6:69" x14ac:dyDescent="0.25">
      <c r="F1479" s="18"/>
      <c r="G1479" s="18"/>
      <c r="H1479" s="252"/>
      <c r="I1479" s="18"/>
      <c r="J1479" s="18"/>
      <c r="W1479" s="215"/>
      <c r="X1479" s="18"/>
      <c r="Y1479" s="31"/>
      <c r="Z1479" s="31"/>
      <c r="AA1479" s="43"/>
      <c r="AB1479" s="18"/>
      <c r="AC1479" s="18"/>
      <c r="AE1479" s="18"/>
      <c r="AF1479" s="18"/>
      <c r="AG1479" s="18"/>
      <c r="AI1479" s="18"/>
      <c r="AK1479" s="18"/>
      <c r="AL1479" s="18"/>
      <c r="AN1479" s="36"/>
      <c r="AO1479" s="36"/>
      <c r="AP1479" s="36"/>
      <c r="AQ1479" s="36"/>
      <c r="AR1479" s="36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</row>
    <row r="1480" spans="6:69" x14ac:dyDescent="0.25">
      <c r="F1480" s="18"/>
      <c r="G1480" s="18"/>
      <c r="H1480" s="252"/>
      <c r="I1480" s="18"/>
      <c r="J1480" s="18"/>
      <c r="W1480" s="215"/>
      <c r="X1480" s="18"/>
      <c r="Y1480" s="31"/>
      <c r="Z1480" s="31"/>
      <c r="AA1480" s="43"/>
      <c r="AB1480" s="18"/>
      <c r="AC1480" s="18"/>
      <c r="AE1480" s="18"/>
      <c r="AF1480" s="18"/>
      <c r="AG1480" s="18"/>
      <c r="AI1480" s="18"/>
      <c r="AK1480" s="18"/>
      <c r="AL1480" s="18"/>
      <c r="AN1480" s="36"/>
      <c r="AO1480" s="36"/>
      <c r="AP1480" s="36"/>
      <c r="AQ1480" s="36"/>
      <c r="AR1480" s="36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</row>
    <row r="1481" spans="6:69" x14ac:dyDescent="0.25">
      <c r="F1481" s="18"/>
      <c r="G1481" s="18"/>
      <c r="H1481" s="252"/>
      <c r="I1481" s="18"/>
      <c r="J1481" s="18"/>
      <c r="W1481" s="215"/>
      <c r="X1481" s="18"/>
      <c r="Y1481" s="31"/>
      <c r="Z1481" s="31"/>
      <c r="AA1481" s="43"/>
      <c r="AB1481" s="18"/>
      <c r="AC1481" s="18"/>
      <c r="AE1481" s="18"/>
      <c r="AF1481" s="18"/>
      <c r="AG1481" s="18"/>
      <c r="AI1481" s="18"/>
      <c r="AK1481" s="18"/>
      <c r="AL1481" s="18"/>
      <c r="AN1481" s="36"/>
      <c r="AO1481" s="36"/>
      <c r="AP1481" s="36"/>
      <c r="AQ1481" s="36"/>
      <c r="AR1481" s="36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</row>
    <row r="1482" spans="6:69" x14ac:dyDescent="0.25">
      <c r="F1482" s="18"/>
      <c r="G1482" s="18"/>
      <c r="H1482" s="252"/>
      <c r="I1482" s="18"/>
      <c r="J1482" s="18"/>
      <c r="W1482" s="215"/>
      <c r="X1482" s="18"/>
      <c r="Y1482" s="31"/>
      <c r="Z1482" s="31"/>
      <c r="AA1482" s="43"/>
      <c r="AB1482" s="18"/>
      <c r="AC1482" s="18"/>
      <c r="AE1482" s="18"/>
      <c r="AF1482" s="18"/>
      <c r="AG1482" s="18"/>
      <c r="AI1482" s="18"/>
      <c r="AK1482" s="18"/>
      <c r="AL1482" s="18"/>
      <c r="AN1482" s="36"/>
      <c r="AO1482" s="36"/>
      <c r="AP1482" s="36"/>
      <c r="AQ1482" s="36"/>
      <c r="AR1482" s="36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</row>
    <row r="1483" spans="6:69" x14ac:dyDescent="0.25">
      <c r="F1483" s="18"/>
      <c r="G1483" s="18"/>
      <c r="H1483" s="252"/>
      <c r="I1483" s="18"/>
      <c r="J1483" s="18"/>
      <c r="W1483" s="215"/>
      <c r="X1483" s="18"/>
      <c r="Y1483" s="31"/>
      <c r="Z1483" s="31"/>
      <c r="AA1483" s="43"/>
      <c r="AB1483" s="18"/>
      <c r="AC1483" s="18"/>
      <c r="AE1483" s="18"/>
      <c r="AF1483" s="18"/>
      <c r="AG1483" s="18"/>
      <c r="AI1483" s="18"/>
      <c r="AK1483" s="18"/>
      <c r="AL1483" s="18"/>
      <c r="AN1483" s="36"/>
      <c r="AO1483" s="36"/>
      <c r="AP1483" s="36"/>
      <c r="AQ1483" s="36"/>
      <c r="AR1483" s="36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</row>
    <row r="1484" spans="6:69" x14ac:dyDescent="0.25">
      <c r="F1484" s="18"/>
      <c r="G1484" s="18"/>
      <c r="H1484" s="252"/>
      <c r="I1484" s="18"/>
      <c r="J1484" s="18"/>
      <c r="W1484" s="215"/>
      <c r="X1484" s="18"/>
      <c r="Y1484" s="31"/>
      <c r="Z1484" s="31"/>
      <c r="AA1484" s="43"/>
      <c r="AB1484" s="18"/>
      <c r="AC1484" s="18"/>
      <c r="AE1484" s="18"/>
      <c r="AF1484" s="18"/>
      <c r="AG1484" s="18"/>
      <c r="AI1484" s="18"/>
      <c r="AK1484" s="18"/>
      <c r="AL1484" s="18"/>
      <c r="AN1484" s="36"/>
      <c r="AO1484" s="36"/>
      <c r="AP1484" s="36"/>
      <c r="AQ1484" s="36"/>
      <c r="AR1484" s="36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</row>
    <row r="1485" spans="6:69" x14ac:dyDescent="0.25">
      <c r="F1485" s="18"/>
      <c r="G1485" s="18"/>
      <c r="H1485" s="252"/>
      <c r="I1485" s="18"/>
      <c r="J1485" s="18"/>
      <c r="W1485" s="215"/>
      <c r="X1485" s="18"/>
      <c r="Y1485" s="31"/>
      <c r="Z1485" s="31"/>
      <c r="AA1485" s="43"/>
      <c r="AB1485" s="18"/>
      <c r="AC1485" s="18"/>
      <c r="AE1485" s="18"/>
      <c r="AF1485" s="18"/>
      <c r="AG1485" s="18"/>
      <c r="AI1485" s="18"/>
      <c r="AK1485" s="18"/>
      <c r="AL1485" s="18"/>
      <c r="AN1485" s="36"/>
      <c r="AO1485" s="36"/>
      <c r="AP1485" s="36"/>
      <c r="AQ1485" s="36"/>
      <c r="AR1485" s="36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</row>
    <row r="1486" spans="6:69" x14ac:dyDescent="0.25">
      <c r="F1486" s="18"/>
      <c r="G1486" s="18"/>
      <c r="H1486" s="252"/>
      <c r="I1486" s="18"/>
      <c r="J1486" s="18"/>
      <c r="W1486" s="215"/>
      <c r="X1486" s="18"/>
      <c r="Y1486" s="31"/>
      <c r="Z1486" s="31"/>
      <c r="AA1486" s="43"/>
      <c r="AB1486" s="18"/>
      <c r="AC1486" s="18"/>
      <c r="AE1486" s="18"/>
      <c r="AF1486" s="18"/>
      <c r="AG1486" s="18"/>
      <c r="AI1486" s="18"/>
      <c r="AK1486" s="18"/>
      <c r="AL1486" s="18"/>
      <c r="AN1486" s="36"/>
      <c r="AO1486" s="36"/>
      <c r="AP1486" s="36"/>
      <c r="AQ1486" s="36"/>
      <c r="AR1486" s="36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</row>
    <row r="1487" spans="6:69" x14ac:dyDescent="0.25">
      <c r="F1487" s="18"/>
      <c r="G1487" s="18"/>
      <c r="H1487" s="252"/>
      <c r="I1487" s="18"/>
      <c r="J1487" s="18"/>
      <c r="W1487" s="215"/>
      <c r="X1487" s="18"/>
      <c r="Y1487" s="31"/>
      <c r="Z1487" s="31"/>
      <c r="AA1487" s="43"/>
      <c r="AB1487" s="18"/>
      <c r="AC1487" s="18"/>
      <c r="AE1487" s="18"/>
      <c r="AF1487" s="18"/>
      <c r="AG1487" s="18"/>
      <c r="AI1487" s="18"/>
      <c r="AK1487" s="18"/>
      <c r="AL1487" s="18"/>
      <c r="AN1487" s="36"/>
      <c r="AO1487" s="36"/>
      <c r="AP1487" s="36"/>
      <c r="AQ1487" s="36"/>
      <c r="AR1487" s="36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</row>
    <row r="1488" spans="6:69" x14ac:dyDescent="0.25">
      <c r="F1488" s="18"/>
      <c r="G1488" s="18"/>
      <c r="H1488" s="252"/>
      <c r="I1488" s="18"/>
      <c r="J1488" s="18"/>
      <c r="W1488" s="215"/>
      <c r="X1488" s="18"/>
      <c r="Y1488" s="31"/>
      <c r="Z1488" s="31"/>
      <c r="AA1488" s="43"/>
      <c r="AB1488" s="18"/>
      <c r="AC1488" s="18"/>
      <c r="AE1488" s="18"/>
      <c r="AF1488" s="18"/>
      <c r="AG1488" s="18"/>
      <c r="AI1488" s="18"/>
      <c r="AK1488" s="18"/>
      <c r="AL1488" s="18"/>
      <c r="AN1488" s="36"/>
      <c r="AO1488" s="36"/>
      <c r="AP1488" s="36"/>
      <c r="AQ1488" s="36"/>
      <c r="AR1488" s="36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</row>
    <row r="1489" spans="6:69" x14ac:dyDescent="0.25">
      <c r="F1489" s="18"/>
      <c r="G1489" s="18"/>
      <c r="H1489" s="252"/>
      <c r="I1489" s="18"/>
      <c r="J1489" s="18"/>
      <c r="W1489" s="215"/>
      <c r="X1489" s="18"/>
      <c r="Y1489" s="31"/>
      <c r="Z1489" s="31"/>
      <c r="AA1489" s="43"/>
      <c r="AB1489" s="18"/>
      <c r="AC1489" s="18"/>
      <c r="AE1489" s="18"/>
      <c r="AF1489" s="18"/>
      <c r="AG1489" s="18"/>
      <c r="AI1489" s="18"/>
      <c r="AK1489" s="18"/>
      <c r="AL1489" s="18"/>
      <c r="AN1489" s="36"/>
      <c r="AO1489" s="36"/>
      <c r="AP1489" s="36"/>
      <c r="AQ1489" s="36"/>
      <c r="AR1489" s="36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</row>
    <row r="1490" spans="6:69" x14ac:dyDescent="0.25">
      <c r="F1490" s="18"/>
      <c r="G1490" s="18"/>
      <c r="H1490" s="252"/>
      <c r="I1490" s="18"/>
      <c r="J1490" s="18"/>
      <c r="W1490" s="215"/>
      <c r="X1490" s="18"/>
      <c r="Y1490" s="31"/>
      <c r="Z1490" s="31"/>
      <c r="AA1490" s="43"/>
      <c r="AB1490" s="18"/>
      <c r="AC1490" s="18"/>
      <c r="AE1490" s="18"/>
      <c r="AF1490" s="18"/>
      <c r="AG1490" s="18"/>
      <c r="AI1490" s="18"/>
      <c r="AK1490" s="18"/>
      <c r="AL1490" s="18"/>
      <c r="AN1490" s="36"/>
      <c r="AO1490" s="36"/>
      <c r="AP1490" s="36"/>
      <c r="AQ1490" s="36"/>
      <c r="AR1490" s="36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</row>
    <row r="1491" spans="6:69" x14ac:dyDescent="0.25">
      <c r="F1491" s="18"/>
      <c r="G1491" s="18"/>
      <c r="H1491" s="252"/>
      <c r="I1491" s="18"/>
      <c r="J1491" s="18"/>
      <c r="W1491" s="215"/>
      <c r="X1491" s="18"/>
      <c r="Y1491" s="31"/>
      <c r="Z1491" s="31"/>
      <c r="AA1491" s="43"/>
      <c r="AB1491" s="18"/>
      <c r="AC1491" s="18"/>
      <c r="AE1491" s="18"/>
      <c r="AF1491" s="18"/>
      <c r="AG1491" s="18"/>
      <c r="AI1491" s="18"/>
      <c r="AK1491" s="18"/>
      <c r="AL1491" s="18"/>
      <c r="AN1491" s="36"/>
      <c r="AO1491" s="36"/>
      <c r="AP1491" s="36"/>
      <c r="AQ1491" s="36"/>
      <c r="AR1491" s="36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</row>
    <row r="1492" spans="6:69" x14ac:dyDescent="0.25">
      <c r="F1492" s="18"/>
      <c r="G1492" s="18"/>
      <c r="H1492" s="252"/>
      <c r="I1492" s="18"/>
      <c r="J1492" s="18"/>
      <c r="W1492" s="215"/>
      <c r="X1492" s="18"/>
      <c r="Y1492" s="31"/>
      <c r="Z1492" s="31"/>
      <c r="AA1492" s="43"/>
      <c r="AB1492" s="18"/>
      <c r="AC1492" s="18"/>
      <c r="AE1492" s="18"/>
      <c r="AF1492" s="18"/>
      <c r="AG1492" s="18"/>
      <c r="AI1492" s="18"/>
      <c r="AK1492" s="18"/>
      <c r="AL1492" s="18"/>
      <c r="AN1492" s="36"/>
      <c r="AO1492" s="36"/>
      <c r="AP1492" s="36"/>
      <c r="AQ1492" s="36"/>
      <c r="AR1492" s="36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</row>
    <row r="1493" spans="6:69" x14ac:dyDescent="0.25">
      <c r="F1493" s="18"/>
      <c r="G1493" s="18"/>
      <c r="H1493" s="252"/>
      <c r="I1493" s="18"/>
      <c r="J1493" s="18"/>
      <c r="W1493" s="215"/>
      <c r="X1493" s="18"/>
      <c r="Y1493" s="31"/>
      <c r="Z1493" s="31"/>
      <c r="AA1493" s="43"/>
      <c r="AB1493" s="18"/>
      <c r="AC1493" s="18"/>
      <c r="AE1493" s="18"/>
      <c r="AF1493" s="18"/>
      <c r="AG1493" s="18"/>
      <c r="AI1493" s="18"/>
      <c r="AK1493" s="18"/>
      <c r="AL1493" s="18"/>
      <c r="AN1493" s="36"/>
      <c r="AO1493" s="36"/>
      <c r="AP1493" s="36"/>
      <c r="AQ1493" s="36"/>
      <c r="AR1493" s="36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</row>
    <row r="1494" spans="6:69" x14ac:dyDescent="0.25">
      <c r="F1494" s="18"/>
      <c r="G1494" s="18"/>
      <c r="H1494" s="252"/>
      <c r="I1494" s="18"/>
      <c r="J1494" s="18"/>
      <c r="W1494" s="215"/>
      <c r="X1494" s="18"/>
      <c r="Y1494" s="31"/>
      <c r="Z1494" s="31"/>
      <c r="AA1494" s="43"/>
      <c r="AB1494" s="18"/>
      <c r="AC1494" s="18"/>
      <c r="AE1494" s="18"/>
      <c r="AF1494" s="18"/>
      <c r="AG1494" s="18"/>
      <c r="AI1494" s="18"/>
      <c r="AK1494" s="18"/>
      <c r="AL1494" s="18"/>
      <c r="AN1494" s="36"/>
      <c r="AO1494" s="36"/>
      <c r="AP1494" s="36"/>
      <c r="AQ1494" s="36"/>
      <c r="AR1494" s="36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</row>
    <row r="1495" spans="6:69" x14ac:dyDescent="0.25">
      <c r="F1495" s="18"/>
      <c r="G1495" s="18"/>
      <c r="H1495" s="252"/>
      <c r="I1495" s="18"/>
      <c r="J1495" s="18"/>
      <c r="W1495" s="215"/>
      <c r="X1495" s="18"/>
      <c r="Y1495" s="31"/>
      <c r="Z1495" s="31"/>
      <c r="AA1495" s="43"/>
      <c r="AB1495" s="18"/>
      <c r="AC1495" s="18"/>
      <c r="AE1495" s="18"/>
      <c r="AF1495" s="18"/>
      <c r="AG1495" s="18"/>
      <c r="AI1495" s="18"/>
      <c r="AK1495" s="18"/>
      <c r="AL1495" s="18"/>
      <c r="AN1495" s="36"/>
      <c r="AO1495" s="36"/>
      <c r="AP1495" s="36"/>
      <c r="AQ1495" s="36"/>
      <c r="AR1495" s="36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</row>
    <row r="1496" spans="6:69" x14ac:dyDescent="0.25">
      <c r="F1496" s="18"/>
      <c r="G1496" s="18"/>
      <c r="H1496" s="252"/>
      <c r="I1496" s="18"/>
      <c r="J1496" s="18"/>
      <c r="W1496" s="215"/>
      <c r="X1496" s="18"/>
      <c r="Y1496" s="31"/>
      <c r="Z1496" s="31"/>
      <c r="AA1496" s="43"/>
      <c r="AB1496" s="18"/>
      <c r="AC1496" s="18"/>
      <c r="AE1496" s="18"/>
      <c r="AF1496" s="18"/>
      <c r="AG1496" s="18"/>
      <c r="AI1496" s="18"/>
      <c r="AK1496" s="18"/>
      <c r="AL1496" s="18"/>
      <c r="AN1496" s="36"/>
      <c r="AO1496" s="36"/>
      <c r="AP1496" s="36"/>
      <c r="AQ1496" s="36"/>
      <c r="AR1496" s="36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</row>
    <row r="1497" spans="6:69" x14ac:dyDescent="0.25">
      <c r="F1497" s="18"/>
      <c r="G1497" s="18"/>
      <c r="H1497" s="252"/>
      <c r="I1497" s="18"/>
      <c r="J1497" s="18"/>
      <c r="W1497" s="215"/>
      <c r="X1497" s="18"/>
      <c r="Y1497" s="31"/>
      <c r="Z1497" s="31"/>
      <c r="AA1497" s="43"/>
      <c r="AB1497" s="18"/>
      <c r="AC1497" s="18"/>
      <c r="AE1497" s="18"/>
      <c r="AF1497" s="18"/>
      <c r="AG1497" s="18"/>
      <c r="AI1497" s="18"/>
      <c r="AK1497" s="18"/>
      <c r="AL1497" s="18"/>
      <c r="AN1497" s="36"/>
      <c r="AO1497" s="36"/>
      <c r="AP1497" s="36"/>
      <c r="AQ1497" s="36"/>
      <c r="AR1497" s="36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</row>
    <row r="1498" spans="6:69" x14ac:dyDescent="0.25">
      <c r="F1498" s="18"/>
      <c r="G1498" s="18"/>
      <c r="H1498" s="252"/>
      <c r="I1498" s="18"/>
      <c r="J1498" s="18"/>
      <c r="W1498" s="215"/>
      <c r="X1498" s="18"/>
      <c r="Y1498" s="31"/>
      <c r="Z1498" s="31"/>
      <c r="AA1498" s="43"/>
      <c r="AB1498" s="18"/>
      <c r="AC1498" s="18"/>
      <c r="AE1498" s="18"/>
      <c r="AF1498" s="18"/>
      <c r="AG1498" s="18"/>
      <c r="AI1498" s="18"/>
      <c r="AK1498" s="18"/>
      <c r="AL1498" s="18"/>
      <c r="AN1498" s="36"/>
      <c r="AO1498" s="36"/>
      <c r="AP1498" s="36"/>
      <c r="AQ1498" s="36"/>
      <c r="AR1498" s="36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</row>
    <row r="1499" spans="6:69" x14ac:dyDescent="0.25">
      <c r="F1499" s="18"/>
      <c r="G1499" s="18"/>
      <c r="H1499" s="252"/>
      <c r="I1499" s="18"/>
      <c r="J1499" s="18"/>
      <c r="W1499" s="215"/>
      <c r="X1499" s="18"/>
      <c r="Y1499" s="31"/>
      <c r="Z1499" s="31"/>
      <c r="AA1499" s="43"/>
      <c r="AB1499" s="18"/>
      <c r="AC1499" s="18"/>
      <c r="AE1499" s="18"/>
      <c r="AF1499" s="18"/>
      <c r="AG1499" s="18"/>
      <c r="AI1499" s="18"/>
      <c r="AK1499" s="18"/>
      <c r="AL1499" s="18"/>
      <c r="AN1499" s="36"/>
      <c r="AO1499" s="36"/>
      <c r="AP1499" s="36"/>
      <c r="AQ1499" s="36"/>
      <c r="AR1499" s="36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</row>
    <row r="1500" spans="6:69" x14ac:dyDescent="0.25">
      <c r="F1500" s="18"/>
      <c r="G1500" s="18"/>
      <c r="H1500" s="252"/>
      <c r="I1500" s="18"/>
      <c r="J1500" s="18"/>
      <c r="W1500" s="215"/>
      <c r="X1500" s="18"/>
      <c r="Y1500" s="31"/>
      <c r="Z1500" s="31"/>
      <c r="AA1500" s="43"/>
      <c r="AB1500" s="18"/>
      <c r="AC1500" s="18"/>
      <c r="AE1500" s="18"/>
      <c r="AF1500" s="18"/>
      <c r="AG1500" s="18"/>
      <c r="AI1500" s="18"/>
      <c r="AK1500" s="18"/>
      <c r="AL1500" s="18"/>
      <c r="AN1500" s="36"/>
      <c r="AO1500" s="36"/>
      <c r="AP1500" s="36"/>
      <c r="AQ1500" s="36"/>
      <c r="AR1500" s="36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</row>
    <row r="1501" spans="6:69" x14ac:dyDescent="0.25">
      <c r="F1501" s="18"/>
      <c r="G1501" s="18"/>
      <c r="H1501" s="252"/>
      <c r="I1501" s="18"/>
      <c r="J1501" s="18"/>
      <c r="W1501" s="215"/>
      <c r="X1501" s="18"/>
      <c r="Y1501" s="31"/>
      <c r="Z1501" s="31"/>
      <c r="AA1501" s="43"/>
      <c r="AB1501" s="18"/>
      <c r="AC1501" s="18"/>
      <c r="AE1501" s="18"/>
      <c r="AF1501" s="18"/>
      <c r="AG1501" s="18"/>
      <c r="AI1501" s="18"/>
      <c r="AK1501" s="18"/>
      <c r="AL1501" s="18"/>
      <c r="AN1501" s="36"/>
      <c r="AO1501" s="36"/>
      <c r="AP1501" s="36"/>
      <c r="AQ1501" s="36"/>
      <c r="AR1501" s="36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</row>
    <row r="1502" spans="6:69" x14ac:dyDescent="0.25">
      <c r="F1502" s="18"/>
      <c r="G1502" s="18"/>
      <c r="H1502" s="252"/>
      <c r="I1502" s="18"/>
      <c r="J1502" s="18"/>
      <c r="W1502" s="215"/>
      <c r="X1502" s="18"/>
      <c r="Y1502" s="31"/>
      <c r="Z1502" s="31"/>
      <c r="AA1502" s="43"/>
      <c r="AB1502" s="18"/>
      <c r="AC1502" s="18"/>
      <c r="AE1502" s="18"/>
      <c r="AF1502" s="18"/>
      <c r="AG1502" s="18"/>
      <c r="AI1502" s="18"/>
      <c r="AK1502" s="18"/>
      <c r="AL1502" s="18"/>
      <c r="AN1502" s="36"/>
      <c r="AO1502" s="36"/>
      <c r="AP1502" s="36"/>
      <c r="AQ1502" s="36"/>
      <c r="AR1502" s="36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</row>
    <row r="1503" spans="6:69" x14ac:dyDescent="0.25">
      <c r="F1503" s="18"/>
      <c r="G1503" s="18"/>
      <c r="H1503" s="252"/>
      <c r="I1503" s="18"/>
      <c r="J1503" s="18"/>
      <c r="W1503" s="215"/>
      <c r="X1503" s="18"/>
      <c r="Y1503" s="31"/>
      <c r="Z1503" s="31"/>
      <c r="AA1503" s="43"/>
      <c r="AB1503" s="18"/>
      <c r="AC1503" s="18"/>
      <c r="AE1503" s="18"/>
      <c r="AF1503" s="18"/>
      <c r="AG1503" s="18"/>
      <c r="AI1503" s="18"/>
      <c r="AK1503" s="18"/>
      <c r="AL1503" s="18"/>
      <c r="AN1503" s="36"/>
      <c r="AO1503" s="36"/>
      <c r="AP1503" s="36"/>
      <c r="AQ1503" s="36"/>
      <c r="AR1503" s="36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</row>
    <row r="1504" spans="6:69" x14ac:dyDescent="0.25">
      <c r="F1504" s="18"/>
      <c r="G1504" s="18"/>
      <c r="H1504" s="252"/>
      <c r="I1504" s="18"/>
      <c r="J1504" s="18"/>
      <c r="W1504" s="215"/>
      <c r="X1504" s="18"/>
      <c r="Y1504" s="31"/>
      <c r="Z1504" s="31"/>
      <c r="AA1504" s="43"/>
      <c r="AB1504" s="18"/>
      <c r="AC1504" s="18"/>
      <c r="AE1504" s="18"/>
      <c r="AF1504" s="18"/>
      <c r="AG1504" s="18"/>
      <c r="AI1504" s="18"/>
      <c r="AK1504" s="18"/>
      <c r="AL1504" s="18"/>
      <c r="AN1504" s="36"/>
      <c r="AO1504" s="36"/>
      <c r="AP1504" s="36"/>
      <c r="AQ1504" s="36"/>
      <c r="AR1504" s="36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</row>
    <row r="1505" spans="6:69" x14ac:dyDescent="0.25">
      <c r="F1505" s="18"/>
      <c r="G1505" s="18"/>
      <c r="H1505" s="252"/>
      <c r="I1505" s="18"/>
      <c r="J1505" s="18"/>
      <c r="W1505" s="215"/>
      <c r="X1505" s="18"/>
      <c r="Y1505" s="31"/>
      <c r="Z1505" s="31"/>
      <c r="AA1505" s="43"/>
      <c r="AB1505" s="18"/>
      <c r="AC1505" s="18"/>
      <c r="AE1505" s="18"/>
      <c r="AF1505" s="18"/>
      <c r="AG1505" s="18"/>
      <c r="AI1505" s="18"/>
      <c r="AK1505" s="18"/>
      <c r="AL1505" s="18"/>
      <c r="AN1505" s="36"/>
      <c r="AO1505" s="36"/>
      <c r="AP1505" s="36"/>
      <c r="AQ1505" s="36"/>
      <c r="AR1505" s="36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</row>
    <row r="1506" spans="6:69" x14ac:dyDescent="0.25">
      <c r="F1506" s="18"/>
      <c r="G1506" s="18"/>
      <c r="H1506" s="252"/>
      <c r="I1506" s="18"/>
      <c r="J1506" s="18"/>
      <c r="W1506" s="215"/>
      <c r="X1506" s="18"/>
      <c r="Y1506" s="31"/>
      <c r="Z1506" s="31"/>
      <c r="AA1506" s="43"/>
      <c r="AB1506" s="18"/>
      <c r="AC1506" s="18"/>
      <c r="AE1506" s="18"/>
      <c r="AF1506" s="18"/>
      <c r="AG1506" s="18"/>
      <c r="AI1506" s="18"/>
      <c r="AK1506" s="18"/>
      <c r="AL1506" s="18"/>
      <c r="AN1506" s="36"/>
      <c r="AO1506" s="36"/>
      <c r="AP1506" s="36"/>
      <c r="AQ1506" s="36"/>
      <c r="AR1506" s="36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</row>
    <row r="1507" spans="6:69" x14ac:dyDescent="0.25">
      <c r="F1507" s="18"/>
      <c r="G1507" s="18"/>
      <c r="H1507" s="252"/>
      <c r="I1507" s="18"/>
      <c r="J1507" s="18"/>
      <c r="W1507" s="215"/>
      <c r="X1507" s="18"/>
      <c r="Y1507" s="31"/>
      <c r="Z1507" s="31"/>
      <c r="AA1507" s="43"/>
      <c r="AB1507" s="18"/>
      <c r="AC1507" s="18"/>
      <c r="AE1507" s="18"/>
      <c r="AF1507" s="18"/>
      <c r="AG1507" s="18"/>
      <c r="AI1507" s="18"/>
      <c r="AK1507" s="18"/>
      <c r="AL1507" s="18"/>
      <c r="AN1507" s="36"/>
      <c r="AO1507" s="36"/>
      <c r="AP1507" s="36"/>
      <c r="AQ1507" s="36"/>
      <c r="AR1507" s="36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</row>
    <row r="1508" spans="6:69" x14ac:dyDescent="0.25">
      <c r="F1508" s="18"/>
      <c r="G1508" s="18"/>
      <c r="H1508" s="252"/>
      <c r="I1508" s="18"/>
      <c r="J1508" s="18"/>
      <c r="W1508" s="215"/>
      <c r="X1508" s="18"/>
      <c r="Y1508" s="31"/>
      <c r="Z1508" s="31"/>
      <c r="AA1508" s="43"/>
      <c r="AB1508" s="18"/>
      <c r="AC1508" s="18"/>
      <c r="AE1508" s="18"/>
      <c r="AF1508" s="18"/>
      <c r="AG1508" s="18"/>
      <c r="AI1508" s="18"/>
      <c r="AK1508" s="18"/>
      <c r="AL1508" s="18"/>
      <c r="AN1508" s="36"/>
      <c r="AO1508" s="36"/>
      <c r="AP1508" s="36"/>
      <c r="AQ1508" s="36"/>
      <c r="AR1508" s="36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</row>
    <row r="1509" spans="6:69" x14ac:dyDescent="0.25">
      <c r="F1509" s="18"/>
      <c r="G1509" s="18"/>
      <c r="H1509" s="252"/>
      <c r="I1509" s="18"/>
      <c r="J1509" s="18"/>
      <c r="W1509" s="215"/>
      <c r="X1509" s="18"/>
      <c r="Y1509" s="31"/>
      <c r="Z1509" s="31"/>
      <c r="AA1509" s="43"/>
      <c r="AB1509" s="18"/>
      <c r="AC1509" s="18"/>
      <c r="AE1509" s="18"/>
      <c r="AF1509" s="18"/>
      <c r="AG1509" s="18"/>
      <c r="AI1509" s="18"/>
      <c r="AK1509" s="18"/>
      <c r="AL1509" s="18"/>
      <c r="AN1509" s="36"/>
      <c r="AO1509" s="36"/>
      <c r="AP1509" s="36"/>
      <c r="AQ1509" s="36"/>
      <c r="AR1509" s="36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</row>
    <row r="1510" spans="6:69" x14ac:dyDescent="0.25">
      <c r="F1510" s="18"/>
      <c r="G1510" s="18"/>
      <c r="H1510" s="252"/>
      <c r="I1510" s="18"/>
      <c r="J1510" s="18"/>
      <c r="W1510" s="215"/>
      <c r="X1510" s="18"/>
      <c r="Y1510" s="31"/>
      <c r="Z1510" s="31"/>
      <c r="AA1510" s="43"/>
      <c r="AB1510" s="18"/>
      <c r="AC1510" s="18"/>
      <c r="AE1510" s="18"/>
      <c r="AF1510" s="18"/>
      <c r="AG1510" s="18"/>
      <c r="AI1510" s="18"/>
      <c r="AK1510" s="18"/>
      <c r="AL1510" s="18"/>
      <c r="AN1510" s="36"/>
      <c r="AO1510" s="36"/>
      <c r="AP1510" s="36"/>
      <c r="AQ1510" s="36"/>
      <c r="AR1510" s="36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</row>
    <row r="1511" spans="6:69" x14ac:dyDescent="0.25">
      <c r="F1511" s="18"/>
      <c r="G1511" s="18"/>
      <c r="H1511" s="252"/>
      <c r="I1511" s="18"/>
      <c r="J1511" s="18"/>
      <c r="W1511" s="215"/>
      <c r="X1511" s="18"/>
      <c r="Y1511" s="31"/>
      <c r="Z1511" s="31"/>
      <c r="AA1511" s="43"/>
      <c r="AB1511" s="18"/>
      <c r="AC1511" s="18"/>
      <c r="AE1511" s="18"/>
      <c r="AF1511" s="18"/>
      <c r="AG1511" s="18"/>
      <c r="AI1511" s="18"/>
      <c r="AK1511" s="18"/>
      <c r="AL1511" s="18"/>
      <c r="AN1511" s="36"/>
      <c r="AO1511" s="36"/>
      <c r="AP1511" s="36"/>
      <c r="AQ1511" s="36"/>
      <c r="AR1511" s="36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</row>
    <row r="1512" spans="6:69" x14ac:dyDescent="0.25">
      <c r="F1512" s="18"/>
      <c r="G1512" s="18"/>
      <c r="H1512" s="252"/>
      <c r="I1512" s="18"/>
      <c r="J1512" s="18"/>
      <c r="W1512" s="215"/>
      <c r="X1512" s="18"/>
      <c r="Y1512" s="31"/>
      <c r="Z1512" s="31"/>
      <c r="AA1512" s="43"/>
      <c r="AB1512" s="18"/>
      <c r="AC1512" s="18"/>
      <c r="AE1512" s="18"/>
      <c r="AF1512" s="18"/>
      <c r="AG1512" s="18"/>
      <c r="AI1512" s="18"/>
      <c r="AK1512" s="18"/>
      <c r="AL1512" s="18"/>
      <c r="AN1512" s="36"/>
      <c r="AO1512" s="36"/>
      <c r="AP1512" s="36"/>
      <c r="AQ1512" s="36"/>
      <c r="AR1512" s="36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</row>
    <row r="1513" spans="6:69" x14ac:dyDescent="0.25">
      <c r="F1513" s="18"/>
      <c r="G1513" s="18"/>
      <c r="H1513" s="252"/>
      <c r="I1513" s="18"/>
      <c r="J1513" s="18"/>
      <c r="W1513" s="215"/>
      <c r="X1513" s="18"/>
      <c r="Y1513" s="31"/>
      <c r="Z1513" s="31"/>
      <c r="AA1513" s="43"/>
      <c r="AB1513" s="18"/>
      <c r="AC1513" s="18"/>
      <c r="AE1513" s="18"/>
      <c r="AF1513" s="18"/>
      <c r="AG1513" s="18"/>
      <c r="AI1513" s="18"/>
      <c r="AK1513" s="18"/>
      <c r="AL1513" s="18"/>
      <c r="AN1513" s="36"/>
      <c r="AO1513" s="36"/>
      <c r="AP1513" s="36"/>
      <c r="AQ1513" s="36"/>
      <c r="AR1513" s="36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</row>
    <row r="1514" spans="6:69" x14ac:dyDescent="0.25">
      <c r="F1514" s="18"/>
      <c r="G1514" s="18"/>
      <c r="H1514" s="252"/>
      <c r="I1514" s="18"/>
      <c r="J1514" s="18"/>
      <c r="W1514" s="215"/>
      <c r="X1514" s="18"/>
      <c r="Y1514" s="31"/>
      <c r="Z1514" s="31"/>
      <c r="AA1514" s="43"/>
      <c r="AB1514" s="18"/>
      <c r="AC1514" s="18"/>
      <c r="AE1514" s="18"/>
      <c r="AF1514" s="18"/>
      <c r="AG1514" s="18"/>
      <c r="AI1514" s="18"/>
      <c r="AK1514" s="18"/>
      <c r="AL1514" s="18"/>
      <c r="AN1514" s="36"/>
      <c r="AO1514" s="36"/>
      <c r="AP1514" s="36"/>
      <c r="AQ1514" s="36"/>
      <c r="AR1514" s="36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</row>
    <row r="1515" spans="6:69" x14ac:dyDescent="0.25">
      <c r="F1515" s="18"/>
      <c r="G1515" s="18"/>
      <c r="H1515" s="252"/>
      <c r="I1515" s="18"/>
      <c r="J1515" s="18"/>
      <c r="W1515" s="215"/>
      <c r="X1515" s="18"/>
      <c r="Y1515" s="31"/>
      <c r="Z1515" s="31"/>
      <c r="AA1515" s="43"/>
      <c r="AB1515" s="18"/>
      <c r="AC1515" s="18"/>
      <c r="AE1515" s="18"/>
      <c r="AF1515" s="18"/>
      <c r="AG1515" s="18"/>
      <c r="AI1515" s="18"/>
      <c r="AK1515" s="18"/>
      <c r="AL1515" s="18"/>
      <c r="AN1515" s="36"/>
      <c r="AO1515" s="36"/>
      <c r="AP1515" s="36"/>
      <c r="AQ1515" s="36"/>
      <c r="AR1515" s="36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</row>
    <row r="1516" spans="6:69" x14ac:dyDescent="0.25">
      <c r="F1516" s="18"/>
      <c r="G1516" s="18"/>
      <c r="H1516" s="252"/>
      <c r="I1516" s="18"/>
      <c r="J1516" s="18"/>
      <c r="W1516" s="215"/>
      <c r="X1516" s="18"/>
      <c r="Y1516" s="31"/>
      <c r="Z1516" s="31"/>
      <c r="AA1516" s="43"/>
      <c r="AB1516" s="18"/>
      <c r="AC1516" s="18"/>
      <c r="AE1516" s="18"/>
      <c r="AF1516" s="18"/>
      <c r="AG1516" s="18"/>
      <c r="AI1516" s="18"/>
      <c r="AK1516" s="18"/>
      <c r="AL1516" s="18"/>
      <c r="AN1516" s="36"/>
      <c r="AO1516" s="36"/>
      <c r="AP1516" s="36"/>
      <c r="AQ1516" s="36"/>
      <c r="AR1516" s="36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</row>
    <row r="1517" spans="6:69" x14ac:dyDescent="0.25">
      <c r="F1517" s="18"/>
      <c r="G1517" s="18"/>
      <c r="H1517" s="252"/>
      <c r="I1517" s="18"/>
      <c r="J1517" s="18"/>
      <c r="W1517" s="215"/>
      <c r="X1517" s="18"/>
      <c r="Y1517" s="31"/>
      <c r="Z1517" s="31"/>
      <c r="AA1517" s="43"/>
      <c r="AB1517" s="18"/>
      <c r="AC1517" s="18"/>
      <c r="AE1517" s="18"/>
      <c r="AF1517" s="18"/>
      <c r="AG1517" s="18"/>
      <c r="AI1517" s="18"/>
      <c r="AK1517" s="18"/>
      <c r="AL1517" s="18"/>
      <c r="AN1517" s="36"/>
      <c r="AO1517" s="36"/>
      <c r="AP1517" s="36"/>
      <c r="AQ1517" s="36"/>
      <c r="AR1517" s="36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</row>
    <row r="1518" spans="6:69" x14ac:dyDescent="0.25">
      <c r="F1518" s="18"/>
      <c r="G1518" s="18"/>
      <c r="H1518" s="252"/>
      <c r="I1518" s="18"/>
      <c r="J1518" s="18"/>
      <c r="W1518" s="215"/>
      <c r="X1518" s="18"/>
      <c r="Y1518" s="31"/>
      <c r="Z1518" s="31"/>
      <c r="AA1518" s="43"/>
      <c r="AB1518" s="18"/>
      <c r="AC1518" s="18"/>
      <c r="AE1518" s="18"/>
      <c r="AF1518" s="18"/>
      <c r="AG1518" s="18"/>
      <c r="AI1518" s="18"/>
      <c r="AK1518" s="18"/>
      <c r="AL1518" s="18"/>
      <c r="AN1518" s="36"/>
      <c r="AO1518" s="36"/>
      <c r="AP1518" s="36"/>
      <c r="AQ1518" s="36"/>
      <c r="AR1518" s="36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</row>
    <row r="1519" spans="6:69" x14ac:dyDescent="0.25">
      <c r="F1519" s="18"/>
      <c r="G1519" s="18"/>
      <c r="H1519" s="252"/>
      <c r="I1519" s="18"/>
      <c r="J1519" s="18"/>
      <c r="W1519" s="215"/>
      <c r="X1519" s="18"/>
      <c r="Y1519" s="31"/>
      <c r="Z1519" s="31"/>
      <c r="AA1519" s="43"/>
      <c r="AB1519" s="18"/>
      <c r="AC1519" s="18"/>
      <c r="AE1519" s="18"/>
      <c r="AF1519" s="18"/>
      <c r="AG1519" s="18"/>
      <c r="AI1519" s="18"/>
      <c r="AK1519" s="18"/>
      <c r="AL1519" s="18"/>
      <c r="AN1519" s="36"/>
      <c r="AO1519" s="36"/>
      <c r="AP1519" s="36"/>
      <c r="AQ1519" s="36"/>
      <c r="AR1519" s="36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</row>
    <row r="1520" spans="6:69" x14ac:dyDescent="0.25">
      <c r="F1520" s="18"/>
      <c r="G1520" s="18"/>
      <c r="H1520" s="252"/>
      <c r="I1520" s="18"/>
      <c r="J1520" s="18"/>
      <c r="W1520" s="215"/>
      <c r="X1520" s="18"/>
      <c r="Y1520" s="31"/>
      <c r="Z1520" s="31"/>
      <c r="AA1520" s="43"/>
      <c r="AB1520" s="18"/>
      <c r="AC1520" s="18"/>
      <c r="AE1520" s="18"/>
      <c r="AF1520" s="18"/>
      <c r="AG1520" s="18"/>
      <c r="AI1520" s="18"/>
      <c r="AK1520" s="18"/>
      <c r="AL1520" s="18"/>
      <c r="AN1520" s="36"/>
      <c r="AO1520" s="36"/>
      <c r="AP1520" s="36"/>
      <c r="AQ1520" s="36"/>
      <c r="AR1520" s="36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</row>
    <row r="1521" spans="6:69" x14ac:dyDescent="0.25">
      <c r="F1521" s="18"/>
      <c r="G1521" s="18"/>
      <c r="H1521" s="252"/>
      <c r="I1521" s="18"/>
      <c r="J1521" s="18"/>
      <c r="W1521" s="215"/>
      <c r="X1521" s="18"/>
      <c r="Y1521" s="31"/>
      <c r="Z1521" s="31"/>
      <c r="AA1521" s="43"/>
      <c r="AB1521" s="18"/>
      <c r="AC1521" s="18"/>
      <c r="AE1521" s="18"/>
      <c r="AF1521" s="18"/>
      <c r="AG1521" s="18"/>
      <c r="AI1521" s="18"/>
      <c r="AK1521" s="18"/>
      <c r="AL1521" s="18"/>
      <c r="AN1521" s="36"/>
      <c r="AO1521" s="36"/>
      <c r="AP1521" s="36"/>
      <c r="AQ1521" s="36"/>
      <c r="AR1521" s="36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</row>
    <row r="1522" spans="6:69" x14ac:dyDescent="0.25">
      <c r="F1522" s="18"/>
      <c r="G1522" s="18"/>
      <c r="H1522" s="252"/>
      <c r="I1522" s="18"/>
      <c r="J1522" s="18"/>
      <c r="W1522" s="215"/>
      <c r="X1522" s="18"/>
      <c r="Y1522" s="31"/>
      <c r="Z1522" s="31"/>
      <c r="AA1522" s="43"/>
      <c r="AB1522" s="18"/>
      <c r="AC1522" s="18"/>
      <c r="AE1522" s="18"/>
      <c r="AF1522" s="18"/>
      <c r="AG1522" s="18"/>
      <c r="AI1522" s="18"/>
      <c r="AK1522" s="18"/>
      <c r="AL1522" s="18"/>
      <c r="AN1522" s="36"/>
      <c r="AO1522" s="36"/>
      <c r="AP1522" s="36"/>
      <c r="AQ1522" s="36"/>
      <c r="AR1522" s="36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</row>
    <row r="1523" spans="6:69" x14ac:dyDescent="0.25">
      <c r="F1523" s="18"/>
      <c r="G1523" s="18"/>
      <c r="H1523" s="252"/>
      <c r="I1523" s="18"/>
      <c r="J1523" s="18"/>
      <c r="W1523" s="215"/>
      <c r="X1523" s="18"/>
      <c r="Y1523" s="31"/>
      <c r="Z1523" s="31"/>
      <c r="AA1523" s="43"/>
      <c r="AB1523" s="18"/>
      <c r="AC1523" s="18"/>
      <c r="AE1523" s="18"/>
      <c r="AF1523" s="18"/>
      <c r="AG1523" s="18"/>
      <c r="AI1523" s="18"/>
      <c r="AK1523" s="18"/>
      <c r="AL1523" s="18"/>
      <c r="AN1523" s="36"/>
      <c r="AO1523" s="36"/>
      <c r="AP1523" s="36"/>
      <c r="AQ1523" s="36"/>
      <c r="AR1523" s="36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</row>
    <row r="1524" spans="6:69" x14ac:dyDescent="0.25">
      <c r="F1524" s="18"/>
      <c r="G1524" s="18"/>
      <c r="H1524" s="252"/>
      <c r="I1524" s="18"/>
      <c r="J1524" s="18"/>
      <c r="W1524" s="215"/>
      <c r="X1524" s="18"/>
      <c r="Y1524" s="31"/>
      <c r="Z1524" s="31"/>
      <c r="AA1524" s="43"/>
      <c r="AB1524" s="18"/>
      <c r="AC1524" s="18"/>
      <c r="AE1524" s="18"/>
      <c r="AF1524" s="18"/>
      <c r="AG1524" s="18"/>
      <c r="AI1524" s="18"/>
      <c r="AK1524" s="18"/>
      <c r="AL1524" s="18"/>
      <c r="AN1524" s="36"/>
      <c r="AO1524" s="36"/>
      <c r="AP1524" s="36"/>
      <c r="AQ1524" s="36"/>
      <c r="AR1524" s="36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</row>
    <row r="1525" spans="6:69" x14ac:dyDescent="0.25">
      <c r="F1525" s="18"/>
      <c r="G1525" s="18"/>
      <c r="H1525" s="252"/>
      <c r="I1525" s="18"/>
      <c r="J1525" s="18"/>
      <c r="W1525" s="215"/>
      <c r="X1525" s="18"/>
      <c r="Y1525" s="31"/>
      <c r="Z1525" s="31"/>
      <c r="AA1525" s="43"/>
      <c r="AB1525" s="18"/>
      <c r="AC1525" s="18"/>
      <c r="AE1525" s="18"/>
      <c r="AF1525" s="18"/>
      <c r="AG1525" s="18"/>
      <c r="AI1525" s="18"/>
      <c r="AK1525" s="18"/>
      <c r="AL1525" s="18"/>
      <c r="AN1525" s="36"/>
      <c r="AO1525" s="36"/>
      <c r="AP1525" s="36"/>
      <c r="AQ1525" s="36"/>
      <c r="AR1525" s="36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</row>
    <row r="1526" spans="6:69" x14ac:dyDescent="0.25">
      <c r="F1526" s="18"/>
      <c r="G1526" s="18"/>
      <c r="H1526" s="252"/>
      <c r="I1526" s="18"/>
      <c r="J1526" s="18"/>
      <c r="W1526" s="215"/>
      <c r="X1526" s="18"/>
      <c r="Y1526" s="31"/>
      <c r="Z1526" s="31"/>
      <c r="AA1526" s="43"/>
      <c r="AB1526" s="18"/>
      <c r="AC1526" s="18"/>
      <c r="AE1526" s="18"/>
      <c r="AF1526" s="18"/>
      <c r="AG1526" s="18"/>
      <c r="AI1526" s="18"/>
      <c r="AK1526" s="18"/>
      <c r="AL1526" s="18"/>
      <c r="AN1526" s="36"/>
      <c r="AO1526" s="36"/>
      <c r="AP1526" s="36"/>
      <c r="AQ1526" s="36"/>
      <c r="AR1526" s="36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</row>
    <row r="1527" spans="6:69" x14ac:dyDescent="0.25">
      <c r="F1527" s="18"/>
      <c r="G1527" s="18"/>
      <c r="H1527" s="252"/>
      <c r="I1527" s="18"/>
      <c r="J1527" s="18"/>
      <c r="W1527" s="215"/>
      <c r="X1527" s="18"/>
      <c r="Y1527" s="31"/>
      <c r="Z1527" s="31"/>
      <c r="AA1527" s="43"/>
      <c r="AB1527" s="18"/>
      <c r="AC1527" s="18"/>
      <c r="AE1527" s="18"/>
      <c r="AF1527" s="18"/>
      <c r="AG1527" s="18"/>
      <c r="AI1527" s="18"/>
      <c r="AK1527" s="18"/>
      <c r="AL1527" s="18"/>
      <c r="AN1527" s="36"/>
      <c r="AO1527" s="36"/>
      <c r="AP1527" s="36"/>
      <c r="AQ1527" s="36"/>
      <c r="AR1527" s="36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</row>
    <row r="1528" spans="6:69" x14ac:dyDescent="0.25">
      <c r="F1528" s="18"/>
      <c r="G1528" s="18"/>
      <c r="H1528" s="252"/>
      <c r="I1528" s="18"/>
      <c r="J1528" s="18"/>
      <c r="W1528" s="215"/>
      <c r="X1528" s="18"/>
      <c r="Y1528" s="31"/>
      <c r="Z1528" s="31"/>
      <c r="AA1528" s="43"/>
      <c r="AB1528" s="18"/>
      <c r="AC1528" s="18"/>
      <c r="AE1528" s="18"/>
      <c r="AF1528" s="18"/>
      <c r="AG1528" s="18"/>
      <c r="AI1528" s="18"/>
      <c r="AK1528" s="18"/>
      <c r="AL1528" s="18"/>
      <c r="AN1528" s="36"/>
      <c r="AO1528" s="36"/>
      <c r="AP1528" s="36"/>
      <c r="AQ1528" s="36"/>
      <c r="AR1528" s="36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</row>
    <row r="1529" spans="6:69" x14ac:dyDescent="0.25">
      <c r="F1529" s="18"/>
      <c r="G1529" s="18"/>
      <c r="H1529" s="252"/>
      <c r="I1529" s="18"/>
      <c r="J1529" s="18"/>
      <c r="W1529" s="215"/>
      <c r="X1529" s="18"/>
      <c r="Y1529" s="31"/>
      <c r="Z1529" s="31"/>
      <c r="AA1529" s="43"/>
      <c r="AB1529" s="18"/>
      <c r="AC1529" s="18"/>
      <c r="AE1529" s="18"/>
      <c r="AF1529" s="18"/>
      <c r="AG1529" s="18"/>
      <c r="AI1529" s="18"/>
      <c r="AK1529" s="18"/>
      <c r="AL1529" s="18"/>
      <c r="AN1529" s="36"/>
      <c r="AO1529" s="36"/>
      <c r="AP1529" s="36"/>
      <c r="AQ1529" s="36"/>
      <c r="AR1529" s="36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</row>
    <row r="1530" spans="6:69" x14ac:dyDescent="0.25">
      <c r="F1530" s="18"/>
      <c r="G1530" s="18"/>
      <c r="H1530" s="252"/>
      <c r="I1530" s="18"/>
      <c r="J1530" s="18"/>
      <c r="W1530" s="215"/>
      <c r="X1530" s="18"/>
      <c r="Y1530" s="31"/>
      <c r="Z1530" s="31"/>
      <c r="AA1530" s="43"/>
      <c r="AB1530" s="18"/>
      <c r="AC1530" s="18"/>
      <c r="AE1530" s="18"/>
      <c r="AF1530" s="18"/>
      <c r="AG1530" s="18"/>
      <c r="AI1530" s="18"/>
      <c r="AK1530" s="18"/>
      <c r="AL1530" s="18"/>
      <c r="AN1530" s="36"/>
      <c r="AO1530" s="36"/>
      <c r="AP1530" s="36"/>
      <c r="AQ1530" s="36"/>
      <c r="AR1530" s="36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</row>
    <row r="1531" spans="6:69" x14ac:dyDescent="0.25">
      <c r="F1531" s="18"/>
      <c r="G1531" s="18"/>
      <c r="H1531" s="252"/>
      <c r="I1531" s="18"/>
      <c r="J1531" s="18"/>
      <c r="W1531" s="215"/>
      <c r="X1531" s="18"/>
      <c r="Y1531" s="31"/>
      <c r="Z1531" s="31"/>
      <c r="AA1531" s="43"/>
      <c r="AB1531" s="18"/>
      <c r="AC1531" s="18"/>
      <c r="AE1531" s="18"/>
      <c r="AF1531" s="18"/>
      <c r="AG1531" s="18"/>
      <c r="AI1531" s="18"/>
      <c r="AK1531" s="18"/>
      <c r="AL1531" s="18"/>
      <c r="AN1531" s="36"/>
      <c r="AO1531" s="36"/>
      <c r="AP1531" s="36"/>
      <c r="AQ1531" s="36"/>
      <c r="AR1531" s="36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</row>
    <row r="1532" spans="6:69" x14ac:dyDescent="0.25">
      <c r="F1532" s="18"/>
      <c r="G1532" s="18"/>
      <c r="H1532" s="252"/>
      <c r="I1532" s="18"/>
      <c r="J1532" s="18"/>
      <c r="W1532" s="215"/>
      <c r="X1532" s="18"/>
      <c r="Y1532" s="31"/>
      <c r="Z1532" s="31"/>
      <c r="AA1532" s="43"/>
      <c r="AB1532" s="18"/>
      <c r="AC1532" s="18"/>
      <c r="AE1532" s="18"/>
      <c r="AF1532" s="18"/>
      <c r="AG1532" s="18"/>
      <c r="AI1532" s="18"/>
      <c r="AK1532" s="18"/>
      <c r="AL1532" s="18"/>
      <c r="AN1532" s="36"/>
      <c r="AO1532" s="36"/>
      <c r="AP1532" s="36"/>
      <c r="AQ1532" s="36"/>
      <c r="AR1532" s="36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</row>
    <row r="1533" spans="6:69" x14ac:dyDescent="0.25">
      <c r="F1533" s="18"/>
      <c r="G1533" s="18"/>
      <c r="H1533" s="252"/>
      <c r="I1533" s="18"/>
      <c r="J1533" s="18"/>
      <c r="W1533" s="215"/>
      <c r="X1533" s="18"/>
      <c r="Y1533" s="31"/>
      <c r="Z1533" s="31"/>
      <c r="AA1533" s="43"/>
      <c r="AB1533" s="18"/>
      <c r="AC1533" s="18"/>
      <c r="AE1533" s="18"/>
      <c r="AF1533" s="18"/>
      <c r="AG1533" s="18"/>
      <c r="AI1533" s="18"/>
      <c r="AK1533" s="18"/>
      <c r="AL1533" s="18"/>
      <c r="AN1533" s="36"/>
      <c r="AO1533" s="36"/>
      <c r="AP1533" s="36"/>
      <c r="AQ1533" s="36"/>
      <c r="AR1533" s="36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</row>
    <row r="1534" spans="6:69" x14ac:dyDescent="0.25">
      <c r="F1534" s="18"/>
      <c r="G1534" s="18"/>
      <c r="H1534" s="252"/>
      <c r="I1534" s="18"/>
      <c r="J1534" s="18"/>
      <c r="W1534" s="215"/>
      <c r="X1534" s="18"/>
      <c r="Y1534" s="31"/>
      <c r="Z1534" s="31"/>
      <c r="AA1534" s="43"/>
      <c r="AB1534" s="18"/>
      <c r="AC1534" s="18"/>
      <c r="AE1534" s="18"/>
      <c r="AF1534" s="18"/>
      <c r="AG1534" s="18"/>
      <c r="AI1534" s="18"/>
      <c r="AK1534" s="18"/>
      <c r="AL1534" s="18"/>
      <c r="AN1534" s="36"/>
      <c r="AO1534" s="36"/>
      <c r="AP1534" s="36"/>
      <c r="AQ1534" s="36"/>
      <c r="AR1534" s="36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</row>
    <row r="1535" spans="6:69" x14ac:dyDescent="0.25">
      <c r="F1535" s="18"/>
      <c r="G1535" s="18"/>
      <c r="H1535" s="252"/>
      <c r="I1535" s="18"/>
      <c r="J1535" s="18"/>
      <c r="W1535" s="215"/>
      <c r="X1535" s="18"/>
      <c r="Y1535" s="31"/>
      <c r="Z1535" s="31"/>
      <c r="AA1535" s="43"/>
      <c r="AB1535" s="18"/>
      <c r="AC1535" s="18"/>
      <c r="AE1535" s="18"/>
      <c r="AF1535" s="18"/>
      <c r="AG1535" s="18"/>
      <c r="AI1535" s="18"/>
      <c r="AK1535" s="18"/>
      <c r="AL1535" s="18"/>
      <c r="AN1535" s="36"/>
      <c r="AO1535" s="36"/>
      <c r="AP1535" s="36"/>
      <c r="AQ1535" s="36"/>
      <c r="AR1535" s="36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</row>
    <row r="1536" spans="6:69" x14ac:dyDescent="0.25">
      <c r="F1536" s="18"/>
      <c r="G1536" s="18"/>
      <c r="H1536" s="252"/>
      <c r="I1536" s="18"/>
      <c r="J1536" s="18"/>
      <c r="W1536" s="215"/>
      <c r="X1536" s="18"/>
      <c r="Y1536" s="31"/>
      <c r="Z1536" s="31"/>
      <c r="AA1536" s="43"/>
      <c r="AB1536" s="18"/>
      <c r="AC1536" s="18"/>
      <c r="AE1536" s="18"/>
      <c r="AF1536" s="18"/>
      <c r="AG1536" s="18"/>
      <c r="AI1536" s="18"/>
      <c r="AK1536" s="18"/>
      <c r="AL1536" s="18"/>
      <c r="AN1536" s="36"/>
      <c r="AO1536" s="36"/>
      <c r="AP1536" s="36"/>
      <c r="AQ1536" s="36"/>
      <c r="AR1536" s="36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</row>
    <row r="1537" spans="6:69" x14ac:dyDescent="0.25">
      <c r="F1537" s="18"/>
      <c r="G1537" s="18"/>
      <c r="H1537" s="252"/>
      <c r="I1537" s="18"/>
      <c r="J1537" s="18"/>
      <c r="W1537" s="215"/>
      <c r="X1537" s="18"/>
      <c r="Y1537" s="31"/>
      <c r="Z1537" s="31"/>
      <c r="AA1537" s="43"/>
      <c r="AB1537" s="18"/>
      <c r="AC1537" s="18"/>
      <c r="AE1537" s="18"/>
      <c r="AF1537" s="18"/>
      <c r="AG1537" s="18"/>
      <c r="AI1537" s="18"/>
      <c r="AK1537" s="18"/>
      <c r="AL1537" s="18"/>
      <c r="AN1537" s="36"/>
      <c r="AO1537" s="36"/>
      <c r="AP1537" s="36"/>
      <c r="AQ1537" s="36"/>
      <c r="AR1537" s="36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</row>
    <row r="1538" spans="6:69" x14ac:dyDescent="0.25">
      <c r="F1538" s="18"/>
      <c r="G1538" s="18"/>
      <c r="H1538" s="252"/>
      <c r="I1538" s="18"/>
      <c r="J1538" s="18"/>
      <c r="W1538" s="215"/>
      <c r="X1538" s="18"/>
      <c r="Y1538" s="31"/>
      <c r="Z1538" s="31"/>
      <c r="AA1538" s="43"/>
      <c r="AB1538" s="18"/>
      <c r="AC1538" s="18"/>
      <c r="AE1538" s="18"/>
      <c r="AF1538" s="18"/>
      <c r="AG1538" s="18"/>
      <c r="AI1538" s="18"/>
      <c r="AK1538" s="18"/>
      <c r="AL1538" s="18"/>
      <c r="AN1538" s="36"/>
      <c r="AO1538" s="36"/>
      <c r="AP1538" s="36"/>
      <c r="AQ1538" s="36"/>
      <c r="AR1538" s="36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</row>
    <row r="1539" spans="6:69" x14ac:dyDescent="0.25">
      <c r="F1539" s="18"/>
      <c r="G1539" s="18"/>
      <c r="H1539" s="252"/>
      <c r="I1539" s="18"/>
      <c r="J1539" s="18"/>
      <c r="W1539" s="215"/>
      <c r="X1539" s="18"/>
      <c r="Y1539" s="31"/>
      <c r="Z1539" s="31"/>
      <c r="AA1539" s="43"/>
      <c r="AB1539" s="18"/>
      <c r="AC1539" s="18"/>
      <c r="AE1539" s="18"/>
      <c r="AF1539" s="18"/>
      <c r="AG1539" s="18"/>
      <c r="AI1539" s="18"/>
      <c r="AK1539" s="18"/>
      <c r="AL1539" s="18"/>
      <c r="AN1539" s="36"/>
      <c r="AO1539" s="36"/>
      <c r="AP1539" s="36"/>
      <c r="AQ1539" s="36"/>
      <c r="AR1539" s="36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</row>
    <row r="1540" spans="6:69" x14ac:dyDescent="0.25">
      <c r="F1540" s="18"/>
      <c r="G1540" s="18"/>
      <c r="H1540" s="252"/>
      <c r="I1540" s="18"/>
      <c r="J1540" s="18"/>
      <c r="W1540" s="215"/>
      <c r="X1540" s="18"/>
      <c r="Y1540" s="31"/>
      <c r="Z1540" s="31"/>
      <c r="AA1540" s="43"/>
      <c r="AB1540" s="18"/>
      <c r="AC1540" s="18"/>
      <c r="AE1540" s="18"/>
      <c r="AF1540" s="18"/>
      <c r="AG1540" s="18"/>
      <c r="AI1540" s="18"/>
      <c r="AK1540" s="18"/>
      <c r="AL1540" s="18"/>
      <c r="AN1540" s="36"/>
      <c r="AO1540" s="36"/>
      <c r="AP1540" s="36"/>
      <c r="AQ1540" s="36"/>
      <c r="AR1540" s="36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</row>
    <row r="1541" spans="6:69" x14ac:dyDescent="0.25">
      <c r="F1541" s="18"/>
      <c r="G1541" s="18"/>
      <c r="H1541" s="252"/>
      <c r="I1541" s="18"/>
      <c r="J1541" s="18"/>
      <c r="W1541" s="215"/>
      <c r="X1541" s="18"/>
      <c r="Y1541" s="31"/>
      <c r="Z1541" s="31"/>
      <c r="AA1541" s="43"/>
      <c r="AB1541" s="18"/>
      <c r="AC1541" s="18"/>
      <c r="AE1541" s="18"/>
      <c r="AF1541" s="18"/>
      <c r="AG1541" s="18"/>
      <c r="AI1541" s="18"/>
      <c r="AK1541" s="18"/>
      <c r="AL1541" s="18"/>
      <c r="AN1541" s="36"/>
      <c r="AO1541" s="36"/>
      <c r="AP1541" s="36"/>
      <c r="AQ1541" s="36"/>
      <c r="AR1541" s="36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</row>
    <row r="1542" spans="6:69" x14ac:dyDescent="0.25">
      <c r="F1542" s="18"/>
      <c r="G1542" s="18"/>
      <c r="H1542" s="252"/>
      <c r="I1542" s="18"/>
      <c r="J1542" s="18"/>
      <c r="W1542" s="215"/>
      <c r="X1542" s="18"/>
      <c r="Y1542" s="31"/>
      <c r="Z1542" s="31"/>
      <c r="AA1542" s="43"/>
      <c r="AB1542" s="18"/>
      <c r="AC1542" s="18"/>
      <c r="AE1542" s="18"/>
      <c r="AF1542" s="18"/>
      <c r="AG1542" s="18"/>
      <c r="AI1542" s="18"/>
      <c r="AK1542" s="18"/>
      <c r="AL1542" s="18"/>
      <c r="AN1542" s="36"/>
      <c r="AO1542" s="36"/>
      <c r="AP1542" s="36"/>
      <c r="AQ1542" s="36"/>
      <c r="AR1542" s="36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</row>
    <row r="1543" spans="6:69" x14ac:dyDescent="0.25">
      <c r="F1543" s="18"/>
      <c r="G1543" s="18"/>
      <c r="H1543" s="252"/>
      <c r="I1543" s="18"/>
      <c r="J1543" s="18"/>
      <c r="W1543" s="215"/>
      <c r="X1543" s="18"/>
      <c r="Y1543" s="31"/>
      <c r="Z1543" s="31"/>
      <c r="AA1543" s="43"/>
      <c r="AB1543" s="18"/>
      <c r="AC1543" s="18"/>
      <c r="AE1543" s="18"/>
      <c r="AF1543" s="18"/>
      <c r="AG1543" s="18"/>
      <c r="AI1543" s="18"/>
      <c r="AK1543" s="18"/>
      <c r="AL1543" s="18"/>
      <c r="AN1543" s="36"/>
      <c r="AO1543" s="36"/>
      <c r="AP1543" s="36"/>
      <c r="AQ1543" s="36"/>
      <c r="AR1543" s="36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</row>
    <row r="1544" spans="6:69" x14ac:dyDescent="0.25">
      <c r="F1544" s="18"/>
      <c r="G1544" s="18"/>
      <c r="H1544" s="252"/>
      <c r="I1544" s="18"/>
      <c r="J1544" s="18"/>
      <c r="W1544" s="215"/>
      <c r="X1544" s="18"/>
      <c r="Y1544" s="31"/>
      <c r="Z1544" s="31"/>
      <c r="AA1544" s="43"/>
      <c r="AB1544" s="18"/>
      <c r="AC1544" s="18"/>
      <c r="AE1544" s="18"/>
      <c r="AF1544" s="18"/>
      <c r="AG1544" s="18"/>
      <c r="AI1544" s="18"/>
      <c r="AK1544" s="18"/>
      <c r="AL1544" s="18"/>
      <c r="AN1544" s="36"/>
      <c r="AO1544" s="36"/>
      <c r="AP1544" s="36"/>
      <c r="AQ1544" s="36"/>
      <c r="AR1544" s="36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</row>
    <row r="1545" spans="6:69" x14ac:dyDescent="0.25">
      <c r="F1545" s="18"/>
      <c r="G1545" s="18"/>
      <c r="H1545" s="252"/>
      <c r="I1545" s="18"/>
      <c r="J1545" s="18"/>
      <c r="W1545" s="215"/>
      <c r="X1545" s="18"/>
      <c r="Y1545" s="31"/>
      <c r="Z1545" s="31"/>
      <c r="AA1545" s="43"/>
      <c r="AB1545" s="18"/>
      <c r="AC1545" s="18"/>
      <c r="AE1545" s="18"/>
      <c r="AF1545" s="18"/>
      <c r="AG1545" s="18"/>
      <c r="AI1545" s="18"/>
      <c r="AK1545" s="18"/>
      <c r="AL1545" s="18"/>
      <c r="AN1545" s="36"/>
      <c r="AO1545" s="36"/>
      <c r="AP1545" s="36"/>
      <c r="AQ1545" s="36"/>
      <c r="AR1545" s="36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</row>
    <row r="1546" spans="6:69" x14ac:dyDescent="0.25">
      <c r="F1546" s="18"/>
      <c r="G1546" s="18"/>
      <c r="H1546" s="252"/>
      <c r="I1546" s="18"/>
      <c r="J1546" s="18"/>
      <c r="W1546" s="215"/>
      <c r="X1546" s="18"/>
      <c r="Y1546" s="31"/>
      <c r="Z1546" s="31"/>
      <c r="AA1546" s="43"/>
      <c r="AB1546" s="18"/>
      <c r="AC1546" s="18"/>
      <c r="AE1546" s="18"/>
      <c r="AF1546" s="18"/>
      <c r="AG1546" s="18"/>
      <c r="AI1546" s="18"/>
      <c r="AK1546" s="18"/>
      <c r="AL1546" s="18"/>
      <c r="AN1546" s="36"/>
      <c r="AO1546" s="36"/>
      <c r="AP1546" s="36"/>
      <c r="AQ1546" s="36"/>
      <c r="AR1546" s="36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</row>
    <row r="1547" spans="6:69" x14ac:dyDescent="0.25">
      <c r="F1547" s="18"/>
      <c r="G1547" s="18"/>
      <c r="H1547" s="252"/>
      <c r="I1547" s="18"/>
      <c r="J1547" s="18"/>
      <c r="W1547" s="215"/>
      <c r="X1547" s="18"/>
      <c r="Y1547" s="31"/>
      <c r="Z1547" s="31"/>
      <c r="AA1547" s="43"/>
      <c r="AB1547" s="18"/>
      <c r="AC1547" s="18"/>
      <c r="AE1547" s="18"/>
      <c r="AF1547" s="18"/>
      <c r="AG1547" s="18"/>
      <c r="AI1547" s="18"/>
      <c r="AK1547" s="18"/>
      <c r="AL1547" s="18"/>
      <c r="AN1547" s="36"/>
      <c r="AO1547" s="36"/>
      <c r="AP1547" s="36"/>
      <c r="AQ1547" s="36"/>
      <c r="AR1547" s="36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</row>
    <row r="1548" spans="6:69" x14ac:dyDescent="0.25">
      <c r="F1548" s="18"/>
      <c r="G1548" s="18"/>
      <c r="H1548" s="252"/>
      <c r="I1548" s="18"/>
      <c r="J1548" s="18"/>
      <c r="W1548" s="215"/>
      <c r="X1548" s="18"/>
      <c r="Y1548" s="31"/>
      <c r="Z1548" s="31"/>
      <c r="AA1548" s="43"/>
      <c r="AB1548" s="18"/>
      <c r="AC1548" s="18"/>
      <c r="AE1548" s="18"/>
      <c r="AF1548" s="18"/>
      <c r="AG1548" s="18"/>
      <c r="AI1548" s="18"/>
      <c r="AK1548" s="18"/>
      <c r="AL1548" s="18"/>
      <c r="AN1548" s="36"/>
      <c r="AO1548" s="36"/>
      <c r="AP1548" s="36"/>
      <c r="AQ1548" s="36"/>
      <c r="AR1548" s="36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</row>
    <row r="1549" spans="6:69" x14ac:dyDescent="0.25">
      <c r="F1549" s="18"/>
      <c r="G1549" s="18"/>
      <c r="H1549" s="252"/>
      <c r="I1549" s="18"/>
      <c r="J1549" s="18"/>
      <c r="W1549" s="215"/>
      <c r="X1549" s="18"/>
      <c r="Y1549" s="31"/>
      <c r="Z1549" s="31"/>
      <c r="AA1549" s="43"/>
      <c r="AB1549" s="18"/>
      <c r="AC1549" s="18"/>
      <c r="AE1549" s="18"/>
      <c r="AF1549" s="18"/>
      <c r="AG1549" s="18"/>
      <c r="AI1549" s="18"/>
      <c r="AK1549" s="18"/>
      <c r="AL1549" s="18"/>
      <c r="AN1549" s="36"/>
      <c r="AO1549" s="36"/>
      <c r="AP1549" s="36"/>
      <c r="AQ1549" s="36"/>
      <c r="AR1549" s="36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</row>
    <row r="1550" spans="6:69" x14ac:dyDescent="0.25">
      <c r="F1550" s="18"/>
      <c r="G1550" s="18"/>
      <c r="H1550" s="252"/>
      <c r="I1550" s="18"/>
      <c r="J1550" s="18"/>
      <c r="W1550" s="215"/>
      <c r="X1550" s="18"/>
      <c r="Y1550" s="31"/>
      <c r="Z1550" s="31"/>
      <c r="AA1550" s="43"/>
      <c r="AB1550" s="18"/>
      <c r="AC1550" s="18"/>
      <c r="AE1550" s="18"/>
      <c r="AF1550" s="18"/>
      <c r="AG1550" s="18"/>
      <c r="AI1550" s="18"/>
      <c r="AK1550" s="18"/>
      <c r="AL1550" s="18"/>
      <c r="AN1550" s="36"/>
      <c r="AO1550" s="36"/>
      <c r="AP1550" s="36"/>
      <c r="AQ1550" s="36"/>
      <c r="AR1550" s="36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</row>
    <row r="1551" spans="6:69" x14ac:dyDescent="0.25">
      <c r="F1551" s="18"/>
      <c r="G1551" s="18"/>
      <c r="H1551" s="252"/>
      <c r="I1551" s="18"/>
      <c r="J1551" s="18"/>
      <c r="W1551" s="215"/>
      <c r="X1551" s="18"/>
      <c r="Y1551" s="31"/>
      <c r="Z1551" s="31"/>
      <c r="AA1551" s="43"/>
      <c r="AB1551" s="18"/>
      <c r="AC1551" s="18"/>
      <c r="AE1551" s="18"/>
      <c r="AF1551" s="18"/>
      <c r="AG1551" s="18"/>
      <c r="AI1551" s="18"/>
      <c r="AK1551" s="18"/>
      <c r="AL1551" s="18"/>
      <c r="AN1551" s="36"/>
      <c r="AO1551" s="36"/>
      <c r="AP1551" s="36"/>
      <c r="AQ1551" s="36"/>
      <c r="AR1551" s="36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</row>
    <row r="1552" spans="6:69" x14ac:dyDescent="0.25">
      <c r="F1552" s="18"/>
      <c r="G1552" s="18"/>
      <c r="H1552" s="252"/>
      <c r="I1552" s="18"/>
      <c r="J1552" s="18"/>
      <c r="W1552" s="215"/>
      <c r="X1552" s="18"/>
      <c r="Y1552" s="31"/>
      <c r="Z1552" s="31"/>
      <c r="AA1552" s="43"/>
      <c r="AB1552" s="18"/>
      <c r="AC1552" s="18"/>
      <c r="AE1552" s="18"/>
      <c r="AF1552" s="18"/>
      <c r="AG1552" s="18"/>
      <c r="AI1552" s="18"/>
      <c r="AK1552" s="18"/>
      <c r="AL1552" s="18"/>
      <c r="AN1552" s="36"/>
      <c r="AO1552" s="36"/>
      <c r="AP1552" s="36"/>
      <c r="AQ1552" s="36"/>
      <c r="AR1552" s="36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</row>
    <row r="1553" spans="6:69" x14ac:dyDescent="0.25">
      <c r="F1553" s="18"/>
      <c r="G1553" s="18"/>
      <c r="H1553" s="252"/>
      <c r="I1553" s="18"/>
      <c r="J1553" s="18"/>
      <c r="W1553" s="215"/>
      <c r="X1553" s="18"/>
      <c r="Y1553" s="31"/>
      <c r="Z1553" s="31"/>
      <c r="AA1553" s="43"/>
      <c r="AB1553" s="18"/>
      <c r="AC1553" s="18"/>
      <c r="AE1553" s="18"/>
      <c r="AF1553" s="18"/>
      <c r="AG1553" s="18"/>
      <c r="AI1553" s="18"/>
      <c r="AK1553" s="18"/>
      <c r="AL1553" s="18"/>
      <c r="AN1553" s="36"/>
      <c r="AO1553" s="36"/>
      <c r="AP1553" s="36"/>
      <c r="AQ1553" s="36"/>
      <c r="AR1553" s="36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</row>
    <row r="1554" spans="6:69" x14ac:dyDescent="0.25">
      <c r="F1554" s="18"/>
      <c r="G1554" s="18"/>
      <c r="H1554" s="252"/>
      <c r="I1554" s="18"/>
      <c r="J1554" s="18"/>
      <c r="W1554" s="215"/>
      <c r="X1554" s="18"/>
      <c r="Y1554" s="31"/>
      <c r="Z1554" s="31"/>
      <c r="AA1554" s="43"/>
      <c r="AB1554" s="18"/>
      <c r="AC1554" s="18"/>
      <c r="AE1554" s="18"/>
      <c r="AF1554" s="18"/>
      <c r="AG1554" s="18"/>
      <c r="AI1554" s="18"/>
      <c r="AK1554" s="18"/>
      <c r="AL1554" s="18"/>
      <c r="AN1554" s="36"/>
      <c r="AO1554" s="36"/>
      <c r="AP1554" s="36"/>
      <c r="AQ1554" s="36"/>
      <c r="AR1554" s="36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</row>
    <row r="1555" spans="6:69" x14ac:dyDescent="0.25">
      <c r="F1555" s="18"/>
      <c r="G1555" s="18"/>
      <c r="H1555" s="252"/>
      <c r="I1555" s="18"/>
      <c r="J1555" s="18"/>
      <c r="W1555" s="215"/>
      <c r="X1555" s="18"/>
      <c r="Y1555" s="31"/>
      <c r="Z1555" s="31"/>
      <c r="AA1555" s="43"/>
      <c r="AB1555" s="18"/>
      <c r="AC1555" s="18"/>
      <c r="AE1555" s="18"/>
      <c r="AF1555" s="18"/>
      <c r="AG1555" s="18"/>
      <c r="AI1555" s="18"/>
      <c r="AK1555" s="18"/>
      <c r="AL1555" s="18"/>
      <c r="AN1555" s="36"/>
      <c r="AO1555" s="36"/>
      <c r="AP1555" s="36"/>
      <c r="AQ1555" s="36"/>
      <c r="AR1555" s="36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</row>
    <row r="1556" spans="6:69" x14ac:dyDescent="0.25">
      <c r="F1556" s="18"/>
      <c r="G1556" s="18"/>
      <c r="H1556" s="252"/>
      <c r="I1556" s="18"/>
      <c r="J1556" s="18"/>
      <c r="W1556" s="215"/>
      <c r="X1556" s="18"/>
      <c r="Y1556" s="31"/>
      <c r="Z1556" s="31"/>
      <c r="AA1556" s="43"/>
      <c r="AB1556" s="18"/>
      <c r="AC1556" s="18"/>
      <c r="AE1556" s="18"/>
      <c r="AF1556" s="18"/>
      <c r="AG1556" s="18"/>
      <c r="AI1556" s="18"/>
      <c r="AK1556" s="18"/>
      <c r="AL1556" s="18"/>
      <c r="AN1556" s="36"/>
      <c r="AO1556" s="36"/>
      <c r="AP1556" s="36"/>
      <c r="AQ1556" s="36"/>
      <c r="AR1556" s="36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</row>
    <row r="1557" spans="6:69" x14ac:dyDescent="0.25">
      <c r="F1557" s="18"/>
      <c r="G1557" s="18"/>
      <c r="H1557" s="252"/>
      <c r="I1557" s="18"/>
      <c r="J1557" s="18"/>
      <c r="W1557" s="215"/>
      <c r="X1557" s="18"/>
      <c r="Y1557" s="31"/>
      <c r="Z1557" s="31"/>
      <c r="AA1557" s="43"/>
      <c r="AB1557" s="18"/>
      <c r="AC1557" s="18"/>
      <c r="AE1557" s="18"/>
      <c r="AF1557" s="18"/>
      <c r="AG1557" s="18"/>
      <c r="AI1557" s="18"/>
      <c r="AK1557" s="18"/>
      <c r="AL1557" s="18"/>
      <c r="AN1557" s="36"/>
      <c r="AO1557" s="36"/>
      <c r="AP1557" s="36"/>
      <c r="AQ1557" s="36"/>
      <c r="AR1557" s="36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</row>
    <row r="1558" spans="6:69" x14ac:dyDescent="0.25">
      <c r="F1558" s="18"/>
      <c r="G1558" s="18"/>
      <c r="H1558" s="252"/>
      <c r="I1558" s="18"/>
      <c r="J1558" s="18"/>
      <c r="W1558" s="215"/>
      <c r="X1558" s="18"/>
      <c r="Y1558" s="31"/>
      <c r="Z1558" s="31"/>
      <c r="AA1558" s="43"/>
      <c r="AB1558" s="18"/>
      <c r="AC1558" s="18"/>
      <c r="AE1558" s="18"/>
      <c r="AF1558" s="18"/>
      <c r="AG1558" s="18"/>
      <c r="AI1558" s="18"/>
      <c r="AK1558" s="18"/>
      <c r="AL1558" s="18"/>
      <c r="AN1558" s="36"/>
      <c r="AO1558" s="36"/>
      <c r="AP1558" s="36"/>
      <c r="AQ1558" s="36"/>
      <c r="AR1558" s="36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</row>
    <row r="1559" spans="6:69" x14ac:dyDescent="0.25">
      <c r="F1559" s="18"/>
      <c r="G1559" s="18"/>
      <c r="H1559" s="252"/>
      <c r="I1559" s="18"/>
      <c r="J1559" s="18"/>
      <c r="W1559" s="215"/>
      <c r="X1559" s="18"/>
      <c r="Y1559" s="31"/>
      <c r="Z1559" s="31"/>
      <c r="AA1559" s="43"/>
      <c r="AB1559" s="18"/>
      <c r="AC1559" s="18"/>
      <c r="AE1559" s="18"/>
      <c r="AF1559" s="18"/>
      <c r="AG1559" s="18"/>
      <c r="AI1559" s="18"/>
      <c r="AK1559" s="18"/>
      <c r="AL1559" s="18"/>
      <c r="AN1559" s="36"/>
      <c r="AO1559" s="36"/>
      <c r="AP1559" s="36"/>
      <c r="AQ1559" s="36"/>
      <c r="AR1559" s="36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</row>
    <row r="1560" spans="6:69" x14ac:dyDescent="0.25">
      <c r="F1560" s="18"/>
      <c r="G1560" s="18"/>
      <c r="H1560" s="252"/>
      <c r="I1560" s="18"/>
      <c r="J1560" s="18"/>
      <c r="W1560" s="215"/>
      <c r="X1560" s="18"/>
      <c r="Y1560" s="31"/>
      <c r="Z1560" s="31"/>
      <c r="AA1560" s="43"/>
      <c r="AB1560" s="18"/>
      <c r="AC1560" s="18"/>
      <c r="AE1560" s="18"/>
      <c r="AF1560" s="18"/>
      <c r="AG1560" s="18"/>
      <c r="AI1560" s="18"/>
      <c r="AK1560" s="18"/>
      <c r="AL1560" s="18"/>
      <c r="AN1560" s="36"/>
      <c r="AO1560" s="36"/>
      <c r="AP1560" s="36"/>
      <c r="AQ1560" s="36"/>
      <c r="AR1560" s="36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</row>
    <row r="1561" spans="6:69" x14ac:dyDescent="0.25">
      <c r="F1561" s="18"/>
      <c r="G1561" s="18"/>
      <c r="H1561" s="252"/>
      <c r="I1561" s="18"/>
      <c r="J1561" s="18"/>
      <c r="W1561" s="215"/>
      <c r="X1561" s="18"/>
      <c r="Y1561" s="31"/>
      <c r="Z1561" s="31"/>
      <c r="AA1561" s="43"/>
      <c r="AB1561" s="18"/>
      <c r="AC1561" s="18"/>
      <c r="AE1561" s="18"/>
      <c r="AF1561" s="18"/>
      <c r="AG1561" s="18"/>
      <c r="AI1561" s="18"/>
      <c r="AK1561" s="18"/>
      <c r="AL1561" s="18"/>
      <c r="AN1561" s="36"/>
      <c r="AO1561" s="36"/>
      <c r="AP1561" s="36"/>
      <c r="AQ1561" s="36"/>
      <c r="AR1561" s="36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</row>
    <row r="1562" spans="6:69" x14ac:dyDescent="0.25">
      <c r="F1562" s="18"/>
      <c r="G1562" s="18"/>
      <c r="H1562" s="252"/>
      <c r="I1562" s="18"/>
      <c r="J1562" s="18"/>
      <c r="W1562" s="215"/>
      <c r="X1562" s="18"/>
      <c r="Y1562" s="31"/>
      <c r="Z1562" s="31"/>
      <c r="AA1562" s="43"/>
      <c r="AB1562" s="18"/>
      <c r="AC1562" s="18"/>
      <c r="AE1562" s="18"/>
      <c r="AF1562" s="18"/>
      <c r="AG1562" s="18"/>
      <c r="AI1562" s="18"/>
      <c r="AK1562" s="18"/>
      <c r="AL1562" s="18"/>
      <c r="AN1562" s="36"/>
      <c r="AO1562" s="36"/>
      <c r="AP1562" s="36"/>
      <c r="AQ1562" s="36"/>
      <c r="AR1562" s="36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</row>
    <row r="1563" spans="6:69" x14ac:dyDescent="0.25">
      <c r="F1563" s="18"/>
      <c r="G1563" s="18"/>
      <c r="H1563" s="252"/>
      <c r="I1563" s="18"/>
      <c r="J1563" s="18"/>
      <c r="W1563" s="215"/>
      <c r="X1563" s="18"/>
      <c r="Y1563" s="31"/>
      <c r="Z1563" s="31"/>
      <c r="AA1563" s="43"/>
      <c r="AB1563" s="18"/>
      <c r="AC1563" s="18"/>
      <c r="AE1563" s="18"/>
      <c r="AF1563" s="18"/>
      <c r="AG1563" s="18"/>
      <c r="AI1563" s="18"/>
      <c r="AK1563" s="18"/>
      <c r="AL1563" s="18"/>
      <c r="AN1563" s="36"/>
      <c r="AO1563" s="36"/>
      <c r="AP1563" s="36"/>
      <c r="AQ1563" s="36"/>
      <c r="AR1563" s="36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</row>
    <row r="1564" spans="6:69" x14ac:dyDescent="0.25">
      <c r="F1564" s="18"/>
      <c r="G1564" s="18"/>
      <c r="H1564" s="252"/>
      <c r="I1564" s="18"/>
      <c r="J1564" s="18"/>
      <c r="W1564" s="215"/>
      <c r="X1564" s="18"/>
      <c r="Y1564" s="31"/>
      <c r="Z1564" s="31"/>
      <c r="AA1564" s="43"/>
      <c r="AB1564" s="18"/>
      <c r="AC1564" s="18"/>
      <c r="AE1564" s="18"/>
      <c r="AF1564" s="18"/>
      <c r="AG1564" s="18"/>
      <c r="AI1564" s="18"/>
      <c r="AK1564" s="18"/>
      <c r="AL1564" s="18"/>
      <c r="AN1564" s="36"/>
      <c r="AO1564" s="36"/>
      <c r="AP1564" s="36"/>
      <c r="AQ1564" s="36"/>
      <c r="AR1564" s="36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</row>
    <row r="1565" spans="6:69" x14ac:dyDescent="0.25">
      <c r="F1565" s="18"/>
      <c r="G1565" s="18"/>
      <c r="H1565" s="252"/>
      <c r="I1565" s="18"/>
      <c r="J1565" s="18"/>
      <c r="W1565" s="215"/>
      <c r="X1565" s="18"/>
      <c r="Y1565" s="31"/>
      <c r="Z1565" s="31"/>
      <c r="AA1565" s="43"/>
      <c r="AB1565" s="18"/>
      <c r="AC1565" s="18"/>
      <c r="AE1565" s="18"/>
      <c r="AF1565" s="18"/>
      <c r="AG1565" s="18"/>
      <c r="AI1565" s="18"/>
      <c r="AK1565" s="18"/>
      <c r="AL1565" s="18"/>
      <c r="AN1565" s="36"/>
      <c r="AO1565" s="36"/>
      <c r="AP1565" s="36"/>
      <c r="AQ1565" s="36"/>
      <c r="AR1565" s="36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</row>
    <row r="1566" spans="6:69" x14ac:dyDescent="0.25">
      <c r="F1566" s="18"/>
      <c r="G1566" s="18"/>
      <c r="H1566" s="252"/>
      <c r="I1566" s="18"/>
      <c r="J1566" s="18"/>
      <c r="W1566" s="215"/>
      <c r="X1566" s="18"/>
      <c r="Y1566" s="31"/>
      <c r="Z1566" s="31"/>
      <c r="AA1566" s="43"/>
      <c r="AB1566" s="18"/>
      <c r="AC1566" s="18"/>
      <c r="AE1566" s="18"/>
      <c r="AF1566" s="18"/>
      <c r="AG1566" s="18"/>
      <c r="AI1566" s="18"/>
      <c r="AK1566" s="18"/>
      <c r="AL1566" s="18"/>
      <c r="AN1566" s="36"/>
      <c r="AO1566" s="36"/>
      <c r="AP1566" s="36"/>
      <c r="AQ1566" s="36"/>
      <c r="AR1566" s="36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</row>
    <row r="1567" spans="6:69" x14ac:dyDescent="0.25">
      <c r="F1567" s="18"/>
      <c r="G1567" s="18"/>
      <c r="H1567" s="252"/>
      <c r="I1567" s="18"/>
      <c r="J1567" s="18"/>
      <c r="W1567" s="215"/>
      <c r="X1567" s="18"/>
      <c r="Y1567" s="31"/>
      <c r="Z1567" s="31"/>
      <c r="AA1567" s="43"/>
      <c r="AB1567" s="18"/>
      <c r="AC1567" s="18"/>
      <c r="AE1567" s="18"/>
      <c r="AF1567" s="18"/>
      <c r="AG1567" s="18"/>
      <c r="AI1567" s="18"/>
      <c r="AK1567" s="18"/>
      <c r="AL1567" s="18"/>
      <c r="AN1567" s="36"/>
      <c r="AO1567" s="36"/>
      <c r="AP1567" s="36"/>
      <c r="AQ1567" s="36"/>
      <c r="AR1567" s="36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</row>
    <row r="1568" spans="6:69" x14ac:dyDescent="0.25">
      <c r="F1568" s="18"/>
      <c r="G1568" s="18"/>
      <c r="H1568" s="252"/>
      <c r="I1568" s="18"/>
      <c r="J1568" s="18"/>
      <c r="W1568" s="215"/>
      <c r="X1568" s="18"/>
      <c r="Y1568" s="31"/>
      <c r="Z1568" s="31"/>
      <c r="AA1568" s="43"/>
      <c r="AB1568" s="18"/>
      <c r="AC1568" s="18"/>
      <c r="AE1568" s="18"/>
      <c r="AF1568" s="18"/>
      <c r="AG1568" s="18"/>
      <c r="AI1568" s="18"/>
      <c r="AK1568" s="18"/>
      <c r="AL1568" s="18"/>
      <c r="AN1568" s="36"/>
      <c r="AO1568" s="36"/>
      <c r="AP1568" s="36"/>
      <c r="AQ1568" s="36"/>
      <c r="AR1568" s="36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</row>
    <row r="1569" spans="6:69" x14ac:dyDescent="0.25">
      <c r="F1569" s="18"/>
      <c r="G1569" s="18"/>
      <c r="H1569" s="252"/>
      <c r="I1569" s="18"/>
      <c r="J1569" s="18"/>
      <c r="W1569" s="215"/>
      <c r="X1569" s="18"/>
      <c r="Y1569" s="31"/>
      <c r="Z1569" s="31"/>
      <c r="AA1569" s="43"/>
      <c r="AB1569" s="18"/>
      <c r="AC1569" s="18"/>
      <c r="AE1569" s="18"/>
      <c r="AF1569" s="18"/>
      <c r="AG1569" s="18"/>
      <c r="AI1569" s="18"/>
      <c r="AK1569" s="18"/>
      <c r="AL1569" s="18"/>
      <c r="AN1569" s="36"/>
      <c r="AO1569" s="36"/>
      <c r="AP1569" s="36"/>
      <c r="AQ1569" s="36"/>
      <c r="AR1569" s="36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</row>
    <row r="1570" spans="6:69" x14ac:dyDescent="0.25">
      <c r="F1570" s="18"/>
      <c r="G1570" s="18"/>
      <c r="H1570" s="252"/>
      <c r="I1570" s="18"/>
      <c r="J1570" s="18"/>
      <c r="W1570" s="215"/>
      <c r="X1570" s="18"/>
      <c r="Y1570" s="31"/>
      <c r="Z1570" s="31"/>
      <c r="AA1570" s="43"/>
      <c r="AB1570" s="18"/>
      <c r="AC1570" s="18"/>
      <c r="AE1570" s="18"/>
      <c r="AF1570" s="18"/>
      <c r="AG1570" s="18"/>
      <c r="AI1570" s="18"/>
      <c r="AK1570" s="18"/>
      <c r="AL1570" s="18"/>
      <c r="AN1570" s="36"/>
      <c r="AO1570" s="36"/>
      <c r="AP1570" s="36"/>
      <c r="AQ1570" s="36"/>
      <c r="AR1570" s="36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</row>
    <row r="1571" spans="6:69" x14ac:dyDescent="0.25">
      <c r="F1571" s="18"/>
      <c r="G1571" s="18"/>
      <c r="H1571" s="252"/>
      <c r="I1571" s="18"/>
      <c r="J1571" s="18"/>
      <c r="W1571" s="215"/>
      <c r="X1571" s="18"/>
      <c r="Y1571" s="31"/>
      <c r="Z1571" s="31"/>
      <c r="AA1571" s="43"/>
      <c r="AB1571" s="18"/>
      <c r="AC1571" s="18"/>
      <c r="AE1571" s="18"/>
      <c r="AF1571" s="18"/>
      <c r="AG1571" s="18"/>
      <c r="AI1571" s="18"/>
      <c r="AK1571" s="18"/>
      <c r="AL1571" s="18"/>
      <c r="AN1571" s="36"/>
      <c r="AO1571" s="36"/>
      <c r="AP1571" s="36"/>
      <c r="AQ1571" s="36"/>
      <c r="AR1571" s="36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</row>
    <row r="1572" spans="6:69" x14ac:dyDescent="0.25">
      <c r="F1572" s="18"/>
      <c r="G1572" s="18"/>
      <c r="H1572" s="252"/>
      <c r="I1572" s="18"/>
      <c r="J1572" s="18"/>
      <c r="W1572" s="215"/>
      <c r="X1572" s="18"/>
      <c r="Y1572" s="31"/>
      <c r="Z1572" s="31"/>
      <c r="AA1572" s="43"/>
      <c r="AB1572" s="18"/>
      <c r="AC1572" s="18"/>
      <c r="AE1572" s="18"/>
      <c r="AF1572" s="18"/>
      <c r="AG1572" s="18"/>
      <c r="AI1572" s="18"/>
      <c r="AK1572" s="18"/>
      <c r="AL1572" s="18"/>
      <c r="AN1572" s="36"/>
      <c r="AO1572" s="36"/>
      <c r="AP1572" s="36"/>
      <c r="AQ1572" s="36"/>
      <c r="AR1572" s="36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</row>
    <row r="1573" spans="6:69" x14ac:dyDescent="0.25">
      <c r="F1573" s="18"/>
      <c r="G1573" s="18"/>
      <c r="H1573" s="252"/>
      <c r="I1573" s="18"/>
      <c r="J1573" s="18"/>
      <c r="W1573" s="215"/>
      <c r="X1573" s="18"/>
      <c r="Y1573" s="31"/>
      <c r="Z1573" s="31"/>
      <c r="AA1573" s="43"/>
      <c r="AB1573" s="18"/>
      <c r="AC1573" s="18"/>
      <c r="AE1573" s="18"/>
      <c r="AF1573" s="18"/>
      <c r="AG1573" s="18"/>
      <c r="AI1573" s="18"/>
      <c r="AK1573" s="18"/>
      <c r="AL1573" s="18"/>
      <c r="AN1573" s="36"/>
      <c r="AO1573" s="36"/>
      <c r="AP1573" s="36"/>
      <c r="AQ1573" s="36"/>
      <c r="AR1573" s="36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</row>
    <row r="1574" spans="6:69" x14ac:dyDescent="0.25">
      <c r="F1574" s="18"/>
      <c r="G1574" s="18"/>
      <c r="H1574" s="252"/>
      <c r="I1574" s="18"/>
      <c r="J1574" s="18"/>
      <c r="W1574" s="215"/>
      <c r="X1574" s="18"/>
      <c r="Y1574" s="31"/>
      <c r="Z1574" s="31"/>
      <c r="AA1574" s="43"/>
      <c r="AB1574" s="18"/>
      <c r="AC1574" s="18"/>
      <c r="AE1574" s="18"/>
      <c r="AF1574" s="18"/>
      <c r="AG1574" s="18"/>
      <c r="AI1574" s="18"/>
      <c r="AK1574" s="18"/>
      <c r="AL1574" s="18"/>
      <c r="AN1574" s="36"/>
      <c r="AO1574" s="36"/>
      <c r="AP1574" s="36"/>
      <c r="AQ1574" s="36"/>
      <c r="AR1574" s="36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</row>
    <row r="1575" spans="6:69" x14ac:dyDescent="0.25">
      <c r="F1575" s="18"/>
      <c r="G1575" s="18"/>
      <c r="H1575" s="252"/>
      <c r="I1575" s="18"/>
      <c r="J1575" s="18"/>
      <c r="W1575" s="215"/>
      <c r="X1575" s="18"/>
      <c r="Y1575" s="31"/>
      <c r="Z1575" s="31"/>
      <c r="AA1575" s="43"/>
      <c r="AB1575" s="18"/>
      <c r="AC1575" s="18"/>
      <c r="AE1575" s="18"/>
      <c r="AF1575" s="18"/>
      <c r="AG1575" s="18"/>
      <c r="AI1575" s="18"/>
      <c r="AK1575" s="18"/>
      <c r="AL1575" s="18"/>
      <c r="AN1575" s="36"/>
      <c r="AO1575" s="36"/>
      <c r="AP1575" s="36"/>
      <c r="AQ1575" s="36"/>
      <c r="AR1575" s="36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</row>
    <row r="1576" spans="6:69" x14ac:dyDescent="0.25">
      <c r="F1576" s="18"/>
      <c r="G1576" s="18"/>
      <c r="H1576" s="252"/>
      <c r="I1576" s="18"/>
      <c r="J1576" s="18"/>
      <c r="W1576" s="215"/>
      <c r="X1576" s="18"/>
      <c r="Y1576" s="31"/>
      <c r="Z1576" s="31"/>
      <c r="AA1576" s="43"/>
      <c r="AB1576" s="18"/>
      <c r="AC1576" s="18"/>
      <c r="AE1576" s="18"/>
      <c r="AF1576" s="18"/>
      <c r="AG1576" s="18"/>
      <c r="AI1576" s="18"/>
      <c r="AK1576" s="18"/>
      <c r="AL1576" s="18"/>
      <c r="AN1576" s="36"/>
      <c r="AO1576" s="36"/>
      <c r="AP1576" s="36"/>
      <c r="AQ1576" s="36"/>
      <c r="AR1576" s="36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</row>
    <row r="1577" spans="6:69" x14ac:dyDescent="0.25">
      <c r="F1577" s="18"/>
      <c r="G1577" s="18"/>
      <c r="H1577" s="252"/>
      <c r="I1577" s="18"/>
      <c r="J1577" s="18"/>
      <c r="W1577" s="215"/>
      <c r="X1577" s="18"/>
      <c r="Y1577" s="31"/>
      <c r="Z1577" s="31"/>
      <c r="AA1577" s="43"/>
      <c r="AB1577" s="18"/>
      <c r="AC1577" s="18"/>
      <c r="AE1577" s="18"/>
      <c r="AF1577" s="18"/>
      <c r="AG1577" s="18"/>
      <c r="AI1577" s="18"/>
      <c r="AK1577" s="18"/>
      <c r="AL1577" s="18"/>
      <c r="AN1577" s="36"/>
      <c r="AO1577" s="36"/>
      <c r="AP1577" s="36"/>
      <c r="AQ1577" s="36"/>
      <c r="AR1577" s="36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</row>
    <row r="1578" spans="6:69" x14ac:dyDescent="0.25">
      <c r="F1578" s="18"/>
      <c r="G1578" s="18"/>
      <c r="H1578" s="252"/>
      <c r="I1578" s="18"/>
      <c r="J1578" s="18"/>
      <c r="W1578" s="215"/>
      <c r="X1578" s="18"/>
      <c r="Y1578" s="31"/>
      <c r="Z1578" s="31"/>
      <c r="AA1578" s="43"/>
      <c r="AB1578" s="18"/>
      <c r="AC1578" s="18"/>
      <c r="AE1578" s="18"/>
      <c r="AF1578" s="18"/>
      <c r="AG1578" s="18"/>
      <c r="AI1578" s="18"/>
      <c r="AK1578" s="18"/>
      <c r="AL1578" s="18"/>
      <c r="AN1578" s="36"/>
      <c r="AO1578" s="36"/>
      <c r="AP1578" s="36"/>
      <c r="AQ1578" s="36"/>
      <c r="AR1578" s="36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</row>
    <row r="1579" spans="6:69" x14ac:dyDescent="0.25">
      <c r="F1579" s="18"/>
      <c r="G1579" s="18"/>
      <c r="H1579" s="252"/>
      <c r="I1579" s="18"/>
      <c r="J1579" s="18"/>
      <c r="W1579" s="215"/>
      <c r="X1579" s="18"/>
      <c r="Y1579" s="31"/>
      <c r="Z1579" s="31"/>
      <c r="AA1579" s="43"/>
      <c r="AB1579" s="18"/>
      <c r="AC1579" s="18"/>
      <c r="AE1579" s="18"/>
      <c r="AF1579" s="18"/>
      <c r="AG1579" s="18"/>
      <c r="AI1579" s="18"/>
      <c r="AK1579" s="18"/>
      <c r="AL1579" s="18"/>
      <c r="AN1579" s="36"/>
      <c r="AO1579" s="36"/>
      <c r="AP1579" s="36"/>
      <c r="AQ1579" s="36"/>
      <c r="AR1579" s="36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</row>
    <row r="1580" spans="6:69" x14ac:dyDescent="0.25">
      <c r="F1580" s="18"/>
      <c r="G1580" s="18"/>
      <c r="H1580" s="252"/>
      <c r="I1580" s="18"/>
      <c r="J1580" s="18"/>
      <c r="W1580" s="215"/>
      <c r="X1580" s="18"/>
      <c r="Y1580" s="31"/>
      <c r="Z1580" s="31"/>
      <c r="AA1580" s="43"/>
      <c r="AB1580" s="18"/>
      <c r="AC1580" s="18"/>
      <c r="AE1580" s="18"/>
      <c r="AF1580" s="18"/>
      <c r="AG1580" s="18"/>
      <c r="AI1580" s="18"/>
      <c r="AK1580" s="18"/>
      <c r="AL1580" s="18"/>
      <c r="AN1580" s="36"/>
      <c r="AO1580" s="36"/>
      <c r="AP1580" s="36"/>
      <c r="AQ1580" s="36"/>
      <c r="AR1580" s="36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</row>
    <row r="1581" spans="6:69" x14ac:dyDescent="0.25">
      <c r="F1581" s="18"/>
      <c r="G1581" s="18"/>
      <c r="H1581" s="252"/>
      <c r="I1581" s="18"/>
      <c r="J1581" s="18"/>
      <c r="W1581" s="215"/>
      <c r="X1581" s="18"/>
      <c r="Y1581" s="31"/>
      <c r="Z1581" s="31"/>
      <c r="AA1581" s="43"/>
      <c r="AB1581" s="18"/>
      <c r="AC1581" s="18"/>
      <c r="AE1581" s="18"/>
      <c r="AF1581" s="18"/>
      <c r="AG1581" s="18"/>
      <c r="AI1581" s="18"/>
      <c r="AK1581" s="18"/>
      <c r="AL1581" s="18"/>
      <c r="AN1581" s="36"/>
      <c r="AO1581" s="36"/>
      <c r="AP1581" s="36"/>
      <c r="AQ1581" s="36"/>
      <c r="AR1581" s="36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</row>
    <row r="1582" spans="6:69" x14ac:dyDescent="0.25">
      <c r="F1582" s="18"/>
      <c r="G1582" s="18"/>
      <c r="H1582" s="252"/>
      <c r="I1582" s="18"/>
      <c r="J1582" s="18"/>
      <c r="W1582" s="215"/>
      <c r="X1582" s="18"/>
      <c r="Y1582" s="31"/>
      <c r="Z1582" s="31"/>
      <c r="AA1582" s="43"/>
      <c r="AB1582" s="18"/>
      <c r="AC1582" s="18"/>
      <c r="AE1582" s="18"/>
      <c r="AF1582" s="18"/>
      <c r="AG1582" s="18"/>
      <c r="AI1582" s="18"/>
      <c r="AK1582" s="18"/>
      <c r="AL1582" s="18"/>
      <c r="AN1582" s="36"/>
      <c r="AO1582" s="36"/>
      <c r="AP1582" s="36"/>
      <c r="AQ1582" s="36"/>
      <c r="AR1582" s="36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</row>
    <row r="1583" spans="6:69" x14ac:dyDescent="0.25">
      <c r="F1583" s="18"/>
      <c r="G1583" s="18"/>
      <c r="H1583" s="252"/>
      <c r="I1583" s="18"/>
      <c r="J1583" s="18"/>
      <c r="W1583" s="215"/>
      <c r="X1583" s="18"/>
      <c r="Y1583" s="31"/>
      <c r="Z1583" s="31"/>
      <c r="AA1583" s="43"/>
      <c r="AB1583" s="18"/>
      <c r="AC1583" s="18"/>
      <c r="AE1583" s="18"/>
      <c r="AF1583" s="18"/>
      <c r="AG1583" s="18"/>
      <c r="AI1583" s="18"/>
      <c r="AK1583" s="18"/>
      <c r="AL1583" s="18"/>
      <c r="AN1583" s="36"/>
      <c r="AO1583" s="36"/>
      <c r="AP1583" s="36"/>
      <c r="AQ1583" s="36"/>
      <c r="AR1583" s="36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</row>
    <row r="1584" spans="6:69" x14ac:dyDescent="0.25">
      <c r="F1584" s="18"/>
      <c r="G1584" s="18"/>
      <c r="H1584" s="252"/>
      <c r="I1584" s="18"/>
      <c r="J1584" s="18"/>
      <c r="W1584" s="215"/>
      <c r="X1584" s="18"/>
      <c r="Y1584" s="31"/>
      <c r="Z1584" s="31"/>
      <c r="AA1584" s="43"/>
      <c r="AB1584" s="18"/>
      <c r="AC1584" s="18"/>
      <c r="AE1584" s="18"/>
      <c r="AF1584" s="18"/>
      <c r="AG1584" s="18"/>
      <c r="AI1584" s="18"/>
      <c r="AK1584" s="18"/>
      <c r="AL1584" s="18"/>
      <c r="AN1584" s="36"/>
      <c r="AO1584" s="36"/>
      <c r="AP1584" s="36"/>
      <c r="AQ1584" s="36"/>
      <c r="AR1584" s="36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</row>
    <row r="1585" spans="6:69" x14ac:dyDescent="0.25">
      <c r="F1585" s="18"/>
      <c r="G1585" s="18"/>
      <c r="H1585" s="252"/>
      <c r="I1585" s="18"/>
      <c r="J1585" s="18"/>
      <c r="W1585" s="215"/>
      <c r="X1585" s="18"/>
      <c r="Y1585" s="31"/>
      <c r="Z1585" s="31"/>
      <c r="AA1585" s="43"/>
      <c r="AB1585" s="18"/>
      <c r="AC1585" s="18"/>
      <c r="AE1585" s="18"/>
      <c r="AF1585" s="18"/>
      <c r="AG1585" s="18"/>
      <c r="AI1585" s="18"/>
      <c r="AK1585" s="18"/>
      <c r="AL1585" s="18"/>
      <c r="AN1585" s="36"/>
      <c r="AO1585" s="36"/>
      <c r="AP1585" s="36"/>
      <c r="AQ1585" s="36"/>
      <c r="AR1585" s="36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</row>
    <row r="1586" spans="6:69" x14ac:dyDescent="0.25">
      <c r="F1586" s="18"/>
      <c r="G1586" s="18"/>
      <c r="H1586" s="252"/>
      <c r="I1586" s="18"/>
      <c r="J1586" s="18"/>
      <c r="W1586" s="215"/>
      <c r="X1586" s="18"/>
      <c r="Y1586" s="31"/>
      <c r="Z1586" s="31"/>
      <c r="AA1586" s="43"/>
      <c r="AB1586" s="18"/>
      <c r="AC1586" s="18"/>
      <c r="AE1586" s="18"/>
      <c r="AF1586" s="18"/>
      <c r="AG1586" s="18"/>
      <c r="AI1586" s="18"/>
      <c r="AK1586" s="18"/>
      <c r="AL1586" s="18"/>
      <c r="AN1586" s="36"/>
      <c r="AO1586" s="36"/>
      <c r="AP1586" s="36"/>
      <c r="AQ1586" s="36"/>
      <c r="AR1586" s="36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</row>
    <row r="1587" spans="6:69" x14ac:dyDescent="0.25">
      <c r="F1587" s="18"/>
      <c r="G1587" s="18"/>
      <c r="H1587" s="252"/>
      <c r="I1587" s="18"/>
      <c r="J1587" s="18"/>
      <c r="W1587" s="215"/>
      <c r="X1587" s="18"/>
      <c r="Y1587" s="31"/>
      <c r="Z1587" s="31"/>
      <c r="AA1587" s="43"/>
      <c r="AB1587" s="18"/>
      <c r="AC1587" s="18"/>
      <c r="AE1587" s="18"/>
      <c r="AF1587" s="18"/>
      <c r="AG1587" s="18"/>
      <c r="AI1587" s="18"/>
      <c r="AK1587" s="18"/>
      <c r="AL1587" s="18"/>
      <c r="AN1587" s="36"/>
      <c r="AO1587" s="36"/>
      <c r="AP1587" s="36"/>
      <c r="AQ1587" s="36"/>
      <c r="AR1587" s="36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</row>
    <row r="1588" spans="6:69" x14ac:dyDescent="0.25">
      <c r="F1588" s="18"/>
      <c r="G1588" s="18"/>
      <c r="H1588" s="252"/>
      <c r="I1588" s="18"/>
      <c r="J1588" s="18"/>
      <c r="W1588" s="215"/>
      <c r="X1588" s="18"/>
      <c r="Y1588" s="31"/>
      <c r="Z1588" s="31"/>
      <c r="AA1588" s="43"/>
      <c r="AB1588" s="18"/>
      <c r="AC1588" s="18"/>
      <c r="AE1588" s="18"/>
      <c r="AF1588" s="18"/>
      <c r="AG1588" s="18"/>
      <c r="AI1588" s="18"/>
      <c r="AK1588" s="18"/>
      <c r="AL1588" s="18"/>
      <c r="AN1588" s="36"/>
      <c r="AO1588" s="36"/>
      <c r="AP1588" s="36"/>
      <c r="AQ1588" s="36"/>
      <c r="AR1588" s="36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</row>
    <row r="1589" spans="6:69" x14ac:dyDescent="0.25">
      <c r="F1589" s="18"/>
      <c r="G1589" s="18"/>
      <c r="H1589" s="252"/>
      <c r="I1589" s="18"/>
      <c r="J1589" s="18"/>
      <c r="W1589" s="215"/>
      <c r="X1589" s="18"/>
      <c r="Y1589" s="31"/>
      <c r="Z1589" s="31"/>
      <c r="AA1589" s="43"/>
      <c r="AB1589" s="18"/>
      <c r="AC1589" s="18"/>
      <c r="AE1589" s="18"/>
      <c r="AF1589" s="18"/>
      <c r="AG1589" s="18"/>
      <c r="AI1589" s="18"/>
      <c r="AK1589" s="18"/>
      <c r="AL1589" s="18"/>
      <c r="AN1589" s="36"/>
      <c r="AO1589" s="36"/>
      <c r="AP1589" s="36"/>
      <c r="AQ1589" s="36"/>
      <c r="AR1589" s="36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</row>
    <row r="1590" spans="6:69" x14ac:dyDescent="0.25">
      <c r="F1590" s="18"/>
      <c r="G1590" s="18"/>
      <c r="H1590" s="252"/>
      <c r="I1590" s="18"/>
      <c r="J1590" s="18"/>
      <c r="W1590" s="215"/>
      <c r="X1590" s="18"/>
      <c r="Y1590" s="31"/>
      <c r="Z1590" s="31"/>
      <c r="AA1590" s="43"/>
      <c r="AB1590" s="18"/>
      <c r="AC1590" s="18"/>
      <c r="AE1590" s="18"/>
      <c r="AF1590" s="18"/>
      <c r="AG1590" s="18"/>
      <c r="AI1590" s="18"/>
      <c r="AK1590" s="18"/>
      <c r="AL1590" s="18"/>
      <c r="AN1590" s="36"/>
      <c r="AO1590" s="36"/>
      <c r="AP1590" s="36"/>
      <c r="AQ1590" s="36"/>
      <c r="AR1590" s="36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</row>
    <row r="1591" spans="6:69" x14ac:dyDescent="0.25">
      <c r="F1591" s="18"/>
      <c r="G1591" s="18"/>
      <c r="H1591" s="252"/>
      <c r="I1591" s="18"/>
      <c r="J1591" s="18"/>
      <c r="W1591" s="215"/>
      <c r="X1591" s="18"/>
      <c r="Y1591" s="31"/>
      <c r="Z1591" s="31"/>
      <c r="AA1591" s="43"/>
      <c r="AB1591" s="18"/>
      <c r="AC1591" s="18"/>
      <c r="AE1591" s="18"/>
      <c r="AF1591" s="18"/>
      <c r="AG1591" s="18"/>
      <c r="AI1591" s="18"/>
      <c r="AK1591" s="18"/>
      <c r="AL1591" s="18"/>
      <c r="AN1591" s="36"/>
      <c r="AO1591" s="36"/>
      <c r="AP1591" s="36"/>
      <c r="AQ1591" s="36"/>
      <c r="AR1591" s="36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</row>
    <row r="1592" spans="6:69" x14ac:dyDescent="0.25">
      <c r="F1592" s="18"/>
      <c r="G1592" s="18"/>
      <c r="H1592" s="252"/>
      <c r="I1592" s="18"/>
      <c r="J1592" s="18"/>
      <c r="W1592" s="215"/>
      <c r="X1592" s="18"/>
      <c r="Y1592" s="31"/>
      <c r="Z1592" s="31"/>
      <c r="AA1592" s="43"/>
      <c r="AB1592" s="18"/>
      <c r="AC1592" s="18"/>
      <c r="AE1592" s="18"/>
      <c r="AF1592" s="18"/>
      <c r="AG1592" s="18"/>
      <c r="AI1592" s="18"/>
      <c r="AK1592" s="18"/>
      <c r="AL1592" s="18"/>
      <c r="AN1592" s="36"/>
      <c r="AO1592" s="36"/>
      <c r="AP1592" s="36"/>
      <c r="AQ1592" s="36"/>
      <c r="AR1592" s="36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</row>
    <row r="1593" spans="6:69" x14ac:dyDescent="0.25">
      <c r="F1593" s="18"/>
      <c r="G1593" s="18"/>
      <c r="H1593" s="252"/>
      <c r="I1593" s="18"/>
      <c r="J1593" s="18"/>
      <c r="W1593" s="215"/>
      <c r="X1593" s="18"/>
      <c r="Y1593" s="31"/>
      <c r="Z1593" s="31"/>
      <c r="AA1593" s="43"/>
      <c r="AB1593" s="18"/>
      <c r="AC1593" s="18"/>
      <c r="AE1593" s="18"/>
      <c r="AF1593" s="18"/>
      <c r="AG1593" s="18"/>
      <c r="AI1593" s="18"/>
      <c r="AK1593" s="18"/>
      <c r="AL1593" s="18"/>
      <c r="AN1593" s="36"/>
      <c r="AO1593" s="36"/>
      <c r="AP1593" s="36"/>
      <c r="AQ1593" s="36"/>
      <c r="AR1593" s="36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</row>
    <row r="1594" spans="6:69" x14ac:dyDescent="0.25">
      <c r="F1594" s="18"/>
      <c r="G1594" s="18"/>
      <c r="H1594" s="252"/>
      <c r="I1594" s="18"/>
      <c r="J1594" s="18"/>
      <c r="W1594" s="215"/>
      <c r="X1594" s="18"/>
      <c r="Y1594" s="31"/>
      <c r="Z1594" s="31"/>
      <c r="AA1594" s="43"/>
      <c r="AB1594" s="18"/>
      <c r="AC1594" s="18"/>
      <c r="AE1594" s="18"/>
      <c r="AF1594" s="18"/>
      <c r="AG1594" s="18"/>
      <c r="AI1594" s="18"/>
      <c r="AK1594" s="18"/>
      <c r="AL1594" s="18"/>
      <c r="AN1594" s="36"/>
      <c r="AO1594" s="36"/>
      <c r="AP1594" s="36"/>
      <c r="AQ1594" s="36"/>
      <c r="AR1594" s="36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</row>
    <row r="1595" spans="6:69" x14ac:dyDescent="0.25">
      <c r="F1595" s="18"/>
      <c r="G1595" s="18"/>
      <c r="H1595" s="252"/>
      <c r="I1595" s="18"/>
      <c r="J1595" s="18"/>
      <c r="W1595" s="215"/>
      <c r="X1595" s="18"/>
      <c r="Y1595" s="31"/>
      <c r="Z1595" s="31"/>
      <c r="AA1595" s="43"/>
      <c r="AB1595" s="18"/>
      <c r="AC1595" s="18"/>
      <c r="AE1595" s="18"/>
      <c r="AF1595" s="18"/>
      <c r="AG1595" s="18"/>
      <c r="AI1595" s="18"/>
      <c r="AK1595" s="18"/>
      <c r="AL1595" s="18"/>
      <c r="AN1595" s="36"/>
      <c r="AO1595" s="36"/>
      <c r="AP1595" s="36"/>
      <c r="AQ1595" s="36"/>
      <c r="AR1595" s="36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</row>
    <row r="1596" spans="6:69" x14ac:dyDescent="0.25">
      <c r="F1596" s="18"/>
      <c r="G1596" s="18"/>
      <c r="H1596" s="252"/>
      <c r="I1596" s="18"/>
      <c r="J1596" s="18"/>
      <c r="W1596" s="215"/>
      <c r="X1596" s="18"/>
      <c r="Y1596" s="31"/>
      <c r="Z1596" s="31"/>
      <c r="AA1596" s="43"/>
      <c r="AB1596" s="18"/>
      <c r="AC1596" s="18"/>
      <c r="AE1596" s="18"/>
      <c r="AF1596" s="18"/>
      <c r="AG1596" s="18"/>
      <c r="AI1596" s="18"/>
      <c r="AK1596" s="18"/>
      <c r="AL1596" s="18"/>
      <c r="AN1596" s="36"/>
      <c r="AO1596" s="36"/>
      <c r="AP1596" s="36"/>
      <c r="AQ1596" s="36"/>
      <c r="AR1596" s="36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</row>
    <row r="1597" spans="6:69" x14ac:dyDescent="0.25">
      <c r="F1597" s="18"/>
      <c r="G1597" s="18"/>
      <c r="H1597" s="252"/>
      <c r="I1597" s="18"/>
      <c r="J1597" s="18"/>
      <c r="W1597" s="215"/>
      <c r="X1597" s="18"/>
      <c r="Y1597" s="31"/>
      <c r="Z1597" s="31"/>
      <c r="AA1597" s="43"/>
      <c r="AB1597" s="18"/>
      <c r="AC1597" s="18"/>
      <c r="AE1597" s="18"/>
      <c r="AF1597" s="18"/>
      <c r="AG1597" s="18"/>
      <c r="AI1597" s="18"/>
      <c r="AK1597" s="18"/>
      <c r="AL1597" s="18"/>
      <c r="AN1597" s="36"/>
      <c r="AO1597" s="36"/>
      <c r="AP1597" s="36"/>
      <c r="AQ1597" s="36"/>
      <c r="AR1597" s="36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</row>
    <row r="1598" spans="6:69" x14ac:dyDescent="0.25">
      <c r="F1598" s="18"/>
      <c r="G1598" s="18"/>
      <c r="H1598" s="252"/>
      <c r="I1598" s="18"/>
      <c r="J1598" s="18"/>
      <c r="W1598" s="215"/>
      <c r="X1598" s="18"/>
      <c r="Y1598" s="31"/>
      <c r="Z1598" s="31"/>
      <c r="AA1598" s="43"/>
      <c r="AB1598" s="18"/>
      <c r="AC1598" s="18"/>
      <c r="AE1598" s="18"/>
      <c r="AF1598" s="18"/>
      <c r="AG1598" s="18"/>
      <c r="AI1598" s="18"/>
      <c r="AK1598" s="18"/>
      <c r="AL1598" s="18"/>
      <c r="AN1598" s="36"/>
      <c r="AO1598" s="36"/>
      <c r="AP1598" s="36"/>
      <c r="AQ1598" s="36"/>
      <c r="AR1598" s="36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</row>
    <row r="1599" spans="6:69" x14ac:dyDescent="0.25">
      <c r="F1599" s="18"/>
      <c r="G1599" s="18"/>
      <c r="H1599" s="252"/>
      <c r="I1599" s="18"/>
      <c r="J1599" s="18"/>
      <c r="W1599" s="215"/>
      <c r="X1599" s="18"/>
      <c r="Y1599" s="31"/>
      <c r="Z1599" s="31"/>
      <c r="AA1599" s="43"/>
      <c r="AB1599" s="18"/>
      <c r="AC1599" s="18"/>
      <c r="AE1599" s="18"/>
      <c r="AF1599" s="18"/>
      <c r="AG1599" s="18"/>
      <c r="AI1599" s="18"/>
      <c r="AK1599" s="18"/>
      <c r="AL1599" s="18"/>
      <c r="AN1599" s="36"/>
      <c r="AO1599" s="36"/>
      <c r="AP1599" s="36"/>
      <c r="AQ1599" s="36"/>
      <c r="AR1599" s="36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</row>
    <row r="1600" spans="6:69" x14ac:dyDescent="0.25">
      <c r="F1600" s="18"/>
      <c r="G1600" s="18"/>
      <c r="H1600" s="252"/>
      <c r="I1600" s="18"/>
      <c r="J1600" s="18"/>
      <c r="W1600" s="215"/>
      <c r="X1600" s="18"/>
      <c r="Y1600" s="31"/>
      <c r="Z1600" s="31"/>
      <c r="AA1600" s="43"/>
      <c r="AB1600" s="18"/>
      <c r="AC1600" s="18"/>
      <c r="AE1600" s="18"/>
      <c r="AF1600" s="18"/>
      <c r="AG1600" s="18"/>
      <c r="AI1600" s="18"/>
      <c r="AK1600" s="18"/>
      <c r="AL1600" s="18"/>
      <c r="AN1600" s="36"/>
      <c r="AO1600" s="36"/>
      <c r="AP1600" s="36"/>
      <c r="AQ1600" s="36"/>
      <c r="AR1600" s="36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</row>
    <row r="1601" spans="6:69" x14ac:dyDescent="0.25">
      <c r="F1601" s="18"/>
      <c r="G1601" s="18"/>
      <c r="H1601" s="252"/>
      <c r="I1601" s="18"/>
      <c r="J1601" s="18"/>
      <c r="W1601" s="215"/>
      <c r="X1601" s="18"/>
      <c r="Y1601" s="31"/>
      <c r="Z1601" s="31"/>
      <c r="AA1601" s="43"/>
      <c r="AB1601" s="18"/>
      <c r="AC1601" s="18"/>
      <c r="AE1601" s="18"/>
      <c r="AF1601" s="18"/>
      <c r="AG1601" s="18"/>
      <c r="AI1601" s="18"/>
      <c r="AK1601" s="18"/>
      <c r="AL1601" s="18"/>
      <c r="AN1601" s="36"/>
      <c r="AO1601" s="36"/>
      <c r="AP1601" s="36"/>
      <c r="AQ1601" s="36"/>
      <c r="AR1601" s="36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</row>
    <row r="1602" spans="6:69" x14ac:dyDescent="0.25">
      <c r="F1602" s="18"/>
      <c r="G1602" s="18"/>
      <c r="H1602" s="252"/>
      <c r="I1602" s="18"/>
      <c r="J1602" s="18"/>
      <c r="W1602" s="215"/>
      <c r="X1602" s="18"/>
      <c r="Y1602" s="31"/>
      <c r="Z1602" s="31"/>
      <c r="AA1602" s="43"/>
      <c r="AB1602" s="18"/>
      <c r="AC1602" s="18"/>
      <c r="AE1602" s="18"/>
      <c r="AF1602" s="18"/>
      <c r="AG1602" s="18"/>
      <c r="AI1602" s="18"/>
      <c r="AK1602" s="18"/>
      <c r="AL1602" s="18"/>
      <c r="AN1602" s="36"/>
      <c r="AO1602" s="36"/>
      <c r="AP1602" s="36"/>
      <c r="AQ1602" s="36"/>
      <c r="AR1602" s="36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</row>
    <row r="1603" spans="6:69" x14ac:dyDescent="0.25">
      <c r="F1603" s="18"/>
      <c r="G1603" s="18"/>
      <c r="H1603" s="252"/>
      <c r="I1603" s="18"/>
      <c r="J1603" s="18"/>
      <c r="W1603" s="215"/>
      <c r="X1603" s="18"/>
      <c r="Y1603" s="31"/>
      <c r="Z1603" s="31"/>
      <c r="AA1603" s="43"/>
      <c r="AB1603" s="18"/>
      <c r="AC1603" s="18"/>
      <c r="AE1603" s="18"/>
      <c r="AF1603" s="18"/>
      <c r="AG1603" s="18"/>
      <c r="AI1603" s="18"/>
      <c r="AK1603" s="18"/>
      <c r="AL1603" s="18"/>
      <c r="AN1603" s="36"/>
      <c r="AO1603" s="36"/>
      <c r="AP1603" s="36"/>
      <c r="AQ1603" s="36"/>
      <c r="AR1603" s="36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</row>
    <row r="1604" spans="6:69" x14ac:dyDescent="0.25">
      <c r="F1604" s="18"/>
      <c r="G1604" s="18"/>
      <c r="H1604" s="252"/>
      <c r="I1604" s="18"/>
      <c r="J1604" s="18"/>
      <c r="W1604" s="215"/>
      <c r="X1604" s="18"/>
      <c r="Y1604" s="31"/>
      <c r="Z1604" s="31"/>
      <c r="AA1604" s="43"/>
      <c r="AB1604" s="18"/>
      <c r="AC1604" s="18"/>
      <c r="AE1604" s="18"/>
      <c r="AF1604" s="18"/>
      <c r="AG1604" s="18"/>
      <c r="AI1604" s="18"/>
      <c r="AK1604" s="18"/>
      <c r="AL1604" s="18"/>
      <c r="AN1604" s="36"/>
      <c r="AO1604" s="36"/>
      <c r="AP1604" s="36"/>
      <c r="AQ1604" s="36"/>
      <c r="AR1604" s="36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</row>
    <row r="1605" spans="6:69" x14ac:dyDescent="0.25">
      <c r="F1605" s="18"/>
      <c r="G1605" s="18"/>
      <c r="H1605" s="252"/>
      <c r="I1605" s="18"/>
      <c r="J1605" s="18"/>
      <c r="W1605" s="215"/>
      <c r="X1605" s="18"/>
      <c r="Y1605" s="31"/>
      <c r="Z1605" s="31"/>
      <c r="AA1605" s="43"/>
      <c r="AB1605" s="18"/>
      <c r="AC1605" s="18"/>
      <c r="AE1605" s="18"/>
      <c r="AF1605" s="18"/>
      <c r="AG1605" s="18"/>
      <c r="AI1605" s="18"/>
      <c r="AK1605" s="18"/>
      <c r="AL1605" s="18"/>
      <c r="AN1605" s="36"/>
      <c r="AO1605" s="36"/>
      <c r="AP1605" s="36"/>
      <c r="AQ1605" s="36"/>
      <c r="AR1605" s="36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</row>
    <row r="1606" spans="6:69" x14ac:dyDescent="0.25">
      <c r="F1606" s="18"/>
      <c r="G1606" s="18"/>
      <c r="H1606" s="252"/>
      <c r="I1606" s="18"/>
      <c r="J1606" s="18"/>
      <c r="W1606" s="215"/>
      <c r="X1606" s="18"/>
      <c r="Y1606" s="31"/>
      <c r="Z1606" s="31"/>
      <c r="AA1606" s="43"/>
      <c r="AB1606" s="18"/>
      <c r="AC1606" s="18"/>
      <c r="AE1606" s="18"/>
      <c r="AF1606" s="18"/>
      <c r="AG1606" s="18"/>
      <c r="AI1606" s="18"/>
      <c r="AK1606" s="18"/>
      <c r="AL1606" s="18"/>
      <c r="AN1606" s="36"/>
      <c r="AO1606" s="36"/>
      <c r="AP1606" s="36"/>
      <c r="AQ1606" s="36"/>
      <c r="AR1606" s="36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</row>
    <row r="1607" spans="6:69" x14ac:dyDescent="0.25">
      <c r="F1607" s="18"/>
      <c r="G1607" s="18"/>
      <c r="H1607" s="252"/>
      <c r="I1607" s="18"/>
      <c r="J1607" s="18"/>
      <c r="W1607" s="215"/>
      <c r="X1607" s="18"/>
      <c r="Y1607" s="31"/>
      <c r="Z1607" s="31"/>
      <c r="AA1607" s="43"/>
      <c r="AB1607" s="18"/>
      <c r="AC1607" s="18"/>
      <c r="AE1607" s="18"/>
      <c r="AF1607" s="18"/>
      <c r="AG1607" s="18"/>
      <c r="AI1607" s="18"/>
      <c r="AK1607" s="18"/>
      <c r="AL1607" s="18"/>
      <c r="AN1607" s="36"/>
      <c r="AO1607" s="36"/>
      <c r="AP1607" s="36"/>
      <c r="AQ1607" s="36"/>
      <c r="AR1607" s="36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</row>
    <row r="1608" spans="6:69" x14ac:dyDescent="0.25">
      <c r="F1608" s="18"/>
      <c r="G1608" s="18"/>
      <c r="H1608" s="252"/>
      <c r="I1608" s="18"/>
      <c r="J1608" s="18"/>
      <c r="W1608" s="215"/>
      <c r="X1608" s="18"/>
      <c r="Y1608" s="31"/>
      <c r="Z1608" s="31"/>
      <c r="AA1608" s="43"/>
      <c r="AB1608" s="18"/>
      <c r="AC1608" s="18"/>
      <c r="AE1608" s="18"/>
      <c r="AF1608" s="18"/>
      <c r="AG1608" s="18"/>
      <c r="AI1608" s="18"/>
      <c r="AK1608" s="18"/>
      <c r="AL1608" s="18"/>
      <c r="AN1608" s="36"/>
      <c r="AO1608" s="36"/>
      <c r="AP1608" s="36"/>
      <c r="AQ1608" s="36"/>
      <c r="AR1608" s="36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</row>
    <row r="1609" spans="6:69" x14ac:dyDescent="0.25">
      <c r="F1609" s="18"/>
      <c r="G1609" s="18"/>
      <c r="H1609" s="252"/>
      <c r="I1609" s="18"/>
      <c r="J1609" s="18"/>
      <c r="W1609" s="215"/>
      <c r="X1609" s="18"/>
      <c r="Y1609" s="31"/>
      <c r="Z1609" s="31"/>
      <c r="AA1609" s="43"/>
      <c r="AB1609" s="18"/>
      <c r="AC1609" s="18"/>
      <c r="AE1609" s="18"/>
      <c r="AF1609" s="18"/>
      <c r="AG1609" s="18"/>
      <c r="AI1609" s="18"/>
      <c r="AK1609" s="18"/>
      <c r="AL1609" s="18"/>
      <c r="AN1609" s="36"/>
      <c r="AO1609" s="36"/>
      <c r="AP1609" s="36"/>
      <c r="AQ1609" s="36"/>
      <c r="AR1609" s="36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</row>
    <row r="1610" spans="6:69" x14ac:dyDescent="0.25">
      <c r="F1610" s="18"/>
      <c r="G1610" s="18"/>
      <c r="H1610" s="252"/>
      <c r="I1610" s="18"/>
      <c r="J1610" s="18"/>
      <c r="W1610" s="215"/>
      <c r="X1610" s="18"/>
      <c r="Y1610" s="31"/>
      <c r="Z1610" s="31"/>
      <c r="AA1610" s="43"/>
      <c r="AB1610" s="18"/>
      <c r="AC1610" s="18"/>
      <c r="AE1610" s="18"/>
      <c r="AF1610" s="18"/>
      <c r="AG1610" s="18"/>
      <c r="AI1610" s="18"/>
      <c r="AK1610" s="18"/>
      <c r="AL1610" s="18"/>
      <c r="AN1610" s="36"/>
      <c r="AO1610" s="36"/>
      <c r="AP1610" s="36"/>
      <c r="AQ1610" s="36"/>
      <c r="AR1610" s="36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</row>
    <row r="1611" spans="6:69" x14ac:dyDescent="0.25">
      <c r="F1611" s="18"/>
      <c r="G1611" s="18"/>
      <c r="H1611" s="252"/>
      <c r="I1611" s="18"/>
      <c r="J1611" s="18"/>
      <c r="W1611" s="215"/>
      <c r="X1611" s="18"/>
      <c r="Y1611" s="31"/>
      <c r="Z1611" s="31"/>
      <c r="AA1611" s="43"/>
      <c r="AB1611" s="18"/>
      <c r="AC1611" s="18"/>
      <c r="AE1611" s="18"/>
      <c r="AF1611" s="18"/>
      <c r="AG1611" s="18"/>
      <c r="AI1611" s="18"/>
      <c r="AK1611" s="18"/>
      <c r="AL1611" s="18"/>
      <c r="AN1611" s="36"/>
      <c r="AO1611" s="36"/>
      <c r="AP1611" s="36"/>
      <c r="AQ1611" s="36"/>
      <c r="AR1611" s="36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</row>
    <row r="1612" spans="6:69" x14ac:dyDescent="0.25">
      <c r="F1612" s="18"/>
      <c r="G1612" s="18"/>
      <c r="H1612" s="252"/>
      <c r="I1612" s="18"/>
      <c r="J1612" s="18"/>
      <c r="W1612" s="215"/>
      <c r="X1612" s="18"/>
      <c r="Y1612" s="31"/>
      <c r="Z1612" s="31"/>
      <c r="AA1612" s="43"/>
      <c r="AB1612" s="18"/>
      <c r="AC1612" s="18"/>
      <c r="AE1612" s="18"/>
      <c r="AF1612" s="18"/>
      <c r="AG1612" s="18"/>
      <c r="AI1612" s="18"/>
      <c r="AK1612" s="18"/>
      <c r="AL1612" s="18"/>
      <c r="AN1612" s="36"/>
      <c r="AO1612" s="36"/>
      <c r="AP1612" s="36"/>
      <c r="AQ1612" s="36"/>
      <c r="AR1612" s="36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</row>
    <row r="1613" spans="6:69" x14ac:dyDescent="0.25">
      <c r="F1613" s="18"/>
      <c r="G1613" s="18"/>
      <c r="H1613" s="252"/>
      <c r="I1613" s="18"/>
      <c r="J1613" s="18"/>
      <c r="W1613" s="215"/>
      <c r="X1613" s="18"/>
      <c r="Y1613" s="31"/>
      <c r="Z1613" s="31"/>
      <c r="AA1613" s="43"/>
      <c r="AB1613" s="18"/>
      <c r="AC1613" s="18"/>
      <c r="AE1613" s="18"/>
      <c r="AF1613" s="18"/>
      <c r="AG1613" s="18"/>
      <c r="AI1613" s="18"/>
      <c r="AK1613" s="18"/>
      <c r="AL1613" s="18"/>
      <c r="AN1613" s="36"/>
      <c r="AO1613" s="36"/>
      <c r="AP1613" s="36"/>
      <c r="AQ1613" s="36"/>
      <c r="AR1613" s="36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</row>
    <row r="1614" spans="6:69" x14ac:dyDescent="0.25">
      <c r="F1614" s="18"/>
      <c r="G1614" s="18"/>
      <c r="H1614" s="252"/>
      <c r="I1614" s="18"/>
      <c r="J1614" s="18"/>
      <c r="W1614" s="215"/>
      <c r="X1614" s="18"/>
      <c r="Y1614" s="31"/>
      <c r="Z1614" s="31"/>
      <c r="AA1614" s="43"/>
      <c r="AB1614" s="18"/>
      <c r="AC1614" s="18"/>
      <c r="AE1614" s="18"/>
      <c r="AF1614" s="18"/>
      <c r="AG1614" s="18"/>
      <c r="AI1614" s="18"/>
      <c r="AK1614" s="18"/>
      <c r="AL1614" s="18"/>
      <c r="AN1614" s="36"/>
      <c r="AO1614" s="36"/>
      <c r="AP1614" s="36"/>
      <c r="AQ1614" s="36"/>
      <c r="AR1614" s="36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</row>
    <row r="1615" spans="6:69" x14ac:dyDescent="0.25">
      <c r="F1615" s="18"/>
      <c r="G1615" s="18"/>
      <c r="H1615" s="252"/>
      <c r="I1615" s="18"/>
      <c r="J1615" s="18"/>
      <c r="W1615" s="215"/>
      <c r="X1615" s="18"/>
      <c r="Y1615" s="31"/>
      <c r="Z1615" s="31"/>
      <c r="AA1615" s="43"/>
      <c r="AB1615" s="18"/>
      <c r="AC1615" s="18"/>
      <c r="AE1615" s="18"/>
      <c r="AF1615" s="18"/>
      <c r="AG1615" s="18"/>
      <c r="AI1615" s="18"/>
      <c r="AK1615" s="18"/>
      <c r="AL1615" s="18"/>
      <c r="AN1615" s="36"/>
      <c r="AO1615" s="36"/>
      <c r="AP1615" s="36"/>
      <c r="AQ1615" s="36"/>
      <c r="AR1615" s="36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</row>
    <row r="1616" spans="6:69" x14ac:dyDescent="0.25">
      <c r="F1616" s="18"/>
      <c r="G1616" s="18"/>
      <c r="H1616" s="252"/>
      <c r="I1616" s="18"/>
      <c r="J1616" s="18"/>
      <c r="W1616" s="215"/>
      <c r="X1616" s="18"/>
      <c r="Y1616" s="31"/>
      <c r="Z1616" s="31"/>
      <c r="AA1616" s="43"/>
      <c r="AB1616" s="18"/>
      <c r="AC1616" s="18"/>
      <c r="AE1616" s="18"/>
      <c r="AF1616" s="18"/>
      <c r="AG1616" s="18"/>
      <c r="AI1616" s="18"/>
      <c r="AK1616" s="18"/>
      <c r="AL1616" s="18"/>
      <c r="AN1616" s="36"/>
      <c r="AO1616" s="36"/>
      <c r="AP1616" s="36"/>
      <c r="AQ1616" s="36"/>
      <c r="AR1616" s="36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</row>
    <row r="1617" spans="6:69" x14ac:dyDescent="0.25">
      <c r="F1617" s="18"/>
      <c r="G1617" s="18"/>
      <c r="H1617" s="252"/>
      <c r="I1617" s="18"/>
      <c r="J1617" s="18"/>
      <c r="W1617" s="215"/>
      <c r="X1617" s="18"/>
      <c r="Y1617" s="31"/>
      <c r="Z1617" s="31"/>
      <c r="AA1617" s="43"/>
      <c r="AB1617" s="18"/>
      <c r="AC1617" s="18"/>
      <c r="AE1617" s="18"/>
      <c r="AF1617" s="18"/>
      <c r="AG1617" s="18"/>
      <c r="AI1617" s="18"/>
      <c r="AK1617" s="18"/>
      <c r="AL1617" s="18"/>
      <c r="AN1617" s="36"/>
      <c r="AO1617" s="36"/>
      <c r="AP1617" s="36"/>
      <c r="AQ1617" s="36"/>
      <c r="AR1617" s="36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</row>
    <row r="1618" spans="6:69" x14ac:dyDescent="0.25">
      <c r="F1618" s="18"/>
      <c r="G1618" s="18"/>
      <c r="H1618" s="252"/>
      <c r="I1618" s="18"/>
      <c r="J1618" s="18"/>
      <c r="W1618" s="215"/>
      <c r="X1618" s="18"/>
      <c r="Y1618" s="31"/>
      <c r="Z1618" s="31"/>
      <c r="AA1618" s="43"/>
      <c r="AB1618" s="18"/>
      <c r="AC1618" s="18"/>
      <c r="AE1618" s="18"/>
      <c r="AF1618" s="18"/>
      <c r="AG1618" s="18"/>
      <c r="AI1618" s="18"/>
      <c r="AK1618" s="18"/>
      <c r="AL1618" s="18"/>
      <c r="AN1618" s="36"/>
      <c r="AO1618" s="36"/>
      <c r="AP1618" s="36"/>
      <c r="AQ1618" s="36"/>
      <c r="AR1618" s="36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</row>
    <row r="1619" spans="6:69" x14ac:dyDescent="0.25">
      <c r="F1619" s="18"/>
      <c r="G1619" s="18"/>
      <c r="H1619" s="252"/>
      <c r="I1619" s="18"/>
      <c r="J1619" s="18"/>
      <c r="W1619" s="215"/>
      <c r="X1619" s="18"/>
      <c r="Y1619" s="31"/>
      <c r="Z1619" s="31"/>
      <c r="AA1619" s="43"/>
      <c r="AB1619" s="18"/>
      <c r="AC1619" s="18"/>
      <c r="AE1619" s="18"/>
      <c r="AF1619" s="18"/>
      <c r="AG1619" s="18"/>
      <c r="AI1619" s="18"/>
      <c r="AK1619" s="18"/>
      <c r="AL1619" s="18"/>
      <c r="AN1619" s="36"/>
      <c r="AO1619" s="36"/>
      <c r="AP1619" s="36"/>
      <c r="AQ1619" s="36"/>
      <c r="AR1619" s="36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</row>
    <row r="1620" spans="6:69" x14ac:dyDescent="0.25">
      <c r="F1620" s="18"/>
      <c r="G1620" s="18"/>
      <c r="H1620" s="252"/>
      <c r="I1620" s="18"/>
      <c r="J1620" s="18"/>
      <c r="W1620" s="215"/>
      <c r="X1620" s="18"/>
      <c r="Y1620" s="31"/>
      <c r="Z1620" s="31"/>
      <c r="AA1620" s="43"/>
      <c r="AB1620" s="18"/>
      <c r="AC1620" s="18"/>
      <c r="AE1620" s="18"/>
      <c r="AF1620" s="18"/>
      <c r="AG1620" s="18"/>
      <c r="AI1620" s="18"/>
      <c r="AK1620" s="18"/>
      <c r="AL1620" s="18"/>
      <c r="AN1620" s="36"/>
      <c r="AO1620" s="36"/>
      <c r="AP1620" s="36"/>
      <c r="AQ1620" s="36"/>
      <c r="AR1620" s="36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</row>
    <row r="1621" spans="6:69" x14ac:dyDescent="0.25">
      <c r="F1621" s="18"/>
      <c r="G1621" s="18"/>
      <c r="H1621" s="252"/>
      <c r="I1621" s="18"/>
      <c r="J1621" s="18"/>
      <c r="W1621" s="215"/>
      <c r="X1621" s="18"/>
      <c r="Y1621" s="31"/>
      <c r="Z1621" s="31"/>
      <c r="AA1621" s="43"/>
      <c r="AB1621" s="18"/>
      <c r="AC1621" s="18"/>
      <c r="AE1621" s="18"/>
      <c r="AF1621" s="18"/>
      <c r="AG1621" s="18"/>
      <c r="AI1621" s="18"/>
      <c r="AK1621" s="18"/>
      <c r="AL1621" s="18"/>
      <c r="AN1621" s="36"/>
      <c r="AO1621" s="36"/>
      <c r="AP1621" s="36"/>
      <c r="AQ1621" s="36"/>
      <c r="AR1621" s="36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</row>
    <row r="1622" spans="6:69" x14ac:dyDescent="0.25">
      <c r="F1622" s="18"/>
      <c r="G1622" s="18"/>
      <c r="H1622" s="252"/>
      <c r="I1622" s="18"/>
      <c r="J1622" s="18"/>
      <c r="W1622" s="215"/>
      <c r="X1622" s="18"/>
      <c r="Y1622" s="31"/>
      <c r="Z1622" s="31"/>
      <c r="AA1622" s="43"/>
      <c r="AB1622" s="18"/>
      <c r="AC1622" s="18"/>
      <c r="AE1622" s="18"/>
      <c r="AF1622" s="18"/>
      <c r="AG1622" s="18"/>
      <c r="AI1622" s="18"/>
      <c r="AK1622" s="18"/>
      <c r="AL1622" s="18"/>
      <c r="AN1622" s="36"/>
      <c r="AO1622" s="36"/>
      <c r="AP1622" s="36"/>
      <c r="AQ1622" s="36"/>
      <c r="AR1622" s="36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</row>
    <row r="1623" spans="6:69" x14ac:dyDescent="0.25">
      <c r="F1623" s="18"/>
      <c r="G1623" s="18"/>
      <c r="H1623" s="252"/>
      <c r="I1623" s="18"/>
      <c r="J1623" s="18"/>
      <c r="W1623" s="215"/>
      <c r="X1623" s="18"/>
      <c r="Y1623" s="31"/>
      <c r="Z1623" s="31"/>
      <c r="AA1623" s="43"/>
      <c r="AB1623" s="18"/>
      <c r="AC1623" s="18"/>
      <c r="AE1623" s="18"/>
      <c r="AF1623" s="18"/>
      <c r="AG1623" s="18"/>
      <c r="AI1623" s="18"/>
      <c r="AK1623" s="18"/>
      <c r="AL1623" s="18"/>
      <c r="AN1623" s="36"/>
      <c r="AO1623" s="36"/>
      <c r="AP1623" s="36"/>
      <c r="AQ1623" s="36"/>
      <c r="AR1623" s="36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</row>
    <row r="1624" spans="6:69" x14ac:dyDescent="0.25">
      <c r="F1624" s="18"/>
      <c r="G1624" s="18"/>
      <c r="H1624" s="252"/>
      <c r="I1624" s="18"/>
      <c r="J1624" s="18"/>
      <c r="W1624" s="215"/>
      <c r="X1624" s="18"/>
      <c r="Y1624" s="31"/>
      <c r="Z1624" s="31"/>
      <c r="AA1624" s="43"/>
      <c r="AB1624" s="18"/>
      <c r="AC1624" s="18"/>
      <c r="AE1624" s="18"/>
      <c r="AF1624" s="18"/>
      <c r="AG1624" s="18"/>
      <c r="AI1624" s="18"/>
      <c r="AK1624" s="18"/>
      <c r="AL1624" s="18"/>
      <c r="AN1624" s="36"/>
      <c r="AO1624" s="36"/>
      <c r="AP1624" s="36"/>
      <c r="AQ1624" s="36"/>
      <c r="AR1624" s="36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</row>
    <row r="1625" spans="6:69" x14ac:dyDescent="0.25">
      <c r="F1625" s="18"/>
      <c r="G1625" s="18"/>
      <c r="H1625" s="252"/>
      <c r="I1625" s="18"/>
      <c r="J1625" s="18"/>
      <c r="W1625" s="215"/>
      <c r="X1625" s="18"/>
      <c r="Y1625" s="31"/>
      <c r="Z1625" s="31"/>
      <c r="AA1625" s="43"/>
      <c r="AB1625" s="18"/>
      <c r="AC1625" s="18"/>
      <c r="AE1625" s="18"/>
      <c r="AF1625" s="18"/>
      <c r="AG1625" s="18"/>
      <c r="AI1625" s="18"/>
      <c r="AK1625" s="18"/>
      <c r="AL1625" s="18"/>
      <c r="AN1625" s="36"/>
      <c r="AO1625" s="36"/>
      <c r="AP1625" s="36"/>
      <c r="AQ1625" s="36"/>
      <c r="AR1625" s="36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</row>
    <row r="1626" spans="6:69" x14ac:dyDescent="0.25">
      <c r="F1626" s="18"/>
      <c r="G1626" s="18"/>
      <c r="H1626" s="252"/>
      <c r="I1626" s="18"/>
      <c r="J1626" s="18"/>
      <c r="W1626" s="215"/>
      <c r="X1626" s="18"/>
      <c r="Y1626" s="31"/>
      <c r="Z1626" s="31"/>
      <c r="AA1626" s="43"/>
      <c r="AB1626" s="18"/>
      <c r="AC1626" s="18"/>
      <c r="AE1626" s="18"/>
      <c r="AF1626" s="18"/>
      <c r="AG1626" s="18"/>
      <c r="AI1626" s="18"/>
      <c r="AK1626" s="18"/>
      <c r="AL1626" s="18"/>
      <c r="AN1626" s="36"/>
      <c r="AO1626" s="36"/>
      <c r="AP1626" s="36"/>
      <c r="AQ1626" s="36"/>
      <c r="AR1626" s="36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</row>
    <row r="1627" spans="6:69" x14ac:dyDescent="0.25">
      <c r="F1627" s="18"/>
      <c r="G1627" s="18"/>
      <c r="H1627" s="252"/>
      <c r="I1627" s="18"/>
      <c r="J1627" s="18"/>
      <c r="W1627" s="215"/>
      <c r="X1627" s="18"/>
      <c r="Y1627" s="31"/>
      <c r="Z1627" s="31"/>
      <c r="AA1627" s="43"/>
      <c r="AB1627" s="18"/>
      <c r="AC1627" s="18"/>
      <c r="AE1627" s="18"/>
      <c r="AF1627" s="18"/>
      <c r="AG1627" s="18"/>
      <c r="AI1627" s="18"/>
      <c r="AK1627" s="18"/>
      <c r="AL1627" s="18"/>
      <c r="AN1627" s="36"/>
      <c r="AO1627" s="36"/>
      <c r="AP1627" s="36"/>
      <c r="AQ1627" s="36"/>
      <c r="AR1627" s="36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</row>
    <row r="1628" spans="6:69" x14ac:dyDescent="0.25">
      <c r="F1628" s="18"/>
      <c r="G1628" s="18"/>
      <c r="H1628" s="252"/>
      <c r="I1628" s="18"/>
      <c r="J1628" s="18"/>
      <c r="W1628" s="215"/>
      <c r="X1628" s="18"/>
      <c r="Y1628" s="31"/>
      <c r="Z1628" s="31"/>
      <c r="AA1628" s="43"/>
      <c r="AB1628" s="18"/>
      <c r="AC1628" s="18"/>
      <c r="AE1628" s="18"/>
      <c r="AF1628" s="18"/>
      <c r="AG1628" s="18"/>
      <c r="AI1628" s="18"/>
      <c r="AK1628" s="18"/>
      <c r="AL1628" s="18"/>
      <c r="AN1628" s="36"/>
      <c r="AO1628" s="36"/>
      <c r="AP1628" s="36"/>
      <c r="AQ1628" s="36"/>
      <c r="AR1628" s="36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</row>
    <row r="1629" spans="6:69" x14ac:dyDescent="0.25">
      <c r="F1629" s="18"/>
      <c r="G1629" s="18"/>
      <c r="H1629" s="252"/>
      <c r="I1629" s="18"/>
      <c r="J1629" s="18"/>
      <c r="W1629" s="215"/>
      <c r="X1629" s="18"/>
      <c r="Y1629" s="31"/>
      <c r="Z1629" s="31"/>
      <c r="AA1629" s="43"/>
      <c r="AB1629" s="18"/>
      <c r="AC1629" s="18"/>
      <c r="AE1629" s="18"/>
      <c r="AF1629" s="18"/>
      <c r="AG1629" s="18"/>
      <c r="AI1629" s="18"/>
      <c r="AK1629" s="18"/>
      <c r="AL1629" s="18"/>
      <c r="AN1629" s="36"/>
      <c r="AO1629" s="36"/>
      <c r="AP1629" s="36"/>
      <c r="AQ1629" s="36"/>
      <c r="AR1629" s="36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</row>
    <row r="1630" spans="6:69" x14ac:dyDescent="0.25">
      <c r="F1630" s="18"/>
      <c r="G1630" s="18"/>
      <c r="H1630" s="252"/>
      <c r="I1630" s="18"/>
      <c r="J1630" s="18"/>
      <c r="W1630" s="215"/>
      <c r="X1630" s="18"/>
      <c r="Y1630" s="31"/>
      <c r="Z1630" s="31"/>
      <c r="AA1630" s="43"/>
      <c r="AB1630" s="18"/>
      <c r="AC1630" s="18"/>
      <c r="AE1630" s="18"/>
      <c r="AF1630" s="18"/>
      <c r="AG1630" s="18"/>
      <c r="AI1630" s="18"/>
      <c r="AK1630" s="18"/>
      <c r="AL1630" s="18"/>
      <c r="AN1630" s="36"/>
      <c r="AO1630" s="36"/>
      <c r="AP1630" s="36"/>
      <c r="AQ1630" s="36"/>
      <c r="AR1630" s="36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</row>
    <row r="1631" spans="6:69" x14ac:dyDescent="0.25">
      <c r="F1631" s="18"/>
      <c r="G1631" s="18"/>
      <c r="H1631" s="252"/>
      <c r="I1631" s="18"/>
      <c r="J1631" s="18"/>
      <c r="W1631" s="215"/>
      <c r="X1631" s="18"/>
      <c r="Y1631" s="31"/>
      <c r="Z1631" s="31"/>
      <c r="AA1631" s="43"/>
      <c r="AB1631" s="18"/>
      <c r="AC1631" s="18"/>
      <c r="AE1631" s="18"/>
      <c r="AF1631" s="18"/>
      <c r="AG1631" s="18"/>
      <c r="AI1631" s="18"/>
      <c r="AK1631" s="18"/>
      <c r="AL1631" s="18"/>
      <c r="AN1631" s="36"/>
      <c r="AO1631" s="36"/>
      <c r="AP1631" s="36"/>
      <c r="AQ1631" s="36"/>
      <c r="AR1631" s="36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</row>
    <row r="1632" spans="6:69" x14ac:dyDescent="0.25">
      <c r="F1632" s="18"/>
      <c r="G1632" s="18"/>
      <c r="H1632" s="252"/>
      <c r="I1632" s="18"/>
      <c r="J1632" s="18"/>
      <c r="W1632" s="215"/>
      <c r="X1632" s="18"/>
      <c r="Y1632" s="31"/>
      <c r="Z1632" s="31"/>
      <c r="AA1632" s="43"/>
      <c r="AB1632" s="18"/>
      <c r="AC1632" s="18"/>
      <c r="AE1632" s="18"/>
      <c r="AF1632" s="18"/>
      <c r="AG1632" s="18"/>
      <c r="AI1632" s="18"/>
      <c r="AK1632" s="18"/>
      <c r="AL1632" s="18"/>
      <c r="AN1632" s="36"/>
      <c r="AO1632" s="36"/>
      <c r="AP1632" s="36"/>
      <c r="AQ1632" s="36"/>
      <c r="AR1632" s="36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</row>
    <row r="1633" spans="6:69" x14ac:dyDescent="0.25">
      <c r="F1633" s="18"/>
      <c r="G1633" s="18"/>
      <c r="H1633" s="252"/>
      <c r="I1633" s="18"/>
      <c r="J1633" s="18"/>
      <c r="W1633" s="215"/>
      <c r="X1633" s="18"/>
      <c r="Y1633" s="31"/>
      <c r="Z1633" s="31"/>
      <c r="AA1633" s="43"/>
      <c r="AB1633" s="18"/>
      <c r="AC1633" s="18"/>
      <c r="AE1633" s="18"/>
      <c r="AF1633" s="18"/>
      <c r="AG1633" s="18"/>
      <c r="AI1633" s="18"/>
      <c r="AK1633" s="18"/>
      <c r="AL1633" s="18"/>
      <c r="AN1633" s="36"/>
      <c r="AO1633" s="36"/>
      <c r="AP1633" s="36"/>
      <c r="AQ1633" s="36"/>
      <c r="AR1633" s="36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</row>
    <row r="1634" spans="6:69" x14ac:dyDescent="0.25">
      <c r="F1634" s="18"/>
      <c r="G1634" s="18"/>
      <c r="H1634" s="252"/>
      <c r="I1634" s="18"/>
      <c r="J1634" s="18"/>
      <c r="W1634" s="215"/>
      <c r="X1634" s="18"/>
      <c r="Y1634" s="31"/>
      <c r="Z1634" s="31"/>
      <c r="AA1634" s="43"/>
      <c r="AB1634" s="18"/>
      <c r="AC1634" s="18"/>
      <c r="AE1634" s="18"/>
      <c r="AF1634" s="18"/>
      <c r="AG1634" s="18"/>
      <c r="AI1634" s="18"/>
      <c r="AK1634" s="18"/>
      <c r="AL1634" s="18"/>
      <c r="AN1634" s="36"/>
      <c r="AO1634" s="36"/>
      <c r="AP1634" s="36"/>
      <c r="AQ1634" s="36"/>
      <c r="AR1634" s="36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</row>
    <row r="1635" spans="6:69" x14ac:dyDescent="0.25">
      <c r="F1635" s="18"/>
      <c r="G1635" s="18"/>
      <c r="H1635" s="252"/>
      <c r="I1635" s="18"/>
      <c r="J1635" s="18"/>
      <c r="W1635" s="215"/>
      <c r="X1635" s="18"/>
      <c r="Y1635" s="31"/>
      <c r="Z1635" s="31"/>
      <c r="AA1635" s="43"/>
      <c r="AB1635" s="18"/>
      <c r="AC1635" s="18"/>
      <c r="AE1635" s="18"/>
      <c r="AF1635" s="18"/>
      <c r="AG1635" s="18"/>
      <c r="AI1635" s="18"/>
      <c r="AK1635" s="18"/>
      <c r="AL1635" s="18"/>
      <c r="AN1635" s="36"/>
      <c r="AO1635" s="36"/>
      <c r="AP1635" s="36"/>
      <c r="AQ1635" s="36"/>
      <c r="AR1635" s="36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</row>
    <row r="1636" spans="6:69" x14ac:dyDescent="0.25">
      <c r="F1636" s="18"/>
      <c r="G1636" s="18"/>
      <c r="H1636" s="252"/>
      <c r="I1636" s="18"/>
      <c r="J1636" s="18"/>
      <c r="W1636" s="215"/>
      <c r="X1636" s="18"/>
      <c r="Y1636" s="31"/>
      <c r="Z1636" s="31"/>
      <c r="AA1636" s="43"/>
      <c r="AB1636" s="18"/>
      <c r="AC1636" s="18"/>
      <c r="AE1636" s="18"/>
      <c r="AF1636" s="18"/>
      <c r="AG1636" s="18"/>
      <c r="AI1636" s="18"/>
      <c r="AK1636" s="18"/>
      <c r="AL1636" s="18"/>
      <c r="AN1636" s="36"/>
      <c r="AO1636" s="36"/>
      <c r="AP1636" s="36"/>
      <c r="AQ1636" s="36"/>
      <c r="AR1636" s="36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</row>
    <row r="1637" spans="6:69" x14ac:dyDescent="0.25">
      <c r="F1637" s="18"/>
      <c r="G1637" s="18"/>
      <c r="H1637" s="252"/>
      <c r="I1637" s="18"/>
      <c r="J1637" s="18"/>
      <c r="W1637" s="215"/>
      <c r="X1637" s="18"/>
      <c r="Y1637" s="31"/>
      <c r="Z1637" s="31"/>
      <c r="AA1637" s="43"/>
      <c r="AB1637" s="18"/>
      <c r="AC1637" s="18"/>
      <c r="AE1637" s="18"/>
      <c r="AF1637" s="18"/>
      <c r="AG1637" s="18"/>
      <c r="AI1637" s="18"/>
      <c r="AK1637" s="18"/>
      <c r="AL1637" s="18"/>
      <c r="AN1637" s="36"/>
      <c r="AO1637" s="36"/>
      <c r="AP1637" s="36"/>
      <c r="AQ1637" s="36"/>
      <c r="AR1637" s="36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</row>
    <row r="1638" spans="6:69" x14ac:dyDescent="0.25">
      <c r="F1638" s="18"/>
      <c r="G1638" s="18"/>
      <c r="H1638" s="252"/>
      <c r="I1638" s="18"/>
      <c r="J1638" s="18"/>
      <c r="W1638" s="215"/>
      <c r="X1638" s="18"/>
      <c r="Y1638" s="31"/>
      <c r="Z1638" s="31"/>
      <c r="AA1638" s="43"/>
      <c r="AB1638" s="18"/>
      <c r="AC1638" s="18"/>
      <c r="AE1638" s="18"/>
      <c r="AF1638" s="18"/>
      <c r="AG1638" s="18"/>
      <c r="AI1638" s="18"/>
      <c r="AK1638" s="18"/>
      <c r="AL1638" s="18"/>
      <c r="AN1638" s="36"/>
      <c r="AO1638" s="36"/>
      <c r="AP1638" s="36"/>
      <c r="AQ1638" s="36"/>
      <c r="AR1638" s="36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</row>
    <row r="1639" spans="6:69" x14ac:dyDescent="0.25">
      <c r="F1639" s="18"/>
      <c r="G1639" s="18"/>
      <c r="H1639" s="252"/>
      <c r="I1639" s="18"/>
      <c r="J1639" s="18"/>
      <c r="W1639" s="215"/>
      <c r="X1639" s="18"/>
      <c r="Y1639" s="31"/>
      <c r="Z1639" s="31"/>
      <c r="AA1639" s="43"/>
      <c r="AB1639" s="18"/>
      <c r="AC1639" s="18"/>
      <c r="AE1639" s="18"/>
      <c r="AF1639" s="18"/>
      <c r="AG1639" s="18"/>
      <c r="AI1639" s="18"/>
      <c r="AK1639" s="18"/>
      <c r="AL1639" s="18"/>
      <c r="AN1639" s="36"/>
      <c r="AO1639" s="36"/>
      <c r="AP1639" s="36"/>
      <c r="AQ1639" s="36"/>
      <c r="AR1639" s="36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</row>
    <row r="1640" spans="6:69" x14ac:dyDescent="0.25">
      <c r="F1640" s="18"/>
      <c r="G1640" s="18"/>
      <c r="H1640" s="252"/>
      <c r="I1640" s="18"/>
      <c r="J1640" s="18"/>
      <c r="W1640" s="215"/>
      <c r="X1640" s="18"/>
      <c r="Y1640" s="31"/>
      <c r="Z1640" s="31"/>
      <c r="AA1640" s="43"/>
      <c r="AB1640" s="18"/>
      <c r="AC1640" s="18"/>
      <c r="AE1640" s="18"/>
      <c r="AF1640" s="18"/>
      <c r="AG1640" s="18"/>
      <c r="AI1640" s="18"/>
      <c r="AK1640" s="18"/>
      <c r="AL1640" s="18"/>
      <c r="AN1640" s="36"/>
      <c r="AO1640" s="36"/>
      <c r="AP1640" s="36"/>
      <c r="AQ1640" s="36"/>
      <c r="AR1640" s="36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</row>
    <row r="1641" spans="6:69" x14ac:dyDescent="0.25">
      <c r="F1641" s="18"/>
      <c r="G1641" s="18"/>
      <c r="H1641" s="252"/>
      <c r="I1641" s="18"/>
      <c r="J1641" s="18"/>
      <c r="W1641" s="215"/>
      <c r="X1641" s="18"/>
      <c r="Y1641" s="31"/>
      <c r="Z1641" s="31"/>
      <c r="AA1641" s="43"/>
      <c r="AB1641" s="18"/>
      <c r="AC1641" s="18"/>
      <c r="AE1641" s="18"/>
      <c r="AF1641" s="18"/>
      <c r="AG1641" s="18"/>
      <c r="AI1641" s="18"/>
      <c r="AK1641" s="18"/>
      <c r="AL1641" s="18"/>
      <c r="AN1641" s="36"/>
      <c r="AO1641" s="36"/>
      <c r="AP1641" s="36"/>
      <c r="AQ1641" s="36"/>
      <c r="AR1641" s="36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</row>
    <row r="1642" spans="6:69" x14ac:dyDescent="0.25">
      <c r="F1642" s="18"/>
      <c r="G1642" s="18"/>
      <c r="H1642" s="252"/>
      <c r="I1642" s="18"/>
      <c r="J1642" s="18"/>
      <c r="W1642" s="215"/>
      <c r="X1642" s="18"/>
      <c r="Y1642" s="31"/>
      <c r="Z1642" s="31"/>
      <c r="AA1642" s="43"/>
      <c r="AB1642" s="18"/>
      <c r="AC1642" s="18"/>
      <c r="AE1642" s="18"/>
      <c r="AF1642" s="18"/>
      <c r="AG1642" s="18"/>
      <c r="AI1642" s="18"/>
      <c r="AK1642" s="18"/>
      <c r="AL1642" s="18"/>
      <c r="AN1642" s="36"/>
      <c r="AO1642" s="36"/>
      <c r="AP1642" s="36"/>
      <c r="AQ1642" s="36"/>
      <c r="AR1642" s="36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</row>
    <row r="1643" spans="6:69" x14ac:dyDescent="0.25">
      <c r="F1643" s="18"/>
      <c r="G1643" s="18"/>
      <c r="H1643" s="252"/>
      <c r="I1643" s="18"/>
      <c r="J1643" s="18"/>
      <c r="W1643" s="215"/>
      <c r="X1643" s="18"/>
      <c r="Y1643" s="31"/>
      <c r="Z1643" s="31"/>
      <c r="AA1643" s="43"/>
      <c r="AB1643" s="18"/>
      <c r="AC1643" s="18"/>
      <c r="AE1643" s="18"/>
      <c r="AF1643" s="18"/>
      <c r="AG1643" s="18"/>
      <c r="AI1643" s="18"/>
      <c r="AK1643" s="18"/>
      <c r="AL1643" s="18"/>
      <c r="AN1643" s="36"/>
      <c r="AO1643" s="36"/>
      <c r="AP1643" s="36"/>
      <c r="AQ1643" s="36"/>
      <c r="AR1643" s="36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</row>
    <row r="1644" spans="6:69" x14ac:dyDescent="0.25">
      <c r="F1644" s="18"/>
      <c r="G1644" s="18"/>
      <c r="H1644" s="252"/>
      <c r="I1644" s="18"/>
      <c r="J1644" s="18"/>
      <c r="W1644" s="215"/>
      <c r="X1644" s="18"/>
      <c r="Y1644" s="31"/>
      <c r="Z1644" s="31"/>
      <c r="AA1644" s="43"/>
      <c r="AB1644" s="18"/>
      <c r="AC1644" s="18"/>
      <c r="AE1644" s="18"/>
      <c r="AF1644" s="18"/>
      <c r="AG1644" s="18"/>
      <c r="AI1644" s="18"/>
      <c r="AK1644" s="18"/>
      <c r="AL1644" s="18"/>
      <c r="AN1644" s="36"/>
      <c r="AO1644" s="36"/>
      <c r="AP1644" s="36"/>
      <c r="AQ1644" s="36"/>
      <c r="AR1644" s="36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</row>
    <row r="1645" spans="6:69" x14ac:dyDescent="0.25">
      <c r="F1645" s="18"/>
      <c r="G1645" s="18"/>
      <c r="H1645" s="252"/>
      <c r="I1645" s="18"/>
      <c r="J1645" s="18"/>
      <c r="W1645" s="215"/>
      <c r="X1645" s="18"/>
      <c r="Y1645" s="31"/>
      <c r="Z1645" s="31"/>
      <c r="AA1645" s="43"/>
      <c r="AB1645" s="18"/>
      <c r="AC1645" s="18"/>
      <c r="AE1645" s="18"/>
      <c r="AF1645" s="18"/>
      <c r="AG1645" s="18"/>
      <c r="AI1645" s="18"/>
      <c r="AK1645" s="18"/>
      <c r="AL1645" s="18"/>
      <c r="AN1645" s="36"/>
      <c r="AO1645" s="36"/>
      <c r="AP1645" s="36"/>
      <c r="AQ1645" s="36"/>
      <c r="AR1645" s="36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</row>
    <row r="1646" spans="6:69" x14ac:dyDescent="0.25">
      <c r="F1646" s="18"/>
      <c r="G1646" s="18"/>
      <c r="H1646" s="252"/>
      <c r="I1646" s="18"/>
      <c r="J1646" s="18"/>
      <c r="W1646" s="215"/>
      <c r="X1646" s="18"/>
      <c r="Y1646" s="31"/>
      <c r="Z1646" s="31"/>
      <c r="AA1646" s="43"/>
      <c r="AB1646" s="18"/>
      <c r="AC1646" s="18"/>
      <c r="AE1646" s="18"/>
      <c r="AF1646" s="18"/>
      <c r="AG1646" s="18"/>
      <c r="AI1646" s="18"/>
      <c r="AK1646" s="18"/>
      <c r="AL1646" s="18"/>
      <c r="AN1646" s="36"/>
      <c r="AO1646" s="36"/>
      <c r="AP1646" s="36"/>
      <c r="AQ1646" s="36"/>
      <c r="AR1646" s="36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</row>
    <row r="1647" spans="6:69" x14ac:dyDescent="0.25">
      <c r="F1647" s="18"/>
      <c r="G1647" s="18"/>
      <c r="H1647" s="252"/>
      <c r="I1647" s="18"/>
      <c r="J1647" s="18"/>
      <c r="W1647" s="215"/>
      <c r="X1647" s="18"/>
      <c r="Y1647" s="31"/>
      <c r="Z1647" s="31"/>
      <c r="AA1647" s="43"/>
      <c r="AB1647" s="18"/>
      <c r="AC1647" s="18"/>
      <c r="AE1647" s="18"/>
      <c r="AF1647" s="18"/>
      <c r="AG1647" s="18"/>
      <c r="AI1647" s="18"/>
      <c r="AK1647" s="18"/>
      <c r="AL1647" s="18"/>
      <c r="AN1647" s="36"/>
      <c r="AO1647" s="36"/>
      <c r="AP1647" s="36"/>
      <c r="AQ1647" s="36"/>
      <c r="AR1647" s="36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</row>
    <row r="1648" spans="6:69" x14ac:dyDescent="0.25">
      <c r="F1648" s="18"/>
      <c r="G1648" s="18"/>
      <c r="H1648" s="252"/>
      <c r="I1648" s="18"/>
      <c r="J1648" s="18"/>
      <c r="W1648" s="215"/>
      <c r="X1648" s="18"/>
      <c r="Y1648" s="31"/>
      <c r="Z1648" s="31"/>
      <c r="AA1648" s="43"/>
      <c r="AB1648" s="18"/>
      <c r="AC1648" s="18"/>
      <c r="AE1648" s="18"/>
      <c r="AF1648" s="18"/>
      <c r="AG1648" s="18"/>
      <c r="AI1648" s="18"/>
      <c r="AK1648" s="18"/>
      <c r="AL1648" s="18"/>
      <c r="AN1648" s="36"/>
      <c r="AO1648" s="36"/>
      <c r="AP1648" s="36"/>
      <c r="AQ1648" s="36"/>
      <c r="AR1648" s="36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</row>
    <row r="1649" spans="6:69" x14ac:dyDescent="0.25">
      <c r="F1649" s="18"/>
      <c r="G1649" s="18"/>
      <c r="H1649" s="252"/>
      <c r="I1649" s="18"/>
      <c r="J1649" s="18"/>
      <c r="W1649" s="215"/>
      <c r="X1649" s="18"/>
      <c r="Y1649" s="31"/>
      <c r="Z1649" s="31"/>
      <c r="AA1649" s="43"/>
      <c r="AB1649" s="18"/>
      <c r="AC1649" s="18"/>
      <c r="AE1649" s="18"/>
      <c r="AF1649" s="18"/>
      <c r="AG1649" s="18"/>
      <c r="AI1649" s="18"/>
      <c r="AK1649" s="18"/>
      <c r="AL1649" s="18"/>
      <c r="AN1649" s="36"/>
      <c r="AO1649" s="36"/>
      <c r="AP1649" s="36"/>
      <c r="AQ1649" s="36"/>
      <c r="AR1649" s="36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</row>
    <row r="1650" spans="6:69" x14ac:dyDescent="0.25">
      <c r="F1650" s="18"/>
      <c r="G1650" s="18"/>
      <c r="H1650" s="252"/>
      <c r="I1650" s="18"/>
      <c r="J1650" s="18"/>
      <c r="W1650" s="215"/>
      <c r="X1650" s="18"/>
      <c r="Y1650" s="31"/>
      <c r="Z1650" s="31"/>
      <c r="AA1650" s="43"/>
      <c r="AB1650" s="18"/>
      <c r="AC1650" s="18"/>
      <c r="AE1650" s="18"/>
      <c r="AF1650" s="18"/>
      <c r="AG1650" s="18"/>
      <c r="AI1650" s="18"/>
      <c r="AK1650" s="18"/>
      <c r="AL1650" s="18"/>
      <c r="AN1650" s="36"/>
      <c r="AO1650" s="36"/>
      <c r="AP1650" s="36"/>
      <c r="AQ1650" s="36"/>
      <c r="AR1650" s="36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</row>
    <row r="1651" spans="6:69" x14ac:dyDescent="0.25">
      <c r="F1651" s="18"/>
      <c r="G1651" s="18"/>
      <c r="H1651" s="252"/>
      <c r="I1651" s="18"/>
      <c r="J1651" s="18"/>
      <c r="W1651" s="215"/>
      <c r="X1651" s="18"/>
      <c r="Y1651" s="31"/>
      <c r="Z1651" s="31"/>
      <c r="AA1651" s="43"/>
      <c r="AB1651" s="18"/>
      <c r="AC1651" s="18"/>
      <c r="AE1651" s="18"/>
      <c r="AF1651" s="18"/>
      <c r="AG1651" s="18"/>
      <c r="AI1651" s="18"/>
      <c r="AK1651" s="18"/>
      <c r="AL1651" s="18"/>
      <c r="AN1651" s="36"/>
      <c r="AO1651" s="36"/>
      <c r="AP1651" s="36"/>
      <c r="AQ1651" s="36"/>
      <c r="AR1651" s="36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</row>
    <row r="1652" spans="6:69" x14ac:dyDescent="0.25">
      <c r="F1652" s="18"/>
      <c r="G1652" s="18"/>
      <c r="H1652" s="252"/>
      <c r="I1652" s="18"/>
      <c r="J1652" s="18"/>
      <c r="W1652" s="215"/>
      <c r="X1652" s="18"/>
      <c r="Y1652" s="31"/>
      <c r="Z1652" s="31"/>
      <c r="AA1652" s="43"/>
      <c r="AB1652" s="18"/>
      <c r="AC1652" s="18"/>
      <c r="AE1652" s="18"/>
      <c r="AF1652" s="18"/>
      <c r="AG1652" s="18"/>
      <c r="AI1652" s="18"/>
      <c r="AK1652" s="18"/>
      <c r="AL1652" s="18"/>
      <c r="AN1652" s="36"/>
      <c r="AO1652" s="36"/>
      <c r="AP1652" s="36"/>
      <c r="AQ1652" s="36"/>
      <c r="AR1652" s="36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</row>
    <row r="1653" spans="6:69" x14ac:dyDescent="0.25">
      <c r="F1653" s="18"/>
      <c r="G1653" s="18"/>
      <c r="H1653" s="252"/>
      <c r="I1653" s="18"/>
      <c r="J1653" s="18"/>
      <c r="W1653" s="215"/>
      <c r="X1653" s="18"/>
      <c r="Y1653" s="31"/>
      <c r="Z1653" s="31"/>
      <c r="AA1653" s="43"/>
      <c r="AB1653" s="18"/>
      <c r="AC1653" s="18"/>
      <c r="AE1653" s="18"/>
      <c r="AF1653" s="18"/>
      <c r="AG1653" s="18"/>
      <c r="AI1653" s="18"/>
      <c r="AK1653" s="18"/>
      <c r="AL1653" s="18"/>
      <c r="AN1653" s="36"/>
      <c r="AO1653" s="36"/>
      <c r="AP1653" s="36"/>
      <c r="AQ1653" s="36"/>
      <c r="AR1653" s="36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</row>
    <row r="1654" spans="6:69" x14ac:dyDescent="0.25">
      <c r="F1654" s="18"/>
      <c r="G1654" s="18"/>
      <c r="H1654" s="252"/>
      <c r="I1654" s="18"/>
      <c r="J1654" s="18"/>
      <c r="W1654" s="215"/>
      <c r="X1654" s="18"/>
      <c r="Y1654" s="31"/>
      <c r="Z1654" s="31"/>
      <c r="AA1654" s="43"/>
      <c r="AB1654" s="18"/>
      <c r="AC1654" s="18"/>
      <c r="AE1654" s="18"/>
      <c r="AF1654" s="18"/>
      <c r="AG1654" s="18"/>
      <c r="AI1654" s="18"/>
      <c r="AK1654" s="18"/>
      <c r="AL1654" s="18"/>
      <c r="AN1654" s="36"/>
      <c r="AO1654" s="36"/>
      <c r="AP1654" s="36"/>
      <c r="AQ1654" s="36"/>
      <c r="AR1654" s="36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</row>
    <row r="1655" spans="6:69" x14ac:dyDescent="0.25">
      <c r="F1655" s="18"/>
      <c r="G1655" s="18"/>
      <c r="H1655" s="252"/>
      <c r="I1655" s="18"/>
      <c r="J1655" s="18"/>
      <c r="W1655" s="215"/>
      <c r="X1655" s="18"/>
      <c r="Y1655" s="31"/>
      <c r="Z1655" s="31"/>
      <c r="AA1655" s="43"/>
      <c r="AB1655" s="18"/>
      <c r="AC1655" s="18"/>
      <c r="AE1655" s="18"/>
      <c r="AF1655" s="18"/>
      <c r="AG1655" s="18"/>
      <c r="AI1655" s="18"/>
      <c r="AK1655" s="18"/>
      <c r="AL1655" s="18"/>
      <c r="AN1655" s="36"/>
      <c r="AO1655" s="36"/>
      <c r="AP1655" s="36"/>
      <c r="AQ1655" s="36"/>
      <c r="AR1655" s="36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</row>
    <row r="1656" spans="6:69" x14ac:dyDescent="0.25">
      <c r="F1656" s="18"/>
      <c r="G1656" s="18"/>
      <c r="H1656" s="252"/>
      <c r="I1656" s="18"/>
      <c r="J1656" s="18"/>
      <c r="W1656" s="215"/>
      <c r="X1656" s="18"/>
      <c r="Y1656" s="31"/>
      <c r="Z1656" s="31"/>
      <c r="AA1656" s="43"/>
      <c r="AB1656" s="18"/>
      <c r="AC1656" s="18"/>
      <c r="AE1656" s="18"/>
      <c r="AF1656" s="18"/>
      <c r="AG1656" s="18"/>
      <c r="AI1656" s="18"/>
      <c r="AK1656" s="18"/>
      <c r="AL1656" s="18"/>
      <c r="AN1656" s="36"/>
      <c r="AO1656" s="36"/>
      <c r="AP1656" s="36"/>
      <c r="AQ1656" s="36"/>
      <c r="AR1656" s="36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</row>
    <row r="1657" spans="6:69" x14ac:dyDescent="0.25">
      <c r="F1657" s="18"/>
      <c r="G1657" s="18"/>
      <c r="H1657" s="252"/>
      <c r="I1657" s="18"/>
      <c r="J1657" s="18"/>
      <c r="W1657" s="215"/>
      <c r="X1657" s="18"/>
      <c r="Y1657" s="31"/>
      <c r="Z1657" s="31"/>
      <c r="AA1657" s="43"/>
      <c r="AB1657" s="18"/>
      <c r="AC1657" s="18"/>
      <c r="AE1657" s="18"/>
      <c r="AF1657" s="18"/>
      <c r="AG1657" s="18"/>
      <c r="AI1657" s="18"/>
      <c r="AK1657" s="18"/>
      <c r="AL1657" s="18"/>
      <c r="AN1657" s="36"/>
      <c r="AO1657" s="36"/>
      <c r="AP1657" s="36"/>
      <c r="AQ1657" s="36"/>
      <c r="AR1657" s="36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</row>
    <row r="1658" spans="6:69" x14ac:dyDescent="0.25">
      <c r="F1658" s="18"/>
      <c r="G1658" s="18"/>
      <c r="H1658" s="252"/>
      <c r="I1658" s="18"/>
      <c r="J1658" s="18"/>
      <c r="W1658" s="215"/>
      <c r="X1658" s="18"/>
      <c r="Y1658" s="31"/>
      <c r="Z1658" s="31"/>
      <c r="AA1658" s="43"/>
      <c r="AB1658" s="18"/>
      <c r="AC1658" s="18"/>
      <c r="AE1658" s="18"/>
      <c r="AF1658" s="18"/>
      <c r="AG1658" s="18"/>
      <c r="AI1658" s="18"/>
      <c r="AK1658" s="18"/>
      <c r="AL1658" s="18"/>
      <c r="AN1658" s="36"/>
      <c r="AO1658" s="36"/>
      <c r="AP1658" s="36"/>
      <c r="AQ1658" s="36"/>
      <c r="AR1658" s="36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</row>
    <row r="1659" spans="6:69" x14ac:dyDescent="0.25">
      <c r="F1659" s="18"/>
      <c r="G1659" s="18"/>
      <c r="H1659" s="252"/>
      <c r="I1659" s="18"/>
      <c r="J1659" s="18"/>
      <c r="W1659" s="215"/>
      <c r="X1659" s="18"/>
      <c r="Y1659" s="31"/>
      <c r="Z1659" s="31"/>
      <c r="AA1659" s="43"/>
      <c r="AB1659" s="18"/>
      <c r="AC1659" s="18"/>
      <c r="AE1659" s="18"/>
      <c r="AF1659" s="18"/>
      <c r="AG1659" s="18"/>
      <c r="AI1659" s="18"/>
      <c r="AK1659" s="18"/>
      <c r="AL1659" s="18"/>
      <c r="AN1659" s="36"/>
      <c r="AO1659" s="36"/>
      <c r="AP1659" s="36"/>
      <c r="AQ1659" s="36"/>
      <c r="AR1659" s="36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</row>
    <row r="1660" spans="6:69" x14ac:dyDescent="0.25">
      <c r="F1660" s="18"/>
      <c r="G1660" s="18"/>
      <c r="H1660" s="252"/>
      <c r="I1660" s="18"/>
      <c r="J1660" s="18"/>
      <c r="W1660" s="215"/>
      <c r="X1660" s="18"/>
      <c r="Y1660" s="31"/>
      <c r="Z1660" s="31"/>
      <c r="AA1660" s="43"/>
      <c r="AB1660" s="18"/>
      <c r="AC1660" s="18"/>
      <c r="AE1660" s="18"/>
      <c r="AF1660" s="18"/>
      <c r="AG1660" s="18"/>
      <c r="AI1660" s="18"/>
      <c r="AK1660" s="18"/>
      <c r="AL1660" s="18"/>
      <c r="AN1660" s="36"/>
      <c r="AO1660" s="36"/>
      <c r="AP1660" s="36"/>
      <c r="AQ1660" s="36"/>
      <c r="AR1660" s="36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</row>
    <row r="1661" spans="6:69" x14ac:dyDescent="0.25">
      <c r="F1661" s="18"/>
      <c r="G1661" s="18"/>
      <c r="H1661" s="252"/>
      <c r="I1661" s="18"/>
      <c r="J1661" s="18"/>
      <c r="W1661" s="215"/>
      <c r="X1661" s="18"/>
      <c r="Y1661" s="31"/>
      <c r="Z1661" s="31"/>
      <c r="AA1661" s="43"/>
      <c r="AB1661" s="18"/>
      <c r="AC1661" s="18"/>
      <c r="AE1661" s="18"/>
      <c r="AF1661" s="18"/>
      <c r="AG1661" s="18"/>
      <c r="AI1661" s="18"/>
      <c r="AK1661" s="18"/>
      <c r="AL1661" s="18"/>
      <c r="AN1661" s="36"/>
      <c r="AO1661" s="36"/>
      <c r="AP1661" s="36"/>
      <c r="AQ1661" s="36"/>
      <c r="AR1661" s="36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</row>
    <row r="1662" spans="6:69" x14ac:dyDescent="0.25">
      <c r="F1662" s="18"/>
      <c r="G1662" s="18"/>
      <c r="H1662" s="252"/>
      <c r="I1662" s="18"/>
      <c r="J1662" s="18"/>
      <c r="W1662" s="215"/>
      <c r="X1662" s="18"/>
      <c r="Y1662" s="31"/>
      <c r="Z1662" s="31"/>
      <c r="AA1662" s="43"/>
      <c r="AB1662" s="18"/>
      <c r="AC1662" s="18"/>
      <c r="AE1662" s="18"/>
      <c r="AF1662" s="18"/>
      <c r="AG1662" s="18"/>
      <c r="AI1662" s="18"/>
      <c r="AK1662" s="18"/>
      <c r="AL1662" s="18"/>
      <c r="AN1662" s="36"/>
      <c r="AO1662" s="36"/>
      <c r="AP1662" s="36"/>
      <c r="AQ1662" s="36"/>
      <c r="AR1662" s="36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</row>
    <row r="1663" spans="6:69" x14ac:dyDescent="0.25">
      <c r="F1663" s="18"/>
      <c r="G1663" s="18"/>
      <c r="H1663" s="252"/>
      <c r="I1663" s="18"/>
      <c r="J1663" s="18"/>
      <c r="W1663" s="215"/>
      <c r="X1663" s="18"/>
      <c r="Y1663" s="31"/>
      <c r="Z1663" s="31"/>
      <c r="AA1663" s="43"/>
      <c r="AB1663" s="18"/>
      <c r="AC1663" s="18"/>
      <c r="AE1663" s="18"/>
      <c r="AF1663" s="18"/>
      <c r="AG1663" s="18"/>
      <c r="AI1663" s="18"/>
      <c r="AK1663" s="18"/>
      <c r="AL1663" s="18"/>
      <c r="AN1663" s="36"/>
      <c r="AO1663" s="36"/>
      <c r="AP1663" s="36"/>
      <c r="AQ1663" s="36"/>
      <c r="AR1663" s="36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</row>
    <row r="1664" spans="6:69" x14ac:dyDescent="0.25">
      <c r="F1664" s="18"/>
      <c r="G1664" s="18"/>
      <c r="H1664" s="252"/>
      <c r="I1664" s="18"/>
      <c r="J1664" s="18"/>
      <c r="W1664" s="215"/>
      <c r="X1664" s="18"/>
      <c r="Y1664" s="31"/>
      <c r="Z1664" s="31"/>
      <c r="AA1664" s="43"/>
      <c r="AB1664" s="18"/>
      <c r="AC1664" s="18"/>
      <c r="AE1664" s="18"/>
      <c r="AF1664" s="18"/>
      <c r="AG1664" s="18"/>
      <c r="AI1664" s="18"/>
      <c r="AK1664" s="18"/>
      <c r="AL1664" s="18"/>
      <c r="AN1664" s="36"/>
      <c r="AO1664" s="36"/>
      <c r="AP1664" s="36"/>
      <c r="AQ1664" s="36"/>
      <c r="AR1664" s="36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</row>
    <row r="1665" spans="6:69" x14ac:dyDescent="0.25">
      <c r="F1665" s="18"/>
      <c r="G1665" s="18"/>
      <c r="H1665" s="252"/>
      <c r="I1665" s="18"/>
      <c r="J1665" s="18"/>
      <c r="W1665" s="215"/>
      <c r="X1665" s="18"/>
      <c r="Y1665" s="31"/>
      <c r="Z1665" s="31"/>
      <c r="AA1665" s="43"/>
      <c r="AB1665" s="18"/>
      <c r="AC1665" s="18"/>
      <c r="AE1665" s="18"/>
      <c r="AF1665" s="18"/>
      <c r="AG1665" s="18"/>
      <c r="AI1665" s="18"/>
      <c r="AK1665" s="18"/>
      <c r="AL1665" s="18"/>
      <c r="AN1665" s="36"/>
      <c r="AO1665" s="36"/>
      <c r="AP1665" s="36"/>
      <c r="AQ1665" s="36"/>
      <c r="AR1665" s="36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</row>
    <row r="1666" spans="6:69" x14ac:dyDescent="0.25">
      <c r="F1666" s="18"/>
      <c r="G1666" s="18"/>
      <c r="H1666" s="252"/>
      <c r="I1666" s="18"/>
      <c r="J1666" s="18"/>
      <c r="W1666" s="215"/>
      <c r="X1666" s="18"/>
      <c r="Y1666" s="31"/>
      <c r="Z1666" s="31"/>
      <c r="AA1666" s="43"/>
      <c r="AB1666" s="18"/>
      <c r="AC1666" s="18"/>
      <c r="AE1666" s="18"/>
      <c r="AF1666" s="18"/>
      <c r="AG1666" s="18"/>
      <c r="AI1666" s="18"/>
      <c r="AK1666" s="18"/>
      <c r="AL1666" s="18"/>
      <c r="AN1666" s="36"/>
      <c r="AO1666" s="36"/>
      <c r="AP1666" s="36"/>
      <c r="AQ1666" s="36"/>
      <c r="AR1666" s="36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</row>
    <row r="1667" spans="6:69" x14ac:dyDescent="0.25">
      <c r="F1667" s="18"/>
      <c r="G1667" s="18"/>
      <c r="H1667" s="252"/>
      <c r="I1667" s="18"/>
      <c r="J1667" s="18"/>
      <c r="W1667" s="215"/>
      <c r="X1667" s="18"/>
      <c r="Y1667" s="31"/>
      <c r="Z1667" s="31"/>
      <c r="AA1667" s="43"/>
      <c r="AB1667" s="18"/>
      <c r="AC1667" s="18"/>
      <c r="AE1667" s="18"/>
      <c r="AF1667" s="18"/>
      <c r="AG1667" s="18"/>
      <c r="AI1667" s="18"/>
      <c r="AK1667" s="18"/>
      <c r="AL1667" s="18"/>
      <c r="AN1667" s="36"/>
      <c r="AO1667" s="36"/>
      <c r="AP1667" s="36"/>
      <c r="AQ1667" s="36"/>
      <c r="AR1667" s="36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</row>
    <row r="1668" spans="6:69" x14ac:dyDescent="0.25">
      <c r="F1668" s="18"/>
      <c r="G1668" s="18"/>
      <c r="H1668" s="252"/>
      <c r="I1668" s="18"/>
      <c r="J1668" s="18"/>
      <c r="W1668" s="215"/>
      <c r="X1668" s="18"/>
      <c r="Y1668" s="31"/>
      <c r="Z1668" s="31"/>
      <c r="AA1668" s="43"/>
      <c r="AB1668" s="18"/>
      <c r="AC1668" s="18"/>
      <c r="AE1668" s="18"/>
      <c r="AF1668" s="18"/>
      <c r="AG1668" s="18"/>
      <c r="AI1668" s="18"/>
      <c r="AK1668" s="18"/>
      <c r="AL1668" s="18"/>
      <c r="AN1668" s="36"/>
      <c r="AO1668" s="36"/>
      <c r="AP1668" s="36"/>
      <c r="AQ1668" s="36"/>
      <c r="AR1668" s="36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</row>
    <row r="1669" spans="6:69" x14ac:dyDescent="0.25">
      <c r="F1669" s="18"/>
      <c r="G1669" s="18"/>
      <c r="H1669" s="252"/>
      <c r="I1669" s="18"/>
      <c r="J1669" s="18"/>
      <c r="W1669" s="215"/>
      <c r="X1669" s="18"/>
      <c r="Y1669" s="31"/>
      <c r="Z1669" s="31"/>
      <c r="AA1669" s="43"/>
      <c r="AB1669" s="18"/>
      <c r="AC1669" s="18"/>
      <c r="AE1669" s="18"/>
      <c r="AF1669" s="18"/>
      <c r="AG1669" s="18"/>
      <c r="AI1669" s="18"/>
      <c r="AK1669" s="18"/>
      <c r="AL1669" s="18"/>
      <c r="AN1669" s="36"/>
      <c r="AO1669" s="36"/>
      <c r="AP1669" s="36"/>
      <c r="AQ1669" s="36"/>
      <c r="AR1669" s="36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</row>
    <row r="1670" spans="6:69" x14ac:dyDescent="0.25">
      <c r="F1670" s="18"/>
      <c r="G1670" s="18"/>
      <c r="H1670" s="252"/>
      <c r="I1670" s="18"/>
      <c r="J1670" s="18"/>
      <c r="W1670" s="215"/>
      <c r="X1670" s="18"/>
      <c r="Y1670" s="31"/>
      <c r="Z1670" s="31"/>
      <c r="AA1670" s="43"/>
      <c r="AB1670" s="18"/>
      <c r="AC1670" s="18"/>
      <c r="AE1670" s="18"/>
      <c r="AF1670" s="18"/>
      <c r="AG1670" s="18"/>
      <c r="AI1670" s="18"/>
      <c r="AK1670" s="18"/>
      <c r="AL1670" s="18"/>
      <c r="AN1670" s="36"/>
      <c r="AO1670" s="36"/>
      <c r="AP1670" s="36"/>
      <c r="AQ1670" s="36"/>
      <c r="AR1670" s="36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</row>
    <row r="1671" spans="6:69" x14ac:dyDescent="0.25">
      <c r="F1671" s="18"/>
      <c r="G1671" s="18"/>
      <c r="H1671" s="252"/>
      <c r="I1671" s="18"/>
      <c r="J1671" s="18"/>
      <c r="W1671" s="215"/>
      <c r="X1671" s="18"/>
      <c r="Y1671" s="31"/>
      <c r="Z1671" s="31"/>
      <c r="AA1671" s="43"/>
      <c r="AB1671" s="18"/>
      <c r="AC1671" s="18"/>
      <c r="AE1671" s="18"/>
      <c r="AF1671" s="18"/>
      <c r="AG1671" s="18"/>
      <c r="AI1671" s="18"/>
      <c r="AK1671" s="18"/>
      <c r="AL1671" s="18"/>
      <c r="AN1671" s="36"/>
      <c r="AO1671" s="36"/>
      <c r="AP1671" s="36"/>
      <c r="AQ1671" s="36"/>
      <c r="AR1671" s="36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</row>
    <row r="1672" spans="6:69" x14ac:dyDescent="0.25">
      <c r="F1672" s="18"/>
      <c r="G1672" s="18"/>
      <c r="H1672" s="252"/>
      <c r="I1672" s="18"/>
      <c r="J1672" s="18"/>
      <c r="W1672" s="215"/>
      <c r="X1672" s="18"/>
      <c r="Y1672" s="31"/>
      <c r="Z1672" s="31"/>
      <c r="AA1672" s="43"/>
      <c r="AB1672" s="18"/>
      <c r="AC1672" s="18"/>
      <c r="AE1672" s="18"/>
      <c r="AF1672" s="18"/>
      <c r="AG1672" s="18"/>
      <c r="AI1672" s="18"/>
      <c r="AK1672" s="18"/>
      <c r="AL1672" s="18"/>
      <c r="AN1672" s="36"/>
      <c r="AO1672" s="36"/>
      <c r="AP1672" s="36"/>
      <c r="AQ1672" s="36"/>
      <c r="AR1672" s="36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</row>
    <row r="1673" spans="6:69" x14ac:dyDescent="0.25">
      <c r="F1673" s="18"/>
      <c r="G1673" s="18"/>
      <c r="H1673" s="252"/>
      <c r="I1673" s="18"/>
      <c r="J1673" s="18"/>
      <c r="W1673" s="215"/>
      <c r="X1673" s="18"/>
      <c r="Y1673" s="31"/>
      <c r="Z1673" s="31"/>
      <c r="AA1673" s="43"/>
      <c r="AB1673" s="18"/>
      <c r="AC1673" s="18"/>
      <c r="AE1673" s="18"/>
      <c r="AF1673" s="18"/>
      <c r="AG1673" s="18"/>
      <c r="AI1673" s="18"/>
      <c r="AK1673" s="18"/>
      <c r="AL1673" s="18"/>
      <c r="AN1673" s="36"/>
      <c r="AO1673" s="36"/>
      <c r="AP1673" s="36"/>
      <c r="AQ1673" s="36"/>
      <c r="AR1673" s="36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</row>
    <row r="1674" spans="6:69" x14ac:dyDescent="0.25">
      <c r="F1674" s="18"/>
      <c r="G1674" s="18"/>
      <c r="H1674" s="252"/>
      <c r="I1674" s="18"/>
      <c r="J1674" s="18"/>
      <c r="W1674" s="215"/>
      <c r="X1674" s="18"/>
      <c r="Y1674" s="31"/>
      <c r="Z1674" s="31"/>
      <c r="AA1674" s="43"/>
      <c r="AB1674" s="18"/>
      <c r="AC1674" s="18"/>
      <c r="AE1674" s="18"/>
      <c r="AF1674" s="18"/>
      <c r="AG1674" s="18"/>
      <c r="AI1674" s="18"/>
      <c r="AK1674" s="18"/>
      <c r="AL1674" s="18"/>
      <c r="AN1674" s="36"/>
      <c r="AO1674" s="36"/>
      <c r="AP1674" s="36"/>
      <c r="AQ1674" s="36"/>
      <c r="AR1674" s="36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</row>
    <row r="1675" spans="6:69" x14ac:dyDescent="0.25">
      <c r="F1675" s="18"/>
      <c r="G1675" s="18"/>
      <c r="H1675" s="252"/>
      <c r="I1675" s="18"/>
      <c r="J1675" s="18"/>
      <c r="W1675" s="215"/>
      <c r="X1675" s="18"/>
      <c r="Y1675" s="31"/>
      <c r="Z1675" s="31"/>
      <c r="AA1675" s="43"/>
      <c r="AB1675" s="18"/>
      <c r="AC1675" s="18"/>
      <c r="AE1675" s="18"/>
      <c r="AF1675" s="18"/>
      <c r="AG1675" s="18"/>
      <c r="AI1675" s="18"/>
      <c r="AK1675" s="18"/>
      <c r="AL1675" s="18"/>
      <c r="AN1675" s="36"/>
      <c r="AO1675" s="36"/>
      <c r="AP1675" s="36"/>
      <c r="AQ1675" s="36"/>
      <c r="AR1675" s="36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</row>
    <row r="1676" spans="6:69" x14ac:dyDescent="0.25">
      <c r="F1676" s="18"/>
      <c r="G1676" s="18"/>
      <c r="H1676" s="252"/>
      <c r="I1676" s="18"/>
      <c r="J1676" s="18"/>
      <c r="W1676" s="215"/>
      <c r="X1676" s="18"/>
      <c r="Y1676" s="31"/>
      <c r="Z1676" s="31"/>
      <c r="AA1676" s="43"/>
      <c r="AB1676" s="18"/>
      <c r="AC1676" s="18"/>
      <c r="AE1676" s="18"/>
      <c r="AF1676" s="18"/>
      <c r="AG1676" s="18"/>
      <c r="AI1676" s="18"/>
      <c r="AK1676" s="18"/>
      <c r="AL1676" s="18"/>
      <c r="AN1676" s="36"/>
      <c r="AO1676" s="36"/>
      <c r="AP1676" s="36"/>
      <c r="AQ1676" s="36"/>
      <c r="AR1676" s="36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</row>
    <row r="1677" spans="6:69" x14ac:dyDescent="0.25">
      <c r="F1677" s="18"/>
      <c r="G1677" s="18"/>
      <c r="H1677" s="252"/>
      <c r="I1677" s="18"/>
      <c r="J1677" s="18"/>
      <c r="W1677" s="215"/>
      <c r="X1677" s="18"/>
      <c r="Y1677" s="31"/>
      <c r="Z1677" s="31"/>
      <c r="AA1677" s="43"/>
      <c r="AB1677" s="18"/>
      <c r="AC1677" s="18"/>
      <c r="AE1677" s="18"/>
      <c r="AF1677" s="18"/>
      <c r="AG1677" s="18"/>
      <c r="AI1677" s="18"/>
      <c r="AK1677" s="18"/>
      <c r="AL1677" s="18"/>
      <c r="AN1677" s="36"/>
      <c r="AO1677" s="36"/>
      <c r="AP1677" s="36"/>
      <c r="AQ1677" s="36"/>
      <c r="AR1677" s="36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</row>
    <row r="1678" spans="6:69" x14ac:dyDescent="0.25">
      <c r="F1678" s="18"/>
      <c r="G1678" s="18"/>
      <c r="H1678" s="252"/>
      <c r="I1678" s="18"/>
      <c r="J1678" s="18"/>
      <c r="W1678" s="215"/>
      <c r="X1678" s="18"/>
      <c r="Y1678" s="31"/>
      <c r="Z1678" s="31"/>
      <c r="AA1678" s="43"/>
      <c r="AB1678" s="18"/>
      <c r="AC1678" s="18"/>
      <c r="AE1678" s="18"/>
      <c r="AF1678" s="18"/>
      <c r="AG1678" s="18"/>
      <c r="AI1678" s="18"/>
      <c r="AK1678" s="18"/>
      <c r="AL1678" s="18"/>
      <c r="AN1678" s="36"/>
      <c r="AO1678" s="36"/>
      <c r="AP1678" s="36"/>
      <c r="AQ1678" s="36"/>
      <c r="AR1678" s="36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</row>
    <row r="1679" spans="6:69" x14ac:dyDescent="0.25">
      <c r="F1679" s="18"/>
      <c r="G1679" s="18"/>
      <c r="H1679" s="252"/>
      <c r="I1679" s="18"/>
      <c r="J1679" s="18"/>
      <c r="W1679" s="215"/>
      <c r="X1679" s="18"/>
      <c r="Y1679" s="31"/>
      <c r="Z1679" s="31"/>
      <c r="AA1679" s="43"/>
      <c r="AB1679" s="18"/>
      <c r="AC1679" s="18"/>
      <c r="AE1679" s="18"/>
      <c r="AF1679" s="18"/>
      <c r="AG1679" s="18"/>
      <c r="AI1679" s="18"/>
      <c r="AK1679" s="18"/>
      <c r="AL1679" s="18"/>
      <c r="AN1679" s="36"/>
      <c r="AO1679" s="36"/>
      <c r="AP1679" s="36"/>
      <c r="AQ1679" s="36"/>
      <c r="AR1679" s="36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</row>
    <row r="1680" spans="6:69" x14ac:dyDescent="0.25">
      <c r="F1680" s="18"/>
      <c r="G1680" s="18"/>
      <c r="H1680" s="252"/>
      <c r="I1680" s="18"/>
      <c r="J1680" s="18"/>
      <c r="W1680" s="215"/>
      <c r="X1680" s="18"/>
      <c r="Y1680" s="31"/>
      <c r="Z1680" s="31"/>
      <c r="AA1680" s="43"/>
      <c r="AB1680" s="18"/>
      <c r="AC1680" s="18"/>
      <c r="AE1680" s="18"/>
      <c r="AF1680" s="18"/>
      <c r="AG1680" s="18"/>
      <c r="AI1680" s="18"/>
      <c r="AK1680" s="18"/>
      <c r="AL1680" s="18"/>
      <c r="AN1680" s="36"/>
      <c r="AO1680" s="36"/>
      <c r="AP1680" s="36"/>
      <c r="AQ1680" s="36"/>
      <c r="AR1680" s="36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</row>
    <row r="1681" spans="6:69" x14ac:dyDescent="0.25">
      <c r="F1681" s="18"/>
      <c r="G1681" s="18"/>
      <c r="H1681" s="252"/>
      <c r="I1681" s="18"/>
      <c r="J1681" s="18"/>
      <c r="W1681" s="215"/>
      <c r="X1681" s="18"/>
      <c r="Y1681" s="31"/>
      <c r="Z1681" s="31"/>
      <c r="AA1681" s="43"/>
      <c r="AB1681" s="18"/>
      <c r="AC1681" s="18"/>
      <c r="AE1681" s="18"/>
      <c r="AF1681" s="18"/>
      <c r="AG1681" s="18"/>
      <c r="AI1681" s="18"/>
      <c r="AK1681" s="18"/>
      <c r="AL1681" s="18"/>
      <c r="AN1681" s="36"/>
      <c r="AO1681" s="36"/>
      <c r="AP1681" s="36"/>
      <c r="AQ1681" s="36"/>
      <c r="AR1681" s="36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</row>
    <row r="1682" spans="6:69" x14ac:dyDescent="0.25">
      <c r="F1682" s="18"/>
      <c r="G1682" s="18"/>
      <c r="H1682" s="252"/>
      <c r="I1682" s="18"/>
      <c r="J1682" s="18"/>
      <c r="W1682" s="215"/>
      <c r="X1682" s="18"/>
      <c r="Y1682" s="31"/>
      <c r="Z1682" s="31"/>
      <c r="AA1682" s="43"/>
      <c r="AB1682" s="18"/>
      <c r="AC1682" s="18"/>
      <c r="AE1682" s="18"/>
      <c r="AF1682" s="18"/>
      <c r="AG1682" s="18"/>
      <c r="AI1682" s="18"/>
      <c r="AK1682" s="18"/>
      <c r="AL1682" s="18"/>
      <c r="AN1682" s="36"/>
      <c r="AO1682" s="36"/>
      <c r="AP1682" s="36"/>
      <c r="AQ1682" s="36"/>
      <c r="AR1682" s="36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</row>
    <row r="1683" spans="6:69" x14ac:dyDescent="0.25">
      <c r="F1683" s="18"/>
      <c r="G1683" s="18"/>
      <c r="H1683" s="252"/>
      <c r="I1683" s="18"/>
      <c r="J1683" s="18"/>
      <c r="W1683" s="215"/>
      <c r="X1683" s="18"/>
      <c r="Y1683" s="31"/>
      <c r="Z1683" s="31"/>
      <c r="AA1683" s="43"/>
      <c r="AB1683" s="18"/>
      <c r="AC1683" s="18"/>
      <c r="AE1683" s="18"/>
      <c r="AF1683" s="18"/>
      <c r="AG1683" s="18"/>
      <c r="AI1683" s="18"/>
      <c r="AK1683" s="18"/>
      <c r="AL1683" s="18"/>
      <c r="AN1683" s="36"/>
      <c r="AO1683" s="36"/>
      <c r="AP1683" s="36"/>
      <c r="AQ1683" s="36"/>
      <c r="AR1683" s="36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</row>
    <row r="1684" spans="6:69" x14ac:dyDescent="0.25">
      <c r="F1684" s="18"/>
      <c r="G1684" s="18"/>
      <c r="H1684" s="252"/>
      <c r="I1684" s="18"/>
      <c r="J1684" s="18"/>
      <c r="W1684" s="215"/>
      <c r="X1684" s="18"/>
      <c r="Y1684" s="31"/>
      <c r="Z1684" s="31"/>
      <c r="AA1684" s="43"/>
      <c r="AB1684" s="18"/>
      <c r="AC1684" s="18"/>
      <c r="AE1684" s="18"/>
      <c r="AF1684" s="18"/>
      <c r="AG1684" s="18"/>
      <c r="AI1684" s="18"/>
      <c r="AK1684" s="18"/>
      <c r="AL1684" s="18"/>
      <c r="AN1684" s="36"/>
      <c r="AO1684" s="36"/>
      <c r="AP1684" s="36"/>
      <c r="AQ1684" s="36"/>
      <c r="AR1684" s="36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</row>
    <row r="1685" spans="6:69" x14ac:dyDescent="0.25">
      <c r="F1685" s="18"/>
      <c r="G1685" s="18"/>
      <c r="H1685" s="252"/>
      <c r="I1685" s="18"/>
      <c r="J1685" s="18"/>
      <c r="W1685" s="215"/>
      <c r="X1685" s="18"/>
      <c r="Y1685" s="31"/>
      <c r="Z1685" s="31"/>
      <c r="AA1685" s="43"/>
      <c r="AB1685" s="18"/>
      <c r="AC1685" s="18"/>
      <c r="AE1685" s="18"/>
      <c r="AF1685" s="18"/>
      <c r="AG1685" s="18"/>
      <c r="AI1685" s="18"/>
      <c r="AK1685" s="18"/>
      <c r="AL1685" s="18"/>
      <c r="AN1685" s="36"/>
      <c r="AO1685" s="36"/>
      <c r="AP1685" s="36"/>
      <c r="AQ1685" s="36"/>
      <c r="AR1685" s="36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</row>
    <row r="1686" spans="6:69" x14ac:dyDescent="0.25">
      <c r="F1686" s="18"/>
      <c r="G1686" s="18"/>
      <c r="H1686" s="252"/>
      <c r="I1686" s="18"/>
      <c r="J1686" s="18"/>
      <c r="W1686" s="215"/>
      <c r="X1686" s="18"/>
      <c r="Y1686" s="31"/>
      <c r="Z1686" s="31"/>
      <c r="AA1686" s="43"/>
      <c r="AB1686" s="18"/>
      <c r="AC1686" s="18"/>
      <c r="AE1686" s="18"/>
      <c r="AF1686" s="18"/>
      <c r="AG1686" s="18"/>
      <c r="AI1686" s="18"/>
      <c r="AK1686" s="18"/>
      <c r="AL1686" s="18"/>
      <c r="AN1686" s="36"/>
      <c r="AO1686" s="36"/>
      <c r="AP1686" s="36"/>
      <c r="AQ1686" s="36"/>
      <c r="AR1686" s="36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</row>
    <row r="1687" spans="6:69" x14ac:dyDescent="0.25">
      <c r="F1687" s="18"/>
      <c r="G1687" s="18"/>
      <c r="H1687" s="252"/>
      <c r="I1687" s="18"/>
      <c r="J1687" s="18"/>
      <c r="W1687" s="215"/>
      <c r="X1687" s="18"/>
      <c r="Y1687" s="31"/>
      <c r="Z1687" s="31"/>
      <c r="AA1687" s="43"/>
      <c r="AB1687" s="18"/>
      <c r="AC1687" s="18"/>
      <c r="AE1687" s="18"/>
      <c r="AF1687" s="18"/>
      <c r="AG1687" s="18"/>
      <c r="AI1687" s="18"/>
      <c r="AK1687" s="18"/>
      <c r="AL1687" s="18"/>
      <c r="AN1687" s="36"/>
      <c r="AO1687" s="36"/>
      <c r="AP1687" s="36"/>
      <c r="AQ1687" s="36"/>
      <c r="AR1687" s="36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</row>
    <row r="1688" spans="6:69" x14ac:dyDescent="0.25">
      <c r="F1688" s="18"/>
      <c r="G1688" s="18"/>
      <c r="H1688" s="252"/>
      <c r="I1688" s="18"/>
      <c r="J1688" s="18"/>
      <c r="W1688" s="215"/>
      <c r="X1688" s="18"/>
      <c r="Y1688" s="31"/>
      <c r="Z1688" s="31"/>
      <c r="AA1688" s="43"/>
      <c r="AB1688" s="18"/>
      <c r="AC1688" s="18"/>
      <c r="AE1688" s="18"/>
      <c r="AF1688" s="18"/>
      <c r="AG1688" s="18"/>
      <c r="AI1688" s="18"/>
      <c r="AK1688" s="18"/>
      <c r="AL1688" s="18"/>
      <c r="AN1688" s="36"/>
      <c r="AO1688" s="36"/>
      <c r="AP1688" s="36"/>
      <c r="AQ1688" s="36"/>
      <c r="AR1688" s="36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</row>
    <row r="1689" spans="6:69" x14ac:dyDescent="0.25">
      <c r="F1689" s="18"/>
      <c r="G1689" s="18"/>
      <c r="H1689" s="252"/>
      <c r="I1689" s="18"/>
      <c r="J1689" s="18"/>
      <c r="W1689" s="215"/>
      <c r="X1689" s="18"/>
      <c r="Y1689" s="31"/>
      <c r="Z1689" s="31"/>
      <c r="AA1689" s="43"/>
      <c r="AB1689" s="18"/>
      <c r="AC1689" s="18"/>
      <c r="AE1689" s="18"/>
      <c r="AF1689" s="18"/>
      <c r="AG1689" s="18"/>
      <c r="AI1689" s="18"/>
      <c r="AK1689" s="18"/>
      <c r="AL1689" s="18"/>
      <c r="AN1689" s="36"/>
      <c r="AO1689" s="36"/>
      <c r="AP1689" s="36"/>
      <c r="AQ1689" s="36"/>
      <c r="AR1689" s="36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</row>
    <row r="1690" spans="6:69" x14ac:dyDescent="0.25">
      <c r="F1690" s="18"/>
      <c r="G1690" s="18"/>
      <c r="H1690" s="252"/>
      <c r="I1690" s="18"/>
      <c r="J1690" s="18"/>
      <c r="W1690" s="215"/>
      <c r="X1690" s="18"/>
      <c r="Y1690" s="31"/>
      <c r="Z1690" s="31"/>
      <c r="AA1690" s="43"/>
      <c r="AB1690" s="18"/>
      <c r="AC1690" s="18"/>
      <c r="AE1690" s="18"/>
      <c r="AF1690" s="18"/>
      <c r="AG1690" s="18"/>
      <c r="AI1690" s="18"/>
      <c r="AK1690" s="18"/>
      <c r="AL1690" s="18"/>
      <c r="AN1690" s="36"/>
      <c r="AO1690" s="36"/>
      <c r="AP1690" s="36"/>
      <c r="AQ1690" s="36"/>
      <c r="AR1690" s="36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</row>
    <row r="1691" spans="6:69" x14ac:dyDescent="0.25">
      <c r="F1691" s="18"/>
      <c r="G1691" s="18"/>
      <c r="H1691" s="252"/>
      <c r="I1691" s="18"/>
      <c r="J1691" s="18"/>
      <c r="W1691" s="215"/>
      <c r="X1691" s="18"/>
      <c r="Y1691" s="31"/>
      <c r="Z1691" s="31"/>
      <c r="AA1691" s="43"/>
      <c r="AB1691" s="18"/>
      <c r="AC1691" s="18"/>
      <c r="AE1691" s="18"/>
      <c r="AF1691" s="18"/>
      <c r="AG1691" s="18"/>
      <c r="AI1691" s="18"/>
      <c r="AK1691" s="18"/>
      <c r="AL1691" s="18"/>
      <c r="AN1691" s="36"/>
      <c r="AO1691" s="36"/>
      <c r="AP1691" s="36"/>
      <c r="AQ1691" s="36"/>
      <c r="AR1691" s="36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</row>
    <row r="1692" spans="6:69" x14ac:dyDescent="0.25">
      <c r="F1692" s="18"/>
      <c r="G1692" s="18"/>
      <c r="H1692" s="252"/>
      <c r="I1692" s="18"/>
      <c r="J1692" s="18"/>
      <c r="W1692" s="215"/>
      <c r="X1692" s="18"/>
      <c r="Y1692" s="31"/>
      <c r="Z1692" s="31"/>
      <c r="AA1692" s="43"/>
      <c r="AB1692" s="18"/>
      <c r="AC1692" s="18"/>
      <c r="AE1692" s="18"/>
      <c r="AF1692" s="18"/>
      <c r="AG1692" s="18"/>
      <c r="AI1692" s="18"/>
      <c r="AK1692" s="18"/>
      <c r="AL1692" s="18"/>
      <c r="AN1692" s="36"/>
      <c r="AO1692" s="36"/>
      <c r="AP1692" s="36"/>
      <c r="AQ1692" s="36"/>
      <c r="AR1692" s="36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</row>
    <row r="1693" spans="6:69" x14ac:dyDescent="0.25">
      <c r="F1693" s="18"/>
      <c r="G1693" s="18"/>
      <c r="H1693" s="252"/>
      <c r="I1693" s="18"/>
      <c r="J1693" s="18"/>
      <c r="W1693" s="215"/>
      <c r="X1693" s="18"/>
      <c r="Y1693" s="31"/>
      <c r="Z1693" s="31"/>
      <c r="AA1693" s="43"/>
      <c r="AB1693" s="18"/>
      <c r="AC1693" s="18"/>
      <c r="AE1693" s="18"/>
      <c r="AF1693" s="18"/>
      <c r="AG1693" s="18"/>
      <c r="AI1693" s="18"/>
      <c r="AK1693" s="18"/>
      <c r="AL1693" s="18"/>
      <c r="AN1693" s="36"/>
      <c r="AO1693" s="36"/>
      <c r="AP1693" s="36"/>
      <c r="AQ1693" s="36"/>
      <c r="AR1693" s="36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</row>
    <row r="1694" spans="6:69" x14ac:dyDescent="0.25">
      <c r="F1694" s="18"/>
      <c r="G1694" s="18"/>
      <c r="H1694" s="252"/>
      <c r="I1694" s="18"/>
      <c r="J1694" s="18"/>
      <c r="W1694" s="215"/>
      <c r="X1694" s="18"/>
      <c r="Y1694" s="31"/>
      <c r="Z1694" s="31"/>
      <c r="AA1694" s="43"/>
      <c r="AB1694" s="18"/>
      <c r="AC1694" s="18"/>
      <c r="AE1694" s="18"/>
      <c r="AF1694" s="18"/>
      <c r="AG1694" s="18"/>
      <c r="AI1694" s="18"/>
      <c r="AK1694" s="18"/>
      <c r="AL1694" s="18"/>
      <c r="AN1694" s="36"/>
      <c r="AO1694" s="36"/>
      <c r="AP1694" s="36"/>
      <c r="AQ1694" s="36"/>
      <c r="AR1694" s="36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</row>
    <row r="1695" spans="6:69" x14ac:dyDescent="0.25">
      <c r="F1695" s="18"/>
      <c r="G1695" s="18"/>
      <c r="H1695" s="252"/>
      <c r="I1695" s="18"/>
      <c r="J1695" s="18"/>
      <c r="W1695" s="215"/>
      <c r="X1695" s="18"/>
      <c r="Y1695" s="31"/>
      <c r="Z1695" s="31"/>
      <c r="AA1695" s="43"/>
      <c r="AB1695" s="18"/>
      <c r="AC1695" s="18"/>
      <c r="AE1695" s="18"/>
      <c r="AF1695" s="18"/>
      <c r="AG1695" s="18"/>
      <c r="AI1695" s="18"/>
      <c r="AK1695" s="18"/>
      <c r="AL1695" s="18"/>
      <c r="AN1695" s="36"/>
      <c r="AO1695" s="36"/>
      <c r="AP1695" s="36"/>
      <c r="AQ1695" s="36"/>
      <c r="AR1695" s="36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</row>
    <row r="1696" spans="6:69" x14ac:dyDescent="0.25">
      <c r="F1696" s="18"/>
      <c r="G1696" s="18"/>
      <c r="H1696" s="252"/>
      <c r="I1696" s="18"/>
      <c r="J1696" s="18"/>
      <c r="W1696" s="215"/>
      <c r="X1696" s="18"/>
      <c r="Y1696" s="31"/>
      <c r="Z1696" s="31"/>
      <c r="AA1696" s="43"/>
      <c r="AB1696" s="18"/>
      <c r="AC1696" s="18"/>
      <c r="AE1696" s="18"/>
      <c r="AF1696" s="18"/>
      <c r="AG1696" s="18"/>
      <c r="AI1696" s="18"/>
      <c r="AK1696" s="18"/>
      <c r="AL1696" s="18"/>
      <c r="AN1696" s="36"/>
      <c r="AO1696" s="36"/>
      <c r="AP1696" s="36"/>
      <c r="AQ1696" s="36"/>
      <c r="AR1696" s="36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</row>
    <row r="1697" spans="6:69" x14ac:dyDescent="0.25">
      <c r="F1697" s="18"/>
      <c r="G1697" s="18"/>
      <c r="H1697" s="252"/>
      <c r="I1697" s="18"/>
      <c r="J1697" s="18"/>
      <c r="W1697" s="215"/>
      <c r="X1697" s="18"/>
      <c r="Y1697" s="31"/>
      <c r="Z1697" s="31"/>
      <c r="AA1697" s="43"/>
      <c r="AB1697" s="18"/>
      <c r="AC1697" s="18"/>
      <c r="AE1697" s="18"/>
      <c r="AF1697" s="18"/>
      <c r="AG1697" s="18"/>
      <c r="AI1697" s="18"/>
      <c r="AK1697" s="18"/>
      <c r="AL1697" s="18"/>
      <c r="AN1697" s="36"/>
      <c r="AO1697" s="36"/>
      <c r="AP1697" s="36"/>
      <c r="AQ1697" s="36"/>
      <c r="AR1697" s="36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</row>
    <row r="1698" spans="6:69" x14ac:dyDescent="0.25">
      <c r="F1698" s="18"/>
      <c r="G1698" s="18"/>
      <c r="H1698" s="252"/>
      <c r="I1698" s="18"/>
      <c r="J1698" s="18"/>
      <c r="W1698" s="215"/>
      <c r="X1698" s="18"/>
      <c r="Y1698" s="31"/>
      <c r="Z1698" s="31"/>
      <c r="AA1698" s="43"/>
      <c r="AB1698" s="18"/>
      <c r="AC1698" s="18"/>
      <c r="AE1698" s="18"/>
      <c r="AF1698" s="18"/>
      <c r="AG1698" s="18"/>
      <c r="AI1698" s="18"/>
      <c r="AK1698" s="18"/>
      <c r="AL1698" s="18"/>
      <c r="AN1698" s="36"/>
      <c r="AO1698" s="36"/>
      <c r="AP1698" s="36"/>
      <c r="AQ1698" s="36"/>
      <c r="AR1698" s="36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</row>
    <row r="1699" spans="6:69" x14ac:dyDescent="0.25">
      <c r="F1699" s="18"/>
      <c r="G1699" s="18"/>
      <c r="H1699" s="252"/>
      <c r="I1699" s="18"/>
      <c r="J1699" s="18"/>
      <c r="W1699" s="215"/>
      <c r="X1699" s="18"/>
      <c r="Y1699" s="31"/>
      <c r="Z1699" s="31"/>
      <c r="AA1699" s="43"/>
      <c r="AB1699" s="18"/>
      <c r="AC1699" s="18"/>
      <c r="AE1699" s="18"/>
      <c r="AF1699" s="18"/>
      <c r="AG1699" s="18"/>
      <c r="AI1699" s="18"/>
      <c r="AK1699" s="18"/>
      <c r="AL1699" s="18"/>
      <c r="AN1699" s="36"/>
      <c r="AO1699" s="36"/>
      <c r="AP1699" s="36"/>
      <c r="AQ1699" s="36"/>
      <c r="AR1699" s="36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</row>
    <row r="1700" spans="6:69" x14ac:dyDescent="0.25">
      <c r="F1700" s="18"/>
      <c r="G1700" s="18"/>
      <c r="H1700" s="252"/>
      <c r="I1700" s="18"/>
      <c r="J1700" s="18"/>
      <c r="W1700" s="215"/>
      <c r="X1700" s="18"/>
      <c r="Y1700" s="31"/>
      <c r="Z1700" s="31"/>
      <c r="AA1700" s="43"/>
      <c r="AB1700" s="18"/>
      <c r="AC1700" s="18"/>
      <c r="AE1700" s="18"/>
      <c r="AF1700" s="18"/>
      <c r="AG1700" s="18"/>
      <c r="AI1700" s="18"/>
      <c r="AK1700" s="18"/>
      <c r="AL1700" s="18"/>
      <c r="AN1700" s="36"/>
      <c r="AO1700" s="36"/>
      <c r="AP1700" s="36"/>
      <c r="AQ1700" s="36"/>
      <c r="AR1700" s="36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</row>
    <row r="1701" spans="6:69" x14ac:dyDescent="0.25">
      <c r="F1701" s="18"/>
      <c r="G1701" s="18"/>
      <c r="H1701" s="252"/>
      <c r="I1701" s="18"/>
      <c r="J1701" s="18"/>
      <c r="W1701" s="215"/>
      <c r="X1701" s="18"/>
      <c r="Y1701" s="31"/>
      <c r="Z1701" s="31"/>
      <c r="AA1701" s="43"/>
      <c r="AB1701" s="18"/>
      <c r="AC1701" s="18"/>
      <c r="AE1701" s="18"/>
      <c r="AF1701" s="18"/>
      <c r="AG1701" s="18"/>
      <c r="AI1701" s="18"/>
      <c r="AK1701" s="18"/>
      <c r="AL1701" s="18"/>
      <c r="AN1701" s="36"/>
      <c r="AO1701" s="36"/>
      <c r="AP1701" s="36"/>
      <c r="AQ1701" s="36"/>
      <c r="AR1701" s="36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</row>
    <row r="1702" spans="6:69" x14ac:dyDescent="0.25">
      <c r="F1702" s="18"/>
      <c r="G1702" s="18"/>
      <c r="H1702" s="252"/>
      <c r="I1702" s="18"/>
      <c r="J1702" s="18"/>
      <c r="W1702" s="215"/>
      <c r="X1702" s="18"/>
      <c r="Y1702" s="31"/>
      <c r="Z1702" s="31"/>
      <c r="AA1702" s="43"/>
      <c r="AB1702" s="18"/>
      <c r="AC1702" s="18"/>
      <c r="AE1702" s="18"/>
      <c r="AF1702" s="18"/>
      <c r="AG1702" s="18"/>
      <c r="AI1702" s="18"/>
      <c r="AK1702" s="18"/>
      <c r="AL1702" s="18"/>
      <c r="AN1702" s="36"/>
      <c r="AO1702" s="36"/>
      <c r="AP1702" s="36"/>
      <c r="AQ1702" s="36"/>
      <c r="AR1702" s="36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</row>
    <row r="1703" spans="6:69" x14ac:dyDescent="0.25">
      <c r="F1703" s="18"/>
      <c r="G1703" s="18"/>
      <c r="H1703" s="252"/>
      <c r="I1703" s="18"/>
      <c r="J1703" s="18"/>
      <c r="W1703" s="215"/>
      <c r="X1703" s="18"/>
      <c r="Y1703" s="31"/>
      <c r="Z1703" s="31"/>
      <c r="AA1703" s="43"/>
      <c r="AB1703" s="18"/>
      <c r="AC1703" s="18"/>
      <c r="AE1703" s="18"/>
      <c r="AF1703" s="18"/>
      <c r="AG1703" s="18"/>
      <c r="AI1703" s="18"/>
      <c r="AK1703" s="18"/>
      <c r="AL1703" s="18"/>
      <c r="AN1703" s="36"/>
      <c r="AO1703" s="36"/>
      <c r="AP1703" s="36"/>
      <c r="AQ1703" s="36"/>
      <c r="AR1703" s="36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</row>
    <row r="1704" spans="6:69" x14ac:dyDescent="0.25">
      <c r="F1704" s="18"/>
      <c r="G1704" s="18"/>
      <c r="H1704" s="252"/>
      <c r="I1704" s="18"/>
      <c r="J1704" s="18"/>
      <c r="W1704" s="215"/>
      <c r="X1704" s="18"/>
      <c r="Y1704" s="31"/>
      <c r="Z1704" s="31"/>
      <c r="AA1704" s="43"/>
      <c r="AB1704" s="18"/>
      <c r="AC1704" s="18"/>
      <c r="AE1704" s="18"/>
      <c r="AF1704" s="18"/>
      <c r="AG1704" s="18"/>
      <c r="AI1704" s="18"/>
      <c r="AK1704" s="18"/>
      <c r="AL1704" s="18"/>
      <c r="AN1704" s="36"/>
      <c r="AO1704" s="36"/>
      <c r="AP1704" s="36"/>
      <c r="AQ1704" s="36"/>
      <c r="AR1704" s="36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</row>
    <row r="1705" spans="6:69" x14ac:dyDescent="0.25">
      <c r="F1705" s="18"/>
      <c r="G1705" s="18"/>
      <c r="H1705" s="252"/>
      <c r="I1705" s="18"/>
      <c r="J1705" s="18"/>
      <c r="W1705" s="215"/>
      <c r="X1705" s="18"/>
      <c r="Y1705" s="31"/>
      <c r="Z1705" s="31"/>
      <c r="AA1705" s="43"/>
      <c r="AB1705" s="18"/>
      <c r="AC1705" s="18"/>
      <c r="AE1705" s="18"/>
      <c r="AF1705" s="18"/>
      <c r="AG1705" s="18"/>
      <c r="AI1705" s="18"/>
      <c r="AK1705" s="18"/>
      <c r="AL1705" s="18"/>
      <c r="AN1705" s="36"/>
      <c r="AO1705" s="36"/>
      <c r="AP1705" s="36"/>
      <c r="AQ1705" s="36"/>
      <c r="AR1705" s="36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</row>
    <row r="1706" spans="6:69" x14ac:dyDescent="0.25">
      <c r="F1706" s="18"/>
      <c r="G1706" s="18"/>
      <c r="H1706" s="252"/>
      <c r="I1706" s="18"/>
      <c r="J1706" s="18"/>
      <c r="W1706" s="215"/>
      <c r="X1706" s="18"/>
      <c r="Y1706" s="31"/>
      <c r="Z1706" s="31"/>
      <c r="AA1706" s="43"/>
      <c r="AB1706" s="18"/>
      <c r="AC1706" s="18"/>
      <c r="AE1706" s="18"/>
      <c r="AF1706" s="18"/>
      <c r="AG1706" s="18"/>
      <c r="AI1706" s="18"/>
      <c r="AK1706" s="18"/>
      <c r="AL1706" s="18"/>
      <c r="AN1706" s="36"/>
      <c r="AO1706" s="36"/>
      <c r="AP1706" s="36"/>
      <c r="AQ1706" s="36"/>
      <c r="AR1706" s="36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</row>
    <row r="1707" spans="6:69" x14ac:dyDescent="0.25">
      <c r="F1707" s="18"/>
      <c r="G1707" s="18"/>
      <c r="H1707" s="252"/>
      <c r="I1707" s="18"/>
      <c r="J1707" s="18"/>
      <c r="W1707" s="215"/>
      <c r="X1707" s="18"/>
      <c r="Y1707" s="31"/>
      <c r="Z1707" s="31"/>
      <c r="AA1707" s="43"/>
      <c r="AB1707" s="18"/>
      <c r="AC1707" s="18"/>
      <c r="AE1707" s="18"/>
      <c r="AF1707" s="18"/>
      <c r="AG1707" s="18"/>
      <c r="AI1707" s="18"/>
      <c r="AK1707" s="18"/>
      <c r="AL1707" s="18"/>
      <c r="AN1707" s="36"/>
      <c r="AO1707" s="36"/>
      <c r="AP1707" s="36"/>
      <c r="AQ1707" s="36"/>
      <c r="AR1707" s="36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</row>
    <row r="1708" spans="6:69" x14ac:dyDescent="0.25">
      <c r="F1708" s="18"/>
      <c r="G1708" s="18"/>
      <c r="H1708" s="252"/>
      <c r="I1708" s="18"/>
      <c r="J1708" s="18"/>
      <c r="W1708" s="215"/>
      <c r="X1708" s="18"/>
      <c r="Y1708" s="31"/>
      <c r="Z1708" s="31"/>
      <c r="AA1708" s="43"/>
      <c r="AB1708" s="18"/>
      <c r="AC1708" s="18"/>
      <c r="AE1708" s="18"/>
      <c r="AF1708" s="18"/>
      <c r="AG1708" s="18"/>
      <c r="AI1708" s="18"/>
      <c r="AK1708" s="18"/>
      <c r="AL1708" s="18"/>
      <c r="AN1708" s="36"/>
      <c r="AO1708" s="36"/>
      <c r="AP1708" s="36"/>
      <c r="AQ1708" s="36"/>
      <c r="AR1708" s="36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</row>
    <row r="1709" spans="6:69" x14ac:dyDescent="0.25">
      <c r="F1709" s="18"/>
      <c r="G1709" s="18"/>
      <c r="H1709" s="252"/>
      <c r="I1709" s="18"/>
      <c r="J1709" s="18"/>
      <c r="W1709" s="215"/>
      <c r="X1709" s="18"/>
      <c r="Y1709" s="31"/>
      <c r="Z1709" s="31"/>
      <c r="AA1709" s="43"/>
      <c r="AB1709" s="18"/>
      <c r="AC1709" s="18"/>
      <c r="AE1709" s="18"/>
      <c r="AF1709" s="18"/>
      <c r="AG1709" s="18"/>
      <c r="AI1709" s="18"/>
      <c r="AK1709" s="18"/>
      <c r="AL1709" s="18"/>
      <c r="AN1709" s="36"/>
      <c r="AO1709" s="36"/>
      <c r="AP1709" s="36"/>
      <c r="AQ1709" s="36"/>
      <c r="AR1709" s="36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</row>
    <row r="1710" spans="6:69" x14ac:dyDescent="0.25">
      <c r="F1710" s="18"/>
      <c r="G1710" s="18"/>
      <c r="H1710" s="252"/>
      <c r="I1710" s="18"/>
      <c r="J1710" s="18"/>
      <c r="W1710" s="215"/>
      <c r="X1710" s="18"/>
      <c r="Y1710" s="31"/>
      <c r="Z1710" s="31"/>
      <c r="AA1710" s="43"/>
      <c r="AB1710" s="18"/>
      <c r="AC1710" s="18"/>
      <c r="AE1710" s="18"/>
      <c r="AF1710" s="18"/>
      <c r="AG1710" s="18"/>
      <c r="AI1710" s="18"/>
      <c r="AK1710" s="18"/>
      <c r="AL1710" s="18"/>
      <c r="AN1710" s="36"/>
      <c r="AO1710" s="36"/>
      <c r="AP1710" s="36"/>
      <c r="AQ1710" s="36"/>
      <c r="AR1710" s="36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</row>
    <row r="1711" spans="6:69" x14ac:dyDescent="0.25">
      <c r="F1711" s="18"/>
      <c r="G1711" s="18"/>
      <c r="H1711" s="252"/>
      <c r="I1711" s="18"/>
      <c r="J1711" s="18"/>
      <c r="W1711" s="215"/>
      <c r="X1711" s="18"/>
      <c r="Y1711" s="31"/>
      <c r="Z1711" s="31"/>
      <c r="AA1711" s="43"/>
      <c r="AB1711" s="18"/>
      <c r="AC1711" s="18"/>
      <c r="AE1711" s="18"/>
      <c r="AF1711" s="18"/>
      <c r="AG1711" s="18"/>
      <c r="AI1711" s="18"/>
      <c r="AK1711" s="18"/>
      <c r="AL1711" s="18"/>
      <c r="AN1711" s="36"/>
      <c r="AO1711" s="36"/>
      <c r="AP1711" s="36"/>
      <c r="AQ1711" s="36"/>
      <c r="AR1711" s="36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</row>
    <row r="1712" spans="6:69" x14ac:dyDescent="0.25">
      <c r="F1712" s="18"/>
      <c r="G1712" s="18"/>
      <c r="H1712" s="252"/>
      <c r="I1712" s="18"/>
      <c r="J1712" s="18"/>
      <c r="W1712" s="215"/>
      <c r="X1712" s="18"/>
      <c r="Y1712" s="31"/>
      <c r="Z1712" s="31"/>
      <c r="AA1712" s="43"/>
      <c r="AB1712" s="18"/>
      <c r="AC1712" s="18"/>
      <c r="AE1712" s="18"/>
      <c r="AF1712" s="18"/>
      <c r="AG1712" s="18"/>
      <c r="AI1712" s="18"/>
      <c r="AK1712" s="18"/>
      <c r="AL1712" s="18"/>
      <c r="AN1712" s="36"/>
      <c r="AO1712" s="36"/>
      <c r="AP1712" s="36"/>
      <c r="AQ1712" s="36"/>
      <c r="AR1712" s="36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</row>
    <row r="1713" spans="6:69" x14ac:dyDescent="0.25">
      <c r="F1713" s="18"/>
      <c r="G1713" s="18"/>
      <c r="H1713" s="252"/>
      <c r="I1713" s="18"/>
      <c r="J1713" s="18"/>
      <c r="W1713" s="215"/>
      <c r="X1713" s="18"/>
      <c r="Y1713" s="31"/>
      <c r="Z1713" s="31"/>
      <c r="AA1713" s="43"/>
      <c r="AB1713" s="18"/>
      <c r="AC1713" s="18"/>
      <c r="AE1713" s="18"/>
      <c r="AF1713" s="18"/>
      <c r="AG1713" s="18"/>
      <c r="AI1713" s="18"/>
      <c r="AK1713" s="18"/>
      <c r="AL1713" s="18"/>
      <c r="AN1713" s="36"/>
      <c r="AO1713" s="36"/>
      <c r="AP1713" s="36"/>
      <c r="AQ1713" s="36"/>
      <c r="AR1713" s="36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</row>
    <row r="1714" spans="6:69" x14ac:dyDescent="0.25">
      <c r="F1714" s="18"/>
      <c r="G1714" s="18"/>
      <c r="H1714" s="252"/>
      <c r="I1714" s="18"/>
      <c r="J1714" s="18"/>
      <c r="W1714" s="215"/>
      <c r="X1714" s="18"/>
      <c r="Y1714" s="31"/>
      <c r="Z1714" s="31"/>
      <c r="AA1714" s="43"/>
      <c r="AB1714" s="18"/>
      <c r="AC1714" s="18"/>
      <c r="AE1714" s="18"/>
      <c r="AF1714" s="18"/>
      <c r="AG1714" s="18"/>
      <c r="AI1714" s="18"/>
      <c r="AK1714" s="18"/>
      <c r="AL1714" s="18"/>
      <c r="AN1714" s="36"/>
      <c r="AO1714" s="36"/>
      <c r="AP1714" s="36"/>
      <c r="AQ1714" s="36"/>
      <c r="AR1714" s="36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</row>
    <row r="1715" spans="6:69" x14ac:dyDescent="0.25">
      <c r="F1715" s="18"/>
      <c r="G1715" s="18"/>
      <c r="H1715" s="252"/>
      <c r="I1715" s="18"/>
      <c r="J1715" s="18"/>
      <c r="W1715" s="215"/>
      <c r="X1715" s="18"/>
      <c r="Y1715" s="31"/>
      <c r="Z1715" s="31"/>
      <c r="AA1715" s="43"/>
      <c r="AB1715" s="18"/>
      <c r="AC1715" s="18"/>
      <c r="AE1715" s="18"/>
      <c r="AF1715" s="18"/>
      <c r="AG1715" s="18"/>
      <c r="AI1715" s="18"/>
      <c r="AK1715" s="18"/>
      <c r="AL1715" s="18"/>
      <c r="AN1715" s="36"/>
      <c r="AO1715" s="36"/>
      <c r="AP1715" s="36"/>
      <c r="AQ1715" s="36"/>
      <c r="AR1715" s="36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</row>
    <row r="1716" spans="6:69" x14ac:dyDescent="0.25">
      <c r="F1716" s="18"/>
      <c r="G1716" s="18"/>
      <c r="H1716" s="252"/>
      <c r="I1716" s="18"/>
      <c r="J1716" s="18"/>
      <c r="W1716" s="215"/>
      <c r="X1716" s="18"/>
      <c r="Y1716" s="31"/>
      <c r="Z1716" s="31"/>
      <c r="AA1716" s="43"/>
      <c r="AB1716" s="18"/>
      <c r="AC1716" s="18"/>
      <c r="AE1716" s="18"/>
      <c r="AF1716" s="18"/>
      <c r="AG1716" s="18"/>
      <c r="AI1716" s="18"/>
      <c r="AK1716" s="18"/>
      <c r="AL1716" s="18"/>
      <c r="AN1716" s="36"/>
      <c r="AO1716" s="36"/>
      <c r="AP1716" s="36"/>
      <c r="AQ1716" s="36"/>
      <c r="AR1716" s="36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</row>
    <row r="1717" spans="6:69" x14ac:dyDescent="0.25">
      <c r="F1717" s="18"/>
      <c r="G1717" s="18"/>
      <c r="H1717" s="252"/>
      <c r="I1717" s="18"/>
      <c r="J1717" s="18"/>
      <c r="W1717" s="215"/>
      <c r="X1717" s="18"/>
      <c r="Y1717" s="31"/>
      <c r="Z1717" s="31"/>
      <c r="AA1717" s="43"/>
      <c r="AB1717" s="18"/>
      <c r="AC1717" s="18"/>
      <c r="AE1717" s="18"/>
      <c r="AF1717" s="18"/>
      <c r="AG1717" s="18"/>
      <c r="AI1717" s="18"/>
      <c r="AK1717" s="18"/>
      <c r="AL1717" s="18"/>
      <c r="AN1717" s="36"/>
      <c r="AO1717" s="36"/>
      <c r="AP1717" s="36"/>
      <c r="AQ1717" s="36"/>
      <c r="AR1717" s="36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</row>
    <row r="1718" spans="6:69" x14ac:dyDescent="0.25">
      <c r="F1718" s="18"/>
      <c r="G1718" s="18"/>
      <c r="H1718" s="252"/>
      <c r="I1718" s="18"/>
      <c r="J1718" s="18"/>
      <c r="W1718" s="215"/>
      <c r="X1718" s="18"/>
      <c r="Y1718" s="31"/>
      <c r="Z1718" s="31"/>
      <c r="AA1718" s="43"/>
      <c r="AB1718" s="18"/>
      <c r="AC1718" s="18"/>
      <c r="AE1718" s="18"/>
      <c r="AF1718" s="18"/>
      <c r="AG1718" s="18"/>
      <c r="AI1718" s="18"/>
      <c r="AK1718" s="18"/>
      <c r="AL1718" s="18"/>
      <c r="AN1718" s="36"/>
      <c r="AO1718" s="36"/>
      <c r="AP1718" s="36"/>
      <c r="AQ1718" s="36"/>
      <c r="AR1718" s="36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</row>
    <row r="1719" spans="6:69" x14ac:dyDescent="0.25">
      <c r="F1719" s="18"/>
      <c r="G1719" s="18"/>
      <c r="H1719" s="252"/>
      <c r="I1719" s="18"/>
      <c r="J1719" s="18"/>
      <c r="W1719" s="215"/>
      <c r="X1719" s="18"/>
      <c r="Y1719" s="31"/>
      <c r="Z1719" s="31"/>
      <c r="AA1719" s="43"/>
      <c r="AB1719" s="18"/>
      <c r="AC1719" s="18"/>
      <c r="AE1719" s="18"/>
      <c r="AF1719" s="18"/>
      <c r="AG1719" s="18"/>
      <c r="AI1719" s="18"/>
      <c r="AK1719" s="18"/>
      <c r="AL1719" s="18"/>
      <c r="AN1719" s="36"/>
      <c r="AO1719" s="36"/>
      <c r="AP1719" s="36"/>
      <c r="AQ1719" s="36"/>
      <c r="AR1719" s="36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</row>
    <row r="1720" spans="6:69" x14ac:dyDescent="0.25">
      <c r="F1720" s="18"/>
      <c r="G1720" s="18"/>
      <c r="H1720" s="252"/>
      <c r="I1720" s="18"/>
      <c r="J1720" s="18"/>
      <c r="W1720" s="215"/>
      <c r="X1720" s="18"/>
      <c r="Y1720" s="31"/>
      <c r="Z1720" s="31"/>
      <c r="AA1720" s="43"/>
      <c r="AB1720" s="18"/>
      <c r="AC1720" s="18"/>
      <c r="AE1720" s="18"/>
      <c r="AF1720" s="18"/>
      <c r="AG1720" s="18"/>
      <c r="AI1720" s="18"/>
      <c r="AK1720" s="18"/>
      <c r="AL1720" s="18"/>
      <c r="AN1720" s="36"/>
      <c r="AO1720" s="36"/>
      <c r="AP1720" s="36"/>
      <c r="AQ1720" s="36"/>
      <c r="AR1720" s="36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</row>
    <row r="1721" spans="6:69" x14ac:dyDescent="0.25">
      <c r="F1721" s="18"/>
      <c r="G1721" s="18"/>
      <c r="H1721" s="252"/>
      <c r="I1721" s="18"/>
      <c r="J1721" s="18"/>
      <c r="W1721" s="215"/>
      <c r="X1721" s="18"/>
      <c r="Y1721" s="31"/>
      <c r="Z1721" s="31"/>
      <c r="AA1721" s="43"/>
      <c r="AB1721" s="18"/>
      <c r="AC1721" s="18"/>
      <c r="AE1721" s="18"/>
      <c r="AF1721" s="18"/>
      <c r="AG1721" s="18"/>
      <c r="AI1721" s="18"/>
      <c r="AK1721" s="18"/>
      <c r="AL1721" s="18"/>
      <c r="AN1721" s="36"/>
      <c r="AO1721" s="36"/>
      <c r="AP1721" s="36"/>
      <c r="AQ1721" s="36"/>
      <c r="AR1721" s="36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</row>
    <row r="1722" spans="6:69" x14ac:dyDescent="0.25">
      <c r="F1722" s="18"/>
      <c r="G1722" s="18"/>
      <c r="H1722" s="252"/>
      <c r="I1722" s="18"/>
      <c r="J1722" s="18"/>
      <c r="W1722" s="215"/>
      <c r="X1722" s="18"/>
      <c r="Y1722" s="31"/>
      <c r="Z1722" s="31"/>
      <c r="AA1722" s="43"/>
      <c r="AB1722" s="18"/>
      <c r="AC1722" s="18"/>
      <c r="AE1722" s="18"/>
      <c r="AF1722" s="18"/>
      <c r="AG1722" s="18"/>
      <c r="AI1722" s="18"/>
      <c r="AK1722" s="18"/>
      <c r="AL1722" s="18"/>
      <c r="AN1722" s="36"/>
      <c r="AO1722" s="36"/>
      <c r="AP1722" s="36"/>
      <c r="AQ1722" s="36"/>
      <c r="AR1722" s="36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</row>
    <row r="1723" spans="6:69" x14ac:dyDescent="0.25">
      <c r="F1723" s="18"/>
      <c r="G1723" s="18"/>
      <c r="H1723" s="252"/>
      <c r="I1723" s="18"/>
      <c r="J1723" s="18"/>
      <c r="W1723" s="215"/>
      <c r="X1723" s="18"/>
      <c r="Y1723" s="31"/>
      <c r="Z1723" s="31"/>
      <c r="AA1723" s="43"/>
      <c r="AB1723" s="18"/>
      <c r="AC1723" s="18"/>
      <c r="AE1723" s="18"/>
      <c r="AF1723" s="18"/>
      <c r="AG1723" s="18"/>
      <c r="AI1723" s="18"/>
      <c r="AK1723" s="18"/>
      <c r="AL1723" s="18"/>
      <c r="AN1723" s="36"/>
      <c r="AO1723" s="36"/>
      <c r="AP1723" s="36"/>
      <c r="AQ1723" s="36"/>
      <c r="AR1723" s="36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</row>
    <row r="1724" spans="6:69" x14ac:dyDescent="0.25">
      <c r="F1724" s="18"/>
      <c r="G1724" s="18"/>
      <c r="H1724" s="252"/>
      <c r="I1724" s="18"/>
      <c r="J1724" s="18"/>
      <c r="W1724" s="215"/>
      <c r="X1724" s="18"/>
      <c r="Y1724" s="31"/>
      <c r="Z1724" s="31"/>
      <c r="AA1724" s="43"/>
      <c r="AB1724" s="18"/>
      <c r="AC1724" s="18"/>
      <c r="AE1724" s="18"/>
      <c r="AF1724" s="18"/>
      <c r="AG1724" s="18"/>
      <c r="AI1724" s="18"/>
      <c r="AK1724" s="18"/>
      <c r="AL1724" s="18"/>
      <c r="AN1724" s="36"/>
      <c r="AO1724" s="36"/>
      <c r="AP1724" s="36"/>
      <c r="AQ1724" s="36"/>
      <c r="AR1724" s="36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</row>
    <row r="1725" spans="6:69" x14ac:dyDescent="0.25">
      <c r="F1725" s="18"/>
      <c r="G1725" s="18"/>
      <c r="H1725" s="252"/>
      <c r="I1725" s="18"/>
      <c r="J1725" s="18"/>
      <c r="W1725" s="215"/>
      <c r="X1725" s="18"/>
      <c r="Y1725" s="31"/>
      <c r="Z1725" s="31"/>
      <c r="AA1725" s="43"/>
      <c r="AB1725" s="18"/>
      <c r="AC1725" s="18"/>
      <c r="AE1725" s="18"/>
      <c r="AF1725" s="18"/>
      <c r="AG1725" s="18"/>
      <c r="AI1725" s="18"/>
      <c r="AK1725" s="18"/>
      <c r="AL1725" s="18"/>
      <c r="AN1725" s="36"/>
      <c r="AO1725" s="36"/>
      <c r="AP1725" s="36"/>
      <c r="AQ1725" s="36"/>
      <c r="AR1725" s="36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</row>
    <row r="1726" spans="6:69" x14ac:dyDescent="0.25">
      <c r="F1726" s="18"/>
      <c r="G1726" s="18"/>
      <c r="H1726" s="252"/>
      <c r="I1726" s="18"/>
      <c r="J1726" s="18"/>
      <c r="W1726" s="215"/>
      <c r="X1726" s="18"/>
      <c r="Y1726" s="31"/>
      <c r="Z1726" s="31"/>
      <c r="AA1726" s="43"/>
      <c r="AB1726" s="18"/>
      <c r="AC1726" s="18"/>
      <c r="AE1726" s="18"/>
      <c r="AF1726" s="18"/>
      <c r="AG1726" s="18"/>
      <c r="AI1726" s="18"/>
      <c r="AK1726" s="18"/>
      <c r="AL1726" s="18"/>
      <c r="AN1726" s="36"/>
      <c r="AO1726" s="36"/>
      <c r="AP1726" s="36"/>
      <c r="AQ1726" s="36"/>
      <c r="AR1726" s="36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</row>
    <row r="1727" spans="6:69" x14ac:dyDescent="0.25">
      <c r="F1727" s="18"/>
      <c r="G1727" s="18"/>
      <c r="H1727" s="252"/>
      <c r="I1727" s="18"/>
      <c r="J1727" s="18"/>
      <c r="W1727" s="215"/>
      <c r="X1727" s="18"/>
      <c r="Y1727" s="31"/>
      <c r="Z1727" s="31"/>
      <c r="AA1727" s="43"/>
      <c r="AB1727" s="18"/>
      <c r="AC1727" s="18"/>
      <c r="AE1727" s="18"/>
      <c r="AF1727" s="18"/>
      <c r="AG1727" s="18"/>
      <c r="AI1727" s="18"/>
      <c r="AK1727" s="18"/>
      <c r="AL1727" s="18"/>
      <c r="AN1727" s="36"/>
      <c r="AO1727" s="36"/>
      <c r="AP1727" s="36"/>
      <c r="AQ1727" s="36"/>
      <c r="AR1727" s="36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</row>
    <row r="1728" spans="6:69" x14ac:dyDescent="0.25">
      <c r="F1728" s="18"/>
      <c r="G1728" s="18"/>
      <c r="H1728" s="252"/>
      <c r="I1728" s="18"/>
      <c r="J1728" s="18"/>
      <c r="W1728" s="215"/>
      <c r="X1728" s="18"/>
      <c r="Y1728" s="31"/>
      <c r="Z1728" s="31"/>
      <c r="AA1728" s="43"/>
      <c r="AB1728" s="18"/>
      <c r="AC1728" s="18"/>
      <c r="AE1728" s="18"/>
      <c r="AF1728" s="18"/>
      <c r="AG1728" s="18"/>
      <c r="AI1728" s="18"/>
      <c r="AK1728" s="18"/>
      <c r="AL1728" s="18"/>
      <c r="AN1728" s="36"/>
      <c r="AO1728" s="36"/>
      <c r="AP1728" s="36"/>
      <c r="AQ1728" s="36"/>
      <c r="AR1728" s="36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</row>
    <row r="1729" spans="6:69" x14ac:dyDescent="0.25">
      <c r="F1729" s="18"/>
      <c r="G1729" s="18"/>
      <c r="H1729" s="252"/>
      <c r="I1729" s="18"/>
      <c r="J1729" s="18"/>
      <c r="W1729" s="215"/>
      <c r="X1729" s="18"/>
      <c r="Y1729" s="31"/>
      <c r="Z1729" s="31"/>
      <c r="AA1729" s="43"/>
      <c r="AB1729" s="18"/>
      <c r="AC1729" s="18"/>
      <c r="AE1729" s="18"/>
      <c r="AF1729" s="18"/>
      <c r="AG1729" s="18"/>
      <c r="AI1729" s="18"/>
      <c r="AK1729" s="18"/>
      <c r="AL1729" s="18"/>
      <c r="AN1729" s="36"/>
      <c r="AO1729" s="36"/>
      <c r="AP1729" s="36"/>
      <c r="AQ1729" s="36"/>
      <c r="AR1729" s="36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</row>
    <row r="1730" spans="6:69" x14ac:dyDescent="0.25">
      <c r="F1730" s="18"/>
      <c r="G1730" s="18"/>
      <c r="H1730" s="252"/>
      <c r="I1730" s="18"/>
      <c r="J1730" s="18"/>
      <c r="W1730" s="215"/>
      <c r="X1730" s="18"/>
      <c r="Y1730" s="31"/>
      <c r="Z1730" s="31"/>
      <c r="AA1730" s="43"/>
      <c r="AB1730" s="18"/>
      <c r="AC1730" s="18"/>
      <c r="AE1730" s="18"/>
      <c r="AF1730" s="18"/>
      <c r="AG1730" s="18"/>
      <c r="AI1730" s="18"/>
      <c r="AK1730" s="18"/>
      <c r="AL1730" s="18"/>
      <c r="AN1730" s="36"/>
      <c r="AO1730" s="36"/>
      <c r="AP1730" s="36"/>
      <c r="AQ1730" s="36"/>
      <c r="AR1730" s="36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</row>
    <row r="1731" spans="6:69" x14ac:dyDescent="0.25">
      <c r="F1731" s="18"/>
      <c r="G1731" s="18"/>
      <c r="H1731" s="252"/>
      <c r="I1731" s="18"/>
      <c r="J1731" s="18"/>
      <c r="W1731" s="215"/>
      <c r="X1731" s="18"/>
      <c r="Y1731" s="31"/>
      <c r="Z1731" s="31"/>
      <c r="AA1731" s="43"/>
      <c r="AB1731" s="18"/>
      <c r="AC1731" s="18"/>
      <c r="AE1731" s="18"/>
      <c r="AF1731" s="18"/>
      <c r="AG1731" s="18"/>
      <c r="AI1731" s="18"/>
      <c r="AK1731" s="18"/>
      <c r="AL1731" s="18"/>
      <c r="AN1731" s="36"/>
      <c r="AO1731" s="36"/>
      <c r="AP1731" s="36"/>
      <c r="AQ1731" s="36"/>
      <c r="AR1731" s="36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</row>
    <row r="1732" spans="6:69" x14ac:dyDescent="0.25">
      <c r="F1732" s="18"/>
      <c r="G1732" s="18"/>
      <c r="H1732" s="252"/>
      <c r="I1732" s="18"/>
      <c r="J1732" s="18"/>
      <c r="W1732" s="215"/>
      <c r="X1732" s="18"/>
      <c r="Y1732" s="31"/>
      <c r="Z1732" s="31"/>
      <c r="AA1732" s="43"/>
      <c r="AB1732" s="18"/>
      <c r="AC1732" s="18"/>
      <c r="AE1732" s="18"/>
      <c r="AF1732" s="18"/>
      <c r="AG1732" s="18"/>
      <c r="AI1732" s="18"/>
      <c r="AK1732" s="18"/>
      <c r="AL1732" s="18"/>
      <c r="AN1732" s="36"/>
      <c r="AO1732" s="36"/>
      <c r="AP1732" s="36"/>
      <c r="AQ1732" s="36"/>
      <c r="AR1732" s="36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</row>
    <row r="1733" spans="6:69" x14ac:dyDescent="0.25">
      <c r="F1733" s="18"/>
      <c r="G1733" s="18"/>
      <c r="H1733" s="252"/>
      <c r="I1733" s="18"/>
      <c r="J1733" s="18"/>
      <c r="W1733" s="215"/>
      <c r="X1733" s="18"/>
      <c r="Y1733" s="31"/>
      <c r="Z1733" s="31"/>
      <c r="AA1733" s="43"/>
      <c r="AB1733" s="18"/>
      <c r="AC1733" s="18"/>
      <c r="AE1733" s="18"/>
      <c r="AF1733" s="18"/>
      <c r="AG1733" s="18"/>
      <c r="AI1733" s="18"/>
      <c r="AK1733" s="18"/>
      <c r="AL1733" s="18"/>
      <c r="AN1733" s="36"/>
      <c r="AO1733" s="36"/>
      <c r="AP1733" s="36"/>
      <c r="AQ1733" s="36"/>
      <c r="AR1733" s="36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</row>
    <row r="1734" spans="6:69" x14ac:dyDescent="0.25">
      <c r="F1734" s="18"/>
      <c r="G1734" s="18"/>
      <c r="H1734" s="252"/>
      <c r="I1734" s="18"/>
      <c r="J1734" s="18"/>
      <c r="W1734" s="215"/>
      <c r="X1734" s="18"/>
      <c r="Y1734" s="31"/>
      <c r="Z1734" s="31"/>
      <c r="AA1734" s="43"/>
      <c r="AB1734" s="18"/>
      <c r="AC1734" s="18"/>
      <c r="AE1734" s="18"/>
      <c r="AF1734" s="18"/>
      <c r="AG1734" s="18"/>
      <c r="AI1734" s="18"/>
      <c r="AK1734" s="18"/>
      <c r="AL1734" s="18"/>
      <c r="AN1734" s="36"/>
      <c r="AO1734" s="36"/>
      <c r="AP1734" s="36"/>
      <c r="AQ1734" s="36"/>
      <c r="AR1734" s="36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</row>
    <row r="1735" spans="6:69" x14ac:dyDescent="0.25">
      <c r="F1735" s="18"/>
      <c r="G1735" s="18"/>
      <c r="H1735" s="252"/>
      <c r="I1735" s="18"/>
      <c r="J1735" s="18"/>
      <c r="W1735" s="215"/>
      <c r="X1735" s="18"/>
      <c r="Y1735" s="31"/>
      <c r="Z1735" s="31"/>
      <c r="AA1735" s="43"/>
      <c r="AB1735" s="18"/>
      <c r="AC1735" s="18"/>
      <c r="AE1735" s="18"/>
      <c r="AF1735" s="18"/>
      <c r="AG1735" s="18"/>
      <c r="AI1735" s="18"/>
      <c r="AK1735" s="18"/>
      <c r="AL1735" s="18"/>
      <c r="AN1735" s="36"/>
      <c r="AO1735" s="36"/>
      <c r="AP1735" s="36"/>
      <c r="AQ1735" s="36"/>
      <c r="AR1735" s="36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</row>
    <row r="1736" spans="6:69" x14ac:dyDescent="0.25">
      <c r="F1736" s="18"/>
      <c r="G1736" s="18"/>
      <c r="H1736" s="252"/>
      <c r="I1736" s="18"/>
      <c r="J1736" s="18"/>
      <c r="W1736" s="215"/>
      <c r="X1736" s="18"/>
      <c r="Y1736" s="31"/>
      <c r="Z1736" s="31"/>
      <c r="AA1736" s="43"/>
      <c r="AB1736" s="18"/>
      <c r="AC1736" s="18"/>
      <c r="AE1736" s="18"/>
      <c r="AF1736" s="18"/>
      <c r="AG1736" s="18"/>
      <c r="AI1736" s="18"/>
      <c r="AK1736" s="18"/>
      <c r="AL1736" s="18"/>
      <c r="AN1736" s="36"/>
      <c r="AO1736" s="36"/>
      <c r="AP1736" s="36"/>
      <c r="AQ1736" s="36"/>
      <c r="AR1736" s="36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</row>
    <row r="1737" spans="6:69" x14ac:dyDescent="0.25">
      <c r="F1737" s="18"/>
      <c r="G1737" s="18"/>
      <c r="H1737" s="252"/>
      <c r="I1737" s="18"/>
      <c r="J1737" s="18"/>
      <c r="W1737" s="215"/>
      <c r="X1737" s="18"/>
      <c r="Y1737" s="31"/>
      <c r="Z1737" s="31"/>
      <c r="AA1737" s="43"/>
      <c r="AB1737" s="18"/>
      <c r="AC1737" s="18"/>
      <c r="AE1737" s="18"/>
      <c r="AF1737" s="18"/>
      <c r="AG1737" s="18"/>
      <c r="AI1737" s="18"/>
      <c r="AK1737" s="18"/>
      <c r="AL1737" s="18"/>
      <c r="AN1737" s="36"/>
      <c r="AO1737" s="36"/>
      <c r="AP1737" s="36"/>
      <c r="AQ1737" s="36"/>
      <c r="AR1737" s="36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</row>
    <row r="1738" spans="6:69" x14ac:dyDescent="0.25">
      <c r="F1738" s="18"/>
      <c r="G1738" s="18"/>
      <c r="H1738" s="252"/>
      <c r="I1738" s="18"/>
      <c r="J1738" s="18"/>
      <c r="W1738" s="215"/>
      <c r="X1738" s="18"/>
      <c r="Y1738" s="31"/>
      <c r="Z1738" s="31"/>
      <c r="AA1738" s="43"/>
      <c r="AB1738" s="18"/>
      <c r="AC1738" s="18"/>
      <c r="AE1738" s="18"/>
      <c r="AF1738" s="18"/>
      <c r="AG1738" s="18"/>
      <c r="AI1738" s="18"/>
      <c r="AK1738" s="18"/>
      <c r="AL1738" s="18"/>
      <c r="AN1738" s="36"/>
      <c r="AO1738" s="36"/>
      <c r="AP1738" s="36"/>
      <c r="AQ1738" s="36"/>
      <c r="AR1738" s="36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</row>
    <row r="1739" spans="6:69" x14ac:dyDescent="0.25">
      <c r="F1739" s="18"/>
      <c r="G1739" s="18"/>
      <c r="H1739" s="252"/>
      <c r="I1739" s="18"/>
      <c r="J1739" s="18"/>
      <c r="W1739" s="215"/>
      <c r="X1739" s="18"/>
      <c r="Y1739" s="31"/>
      <c r="Z1739" s="31"/>
      <c r="AA1739" s="43"/>
      <c r="AB1739" s="18"/>
      <c r="AC1739" s="18"/>
      <c r="AE1739" s="18"/>
      <c r="AF1739" s="18"/>
      <c r="AG1739" s="18"/>
      <c r="AI1739" s="18"/>
      <c r="AK1739" s="18"/>
      <c r="AL1739" s="18"/>
      <c r="AN1739" s="36"/>
      <c r="AO1739" s="36"/>
      <c r="AP1739" s="36"/>
      <c r="AQ1739" s="36"/>
      <c r="AR1739" s="36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</row>
    <row r="1740" spans="6:69" x14ac:dyDescent="0.25">
      <c r="F1740" s="18"/>
      <c r="G1740" s="18"/>
      <c r="H1740" s="252"/>
      <c r="I1740" s="18"/>
      <c r="J1740" s="18"/>
      <c r="W1740" s="215"/>
      <c r="X1740" s="18"/>
      <c r="Y1740" s="31"/>
      <c r="Z1740" s="31"/>
      <c r="AA1740" s="43"/>
      <c r="AB1740" s="18"/>
      <c r="AC1740" s="18"/>
      <c r="AE1740" s="18"/>
      <c r="AF1740" s="18"/>
      <c r="AG1740" s="18"/>
      <c r="AI1740" s="18"/>
      <c r="AK1740" s="18"/>
      <c r="AL1740" s="18"/>
      <c r="AN1740" s="36"/>
      <c r="AO1740" s="36"/>
      <c r="AP1740" s="36"/>
      <c r="AQ1740" s="36"/>
      <c r="AR1740" s="36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</row>
    <row r="1741" spans="6:69" x14ac:dyDescent="0.25">
      <c r="F1741" s="18"/>
      <c r="G1741" s="18"/>
      <c r="H1741" s="252"/>
      <c r="I1741" s="18"/>
      <c r="J1741" s="18"/>
      <c r="W1741" s="215"/>
      <c r="X1741" s="18"/>
      <c r="Y1741" s="31"/>
      <c r="Z1741" s="31"/>
      <c r="AA1741" s="43"/>
      <c r="AB1741" s="18"/>
      <c r="AC1741" s="18"/>
      <c r="AE1741" s="18"/>
      <c r="AF1741" s="18"/>
      <c r="AG1741" s="18"/>
      <c r="AI1741" s="18"/>
      <c r="AK1741" s="18"/>
      <c r="AL1741" s="18"/>
      <c r="AN1741" s="36"/>
      <c r="AO1741" s="36"/>
      <c r="AP1741" s="36"/>
      <c r="AQ1741" s="36"/>
      <c r="AR1741" s="36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</row>
    <row r="1742" spans="6:69" x14ac:dyDescent="0.25">
      <c r="F1742" s="18"/>
      <c r="G1742" s="18"/>
      <c r="H1742" s="252"/>
      <c r="I1742" s="18"/>
      <c r="J1742" s="18"/>
      <c r="W1742" s="215"/>
      <c r="X1742" s="18"/>
      <c r="Y1742" s="31"/>
      <c r="Z1742" s="31"/>
      <c r="AA1742" s="43"/>
      <c r="AB1742" s="18"/>
      <c r="AC1742" s="18"/>
      <c r="AE1742" s="18"/>
      <c r="AF1742" s="18"/>
      <c r="AG1742" s="18"/>
      <c r="AI1742" s="18"/>
      <c r="AK1742" s="18"/>
      <c r="AL1742" s="18"/>
      <c r="AN1742" s="36"/>
      <c r="AO1742" s="36"/>
      <c r="AP1742" s="36"/>
      <c r="AQ1742" s="36"/>
      <c r="AR1742" s="36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</row>
    <row r="1743" spans="6:69" x14ac:dyDescent="0.25">
      <c r="F1743" s="18"/>
      <c r="G1743" s="18"/>
      <c r="H1743" s="252"/>
      <c r="I1743" s="18"/>
      <c r="J1743" s="18"/>
      <c r="W1743" s="215"/>
      <c r="X1743" s="18"/>
      <c r="Y1743" s="31"/>
      <c r="Z1743" s="31"/>
      <c r="AA1743" s="43"/>
      <c r="AB1743" s="18"/>
      <c r="AC1743" s="18"/>
      <c r="AE1743" s="18"/>
      <c r="AF1743" s="18"/>
      <c r="AG1743" s="18"/>
      <c r="AI1743" s="18"/>
      <c r="AK1743" s="18"/>
      <c r="AL1743" s="18"/>
      <c r="AN1743" s="36"/>
      <c r="AO1743" s="36"/>
      <c r="AP1743" s="36"/>
      <c r="AQ1743" s="36"/>
      <c r="AR1743" s="36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</row>
    <row r="1744" spans="6:69" x14ac:dyDescent="0.25">
      <c r="F1744" s="18"/>
      <c r="G1744" s="18"/>
      <c r="H1744" s="252"/>
      <c r="I1744" s="18"/>
      <c r="J1744" s="18"/>
      <c r="W1744" s="215"/>
      <c r="X1744" s="18"/>
      <c r="Y1744" s="31"/>
      <c r="Z1744" s="31"/>
      <c r="AA1744" s="43"/>
      <c r="AB1744" s="18"/>
      <c r="AC1744" s="18"/>
      <c r="AE1744" s="18"/>
      <c r="AF1744" s="18"/>
      <c r="AG1744" s="18"/>
      <c r="AI1744" s="18"/>
      <c r="AK1744" s="18"/>
      <c r="AL1744" s="18"/>
      <c r="AN1744" s="36"/>
      <c r="AO1744" s="36"/>
      <c r="AP1744" s="36"/>
      <c r="AQ1744" s="36"/>
      <c r="AR1744" s="36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</row>
    <row r="1745" spans="6:69" x14ac:dyDescent="0.25">
      <c r="F1745" s="18"/>
      <c r="G1745" s="18"/>
      <c r="H1745" s="252"/>
      <c r="I1745" s="18"/>
      <c r="J1745" s="18"/>
      <c r="W1745" s="215"/>
      <c r="X1745" s="18"/>
      <c r="Y1745" s="31"/>
      <c r="Z1745" s="31"/>
      <c r="AA1745" s="43"/>
      <c r="AB1745" s="18"/>
      <c r="AC1745" s="18"/>
      <c r="AE1745" s="18"/>
      <c r="AF1745" s="18"/>
      <c r="AG1745" s="18"/>
      <c r="AI1745" s="18"/>
      <c r="AK1745" s="18"/>
      <c r="AL1745" s="18"/>
      <c r="AN1745" s="36"/>
      <c r="AO1745" s="36"/>
      <c r="AP1745" s="36"/>
      <c r="AQ1745" s="36"/>
      <c r="AR1745" s="36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</row>
    <row r="1746" spans="6:69" x14ac:dyDescent="0.25">
      <c r="F1746" s="18"/>
      <c r="G1746" s="18"/>
      <c r="H1746" s="252"/>
      <c r="I1746" s="18"/>
      <c r="J1746" s="18"/>
      <c r="W1746" s="215"/>
      <c r="X1746" s="18"/>
      <c r="Y1746" s="31"/>
      <c r="Z1746" s="31"/>
      <c r="AA1746" s="43"/>
      <c r="AB1746" s="18"/>
      <c r="AC1746" s="18"/>
      <c r="AE1746" s="18"/>
      <c r="AF1746" s="18"/>
      <c r="AG1746" s="18"/>
      <c r="AI1746" s="18"/>
      <c r="AK1746" s="18"/>
      <c r="AL1746" s="18"/>
      <c r="AN1746" s="36"/>
      <c r="AO1746" s="36"/>
      <c r="AP1746" s="36"/>
      <c r="AQ1746" s="36"/>
      <c r="AR1746" s="36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</row>
    <row r="1747" spans="6:69" x14ac:dyDescent="0.25">
      <c r="F1747" s="18"/>
      <c r="G1747" s="18"/>
      <c r="H1747" s="252"/>
      <c r="I1747" s="18"/>
      <c r="J1747" s="18"/>
      <c r="W1747" s="215"/>
      <c r="X1747" s="18"/>
      <c r="Y1747" s="31"/>
      <c r="Z1747" s="31"/>
      <c r="AA1747" s="43"/>
      <c r="AB1747" s="18"/>
      <c r="AC1747" s="18"/>
      <c r="AE1747" s="18"/>
      <c r="AF1747" s="18"/>
      <c r="AG1747" s="18"/>
      <c r="AI1747" s="18"/>
      <c r="AK1747" s="18"/>
      <c r="AL1747" s="18"/>
      <c r="AN1747" s="36"/>
      <c r="AO1747" s="36"/>
      <c r="AP1747" s="36"/>
      <c r="AQ1747" s="36"/>
      <c r="AR1747" s="36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</row>
    <row r="1748" spans="6:69" x14ac:dyDescent="0.25">
      <c r="F1748" s="18"/>
      <c r="G1748" s="18"/>
      <c r="H1748" s="252"/>
      <c r="I1748" s="18"/>
      <c r="J1748" s="18"/>
      <c r="W1748" s="215"/>
      <c r="X1748" s="18"/>
      <c r="Y1748" s="31"/>
      <c r="Z1748" s="31"/>
      <c r="AA1748" s="43"/>
      <c r="AB1748" s="18"/>
      <c r="AC1748" s="18"/>
      <c r="AE1748" s="18"/>
      <c r="AF1748" s="18"/>
      <c r="AG1748" s="18"/>
      <c r="AI1748" s="18"/>
      <c r="AK1748" s="18"/>
      <c r="AL1748" s="18"/>
      <c r="AN1748" s="36"/>
      <c r="AO1748" s="36"/>
      <c r="AP1748" s="36"/>
      <c r="AQ1748" s="36"/>
      <c r="AR1748" s="36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</row>
    <row r="1749" spans="6:69" x14ac:dyDescent="0.25">
      <c r="F1749" s="18"/>
      <c r="G1749" s="18"/>
      <c r="H1749" s="252"/>
      <c r="I1749" s="18"/>
      <c r="J1749" s="18"/>
      <c r="W1749" s="215"/>
      <c r="X1749" s="18"/>
      <c r="Y1749" s="31"/>
      <c r="Z1749" s="31"/>
      <c r="AA1749" s="43"/>
      <c r="AB1749" s="18"/>
      <c r="AC1749" s="18"/>
      <c r="AE1749" s="18"/>
      <c r="AF1749" s="18"/>
      <c r="AG1749" s="18"/>
      <c r="AI1749" s="18"/>
      <c r="AK1749" s="18"/>
      <c r="AL1749" s="18"/>
      <c r="AN1749" s="36"/>
      <c r="AO1749" s="36"/>
      <c r="AP1749" s="36"/>
      <c r="AQ1749" s="36"/>
      <c r="AR1749" s="36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</row>
    <row r="1750" spans="6:69" x14ac:dyDescent="0.25">
      <c r="F1750" s="18"/>
      <c r="G1750" s="18"/>
      <c r="H1750" s="252"/>
      <c r="I1750" s="18"/>
      <c r="J1750" s="18"/>
      <c r="W1750" s="215"/>
      <c r="X1750" s="18"/>
      <c r="Y1750" s="31"/>
      <c r="Z1750" s="31"/>
      <c r="AA1750" s="43"/>
      <c r="AB1750" s="18"/>
      <c r="AC1750" s="18"/>
      <c r="AE1750" s="18"/>
      <c r="AF1750" s="18"/>
      <c r="AG1750" s="18"/>
      <c r="AI1750" s="18"/>
      <c r="AK1750" s="18"/>
      <c r="AL1750" s="18"/>
      <c r="AN1750" s="36"/>
      <c r="AO1750" s="36"/>
      <c r="AP1750" s="36"/>
      <c r="AQ1750" s="36"/>
      <c r="AR1750" s="36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</row>
    <row r="1751" spans="6:69" x14ac:dyDescent="0.25">
      <c r="F1751" s="18"/>
      <c r="G1751" s="18"/>
      <c r="H1751" s="252"/>
      <c r="I1751" s="18"/>
      <c r="J1751" s="18"/>
      <c r="W1751" s="215"/>
      <c r="X1751" s="18"/>
      <c r="Y1751" s="31"/>
      <c r="Z1751" s="31"/>
      <c r="AA1751" s="43"/>
      <c r="AB1751" s="18"/>
      <c r="AC1751" s="18"/>
      <c r="AE1751" s="18"/>
      <c r="AF1751" s="18"/>
      <c r="AG1751" s="18"/>
      <c r="AI1751" s="18"/>
      <c r="AK1751" s="18"/>
      <c r="AL1751" s="18"/>
      <c r="AN1751" s="36"/>
      <c r="AO1751" s="36"/>
      <c r="AP1751" s="36"/>
      <c r="AQ1751" s="36"/>
      <c r="AR1751" s="36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</row>
    <row r="1752" spans="6:69" x14ac:dyDescent="0.25">
      <c r="F1752" s="18"/>
      <c r="G1752" s="18"/>
      <c r="H1752" s="252"/>
      <c r="I1752" s="18"/>
      <c r="J1752" s="18"/>
      <c r="W1752" s="215"/>
      <c r="X1752" s="18"/>
      <c r="Y1752" s="31"/>
      <c r="Z1752" s="31"/>
      <c r="AA1752" s="43"/>
      <c r="AB1752" s="18"/>
      <c r="AC1752" s="18"/>
      <c r="AE1752" s="18"/>
      <c r="AF1752" s="18"/>
      <c r="AG1752" s="18"/>
      <c r="AI1752" s="18"/>
      <c r="AK1752" s="18"/>
      <c r="AL1752" s="18"/>
      <c r="AN1752" s="36"/>
      <c r="AO1752" s="36"/>
      <c r="AP1752" s="36"/>
      <c r="AQ1752" s="36"/>
      <c r="AR1752" s="36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</row>
    <row r="1753" spans="6:69" x14ac:dyDescent="0.25">
      <c r="F1753" s="18"/>
      <c r="G1753" s="18"/>
      <c r="H1753" s="252"/>
      <c r="I1753" s="18"/>
      <c r="J1753" s="18"/>
      <c r="W1753" s="215"/>
      <c r="X1753" s="18"/>
      <c r="Y1753" s="31"/>
      <c r="Z1753" s="31"/>
      <c r="AA1753" s="43"/>
      <c r="AB1753" s="18"/>
      <c r="AC1753" s="18"/>
      <c r="AE1753" s="18"/>
      <c r="AF1753" s="18"/>
      <c r="AG1753" s="18"/>
      <c r="AI1753" s="18"/>
      <c r="AK1753" s="18"/>
      <c r="AL1753" s="18"/>
      <c r="AN1753" s="36"/>
      <c r="AO1753" s="36"/>
      <c r="AP1753" s="36"/>
      <c r="AQ1753" s="36"/>
      <c r="AR1753" s="36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</row>
    <row r="1754" spans="6:69" x14ac:dyDescent="0.25">
      <c r="F1754" s="18"/>
      <c r="G1754" s="18"/>
      <c r="H1754" s="252"/>
      <c r="I1754" s="18"/>
      <c r="J1754" s="18"/>
      <c r="W1754" s="215"/>
      <c r="X1754" s="18"/>
      <c r="Y1754" s="31"/>
      <c r="Z1754" s="31"/>
      <c r="AA1754" s="43"/>
      <c r="AB1754" s="18"/>
      <c r="AC1754" s="18"/>
      <c r="AE1754" s="18"/>
      <c r="AF1754" s="18"/>
      <c r="AG1754" s="18"/>
      <c r="AI1754" s="18"/>
      <c r="AK1754" s="18"/>
      <c r="AL1754" s="18"/>
      <c r="AN1754" s="36"/>
      <c r="AO1754" s="36"/>
      <c r="AP1754" s="36"/>
      <c r="AQ1754" s="36"/>
      <c r="AR1754" s="36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</row>
    <row r="1755" spans="6:69" x14ac:dyDescent="0.25">
      <c r="F1755" s="18"/>
      <c r="G1755" s="18"/>
      <c r="H1755" s="252"/>
      <c r="I1755" s="18"/>
      <c r="J1755" s="18"/>
      <c r="W1755" s="215"/>
      <c r="X1755" s="18"/>
      <c r="Y1755" s="31"/>
      <c r="Z1755" s="31"/>
      <c r="AA1755" s="43"/>
      <c r="AB1755" s="18"/>
      <c r="AC1755" s="18"/>
      <c r="AE1755" s="18"/>
      <c r="AF1755" s="18"/>
      <c r="AG1755" s="18"/>
      <c r="AI1755" s="18"/>
      <c r="AK1755" s="18"/>
      <c r="AL1755" s="18"/>
      <c r="AN1755" s="36"/>
      <c r="AO1755" s="36"/>
      <c r="AP1755" s="36"/>
      <c r="AQ1755" s="36"/>
      <c r="AR1755" s="36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</row>
    <row r="1756" spans="6:69" x14ac:dyDescent="0.25">
      <c r="F1756" s="18"/>
      <c r="G1756" s="18"/>
      <c r="H1756" s="252"/>
      <c r="I1756" s="18"/>
      <c r="J1756" s="18"/>
      <c r="W1756" s="215"/>
      <c r="X1756" s="18"/>
      <c r="Y1756" s="31"/>
      <c r="Z1756" s="31"/>
      <c r="AA1756" s="43"/>
      <c r="AB1756" s="18"/>
      <c r="AC1756" s="18"/>
      <c r="AE1756" s="18"/>
      <c r="AF1756" s="18"/>
      <c r="AG1756" s="18"/>
      <c r="AI1756" s="18"/>
      <c r="AK1756" s="18"/>
      <c r="AL1756" s="18"/>
      <c r="AN1756" s="36"/>
      <c r="AO1756" s="36"/>
      <c r="AP1756" s="36"/>
      <c r="AQ1756" s="36"/>
      <c r="AR1756" s="36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</row>
    <row r="1757" spans="6:69" x14ac:dyDescent="0.25">
      <c r="F1757" s="18"/>
      <c r="G1757" s="18"/>
      <c r="H1757" s="252"/>
      <c r="I1757" s="18"/>
      <c r="J1757" s="18"/>
      <c r="W1757" s="215"/>
      <c r="X1757" s="18"/>
      <c r="Y1757" s="31"/>
      <c r="Z1757" s="31"/>
      <c r="AA1757" s="43"/>
      <c r="AB1757" s="18"/>
      <c r="AC1757" s="18"/>
      <c r="AE1757" s="18"/>
      <c r="AF1757" s="18"/>
      <c r="AG1757" s="18"/>
      <c r="AI1757" s="18"/>
      <c r="AK1757" s="18"/>
      <c r="AL1757" s="18"/>
      <c r="AN1757" s="36"/>
      <c r="AO1757" s="36"/>
      <c r="AP1757" s="36"/>
      <c r="AQ1757" s="36"/>
      <c r="AR1757" s="36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</row>
    <row r="1758" spans="6:69" x14ac:dyDescent="0.25">
      <c r="F1758" s="18"/>
      <c r="G1758" s="18"/>
      <c r="H1758" s="252"/>
      <c r="I1758" s="18"/>
      <c r="J1758" s="18"/>
      <c r="W1758" s="215"/>
      <c r="X1758" s="18"/>
      <c r="Y1758" s="31"/>
      <c r="Z1758" s="31"/>
      <c r="AA1758" s="43"/>
      <c r="AB1758" s="18"/>
      <c r="AC1758" s="18"/>
      <c r="AE1758" s="18"/>
      <c r="AF1758" s="18"/>
      <c r="AG1758" s="18"/>
      <c r="AI1758" s="18"/>
      <c r="AK1758" s="18"/>
      <c r="AL1758" s="18"/>
      <c r="AN1758" s="36"/>
      <c r="AO1758" s="36"/>
      <c r="AP1758" s="36"/>
      <c r="AQ1758" s="36"/>
      <c r="AR1758" s="36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</row>
    <row r="1759" spans="6:69" x14ac:dyDescent="0.25">
      <c r="F1759" s="18"/>
      <c r="G1759" s="18"/>
      <c r="H1759" s="252"/>
      <c r="I1759" s="18"/>
      <c r="J1759" s="18"/>
      <c r="W1759" s="215"/>
      <c r="X1759" s="18"/>
      <c r="Y1759" s="31"/>
      <c r="Z1759" s="31"/>
      <c r="AA1759" s="43"/>
      <c r="AB1759" s="18"/>
      <c r="AC1759" s="18"/>
      <c r="AE1759" s="18"/>
      <c r="AF1759" s="18"/>
      <c r="AG1759" s="18"/>
      <c r="AI1759" s="18"/>
      <c r="AK1759" s="18"/>
      <c r="AL1759" s="18"/>
      <c r="AN1759" s="36"/>
      <c r="AO1759" s="36"/>
      <c r="AP1759" s="36"/>
      <c r="AQ1759" s="36"/>
      <c r="AR1759" s="36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</row>
    <row r="1760" spans="6:69" x14ac:dyDescent="0.25">
      <c r="F1760" s="18"/>
      <c r="G1760" s="18"/>
      <c r="H1760" s="252"/>
      <c r="I1760" s="18"/>
      <c r="J1760" s="18"/>
      <c r="W1760" s="215"/>
      <c r="X1760" s="18"/>
      <c r="Y1760" s="31"/>
      <c r="Z1760" s="31"/>
      <c r="AA1760" s="43"/>
      <c r="AB1760" s="18"/>
      <c r="AC1760" s="18"/>
      <c r="AE1760" s="18"/>
      <c r="AF1760" s="18"/>
      <c r="AG1760" s="18"/>
      <c r="AI1760" s="18"/>
      <c r="AK1760" s="18"/>
      <c r="AL1760" s="18"/>
      <c r="AN1760" s="36"/>
      <c r="AO1760" s="36"/>
      <c r="AP1760" s="36"/>
      <c r="AQ1760" s="36"/>
      <c r="AR1760" s="36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</row>
    <row r="1761" spans="6:69" x14ac:dyDescent="0.25">
      <c r="F1761" s="18"/>
      <c r="G1761" s="18"/>
      <c r="H1761" s="252"/>
      <c r="I1761" s="18"/>
      <c r="J1761" s="18"/>
      <c r="W1761" s="215"/>
      <c r="X1761" s="18"/>
      <c r="Y1761" s="31"/>
      <c r="Z1761" s="31"/>
      <c r="AA1761" s="43"/>
      <c r="AB1761" s="18"/>
      <c r="AC1761" s="18"/>
      <c r="AE1761" s="18"/>
      <c r="AF1761" s="18"/>
      <c r="AG1761" s="18"/>
      <c r="AI1761" s="18"/>
      <c r="AK1761" s="18"/>
      <c r="AL1761" s="18"/>
      <c r="AN1761" s="36"/>
      <c r="AO1761" s="36"/>
      <c r="AP1761" s="36"/>
      <c r="AQ1761" s="36"/>
      <c r="AR1761" s="36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</row>
    <row r="1762" spans="6:69" x14ac:dyDescent="0.25">
      <c r="F1762" s="18"/>
      <c r="G1762" s="18"/>
      <c r="H1762" s="252"/>
      <c r="I1762" s="18"/>
      <c r="J1762" s="18"/>
      <c r="W1762" s="215"/>
      <c r="X1762" s="18"/>
      <c r="Y1762" s="31"/>
      <c r="Z1762" s="31"/>
      <c r="AA1762" s="43"/>
      <c r="AB1762" s="18"/>
      <c r="AC1762" s="18"/>
      <c r="AE1762" s="18"/>
      <c r="AF1762" s="18"/>
      <c r="AG1762" s="18"/>
      <c r="AI1762" s="18"/>
      <c r="AK1762" s="18"/>
      <c r="AL1762" s="18"/>
      <c r="AN1762" s="36"/>
      <c r="AO1762" s="36"/>
      <c r="AP1762" s="36"/>
      <c r="AQ1762" s="36"/>
      <c r="AR1762" s="36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</row>
    <row r="1763" spans="6:69" x14ac:dyDescent="0.25">
      <c r="F1763" s="18"/>
      <c r="G1763" s="18"/>
      <c r="H1763" s="252"/>
      <c r="I1763" s="18"/>
      <c r="J1763" s="18"/>
      <c r="W1763" s="215"/>
      <c r="X1763" s="18"/>
      <c r="Y1763" s="31"/>
      <c r="Z1763" s="31"/>
      <c r="AA1763" s="43"/>
      <c r="AB1763" s="18"/>
      <c r="AC1763" s="18"/>
      <c r="AE1763" s="18"/>
      <c r="AF1763" s="18"/>
      <c r="AG1763" s="18"/>
      <c r="AI1763" s="18"/>
      <c r="AK1763" s="18"/>
      <c r="AL1763" s="18"/>
      <c r="AN1763" s="36"/>
      <c r="AO1763" s="36"/>
      <c r="AP1763" s="36"/>
      <c r="AQ1763" s="36"/>
      <c r="AR1763" s="36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</row>
    <row r="1764" spans="6:69" x14ac:dyDescent="0.25">
      <c r="F1764" s="18"/>
      <c r="G1764" s="18"/>
      <c r="H1764" s="252"/>
      <c r="I1764" s="18"/>
      <c r="J1764" s="18"/>
      <c r="W1764" s="215"/>
      <c r="X1764" s="18"/>
      <c r="Y1764" s="31"/>
      <c r="Z1764" s="31"/>
      <c r="AA1764" s="43"/>
      <c r="AB1764" s="18"/>
      <c r="AC1764" s="18"/>
      <c r="AE1764" s="18"/>
      <c r="AF1764" s="18"/>
      <c r="AG1764" s="18"/>
      <c r="AI1764" s="18"/>
      <c r="AK1764" s="18"/>
      <c r="AL1764" s="18"/>
      <c r="AN1764" s="36"/>
      <c r="AO1764" s="36"/>
      <c r="AP1764" s="36"/>
      <c r="AQ1764" s="36"/>
      <c r="AR1764" s="36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</row>
    <row r="1765" spans="6:69" x14ac:dyDescent="0.25">
      <c r="F1765" s="18"/>
      <c r="G1765" s="18"/>
      <c r="H1765" s="252"/>
      <c r="I1765" s="18"/>
      <c r="J1765" s="18"/>
      <c r="W1765" s="215"/>
      <c r="X1765" s="18"/>
      <c r="Y1765" s="31"/>
      <c r="Z1765" s="31"/>
      <c r="AA1765" s="43"/>
      <c r="AB1765" s="18"/>
      <c r="AC1765" s="18"/>
      <c r="AE1765" s="18"/>
      <c r="AF1765" s="18"/>
      <c r="AG1765" s="18"/>
      <c r="AI1765" s="18"/>
      <c r="AK1765" s="18"/>
      <c r="AL1765" s="18"/>
      <c r="AN1765" s="36"/>
      <c r="AO1765" s="36"/>
      <c r="AP1765" s="36"/>
      <c r="AQ1765" s="36"/>
      <c r="AR1765" s="36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</row>
    <row r="1766" spans="6:69" x14ac:dyDescent="0.25">
      <c r="F1766" s="18"/>
      <c r="G1766" s="18"/>
      <c r="H1766" s="252"/>
      <c r="I1766" s="18"/>
      <c r="J1766" s="18"/>
      <c r="W1766" s="215"/>
      <c r="X1766" s="18"/>
      <c r="Y1766" s="31"/>
      <c r="Z1766" s="31"/>
      <c r="AA1766" s="43"/>
      <c r="AB1766" s="18"/>
      <c r="AC1766" s="18"/>
      <c r="AE1766" s="18"/>
      <c r="AF1766" s="18"/>
      <c r="AG1766" s="18"/>
      <c r="AI1766" s="18"/>
      <c r="AK1766" s="18"/>
      <c r="AL1766" s="18"/>
      <c r="AN1766" s="36"/>
      <c r="AO1766" s="36"/>
      <c r="AP1766" s="36"/>
      <c r="AQ1766" s="36"/>
      <c r="AR1766" s="36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</row>
    <row r="1767" spans="6:69" x14ac:dyDescent="0.25">
      <c r="F1767" s="18"/>
      <c r="G1767" s="18"/>
      <c r="H1767" s="252"/>
      <c r="I1767" s="18"/>
      <c r="J1767" s="18"/>
      <c r="W1767" s="215"/>
      <c r="X1767" s="18"/>
      <c r="Y1767" s="31"/>
      <c r="Z1767" s="31"/>
      <c r="AA1767" s="43"/>
      <c r="AB1767" s="18"/>
      <c r="AC1767" s="18"/>
      <c r="AE1767" s="18"/>
      <c r="AF1767" s="18"/>
      <c r="AG1767" s="18"/>
      <c r="AI1767" s="18"/>
      <c r="AK1767" s="18"/>
      <c r="AL1767" s="18"/>
      <c r="AN1767" s="36"/>
      <c r="AO1767" s="36"/>
      <c r="AP1767" s="36"/>
      <c r="AQ1767" s="36"/>
      <c r="AR1767" s="36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</row>
    <row r="1768" spans="6:69" x14ac:dyDescent="0.25">
      <c r="F1768" s="18"/>
      <c r="G1768" s="18"/>
      <c r="H1768" s="252"/>
      <c r="I1768" s="18"/>
      <c r="J1768" s="18"/>
      <c r="W1768" s="215"/>
      <c r="X1768" s="18"/>
      <c r="Y1768" s="31"/>
      <c r="Z1768" s="31"/>
      <c r="AA1768" s="43"/>
      <c r="AB1768" s="18"/>
      <c r="AC1768" s="18"/>
      <c r="AE1768" s="18"/>
      <c r="AF1768" s="18"/>
      <c r="AG1768" s="18"/>
      <c r="AI1768" s="18"/>
      <c r="AK1768" s="18"/>
      <c r="AL1768" s="18"/>
      <c r="AN1768" s="36"/>
      <c r="AO1768" s="36"/>
      <c r="AP1768" s="36"/>
      <c r="AQ1768" s="36"/>
      <c r="AR1768" s="36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</row>
    <row r="1769" spans="6:69" x14ac:dyDescent="0.25">
      <c r="F1769" s="18"/>
      <c r="G1769" s="18"/>
      <c r="H1769" s="252"/>
      <c r="I1769" s="18"/>
      <c r="J1769" s="18"/>
      <c r="W1769" s="215"/>
      <c r="X1769" s="18"/>
      <c r="Y1769" s="31"/>
      <c r="Z1769" s="31"/>
      <c r="AA1769" s="43"/>
      <c r="AB1769" s="18"/>
      <c r="AC1769" s="18"/>
      <c r="AE1769" s="18"/>
      <c r="AF1769" s="18"/>
      <c r="AG1769" s="18"/>
      <c r="AI1769" s="18"/>
      <c r="AK1769" s="18"/>
      <c r="AL1769" s="18"/>
      <c r="AN1769" s="36"/>
      <c r="AO1769" s="36"/>
      <c r="AP1769" s="36"/>
      <c r="AQ1769" s="36"/>
      <c r="AR1769" s="36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</row>
    <row r="1770" spans="6:69" x14ac:dyDescent="0.25">
      <c r="F1770" s="18"/>
      <c r="G1770" s="18"/>
      <c r="H1770" s="252"/>
      <c r="I1770" s="18"/>
      <c r="J1770" s="18"/>
      <c r="W1770" s="215"/>
      <c r="X1770" s="18"/>
      <c r="Y1770" s="31"/>
      <c r="Z1770" s="31"/>
      <c r="AA1770" s="43"/>
      <c r="AB1770" s="18"/>
      <c r="AC1770" s="18"/>
      <c r="AE1770" s="18"/>
      <c r="AF1770" s="18"/>
      <c r="AG1770" s="18"/>
      <c r="AI1770" s="18"/>
      <c r="AK1770" s="18"/>
      <c r="AL1770" s="18"/>
      <c r="AN1770" s="36"/>
      <c r="AO1770" s="36"/>
      <c r="AP1770" s="36"/>
      <c r="AQ1770" s="36"/>
      <c r="AR1770" s="36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</row>
    <row r="1771" spans="6:69" x14ac:dyDescent="0.25">
      <c r="F1771" s="18"/>
      <c r="G1771" s="18"/>
      <c r="H1771" s="252"/>
      <c r="I1771" s="18"/>
      <c r="J1771" s="18"/>
      <c r="W1771" s="215"/>
      <c r="X1771" s="18"/>
      <c r="Y1771" s="31"/>
      <c r="Z1771" s="31"/>
      <c r="AA1771" s="43"/>
      <c r="AB1771" s="18"/>
      <c r="AC1771" s="18"/>
      <c r="AE1771" s="18"/>
      <c r="AF1771" s="18"/>
      <c r="AG1771" s="18"/>
      <c r="AI1771" s="18"/>
      <c r="AK1771" s="18"/>
      <c r="AL1771" s="18"/>
      <c r="AN1771" s="36"/>
      <c r="AO1771" s="36"/>
      <c r="AP1771" s="36"/>
      <c r="AQ1771" s="36"/>
      <c r="AR1771" s="36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</row>
    <row r="1772" spans="6:69" x14ac:dyDescent="0.25">
      <c r="F1772" s="18"/>
      <c r="G1772" s="18"/>
      <c r="H1772" s="252"/>
      <c r="I1772" s="18"/>
      <c r="J1772" s="18"/>
      <c r="W1772" s="215"/>
      <c r="X1772" s="18"/>
      <c r="Y1772" s="31"/>
      <c r="Z1772" s="31"/>
      <c r="AA1772" s="43"/>
      <c r="AB1772" s="18"/>
      <c r="AC1772" s="18"/>
      <c r="AE1772" s="18"/>
      <c r="AF1772" s="18"/>
      <c r="AG1772" s="18"/>
      <c r="AI1772" s="18"/>
      <c r="AK1772" s="18"/>
      <c r="AL1772" s="18"/>
      <c r="AN1772" s="36"/>
      <c r="AO1772" s="36"/>
      <c r="AP1772" s="36"/>
      <c r="AQ1772" s="36"/>
      <c r="AR1772" s="36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</row>
    <row r="1773" spans="6:69" x14ac:dyDescent="0.25">
      <c r="F1773" s="18"/>
      <c r="G1773" s="18"/>
      <c r="H1773" s="252"/>
      <c r="I1773" s="18"/>
      <c r="J1773" s="18"/>
      <c r="W1773" s="215"/>
      <c r="X1773" s="18"/>
      <c r="Y1773" s="31"/>
      <c r="Z1773" s="31"/>
      <c r="AA1773" s="43"/>
      <c r="AB1773" s="18"/>
      <c r="AC1773" s="18"/>
      <c r="AE1773" s="18"/>
      <c r="AF1773" s="18"/>
      <c r="AG1773" s="18"/>
      <c r="AI1773" s="18"/>
      <c r="AK1773" s="18"/>
      <c r="AL1773" s="18"/>
      <c r="AN1773" s="36"/>
      <c r="AO1773" s="36"/>
      <c r="AP1773" s="36"/>
      <c r="AQ1773" s="36"/>
      <c r="AR1773" s="36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</row>
    <row r="1774" spans="6:69" x14ac:dyDescent="0.25">
      <c r="F1774" s="18"/>
      <c r="G1774" s="18"/>
      <c r="H1774" s="252"/>
      <c r="I1774" s="18"/>
      <c r="J1774" s="18"/>
      <c r="W1774" s="215"/>
      <c r="X1774" s="18"/>
      <c r="Y1774" s="31"/>
      <c r="Z1774" s="31"/>
      <c r="AA1774" s="43"/>
      <c r="AB1774" s="18"/>
      <c r="AC1774" s="18"/>
      <c r="AE1774" s="18"/>
      <c r="AF1774" s="18"/>
      <c r="AG1774" s="18"/>
      <c r="AI1774" s="18"/>
      <c r="AK1774" s="18"/>
      <c r="AL1774" s="18"/>
      <c r="AN1774" s="36"/>
      <c r="AO1774" s="36"/>
      <c r="AP1774" s="36"/>
      <c r="AQ1774" s="36"/>
      <c r="AR1774" s="36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</row>
    <row r="1775" spans="6:69" x14ac:dyDescent="0.25">
      <c r="F1775" s="18"/>
      <c r="G1775" s="18"/>
      <c r="H1775" s="252"/>
      <c r="I1775" s="18"/>
      <c r="J1775" s="18"/>
      <c r="W1775" s="215"/>
      <c r="X1775" s="18"/>
      <c r="Y1775" s="31"/>
      <c r="Z1775" s="31"/>
      <c r="AA1775" s="43"/>
      <c r="AB1775" s="18"/>
      <c r="AC1775" s="18"/>
      <c r="AE1775" s="18"/>
      <c r="AF1775" s="18"/>
      <c r="AG1775" s="18"/>
      <c r="AI1775" s="18"/>
      <c r="AK1775" s="18"/>
      <c r="AL1775" s="18"/>
      <c r="AN1775" s="36"/>
      <c r="AO1775" s="36"/>
      <c r="AP1775" s="36"/>
      <c r="AQ1775" s="36"/>
      <c r="AR1775" s="36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</row>
    <row r="1776" spans="6:69" x14ac:dyDescent="0.25">
      <c r="F1776" s="18"/>
      <c r="G1776" s="18"/>
      <c r="H1776" s="252"/>
      <c r="I1776" s="18"/>
      <c r="J1776" s="18"/>
      <c r="W1776" s="215"/>
      <c r="X1776" s="18"/>
      <c r="Y1776" s="31"/>
      <c r="Z1776" s="31"/>
      <c r="AA1776" s="43"/>
      <c r="AB1776" s="18"/>
      <c r="AC1776" s="18"/>
      <c r="AE1776" s="18"/>
      <c r="AF1776" s="18"/>
      <c r="AG1776" s="18"/>
      <c r="AI1776" s="18"/>
      <c r="AK1776" s="18"/>
      <c r="AL1776" s="18"/>
      <c r="AN1776" s="36"/>
      <c r="AO1776" s="36"/>
      <c r="AP1776" s="36"/>
      <c r="AQ1776" s="36"/>
      <c r="AR1776" s="36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</row>
    <row r="1777" spans="6:69" x14ac:dyDescent="0.25">
      <c r="F1777" s="18"/>
      <c r="G1777" s="18"/>
      <c r="H1777" s="252"/>
      <c r="I1777" s="18"/>
      <c r="J1777" s="18"/>
      <c r="W1777" s="215"/>
      <c r="X1777" s="18"/>
      <c r="Y1777" s="31"/>
      <c r="Z1777" s="31"/>
      <c r="AA1777" s="43"/>
      <c r="AB1777" s="18"/>
      <c r="AC1777" s="18"/>
      <c r="AE1777" s="18"/>
      <c r="AF1777" s="18"/>
      <c r="AG1777" s="18"/>
      <c r="AI1777" s="18"/>
      <c r="AK1777" s="18"/>
      <c r="AL1777" s="18"/>
      <c r="AN1777" s="36"/>
      <c r="AO1777" s="36"/>
      <c r="AP1777" s="36"/>
      <c r="AQ1777" s="36"/>
      <c r="AR1777" s="36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</row>
    <row r="1778" spans="6:69" x14ac:dyDescent="0.25">
      <c r="F1778" s="18"/>
      <c r="G1778" s="18"/>
      <c r="H1778" s="252"/>
      <c r="I1778" s="18"/>
      <c r="J1778" s="18"/>
      <c r="W1778" s="215"/>
      <c r="X1778" s="18"/>
      <c r="Y1778" s="31"/>
      <c r="Z1778" s="31"/>
      <c r="AA1778" s="43"/>
      <c r="AB1778" s="18"/>
      <c r="AC1778" s="18"/>
      <c r="AE1778" s="18"/>
      <c r="AF1778" s="18"/>
      <c r="AG1778" s="18"/>
      <c r="AI1778" s="18"/>
      <c r="AK1778" s="18"/>
      <c r="AL1778" s="18"/>
      <c r="AN1778" s="36"/>
      <c r="AO1778" s="36"/>
      <c r="AP1778" s="36"/>
      <c r="AQ1778" s="36"/>
      <c r="AR1778" s="36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</row>
    <row r="1779" spans="6:69" x14ac:dyDescent="0.25">
      <c r="F1779" s="18"/>
      <c r="G1779" s="18"/>
      <c r="H1779" s="252"/>
      <c r="I1779" s="18"/>
      <c r="J1779" s="18"/>
      <c r="W1779" s="215"/>
      <c r="X1779" s="18"/>
      <c r="Y1779" s="31"/>
      <c r="Z1779" s="31"/>
      <c r="AA1779" s="43"/>
      <c r="AB1779" s="18"/>
      <c r="AC1779" s="18"/>
      <c r="AE1779" s="18"/>
      <c r="AF1779" s="18"/>
      <c r="AG1779" s="18"/>
      <c r="AI1779" s="18"/>
      <c r="AK1779" s="18"/>
      <c r="AL1779" s="18"/>
      <c r="AN1779" s="36"/>
      <c r="AO1779" s="36"/>
      <c r="AP1779" s="36"/>
      <c r="AQ1779" s="36"/>
      <c r="AR1779" s="36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</row>
    <row r="1780" spans="6:69" x14ac:dyDescent="0.25">
      <c r="F1780" s="18"/>
      <c r="G1780" s="18"/>
      <c r="H1780" s="252"/>
      <c r="I1780" s="18"/>
      <c r="J1780" s="18"/>
      <c r="W1780" s="215"/>
      <c r="X1780" s="18"/>
      <c r="Y1780" s="31"/>
      <c r="Z1780" s="31"/>
      <c r="AA1780" s="43"/>
      <c r="AB1780" s="18"/>
      <c r="AC1780" s="18"/>
      <c r="AE1780" s="18"/>
      <c r="AF1780" s="18"/>
      <c r="AG1780" s="18"/>
      <c r="AI1780" s="18"/>
      <c r="AK1780" s="18"/>
      <c r="AL1780" s="18"/>
      <c r="AN1780" s="36"/>
      <c r="AO1780" s="36"/>
      <c r="AP1780" s="36"/>
      <c r="AQ1780" s="36"/>
      <c r="AR1780" s="36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</row>
    <row r="1781" spans="6:69" x14ac:dyDescent="0.25">
      <c r="F1781" s="18"/>
      <c r="G1781" s="18"/>
      <c r="H1781" s="252"/>
      <c r="I1781" s="18"/>
      <c r="J1781" s="18"/>
      <c r="W1781" s="215"/>
      <c r="X1781" s="18"/>
      <c r="Y1781" s="31"/>
      <c r="Z1781" s="31"/>
      <c r="AA1781" s="43"/>
      <c r="AB1781" s="18"/>
      <c r="AC1781" s="18"/>
      <c r="AE1781" s="18"/>
      <c r="AF1781" s="18"/>
      <c r="AG1781" s="18"/>
      <c r="AI1781" s="18"/>
      <c r="AK1781" s="18"/>
      <c r="AL1781" s="18"/>
      <c r="AN1781" s="36"/>
      <c r="AO1781" s="36"/>
      <c r="AP1781" s="36"/>
      <c r="AQ1781" s="36"/>
      <c r="AR1781" s="36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</row>
    <row r="1782" spans="6:69" x14ac:dyDescent="0.25">
      <c r="F1782" s="18"/>
      <c r="G1782" s="18"/>
      <c r="H1782" s="252"/>
      <c r="I1782" s="18"/>
      <c r="J1782" s="18"/>
      <c r="W1782" s="215"/>
      <c r="X1782" s="18"/>
      <c r="Y1782" s="31"/>
      <c r="Z1782" s="31"/>
      <c r="AA1782" s="43"/>
      <c r="AB1782" s="18"/>
      <c r="AC1782" s="18"/>
      <c r="AE1782" s="18"/>
      <c r="AF1782" s="18"/>
      <c r="AG1782" s="18"/>
      <c r="AI1782" s="18"/>
      <c r="AK1782" s="18"/>
      <c r="AL1782" s="18"/>
      <c r="AN1782" s="36"/>
      <c r="AO1782" s="36"/>
      <c r="AP1782" s="36"/>
      <c r="AQ1782" s="36"/>
      <c r="AR1782" s="36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</row>
    <row r="1783" spans="6:69" x14ac:dyDescent="0.25">
      <c r="F1783" s="18"/>
      <c r="G1783" s="18"/>
      <c r="H1783" s="252"/>
      <c r="I1783" s="18"/>
      <c r="J1783" s="18"/>
      <c r="W1783" s="215"/>
      <c r="X1783" s="18"/>
      <c r="Y1783" s="31"/>
      <c r="Z1783" s="31"/>
      <c r="AA1783" s="43"/>
      <c r="AB1783" s="18"/>
      <c r="AC1783" s="18"/>
      <c r="AE1783" s="18"/>
      <c r="AF1783" s="18"/>
      <c r="AG1783" s="18"/>
      <c r="AI1783" s="18"/>
      <c r="AK1783" s="18"/>
      <c r="AL1783" s="18"/>
      <c r="AN1783" s="36"/>
      <c r="AO1783" s="36"/>
      <c r="AP1783" s="36"/>
      <c r="AQ1783" s="36"/>
      <c r="AR1783" s="36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</row>
    <row r="1784" spans="6:69" x14ac:dyDescent="0.25">
      <c r="F1784" s="18"/>
      <c r="G1784" s="18"/>
      <c r="H1784" s="252"/>
      <c r="I1784" s="18"/>
      <c r="J1784" s="18"/>
      <c r="W1784" s="215"/>
      <c r="X1784" s="18"/>
      <c r="Y1784" s="31"/>
      <c r="Z1784" s="31"/>
      <c r="AA1784" s="43"/>
      <c r="AB1784" s="18"/>
      <c r="AC1784" s="18"/>
      <c r="AE1784" s="18"/>
      <c r="AF1784" s="18"/>
      <c r="AG1784" s="18"/>
      <c r="AI1784" s="18"/>
      <c r="AK1784" s="18"/>
      <c r="AL1784" s="18"/>
      <c r="AN1784" s="36"/>
      <c r="AO1784" s="36"/>
      <c r="AP1784" s="36"/>
      <c r="AQ1784" s="36"/>
      <c r="AR1784" s="36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</row>
    <row r="1785" spans="6:69" x14ac:dyDescent="0.25">
      <c r="F1785" s="18"/>
      <c r="G1785" s="18"/>
      <c r="H1785" s="252"/>
      <c r="I1785" s="18"/>
      <c r="J1785" s="18"/>
      <c r="W1785" s="215"/>
      <c r="X1785" s="18"/>
      <c r="Y1785" s="31"/>
      <c r="Z1785" s="31"/>
      <c r="AA1785" s="43"/>
      <c r="AB1785" s="18"/>
      <c r="AC1785" s="18"/>
      <c r="AE1785" s="18"/>
      <c r="AF1785" s="18"/>
      <c r="AG1785" s="18"/>
      <c r="AI1785" s="18"/>
      <c r="AK1785" s="18"/>
      <c r="AL1785" s="18"/>
      <c r="AN1785" s="36"/>
      <c r="AO1785" s="36"/>
      <c r="AP1785" s="36"/>
      <c r="AQ1785" s="36"/>
      <c r="AR1785" s="36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</row>
    <row r="1786" spans="6:69" x14ac:dyDescent="0.25">
      <c r="F1786" s="18"/>
      <c r="G1786" s="18"/>
      <c r="H1786" s="252"/>
      <c r="I1786" s="18"/>
      <c r="J1786" s="18"/>
      <c r="W1786" s="215"/>
      <c r="X1786" s="18"/>
      <c r="Y1786" s="31"/>
      <c r="Z1786" s="31"/>
      <c r="AA1786" s="43"/>
      <c r="AB1786" s="18"/>
      <c r="AC1786" s="18"/>
      <c r="AE1786" s="18"/>
      <c r="AF1786" s="18"/>
      <c r="AG1786" s="18"/>
      <c r="AI1786" s="18"/>
      <c r="AK1786" s="18"/>
      <c r="AL1786" s="18"/>
      <c r="AN1786" s="36"/>
      <c r="AO1786" s="36"/>
      <c r="AP1786" s="36"/>
      <c r="AQ1786" s="36"/>
      <c r="AR1786" s="36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</row>
    <row r="1787" spans="6:69" x14ac:dyDescent="0.25">
      <c r="F1787" s="18"/>
      <c r="G1787" s="18"/>
      <c r="H1787" s="252"/>
      <c r="I1787" s="18"/>
      <c r="J1787" s="18"/>
      <c r="W1787" s="215"/>
      <c r="X1787" s="18"/>
      <c r="Y1787" s="31"/>
      <c r="Z1787" s="31"/>
      <c r="AA1787" s="43"/>
      <c r="AB1787" s="18"/>
      <c r="AC1787" s="18"/>
      <c r="AE1787" s="18"/>
      <c r="AF1787" s="18"/>
      <c r="AG1787" s="18"/>
      <c r="AI1787" s="18"/>
      <c r="AK1787" s="18"/>
      <c r="AL1787" s="18"/>
      <c r="AN1787" s="36"/>
      <c r="AO1787" s="36"/>
      <c r="AP1787" s="36"/>
      <c r="AQ1787" s="36"/>
      <c r="AR1787" s="36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</row>
    <row r="1788" spans="6:69" x14ac:dyDescent="0.25">
      <c r="F1788" s="18"/>
      <c r="G1788" s="18"/>
      <c r="H1788" s="252"/>
      <c r="I1788" s="18"/>
      <c r="J1788" s="18"/>
      <c r="W1788" s="215"/>
      <c r="X1788" s="18"/>
      <c r="Y1788" s="31"/>
      <c r="Z1788" s="31"/>
      <c r="AA1788" s="43"/>
      <c r="AB1788" s="18"/>
      <c r="AC1788" s="18"/>
      <c r="AE1788" s="18"/>
      <c r="AF1788" s="18"/>
      <c r="AG1788" s="18"/>
      <c r="AI1788" s="18"/>
      <c r="AK1788" s="18"/>
      <c r="AL1788" s="18"/>
      <c r="AN1788" s="36"/>
      <c r="AO1788" s="36"/>
      <c r="AP1788" s="36"/>
      <c r="AQ1788" s="36"/>
      <c r="AR1788" s="36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</row>
    <row r="1789" spans="6:69" x14ac:dyDescent="0.25">
      <c r="F1789" s="18"/>
      <c r="G1789" s="18"/>
      <c r="H1789" s="252"/>
      <c r="I1789" s="18"/>
      <c r="J1789" s="18"/>
      <c r="W1789" s="215"/>
      <c r="X1789" s="18"/>
      <c r="Y1789" s="31"/>
      <c r="Z1789" s="31"/>
      <c r="AA1789" s="43"/>
      <c r="AB1789" s="18"/>
      <c r="AC1789" s="18"/>
      <c r="AE1789" s="18"/>
      <c r="AF1789" s="18"/>
      <c r="AG1789" s="18"/>
      <c r="AI1789" s="18"/>
      <c r="AK1789" s="18"/>
      <c r="AL1789" s="18"/>
      <c r="AN1789" s="36"/>
      <c r="AO1789" s="36"/>
      <c r="AP1789" s="36"/>
      <c r="AQ1789" s="36"/>
      <c r="AR1789" s="36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</row>
    <row r="1790" spans="6:69" x14ac:dyDescent="0.25">
      <c r="F1790" s="18"/>
      <c r="G1790" s="18"/>
      <c r="H1790" s="252"/>
      <c r="I1790" s="18"/>
      <c r="J1790" s="18"/>
      <c r="W1790" s="215"/>
      <c r="X1790" s="18"/>
      <c r="Y1790" s="31"/>
      <c r="Z1790" s="31"/>
      <c r="AA1790" s="43"/>
      <c r="AB1790" s="18"/>
      <c r="AC1790" s="18"/>
      <c r="AE1790" s="18"/>
      <c r="AF1790" s="18"/>
      <c r="AG1790" s="18"/>
      <c r="AI1790" s="18"/>
      <c r="AK1790" s="18"/>
      <c r="AL1790" s="18"/>
      <c r="AN1790" s="36"/>
      <c r="AO1790" s="36"/>
      <c r="AP1790" s="36"/>
      <c r="AQ1790" s="36"/>
      <c r="AR1790" s="36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</row>
    <row r="1791" spans="6:69" x14ac:dyDescent="0.25">
      <c r="F1791" s="18"/>
      <c r="G1791" s="18"/>
      <c r="H1791" s="252"/>
      <c r="I1791" s="18"/>
      <c r="J1791" s="18"/>
      <c r="W1791" s="215"/>
      <c r="X1791" s="18"/>
      <c r="Y1791" s="31"/>
      <c r="Z1791" s="31"/>
      <c r="AA1791" s="43"/>
      <c r="AB1791" s="18"/>
      <c r="AC1791" s="18"/>
      <c r="AE1791" s="18"/>
      <c r="AF1791" s="18"/>
      <c r="AG1791" s="18"/>
      <c r="AI1791" s="18"/>
      <c r="AK1791" s="18"/>
      <c r="AL1791" s="18"/>
      <c r="AN1791" s="36"/>
      <c r="AO1791" s="36"/>
      <c r="AP1791" s="36"/>
      <c r="AQ1791" s="36"/>
      <c r="AR1791" s="36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</row>
    <row r="1792" spans="6:69" x14ac:dyDescent="0.25">
      <c r="F1792" s="18"/>
      <c r="G1792" s="18"/>
      <c r="H1792" s="252"/>
      <c r="I1792" s="18"/>
      <c r="J1792" s="18"/>
      <c r="W1792" s="215"/>
      <c r="X1792" s="18"/>
      <c r="Y1792" s="31"/>
      <c r="Z1792" s="31"/>
      <c r="AA1792" s="43"/>
      <c r="AB1792" s="18"/>
      <c r="AC1792" s="18"/>
      <c r="AE1792" s="18"/>
      <c r="AF1792" s="18"/>
      <c r="AG1792" s="18"/>
      <c r="AI1792" s="18"/>
      <c r="AK1792" s="18"/>
      <c r="AL1792" s="18"/>
      <c r="AN1792" s="36"/>
      <c r="AO1792" s="36"/>
      <c r="AP1792" s="36"/>
      <c r="AQ1792" s="36"/>
      <c r="AR1792" s="36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</row>
    <row r="1793" spans="6:69" x14ac:dyDescent="0.25">
      <c r="F1793" s="18"/>
      <c r="G1793" s="18"/>
      <c r="H1793" s="252"/>
      <c r="I1793" s="18"/>
      <c r="J1793" s="18"/>
      <c r="W1793" s="215"/>
      <c r="X1793" s="18"/>
      <c r="Y1793" s="31"/>
      <c r="Z1793" s="31"/>
      <c r="AA1793" s="43"/>
      <c r="AB1793" s="18"/>
      <c r="AC1793" s="18"/>
      <c r="AE1793" s="18"/>
      <c r="AF1793" s="18"/>
      <c r="AG1793" s="18"/>
      <c r="AI1793" s="18"/>
      <c r="AK1793" s="18"/>
      <c r="AL1793" s="18"/>
      <c r="AN1793" s="36"/>
      <c r="AO1793" s="36"/>
      <c r="AP1793" s="36"/>
      <c r="AQ1793" s="36"/>
      <c r="AR1793" s="36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</row>
    <row r="1794" spans="6:69" x14ac:dyDescent="0.25">
      <c r="F1794" s="18"/>
      <c r="G1794" s="18"/>
      <c r="H1794" s="252"/>
      <c r="I1794" s="18"/>
      <c r="J1794" s="18"/>
      <c r="W1794" s="215"/>
      <c r="X1794" s="18"/>
      <c r="Y1794" s="31"/>
      <c r="Z1794" s="31"/>
      <c r="AA1794" s="43"/>
      <c r="AB1794" s="18"/>
      <c r="AC1794" s="18"/>
      <c r="AE1794" s="18"/>
      <c r="AF1794" s="18"/>
      <c r="AG1794" s="18"/>
      <c r="AI1794" s="18"/>
      <c r="AK1794" s="18"/>
      <c r="AL1794" s="18"/>
      <c r="AN1794" s="36"/>
      <c r="AO1794" s="36"/>
      <c r="AP1794" s="36"/>
      <c r="AQ1794" s="36"/>
      <c r="AR1794" s="36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</row>
    <row r="1795" spans="6:69" x14ac:dyDescent="0.25">
      <c r="F1795" s="18"/>
      <c r="G1795" s="18"/>
      <c r="H1795" s="252"/>
      <c r="I1795" s="18"/>
      <c r="J1795" s="18"/>
      <c r="W1795" s="215"/>
      <c r="X1795" s="18"/>
      <c r="Y1795" s="31"/>
      <c r="Z1795" s="31"/>
      <c r="AA1795" s="43"/>
      <c r="AB1795" s="18"/>
      <c r="AC1795" s="18"/>
      <c r="AE1795" s="18"/>
      <c r="AF1795" s="18"/>
      <c r="AG1795" s="18"/>
      <c r="AI1795" s="18"/>
      <c r="AK1795" s="18"/>
      <c r="AL1795" s="18"/>
      <c r="AN1795" s="36"/>
      <c r="AO1795" s="36"/>
      <c r="AP1795" s="36"/>
      <c r="AQ1795" s="36"/>
      <c r="AR1795" s="36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</row>
    <row r="1796" spans="6:69" x14ac:dyDescent="0.25">
      <c r="F1796" s="18"/>
      <c r="G1796" s="18"/>
      <c r="H1796" s="252"/>
      <c r="I1796" s="18"/>
      <c r="J1796" s="18"/>
      <c r="W1796" s="215"/>
      <c r="X1796" s="18"/>
      <c r="Y1796" s="31"/>
      <c r="Z1796" s="31"/>
      <c r="AA1796" s="43"/>
      <c r="AB1796" s="18"/>
      <c r="AC1796" s="18"/>
      <c r="AE1796" s="18"/>
      <c r="AF1796" s="18"/>
      <c r="AG1796" s="18"/>
      <c r="AI1796" s="18"/>
      <c r="AK1796" s="18"/>
      <c r="AL1796" s="18"/>
      <c r="AN1796" s="36"/>
      <c r="AO1796" s="36"/>
      <c r="AP1796" s="36"/>
      <c r="AQ1796" s="36"/>
      <c r="AR1796" s="36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</row>
    <row r="1797" spans="6:69" x14ac:dyDescent="0.25">
      <c r="F1797" s="18"/>
      <c r="G1797" s="18"/>
      <c r="H1797" s="252"/>
      <c r="I1797" s="18"/>
      <c r="J1797" s="18"/>
      <c r="W1797" s="215"/>
      <c r="X1797" s="18"/>
      <c r="Y1797" s="31"/>
      <c r="Z1797" s="31"/>
      <c r="AA1797" s="43"/>
      <c r="AB1797" s="18"/>
      <c r="AC1797" s="18"/>
      <c r="AE1797" s="18"/>
      <c r="AF1797" s="18"/>
      <c r="AG1797" s="18"/>
      <c r="AI1797" s="18"/>
      <c r="AK1797" s="18"/>
      <c r="AL1797" s="18"/>
      <c r="AN1797" s="36"/>
      <c r="AO1797" s="36"/>
      <c r="AP1797" s="36"/>
      <c r="AQ1797" s="36"/>
      <c r="AR1797" s="36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</row>
    <row r="1798" spans="6:69" x14ac:dyDescent="0.25">
      <c r="F1798" s="18"/>
      <c r="G1798" s="18"/>
      <c r="H1798" s="252"/>
      <c r="I1798" s="18"/>
      <c r="J1798" s="18"/>
      <c r="W1798" s="215"/>
      <c r="X1798" s="18"/>
      <c r="Y1798" s="31"/>
      <c r="Z1798" s="31"/>
      <c r="AA1798" s="43"/>
      <c r="AB1798" s="18"/>
      <c r="AC1798" s="18"/>
      <c r="AE1798" s="18"/>
      <c r="AF1798" s="18"/>
      <c r="AG1798" s="18"/>
      <c r="AI1798" s="18"/>
      <c r="AK1798" s="18"/>
      <c r="AL1798" s="18"/>
      <c r="AN1798" s="36"/>
      <c r="AO1798" s="36"/>
      <c r="AP1798" s="36"/>
      <c r="AQ1798" s="36"/>
      <c r="AR1798" s="36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</row>
    <row r="1799" spans="6:69" x14ac:dyDescent="0.25">
      <c r="F1799" s="18"/>
      <c r="G1799" s="18"/>
      <c r="H1799" s="252"/>
      <c r="I1799" s="18"/>
      <c r="J1799" s="18"/>
      <c r="W1799" s="215"/>
      <c r="X1799" s="18"/>
      <c r="Y1799" s="31"/>
      <c r="Z1799" s="31"/>
      <c r="AA1799" s="43"/>
      <c r="AB1799" s="18"/>
      <c r="AC1799" s="18"/>
      <c r="AE1799" s="18"/>
      <c r="AF1799" s="18"/>
      <c r="AG1799" s="18"/>
      <c r="AI1799" s="18"/>
      <c r="AK1799" s="18"/>
      <c r="AL1799" s="18"/>
      <c r="AN1799" s="36"/>
      <c r="AO1799" s="36"/>
      <c r="AP1799" s="36"/>
      <c r="AQ1799" s="36"/>
      <c r="AR1799" s="36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</row>
    <row r="1800" spans="6:69" x14ac:dyDescent="0.25">
      <c r="F1800" s="18"/>
      <c r="G1800" s="18"/>
      <c r="H1800" s="252"/>
      <c r="I1800" s="18"/>
      <c r="J1800" s="18"/>
      <c r="W1800" s="215"/>
      <c r="X1800" s="18"/>
      <c r="Y1800" s="31"/>
      <c r="Z1800" s="31"/>
      <c r="AA1800" s="43"/>
      <c r="AB1800" s="18"/>
      <c r="AC1800" s="18"/>
      <c r="AE1800" s="18"/>
      <c r="AF1800" s="18"/>
      <c r="AG1800" s="18"/>
      <c r="AI1800" s="18"/>
      <c r="AK1800" s="18"/>
      <c r="AL1800" s="18"/>
      <c r="AN1800" s="36"/>
      <c r="AO1800" s="36"/>
      <c r="AP1800" s="36"/>
      <c r="AQ1800" s="36"/>
      <c r="AR1800" s="36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</row>
    <row r="1801" spans="6:69" x14ac:dyDescent="0.25">
      <c r="F1801" s="18"/>
      <c r="G1801" s="18"/>
      <c r="H1801" s="252"/>
      <c r="I1801" s="18"/>
      <c r="J1801" s="18"/>
      <c r="W1801" s="215"/>
      <c r="X1801" s="18"/>
      <c r="Y1801" s="31"/>
      <c r="Z1801" s="31"/>
      <c r="AA1801" s="43"/>
      <c r="AB1801" s="18"/>
      <c r="AC1801" s="18"/>
      <c r="AE1801" s="18"/>
      <c r="AF1801" s="18"/>
      <c r="AG1801" s="18"/>
      <c r="AI1801" s="18"/>
      <c r="AK1801" s="18"/>
      <c r="AL1801" s="18"/>
      <c r="AN1801" s="36"/>
      <c r="AO1801" s="36"/>
      <c r="AP1801" s="36"/>
      <c r="AQ1801" s="36"/>
      <c r="AR1801" s="36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</row>
    <row r="1802" spans="6:69" x14ac:dyDescent="0.25">
      <c r="F1802" s="18"/>
      <c r="G1802" s="18"/>
      <c r="H1802" s="252"/>
      <c r="I1802" s="18"/>
      <c r="J1802" s="18"/>
      <c r="W1802" s="215"/>
      <c r="X1802" s="18"/>
      <c r="Y1802" s="31"/>
      <c r="Z1802" s="31"/>
      <c r="AA1802" s="43"/>
      <c r="AB1802" s="18"/>
      <c r="AC1802" s="18"/>
      <c r="AE1802" s="18"/>
      <c r="AF1802" s="18"/>
      <c r="AG1802" s="18"/>
      <c r="AI1802" s="18"/>
      <c r="AK1802" s="18"/>
      <c r="AL1802" s="18"/>
      <c r="AN1802" s="36"/>
      <c r="AO1802" s="36"/>
      <c r="AP1802" s="36"/>
      <c r="AQ1802" s="36"/>
      <c r="AR1802" s="36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</row>
    <row r="1803" spans="6:69" x14ac:dyDescent="0.25">
      <c r="F1803" s="18"/>
      <c r="G1803" s="18"/>
      <c r="H1803" s="252"/>
      <c r="I1803" s="18"/>
      <c r="J1803" s="18"/>
      <c r="W1803" s="215"/>
      <c r="X1803" s="18"/>
      <c r="Y1803" s="31"/>
      <c r="Z1803" s="31"/>
      <c r="AA1803" s="43"/>
      <c r="AB1803" s="18"/>
      <c r="AC1803" s="18"/>
      <c r="AE1803" s="18"/>
      <c r="AF1803" s="18"/>
      <c r="AG1803" s="18"/>
      <c r="AI1803" s="18"/>
      <c r="AK1803" s="18"/>
      <c r="AL1803" s="18"/>
      <c r="AN1803" s="36"/>
      <c r="AO1803" s="36"/>
      <c r="AP1803" s="36"/>
      <c r="AQ1803" s="36"/>
      <c r="AR1803" s="36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</row>
    <row r="1804" spans="6:69" x14ac:dyDescent="0.25">
      <c r="F1804" s="18"/>
      <c r="G1804" s="18"/>
      <c r="H1804" s="252"/>
      <c r="I1804" s="18"/>
      <c r="J1804" s="18"/>
      <c r="W1804" s="215"/>
      <c r="X1804" s="18"/>
      <c r="Y1804" s="31"/>
      <c r="Z1804" s="31"/>
      <c r="AA1804" s="43"/>
      <c r="AB1804" s="18"/>
      <c r="AC1804" s="18"/>
      <c r="AE1804" s="18"/>
      <c r="AF1804" s="18"/>
      <c r="AG1804" s="18"/>
      <c r="AI1804" s="18"/>
      <c r="AK1804" s="18"/>
      <c r="AL1804" s="18"/>
      <c r="AN1804" s="36"/>
      <c r="AO1804" s="36"/>
      <c r="AP1804" s="36"/>
      <c r="AQ1804" s="36"/>
      <c r="AR1804" s="36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</row>
    <row r="1805" spans="6:69" x14ac:dyDescent="0.25">
      <c r="F1805" s="18"/>
      <c r="G1805" s="18"/>
      <c r="H1805" s="252"/>
      <c r="I1805" s="18"/>
      <c r="J1805" s="18"/>
      <c r="W1805" s="215"/>
      <c r="X1805" s="18"/>
      <c r="Y1805" s="31"/>
      <c r="Z1805" s="31"/>
      <c r="AA1805" s="43"/>
      <c r="AB1805" s="18"/>
      <c r="AC1805" s="18"/>
      <c r="AE1805" s="18"/>
      <c r="AF1805" s="18"/>
      <c r="AG1805" s="18"/>
      <c r="AI1805" s="18"/>
      <c r="AK1805" s="18"/>
      <c r="AL1805" s="18"/>
      <c r="AN1805" s="36"/>
      <c r="AO1805" s="36"/>
      <c r="AP1805" s="36"/>
      <c r="AQ1805" s="36"/>
      <c r="AR1805" s="36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</row>
    <row r="1806" spans="6:69" x14ac:dyDescent="0.25">
      <c r="F1806" s="18"/>
      <c r="G1806" s="18"/>
      <c r="H1806" s="252"/>
      <c r="I1806" s="18"/>
      <c r="J1806" s="18"/>
      <c r="W1806" s="215"/>
      <c r="X1806" s="18"/>
      <c r="Y1806" s="31"/>
      <c r="Z1806" s="31"/>
      <c r="AA1806" s="43"/>
      <c r="AB1806" s="18"/>
      <c r="AC1806" s="18"/>
      <c r="AE1806" s="18"/>
      <c r="AF1806" s="18"/>
      <c r="AG1806" s="18"/>
      <c r="AI1806" s="18"/>
      <c r="AK1806" s="18"/>
      <c r="AL1806" s="18"/>
      <c r="AN1806" s="36"/>
      <c r="AO1806" s="36"/>
      <c r="AP1806" s="36"/>
      <c r="AQ1806" s="36"/>
      <c r="AR1806" s="36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</row>
    <row r="1807" spans="6:69" x14ac:dyDescent="0.25">
      <c r="F1807" s="18"/>
      <c r="G1807" s="18"/>
      <c r="H1807" s="252"/>
      <c r="I1807" s="18"/>
      <c r="J1807" s="18"/>
      <c r="W1807" s="215"/>
      <c r="X1807" s="18"/>
      <c r="Y1807" s="31"/>
      <c r="Z1807" s="31"/>
      <c r="AA1807" s="43"/>
      <c r="AB1807" s="18"/>
      <c r="AC1807" s="18"/>
      <c r="AE1807" s="18"/>
      <c r="AF1807" s="18"/>
      <c r="AG1807" s="18"/>
      <c r="AI1807" s="18"/>
      <c r="AK1807" s="18"/>
      <c r="AL1807" s="18"/>
      <c r="AN1807" s="36"/>
      <c r="AO1807" s="36"/>
      <c r="AP1807" s="36"/>
      <c r="AQ1807" s="36"/>
      <c r="AR1807" s="36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</row>
    <row r="1808" spans="6:69" x14ac:dyDescent="0.25">
      <c r="F1808" s="18"/>
      <c r="G1808" s="18"/>
      <c r="H1808" s="252"/>
      <c r="I1808" s="18"/>
      <c r="J1808" s="18"/>
      <c r="W1808" s="215"/>
      <c r="X1808" s="18"/>
      <c r="Y1808" s="31"/>
      <c r="Z1808" s="31"/>
      <c r="AA1808" s="43"/>
      <c r="AB1808" s="18"/>
      <c r="AC1808" s="18"/>
      <c r="AE1808" s="18"/>
      <c r="AF1808" s="18"/>
      <c r="AG1808" s="18"/>
      <c r="AI1808" s="18"/>
      <c r="AK1808" s="18"/>
      <c r="AL1808" s="18"/>
      <c r="AN1808" s="36"/>
      <c r="AO1808" s="36"/>
      <c r="AP1808" s="36"/>
      <c r="AQ1808" s="36"/>
      <c r="AR1808" s="36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</row>
    <row r="1809" spans="6:69" x14ac:dyDescent="0.25">
      <c r="F1809" s="18"/>
      <c r="G1809" s="18"/>
      <c r="H1809" s="252"/>
      <c r="I1809" s="18"/>
      <c r="J1809" s="18"/>
      <c r="W1809" s="215"/>
      <c r="X1809" s="18"/>
      <c r="Y1809" s="31"/>
      <c r="Z1809" s="31"/>
      <c r="AA1809" s="43"/>
      <c r="AB1809" s="18"/>
      <c r="AC1809" s="18"/>
      <c r="AE1809" s="18"/>
      <c r="AF1809" s="18"/>
      <c r="AG1809" s="18"/>
      <c r="AI1809" s="18"/>
      <c r="AK1809" s="18"/>
      <c r="AL1809" s="18"/>
      <c r="AN1809" s="36"/>
      <c r="AO1809" s="36"/>
      <c r="AP1809" s="36"/>
      <c r="AQ1809" s="36"/>
      <c r="AR1809" s="36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</row>
    <row r="1810" spans="6:69" x14ac:dyDescent="0.25">
      <c r="F1810" s="18"/>
      <c r="G1810" s="18"/>
      <c r="H1810" s="252"/>
      <c r="I1810" s="18"/>
      <c r="J1810" s="18"/>
      <c r="W1810" s="215"/>
      <c r="X1810" s="18"/>
      <c r="Y1810" s="31"/>
      <c r="Z1810" s="31"/>
      <c r="AA1810" s="43"/>
      <c r="AB1810" s="18"/>
      <c r="AC1810" s="18"/>
      <c r="AE1810" s="18"/>
      <c r="AF1810" s="18"/>
      <c r="AG1810" s="18"/>
      <c r="AI1810" s="18"/>
      <c r="AK1810" s="18"/>
      <c r="AL1810" s="18"/>
      <c r="AN1810" s="36"/>
      <c r="AO1810" s="36"/>
      <c r="AP1810" s="36"/>
      <c r="AQ1810" s="36"/>
      <c r="AR1810" s="36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</row>
    <row r="1811" spans="6:69" x14ac:dyDescent="0.25">
      <c r="F1811" s="18"/>
      <c r="G1811" s="18"/>
      <c r="H1811" s="252"/>
      <c r="I1811" s="18"/>
      <c r="J1811" s="18"/>
      <c r="W1811" s="215"/>
      <c r="X1811" s="18"/>
      <c r="Y1811" s="31"/>
      <c r="Z1811" s="31"/>
      <c r="AA1811" s="43"/>
      <c r="AB1811" s="18"/>
      <c r="AC1811" s="18"/>
      <c r="AE1811" s="18"/>
      <c r="AF1811" s="18"/>
      <c r="AG1811" s="18"/>
      <c r="AI1811" s="18"/>
      <c r="AK1811" s="18"/>
      <c r="AL1811" s="18"/>
      <c r="AN1811" s="36"/>
      <c r="AO1811" s="36"/>
      <c r="AP1811" s="36"/>
      <c r="AQ1811" s="36"/>
      <c r="AR1811" s="36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</row>
    <row r="1812" spans="6:69" x14ac:dyDescent="0.25">
      <c r="F1812" s="18"/>
      <c r="G1812" s="18"/>
      <c r="H1812" s="252"/>
      <c r="I1812" s="18"/>
      <c r="J1812" s="18"/>
      <c r="W1812" s="215"/>
      <c r="X1812" s="18"/>
      <c r="Y1812" s="31"/>
      <c r="Z1812" s="31"/>
      <c r="AA1812" s="43"/>
      <c r="AB1812" s="18"/>
      <c r="AC1812" s="18"/>
      <c r="AE1812" s="18"/>
      <c r="AF1812" s="18"/>
      <c r="AG1812" s="18"/>
      <c r="AI1812" s="18"/>
      <c r="AK1812" s="18"/>
      <c r="AL1812" s="18"/>
      <c r="AN1812" s="36"/>
      <c r="AO1812" s="36"/>
      <c r="AP1812" s="36"/>
      <c r="AQ1812" s="36"/>
      <c r="AR1812" s="36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</row>
    <row r="1813" spans="6:69" x14ac:dyDescent="0.25">
      <c r="F1813" s="18"/>
      <c r="G1813" s="18"/>
      <c r="H1813" s="252"/>
      <c r="I1813" s="18"/>
      <c r="J1813" s="18"/>
      <c r="W1813" s="215"/>
      <c r="X1813" s="18"/>
      <c r="Y1813" s="31"/>
      <c r="Z1813" s="31"/>
      <c r="AA1813" s="43"/>
      <c r="AB1813" s="18"/>
      <c r="AC1813" s="18"/>
      <c r="AE1813" s="18"/>
      <c r="AF1813" s="18"/>
      <c r="AG1813" s="18"/>
      <c r="AI1813" s="18"/>
      <c r="AK1813" s="18"/>
      <c r="AL1813" s="18"/>
      <c r="AN1813" s="36"/>
      <c r="AO1813" s="36"/>
      <c r="AP1813" s="36"/>
      <c r="AQ1813" s="36"/>
      <c r="AR1813" s="36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</row>
    <row r="1814" spans="6:69" x14ac:dyDescent="0.25">
      <c r="F1814" s="18"/>
      <c r="G1814" s="18"/>
      <c r="H1814" s="252"/>
      <c r="I1814" s="18"/>
      <c r="J1814" s="18"/>
      <c r="W1814" s="215"/>
      <c r="X1814" s="18"/>
      <c r="Y1814" s="31"/>
      <c r="Z1814" s="31"/>
      <c r="AA1814" s="43"/>
      <c r="AB1814" s="18"/>
      <c r="AC1814" s="18"/>
      <c r="AE1814" s="18"/>
      <c r="AF1814" s="18"/>
      <c r="AG1814" s="18"/>
      <c r="AI1814" s="18"/>
      <c r="AK1814" s="18"/>
      <c r="AL1814" s="18"/>
      <c r="AN1814" s="36"/>
      <c r="AO1814" s="36"/>
      <c r="AP1814" s="36"/>
      <c r="AQ1814" s="36"/>
      <c r="AR1814" s="36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</row>
    <row r="1815" spans="6:69" x14ac:dyDescent="0.25">
      <c r="F1815" s="18"/>
      <c r="G1815" s="18"/>
      <c r="H1815" s="252"/>
      <c r="I1815" s="18"/>
      <c r="J1815" s="18"/>
      <c r="W1815" s="215"/>
      <c r="X1815" s="18"/>
      <c r="Y1815" s="31"/>
      <c r="Z1815" s="31"/>
      <c r="AA1815" s="43"/>
      <c r="AB1815" s="18"/>
      <c r="AC1815" s="18"/>
      <c r="AE1815" s="18"/>
      <c r="AF1815" s="18"/>
      <c r="AG1815" s="18"/>
      <c r="AI1815" s="18"/>
      <c r="AK1815" s="18"/>
      <c r="AL1815" s="18"/>
      <c r="AN1815" s="36"/>
      <c r="AO1815" s="36"/>
      <c r="AP1815" s="36"/>
      <c r="AQ1815" s="36"/>
      <c r="AR1815" s="36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</row>
    <row r="1816" spans="6:69" x14ac:dyDescent="0.25">
      <c r="F1816" s="18"/>
      <c r="G1816" s="18"/>
      <c r="H1816" s="252"/>
      <c r="I1816" s="18"/>
      <c r="J1816" s="18"/>
      <c r="W1816" s="215"/>
      <c r="X1816" s="18"/>
      <c r="Y1816" s="31"/>
      <c r="Z1816" s="31"/>
      <c r="AA1816" s="43"/>
      <c r="AB1816" s="18"/>
      <c r="AC1816" s="18"/>
      <c r="AE1816" s="18"/>
      <c r="AF1816" s="18"/>
      <c r="AG1816" s="18"/>
      <c r="AI1816" s="18"/>
      <c r="AK1816" s="18"/>
      <c r="AL1816" s="18"/>
      <c r="AN1816" s="36"/>
      <c r="AO1816" s="36"/>
      <c r="AP1816" s="36"/>
      <c r="AQ1816" s="36"/>
      <c r="AR1816" s="36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</row>
    <row r="1817" spans="6:69" x14ac:dyDescent="0.25">
      <c r="F1817" s="18"/>
      <c r="G1817" s="18"/>
      <c r="H1817" s="252"/>
      <c r="I1817" s="18"/>
      <c r="J1817" s="18"/>
      <c r="W1817" s="215"/>
      <c r="X1817" s="18"/>
      <c r="Y1817" s="31"/>
      <c r="Z1817" s="31"/>
      <c r="AA1817" s="43"/>
      <c r="AB1817" s="18"/>
      <c r="AC1817" s="18"/>
      <c r="AE1817" s="18"/>
      <c r="AF1817" s="18"/>
      <c r="AG1817" s="18"/>
      <c r="AI1817" s="18"/>
      <c r="AK1817" s="18"/>
      <c r="AL1817" s="18"/>
      <c r="AN1817" s="36"/>
      <c r="AO1817" s="36"/>
      <c r="AP1817" s="36"/>
      <c r="AQ1817" s="36"/>
      <c r="AR1817" s="36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</row>
    <row r="1818" spans="6:69" x14ac:dyDescent="0.25">
      <c r="F1818" s="18"/>
      <c r="G1818" s="18"/>
      <c r="H1818" s="252"/>
      <c r="I1818" s="18"/>
      <c r="J1818" s="18"/>
      <c r="W1818" s="215"/>
      <c r="X1818" s="18"/>
      <c r="Y1818" s="31"/>
      <c r="Z1818" s="31"/>
      <c r="AA1818" s="43"/>
      <c r="AB1818" s="18"/>
      <c r="AC1818" s="18"/>
      <c r="AE1818" s="18"/>
      <c r="AF1818" s="18"/>
      <c r="AG1818" s="18"/>
      <c r="AI1818" s="18"/>
      <c r="AK1818" s="18"/>
      <c r="AL1818" s="18"/>
      <c r="AN1818" s="36"/>
      <c r="AO1818" s="36"/>
      <c r="AP1818" s="36"/>
      <c r="AQ1818" s="36"/>
      <c r="AR1818" s="36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</row>
    <row r="1819" spans="6:69" x14ac:dyDescent="0.25">
      <c r="F1819" s="18"/>
      <c r="G1819" s="18"/>
      <c r="H1819" s="252"/>
      <c r="I1819" s="18"/>
      <c r="J1819" s="18"/>
      <c r="W1819" s="215"/>
      <c r="X1819" s="18"/>
      <c r="Y1819" s="31"/>
      <c r="Z1819" s="31"/>
      <c r="AA1819" s="43"/>
      <c r="AB1819" s="18"/>
      <c r="AC1819" s="18"/>
      <c r="AE1819" s="18"/>
      <c r="AF1819" s="18"/>
      <c r="AG1819" s="18"/>
      <c r="AI1819" s="18"/>
      <c r="AK1819" s="18"/>
      <c r="AL1819" s="18"/>
      <c r="AN1819" s="36"/>
      <c r="AO1819" s="36"/>
      <c r="AP1819" s="36"/>
      <c r="AQ1819" s="36"/>
      <c r="AR1819" s="36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</row>
    <row r="1820" spans="6:69" x14ac:dyDescent="0.25">
      <c r="F1820" s="18"/>
      <c r="G1820" s="18"/>
      <c r="H1820" s="252"/>
      <c r="I1820" s="18"/>
      <c r="J1820" s="18"/>
      <c r="W1820" s="215"/>
      <c r="X1820" s="18"/>
      <c r="Y1820" s="31"/>
      <c r="Z1820" s="31"/>
      <c r="AA1820" s="43"/>
      <c r="AB1820" s="18"/>
      <c r="AC1820" s="18"/>
      <c r="AE1820" s="18"/>
      <c r="AF1820" s="18"/>
      <c r="AG1820" s="18"/>
      <c r="AI1820" s="18"/>
      <c r="AK1820" s="18"/>
      <c r="AL1820" s="18"/>
      <c r="AN1820" s="36"/>
      <c r="AO1820" s="36"/>
      <c r="AP1820" s="36"/>
      <c r="AQ1820" s="36"/>
      <c r="AR1820" s="36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</row>
    <row r="1821" spans="6:69" x14ac:dyDescent="0.25">
      <c r="F1821" s="18"/>
      <c r="G1821" s="18"/>
      <c r="H1821" s="252"/>
      <c r="I1821" s="18"/>
      <c r="J1821" s="18"/>
      <c r="W1821" s="215"/>
      <c r="X1821" s="18"/>
      <c r="Y1821" s="31"/>
      <c r="Z1821" s="31"/>
      <c r="AA1821" s="43"/>
      <c r="AB1821" s="18"/>
      <c r="AC1821" s="18"/>
      <c r="AE1821" s="18"/>
      <c r="AF1821" s="18"/>
      <c r="AG1821" s="18"/>
      <c r="AI1821" s="18"/>
      <c r="AK1821" s="18"/>
      <c r="AL1821" s="18"/>
      <c r="AN1821" s="36"/>
      <c r="AO1821" s="36"/>
      <c r="AP1821" s="36"/>
      <c r="AQ1821" s="36"/>
      <c r="AR1821" s="36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</row>
    <row r="1822" spans="6:69" x14ac:dyDescent="0.25">
      <c r="F1822" s="18"/>
      <c r="G1822" s="18"/>
      <c r="H1822" s="252"/>
      <c r="I1822" s="18"/>
      <c r="J1822" s="18"/>
      <c r="W1822" s="215"/>
      <c r="X1822" s="18"/>
      <c r="Y1822" s="31"/>
      <c r="Z1822" s="31"/>
      <c r="AA1822" s="43"/>
      <c r="AB1822" s="18"/>
      <c r="AC1822" s="18"/>
      <c r="AE1822" s="18"/>
      <c r="AF1822" s="18"/>
      <c r="AG1822" s="18"/>
      <c r="AI1822" s="18"/>
      <c r="AK1822" s="18"/>
      <c r="AL1822" s="18"/>
      <c r="AN1822" s="36"/>
      <c r="AO1822" s="36"/>
      <c r="AP1822" s="36"/>
      <c r="AQ1822" s="36"/>
      <c r="AR1822" s="36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</row>
    <row r="1823" spans="6:69" x14ac:dyDescent="0.25">
      <c r="F1823" s="18"/>
      <c r="G1823" s="18"/>
      <c r="H1823" s="252"/>
      <c r="I1823" s="18"/>
      <c r="J1823" s="18"/>
      <c r="W1823" s="215"/>
      <c r="X1823" s="18"/>
      <c r="Y1823" s="31"/>
      <c r="Z1823" s="31"/>
      <c r="AA1823" s="43"/>
      <c r="AB1823" s="18"/>
      <c r="AC1823" s="18"/>
      <c r="AE1823" s="18"/>
      <c r="AF1823" s="18"/>
      <c r="AG1823" s="18"/>
      <c r="AI1823" s="18"/>
      <c r="AK1823" s="18"/>
      <c r="AL1823" s="18"/>
      <c r="AN1823" s="36"/>
      <c r="AO1823" s="36"/>
      <c r="AP1823" s="36"/>
      <c r="AQ1823" s="36"/>
      <c r="AR1823" s="36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</row>
    <row r="1824" spans="6:69" x14ac:dyDescent="0.25">
      <c r="F1824" s="18"/>
      <c r="G1824" s="18"/>
      <c r="H1824" s="252"/>
      <c r="I1824" s="18"/>
      <c r="J1824" s="18"/>
      <c r="W1824" s="215"/>
      <c r="X1824" s="18"/>
      <c r="Y1824" s="31"/>
      <c r="Z1824" s="31"/>
      <c r="AA1824" s="43"/>
      <c r="AB1824" s="18"/>
      <c r="AC1824" s="18"/>
      <c r="AE1824" s="18"/>
      <c r="AF1824" s="18"/>
      <c r="AG1824" s="18"/>
      <c r="AI1824" s="18"/>
      <c r="AK1824" s="18"/>
      <c r="AL1824" s="18"/>
      <c r="AN1824" s="36"/>
      <c r="AO1824" s="36"/>
      <c r="AP1824" s="36"/>
      <c r="AQ1824" s="36"/>
      <c r="AR1824" s="36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</row>
    <row r="1825" spans="6:69" x14ac:dyDescent="0.25">
      <c r="F1825" s="18"/>
      <c r="G1825" s="18"/>
      <c r="H1825" s="252"/>
      <c r="I1825" s="18"/>
      <c r="J1825" s="18"/>
      <c r="W1825" s="215"/>
      <c r="X1825" s="18"/>
      <c r="Y1825" s="31"/>
      <c r="Z1825" s="31"/>
      <c r="AA1825" s="43"/>
      <c r="AB1825" s="18"/>
      <c r="AC1825" s="18"/>
      <c r="AE1825" s="18"/>
      <c r="AF1825" s="18"/>
      <c r="AG1825" s="18"/>
      <c r="AI1825" s="18"/>
      <c r="AK1825" s="18"/>
      <c r="AL1825" s="18"/>
      <c r="AN1825" s="36"/>
      <c r="AO1825" s="36"/>
      <c r="AP1825" s="36"/>
      <c r="AQ1825" s="36"/>
      <c r="AR1825" s="36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</row>
    <row r="1826" spans="6:69" x14ac:dyDescent="0.25">
      <c r="F1826" s="18"/>
      <c r="G1826" s="18"/>
      <c r="H1826" s="252"/>
      <c r="I1826" s="18"/>
      <c r="J1826" s="18"/>
      <c r="W1826" s="215"/>
      <c r="X1826" s="18"/>
      <c r="Y1826" s="31"/>
      <c r="Z1826" s="31"/>
      <c r="AA1826" s="43"/>
      <c r="AB1826" s="18"/>
      <c r="AC1826" s="18"/>
      <c r="AE1826" s="18"/>
      <c r="AF1826" s="18"/>
      <c r="AG1826" s="18"/>
      <c r="AI1826" s="18"/>
      <c r="AK1826" s="18"/>
      <c r="AL1826" s="18"/>
      <c r="AN1826" s="36"/>
      <c r="AO1826" s="36"/>
      <c r="AP1826" s="36"/>
      <c r="AQ1826" s="36"/>
      <c r="AR1826" s="36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</row>
    <row r="1827" spans="6:69" x14ac:dyDescent="0.25">
      <c r="F1827" s="18"/>
      <c r="G1827" s="18"/>
      <c r="H1827" s="252"/>
      <c r="I1827" s="18"/>
      <c r="J1827" s="18"/>
      <c r="W1827" s="215"/>
      <c r="X1827" s="18"/>
      <c r="Y1827" s="31"/>
      <c r="Z1827" s="31"/>
      <c r="AA1827" s="43"/>
      <c r="AB1827" s="18"/>
      <c r="AC1827" s="18"/>
      <c r="AE1827" s="18"/>
      <c r="AF1827" s="18"/>
      <c r="AG1827" s="18"/>
      <c r="AI1827" s="18"/>
      <c r="AK1827" s="18"/>
      <c r="AL1827" s="18"/>
      <c r="AN1827" s="36"/>
      <c r="AO1827" s="36"/>
      <c r="AP1827" s="36"/>
      <c r="AQ1827" s="36"/>
      <c r="AR1827" s="36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</row>
    <row r="1828" spans="6:69" x14ac:dyDescent="0.25">
      <c r="F1828" s="18"/>
      <c r="G1828" s="18"/>
      <c r="H1828" s="252"/>
      <c r="I1828" s="18"/>
      <c r="J1828" s="18"/>
      <c r="W1828" s="215"/>
      <c r="X1828" s="18"/>
      <c r="Y1828" s="31"/>
      <c r="Z1828" s="31"/>
      <c r="AA1828" s="43"/>
      <c r="AB1828" s="18"/>
      <c r="AC1828" s="18"/>
      <c r="AE1828" s="18"/>
      <c r="AF1828" s="18"/>
      <c r="AG1828" s="18"/>
      <c r="AI1828" s="18"/>
      <c r="AK1828" s="18"/>
      <c r="AL1828" s="18"/>
      <c r="AN1828" s="36"/>
      <c r="AO1828" s="36"/>
      <c r="AP1828" s="36"/>
      <c r="AQ1828" s="36"/>
      <c r="AR1828" s="36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</row>
    <row r="1829" spans="6:69" x14ac:dyDescent="0.25">
      <c r="F1829" s="18"/>
      <c r="G1829" s="18"/>
      <c r="H1829" s="252"/>
      <c r="I1829" s="18"/>
      <c r="J1829" s="18"/>
      <c r="W1829" s="215"/>
      <c r="X1829" s="18"/>
      <c r="Y1829" s="31"/>
      <c r="Z1829" s="31"/>
      <c r="AA1829" s="43"/>
      <c r="AB1829" s="18"/>
      <c r="AC1829" s="18"/>
      <c r="AE1829" s="18"/>
      <c r="AF1829" s="18"/>
      <c r="AG1829" s="18"/>
      <c r="AI1829" s="18"/>
      <c r="AK1829" s="18"/>
      <c r="AL1829" s="18"/>
      <c r="AN1829" s="36"/>
      <c r="AO1829" s="36"/>
      <c r="AP1829" s="36"/>
      <c r="AQ1829" s="36"/>
      <c r="AR1829" s="36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</row>
    <row r="1830" spans="6:69" x14ac:dyDescent="0.25">
      <c r="F1830" s="18"/>
      <c r="G1830" s="18"/>
      <c r="H1830" s="252"/>
      <c r="I1830" s="18"/>
      <c r="J1830" s="18"/>
      <c r="W1830" s="215"/>
      <c r="X1830" s="18"/>
      <c r="Y1830" s="31"/>
      <c r="Z1830" s="31"/>
      <c r="AA1830" s="43"/>
      <c r="AB1830" s="18"/>
      <c r="AC1830" s="18"/>
      <c r="AE1830" s="18"/>
      <c r="AF1830" s="18"/>
      <c r="AG1830" s="18"/>
      <c r="AI1830" s="18"/>
      <c r="AK1830" s="18"/>
      <c r="AL1830" s="18"/>
      <c r="AN1830" s="36"/>
      <c r="AO1830" s="36"/>
      <c r="AP1830" s="36"/>
      <c r="AQ1830" s="36"/>
      <c r="AR1830" s="36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</row>
    <row r="1831" spans="6:69" x14ac:dyDescent="0.25">
      <c r="F1831" s="18"/>
      <c r="G1831" s="18"/>
      <c r="H1831" s="252"/>
      <c r="I1831" s="18"/>
      <c r="J1831" s="18"/>
      <c r="W1831" s="215"/>
      <c r="X1831" s="18"/>
      <c r="Y1831" s="31"/>
      <c r="Z1831" s="31"/>
      <c r="AA1831" s="43"/>
      <c r="AB1831" s="18"/>
      <c r="AC1831" s="18"/>
      <c r="AE1831" s="18"/>
      <c r="AF1831" s="18"/>
      <c r="AG1831" s="18"/>
      <c r="AI1831" s="18"/>
      <c r="AK1831" s="18"/>
      <c r="AL1831" s="18"/>
      <c r="AN1831" s="36"/>
      <c r="AO1831" s="36"/>
      <c r="AP1831" s="36"/>
      <c r="AQ1831" s="36"/>
      <c r="AR1831" s="36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</row>
    <row r="1832" spans="6:69" x14ac:dyDescent="0.25">
      <c r="F1832" s="18"/>
      <c r="G1832" s="18"/>
      <c r="H1832" s="252"/>
      <c r="I1832" s="18"/>
      <c r="J1832" s="18"/>
      <c r="W1832" s="215"/>
      <c r="X1832" s="18"/>
      <c r="Y1832" s="31"/>
      <c r="Z1832" s="31"/>
      <c r="AA1832" s="43"/>
      <c r="AB1832" s="18"/>
      <c r="AC1832" s="18"/>
      <c r="AE1832" s="18"/>
      <c r="AF1832" s="18"/>
      <c r="AG1832" s="18"/>
      <c r="AI1832" s="18"/>
      <c r="AK1832" s="18"/>
      <c r="AL1832" s="18"/>
      <c r="AN1832" s="36"/>
      <c r="AO1832" s="36"/>
      <c r="AP1832" s="36"/>
      <c r="AQ1832" s="36"/>
      <c r="AR1832" s="36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</row>
    <row r="1833" spans="6:69" x14ac:dyDescent="0.25">
      <c r="F1833" s="18"/>
      <c r="G1833" s="18"/>
      <c r="H1833" s="252"/>
      <c r="I1833" s="18"/>
      <c r="J1833" s="18"/>
      <c r="W1833" s="215"/>
      <c r="X1833" s="18"/>
      <c r="Y1833" s="31"/>
      <c r="Z1833" s="31"/>
      <c r="AA1833" s="43"/>
      <c r="AB1833" s="18"/>
      <c r="AC1833" s="18"/>
      <c r="AE1833" s="18"/>
      <c r="AF1833" s="18"/>
      <c r="AG1833" s="18"/>
      <c r="AI1833" s="18"/>
      <c r="AK1833" s="18"/>
      <c r="AL1833" s="18"/>
      <c r="AN1833" s="36"/>
      <c r="AO1833" s="36"/>
      <c r="AP1833" s="36"/>
      <c r="AQ1833" s="36"/>
      <c r="AR1833" s="36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</row>
    <row r="1834" spans="6:69" x14ac:dyDescent="0.25">
      <c r="F1834" s="18"/>
      <c r="G1834" s="18"/>
      <c r="H1834" s="252"/>
      <c r="I1834" s="18"/>
      <c r="J1834" s="18"/>
      <c r="W1834" s="215"/>
      <c r="X1834" s="18"/>
      <c r="Y1834" s="31"/>
      <c r="Z1834" s="31"/>
      <c r="AA1834" s="43"/>
      <c r="AB1834" s="18"/>
      <c r="AC1834" s="18"/>
      <c r="AE1834" s="18"/>
      <c r="AF1834" s="18"/>
      <c r="AG1834" s="18"/>
      <c r="AI1834" s="18"/>
      <c r="AK1834" s="18"/>
      <c r="AL1834" s="18"/>
      <c r="AN1834" s="36"/>
      <c r="AO1834" s="36"/>
      <c r="AP1834" s="36"/>
      <c r="AQ1834" s="36"/>
      <c r="AR1834" s="36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</row>
    <row r="1835" spans="6:69" x14ac:dyDescent="0.25">
      <c r="F1835" s="18"/>
      <c r="G1835" s="18"/>
      <c r="H1835" s="252"/>
      <c r="I1835" s="18"/>
      <c r="J1835" s="18"/>
      <c r="W1835" s="215"/>
      <c r="X1835" s="18"/>
      <c r="Y1835" s="31"/>
      <c r="Z1835" s="31"/>
      <c r="AA1835" s="43"/>
      <c r="AB1835" s="18"/>
      <c r="AC1835" s="18"/>
      <c r="AE1835" s="18"/>
      <c r="AF1835" s="18"/>
      <c r="AG1835" s="18"/>
      <c r="AI1835" s="18"/>
      <c r="AK1835" s="18"/>
      <c r="AL1835" s="18"/>
      <c r="AN1835" s="36"/>
      <c r="AO1835" s="36"/>
      <c r="AP1835" s="36"/>
      <c r="AQ1835" s="36"/>
      <c r="AR1835" s="36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</row>
    <row r="1836" spans="6:69" x14ac:dyDescent="0.25">
      <c r="F1836" s="18"/>
      <c r="G1836" s="18"/>
      <c r="H1836" s="252"/>
      <c r="I1836" s="18"/>
      <c r="J1836" s="18"/>
      <c r="W1836" s="215"/>
      <c r="X1836" s="18"/>
      <c r="Y1836" s="31"/>
      <c r="Z1836" s="31"/>
      <c r="AA1836" s="43"/>
      <c r="AB1836" s="18"/>
      <c r="AC1836" s="18"/>
      <c r="AE1836" s="18"/>
      <c r="AF1836" s="18"/>
      <c r="AG1836" s="18"/>
      <c r="AI1836" s="18"/>
      <c r="AK1836" s="18"/>
      <c r="AL1836" s="18"/>
      <c r="AN1836" s="36"/>
      <c r="AO1836" s="36"/>
      <c r="AP1836" s="36"/>
      <c r="AQ1836" s="36"/>
      <c r="AR1836" s="36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</row>
    <row r="1837" spans="6:69" x14ac:dyDescent="0.25">
      <c r="F1837" s="18"/>
      <c r="G1837" s="18"/>
      <c r="H1837" s="252"/>
      <c r="I1837" s="18"/>
      <c r="J1837" s="18"/>
      <c r="W1837" s="215"/>
      <c r="X1837" s="18"/>
      <c r="Y1837" s="31"/>
      <c r="Z1837" s="31"/>
      <c r="AA1837" s="43"/>
      <c r="AB1837" s="18"/>
      <c r="AC1837" s="18"/>
      <c r="AE1837" s="18"/>
      <c r="AF1837" s="18"/>
      <c r="AG1837" s="18"/>
      <c r="AI1837" s="18"/>
      <c r="AK1837" s="18"/>
      <c r="AL1837" s="18"/>
      <c r="AN1837" s="36"/>
      <c r="AO1837" s="36"/>
      <c r="AP1837" s="36"/>
      <c r="AQ1837" s="36"/>
      <c r="AR1837" s="36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</row>
    <row r="1838" spans="6:69" x14ac:dyDescent="0.25">
      <c r="F1838" s="18"/>
      <c r="G1838" s="18"/>
      <c r="H1838" s="252"/>
      <c r="I1838" s="18"/>
      <c r="J1838" s="18"/>
      <c r="W1838" s="215"/>
      <c r="X1838" s="18"/>
      <c r="Y1838" s="31"/>
      <c r="Z1838" s="31"/>
      <c r="AA1838" s="43"/>
      <c r="AB1838" s="18"/>
      <c r="AC1838" s="18"/>
      <c r="AE1838" s="18"/>
      <c r="AF1838" s="18"/>
      <c r="AG1838" s="18"/>
      <c r="AI1838" s="18"/>
      <c r="AK1838" s="18"/>
      <c r="AL1838" s="18"/>
      <c r="AN1838" s="36"/>
      <c r="AO1838" s="36"/>
      <c r="AP1838" s="36"/>
      <c r="AQ1838" s="36"/>
      <c r="AR1838" s="36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</row>
    <row r="1839" spans="6:69" x14ac:dyDescent="0.25">
      <c r="F1839" s="18"/>
      <c r="G1839" s="18"/>
      <c r="H1839" s="252"/>
      <c r="I1839" s="18"/>
      <c r="J1839" s="18"/>
      <c r="W1839" s="215"/>
      <c r="X1839" s="18"/>
      <c r="Y1839" s="31"/>
      <c r="Z1839" s="31"/>
      <c r="AA1839" s="43"/>
      <c r="AB1839" s="18"/>
      <c r="AC1839" s="18"/>
      <c r="AE1839" s="18"/>
      <c r="AF1839" s="18"/>
      <c r="AG1839" s="18"/>
      <c r="AI1839" s="18"/>
      <c r="AK1839" s="18"/>
      <c r="AL1839" s="18"/>
      <c r="AN1839" s="36"/>
      <c r="AO1839" s="36"/>
      <c r="AP1839" s="36"/>
      <c r="AQ1839" s="36"/>
      <c r="AR1839" s="36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</row>
    <row r="1840" spans="6:69" x14ac:dyDescent="0.25">
      <c r="F1840" s="18"/>
      <c r="G1840" s="18"/>
      <c r="H1840" s="252"/>
      <c r="I1840" s="18"/>
      <c r="J1840" s="18"/>
      <c r="W1840" s="215"/>
      <c r="X1840" s="18"/>
      <c r="Y1840" s="31"/>
      <c r="Z1840" s="31"/>
      <c r="AA1840" s="43"/>
      <c r="AB1840" s="18"/>
      <c r="AC1840" s="18"/>
      <c r="AE1840" s="18"/>
      <c r="AF1840" s="18"/>
      <c r="AG1840" s="18"/>
      <c r="AI1840" s="18"/>
      <c r="AK1840" s="18"/>
      <c r="AL1840" s="18"/>
      <c r="AN1840" s="36"/>
      <c r="AO1840" s="36"/>
      <c r="AP1840" s="36"/>
      <c r="AQ1840" s="36"/>
      <c r="AR1840" s="36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</row>
    <row r="1841" spans="6:69" x14ac:dyDescent="0.25">
      <c r="F1841" s="18"/>
      <c r="G1841" s="18"/>
      <c r="H1841" s="252"/>
      <c r="I1841" s="18"/>
      <c r="J1841" s="18"/>
      <c r="W1841" s="215"/>
      <c r="X1841" s="18"/>
      <c r="Y1841" s="31"/>
      <c r="Z1841" s="31"/>
      <c r="AA1841" s="43"/>
      <c r="AB1841" s="18"/>
      <c r="AC1841" s="18"/>
      <c r="AE1841" s="18"/>
      <c r="AF1841" s="18"/>
      <c r="AG1841" s="18"/>
      <c r="AI1841" s="18"/>
      <c r="AK1841" s="18"/>
      <c r="AL1841" s="18"/>
      <c r="AN1841" s="36"/>
      <c r="AO1841" s="36"/>
      <c r="AP1841" s="36"/>
      <c r="AQ1841" s="36"/>
      <c r="AR1841" s="36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</row>
    <row r="1842" spans="6:69" x14ac:dyDescent="0.25">
      <c r="F1842" s="18"/>
      <c r="G1842" s="18"/>
      <c r="H1842" s="252"/>
      <c r="I1842" s="18"/>
      <c r="J1842" s="18"/>
      <c r="W1842" s="215"/>
      <c r="X1842" s="18"/>
      <c r="Y1842" s="31"/>
      <c r="Z1842" s="31"/>
      <c r="AA1842" s="43"/>
      <c r="AB1842" s="18"/>
      <c r="AC1842" s="18"/>
      <c r="AE1842" s="18"/>
      <c r="AF1842" s="18"/>
      <c r="AG1842" s="18"/>
      <c r="AI1842" s="18"/>
      <c r="AK1842" s="18"/>
      <c r="AL1842" s="18"/>
      <c r="AN1842" s="36"/>
      <c r="AO1842" s="36"/>
      <c r="AP1842" s="36"/>
      <c r="AQ1842" s="36"/>
      <c r="AR1842" s="36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</row>
    <row r="1843" spans="6:69" x14ac:dyDescent="0.25">
      <c r="F1843" s="18"/>
      <c r="G1843" s="18"/>
      <c r="H1843" s="252"/>
      <c r="I1843" s="18"/>
      <c r="J1843" s="18"/>
      <c r="W1843" s="215"/>
      <c r="X1843" s="18"/>
      <c r="Y1843" s="31"/>
      <c r="Z1843" s="31"/>
      <c r="AA1843" s="43"/>
      <c r="AB1843" s="18"/>
      <c r="AC1843" s="18"/>
      <c r="AE1843" s="18"/>
      <c r="AF1843" s="18"/>
      <c r="AG1843" s="18"/>
      <c r="AI1843" s="18"/>
      <c r="AK1843" s="18"/>
      <c r="AL1843" s="18"/>
      <c r="AN1843" s="36"/>
      <c r="AO1843" s="36"/>
      <c r="AP1843" s="36"/>
      <c r="AQ1843" s="36"/>
      <c r="AR1843" s="36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</row>
    <row r="1844" spans="6:69" x14ac:dyDescent="0.25">
      <c r="F1844" s="18"/>
      <c r="G1844" s="18"/>
      <c r="H1844" s="252"/>
      <c r="I1844" s="18"/>
      <c r="J1844" s="18"/>
      <c r="W1844" s="215"/>
      <c r="X1844" s="18"/>
      <c r="Y1844" s="31"/>
      <c r="Z1844" s="31"/>
      <c r="AA1844" s="43"/>
      <c r="AB1844" s="18"/>
      <c r="AC1844" s="18"/>
      <c r="AE1844" s="18"/>
      <c r="AF1844" s="18"/>
      <c r="AG1844" s="18"/>
      <c r="AI1844" s="18"/>
      <c r="AK1844" s="18"/>
      <c r="AL1844" s="18"/>
      <c r="AN1844" s="36"/>
      <c r="AO1844" s="36"/>
      <c r="AP1844" s="36"/>
      <c r="AQ1844" s="36"/>
      <c r="AR1844" s="36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</row>
    <row r="1845" spans="6:69" x14ac:dyDescent="0.25">
      <c r="F1845" s="18"/>
      <c r="G1845" s="18"/>
      <c r="H1845" s="252"/>
      <c r="I1845" s="18"/>
      <c r="J1845" s="18"/>
      <c r="W1845" s="215"/>
      <c r="X1845" s="18"/>
      <c r="Y1845" s="31"/>
      <c r="Z1845" s="31"/>
      <c r="AA1845" s="43"/>
      <c r="AB1845" s="18"/>
      <c r="AC1845" s="18"/>
      <c r="AE1845" s="18"/>
      <c r="AF1845" s="18"/>
      <c r="AG1845" s="18"/>
      <c r="AI1845" s="18"/>
      <c r="AK1845" s="18"/>
      <c r="AL1845" s="18"/>
      <c r="AN1845" s="36"/>
      <c r="AO1845" s="36"/>
      <c r="AP1845" s="36"/>
      <c r="AQ1845" s="36"/>
      <c r="AR1845" s="36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</row>
    <row r="1846" spans="6:69" x14ac:dyDescent="0.25">
      <c r="F1846" s="18"/>
      <c r="G1846" s="18"/>
      <c r="H1846" s="252"/>
      <c r="I1846" s="18"/>
      <c r="J1846" s="18"/>
      <c r="W1846" s="215"/>
      <c r="X1846" s="18"/>
      <c r="Y1846" s="31"/>
      <c r="Z1846" s="31"/>
      <c r="AA1846" s="43"/>
      <c r="AB1846" s="18"/>
      <c r="AC1846" s="18"/>
      <c r="AE1846" s="18"/>
      <c r="AF1846" s="18"/>
      <c r="AG1846" s="18"/>
      <c r="AI1846" s="18"/>
      <c r="AK1846" s="18"/>
      <c r="AL1846" s="18"/>
      <c r="AN1846" s="36"/>
      <c r="AO1846" s="36"/>
      <c r="AP1846" s="36"/>
      <c r="AQ1846" s="36"/>
      <c r="AR1846" s="36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</row>
    <row r="1847" spans="6:69" x14ac:dyDescent="0.25">
      <c r="F1847" s="18"/>
      <c r="G1847" s="18"/>
      <c r="H1847" s="252"/>
      <c r="I1847" s="18"/>
      <c r="J1847" s="18"/>
      <c r="W1847" s="215"/>
      <c r="X1847" s="18"/>
      <c r="Y1847" s="31"/>
      <c r="Z1847" s="31"/>
      <c r="AA1847" s="43"/>
      <c r="AB1847" s="18"/>
      <c r="AC1847" s="18"/>
      <c r="AE1847" s="18"/>
      <c r="AF1847" s="18"/>
      <c r="AG1847" s="18"/>
      <c r="AI1847" s="18"/>
      <c r="AK1847" s="18"/>
      <c r="AL1847" s="18"/>
      <c r="AN1847" s="36"/>
      <c r="AO1847" s="36"/>
      <c r="AP1847" s="36"/>
      <c r="AQ1847" s="36"/>
      <c r="AR1847" s="36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</row>
    <row r="1848" spans="6:69" x14ac:dyDescent="0.25">
      <c r="F1848" s="18"/>
      <c r="G1848" s="18"/>
      <c r="H1848" s="252"/>
      <c r="I1848" s="18"/>
      <c r="J1848" s="18"/>
      <c r="W1848" s="215"/>
      <c r="X1848" s="18"/>
      <c r="Y1848" s="31"/>
      <c r="Z1848" s="31"/>
      <c r="AA1848" s="43"/>
      <c r="AB1848" s="18"/>
      <c r="AC1848" s="18"/>
      <c r="AE1848" s="18"/>
      <c r="AF1848" s="18"/>
      <c r="AG1848" s="18"/>
      <c r="AI1848" s="18"/>
      <c r="AK1848" s="18"/>
      <c r="AL1848" s="18"/>
      <c r="AN1848" s="36"/>
      <c r="AO1848" s="36"/>
      <c r="AP1848" s="36"/>
      <c r="AQ1848" s="36"/>
      <c r="AR1848" s="36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</row>
    <row r="1849" spans="6:69" x14ac:dyDescent="0.25">
      <c r="F1849" s="18"/>
      <c r="G1849" s="18"/>
      <c r="H1849" s="252"/>
      <c r="I1849" s="18"/>
      <c r="J1849" s="18"/>
      <c r="W1849" s="215"/>
      <c r="X1849" s="18"/>
      <c r="Y1849" s="31"/>
      <c r="Z1849" s="31"/>
      <c r="AA1849" s="43"/>
      <c r="AB1849" s="18"/>
      <c r="AC1849" s="18"/>
      <c r="AE1849" s="18"/>
      <c r="AF1849" s="18"/>
      <c r="AG1849" s="18"/>
      <c r="AI1849" s="18"/>
      <c r="AK1849" s="18"/>
      <c r="AL1849" s="18"/>
      <c r="AN1849" s="36"/>
      <c r="AO1849" s="36"/>
      <c r="AP1849" s="36"/>
      <c r="AQ1849" s="36"/>
      <c r="AR1849" s="36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</row>
    <row r="1850" spans="6:69" x14ac:dyDescent="0.25">
      <c r="F1850" s="18"/>
      <c r="G1850" s="18"/>
      <c r="H1850" s="252"/>
      <c r="I1850" s="18"/>
      <c r="J1850" s="18"/>
      <c r="W1850" s="215"/>
      <c r="X1850" s="18"/>
      <c r="Y1850" s="31"/>
      <c r="Z1850" s="31"/>
      <c r="AA1850" s="43"/>
      <c r="AB1850" s="18"/>
      <c r="AC1850" s="18"/>
      <c r="AE1850" s="18"/>
      <c r="AF1850" s="18"/>
      <c r="AG1850" s="18"/>
      <c r="AI1850" s="18"/>
      <c r="AK1850" s="18"/>
      <c r="AL1850" s="18"/>
      <c r="AN1850" s="36"/>
      <c r="AO1850" s="36"/>
      <c r="AP1850" s="36"/>
      <c r="AQ1850" s="36"/>
      <c r="AR1850" s="36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</row>
    <row r="1851" spans="6:69" x14ac:dyDescent="0.25">
      <c r="F1851" s="18"/>
      <c r="G1851" s="18"/>
      <c r="H1851" s="252"/>
      <c r="I1851" s="18"/>
      <c r="J1851" s="18"/>
      <c r="W1851" s="215"/>
      <c r="X1851" s="18"/>
      <c r="Y1851" s="31"/>
      <c r="Z1851" s="31"/>
      <c r="AA1851" s="43"/>
      <c r="AB1851" s="18"/>
      <c r="AC1851" s="18"/>
      <c r="AE1851" s="18"/>
      <c r="AF1851" s="18"/>
      <c r="AG1851" s="18"/>
      <c r="AI1851" s="18"/>
      <c r="AK1851" s="18"/>
      <c r="AL1851" s="18"/>
      <c r="AN1851" s="36"/>
      <c r="AO1851" s="36"/>
      <c r="AP1851" s="36"/>
      <c r="AQ1851" s="36"/>
      <c r="AR1851" s="36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</row>
    <row r="1852" spans="6:69" x14ac:dyDescent="0.25">
      <c r="F1852" s="18"/>
      <c r="G1852" s="18"/>
      <c r="H1852" s="252"/>
      <c r="I1852" s="18"/>
      <c r="J1852" s="18"/>
      <c r="W1852" s="215"/>
      <c r="X1852" s="18"/>
      <c r="Y1852" s="31"/>
      <c r="Z1852" s="31"/>
      <c r="AA1852" s="43"/>
      <c r="AB1852" s="18"/>
      <c r="AC1852" s="18"/>
      <c r="AE1852" s="18"/>
      <c r="AF1852" s="18"/>
      <c r="AG1852" s="18"/>
      <c r="AI1852" s="18"/>
      <c r="AK1852" s="18"/>
      <c r="AL1852" s="18"/>
      <c r="AN1852" s="36"/>
      <c r="AO1852" s="36"/>
      <c r="AP1852" s="36"/>
      <c r="AQ1852" s="36"/>
      <c r="AR1852" s="36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</row>
    <row r="1853" spans="6:69" x14ac:dyDescent="0.25">
      <c r="F1853" s="18"/>
      <c r="G1853" s="18"/>
      <c r="H1853" s="252"/>
      <c r="I1853" s="18"/>
      <c r="J1853" s="18"/>
      <c r="W1853" s="215"/>
      <c r="X1853" s="18"/>
      <c r="Y1853" s="31"/>
      <c r="Z1853" s="31"/>
      <c r="AA1853" s="43"/>
      <c r="AB1853" s="18"/>
      <c r="AC1853" s="18"/>
      <c r="AE1853" s="18"/>
      <c r="AF1853" s="18"/>
      <c r="AG1853" s="18"/>
      <c r="AI1853" s="18"/>
      <c r="AK1853" s="18"/>
      <c r="AL1853" s="18"/>
      <c r="AN1853" s="36"/>
      <c r="AO1853" s="36"/>
      <c r="AP1853" s="36"/>
      <c r="AQ1853" s="36"/>
      <c r="AR1853" s="36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</row>
    <row r="1854" spans="6:69" x14ac:dyDescent="0.25">
      <c r="F1854" s="18"/>
      <c r="G1854" s="18"/>
      <c r="H1854" s="252"/>
      <c r="I1854" s="18"/>
      <c r="J1854" s="18"/>
      <c r="W1854" s="215"/>
      <c r="X1854" s="18"/>
      <c r="Y1854" s="31"/>
      <c r="Z1854" s="31"/>
      <c r="AA1854" s="43"/>
      <c r="AB1854" s="18"/>
      <c r="AC1854" s="18"/>
      <c r="AE1854" s="18"/>
      <c r="AF1854" s="18"/>
      <c r="AG1854" s="18"/>
      <c r="AI1854" s="18"/>
      <c r="AK1854" s="18"/>
      <c r="AL1854" s="18"/>
      <c r="AN1854" s="36"/>
      <c r="AO1854" s="36"/>
      <c r="AP1854" s="36"/>
      <c r="AQ1854" s="36"/>
      <c r="AR1854" s="36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</row>
    <row r="1855" spans="6:69" x14ac:dyDescent="0.25">
      <c r="F1855" s="18"/>
      <c r="G1855" s="18"/>
      <c r="H1855" s="252"/>
      <c r="I1855" s="18"/>
      <c r="J1855" s="18"/>
      <c r="W1855" s="215"/>
      <c r="X1855" s="18"/>
      <c r="Y1855" s="31"/>
      <c r="Z1855" s="31"/>
      <c r="AA1855" s="43"/>
      <c r="AB1855" s="18"/>
      <c r="AC1855" s="18"/>
      <c r="AE1855" s="18"/>
      <c r="AF1855" s="18"/>
      <c r="AG1855" s="18"/>
      <c r="AI1855" s="18"/>
      <c r="AK1855" s="18"/>
      <c r="AL1855" s="18"/>
      <c r="AN1855" s="36"/>
      <c r="AO1855" s="36"/>
      <c r="AP1855" s="36"/>
      <c r="AQ1855" s="36"/>
      <c r="AR1855" s="36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</row>
    <row r="1856" spans="6:69" x14ac:dyDescent="0.25">
      <c r="F1856" s="18"/>
      <c r="G1856" s="18"/>
      <c r="H1856" s="252"/>
      <c r="I1856" s="18"/>
      <c r="J1856" s="18"/>
      <c r="W1856" s="215"/>
      <c r="X1856" s="18"/>
      <c r="Y1856" s="31"/>
      <c r="Z1856" s="31"/>
      <c r="AA1856" s="43"/>
      <c r="AB1856" s="18"/>
      <c r="AC1856" s="18"/>
      <c r="AE1856" s="18"/>
      <c r="AF1856" s="18"/>
      <c r="AG1856" s="18"/>
      <c r="AI1856" s="18"/>
      <c r="AK1856" s="18"/>
      <c r="AL1856" s="18"/>
      <c r="AN1856" s="36"/>
      <c r="AO1856" s="36"/>
      <c r="AP1856" s="36"/>
      <c r="AQ1856" s="36"/>
      <c r="AR1856" s="36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</row>
    <row r="1857" spans="6:69" x14ac:dyDescent="0.25">
      <c r="F1857" s="18"/>
      <c r="G1857" s="18"/>
      <c r="H1857" s="252"/>
      <c r="I1857" s="18"/>
      <c r="J1857" s="18"/>
      <c r="W1857" s="215"/>
      <c r="X1857" s="18"/>
      <c r="Y1857" s="31"/>
      <c r="Z1857" s="31"/>
      <c r="AA1857" s="43"/>
      <c r="AB1857" s="18"/>
      <c r="AC1857" s="18"/>
      <c r="AE1857" s="18"/>
      <c r="AF1857" s="18"/>
      <c r="AG1857" s="18"/>
      <c r="AI1857" s="18"/>
      <c r="AK1857" s="18"/>
      <c r="AL1857" s="18"/>
      <c r="AN1857" s="36"/>
      <c r="AO1857" s="36"/>
      <c r="AP1857" s="36"/>
      <c r="AQ1857" s="36"/>
      <c r="AR1857" s="36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</row>
    <row r="1858" spans="6:69" x14ac:dyDescent="0.25">
      <c r="F1858" s="18"/>
      <c r="G1858" s="18"/>
      <c r="H1858" s="252"/>
      <c r="I1858" s="18"/>
      <c r="J1858" s="18"/>
      <c r="W1858" s="215"/>
      <c r="X1858" s="18"/>
      <c r="Y1858" s="31"/>
      <c r="Z1858" s="31"/>
      <c r="AA1858" s="43"/>
      <c r="AB1858" s="18"/>
      <c r="AC1858" s="18"/>
      <c r="AE1858" s="18"/>
      <c r="AF1858" s="18"/>
      <c r="AG1858" s="18"/>
      <c r="AI1858" s="18"/>
      <c r="AK1858" s="18"/>
      <c r="AL1858" s="18"/>
      <c r="AN1858" s="36"/>
      <c r="AO1858" s="36"/>
      <c r="AP1858" s="36"/>
      <c r="AQ1858" s="36"/>
      <c r="AR1858" s="36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</row>
    <row r="1859" spans="6:69" x14ac:dyDescent="0.25">
      <c r="F1859" s="18"/>
      <c r="G1859" s="18"/>
      <c r="H1859" s="252"/>
      <c r="I1859" s="18"/>
      <c r="J1859" s="18"/>
      <c r="W1859" s="215"/>
      <c r="X1859" s="18"/>
      <c r="Y1859" s="31"/>
      <c r="Z1859" s="31"/>
      <c r="AA1859" s="43"/>
      <c r="AB1859" s="18"/>
      <c r="AC1859" s="18"/>
      <c r="AE1859" s="18"/>
      <c r="AF1859" s="18"/>
      <c r="AG1859" s="18"/>
      <c r="AI1859" s="18"/>
      <c r="AK1859" s="18"/>
      <c r="AL1859" s="18"/>
      <c r="AN1859" s="36"/>
      <c r="AO1859" s="36"/>
      <c r="AP1859" s="36"/>
      <c r="AQ1859" s="36"/>
      <c r="AR1859" s="36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</row>
    <row r="1860" spans="6:69" x14ac:dyDescent="0.25">
      <c r="F1860" s="18"/>
      <c r="G1860" s="18"/>
      <c r="H1860" s="252"/>
      <c r="I1860" s="18"/>
      <c r="J1860" s="18"/>
      <c r="W1860" s="215"/>
      <c r="X1860" s="18"/>
      <c r="Y1860" s="31"/>
      <c r="Z1860" s="31"/>
      <c r="AA1860" s="43"/>
      <c r="AB1860" s="18"/>
      <c r="AC1860" s="18"/>
      <c r="AE1860" s="18"/>
      <c r="AF1860" s="18"/>
      <c r="AG1860" s="18"/>
      <c r="AI1860" s="18"/>
      <c r="AK1860" s="18"/>
      <c r="AL1860" s="18"/>
      <c r="AN1860" s="36"/>
      <c r="AO1860" s="36"/>
      <c r="AP1860" s="36"/>
      <c r="AQ1860" s="36"/>
      <c r="AR1860" s="36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</row>
    <row r="1861" spans="6:69" x14ac:dyDescent="0.25">
      <c r="F1861" s="18"/>
      <c r="G1861" s="18"/>
      <c r="H1861" s="252"/>
      <c r="I1861" s="18"/>
      <c r="J1861" s="18"/>
      <c r="W1861" s="215"/>
      <c r="X1861" s="18"/>
      <c r="Y1861" s="31"/>
      <c r="Z1861" s="31"/>
      <c r="AA1861" s="43"/>
      <c r="AB1861" s="18"/>
      <c r="AC1861" s="18"/>
      <c r="AE1861" s="18"/>
      <c r="AF1861" s="18"/>
      <c r="AG1861" s="18"/>
      <c r="AI1861" s="18"/>
      <c r="AK1861" s="18"/>
      <c r="AL1861" s="18"/>
      <c r="AN1861" s="36"/>
      <c r="AO1861" s="36"/>
      <c r="AP1861" s="36"/>
      <c r="AQ1861" s="36"/>
      <c r="AR1861" s="36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</row>
    <row r="1862" spans="6:69" x14ac:dyDescent="0.25">
      <c r="F1862" s="18"/>
      <c r="G1862" s="18"/>
      <c r="H1862" s="252"/>
      <c r="I1862" s="18"/>
      <c r="J1862" s="18"/>
      <c r="W1862" s="215"/>
      <c r="X1862" s="18"/>
      <c r="Y1862" s="31"/>
      <c r="Z1862" s="31"/>
      <c r="AA1862" s="43"/>
      <c r="AB1862" s="18"/>
      <c r="AC1862" s="18"/>
      <c r="AE1862" s="18"/>
      <c r="AF1862" s="18"/>
      <c r="AG1862" s="18"/>
      <c r="AI1862" s="18"/>
      <c r="AK1862" s="18"/>
      <c r="AL1862" s="18"/>
      <c r="AN1862" s="36"/>
      <c r="AO1862" s="36"/>
      <c r="AP1862" s="36"/>
      <c r="AQ1862" s="36"/>
      <c r="AR1862" s="36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</row>
    <row r="1863" spans="6:69" x14ac:dyDescent="0.25">
      <c r="F1863" s="18"/>
      <c r="G1863" s="18"/>
      <c r="H1863" s="252"/>
      <c r="I1863" s="18"/>
      <c r="J1863" s="18"/>
      <c r="W1863" s="215"/>
      <c r="X1863" s="18"/>
      <c r="Y1863" s="31"/>
      <c r="Z1863" s="31"/>
      <c r="AA1863" s="43"/>
      <c r="AB1863" s="18"/>
      <c r="AC1863" s="18"/>
      <c r="AE1863" s="18"/>
      <c r="AF1863" s="18"/>
      <c r="AG1863" s="18"/>
      <c r="AI1863" s="18"/>
      <c r="AK1863" s="18"/>
      <c r="AL1863" s="18"/>
      <c r="AN1863" s="36"/>
      <c r="AO1863" s="36"/>
      <c r="AP1863" s="36"/>
      <c r="AQ1863" s="36"/>
      <c r="AR1863" s="36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</row>
    <row r="1864" spans="6:69" x14ac:dyDescent="0.25">
      <c r="F1864" s="18"/>
      <c r="G1864" s="18"/>
      <c r="H1864" s="252"/>
      <c r="I1864" s="18"/>
      <c r="J1864" s="18"/>
      <c r="W1864" s="215"/>
      <c r="X1864" s="18"/>
      <c r="Y1864" s="31"/>
      <c r="Z1864" s="31"/>
      <c r="AA1864" s="43"/>
      <c r="AB1864" s="18"/>
      <c r="AC1864" s="18"/>
      <c r="AE1864" s="18"/>
      <c r="AF1864" s="18"/>
      <c r="AG1864" s="18"/>
      <c r="AI1864" s="18"/>
      <c r="AK1864" s="18"/>
      <c r="AL1864" s="18"/>
      <c r="AN1864" s="36"/>
      <c r="AO1864" s="36"/>
      <c r="AP1864" s="36"/>
      <c r="AQ1864" s="36"/>
      <c r="AR1864" s="36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</row>
    <row r="1865" spans="6:69" x14ac:dyDescent="0.25">
      <c r="F1865" s="18"/>
      <c r="G1865" s="18"/>
      <c r="H1865" s="252"/>
      <c r="I1865" s="18"/>
      <c r="J1865" s="18"/>
      <c r="W1865" s="215"/>
      <c r="X1865" s="18"/>
      <c r="Y1865" s="31"/>
      <c r="Z1865" s="31"/>
      <c r="AA1865" s="43"/>
      <c r="AB1865" s="18"/>
      <c r="AC1865" s="18"/>
      <c r="AE1865" s="18"/>
      <c r="AF1865" s="18"/>
      <c r="AG1865" s="18"/>
      <c r="AI1865" s="18"/>
      <c r="AK1865" s="18"/>
      <c r="AL1865" s="18"/>
      <c r="AN1865" s="36"/>
      <c r="AO1865" s="36"/>
      <c r="AP1865" s="36"/>
      <c r="AQ1865" s="36"/>
      <c r="AR1865" s="36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</row>
    <row r="1866" spans="6:69" x14ac:dyDescent="0.25">
      <c r="F1866" s="18"/>
      <c r="G1866" s="18"/>
      <c r="H1866" s="252"/>
      <c r="I1866" s="18"/>
      <c r="J1866" s="18"/>
      <c r="W1866" s="215"/>
      <c r="X1866" s="18"/>
      <c r="Y1866" s="31"/>
      <c r="Z1866" s="31"/>
      <c r="AA1866" s="43"/>
      <c r="AB1866" s="18"/>
      <c r="AC1866" s="18"/>
      <c r="AE1866" s="18"/>
      <c r="AF1866" s="18"/>
      <c r="AG1866" s="18"/>
      <c r="AI1866" s="18"/>
      <c r="AK1866" s="18"/>
      <c r="AL1866" s="18"/>
      <c r="AN1866" s="36"/>
      <c r="AO1866" s="36"/>
      <c r="AP1866" s="36"/>
      <c r="AQ1866" s="36"/>
      <c r="AR1866" s="36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</row>
    <row r="1867" spans="6:69" x14ac:dyDescent="0.25">
      <c r="F1867" s="18"/>
      <c r="G1867" s="18"/>
      <c r="H1867" s="252"/>
      <c r="I1867" s="18"/>
      <c r="J1867" s="18"/>
      <c r="W1867" s="215"/>
      <c r="X1867" s="18"/>
      <c r="Y1867" s="31"/>
      <c r="Z1867" s="31"/>
      <c r="AA1867" s="43"/>
      <c r="AB1867" s="18"/>
      <c r="AC1867" s="18"/>
      <c r="AE1867" s="18"/>
      <c r="AF1867" s="18"/>
      <c r="AG1867" s="18"/>
      <c r="AI1867" s="18"/>
      <c r="AK1867" s="18"/>
      <c r="AL1867" s="18"/>
      <c r="AN1867" s="36"/>
      <c r="AO1867" s="36"/>
      <c r="AP1867" s="36"/>
      <c r="AQ1867" s="36"/>
      <c r="AR1867" s="36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</row>
    <row r="1868" spans="6:69" x14ac:dyDescent="0.25">
      <c r="F1868" s="18"/>
      <c r="G1868" s="18"/>
      <c r="H1868" s="252"/>
      <c r="I1868" s="18"/>
      <c r="J1868" s="18"/>
      <c r="W1868" s="215"/>
      <c r="X1868" s="18"/>
      <c r="Y1868" s="31"/>
      <c r="Z1868" s="31"/>
      <c r="AA1868" s="43"/>
      <c r="AB1868" s="18"/>
      <c r="AC1868" s="18"/>
      <c r="AE1868" s="18"/>
      <c r="AF1868" s="18"/>
      <c r="AG1868" s="18"/>
      <c r="AI1868" s="18"/>
      <c r="AK1868" s="18"/>
      <c r="AL1868" s="18"/>
      <c r="AN1868" s="36"/>
      <c r="AO1868" s="36"/>
      <c r="AP1868" s="36"/>
      <c r="AQ1868" s="36"/>
      <c r="AR1868" s="36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</row>
    <row r="1869" spans="6:69" x14ac:dyDescent="0.25">
      <c r="F1869" s="18"/>
      <c r="G1869" s="18"/>
      <c r="H1869" s="252"/>
      <c r="I1869" s="18"/>
      <c r="J1869" s="18"/>
      <c r="W1869" s="215"/>
      <c r="X1869" s="18"/>
      <c r="Y1869" s="31"/>
      <c r="Z1869" s="31"/>
      <c r="AA1869" s="43"/>
      <c r="AB1869" s="18"/>
      <c r="AC1869" s="18"/>
      <c r="AE1869" s="18"/>
      <c r="AF1869" s="18"/>
      <c r="AG1869" s="18"/>
      <c r="AI1869" s="18"/>
      <c r="AK1869" s="18"/>
      <c r="AL1869" s="18"/>
      <c r="AN1869" s="36"/>
      <c r="AO1869" s="36"/>
      <c r="AP1869" s="36"/>
      <c r="AQ1869" s="36"/>
      <c r="AR1869" s="36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</row>
    <row r="1870" spans="6:69" x14ac:dyDescent="0.25">
      <c r="F1870" s="18"/>
      <c r="G1870" s="18"/>
      <c r="H1870" s="252"/>
      <c r="I1870" s="18"/>
      <c r="J1870" s="18"/>
      <c r="W1870" s="215"/>
      <c r="X1870" s="18"/>
      <c r="Y1870" s="31"/>
      <c r="Z1870" s="31"/>
      <c r="AA1870" s="43"/>
      <c r="AB1870" s="18"/>
      <c r="AC1870" s="18"/>
      <c r="AE1870" s="18"/>
      <c r="AF1870" s="18"/>
      <c r="AG1870" s="18"/>
      <c r="AI1870" s="18"/>
      <c r="AK1870" s="18"/>
      <c r="AL1870" s="18"/>
      <c r="AN1870" s="36"/>
      <c r="AO1870" s="36"/>
      <c r="AP1870" s="36"/>
      <c r="AQ1870" s="36"/>
      <c r="AR1870" s="36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</row>
    <row r="1871" spans="6:69" x14ac:dyDescent="0.25">
      <c r="F1871" s="18"/>
      <c r="G1871" s="18"/>
      <c r="H1871" s="252"/>
      <c r="I1871" s="18"/>
      <c r="J1871" s="18"/>
      <c r="W1871" s="215"/>
      <c r="X1871" s="18"/>
      <c r="Y1871" s="31"/>
      <c r="Z1871" s="31"/>
      <c r="AA1871" s="43"/>
      <c r="AB1871" s="18"/>
      <c r="AC1871" s="18"/>
      <c r="AE1871" s="18"/>
      <c r="AF1871" s="18"/>
      <c r="AG1871" s="18"/>
      <c r="AI1871" s="18"/>
      <c r="AK1871" s="18"/>
      <c r="AL1871" s="18"/>
      <c r="AN1871" s="36"/>
      <c r="AO1871" s="36"/>
      <c r="AP1871" s="36"/>
      <c r="AQ1871" s="36"/>
      <c r="AR1871" s="36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</row>
    <row r="1872" spans="6:69" x14ac:dyDescent="0.25">
      <c r="F1872" s="18"/>
      <c r="G1872" s="18"/>
      <c r="H1872" s="252"/>
      <c r="I1872" s="18"/>
      <c r="J1872" s="18"/>
      <c r="W1872" s="215"/>
      <c r="X1872" s="18"/>
      <c r="Y1872" s="31"/>
      <c r="Z1872" s="31"/>
      <c r="AA1872" s="43"/>
      <c r="AB1872" s="18"/>
      <c r="AC1872" s="18"/>
      <c r="AE1872" s="18"/>
      <c r="AF1872" s="18"/>
      <c r="AG1872" s="18"/>
      <c r="AI1872" s="18"/>
      <c r="AK1872" s="18"/>
      <c r="AL1872" s="18"/>
      <c r="AN1872" s="36"/>
      <c r="AO1872" s="36"/>
      <c r="AP1872" s="36"/>
      <c r="AQ1872" s="36"/>
      <c r="AR1872" s="36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</row>
    <row r="1873" spans="6:69" x14ac:dyDescent="0.25">
      <c r="F1873" s="18"/>
      <c r="G1873" s="18"/>
      <c r="H1873" s="252"/>
      <c r="I1873" s="18"/>
      <c r="J1873" s="18"/>
      <c r="W1873" s="215"/>
      <c r="X1873" s="18"/>
      <c r="Y1873" s="31"/>
      <c r="Z1873" s="31"/>
      <c r="AA1873" s="43"/>
      <c r="AB1873" s="18"/>
      <c r="AC1873" s="18"/>
      <c r="AE1873" s="18"/>
      <c r="AF1873" s="18"/>
      <c r="AG1873" s="18"/>
      <c r="AI1873" s="18"/>
      <c r="AK1873" s="18"/>
      <c r="AL1873" s="18"/>
      <c r="AN1873" s="36"/>
      <c r="AO1873" s="36"/>
      <c r="AP1873" s="36"/>
      <c r="AQ1873" s="36"/>
      <c r="AR1873" s="36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</row>
    <row r="1874" spans="6:69" x14ac:dyDescent="0.25">
      <c r="F1874" s="18"/>
      <c r="G1874" s="18"/>
      <c r="H1874" s="252"/>
      <c r="I1874" s="18"/>
      <c r="J1874" s="18"/>
      <c r="W1874" s="215"/>
      <c r="X1874" s="18"/>
      <c r="Y1874" s="31"/>
      <c r="Z1874" s="31"/>
      <c r="AA1874" s="43"/>
      <c r="AB1874" s="18"/>
      <c r="AC1874" s="18"/>
      <c r="AE1874" s="18"/>
      <c r="AF1874" s="18"/>
      <c r="AG1874" s="18"/>
      <c r="AI1874" s="18"/>
      <c r="AK1874" s="18"/>
      <c r="AL1874" s="18"/>
      <c r="AN1874" s="36"/>
      <c r="AO1874" s="36"/>
      <c r="AP1874" s="36"/>
      <c r="AQ1874" s="36"/>
      <c r="AR1874" s="36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</row>
    <row r="1875" spans="6:69" x14ac:dyDescent="0.25">
      <c r="F1875" s="18"/>
      <c r="G1875" s="18"/>
      <c r="H1875" s="252"/>
      <c r="I1875" s="18"/>
      <c r="J1875" s="18"/>
      <c r="W1875" s="215"/>
      <c r="X1875" s="18"/>
      <c r="Y1875" s="31"/>
      <c r="Z1875" s="31"/>
      <c r="AA1875" s="43"/>
      <c r="AB1875" s="18"/>
      <c r="AC1875" s="18"/>
      <c r="AE1875" s="18"/>
      <c r="AF1875" s="18"/>
      <c r="AG1875" s="18"/>
      <c r="AI1875" s="18"/>
      <c r="AK1875" s="18"/>
      <c r="AL1875" s="18"/>
      <c r="AN1875" s="36"/>
      <c r="AO1875" s="36"/>
      <c r="AP1875" s="36"/>
      <c r="AQ1875" s="36"/>
      <c r="AR1875" s="36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</row>
    <row r="1876" spans="6:69" x14ac:dyDescent="0.25">
      <c r="F1876" s="18"/>
      <c r="G1876" s="18"/>
      <c r="H1876" s="252"/>
      <c r="I1876" s="18"/>
      <c r="J1876" s="18"/>
      <c r="W1876" s="215"/>
      <c r="X1876" s="18"/>
      <c r="Y1876" s="31"/>
      <c r="Z1876" s="31"/>
      <c r="AA1876" s="43"/>
      <c r="AB1876" s="18"/>
      <c r="AC1876" s="18"/>
      <c r="AE1876" s="18"/>
      <c r="AF1876" s="18"/>
      <c r="AG1876" s="18"/>
      <c r="AI1876" s="18"/>
      <c r="AK1876" s="18"/>
      <c r="AL1876" s="18"/>
      <c r="AN1876" s="36"/>
      <c r="AO1876" s="36"/>
      <c r="AP1876" s="36"/>
      <c r="AQ1876" s="36"/>
      <c r="AR1876" s="36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</row>
    <row r="1877" spans="6:69" x14ac:dyDescent="0.25">
      <c r="F1877" s="18"/>
      <c r="G1877" s="18"/>
      <c r="H1877" s="252"/>
      <c r="I1877" s="18"/>
      <c r="J1877" s="18"/>
      <c r="W1877" s="215"/>
      <c r="X1877" s="18"/>
      <c r="Y1877" s="31"/>
      <c r="Z1877" s="31"/>
      <c r="AA1877" s="43"/>
      <c r="AB1877" s="18"/>
      <c r="AC1877" s="18"/>
      <c r="AE1877" s="18"/>
      <c r="AF1877" s="18"/>
      <c r="AG1877" s="18"/>
      <c r="AI1877" s="18"/>
      <c r="AK1877" s="18"/>
      <c r="AL1877" s="18"/>
      <c r="AN1877" s="36"/>
      <c r="AO1877" s="36"/>
      <c r="AP1877" s="36"/>
      <c r="AQ1877" s="36"/>
      <c r="AR1877" s="36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</row>
    <row r="1878" spans="6:69" x14ac:dyDescent="0.25">
      <c r="F1878" s="18"/>
      <c r="G1878" s="18"/>
      <c r="H1878" s="252"/>
      <c r="I1878" s="18"/>
      <c r="J1878" s="18"/>
      <c r="W1878" s="215"/>
      <c r="X1878" s="18"/>
      <c r="Y1878" s="31"/>
      <c r="Z1878" s="31"/>
      <c r="AA1878" s="43"/>
      <c r="AB1878" s="18"/>
      <c r="AC1878" s="18"/>
      <c r="AE1878" s="18"/>
      <c r="AF1878" s="18"/>
      <c r="AG1878" s="18"/>
      <c r="AI1878" s="18"/>
      <c r="AK1878" s="18"/>
      <c r="AL1878" s="18"/>
      <c r="AN1878" s="36"/>
      <c r="AO1878" s="36"/>
      <c r="AP1878" s="36"/>
      <c r="AQ1878" s="36"/>
      <c r="AR1878" s="36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</row>
    <row r="1879" spans="6:69" x14ac:dyDescent="0.25">
      <c r="F1879" s="18"/>
      <c r="G1879" s="18"/>
      <c r="H1879" s="252"/>
      <c r="I1879" s="18"/>
      <c r="J1879" s="18"/>
      <c r="W1879" s="215"/>
      <c r="X1879" s="18"/>
      <c r="Y1879" s="31"/>
      <c r="Z1879" s="31"/>
      <c r="AA1879" s="43"/>
      <c r="AB1879" s="18"/>
      <c r="AC1879" s="18"/>
      <c r="AE1879" s="18"/>
      <c r="AF1879" s="18"/>
      <c r="AG1879" s="18"/>
      <c r="AI1879" s="18"/>
      <c r="AK1879" s="18"/>
      <c r="AL1879" s="18"/>
      <c r="AN1879" s="36"/>
      <c r="AO1879" s="36"/>
      <c r="AP1879" s="36"/>
      <c r="AQ1879" s="36"/>
      <c r="AR1879" s="36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</row>
    <row r="1880" spans="6:69" x14ac:dyDescent="0.25">
      <c r="F1880" s="18"/>
      <c r="G1880" s="18"/>
      <c r="H1880" s="252"/>
      <c r="I1880" s="18"/>
      <c r="J1880" s="18"/>
      <c r="W1880" s="215"/>
      <c r="X1880" s="18"/>
      <c r="Y1880" s="31"/>
      <c r="Z1880" s="31"/>
      <c r="AA1880" s="43"/>
      <c r="AB1880" s="18"/>
      <c r="AC1880" s="18"/>
      <c r="AE1880" s="18"/>
      <c r="AF1880" s="18"/>
      <c r="AG1880" s="18"/>
      <c r="AI1880" s="18"/>
      <c r="AK1880" s="18"/>
      <c r="AL1880" s="18"/>
      <c r="AN1880" s="36"/>
      <c r="AO1880" s="36"/>
      <c r="AP1880" s="36"/>
      <c r="AQ1880" s="36"/>
      <c r="AR1880" s="36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</row>
    <row r="1881" spans="6:69" x14ac:dyDescent="0.25">
      <c r="F1881" s="18"/>
      <c r="G1881" s="18"/>
      <c r="H1881" s="252"/>
      <c r="I1881" s="18"/>
      <c r="J1881" s="18"/>
      <c r="W1881" s="215"/>
      <c r="X1881" s="18"/>
      <c r="Y1881" s="31"/>
      <c r="Z1881" s="31"/>
      <c r="AA1881" s="43"/>
      <c r="AB1881" s="18"/>
      <c r="AC1881" s="18"/>
      <c r="AE1881" s="18"/>
      <c r="AF1881" s="18"/>
      <c r="AG1881" s="18"/>
      <c r="AI1881" s="18"/>
      <c r="AK1881" s="18"/>
      <c r="AL1881" s="18"/>
      <c r="AN1881" s="36"/>
      <c r="AO1881" s="36"/>
      <c r="AP1881" s="36"/>
      <c r="AQ1881" s="36"/>
      <c r="AR1881" s="36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</row>
    <row r="1882" spans="6:69" x14ac:dyDescent="0.25">
      <c r="F1882" s="18"/>
      <c r="G1882" s="18"/>
      <c r="H1882" s="252"/>
      <c r="I1882" s="18"/>
      <c r="J1882" s="18"/>
      <c r="W1882" s="215"/>
      <c r="X1882" s="18"/>
      <c r="Y1882" s="31"/>
      <c r="Z1882" s="31"/>
      <c r="AA1882" s="43"/>
      <c r="AB1882" s="18"/>
      <c r="AC1882" s="18"/>
      <c r="AE1882" s="18"/>
      <c r="AF1882" s="18"/>
      <c r="AG1882" s="18"/>
      <c r="AI1882" s="18"/>
      <c r="AK1882" s="18"/>
      <c r="AL1882" s="18"/>
      <c r="AN1882" s="36"/>
      <c r="AO1882" s="36"/>
      <c r="AP1882" s="36"/>
      <c r="AQ1882" s="36"/>
      <c r="AR1882" s="36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</row>
    <row r="1883" spans="6:69" x14ac:dyDescent="0.25">
      <c r="F1883" s="18"/>
      <c r="G1883" s="18"/>
      <c r="H1883" s="252"/>
      <c r="I1883" s="18"/>
      <c r="J1883" s="18"/>
      <c r="W1883" s="215"/>
      <c r="X1883" s="18"/>
      <c r="Y1883" s="31"/>
      <c r="Z1883" s="31"/>
      <c r="AA1883" s="43"/>
      <c r="AB1883" s="18"/>
      <c r="AC1883" s="18"/>
      <c r="AE1883" s="18"/>
      <c r="AF1883" s="18"/>
      <c r="AG1883" s="18"/>
      <c r="AI1883" s="18"/>
      <c r="AK1883" s="18"/>
      <c r="AL1883" s="18"/>
      <c r="AN1883" s="36"/>
      <c r="AO1883" s="36"/>
      <c r="AP1883" s="36"/>
      <c r="AQ1883" s="36"/>
      <c r="AR1883" s="36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</row>
    <row r="1884" spans="6:69" x14ac:dyDescent="0.25">
      <c r="F1884" s="18"/>
      <c r="G1884" s="18"/>
      <c r="H1884" s="252"/>
      <c r="I1884" s="18"/>
      <c r="J1884" s="18"/>
      <c r="W1884" s="215"/>
      <c r="X1884" s="18"/>
      <c r="Y1884" s="31"/>
      <c r="Z1884" s="31"/>
      <c r="AA1884" s="43"/>
      <c r="AB1884" s="18"/>
      <c r="AC1884" s="18"/>
      <c r="AE1884" s="18"/>
      <c r="AF1884" s="18"/>
      <c r="AG1884" s="18"/>
      <c r="AI1884" s="18"/>
      <c r="AK1884" s="18"/>
      <c r="AL1884" s="18"/>
      <c r="AN1884" s="36"/>
      <c r="AO1884" s="36"/>
      <c r="AP1884" s="36"/>
      <c r="AQ1884" s="36"/>
      <c r="AR1884" s="36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</row>
    <row r="1885" spans="6:69" x14ac:dyDescent="0.25">
      <c r="F1885" s="18"/>
      <c r="G1885" s="18"/>
      <c r="H1885" s="252"/>
      <c r="I1885" s="18"/>
      <c r="J1885" s="18"/>
      <c r="W1885" s="215"/>
      <c r="X1885" s="18"/>
      <c r="Y1885" s="31"/>
      <c r="Z1885" s="31"/>
      <c r="AA1885" s="43"/>
      <c r="AB1885" s="18"/>
      <c r="AC1885" s="18"/>
      <c r="AE1885" s="18"/>
      <c r="AF1885" s="18"/>
      <c r="AG1885" s="18"/>
      <c r="AI1885" s="18"/>
      <c r="AK1885" s="18"/>
      <c r="AL1885" s="18"/>
      <c r="AN1885" s="36"/>
      <c r="AO1885" s="36"/>
      <c r="AP1885" s="36"/>
      <c r="AQ1885" s="36"/>
      <c r="AR1885" s="36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</row>
    <row r="1886" spans="6:69" x14ac:dyDescent="0.25">
      <c r="F1886" s="18"/>
      <c r="G1886" s="18"/>
      <c r="H1886" s="252"/>
      <c r="I1886" s="18"/>
      <c r="J1886" s="18"/>
      <c r="W1886" s="215"/>
      <c r="X1886" s="18"/>
      <c r="Y1886" s="31"/>
      <c r="Z1886" s="31"/>
      <c r="AA1886" s="43"/>
      <c r="AB1886" s="18"/>
      <c r="AC1886" s="18"/>
      <c r="AE1886" s="18"/>
      <c r="AF1886" s="18"/>
      <c r="AG1886" s="18"/>
      <c r="AI1886" s="18"/>
      <c r="AK1886" s="18"/>
      <c r="AL1886" s="18"/>
      <c r="AN1886" s="36"/>
      <c r="AO1886" s="36"/>
      <c r="AP1886" s="36"/>
      <c r="AQ1886" s="36"/>
      <c r="AR1886" s="36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</row>
    <row r="1887" spans="6:69" x14ac:dyDescent="0.25">
      <c r="F1887" s="18"/>
      <c r="G1887" s="18"/>
      <c r="H1887" s="252"/>
      <c r="I1887" s="18"/>
      <c r="J1887" s="18"/>
      <c r="W1887" s="215"/>
      <c r="X1887" s="18"/>
      <c r="Y1887" s="31"/>
      <c r="Z1887" s="31"/>
      <c r="AA1887" s="43"/>
      <c r="AB1887" s="18"/>
      <c r="AC1887" s="18"/>
      <c r="AE1887" s="18"/>
      <c r="AF1887" s="18"/>
      <c r="AG1887" s="18"/>
      <c r="AI1887" s="18"/>
      <c r="AK1887" s="18"/>
      <c r="AL1887" s="18"/>
      <c r="AN1887" s="36"/>
      <c r="AO1887" s="36"/>
      <c r="AP1887" s="36"/>
      <c r="AQ1887" s="36"/>
      <c r="AR1887" s="36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</row>
    <row r="1888" spans="6:69" x14ac:dyDescent="0.25">
      <c r="F1888" s="18"/>
      <c r="G1888" s="18"/>
      <c r="H1888" s="252"/>
      <c r="I1888" s="18"/>
      <c r="J1888" s="18"/>
      <c r="W1888" s="215"/>
      <c r="X1888" s="18"/>
      <c r="Y1888" s="31"/>
      <c r="Z1888" s="31"/>
      <c r="AA1888" s="43"/>
      <c r="AB1888" s="18"/>
      <c r="AC1888" s="18"/>
      <c r="AE1888" s="18"/>
      <c r="AF1888" s="18"/>
      <c r="AG1888" s="18"/>
      <c r="AI1888" s="18"/>
      <c r="AK1888" s="18"/>
      <c r="AL1888" s="18"/>
      <c r="AN1888" s="36"/>
      <c r="AO1888" s="36"/>
      <c r="AP1888" s="36"/>
      <c r="AQ1888" s="36"/>
      <c r="AR1888" s="36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</row>
    <row r="1889" spans="6:69" x14ac:dyDescent="0.25">
      <c r="F1889" s="18"/>
      <c r="G1889" s="18"/>
      <c r="H1889" s="252"/>
      <c r="I1889" s="18"/>
      <c r="J1889" s="18"/>
      <c r="W1889" s="215"/>
      <c r="X1889" s="18"/>
      <c r="Y1889" s="31"/>
      <c r="Z1889" s="31"/>
      <c r="AA1889" s="43"/>
      <c r="AB1889" s="18"/>
      <c r="AC1889" s="18"/>
      <c r="AE1889" s="18"/>
      <c r="AF1889" s="18"/>
      <c r="AG1889" s="18"/>
      <c r="AI1889" s="18"/>
      <c r="AK1889" s="18"/>
      <c r="AL1889" s="18"/>
      <c r="AN1889" s="36"/>
      <c r="AO1889" s="36"/>
      <c r="AP1889" s="36"/>
      <c r="AQ1889" s="36"/>
      <c r="AR1889" s="36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</row>
    <row r="1890" spans="6:69" x14ac:dyDescent="0.25">
      <c r="F1890" s="18"/>
      <c r="G1890" s="18"/>
      <c r="H1890" s="252"/>
      <c r="I1890" s="18"/>
      <c r="J1890" s="18"/>
      <c r="W1890" s="215"/>
      <c r="X1890" s="18"/>
      <c r="Y1890" s="31"/>
      <c r="Z1890" s="31"/>
      <c r="AA1890" s="43"/>
      <c r="AB1890" s="18"/>
      <c r="AC1890" s="18"/>
      <c r="AE1890" s="18"/>
      <c r="AF1890" s="18"/>
      <c r="AG1890" s="18"/>
      <c r="AI1890" s="18"/>
      <c r="AK1890" s="18"/>
      <c r="AL1890" s="18"/>
      <c r="AN1890" s="36"/>
      <c r="AO1890" s="36"/>
      <c r="AP1890" s="36"/>
      <c r="AQ1890" s="36"/>
      <c r="AR1890" s="36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</row>
    <row r="1891" spans="6:69" x14ac:dyDescent="0.25">
      <c r="F1891" s="18"/>
      <c r="G1891" s="18"/>
      <c r="H1891" s="252"/>
      <c r="I1891" s="18"/>
      <c r="J1891" s="18"/>
      <c r="W1891" s="215"/>
      <c r="X1891" s="18"/>
      <c r="Y1891" s="31"/>
      <c r="Z1891" s="31"/>
      <c r="AA1891" s="43"/>
      <c r="AB1891" s="18"/>
      <c r="AC1891" s="18"/>
      <c r="AE1891" s="18"/>
      <c r="AF1891" s="18"/>
      <c r="AG1891" s="18"/>
      <c r="AI1891" s="18"/>
      <c r="AK1891" s="18"/>
      <c r="AL1891" s="18"/>
      <c r="AN1891" s="36"/>
      <c r="AO1891" s="36"/>
      <c r="AP1891" s="36"/>
      <c r="AQ1891" s="36"/>
      <c r="AR1891" s="36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</row>
    <row r="1892" spans="6:69" x14ac:dyDescent="0.25">
      <c r="F1892" s="18"/>
      <c r="G1892" s="18"/>
      <c r="H1892" s="252"/>
      <c r="I1892" s="18"/>
      <c r="J1892" s="18"/>
      <c r="W1892" s="215"/>
      <c r="X1892" s="18"/>
      <c r="Y1892" s="31"/>
      <c r="Z1892" s="31"/>
      <c r="AA1892" s="43"/>
      <c r="AB1892" s="18"/>
      <c r="AC1892" s="18"/>
      <c r="AE1892" s="18"/>
      <c r="AF1892" s="18"/>
      <c r="AG1892" s="18"/>
      <c r="AI1892" s="18"/>
      <c r="AK1892" s="18"/>
      <c r="AL1892" s="18"/>
      <c r="AN1892" s="36"/>
      <c r="AO1892" s="36"/>
      <c r="AP1892" s="36"/>
      <c r="AQ1892" s="36"/>
      <c r="AR1892" s="36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</row>
    <row r="1893" spans="6:69" x14ac:dyDescent="0.25">
      <c r="F1893" s="18"/>
      <c r="G1893" s="18"/>
      <c r="H1893" s="252"/>
      <c r="I1893" s="18"/>
      <c r="J1893" s="18"/>
      <c r="W1893" s="215"/>
      <c r="X1893" s="18"/>
      <c r="Y1893" s="31"/>
      <c r="Z1893" s="31"/>
      <c r="AA1893" s="43"/>
      <c r="AB1893" s="18"/>
      <c r="AC1893" s="18"/>
      <c r="AE1893" s="18"/>
      <c r="AF1893" s="18"/>
      <c r="AG1893" s="18"/>
      <c r="AI1893" s="18"/>
      <c r="AK1893" s="18"/>
      <c r="AL1893" s="18"/>
      <c r="AN1893" s="36"/>
      <c r="AO1893" s="36"/>
      <c r="AP1893" s="36"/>
      <c r="AQ1893" s="36"/>
      <c r="AR1893" s="36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</row>
    <row r="1894" spans="6:69" x14ac:dyDescent="0.25">
      <c r="F1894" s="18"/>
      <c r="G1894" s="18"/>
      <c r="H1894" s="252"/>
      <c r="I1894" s="18"/>
      <c r="J1894" s="18"/>
      <c r="W1894" s="215"/>
      <c r="X1894" s="18"/>
      <c r="Y1894" s="31"/>
      <c r="Z1894" s="31"/>
      <c r="AA1894" s="43"/>
      <c r="AB1894" s="18"/>
      <c r="AC1894" s="18"/>
      <c r="AE1894" s="18"/>
      <c r="AF1894" s="18"/>
      <c r="AG1894" s="18"/>
      <c r="AI1894" s="18"/>
      <c r="AK1894" s="18"/>
      <c r="AL1894" s="18"/>
      <c r="AN1894" s="36"/>
      <c r="AO1894" s="36"/>
      <c r="AP1894" s="36"/>
      <c r="AQ1894" s="36"/>
      <c r="AR1894" s="36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</row>
    <row r="1895" spans="6:69" x14ac:dyDescent="0.25">
      <c r="F1895" s="18"/>
      <c r="G1895" s="18"/>
      <c r="H1895" s="252"/>
      <c r="I1895" s="18"/>
      <c r="J1895" s="18"/>
      <c r="W1895" s="215"/>
      <c r="X1895" s="18"/>
      <c r="Y1895" s="31"/>
      <c r="Z1895" s="31"/>
      <c r="AA1895" s="43"/>
      <c r="AB1895" s="18"/>
      <c r="AC1895" s="18"/>
      <c r="AE1895" s="18"/>
      <c r="AF1895" s="18"/>
      <c r="AG1895" s="18"/>
      <c r="AI1895" s="18"/>
      <c r="AK1895" s="18"/>
      <c r="AL1895" s="18"/>
      <c r="AN1895" s="36"/>
      <c r="AO1895" s="36"/>
      <c r="AP1895" s="36"/>
      <c r="AQ1895" s="36"/>
      <c r="AR1895" s="36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</row>
    <row r="1896" spans="6:69" x14ac:dyDescent="0.25">
      <c r="F1896" s="18"/>
      <c r="G1896" s="18"/>
      <c r="H1896" s="252"/>
      <c r="I1896" s="18"/>
      <c r="J1896" s="18"/>
      <c r="W1896" s="215"/>
      <c r="X1896" s="18"/>
      <c r="Y1896" s="31"/>
      <c r="Z1896" s="31"/>
      <c r="AA1896" s="43"/>
      <c r="AB1896" s="18"/>
      <c r="AC1896" s="18"/>
      <c r="AE1896" s="18"/>
      <c r="AF1896" s="18"/>
      <c r="AG1896" s="18"/>
      <c r="AI1896" s="18"/>
      <c r="AK1896" s="18"/>
      <c r="AL1896" s="18"/>
      <c r="AN1896" s="36"/>
      <c r="AO1896" s="36"/>
      <c r="AP1896" s="36"/>
      <c r="AQ1896" s="36"/>
      <c r="AR1896" s="36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</row>
    <row r="1897" spans="6:69" x14ac:dyDescent="0.25">
      <c r="F1897" s="18"/>
      <c r="G1897" s="18"/>
      <c r="H1897" s="252"/>
      <c r="I1897" s="18"/>
      <c r="J1897" s="18"/>
      <c r="W1897" s="215"/>
      <c r="X1897" s="18"/>
      <c r="Y1897" s="31"/>
      <c r="Z1897" s="31"/>
      <c r="AA1897" s="43"/>
      <c r="AB1897" s="18"/>
      <c r="AC1897" s="18"/>
      <c r="AE1897" s="18"/>
      <c r="AF1897" s="18"/>
      <c r="AG1897" s="18"/>
      <c r="AI1897" s="18"/>
      <c r="AK1897" s="18"/>
      <c r="AL1897" s="18"/>
      <c r="AN1897" s="36"/>
      <c r="AO1897" s="36"/>
      <c r="AP1897" s="36"/>
      <c r="AQ1897" s="36"/>
      <c r="AR1897" s="36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</row>
    <row r="1898" spans="6:69" x14ac:dyDescent="0.25">
      <c r="F1898" s="18"/>
      <c r="G1898" s="18"/>
      <c r="H1898" s="252"/>
      <c r="I1898" s="18"/>
      <c r="J1898" s="18"/>
      <c r="W1898" s="215"/>
      <c r="X1898" s="18"/>
      <c r="Y1898" s="31"/>
      <c r="Z1898" s="31"/>
      <c r="AA1898" s="43"/>
      <c r="AB1898" s="18"/>
      <c r="AC1898" s="18"/>
      <c r="AE1898" s="18"/>
      <c r="AF1898" s="18"/>
      <c r="AG1898" s="18"/>
      <c r="AI1898" s="18"/>
      <c r="AK1898" s="18"/>
      <c r="AL1898" s="18"/>
      <c r="AN1898" s="36"/>
      <c r="AO1898" s="36"/>
      <c r="AP1898" s="36"/>
      <c r="AQ1898" s="36"/>
      <c r="AR1898" s="36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</row>
    <row r="1899" spans="6:69" x14ac:dyDescent="0.25">
      <c r="F1899" s="18"/>
      <c r="G1899" s="18"/>
      <c r="H1899" s="252"/>
      <c r="I1899" s="18"/>
      <c r="J1899" s="18"/>
      <c r="W1899" s="215"/>
      <c r="X1899" s="18"/>
      <c r="Y1899" s="31"/>
      <c r="Z1899" s="31"/>
      <c r="AA1899" s="43"/>
      <c r="AB1899" s="18"/>
      <c r="AC1899" s="18"/>
      <c r="AE1899" s="18"/>
      <c r="AF1899" s="18"/>
      <c r="AG1899" s="18"/>
      <c r="AI1899" s="18"/>
      <c r="AK1899" s="18"/>
      <c r="AL1899" s="18"/>
      <c r="AN1899" s="36"/>
      <c r="AO1899" s="36"/>
      <c r="AP1899" s="36"/>
      <c r="AQ1899" s="36"/>
      <c r="AR1899" s="36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</row>
    <row r="1900" spans="6:69" x14ac:dyDescent="0.25">
      <c r="F1900" s="18"/>
      <c r="G1900" s="18"/>
      <c r="H1900" s="252"/>
      <c r="I1900" s="18"/>
      <c r="J1900" s="18"/>
      <c r="W1900" s="215"/>
      <c r="X1900" s="18"/>
      <c r="Y1900" s="31"/>
      <c r="Z1900" s="31"/>
      <c r="AA1900" s="43"/>
      <c r="AB1900" s="18"/>
      <c r="AC1900" s="18"/>
      <c r="AE1900" s="18"/>
      <c r="AF1900" s="18"/>
      <c r="AG1900" s="18"/>
      <c r="AI1900" s="18"/>
      <c r="AK1900" s="18"/>
      <c r="AL1900" s="18"/>
      <c r="AN1900" s="36"/>
      <c r="AO1900" s="36"/>
      <c r="AP1900" s="36"/>
      <c r="AQ1900" s="36"/>
      <c r="AR1900" s="36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</row>
    <row r="1901" spans="6:69" x14ac:dyDescent="0.25">
      <c r="F1901" s="18"/>
      <c r="G1901" s="18"/>
      <c r="H1901" s="252"/>
      <c r="I1901" s="18"/>
      <c r="J1901" s="18"/>
      <c r="W1901" s="215"/>
      <c r="X1901" s="18"/>
      <c r="Y1901" s="31"/>
      <c r="Z1901" s="31"/>
      <c r="AA1901" s="43"/>
      <c r="AB1901" s="18"/>
      <c r="AC1901" s="18"/>
      <c r="AE1901" s="18"/>
      <c r="AF1901" s="18"/>
      <c r="AG1901" s="18"/>
      <c r="AI1901" s="18"/>
      <c r="AK1901" s="18"/>
      <c r="AL1901" s="18"/>
      <c r="AN1901" s="36"/>
      <c r="AO1901" s="36"/>
      <c r="AP1901" s="36"/>
      <c r="AQ1901" s="36"/>
      <c r="AR1901" s="36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</row>
    <row r="1902" spans="6:69" x14ac:dyDescent="0.25">
      <c r="F1902" s="18"/>
      <c r="G1902" s="18"/>
      <c r="H1902" s="252"/>
      <c r="I1902" s="18"/>
      <c r="J1902" s="18"/>
      <c r="W1902" s="215"/>
      <c r="X1902" s="18"/>
      <c r="Y1902" s="31"/>
      <c r="Z1902" s="31"/>
      <c r="AA1902" s="43"/>
      <c r="AB1902" s="18"/>
      <c r="AC1902" s="18"/>
      <c r="AE1902" s="18"/>
      <c r="AF1902" s="18"/>
      <c r="AG1902" s="18"/>
      <c r="AI1902" s="18"/>
      <c r="AK1902" s="18"/>
      <c r="AL1902" s="18"/>
      <c r="AN1902" s="36"/>
      <c r="AO1902" s="36"/>
      <c r="AP1902" s="36"/>
      <c r="AQ1902" s="36"/>
      <c r="AR1902" s="36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</row>
    <row r="1903" spans="6:69" x14ac:dyDescent="0.25">
      <c r="F1903" s="18"/>
      <c r="G1903" s="18"/>
      <c r="H1903" s="252"/>
      <c r="I1903" s="18"/>
      <c r="J1903" s="18"/>
      <c r="W1903" s="215"/>
      <c r="X1903" s="18"/>
      <c r="Y1903" s="31"/>
      <c r="Z1903" s="31"/>
      <c r="AA1903" s="43"/>
      <c r="AB1903" s="18"/>
      <c r="AC1903" s="18"/>
      <c r="AE1903" s="18"/>
      <c r="AF1903" s="18"/>
      <c r="AG1903" s="18"/>
      <c r="AI1903" s="18"/>
      <c r="AK1903" s="18"/>
      <c r="AL1903" s="18"/>
      <c r="AN1903" s="36"/>
      <c r="AO1903" s="36"/>
      <c r="AP1903" s="36"/>
      <c r="AQ1903" s="36"/>
      <c r="AR1903" s="36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</row>
    <row r="1904" spans="6:69" x14ac:dyDescent="0.25">
      <c r="F1904" s="18"/>
      <c r="G1904" s="18"/>
      <c r="H1904" s="252"/>
      <c r="I1904" s="18"/>
      <c r="J1904" s="18"/>
      <c r="W1904" s="215"/>
      <c r="X1904" s="18"/>
      <c r="Y1904" s="31"/>
      <c r="Z1904" s="31"/>
      <c r="AA1904" s="43"/>
      <c r="AB1904" s="18"/>
      <c r="AC1904" s="18"/>
      <c r="AE1904" s="18"/>
      <c r="AF1904" s="18"/>
      <c r="AG1904" s="18"/>
      <c r="AI1904" s="18"/>
      <c r="AK1904" s="18"/>
      <c r="AL1904" s="18"/>
      <c r="AN1904" s="36"/>
      <c r="AO1904" s="36"/>
      <c r="AP1904" s="36"/>
      <c r="AQ1904" s="36"/>
      <c r="AR1904" s="36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</row>
    <row r="1905" spans="6:69" x14ac:dyDescent="0.25">
      <c r="F1905" s="18"/>
      <c r="G1905" s="18"/>
      <c r="H1905" s="252"/>
      <c r="I1905" s="18"/>
      <c r="J1905" s="18"/>
      <c r="W1905" s="215"/>
      <c r="X1905" s="18"/>
      <c r="Y1905" s="31"/>
      <c r="Z1905" s="31"/>
      <c r="AA1905" s="43"/>
      <c r="AB1905" s="18"/>
      <c r="AC1905" s="18"/>
      <c r="AE1905" s="18"/>
      <c r="AF1905" s="18"/>
      <c r="AG1905" s="18"/>
      <c r="AI1905" s="18"/>
      <c r="AK1905" s="18"/>
      <c r="AL1905" s="18"/>
      <c r="AN1905" s="36"/>
      <c r="AO1905" s="36"/>
      <c r="AP1905" s="36"/>
      <c r="AQ1905" s="36"/>
      <c r="AR1905" s="36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</row>
    <row r="1906" spans="6:69" x14ac:dyDescent="0.25">
      <c r="F1906" s="18"/>
      <c r="G1906" s="18"/>
      <c r="H1906" s="252"/>
      <c r="I1906" s="18"/>
      <c r="J1906" s="18"/>
      <c r="W1906" s="215"/>
      <c r="X1906" s="18"/>
      <c r="Y1906" s="31"/>
      <c r="Z1906" s="31"/>
      <c r="AA1906" s="43"/>
      <c r="AB1906" s="18"/>
      <c r="AC1906" s="18"/>
      <c r="AE1906" s="18"/>
      <c r="AF1906" s="18"/>
      <c r="AG1906" s="18"/>
      <c r="AI1906" s="18"/>
      <c r="AK1906" s="18"/>
      <c r="AL1906" s="18"/>
      <c r="AN1906" s="36"/>
      <c r="AO1906" s="36"/>
      <c r="AP1906" s="36"/>
      <c r="AQ1906" s="36"/>
      <c r="AR1906" s="36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</row>
    <row r="1907" spans="6:69" x14ac:dyDescent="0.25">
      <c r="F1907" s="18"/>
      <c r="G1907" s="18"/>
      <c r="H1907" s="252"/>
      <c r="I1907" s="18"/>
      <c r="J1907" s="18"/>
      <c r="W1907" s="215"/>
      <c r="X1907" s="18"/>
      <c r="Y1907" s="31"/>
      <c r="Z1907" s="31"/>
      <c r="AA1907" s="43"/>
      <c r="AB1907" s="18"/>
      <c r="AC1907" s="18"/>
      <c r="AE1907" s="18"/>
      <c r="AF1907" s="18"/>
      <c r="AG1907" s="18"/>
      <c r="AI1907" s="18"/>
      <c r="AK1907" s="18"/>
      <c r="AL1907" s="18"/>
      <c r="AN1907" s="36"/>
      <c r="AO1907" s="36"/>
      <c r="AP1907" s="36"/>
      <c r="AQ1907" s="36"/>
      <c r="AR1907" s="36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</row>
    <row r="1908" spans="6:69" x14ac:dyDescent="0.25">
      <c r="F1908" s="18"/>
      <c r="G1908" s="18"/>
      <c r="H1908" s="252"/>
      <c r="I1908" s="18"/>
      <c r="J1908" s="18"/>
      <c r="W1908" s="215"/>
      <c r="X1908" s="18"/>
      <c r="Y1908" s="31"/>
      <c r="Z1908" s="31"/>
      <c r="AA1908" s="43"/>
      <c r="AB1908" s="18"/>
      <c r="AC1908" s="18"/>
      <c r="AE1908" s="18"/>
      <c r="AF1908" s="18"/>
      <c r="AG1908" s="18"/>
      <c r="AI1908" s="18"/>
      <c r="AK1908" s="18"/>
      <c r="AL1908" s="18"/>
      <c r="AN1908" s="36"/>
      <c r="AO1908" s="36"/>
      <c r="AP1908" s="36"/>
      <c r="AQ1908" s="36"/>
      <c r="AR1908" s="36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</row>
    <row r="1909" spans="6:69" x14ac:dyDescent="0.25">
      <c r="F1909" s="18"/>
      <c r="G1909" s="18"/>
      <c r="H1909" s="252"/>
      <c r="I1909" s="18"/>
      <c r="J1909" s="18"/>
      <c r="W1909" s="215"/>
      <c r="X1909" s="18"/>
      <c r="Y1909" s="31"/>
      <c r="Z1909" s="31"/>
      <c r="AA1909" s="43"/>
      <c r="AB1909" s="18"/>
      <c r="AC1909" s="18"/>
      <c r="AE1909" s="18"/>
      <c r="AF1909" s="18"/>
      <c r="AG1909" s="18"/>
      <c r="AI1909" s="18"/>
      <c r="AK1909" s="18"/>
      <c r="AL1909" s="18"/>
      <c r="AN1909" s="36"/>
      <c r="AO1909" s="36"/>
      <c r="AP1909" s="36"/>
      <c r="AQ1909" s="36"/>
      <c r="AR1909" s="36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</row>
    <row r="1910" spans="6:69" x14ac:dyDescent="0.25">
      <c r="F1910" s="18"/>
      <c r="G1910" s="18"/>
      <c r="H1910" s="252"/>
      <c r="I1910" s="18"/>
      <c r="J1910" s="18"/>
      <c r="W1910" s="215"/>
      <c r="X1910" s="18"/>
      <c r="Y1910" s="31"/>
      <c r="Z1910" s="31"/>
      <c r="AA1910" s="43"/>
      <c r="AB1910" s="18"/>
      <c r="AC1910" s="18"/>
      <c r="AE1910" s="18"/>
      <c r="AF1910" s="18"/>
      <c r="AG1910" s="18"/>
      <c r="AI1910" s="18"/>
      <c r="AK1910" s="18"/>
      <c r="AL1910" s="18"/>
      <c r="AN1910" s="36"/>
      <c r="AO1910" s="36"/>
      <c r="AP1910" s="36"/>
      <c r="AQ1910" s="36"/>
      <c r="AR1910" s="36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</row>
    <row r="1911" spans="6:69" x14ac:dyDescent="0.25">
      <c r="F1911" s="18"/>
      <c r="G1911" s="18"/>
      <c r="H1911" s="252"/>
      <c r="I1911" s="18"/>
      <c r="J1911" s="18"/>
      <c r="W1911" s="215"/>
      <c r="X1911" s="18"/>
      <c r="Y1911" s="31"/>
      <c r="Z1911" s="31"/>
      <c r="AA1911" s="43"/>
      <c r="AB1911" s="18"/>
      <c r="AC1911" s="18"/>
      <c r="AE1911" s="18"/>
      <c r="AF1911" s="18"/>
      <c r="AG1911" s="18"/>
      <c r="AI1911" s="18"/>
      <c r="AK1911" s="18"/>
      <c r="AL1911" s="18"/>
      <c r="AN1911" s="36"/>
      <c r="AO1911" s="36"/>
      <c r="AP1911" s="36"/>
      <c r="AQ1911" s="36"/>
      <c r="AR1911" s="36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</row>
    <row r="1912" spans="6:69" x14ac:dyDescent="0.25">
      <c r="F1912" s="18"/>
      <c r="G1912" s="18"/>
      <c r="H1912" s="252"/>
      <c r="I1912" s="18"/>
      <c r="J1912" s="18"/>
      <c r="W1912" s="215"/>
      <c r="X1912" s="18"/>
      <c r="Y1912" s="31"/>
      <c r="Z1912" s="31"/>
      <c r="AA1912" s="43"/>
      <c r="AB1912" s="18"/>
      <c r="AC1912" s="18"/>
      <c r="AE1912" s="18"/>
      <c r="AF1912" s="18"/>
      <c r="AG1912" s="18"/>
      <c r="AI1912" s="18"/>
      <c r="AK1912" s="18"/>
      <c r="AL1912" s="18"/>
      <c r="AN1912" s="36"/>
      <c r="AO1912" s="36"/>
      <c r="AP1912" s="36"/>
      <c r="AQ1912" s="36"/>
      <c r="AR1912" s="36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</row>
    <row r="1913" spans="6:69" x14ac:dyDescent="0.25">
      <c r="F1913" s="18"/>
      <c r="G1913" s="18"/>
      <c r="H1913" s="252"/>
      <c r="I1913" s="18"/>
      <c r="J1913" s="18"/>
      <c r="W1913" s="215"/>
      <c r="X1913" s="18"/>
      <c r="Y1913" s="31"/>
      <c r="Z1913" s="31"/>
      <c r="AA1913" s="43"/>
      <c r="AB1913" s="18"/>
      <c r="AC1913" s="18"/>
      <c r="AE1913" s="18"/>
      <c r="AF1913" s="18"/>
      <c r="AG1913" s="18"/>
      <c r="AI1913" s="18"/>
      <c r="AK1913" s="18"/>
      <c r="AL1913" s="18"/>
      <c r="AN1913" s="36"/>
      <c r="AO1913" s="36"/>
      <c r="AP1913" s="36"/>
      <c r="AQ1913" s="36"/>
      <c r="AR1913" s="36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</row>
    <row r="1914" spans="6:69" x14ac:dyDescent="0.25">
      <c r="F1914" s="18"/>
      <c r="G1914" s="18"/>
      <c r="H1914" s="252"/>
      <c r="I1914" s="18"/>
      <c r="J1914" s="18"/>
      <c r="W1914" s="215"/>
      <c r="X1914" s="18"/>
      <c r="Y1914" s="31"/>
      <c r="Z1914" s="31"/>
      <c r="AA1914" s="43"/>
      <c r="AB1914" s="18"/>
      <c r="AC1914" s="18"/>
      <c r="AE1914" s="18"/>
      <c r="AF1914" s="18"/>
      <c r="AG1914" s="18"/>
      <c r="AI1914" s="18"/>
      <c r="AK1914" s="18"/>
      <c r="AL1914" s="18"/>
      <c r="AN1914" s="36"/>
      <c r="AO1914" s="36"/>
      <c r="AP1914" s="36"/>
      <c r="AQ1914" s="36"/>
      <c r="AR1914" s="36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</row>
    <row r="1915" spans="6:69" x14ac:dyDescent="0.25">
      <c r="F1915" s="18"/>
      <c r="G1915" s="18"/>
      <c r="H1915" s="252"/>
      <c r="I1915" s="18"/>
      <c r="J1915" s="18"/>
      <c r="W1915" s="215"/>
      <c r="X1915" s="18"/>
      <c r="Y1915" s="31"/>
      <c r="Z1915" s="31"/>
      <c r="AA1915" s="43"/>
      <c r="AB1915" s="18"/>
      <c r="AC1915" s="18"/>
      <c r="AE1915" s="18"/>
      <c r="AF1915" s="18"/>
      <c r="AG1915" s="18"/>
      <c r="AI1915" s="18"/>
      <c r="AK1915" s="18"/>
      <c r="AL1915" s="18"/>
      <c r="AN1915" s="36"/>
      <c r="AO1915" s="36"/>
      <c r="AP1915" s="36"/>
      <c r="AQ1915" s="36"/>
      <c r="AR1915" s="36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</row>
    <row r="1916" spans="6:69" x14ac:dyDescent="0.25">
      <c r="F1916" s="18"/>
      <c r="G1916" s="18"/>
      <c r="H1916" s="252"/>
      <c r="I1916" s="18"/>
      <c r="J1916" s="18"/>
      <c r="W1916" s="215"/>
      <c r="X1916" s="18"/>
      <c r="Y1916" s="31"/>
      <c r="Z1916" s="31"/>
      <c r="AA1916" s="43"/>
      <c r="AB1916" s="18"/>
      <c r="AC1916" s="18"/>
      <c r="AE1916" s="18"/>
      <c r="AF1916" s="18"/>
      <c r="AG1916" s="18"/>
      <c r="AI1916" s="18"/>
      <c r="AK1916" s="18"/>
      <c r="AL1916" s="18"/>
      <c r="AN1916" s="36"/>
      <c r="AO1916" s="36"/>
      <c r="AP1916" s="36"/>
      <c r="AQ1916" s="36"/>
      <c r="AR1916" s="36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</row>
    <row r="1917" spans="6:69" x14ac:dyDescent="0.25">
      <c r="F1917" s="18"/>
      <c r="G1917" s="18"/>
      <c r="H1917" s="252"/>
      <c r="I1917" s="18"/>
      <c r="J1917" s="18"/>
      <c r="W1917" s="215"/>
      <c r="X1917" s="18"/>
      <c r="Y1917" s="31"/>
      <c r="Z1917" s="31"/>
      <c r="AA1917" s="43"/>
      <c r="AB1917" s="18"/>
      <c r="AC1917" s="18"/>
      <c r="AE1917" s="18"/>
      <c r="AF1917" s="18"/>
      <c r="AG1917" s="18"/>
      <c r="AI1917" s="18"/>
      <c r="AK1917" s="18"/>
      <c r="AL1917" s="18"/>
      <c r="AN1917" s="36"/>
      <c r="AO1917" s="36"/>
      <c r="AP1917" s="36"/>
      <c r="AQ1917" s="36"/>
      <c r="AR1917" s="36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</row>
    <row r="1918" spans="6:69" x14ac:dyDescent="0.25">
      <c r="F1918" s="18"/>
      <c r="G1918" s="18"/>
      <c r="H1918" s="252"/>
      <c r="I1918" s="18"/>
      <c r="J1918" s="18"/>
      <c r="W1918" s="215"/>
      <c r="X1918" s="18"/>
      <c r="Y1918" s="31"/>
      <c r="Z1918" s="31"/>
      <c r="AA1918" s="43"/>
      <c r="AB1918" s="18"/>
      <c r="AC1918" s="18"/>
      <c r="AE1918" s="18"/>
      <c r="AF1918" s="18"/>
      <c r="AG1918" s="18"/>
      <c r="AI1918" s="18"/>
      <c r="AK1918" s="18"/>
      <c r="AL1918" s="18"/>
      <c r="AN1918" s="36"/>
      <c r="AO1918" s="36"/>
      <c r="AP1918" s="36"/>
      <c r="AQ1918" s="36"/>
      <c r="AR1918" s="36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</row>
    <row r="1919" spans="6:69" x14ac:dyDescent="0.25">
      <c r="F1919" s="18"/>
      <c r="G1919" s="18"/>
      <c r="H1919" s="252"/>
      <c r="I1919" s="18"/>
      <c r="J1919" s="18"/>
      <c r="W1919" s="215"/>
      <c r="X1919" s="18"/>
      <c r="Y1919" s="31"/>
      <c r="Z1919" s="31"/>
      <c r="AA1919" s="43"/>
      <c r="AB1919" s="18"/>
      <c r="AC1919" s="18"/>
      <c r="AE1919" s="18"/>
      <c r="AF1919" s="18"/>
      <c r="AG1919" s="18"/>
      <c r="AI1919" s="18"/>
      <c r="AK1919" s="18"/>
      <c r="AL1919" s="18"/>
      <c r="AN1919" s="36"/>
      <c r="AO1919" s="36"/>
      <c r="AP1919" s="36"/>
      <c r="AQ1919" s="36"/>
      <c r="AR1919" s="36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</row>
    <row r="1920" spans="6:69" x14ac:dyDescent="0.25">
      <c r="F1920" s="18"/>
      <c r="G1920" s="18"/>
      <c r="H1920" s="252"/>
      <c r="I1920" s="18"/>
      <c r="J1920" s="18"/>
      <c r="W1920" s="215"/>
      <c r="X1920" s="18"/>
      <c r="Y1920" s="31"/>
      <c r="Z1920" s="31"/>
      <c r="AA1920" s="43"/>
      <c r="AB1920" s="18"/>
      <c r="AC1920" s="18"/>
      <c r="AE1920" s="18"/>
      <c r="AF1920" s="18"/>
      <c r="AG1920" s="18"/>
      <c r="AI1920" s="18"/>
      <c r="AK1920" s="18"/>
      <c r="AL1920" s="18"/>
      <c r="AN1920" s="36"/>
      <c r="AO1920" s="36"/>
      <c r="AP1920" s="36"/>
      <c r="AQ1920" s="36"/>
      <c r="AR1920" s="36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</row>
    <row r="1921" spans="6:69" x14ac:dyDescent="0.25">
      <c r="F1921" s="18"/>
      <c r="G1921" s="18"/>
      <c r="H1921" s="252"/>
      <c r="I1921" s="18"/>
      <c r="J1921" s="18"/>
      <c r="W1921" s="215"/>
      <c r="X1921" s="18"/>
      <c r="Y1921" s="31"/>
      <c r="Z1921" s="31"/>
      <c r="AA1921" s="43"/>
      <c r="AB1921" s="18"/>
      <c r="AC1921" s="18"/>
      <c r="AE1921" s="18"/>
      <c r="AF1921" s="18"/>
      <c r="AG1921" s="18"/>
      <c r="AI1921" s="18"/>
      <c r="AK1921" s="18"/>
      <c r="AL1921" s="18"/>
      <c r="AN1921" s="36"/>
      <c r="AO1921" s="36"/>
      <c r="AP1921" s="36"/>
      <c r="AQ1921" s="36"/>
      <c r="AR1921" s="36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</row>
    <row r="1922" spans="6:69" x14ac:dyDescent="0.25">
      <c r="F1922" s="18"/>
      <c r="G1922" s="18"/>
      <c r="H1922" s="252"/>
      <c r="I1922" s="18"/>
      <c r="J1922" s="18"/>
      <c r="W1922" s="215"/>
      <c r="X1922" s="18"/>
      <c r="Y1922" s="31"/>
      <c r="Z1922" s="31"/>
      <c r="AA1922" s="43"/>
      <c r="AB1922" s="18"/>
      <c r="AC1922" s="18"/>
      <c r="AE1922" s="18"/>
      <c r="AF1922" s="18"/>
      <c r="AG1922" s="18"/>
      <c r="AI1922" s="18"/>
      <c r="AK1922" s="18"/>
      <c r="AL1922" s="18"/>
      <c r="AN1922" s="36"/>
      <c r="AO1922" s="36"/>
      <c r="AP1922" s="36"/>
      <c r="AQ1922" s="36"/>
      <c r="AR1922" s="36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</row>
    <row r="1923" spans="6:69" x14ac:dyDescent="0.25">
      <c r="F1923" s="18"/>
      <c r="G1923" s="18"/>
      <c r="H1923" s="252"/>
      <c r="I1923" s="18"/>
      <c r="J1923" s="18"/>
      <c r="W1923" s="215"/>
      <c r="X1923" s="18"/>
      <c r="Y1923" s="31"/>
      <c r="Z1923" s="31"/>
      <c r="AA1923" s="43"/>
      <c r="AB1923" s="18"/>
      <c r="AC1923" s="18"/>
      <c r="AE1923" s="18"/>
      <c r="AF1923" s="18"/>
      <c r="AG1923" s="18"/>
      <c r="AI1923" s="18"/>
      <c r="AK1923" s="18"/>
      <c r="AL1923" s="18"/>
      <c r="AN1923" s="36"/>
      <c r="AO1923" s="36"/>
      <c r="AP1923" s="36"/>
      <c r="AQ1923" s="36"/>
      <c r="AR1923" s="36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</row>
    <row r="1924" spans="6:69" x14ac:dyDescent="0.25">
      <c r="F1924" s="18"/>
      <c r="G1924" s="18"/>
      <c r="H1924" s="252"/>
      <c r="I1924" s="18"/>
      <c r="J1924" s="18"/>
      <c r="W1924" s="215"/>
      <c r="X1924" s="18"/>
      <c r="Y1924" s="31"/>
      <c r="Z1924" s="31"/>
      <c r="AA1924" s="43"/>
      <c r="AB1924" s="18"/>
      <c r="AC1924" s="18"/>
      <c r="AE1924" s="18"/>
      <c r="AF1924" s="18"/>
      <c r="AG1924" s="18"/>
      <c r="AI1924" s="18"/>
      <c r="AK1924" s="18"/>
      <c r="AL1924" s="18"/>
      <c r="AN1924" s="36"/>
      <c r="AO1924" s="36"/>
      <c r="AP1924" s="36"/>
      <c r="AQ1924" s="36"/>
      <c r="AR1924" s="36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</row>
    <row r="1925" spans="6:69" x14ac:dyDescent="0.25">
      <c r="F1925" s="18"/>
      <c r="G1925" s="18"/>
      <c r="H1925" s="252"/>
      <c r="I1925" s="18"/>
      <c r="J1925" s="18"/>
      <c r="W1925" s="215"/>
      <c r="X1925" s="18"/>
      <c r="Y1925" s="31"/>
      <c r="Z1925" s="31"/>
      <c r="AA1925" s="43"/>
      <c r="AB1925" s="18"/>
      <c r="AC1925" s="18"/>
      <c r="AE1925" s="18"/>
      <c r="AF1925" s="18"/>
      <c r="AG1925" s="18"/>
      <c r="AI1925" s="18"/>
      <c r="AK1925" s="18"/>
      <c r="AL1925" s="18"/>
      <c r="AN1925" s="36"/>
      <c r="AO1925" s="36"/>
      <c r="AP1925" s="36"/>
      <c r="AQ1925" s="36"/>
      <c r="AR1925" s="36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</row>
    <row r="1926" spans="6:69" x14ac:dyDescent="0.25">
      <c r="F1926" s="18"/>
      <c r="G1926" s="18"/>
      <c r="H1926" s="252"/>
      <c r="I1926" s="18"/>
      <c r="J1926" s="18"/>
      <c r="W1926" s="215"/>
      <c r="X1926" s="18"/>
      <c r="Y1926" s="31"/>
      <c r="Z1926" s="31"/>
      <c r="AA1926" s="43"/>
      <c r="AB1926" s="18"/>
      <c r="AC1926" s="18"/>
      <c r="AE1926" s="18"/>
      <c r="AF1926" s="18"/>
      <c r="AG1926" s="18"/>
      <c r="AI1926" s="18"/>
      <c r="AK1926" s="18"/>
      <c r="AL1926" s="18"/>
      <c r="AN1926" s="36"/>
      <c r="AO1926" s="36"/>
      <c r="AP1926" s="36"/>
      <c r="AQ1926" s="36"/>
      <c r="AR1926" s="36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</row>
    <row r="1927" spans="6:69" x14ac:dyDescent="0.25">
      <c r="F1927" s="18"/>
      <c r="G1927" s="18"/>
      <c r="H1927" s="252"/>
      <c r="I1927" s="18"/>
      <c r="J1927" s="18"/>
      <c r="W1927" s="215"/>
      <c r="X1927" s="18"/>
      <c r="Y1927" s="31"/>
      <c r="Z1927" s="31"/>
      <c r="AA1927" s="43"/>
      <c r="AB1927" s="18"/>
      <c r="AC1927" s="18"/>
      <c r="AE1927" s="18"/>
      <c r="AF1927" s="18"/>
      <c r="AG1927" s="18"/>
      <c r="AI1927" s="18"/>
      <c r="AK1927" s="18"/>
      <c r="AL1927" s="18"/>
      <c r="AN1927" s="36"/>
      <c r="AO1927" s="36"/>
      <c r="AP1927" s="36"/>
      <c r="AQ1927" s="36"/>
      <c r="AR1927" s="36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</row>
    <row r="1928" spans="6:69" x14ac:dyDescent="0.25">
      <c r="F1928" s="18"/>
      <c r="G1928" s="18"/>
      <c r="H1928" s="252"/>
      <c r="I1928" s="18"/>
      <c r="J1928" s="18"/>
      <c r="W1928" s="215"/>
      <c r="X1928" s="18"/>
      <c r="Y1928" s="31"/>
      <c r="Z1928" s="31"/>
      <c r="AA1928" s="43"/>
      <c r="AB1928" s="18"/>
      <c r="AC1928" s="18"/>
      <c r="AE1928" s="18"/>
      <c r="AF1928" s="18"/>
      <c r="AG1928" s="18"/>
      <c r="AI1928" s="18"/>
      <c r="AK1928" s="18"/>
      <c r="AL1928" s="18"/>
      <c r="AN1928" s="36"/>
      <c r="AO1928" s="36"/>
      <c r="AP1928" s="36"/>
      <c r="AQ1928" s="36"/>
      <c r="AR1928" s="36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</row>
    <row r="1929" spans="6:69" x14ac:dyDescent="0.25">
      <c r="F1929" s="18"/>
      <c r="G1929" s="18"/>
      <c r="H1929" s="252"/>
      <c r="I1929" s="18"/>
      <c r="J1929" s="18"/>
      <c r="W1929" s="215"/>
      <c r="X1929" s="18"/>
      <c r="Y1929" s="31"/>
      <c r="Z1929" s="31"/>
      <c r="AA1929" s="43"/>
      <c r="AB1929" s="18"/>
      <c r="AC1929" s="18"/>
      <c r="AE1929" s="18"/>
      <c r="AF1929" s="18"/>
      <c r="AG1929" s="18"/>
      <c r="AI1929" s="18"/>
      <c r="AK1929" s="18"/>
      <c r="AL1929" s="18"/>
      <c r="AN1929" s="36"/>
      <c r="AO1929" s="36"/>
      <c r="AP1929" s="36"/>
      <c r="AQ1929" s="36"/>
      <c r="AR1929" s="36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</row>
    <row r="1930" spans="6:69" x14ac:dyDescent="0.25">
      <c r="F1930" s="18"/>
      <c r="G1930" s="18"/>
      <c r="H1930" s="252"/>
      <c r="I1930" s="18"/>
      <c r="J1930" s="18"/>
      <c r="W1930" s="215"/>
      <c r="X1930" s="18"/>
      <c r="Y1930" s="31"/>
      <c r="Z1930" s="31"/>
      <c r="AA1930" s="43"/>
      <c r="AB1930" s="18"/>
      <c r="AC1930" s="18"/>
      <c r="AE1930" s="18"/>
      <c r="AF1930" s="18"/>
      <c r="AG1930" s="18"/>
      <c r="AI1930" s="18"/>
      <c r="AK1930" s="18"/>
      <c r="AL1930" s="18"/>
      <c r="AN1930" s="36"/>
      <c r="AO1930" s="36"/>
      <c r="AP1930" s="36"/>
      <c r="AQ1930" s="36"/>
      <c r="AR1930" s="36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</row>
    <row r="1931" spans="6:69" x14ac:dyDescent="0.25">
      <c r="F1931" s="18"/>
      <c r="G1931" s="18"/>
      <c r="H1931" s="252"/>
      <c r="I1931" s="18"/>
      <c r="J1931" s="18"/>
      <c r="W1931" s="215"/>
      <c r="X1931" s="18"/>
      <c r="Y1931" s="31"/>
      <c r="Z1931" s="31"/>
      <c r="AA1931" s="43"/>
      <c r="AB1931" s="18"/>
      <c r="AC1931" s="18"/>
      <c r="AE1931" s="18"/>
      <c r="AF1931" s="18"/>
      <c r="AG1931" s="18"/>
      <c r="AI1931" s="18"/>
      <c r="AK1931" s="18"/>
      <c r="AL1931" s="18"/>
      <c r="AN1931" s="36"/>
      <c r="AO1931" s="36"/>
      <c r="AP1931" s="36"/>
      <c r="AQ1931" s="36"/>
      <c r="AR1931" s="36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</row>
    <row r="1932" spans="6:69" x14ac:dyDescent="0.25">
      <c r="F1932" s="18"/>
      <c r="G1932" s="18"/>
      <c r="H1932" s="252"/>
      <c r="I1932" s="18"/>
      <c r="J1932" s="18"/>
      <c r="W1932" s="215"/>
      <c r="X1932" s="18"/>
      <c r="Y1932" s="31"/>
      <c r="Z1932" s="31"/>
      <c r="AA1932" s="43"/>
      <c r="AB1932" s="18"/>
      <c r="AC1932" s="18"/>
      <c r="AE1932" s="18"/>
      <c r="AF1932" s="18"/>
      <c r="AG1932" s="18"/>
      <c r="AI1932" s="18"/>
      <c r="AK1932" s="18"/>
      <c r="AL1932" s="18"/>
      <c r="AN1932" s="36"/>
      <c r="AO1932" s="36"/>
      <c r="AP1932" s="36"/>
      <c r="AQ1932" s="36"/>
      <c r="AR1932" s="36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</row>
    <row r="1933" spans="6:69" x14ac:dyDescent="0.25">
      <c r="F1933" s="18"/>
      <c r="G1933" s="18"/>
      <c r="H1933" s="252"/>
      <c r="I1933" s="18"/>
      <c r="J1933" s="18"/>
      <c r="W1933" s="215"/>
      <c r="X1933" s="18"/>
      <c r="Y1933" s="31"/>
      <c r="Z1933" s="31"/>
      <c r="AA1933" s="43"/>
      <c r="AB1933" s="18"/>
      <c r="AC1933" s="18"/>
      <c r="AE1933" s="18"/>
      <c r="AF1933" s="18"/>
      <c r="AG1933" s="18"/>
      <c r="AI1933" s="18"/>
      <c r="AK1933" s="18"/>
      <c r="AL1933" s="18"/>
      <c r="AN1933" s="36"/>
      <c r="AO1933" s="36"/>
      <c r="AP1933" s="36"/>
      <c r="AQ1933" s="36"/>
      <c r="AR1933" s="36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</row>
    <row r="1934" spans="6:69" x14ac:dyDescent="0.25">
      <c r="F1934" s="18"/>
      <c r="G1934" s="18"/>
      <c r="H1934" s="252"/>
      <c r="I1934" s="18"/>
      <c r="J1934" s="18"/>
      <c r="W1934" s="215"/>
      <c r="X1934" s="18"/>
      <c r="Y1934" s="31"/>
      <c r="Z1934" s="31"/>
      <c r="AA1934" s="43"/>
      <c r="AB1934" s="18"/>
      <c r="AC1934" s="18"/>
      <c r="AE1934" s="18"/>
      <c r="AF1934" s="18"/>
      <c r="AG1934" s="18"/>
      <c r="AI1934" s="18"/>
      <c r="AK1934" s="18"/>
      <c r="AL1934" s="18"/>
      <c r="AN1934" s="36"/>
      <c r="AO1934" s="36"/>
      <c r="AP1934" s="36"/>
      <c r="AQ1934" s="36"/>
      <c r="AR1934" s="36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</row>
    <row r="1935" spans="6:69" x14ac:dyDescent="0.25">
      <c r="F1935" s="18"/>
      <c r="G1935" s="18"/>
      <c r="H1935" s="252"/>
      <c r="I1935" s="18"/>
      <c r="J1935" s="18"/>
      <c r="W1935" s="215"/>
      <c r="X1935" s="18"/>
      <c r="Y1935" s="31"/>
      <c r="Z1935" s="31"/>
      <c r="AA1935" s="43"/>
      <c r="AB1935" s="18"/>
      <c r="AC1935" s="18"/>
      <c r="AE1935" s="18"/>
      <c r="AF1935" s="18"/>
      <c r="AG1935" s="18"/>
      <c r="AI1935" s="18"/>
      <c r="AK1935" s="18"/>
      <c r="AL1935" s="18"/>
      <c r="AN1935" s="36"/>
      <c r="AO1935" s="36"/>
      <c r="AP1935" s="36"/>
      <c r="AQ1935" s="36"/>
      <c r="AR1935" s="36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</row>
    <row r="1936" spans="6:69" x14ac:dyDescent="0.25">
      <c r="F1936" s="18"/>
      <c r="G1936" s="18"/>
      <c r="H1936" s="252"/>
      <c r="I1936" s="18"/>
      <c r="J1936" s="18"/>
      <c r="W1936" s="215"/>
      <c r="X1936" s="18"/>
      <c r="Y1936" s="31"/>
      <c r="Z1936" s="31"/>
      <c r="AA1936" s="43"/>
      <c r="AB1936" s="18"/>
      <c r="AC1936" s="18"/>
      <c r="AE1936" s="18"/>
      <c r="AF1936" s="18"/>
      <c r="AG1936" s="18"/>
      <c r="AI1936" s="18"/>
      <c r="AK1936" s="18"/>
      <c r="AL1936" s="18"/>
      <c r="AN1936" s="36"/>
      <c r="AO1936" s="36"/>
      <c r="AP1936" s="36"/>
      <c r="AQ1936" s="36"/>
      <c r="AR1936" s="36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</row>
    <row r="1937" spans="6:69" x14ac:dyDescent="0.25">
      <c r="F1937" s="18"/>
      <c r="G1937" s="18"/>
      <c r="H1937" s="252"/>
      <c r="I1937" s="18"/>
      <c r="J1937" s="18"/>
      <c r="W1937" s="215"/>
      <c r="X1937" s="18"/>
      <c r="Y1937" s="31"/>
      <c r="Z1937" s="31"/>
      <c r="AA1937" s="43"/>
      <c r="AB1937" s="18"/>
      <c r="AC1937" s="18"/>
      <c r="AE1937" s="18"/>
      <c r="AF1937" s="18"/>
      <c r="AG1937" s="18"/>
      <c r="AI1937" s="18"/>
      <c r="AK1937" s="18"/>
      <c r="AL1937" s="18"/>
      <c r="AN1937" s="36"/>
      <c r="AO1937" s="36"/>
      <c r="AP1937" s="36"/>
      <c r="AQ1937" s="36"/>
      <c r="AR1937" s="36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</row>
    <row r="1938" spans="6:69" x14ac:dyDescent="0.25">
      <c r="F1938" s="18"/>
      <c r="G1938" s="18"/>
      <c r="H1938" s="252"/>
      <c r="I1938" s="18"/>
      <c r="J1938" s="18"/>
      <c r="W1938" s="215"/>
      <c r="X1938" s="18"/>
      <c r="Y1938" s="31"/>
      <c r="Z1938" s="31"/>
      <c r="AA1938" s="43"/>
      <c r="AB1938" s="18"/>
      <c r="AC1938" s="18"/>
      <c r="AE1938" s="18"/>
      <c r="AF1938" s="18"/>
      <c r="AG1938" s="18"/>
      <c r="AI1938" s="18"/>
      <c r="AK1938" s="18"/>
      <c r="AL1938" s="18"/>
      <c r="AN1938" s="36"/>
      <c r="AO1938" s="36"/>
      <c r="AP1938" s="36"/>
      <c r="AQ1938" s="36"/>
      <c r="AR1938" s="36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</row>
    <row r="1939" spans="6:69" x14ac:dyDescent="0.25">
      <c r="F1939" s="18"/>
      <c r="G1939" s="18"/>
      <c r="H1939" s="252"/>
      <c r="I1939" s="18"/>
      <c r="J1939" s="18"/>
      <c r="W1939" s="215"/>
      <c r="X1939" s="18"/>
      <c r="Y1939" s="31"/>
      <c r="Z1939" s="31"/>
      <c r="AA1939" s="43"/>
      <c r="AB1939" s="18"/>
      <c r="AC1939" s="18"/>
      <c r="AE1939" s="18"/>
      <c r="AF1939" s="18"/>
      <c r="AG1939" s="18"/>
      <c r="AI1939" s="18"/>
      <c r="AK1939" s="18"/>
      <c r="AL1939" s="18"/>
      <c r="AN1939" s="36"/>
      <c r="AO1939" s="36"/>
      <c r="AP1939" s="36"/>
      <c r="AQ1939" s="36"/>
      <c r="AR1939" s="36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</row>
    <row r="1940" spans="6:69" x14ac:dyDescent="0.25">
      <c r="F1940" s="18"/>
      <c r="G1940" s="18"/>
      <c r="H1940" s="252"/>
      <c r="I1940" s="18"/>
      <c r="J1940" s="18"/>
      <c r="W1940" s="215"/>
      <c r="X1940" s="18"/>
      <c r="Y1940" s="31"/>
      <c r="Z1940" s="31"/>
      <c r="AA1940" s="43"/>
      <c r="AB1940" s="18"/>
      <c r="AC1940" s="18"/>
      <c r="AE1940" s="18"/>
      <c r="AF1940" s="18"/>
      <c r="AG1940" s="18"/>
      <c r="AI1940" s="18"/>
      <c r="AK1940" s="18"/>
      <c r="AL1940" s="18"/>
      <c r="AN1940" s="36"/>
      <c r="AO1940" s="36"/>
      <c r="AP1940" s="36"/>
      <c r="AQ1940" s="36"/>
      <c r="AR1940" s="36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</row>
    <row r="1941" spans="6:69" x14ac:dyDescent="0.25">
      <c r="F1941" s="18"/>
      <c r="G1941" s="18"/>
      <c r="H1941" s="252"/>
      <c r="I1941" s="18"/>
      <c r="J1941" s="18"/>
      <c r="W1941" s="215"/>
      <c r="X1941" s="18"/>
      <c r="Y1941" s="31"/>
      <c r="Z1941" s="31"/>
      <c r="AA1941" s="43"/>
      <c r="AB1941" s="18"/>
      <c r="AC1941" s="18"/>
      <c r="AE1941" s="18"/>
      <c r="AF1941" s="18"/>
      <c r="AG1941" s="18"/>
      <c r="AI1941" s="18"/>
      <c r="AK1941" s="18"/>
      <c r="AL1941" s="18"/>
      <c r="AN1941" s="36"/>
      <c r="AO1941" s="36"/>
      <c r="AP1941" s="36"/>
      <c r="AQ1941" s="36"/>
      <c r="AR1941" s="36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</row>
    <row r="1942" spans="6:69" x14ac:dyDescent="0.25">
      <c r="F1942" s="18"/>
      <c r="G1942" s="18"/>
      <c r="H1942" s="252"/>
      <c r="I1942" s="18"/>
      <c r="J1942" s="18"/>
      <c r="W1942" s="215"/>
      <c r="X1942" s="18"/>
      <c r="Y1942" s="31"/>
      <c r="Z1942" s="31"/>
      <c r="AA1942" s="43"/>
      <c r="AB1942" s="18"/>
      <c r="AC1942" s="18"/>
      <c r="AE1942" s="18"/>
      <c r="AF1942" s="18"/>
      <c r="AG1942" s="18"/>
      <c r="AI1942" s="18"/>
      <c r="AK1942" s="18"/>
      <c r="AL1942" s="18"/>
      <c r="AN1942" s="36"/>
      <c r="AO1942" s="36"/>
      <c r="AP1942" s="36"/>
      <c r="AQ1942" s="36"/>
      <c r="AR1942" s="36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</row>
    <row r="1943" spans="6:69" x14ac:dyDescent="0.25">
      <c r="F1943" s="18"/>
      <c r="G1943" s="18"/>
      <c r="H1943" s="252"/>
      <c r="I1943" s="18"/>
      <c r="J1943" s="18"/>
      <c r="W1943" s="215"/>
      <c r="X1943" s="18"/>
      <c r="Y1943" s="31"/>
      <c r="Z1943" s="31"/>
      <c r="AA1943" s="43"/>
      <c r="AB1943" s="18"/>
      <c r="AC1943" s="18"/>
      <c r="AE1943" s="18"/>
      <c r="AF1943" s="18"/>
      <c r="AG1943" s="18"/>
      <c r="AI1943" s="18"/>
      <c r="AK1943" s="18"/>
      <c r="AL1943" s="18"/>
      <c r="AN1943" s="36"/>
      <c r="AO1943" s="36"/>
      <c r="AP1943" s="36"/>
      <c r="AQ1943" s="36"/>
      <c r="AR1943" s="36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</row>
    <row r="1944" spans="6:69" x14ac:dyDescent="0.25">
      <c r="F1944" s="18"/>
      <c r="G1944" s="18"/>
      <c r="H1944" s="252"/>
      <c r="I1944" s="18"/>
      <c r="J1944" s="18"/>
      <c r="W1944" s="215"/>
      <c r="X1944" s="18"/>
      <c r="Y1944" s="31"/>
      <c r="Z1944" s="31"/>
      <c r="AA1944" s="43"/>
      <c r="AB1944" s="18"/>
      <c r="AC1944" s="18"/>
      <c r="AE1944" s="18"/>
      <c r="AF1944" s="18"/>
      <c r="AG1944" s="18"/>
      <c r="AI1944" s="18"/>
      <c r="AK1944" s="18"/>
      <c r="AL1944" s="18"/>
      <c r="AN1944" s="36"/>
      <c r="AO1944" s="36"/>
      <c r="AP1944" s="36"/>
      <c r="AQ1944" s="36"/>
      <c r="AR1944" s="36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</row>
    <row r="1945" spans="6:69" x14ac:dyDescent="0.25">
      <c r="F1945" s="18"/>
      <c r="G1945" s="18"/>
      <c r="H1945" s="252"/>
      <c r="I1945" s="18"/>
      <c r="J1945" s="18"/>
      <c r="W1945" s="215"/>
      <c r="X1945" s="18"/>
      <c r="Y1945" s="31"/>
      <c r="Z1945" s="31"/>
      <c r="AA1945" s="43"/>
      <c r="AB1945" s="18"/>
      <c r="AC1945" s="18"/>
      <c r="AE1945" s="18"/>
      <c r="AF1945" s="18"/>
      <c r="AG1945" s="18"/>
      <c r="AI1945" s="18"/>
      <c r="AK1945" s="18"/>
      <c r="AL1945" s="18"/>
      <c r="AN1945" s="36"/>
      <c r="AO1945" s="36"/>
      <c r="AP1945" s="36"/>
      <c r="AQ1945" s="36"/>
      <c r="AR1945" s="36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</row>
    <row r="1946" spans="6:69" x14ac:dyDescent="0.25">
      <c r="F1946" s="18"/>
      <c r="G1946" s="18"/>
      <c r="H1946" s="252"/>
      <c r="I1946" s="18"/>
      <c r="J1946" s="18"/>
      <c r="W1946" s="215"/>
      <c r="X1946" s="18"/>
      <c r="Y1946" s="31"/>
      <c r="Z1946" s="31"/>
      <c r="AA1946" s="43"/>
      <c r="AB1946" s="18"/>
      <c r="AC1946" s="18"/>
      <c r="AE1946" s="18"/>
      <c r="AF1946" s="18"/>
      <c r="AG1946" s="18"/>
      <c r="AI1946" s="18"/>
      <c r="AK1946" s="18"/>
      <c r="AL1946" s="18"/>
      <c r="AN1946" s="36"/>
      <c r="AO1946" s="36"/>
      <c r="AP1946" s="36"/>
      <c r="AQ1946" s="36"/>
      <c r="AR1946" s="36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</row>
    <row r="1947" spans="6:69" x14ac:dyDescent="0.25">
      <c r="F1947" s="18"/>
      <c r="G1947" s="18"/>
      <c r="H1947" s="252"/>
      <c r="I1947" s="18"/>
      <c r="J1947" s="18"/>
      <c r="W1947" s="215"/>
      <c r="X1947" s="18"/>
      <c r="Y1947" s="31"/>
      <c r="Z1947" s="31"/>
      <c r="AA1947" s="43"/>
      <c r="AB1947" s="18"/>
      <c r="AC1947" s="18"/>
      <c r="AE1947" s="18"/>
      <c r="AF1947" s="18"/>
      <c r="AG1947" s="18"/>
      <c r="AI1947" s="18"/>
      <c r="AK1947" s="18"/>
      <c r="AL1947" s="18"/>
      <c r="AN1947" s="36"/>
      <c r="AO1947" s="36"/>
      <c r="AP1947" s="36"/>
      <c r="AQ1947" s="36"/>
      <c r="AR1947" s="36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</row>
    <row r="1948" spans="6:69" x14ac:dyDescent="0.25">
      <c r="F1948" s="18"/>
      <c r="G1948" s="18"/>
      <c r="H1948" s="252"/>
      <c r="I1948" s="18"/>
      <c r="J1948" s="18"/>
      <c r="W1948" s="215"/>
      <c r="X1948" s="18"/>
      <c r="Y1948" s="31"/>
      <c r="Z1948" s="31"/>
      <c r="AA1948" s="43"/>
      <c r="AB1948" s="18"/>
      <c r="AC1948" s="18"/>
      <c r="AE1948" s="18"/>
      <c r="AF1948" s="18"/>
      <c r="AG1948" s="18"/>
      <c r="AI1948" s="18"/>
      <c r="AK1948" s="18"/>
      <c r="AL1948" s="18"/>
      <c r="AN1948" s="36"/>
      <c r="AO1948" s="36"/>
      <c r="AP1948" s="36"/>
      <c r="AQ1948" s="36"/>
      <c r="AR1948" s="36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</row>
    <row r="1949" spans="6:69" x14ac:dyDescent="0.25">
      <c r="F1949" s="18"/>
      <c r="G1949" s="18"/>
      <c r="H1949" s="252"/>
      <c r="I1949" s="18"/>
      <c r="J1949" s="18"/>
      <c r="W1949" s="215"/>
      <c r="X1949" s="18"/>
      <c r="Y1949" s="31"/>
      <c r="Z1949" s="31"/>
      <c r="AA1949" s="43"/>
      <c r="AB1949" s="18"/>
      <c r="AC1949" s="18"/>
      <c r="AE1949" s="18"/>
      <c r="AF1949" s="18"/>
      <c r="AG1949" s="18"/>
      <c r="AI1949" s="18"/>
      <c r="AK1949" s="18"/>
      <c r="AL1949" s="18"/>
      <c r="AN1949" s="36"/>
      <c r="AO1949" s="36"/>
      <c r="AP1949" s="36"/>
      <c r="AQ1949" s="36"/>
      <c r="AR1949" s="36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</row>
    <row r="1950" spans="6:69" x14ac:dyDescent="0.25">
      <c r="F1950" s="18"/>
      <c r="G1950" s="18"/>
      <c r="H1950" s="252"/>
      <c r="I1950" s="18"/>
      <c r="J1950" s="18"/>
      <c r="W1950" s="215"/>
      <c r="X1950" s="18"/>
      <c r="Y1950" s="31"/>
      <c r="Z1950" s="31"/>
      <c r="AA1950" s="43"/>
      <c r="AB1950" s="18"/>
      <c r="AC1950" s="18"/>
      <c r="AE1950" s="18"/>
      <c r="AF1950" s="18"/>
      <c r="AG1950" s="18"/>
      <c r="AI1950" s="18"/>
      <c r="AK1950" s="18"/>
      <c r="AL1950" s="18"/>
      <c r="AN1950" s="36"/>
      <c r="AO1950" s="36"/>
      <c r="AP1950" s="36"/>
      <c r="AQ1950" s="36"/>
      <c r="AR1950" s="36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</row>
    <row r="1951" spans="6:69" x14ac:dyDescent="0.25">
      <c r="F1951" s="18"/>
      <c r="G1951" s="18"/>
      <c r="H1951" s="252"/>
      <c r="I1951" s="18"/>
      <c r="J1951" s="18"/>
      <c r="W1951" s="215"/>
      <c r="X1951" s="18"/>
      <c r="Y1951" s="31"/>
      <c r="Z1951" s="31"/>
      <c r="AA1951" s="43"/>
      <c r="AB1951" s="18"/>
      <c r="AC1951" s="18"/>
      <c r="AE1951" s="18"/>
      <c r="AF1951" s="18"/>
      <c r="AG1951" s="18"/>
      <c r="AI1951" s="18"/>
      <c r="AK1951" s="18"/>
      <c r="AL1951" s="18"/>
      <c r="AN1951" s="36"/>
      <c r="AO1951" s="36"/>
      <c r="AP1951" s="36"/>
      <c r="AQ1951" s="36"/>
      <c r="AR1951" s="36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</row>
    <row r="1952" spans="6:69" x14ac:dyDescent="0.25">
      <c r="F1952" s="18"/>
      <c r="G1952" s="18"/>
      <c r="H1952" s="252"/>
      <c r="I1952" s="18"/>
      <c r="J1952" s="18"/>
      <c r="W1952" s="215"/>
      <c r="X1952" s="18"/>
      <c r="Y1952" s="31"/>
      <c r="Z1952" s="31"/>
      <c r="AA1952" s="43"/>
      <c r="AB1952" s="18"/>
      <c r="AC1952" s="18"/>
      <c r="AE1952" s="18"/>
      <c r="AF1952" s="18"/>
      <c r="AG1952" s="18"/>
      <c r="AI1952" s="18"/>
      <c r="AK1952" s="18"/>
      <c r="AL1952" s="18"/>
      <c r="AN1952" s="36"/>
      <c r="AO1952" s="36"/>
      <c r="AP1952" s="36"/>
      <c r="AQ1952" s="36"/>
      <c r="AR1952" s="36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</row>
    <row r="1953" spans="6:69" x14ac:dyDescent="0.25">
      <c r="F1953" s="18"/>
      <c r="G1953" s="18"/>
      <c r="H1953" s="252"/>
      <c r="I1953" s="18"/>
      <c r="J1953" s="18"/>
      <c r="W1953" s="215"/>
      <c r="X1953" s="18"/>
      <c r="Y1953" s="31"/>
      <c r="Z1953" s="31"/>
      <c r="AA1953" s="43"/>
      <c r="AB1953" s="18"/>
      <c r="AC1953" s="18"/>
      <c r="AE1953" s="18"/>
      <c r="AF1953" s="18"/>
      <c r="AG1953" s="18"/>
      <c r="AI1953" s="18"/>
      <c r="AK1953" s="18"/>
      <c r="AL1953" s="18"/>
      <c r="AN1953" s="36"/>
      <c r="AO1953" s="36"/>
      <c r="AP1953" s="36"/>
      <c r="AQ1953" s="36"/>
      <c r="AR1953" s="36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</row>
    <row r="1954" spans="6:69" x14ac:dyDescent="0.25">
      <c r="F1954" s="18"/>
      <c r="G1954" s="18"/>
      <c r="H1954" s="252"/>
      <c r="I1954" s="18"/>
      <c r="J1954" s="18"/>
      <c r="W1954" s="215"/>
      <c r="X1954" s="18"/>
      <c r="Y1954" s="31"/>
      <c r="Z1954" s="31"/>
      <c r="AA1954" s="43"/>
      <c r="AB1954" s="18"/>
      <c r="AC1954" s="18"/>
      <c r="AE1954" s="18"/>
      <c r="AF1954" s="18"/>
      <c r="AG1954" s="18"/>
      <c r="AI1954" s="18"/>
      <c r="AK1954" s="18"/>
      <c r="AL1954" s="18"/>
      <c r="AN1954" s="36"/>
      <c r="AO1954" s="36"/>
      <c r="AP1954" s="36"/>
      <c r="AQ1954" s="36"/>
      <c r="AR1954" s="36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</row>
    <row r="1955" spans="6:69" x14ac:dyDescent="0.25">
      <c r="F1955" s="18"/>
      <c r="G1955" s="18"/>
      <c r="H1955" s="252"/>
      <c r="I1955" s="18"/>
      <c r="J1955" s="18"/>
      <c r="W1955" s="215"/>
      <c r="X1955" s="18"/>
      <c r="Y1955" s="31"/>
      <c r="Z1955" s="31"/>
      <c r="AA1955" s="43"/>
      <c r="AB1955" s="18"/>
      <c r="AC1955" s="18"/>
      <c r="AE1955" s="18"/>
      <c r="AF1955" s="18"/>
      <c r="AG1955" s="18"/>
      <c r="AI1955" s="18"/>
      <c r="AK1955" s="18"/>
      <c r="AL1955" s="18"/>
      <c r="AN1955" s="36"/>
      <c r="AO1955" s="36"/>
      <c r="AP1955" s="36"/>
      <c r="AQ1955" s="36"/>
      <c r="AR1955" s="36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</row>
    <row r="1956" spans="6:69" x14ac:dyDescent="0.25">
      <c r="F1956" s="18"/>
      <c r="G1956" s="18"/>
      <c r="H1956" s="252"/>
      <c r="I1956" s="18"/>
      <c r="J1956" s="18"/>
      <c r="W1956" s="215"/>
      <c r="X1956" s="18"/>
      <c r="Y1956" s="31"/>
      <c r="Z1956" s="31"/>
      <c r="AA1956" s="43"/>
      <c r="AB1956" s="18"/>
      <c r="AC1956" s="18"/>
      <c r="AE1956" s="18"/>
      <c r="AF1956" s="18"/>
      <c r="AG1956" s="18"/>
      <c r="AI1956" s="18"/>
      <c r="AK1956" s="18"/>
      <c r="AL1956" s="18"/>
      <c r="AN1956" s="36"/>
      <c r="AO1956" s="36"/>
      <c r="AP1956" s="36"/>
      <c r="AQ1956" s="36"/>
      <c r="AR1956" s="36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</row>
    <row r="1957" spans="6:69" x14ac:dyDescent="0.25">
      <c r="F1957" s="18"/>
      <c r="G1957" s="18"/>
      <c r="H1957" s="252"/>
      <c r="I1957" s="18"/>
      <c r="J1957" s="18"/>
      <c r="W1957" s="215"/>
      <c r="X1957" s="18"/>
      <c r="Y1957" s="31"/>
      <c r="Z1957" s="31"/>
      <c r="AA1957" s="43"/>
      <c r="AB1957" s="18"/>
      <c r="AC1957" s="18"/>
      <c r="AE1957" s="18"/>
      <c r="AF1957" s="18"/>
      <c r="AG1957" s="18"/>
      <c r="AI1957" s="18"/>
      <c r="AK1957" s="18"/>
      <c r="AL1957" s="18"/>
      <c r="AN1957" s="36"/>
      <c r="AO1957" s="36"/>
      <c r="AP1957" s="36"/>
      <c r="AQ1957" s="36"/>
      <c r="AR1957" s="36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</row>
    <row r="1958" spans="6:69" x14ac:dyDescent="0.25">
      <c r="F1958" s="18"/>
      <c r="G1958" s="18"/>
      <c r="H1958" s="252"/>
      <c r="I1958" s="18"/>
      <c r="J1958" s="18"/>
      <c r="W1958" s="215"/>
      <c r="X1958" s="18"/>
      <c r="Y1958" s="31"/>
      <c r="Z1958" s="31"/>
      <c r="AA1958" s="43"/>
      <c r="AB1958" s="18"/>
      <c r="AC1958" s="18"/>
      <c r="AE1958" s="18"/>
      <c r="AF1958" s="18"/>
      <c r="AG1958" s="18"/>
      <c r="AI1958" s="18"/>
      <c r="AK1958" s="18"/>
      <c r="AL1958" s="18"/>
      <c r="AN1958" s="36"/>
      <c r="AO1958" s="36"/>
      <c r="AP1958" s="36"/>
      <c r="AQ1958" s="36"/>
      <c r="AR1958" s="36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</row>
    <row r="1959" spans="6:69" x14ac:dyDescent="0.25">
      <c r="F1959" s="18"/>
      <c r="G1959" s="18"/>
      <c r="H1959" s="252"/>
      <c r="I1959" s="18"/>
      <c r="J1959" s="18"/>
      <c r="W1959" s="215"/>
      <c r="X1959" s="18"/>
      <c r="Y1959" s="31"/>
      <c r="Z1959" s="31"/>
      <c r="AA1959" s="43"/>
      <c r="AB1959" s="18"/>
      <c r="AC1959" s="18"/>
      <c r="AE1959" s="18"/>
      <c r="AF1959" s="18"/>
      <c r="AG1959" s="18"/>
      <c r="AI1959" s="18"/>
      <c r="AK1959" s="18"/>
      <c r="AL1959" s="18"/>
      <c r="AN1959" s="36"/>
      <c r="AO1959" s="36"/>
      <c r="AP1959" s="36"/>
      <c r="AQ1959" s="36"/>
      <c r="AR1959" s="36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</row>
    <row r="1960" spans="6:69" x14ac:dyDescent="0.25">
      <c r="F1960" s="18"/>
      <c r="G1960" s="18"/>
      <c r="H1960" s="252"/>
      <c r="I1960" s="18"/>
      <c r="J1960" s="18"/>
      <c r="W1960" s="215"/>
      <c r="X1960" s="18"/>
      <c r="Y1960" s="31"/>
      <c r="Z1960" s="31"/>
      <c r="AA1960" s="43"/>
      <c r="AB1960" s="18"/>
      <c r="AC1960" s="18"/>
      <c r="AE1960" s="18"/>
      <c r="AF1960" s="18"/>
      <c r="AG1960" s="18"/>
      <c r="AI1960" s="18"/>
      <c r="AK1960" s="18"/>
      <c r="AL1960" s="18"/>
      <c r="AN1960" s="36"/>
      <c r="AO1960" s="36"/>
      <c r="AP1960" s="36"/>
      <c r="AQ1960" s="36"/>
      <c r="AR1960" s="36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</row>
    <row r="1961" spans="6:69" x14ac:dyDescent="0.25">
      <c r="F1961" s="18"/>
      <c r="G1961" s="18"/>
      <c r="H1961" s="252"/>
      <c r="I1961" s="18"/>
      <c r="J1961" s="18"/>
      <c r="W1961" s="215"/>
      <c r="X1961" s="18"/>
      <c r="Y1961" s="31"/>
      <c r="Z1961" s="31"/>
      <c r="AA1961" s="43"/>
      <c r="AB1961" s="18"/>
      <c r="AC1961" s="18"/>
      <c r="AE1961" s="18"/>
      <c r="AF1961" s="18"/>
      <c r="AG1961" s="18"/>
      <c r="AI1961" s="18"/>
      <c r="AK1961" s="18"/>
      <c r="AL1961" s="18"/>
      <c r="AN1961" s="36"/>
      <c r="AO1961" s="36"/>
      <c r="AP1961" s="36"/>
      <c r="AQ1961" s="36"/>
      <c r="AR1961" s="36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</row>
    <row r="1962" spans="6:69" x14ac:dyDescent="0.25">
      <c r="F1962" s="18"/>
      <c r="G1962" s="18"/>
      <c r="H1962" s="252"/>
      <c r="I1962" s="18"/>
      <c r="J1962" s="18"/>
      <c r="W1962" s="215"/>
      <c r="X1962" s="18"/>
      <c r="Y1962" s="31"/>
      <c r="Z1962" s="31"/>
      <c r="AA1962" s="43"/>
      <c r="AB1962" s="18"/>
      <c r="AC1962" s="18"/>
      <c r="AE1962" s="18"/>
      <c r="AF1962" s="18"/>
      <c r="AG1962" s="18"/>
      <c r="AI1962" s="18"/>
      <c r="AK1962" s="18"/>
      <c r="AL1962" s="18"/>
      <c r="AN1962" s="36"/>
      <c r="AO1962" s="36"/>
      <c r="AP1962" s="36"/>
      <c r="AQ1962" s="36"/>
      <c r="AR1962" s="36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</row>
    <row r="1963" spans="6:69" x14ac:dyDescent="0.25">
      <c r="F1963" s="18"/>
      <c r="G1963" s="18"/>
      <c r="H1963" s="252"/>
      <c r="I1963" s="18"/>
      <c r="J1963" s="18"/>
      <c r="W1963" s="215"/>
      <c r="X1963" s="18"/>
      <c r="Y1963" s="31"/>
      <c r="Z1963" s="31"/>
      <c r="AA1963" s="43"/>
      <c r="AB1963" s="18"/>
      <c r="AC1963" s="18"/>
      <c r="AE1963" s="18"/>
      <c r="AF1963" s="18"/>
      <c r="AG1963" s="18"/>
      <c r="AI1963" s="18"/>
      <c r="AK1963" s="18"/>
      <c r="AL1963" s="18"/>
      <c r="AN1963" s="36"/>
      <c r="AO1963" s="36"/>
      <c r="AP1963" s="36"/>
      <c r="AQ1963" s="36"/>
      <c r="AR1963" s="36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</row>
    <row r="1964" spans="6:69" x14ac:dyDescent="0.25">
      <c r="F1964" s="18"/>
      <c r="G1964" s="18"/>
      <c r="H1964" s="252"/>
      <c r="I1964" s="18"/>
      <c r="J1964" s="18"/>
      <c r="W1964" s="215"/>
      <c r="X1964" s="18"/>
      <c r="Y1964" s="31"/>
      <c r="Z1964" s="31"/>
      <c r="AA1964" s="43"/>
      <c r="AB1964" s="18"/>
      <c r="AC1964" s="18"/>
      <c r="AE1964" s="18"/>
      <c r="AF1964" s="18"/>
      <c r="AG1964" s="18"/>
      <c r="AI1964" s="18"/>
      <c r="AK1964" s="18"/>
      <c r="AL1964" s="18"/>
      <c r="AN1964" s="36"/>
      <c r="AO1964" s="36"/>
      <c r="AP1964" s="36"/>
      <c r="AQ1964" s="36"/>
      <c r="AR1964" s="36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</row>
    <row r="1965" spans="6:69" x14ac:dyDescent="0.25">
      <c r="F1965" s="18"/>
      <c r="G1965" s="18"/>
      <c r="H1965" s="252"/>
      <c r="I1965" s="18"/>
      <c r="J1965" s="18"/>
      <c r="W1965" s="215"/>
      <c r="X1965" s="18"/>
      <c r="Y1965" s="31"/>
      <c r="Z1965" s="31"/>
      <c r="AA1965" s="43"/>
      <c r="AB1965" s="18"/>
      <c r="AC1965" s="18"/>
      <c r="AE1965" s="18"/>
      <c r="AF1965" s="18"/>
      <c r="AG1965" s="18"/>
      <c r="AI1965" s="18"/>
      <c r="AK1965" s="18"/>
      <c r="AL1965" s="18"/>
      <c r="AN1965" s="36"/>
      <c r="AO1965" s="36"/>
      <c r="AP1965" s="36"/>
      <c r="AQ1965" s="36"/>
      <c r="AR1965" s="36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</row>
    <row r="1966" spans="6:69" x14ac:dyDescent="0.25">
      <c r="F1966" s="18"/>
      <c r="G1966" s="18"/>
      <c r="H1966" s="252"/>
      <c r="I1966" s="18"/>
      <c r="J1966" s="18"/>
      <c r="W1966" s="215"/>
      <c r="X1966" s="18"/>
      <c r="Y1966" s="31"/>
      <c r="Z1966" s="31"/>
      <c r="AA1966" s="43"/>
      <c r="AB1966" s="18"/>
      <c r="AC1966" s="18"/>
      <c r="AE1966" s="18"/>
      <c r="AF1966" s="18"/>
      <c r="AG1966" s="18"/>
      <c r="AI1966" s="18"/>
      <c r="AK1966" s="18"/>
      <c r="AL1966" s="18"/>
      <c r="AN1966" s="36"/>
      <c r="AO1966" s="36"/>
      <c r="AP1966" s="36"/>
      <c r="AQ1966" s="36"/>
      <c r="AR1966" s="36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</row>
    <row r="1967" spans="6:69" x14ac:dyDescent="0.25">
      <c r="F1967" s="18"/>
      <c r="G1967" s="18"/>
      <c r="H1967" s="252"/>
      <c r="I1967" s="18"/>
      <c r="J1967" s="18"/>
      <c r="W1967" s="215"/>
      <c r="X1967" s="18"/>
      <c r="Y1967" s="31"/>
      <c r="Z1967" s="31"/>
      <c r="AA1967" s="43"/>
      <c r="AB1967" s="18"/>
      <c r="AC1967" s="18"/>
      <c r="AE1967" s="18"/>
      <c r="AF1967" s="18"/>
      <c r="AG1967" s="18"/>
      <c r="AI1967" s="18"/>
      <c r="AK1967" s="18"/>
      <c r="AL1967" s="18"/>
      <c r="AN1967" s="36"/>
      <c r="AO1967" s="36"/>
      <c r="AP1967" s="36"/>
      <c r="AQ1967" s="36"/>
      <c r="AR1967" s="36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</row>
    <row r="1968" spans="6:69" x14ac:dyDescent="0.25">
      <c r="F1968" s="18"/>
      <c r="G1968" s="18"/>
      <c r="H1968" s="252"/>
      <c r="I1968" s="18"/>
      <c r="J1968" s="18"/>
      <c r="W1968" s="215"/>
      <c r="X1968" s="18"/>
      <c r="Y1968" s="31"/>
      <c r="Z1968" s="31"/>
      <c r="AA1968" s="43"/>
      <c r="AB1968" s="18"/>
      <c r="AC1968" s="18"/>
      <c r="AE1968" s="18"/>
      <c r="AF1968" s="18"/>
      <c r="AG1968" s="18"/>
      <c r="AI1968" s="18"/>
      <c r="AK1968" s="18"/>
      <c r="AL1968" s="18"/>
      <c r="AN1968" s="36"/>
      <c r="AO1968" s="36"/>
      <c r="AP1968" s="36"/>
      <c r="AQ1968" s="36"/>
      <c r="AR1968" s="36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</row>
    <row r="1969" spans="6:69" x14ac:dyDescent="0.25">
      <c r="F1969" s="18"/>
      <c r="G1969" s="18"/>
      <c r="H1969" s="252"/>
      <c r="I1969" s="18"/>
      <c r="J1969" s="18"/>
      <c r="W1969" s="215"/>
      <c r="X1969" s="18"/>
      <c r="Y1969" s="31"/>
      <c r="Z1969" s="31"/>
      <c r="AA1969" s="43"/>
      <c r="AB1969" s="18"/>
      <c r="AC1969" s="18"/>
      <c r="AE1969" s="18"/>
      <c r="AF1969" s="18"/>
      <c r="AG1969" s="18"/>
      <c r="AI1969" s="18"/>
      <c r="AK1969" s="18"/>
      <c r="AL1969" s="18"/>
      <c r="AN1969" s="36"/>
      <c r="AO1969" s="36"/>
      <c r="AP1969" s="36"/>
      <c r="AQ1969" s="36"/>
      <c r="AR1969" s="36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</row>
    <row r="1970" spans="6:69" x14ac:dyDescent="0.25">
      <c r="F1970" s="18"/>
      <c r="G1970" s="18"/>
      <c r="H1970" s="252"/>
      <c r="I1970" s="18"/>
      <c r="J1970" s="18"/>
      <c r="W1970" s="215"/>
      <c r="X1970" s="18"/>
      <c r="Y1970" s="31"/>
      <c r="Z1970" s="31"/>
      <c r="AA1970" s="43"/>
      <c r="AB1970" s="18"/>
      <c r="AC1970" s="18"/>
      <c r="AE1970" s="18"/>
      <c r="AF1970" s="18"/>
      <c r="AG1970" s="18"/>
      <c r="AI1970" s="18"/>
      <c r="AK1970" s="18"/>
      <c r="AL1970" s="18"/>
      <c r="AN1970" s="36"/>
      <c r="AO1970" s="36"/>
      <c r="AP1970" s="36"/>
      <c r="AQ1970" s="36"/>
      <c r="AR1970" s="36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</row>
    <row r="1971" spans="6:69" x14ac:dyDescent="0.25">
      <c r="F1971" s="18"/>
      <c r="G1971" s="18"/>
      <c r="H1971" s="252"/>
      <c r="I1971" s="18"/>
      <c r="J1971" s="18"/>
      <c r="W1971" s="215"/>
      <c r="X1971" s="18"/>
      <c r="Y1971" s="31"/>
      <c r="Z1971" s="31"/>
      <c r="AA1971" s="43"/>
      <c r="AB1971" s="18"/>
      <c r="AC1971" s="18"/>
      <c r="AE1971" s="18"/>
      <c r="AF1971" s="18"/>
      <c r="AG1971" s="18"/>
      <c r="AI1971" s="18"/>
      <c r="AK1971" s="18"/>
      <c r="AL1971" s="18"/>
      <c r="AN1971" s="36"/>
      <c r="AO1971" s="36"/>
      <c r="AP1971" s="36"/>
      <c r="AQ1971" s="36"/>
      <c r="AR1971" s="36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</row>
    <row r="1972" spans="6:69" x14ac:dyDescent="0.25">
      <c r="F1972" s="18"/>
      <c r="G1972" s="18"/>
      <c r="H1972" s="252"/>
      <c r="I1972" s="18"/>
      <c r="J1972" s="18"/>
      <c r="W1972" s="215"/>
      <c r="X1972" s="18"/>
      <c r="Y1972" s="31"/>
      <c r="Z1972" s="31"/>
      <c r="AA1972" s="43"/>
      <c r="AB1972" s="18"/>
      <c r="AC1972" s="18"/>
      <c r="AE1972" s="18"/>
      <c r="AF1972" s="18"/>
      <c r="AG1972" s="18"/>
      <c r="AI1972" s="18"/>
      <c r="AK1972" s="18"/>
      <c r="AL1972" s="18"/>
      <c r="AN1972" s="36"/>
      <c r="AO1972" s="36"/>
      <c r="AP1972" s="36"/>
      <c r="AQ1972" s="36"/>
      <c r="AR1972" s="36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</row>
    <row r="1973" spans="6:69" x14ac:dyDescent="0.25">
      <c r="F1973" s="18"/>
      <c r="G1973" s="18"/>
      <c r="H1973" s="252"/>
      <c r="I1973" s="18"/>
      <c r="J1973" s="18"/>
      <c r="W1973" s="215"/>
      <c r="X1973" s="18"/>
      <c r="Y1973" s="31"/>
      <c r="Z1973" s="31"/>
      <c r="AA1973" s="43"/>
      <c r="AB1973" s="18"/>
      <c r="AC1973" s="18"/>
      <c r="AE1973" s="18"/>
      <c r="AF1973" s="18"/>
      <c r="AG1973" s="18"/>
      <c r="AI1973" s="18"/>
      <c r="AK1973" s="18"/>
      <c r="AL1973" s="18"/>
      <c r="AN1973" s="36"/>
      <c r="AO1973" s="36"/>
      <c r="AP1973" s="36"/>
      <c r="AQ1973" s="36"/>
      <c r="AR1973" s="36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</row>
    <row r="1974" spans="6:69" x14ac:dyDescent="0.25">
      <c r="F1974" s="18"/>
      <c r="G1974" s="18"/>
      <c r="H1974" s="252"/>
      <c r="I1974" s="18"/>
      <c r="J1974" s="18"/>
      <c r="W1974" s="215"/>
      <c r="X1974" s="18"/>
      <c r="Y1974" s="31"/>
      <c r="Z1974" s="31"/>
      <c r="AA1974" s="43"/>
      <c r="AB1974" s="18"/>
      <c r="AC1974" s="18"/>
      <c r="AE1974" s="18"/>
      <c r="AF1974" s="18"/>
      <c r="AG1974" s="18"/>
      <c r="AI1974" s="18"/>
      <c r="AK1974" s="18"/>
      <c r="AL1974" s="18"/>
      <c r="AN1974" s="36"/>
      <c r="AO1974" s="36"/>
      <c r="AP1974" s="36"/>
      <c r="AQ1974" s="36"/>
      <c r="AR1974" s="36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</row>
    <row r="1975" spans="6:69" x14ac:dyDescent="0.25">
      <c r="F1975" s="18"/>
      <c r="G1975" s="18"/>
      <c r="H1975" s="252"/>
      <c r="I1975" s="18"/>
      <c r="J1975" s="18"/>
      <c r="W1975" s="215"/>
      <c r="X1975" s="18"/>
      <c r="Y1975" s="31"/>
      <c r="Z1975" s="31"/>
      <c r="AA1975" s="43"/>
      <c r="AB1975" s="18"/>
      <c r="AC1975" s="18"/>
      <c r="AE1975" s="18"/>
      <c r="AF1975" s="18"/>
      <c r="AG1975" s="18"/>
      <c r="AI1975" s="18"/>
      <c r="AK1975" s="18"/>
      <c r="AL1975" s="18"/>
      <c r="AN1975" s="36"/>
      <c r="AO1975" s="36"/>
      <c r="AP1975" s="36"/>
      <c r="AQ1975" s="36"/>
      <c r="AR1975" s="36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</row>
    <row r="1976" spans="6:69" x14ac:dyDescent="0.25">
      <c r="F1976" s="18"/>
      <c r="G1976" s="18"/>
      <c r="H1976" s="252"/>
      <c r="I1976" s="18"/>
      <c r="J1976" s="18"/>
      <c r="W1976" s="215"/>
      <c r="X1976" s="18"/>
      <c r="Y1976" s="31"/>
      <c r="Z1976" s="31"/>
      <c r="AA1976" s="43"/>
      <c r="AB1976" s="18"/>
      <c r="AC1976" s="18"/>
      <c r="AE1976" s="18"/>
      <c r="AF1976" s="18"/>
      <c r="AG1976" s="18"/>
      <c r="AI1976" s="18"/>
      <c r="AK1976" s="18"/>
      <c r="AL1976" s="18"/>
      <c r="AN1976" s="36"/>
      <c r="AO1976" s="36"/>
      <c r="AP1976" s="36"/>
      <c r="AQ1976" s="36"/>
      <c r="AR1976" s="36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</row>
    <row r="1977" spans="6:69" x14ac:dyDescent="0.25">
      <c r="F1977" s="18"/>
      <c r="G1977" s="18"/>
      <c r="H1977" s="252"/>
      <c r="I1977" s="18"/>
      <c r="J1977" s="18"/>
      <c r="W1977" s="215"/>
      <c r="X1977" s="18"/>
      <c r="Y1977" s="31"/>
      <c r="Z1977" s="31"/>
      <c r="AA1977" s="43"/>
      <c r="AB1977" s="18"/>
      <c r="AC1977" s="18"/>
      <c r="AE1977" s="18"/>
      <c r="AF1977" s="18"/>
      <c r="AG1977" s="18"/>
      <c r="AI1977" s="18"/>
      <c r="AK1977" s="18"/>
      <c r="AL1977" s="18"/>
      <c r="AN1977" s="36"/>
      <c r="AO1977" s="36"/>
      <c r="AP1977" s="36"/>
      <c r="AQ1977" s="36"/>
      <c r="AR1977" s="36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</row>
    <row r="1978" spans="6:69" x14ac:dyDescent="0.25">
      <c r="F1978" s="18"/>
      <c r="G1978" s="18"/>
      <c r="H1978" s="252"/>
      <c r="I1978" s="18"/>
      <c r="J1978" s="18"/>
      <c r="W1978" s="215"/>
      <c r="X1978" s="18"/>
      <c r="Y1978" s="31"/>
      <c r="Z1978" s="31"/>
      <c r="AA1978" s="43"/>
      <c r="AB1978" s="18"/>
      <c r="AC1978" s="18"/>
      <c r="AE1978" s="18"/>
      <c r="AF1978" s="18"/>
      <c r="AG1978" s="18"/>
      <c r="AI1978" s="18"/>
      <c r="AK1978" s="18"/>
      <c r="AL1978" s="18"/>
      <c r="AN1978" s="36"/>
      <c r="AO1978" s="36"/>
      <c r="AP1978" s="36"/>
      <c r="AQ1978" s="36"/>
      <c r="AR1978" s="36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</row>
    <row r="1979" spans="6:69" x14ac:dyDescent="0.25">
      <c r="F1979" s="18"/>
      <c r="G1979" s="18"/>
      <c r="H1979" s="252"/>
      <c r="I1979" s="18"/>
      <c r="J1979" s="18"/>
      <c r="W1979" s="215"/>
      <c r="X1979" s="18"/>
      <c r="Y1979" s="31"/>
      <c r="Z1979" s="31"/>
      <c r="AA1979" s="43"/>
      <c r="AB1979" s="18"/>
      <c r="AC1979" s="18"/>
      <c r="AE1979" s="18"/>
      <c r="AF1979" s="18"/>
      <c r="AG1979" s="18"/>
      <c r="AI1979" s="18"/>
      <c r="AK1979" s="18"/>
      <c r="AL1979" s="18"/>
      <c r="AN1979" s="36"/>
      <c r="AO1979" s="36"/>
      <c r="AP1979" s="36"/>
      <c r="AQ1979" s="36"/>
      <c r="AR1979" s="36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</row>
    <row r="1980" spans="6:69" x14ac:dyDescent="0.25">
      <c r="F1980" s="18"/>
      <c r="G1980" s="18"/>
      <c r="H1980" s="252"/>
      <c r="I1980" s="18"/>
      <c r="J1980" s="18"/>
      <c r="W1980" s="215"/>
      <c r="X1980" s="18"/>
      <c r="Y1980" s="31"/>
      <c r="Z1980" s="31"/>
      <c r="AA1980" s="43"/>
      <c r="AB1980" s="18"/>
      <c r="AC1980" s="18"/>
      <c r="AE1980" s="18"/>
      <c r="AF1980" s="18"/>
      <c r="AG1980" s="18"/>
      <c r="AI1980" s="18"/>
      <c r="AK1980" s="18"/>
      <c r="AL1980" s="18"/>
      <c r="AN1980" s="36"/>
      <c r="AO1980" s="36"/>
      <c r="AP1980" s="36"/>
      <c r="AQ1980" s="36"/>
      <c r="AR1980" s="36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</row>
    <row r="1981" spans="6:69" x14ac:dyDescent="0.25">
      <c r="F1981" s="18"/>
      <c r="G1981" s="18"/>
      <c r="H1981" s="252"/>
      <c r="I1981" s="18"/>
      <c r="J1981" s="18"/>
      <c r="W1981" s="215"/>
      <c r="X1981" s="18"/>
      <c r="Y1981" s="31"/>
      <c r="Z1981" s="31"/>
      <c r="AA1981" s="43"/>
      <c r="AB1981" s="18"/>
      <c r="AC1981" s="18"/>
      <c r="AE1981" s="18"/>
      <c r="AF1981" s="18"/>
      <c r="AG1981" s="18"/>
      <c r="AI1981" s="18"/>
      <c r="AK1981" s="18"/>
      <c r="AL1981" s="18"/>
      <c r="AN1981" s="36"/>
      <c r="AO1981" s="36"/>
      <c r="AP1981" s="36"/>
      <c r="AQ1981" s="36"/>
      <c r="AR1981" s="36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</row>
    <row r="1982" spans="6:69" x14ac:dyDescent="0.25">
      <c r="F1982" s="18"/>
      <c r="G1982" s="18"/>
      <c r="H1982" s="252"/>
      <c r="I1982" s="18"/>
      <c r="J1982" s="18"/>
      <c r="W1982" s="215"/>
      <c r="X1982" s="18"/>
      <c r="Y1982" s="31"/>
      <c r="Z1982" s="31"/>
      <c r="AA1982" s="43"/>
      <c r="AB1982" s="18"/>
      <c r="AC1982" s="18"/>
      <c r="AE1982" s="18"/>
      <c r="AF1982" s="18"/>
      <c r="AG1982" s="18"/>
      <c r="AI1982" s="18"/>
      <c r="AK1982" s="18"/>
      <c r="AL1982" s="18"/>
      <c r="AN1982" s="36"/>
      <c r="AO1982" s="36"/>
      <c r="AP1982" s="36"/>
      <c r="AQ1982" s="36"/>
      <c r="AR1982" s="36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</row>
    <row r="1983" spans="6:69" x14ac:dyDescent="0.25">
      <c r="F1983" s="18"/>
      <c r="G1983" s="18"/>
      <c r="H1983" s="252"/>
      <c r="I1983" s="18"/>
      <c r="J1983" s="18"/>
      <c r="W1983" s="215"/>
      <c r="X1983" s="18"/>
      <c r="Y1983" s="31"/>
      <c r="Z1983" s="31"/>
      <c r="AA1983" s="43"/>
      <c r="AB1983" s="18"/>
      <c r="AC1983" s="18"/>
      <c r="AE1983" s="18"/>
      <c r="AF1983" s="18"/>
      <c r="AG1983" s="18"/>
      <c r="AI1983" s="18"/>
      <c r="AK1983" s="18"/>
      <c r="AL1983" s="18"/>
      <c r="AN1983" s="36"/>
      <c r="AO1983" s="36"/>
      <c r="AP1983" s="36"/>
      <c r="AQ1983" s="36"/>
      <c r="AR1983" s="36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</row>
    <row r="1984" spans="6:69" x14ac:dyDescent="0.25">
      <c r="F1984" s="18"/>
      <c r="G1984" s="18"/>
      <c r="H1984" s="252"/>
      <c r="I1984" s="18"/>
      <c r="J1984" s="18"/>
      <c r="W1984" s="215"/>
      <c r="X1984" s="18"/>
      <c r="Y1984" s="31"/>
      <c r="Z1984" s="31"/>
      <c r="AA1984" s="43"/>
      <c r="AB1984" s="18"/>
      <c r="AC1984" s="18"/>
      <c r="AE1984" s="18"/>
      <c r="AF1984" s="18"/>
      <c r="AG1984" s="18"/>
      <c r="AI1984" s="18"/>
      <c r="AK1984" s="18"/>
      <c r="AL1984" s="18"/>
      <c r="AN1984" s="36"/>
      <c r="AO1984" s="36"/>
      <c r="AP1984" s="36"/>
      <c r="AQ1984" s="36"/>
      <c r="AR1984" s="36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</row>
    <row r="1985" spans="6:69" x14ac:dyDescent="0.25">
      <c r="F1985" s="18"/>
      <c r="G1985" s="18"/>
      <c r="H1985" s="252"/>
      <c r="I1985" s="18"/>
      <c r="J1985" s="18"/>
      <c r="W1985" s="215"/>
      <c r="X1985" s="18"/>
      <c r="Y1985" s="31"/>
      <c r="Z1985" s="31"/>
      <c r="AA1985" s="43"/>
      <c r="AB1985" s="18"/>
      <c r="AC1985" s="18"/>
      <c r="AE1985" s="18"/>
      <c r="AF1985" s="18"/>
      <c r="AG1985" s="18"/>
      <c r="AI1985" s="18"/>
      <c r="AK1985" s="18"/>
      <c r="AL1985" s="18"/>
      <c r="AN1985" s="36"/>
      <c r="AO1985" s="36"/>
      <c r="AP1985" s="36"/>
      <c r="AQ1985" s="36"/>
      <c r="AR1985" s="36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</row>
    <row r="1986" spans="6:69" x14ac:dyDescent="0.25">
      <c r="F1986" s="18"/>
      <c r="G1986" s="18"/>
      <c r="H1986" s="252"/>
      <c r="I1986" s="18"/>
      <c r="J1986" s="18"/>
      <c r="W1986" s="215"/>
      <c r="X1986" s="18"/>
      <c r="Y1986" s="31"/>
      <c r="Z1986" s="31"/>
      <c r="AA1986" s="43"/>
      <c r="AB1986" s="18"/>
      <c r="AC1986" s="18"/>
      <c r="AE1986" s="18"/>
      <c r="AF1986" s="18"/>
      <c r="AG1986" s="18"/>
      <c r="AI1986" s="18"/>
      <c r="AK1986" s="18"/>
      <c r="AL1986" s="18"/>
      <c r="AN1986" s="36"/>
      <c r="AO1986" s="36"/>
      <c r="AP1986" s="36"/>
      <c r="AQ1986" s="36"/>
      <c r="AR1986" s="36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</row>
    <row r="1987" spans="6:69" x14ac:dyDescent="0.25">
      <c r="F1987" s="18"/>
      <c r="G1987" s="18"/>
      <c r="H1987" s="252"/>
      <c r="I1987" s="18"/>
      <c r="J1987" s="18"/>
      <c r="W1987" s="215"/>
      <c r="X1987" s="18"/>
      <c r="Y1987" s="31"/>
      <c r="Z1987" s="31"/>
      <c r="AA1987" s="43"/>
      <c r="AB1987" s="18"/>
      <c r="AC1987" s="18"/>
      <c r="AE1987" s="18"/>
      <c r="AF1987" s="18"/>
      <c r="AG1987" s="18"/>
      <c r="AI1987" s="18"/>
      <c r="AK1987" s="18"/>
      <c r="AL1987" s="18"/>
      <c r="AN1987" s="36"/>
      <c r="AO1987" s="36"/>
      <c r="AP1987" s="36"/>
      <c r="AQ1987" s="36"/>
      <c r="AR1987" s="36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</row>
    <row r="1988" spans="6:69" x14ac:dyDescent="0.25">
      <c r="F1988" s="18"/>
      <c r="G1988" s="18"/>
      <c r="H1988" s="252"/>
      <c r="I1988" s="18"/>
      <c r="J1988" s="18"/>
      <c r="W1988" s="215"/>
      <c r="X1988" s="18"/>
      <c r="Y1988" s="31"/>
      <c r="Z1988" s="31"/>
      <c r="AA1988" s="43"/>
      <c r="AB1988" s="18"/>
      <c r="AC1988" s="18"/>
      <c r="AE1988" s="18"/>
      <c r="AF1988" s="18"/>
      <c r="AG1988" s="18"/>
      <c r="AI1988" s="18"/>
      <c r="AK1988" s="18"/>
      <c r="AL1988" s="18"/>
      <c r="AN1988" s="36"/>
      <c r="AO1988" s="36"/>
      <c r="AP1988" s="36"/>
      <c r="AQ1988" s="36"/>
      <c r="AR1988" s="36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</row>
    <row r="1989" spans="6:69" x14ac:dyDescent="0.25">
      <c r="F1989" s="18"/>
      <c r="G1989" s="18"/>
      <c r="H1989" s="252"/>
      <c r="I1989" s="18"/>
      <c r="J1989" s="18"/>
      <c r="W1989" s="215"/>
      <c r="X1989" s="18"/>
      <c r="Y1989" s="31"/>
      <c r="Z1989" s="31"/>
      <c r="AA1989" s="43"/>
      <c r="AB1989" s="18"/>
      <c r="AC1989" s="18"/>
      <c r="AE1989" s="18"/>
      <c r="AF1989" s="18"/>
      <c r="AG1989" s="18"/>
      <c r="AI1989" s="18"/>
      <c r="AK1989" s="18"/>
      <c r="AL1989" s="18"/>
      <c r="AN1989" s="36"/>
      <c r="AO1989" s="36"/>
      <c r="AP1989" s="36"/>
      <c r="AQ1989" s="36"/>
      <c r="AR1989" s="36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</row>
    <row r="1990" spans="6:69" x14ac:dyDescent="0.25">
      <c r="F1990" s="18"/>
      <c r="G1990" s="18"/>
      <c r="H1990" s="252"/>
      <c r="I1990" s="18"/>
      <c r="J1990" s="18"/>
      <c r="W1990" s="215"/>
      <c r="X1990" s="18"/>
      <c r="Y1990" s="31"/>
      <c r="Z1990" s="31"/>
      <c r="AA1990" s="43"/>
      <c r="AB1990" s="18"/>
      <c r="AC1990" s="18"/>
      <c r="AE1990" s="18"/>
      <c r="AF1990" s="18"/>
      <c r="AG1990" s="18"/>
      <c r="AI1990" s="18"/>
      <c r="AK1990" s="18"/>
      <c r="AL1990" s="18"/>
      <c r="AN1990" s="36"/>
      <c r="AO1990" s="36"/>
      <c r="AP1990" s="36"/>
      <c r="AQ1990" s="36"/>
      <c r="AR1990" s="36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</row>
    <row r="1991" spans="6:69" x14ac:dyDescent="0.25">
      <c r="F1991" s="18"/>
      <c r="G1991" s="18"/>
      <c r="H1991" s="252"/>
      <c r="I1991" s="18"/>
      <c r="J1991" s="18"/>
      <c r="W1991" s="215"/>
      <c r="X1991" s="18"/>
      <c r="Y1991" s="31"/>
      <c r="Z1991" s="31"/>
      <c r="AA1991" s="43"/>
      <c r="AB1991" s="18"/>
      <c r="AC1991" s="18"/>
      <c r="AE1991" s="18"/>
      <c r="AF1991" s="18"/>
      <c r="AG1991" s="18"/>
      <c r="AI1991" s="18"/>
      <c r="AK1991" s="18"/>
      <c r="AL1991" s="18"/>
      <c r="AN1991" s="36"/>
      <c r="AO1991" s="36"/>
      <c r="AP1991" s="36"/>
      <c r="AQ1991" s="36"/>
      <c r="AR1991" s="36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</row>
    <row r="1992" spans="6:69" x14ac:dyDescent="0.25">
      <c r="F1992" s="18"/>
      <c r="G1992" s="18"/>
      <c r="H1992" s="252"/>
      <c r="I1992" s="18"/>
      <c r="J1992" s="18"/>
      <c r="W1992" s="215"/>
      <c r="X1992" s="18"/>
      <c r="Y1992" s="31"/>
      <c r="Z1992" s="31"/>
      <c r="AA1992" s="43"/>
      <c r="AB1992" s="18"/>
      <c r="AC1992" s="18"/>
      <c r="AE1992" s="18"/>
      <c r="AF1992" s="18"/>
      <c r="AG1992" s="18"/>
      <c r="AI1992" s="18"/>
      <c r="AK1992" s="18"/>
      <c r="AL1992" s="18"/>
      <c r="AN1992" s="36"/>
      <c r="AO1992" s="36"/>
      <c r="AP1992" s="36"/>
      <c r="AQ1992" s="36"/>
      <c r="AR1992" s="36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</row>
    <row r="1993" spans="6:69" x14ac:dyDescent="0.25">
      <c r="F1993" s="18"/>
      <c r="G1993" s="18"/>
      <c r="H1993" s="252"/>
      <c r="I1993" s="18"/>
      <c r="J1993" s="18"/>
      <c r="W1993" s="215"/>
      <c r="X1993" s="18"/>
      <c r="Y1993" s="31"/>
      <c r="Z1993" s="31"/>
      <c r="AA1993" s="43"/>
      <c r="AB1993" s="18"/>
      <c r="AC1993" s="18"/>
      <c r="AE1993" s="18"/>
      <c r="AF1993" s="18"/>
      <c r="AG1993" s="18"/>
      <c r="AI1993" s="18"/>
      <c r="AK1993" s="18"/>
      <c r="AL1993" s="18"/>
      <c r="AN1993" s="36"/>
      <c r="AO1993" s="36"/>
      <c r="AP1993" s="36"/>
      <c r="AQ1993" s="36"/>
      <c r="AR1993" s="36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</row>
    <row r="1994" spans="6:69" x14ac:dyDescent="0.25">
      <c r="F1994" s="18"/>
      <c r="G1994" s="18"/>
      <c r="H1994" s="252"/>
      <c r="I1994" s="18"/>
      <c r="J1994" s="18"/>
      <c r="W1994" s="215"/>
      <c r="X1994" s="18"/>
      <c r="Y1994" s="31"/>
      <c r="Z1994" s="31"/>
      <c r="AA1994" s="43"/>
      <c r="AB1994" s="18"/>
      <c r="AC1994" s="18"/>
      <c r="AE1994" s="18"/>
      <c r="AF1994" s="18"/>
      <c r="AG1994" s="18"/>
      <c r="AI1994" s="18"/>
      <c r="AK1994" s="18"/>
      <c r="AL1994" s="18"/>
      <c r="AN1994" s="36"/>
      <c r="AO1994" s="36"/>
      <c r="AP1994" s="36"/>
      <c r="AQ1994" s="36"/>
      <c r="AR1994" s="36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</row>
    <row r="1995" spans="6:69" x14ac:dyDescent="0.25">
      <c r="F1995" s="18"/>
      <c r="G1995" s="18"/>
      <c r="H1995" s="252"/>
      <c r="I1995" s="18"/>
      <c r="J1995" s="18"/>
      <c r="W1995" s="215"/>
      <c r="X1995" s="18"/>
      <c r="Y1995" s="31"/>
      <c r="Z1995" s="31"/>
      <c r="AA1995" s="43"/>
      <c r="AB1995" s="18"/>
      <c r="AC1995" s="18"/>
      <c r="AE1995" s="18"/>
      <c r="AF1995" s="18"/>
      <c r="AG1995" s="18"/>
      <c r="AI1995" s="18"/>
      <c r="AK1995" s="18"/>
      <c r="AL1995" s="18"/>
      <c r="AN1995" s="36"/>
      <c r="AO1995" s="36"/>
      <c r="AP1995" s="36"/>
      <c r="AQ1995" s="36"/>
      <c r="AR1995" s="36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</row>
    <row r="1996" spans="6:69" x14ac:dyDescent="0.25">
      <c r="F1996" s="18"/>
      <c r="G1996" s="18"/>
      <c r="H1996" s="252"/>
      <c r="I1996" s="18"/>
      <c r="J1996" s="18"/>
      <c r="W1996" s="215"/>
      <c r="X1996" s="18"/>
      <c r="Y1996" s="31"/>
      <c r="Z1996" s="31"/>
      <c r="AA1996" s="43"/>
      <c r="AB1996" s="18"/>
      <c r="AC1996" s="18"/>
      <c r="AE1996" s="18"/>
      <c r="AF1996" s="18"/>
      <c r="AG1996" s="18"/>
      <c r="AI1996" s="18"/>
      <c r="AK1996" s="18"/>
      <c r="AL1996" s="18"/>
      <c r="AN1996" s="36"/>
      <c r="AO1996" s="36"/>
      <c r="AP1996" s="36"/>
      <c r="AQ1996" s="36"/>
      <c r="AR1996" s="36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</row>
    <row r="1997" spans="6:69" x14ac:dyDescent="0.25">
      <c r="F1997" s="18"/>
      <c r="G1997" s="18"/>
      <c r="H1997" s="252"/>
      <c r="I1997" s="18"/>
      <c r="J1997" s="18"/>
      <c r="W1997" s="215"/>
      <c r="X1997" s="18"/>
      <c r="Y1997" s="31"/>
      <c r="Z1997" s="31"/>
      <c r="AA1997" s="43"/>
      <c r="AB1997" s="18"/>
      <c r="AC1997" s="18"/>
      <c r="AE1997" s="18"/>
      <c r="AF1997" s="18"/>
      <c r="AG1997" s="18"/>
      <c r="AI1997" s="18"/>
      <c r="AK1997" s="18"/>
      <c r="AL1997" s="18"/>
      <c r="AN1997" s="36"/>
      <c r="AO1997" s="36"/>
      <c r="AP1997" s="36"/>
      <c r="AQ1997" s="36"/>
      <c r="AR1997" s="36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</row>
    <row r="1998" spans="6:69" x14ac:dyDescent="0.25">
      <c r="F1998" s="18"/>
      <c r="G1998" s="18"/>
      <c r="H1998" s="252"/>
      <c r="I1998" s="18"/>
      <c r="J1998" s="18"/>
      <c r="W1998" s="215"/>
      <c r="X1998" s="18"/>
      <c r="Y1998" s="31"/>
      <c r="Z1998" s="31"/>
      <c r="AA1998" s="43"/>
      <c r="AB1998" s="18"/>
      <c r="AC1998" s="18"/>
      <c r="AE1998" s="18"/>
      <c r="AF1998" s="18"/>
      <c r="AG1998" s="18"/>
      <c r="AI1998" s="18"/>
      <c r="AK1998" s="18"/>
      <c r="AL1998" s="18"/>
      <c r="AN1998" s="36"/>
      <c r="AO1998" s="36"/>
      <c r="AP1998" s="36"/>
      <c r="AQ1998" s="36"/>
      <c r="AR1998" s="36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</row>
    <row r="1999" spans="6:69" x14ac:dyDescent="0.25">
      <c r="F1999" s="18"/>
      <c r="G1999" s="18"/>
      <c r="H1999" s="252"/>
      <c r="I1999" s="18"/>
      <c r="J1999" s="18"/>
      <c r="W1999" s="215"/>
      <c r="X1999" s="18"/>
      <c r="Y1999" s="31"/>
      <c r="Z1999" s="31"/>
      <c r="AA1999" s="43"/>
      <c r="AB1999" s="18"/>
      <c r="AC1999" s="18"/>
      <c r="AE1999" s="18"/>
      <c r="AF1999" s="18"/>
      <c r="AG1999" s="18"/>
      <c r="AI1999" s="18"/>
      <c r="AK1999" s="18"/>
      <c r="AL1999" s="18"/>
      <c r="AN1999" s="36"/>
      <c r="AO1999" s="36"/>
      <c r="AP1999" s="36"/>
      <c r="AQ1999" s="36"/>
      <c r="AR1999" s="36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</row>
    <row r="2000" spans="6:69" x14ac:dyDescent="0.25">
      <c r="F2000" s="18"/>
      <c r="G2000" s="18"/>
      <c r="H2000" s="252"/>
      <c r="I2000" s="18"/>
      <c r="J2000" s="18"/>
      <c r="W2000" s="215"/>
      <c r="X2000" s="18"/>
      <c r="Y2000" s="31"/>
      <c r="Z2000" s="31"/>
      <c r="AA2000" s="43"/>
      <c r="AB2000" s="18"/>
      <c r="AC2000" s="18"/>
      <c r="AE2000" s="18"/>
      <c r="AF2000" s="18"/>
      <c r="AG2000" s="18"/>
      <c r="AI2000" s="18"/>
      <c r="AK2000" s="18"/>
      <c r="AL2000" s="18"/>
      <c r="AN2000" s="36"/>
      <c r="AO2000" s="36"/>
      <c r="AP2000" s="36"/>
      <c r="AQ2000" s="36"/>
      <c r="AR2000" s="36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</row>
    <row r="2001" spans="6:69" x14ac:dyDescent="0.25">
      <c r="F2001" s="18"/>
      <c r="G2001" s="18"/>
      <c r="H2001" s="252"/>
      <c r="I2001" s="18"/>
      <c r="J2001" s="18"/>
      <c r="W2001" s="215"/>
      <c r="X2001" s="18"/>
      <c r="Y2001" s="31"/>
      <c r="Z2001" s="31"/>
      <c r="AA2001" s="43"/>
      <c r="AB2001" s="18"/>
      <c r="AC2001" s="18"/>
      <c r="AE2001" s="18"/>
      <c r="AF2001" s="18"/>
      <c r="AG2001" s="18"/>
      <c r="AI2001" s="18"/>
      <c r="AK2001" s="18"/>
      <c r="AL2001" s="18"/>
      <c r="AN2001" s="36"/>
      <c r="AO2001" s="36"/>
      <c r="AP2001" s="36"/>
      <c r="AQ2001" s="36"/>
      <c r="AR2001" s="36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</row>
    <row r="2002" spans="6:69" x14ac:dyDescent="0.25">
      <c r="F2002" s="18"/>
      <c r="G2002" s="18"/>
      <c r="H2002" s="252"/>
      <c r="I2002" s="18"/>
      <c r="J2002" s="18"/>
      <c r="W2002" s="215"/>
      <c r="X2002" s="18"/>
      <c r="Y2002" s="31"/>
      <c r="Z2002" s="31"/>
      <c r="AA2002" s="43"/>
      <c r="AB2002" s="18"/>
      <c r="AC2002" s="18"/>
      <c r="AE2002" s="18"/>
      <c r="AF2002" s="18"/>
      <c r="AG2002" s="18"/>
      <c r="AI2002" s="18"/>
      <c r="AK2002" s="18"/>
      <c r="AL2002" s="18"/>
      <c r="AN2002" s="36"/>
      <c r="AO2002" s="36"/>
      <c r="AP2002" s="36"/>
      <c r="AQ2002" s="36"/>
      <c r="AR2002" s="36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</row>
    <row r="2003" spans="6:69" x14ac:dyDescent="0.25">
      <c r="F2003" s="18"/>
      <c r="G2003" s="18"/>
      <c r="H2003" s="252"/>
      <c r="I2003" s="18"/>
      <c r="J2003" s="18"/>
      <c r="W2003" s="215"/>
      <c r="X2003" s="18"/>
      <c r="Y2003" s="31"/>
      <c r="Z2003" s="31"/>
      <c r="AA2003" s="43"/>
      <c r="AB2003" s="18"/>
      <c r="AC2003" s="18"/>
      <c r="AE2003" s="18"/>
      <c r="AF2003" s="18"/>
      <c r="AG2003" s="18"/>
      <c r="AI2003" s="18"/>
      <c r="AK2003" s="18"/>
      <c r="AL2003" s="18"/>
      <c r="AN2003" s="36"/>
      <c r="AO2003" s="36"/>
      <c r="AP2003" s="36"/>
      <c r="AQ2003" s="36"/>
      <c r="AR2003" s="36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</row>
    <row r="2004" spans="6:69" x14ac:dyDescent="0.25">
      <c r="F2004" s="18"/>
      <c r="G2004" s="18"/>
      <c r="H2004" s="252"/>
      <c r="I2004" s="18"/>
      <c r="J2004" s="18"/>
      <c r="W2004" s="215"/>
      <c r="X2004" s="18"/>
      <c r="Y2004" s="31"/>
      <c r="Z2004" s="31"/>
      <c r="AA2004" s="43"/>
      <c r="AB2004" s="18"/>
      <c r="AC2004" s="18"/>
      <c r="AE2004" s="18"/>
      <c r="AF2004" s="18"/>
      <c r="AG2004" s="18"/>
      <c r="AI2004" s="18"/>
      <c r="AK2004" s="18"/>
      <c r="AL2004" s="18"/>
      <c r="AN2004" s="36"/>
      <c r="AO2004" s="36"/>
      <c r="AP2004" s="36"/>
      <c r="AQ2004" s="36"/>
      <c r="AR2004" s="36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</row>
    <row r="2005" spans="6:69" x14ac:dyDescent="0.25">
      <c r="F2005" s="18"/>
      <c r="G2005" s="18"/>
      <c r="H2005" s="252"/>
      <c r="I2005" s="18"/>
      <c r="J2005" s="18"/>
      <c r="W2005" s="215"/>
      <c r="X2005" s="18"/>
      <c r="Y2005" s="31"/>
      <c r="Z2005" s="31"/>
      <c r="AA2005" s="43"/>
      <c r="AB2005" s="18"/>
      <c r="AC2005" s="18"/>
      <c r="AE2005" s="18"/>
      <c r="AF2005" s="18"/>
      <c r="AG2005" s="18"/>
      <c r="AI2005" s="18"/>
      <c r="AK2005" s="18"/>
      <c r="AL2005" s="18"/>
      <c r="AN2005" s="36"/>
      <c r="AO2005" s="36"/>
      <c r="AP2005" s="36"/>
      <c r="AQ2005" s="36"/>
      <c r="AR2005" s="36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</row>
    <row r="2006" spans="6:69" x14ac:dyDescent="0.25">
      <c r="F2006" s="18"/>
      <c r="G2006" s="18"/>
      <c r="H2006" s="252"/>
      <c r="I2006" s="18"/>
      <c r="J2006" s="18"/>
      <c r="W2006" s="215"/>
      <c r="X2006" s="18"/>
      <c r="Y2006" s="31"/>
      <c r="Z2006" s="31"/>
      <c r="AA2006" s="43"/>
      <c r="AB2006" s="18"/>
      <c r="AC2006" s="18"/>
      <c r="AE2006" s="18"/>
      <c r="AF2006" s="18"/>
      <c r="AG2006" s="18"/>
      <c r="AI2006" s="18"/>
      <c r="AK2006" s="18"/>
      <c r="AL2006" s="18"/>
      <c r="AN2006" s="36"/>
      <c r="AO2006" s="36"/>
      <c r="AP2006" s="36"/>
      <c r="AQ2006" s="36"/>
      <c r="AR2006" s="36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</row>
    <row r="2007" spans="6:69" x14ac:dyDescent="0.25">
      <c r="F2007" s="18"/>
      <c r="G2007" s="18"/>
      <c r="H2007" s="252"/>
      <c r="I2007" s="18"/>
      <c r="J2007" s="18"/>
      <c r="W2007" s="215"/>
      <c r="X2007" s="18"/>
      <c r="Y2007" s="31"/>
      <c r="Z2007" s="31"/>
      <c r="AA2007" s="43"/>
      <c r="AB2007" s="18"/>
      <c r="AC2007" s="18"/>
      <c r="AE2007" s="18"/>
      <c r="AF2007" s="18"/>
      <c r="AG2007" s="18"/>
      <c r="AI2007" s="18"/>
      <c r="AK2007" s="18"/>
      <c r="AL2007" s="18"/>
      <c r="AN2007" s="36"/>
      <c r="AO2007" s="36"/>
      <c r="AP2007" s="36"/>
      <c r="AQ2007" s="36"/>
      <c r="AR2007" s="36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</row>
    <row r="2008" spans="6:69" x14ac:dyDescent="0.25">
      <c r="F2008" s="18"/>
      <c r="G2008" s="18"/>
      <c r="H2008" s="252"/>
      <c r="I2008" s="18"/>
      <c r="J2008" s="18"/>
      <c r="W2008" s="215"/>
      <c r="X2008" s="18"/>
      <c r="Y2008" s="31"/>
      <c r="Z2008" s="31"/>
      <c r="AA2008" s="43"/>
      <c r="AB2008" s="18"/>
      <c r="AC2008" s="18"/>
      <c r="AE2008" s="18"/>
      <c r="AF2008" s="18"/>
      <c r="AG2008" s="18"/>
      <c r="AI2008" s="18"/>
      <c r="AK2008" s="18"/>
      <c r="AL2008" s="18"/>
      <c r="AN2008" s="36"/>
      <c r="AO2008" s="36"/>
      <c r="AP2008" s="36"/>
      <c r="AQ2008" s="36"/>
      <c r="AR2008" s="36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</row>
    <row r="2009" spans="6:69" x14ac:dyDescent="0.25">
      <c r="F2009" s="18"/>
      <c r="G2009" s="18"/>
      <c r="H2009" s="252"/>
      <c r="I2009" s="18"/>
      <c r="J2009" s="18"/>
      <c r="W2009" s="215"/>
      <c r="X2009" s="18"/>
      <c r="Y2009" s="31"/>
      <c r="Z2009" s="31"/>
      <c r="AA2009" s="43"/>
      <c r="AB2009" s="18"/>
      <c r="AC2009" s="18"/>
      <c r="AE2009" s="18"/>
      <c r="AF2009" s="18"/>
      <c r="AG2009" s="18"/>
      <c r="AI2009" s="18"/>
      <c r="AK2009" s="18"/>
      <c r="AL2009" s="18"/>
      <c r="AN2009" s="36"/>
      <c r="AO2009" s="36"/>
      <c r="AP2009" s="36"/>
      <c r="AQ2009" s="36"/>
      <c r="AR2009" s="36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</row>
    <row r="2010" spans="6:69" x14ac:dyDescent="0.25">
      <c r="F2010" s="18"/>
      <c r="G2010" s="18"/>
      <c r="H2010" s="252"/>
      <c r="I2010" s="18"/>
      <c r="J2010" s="18"/>
      <c r="W2010" s="215"/>
      <c r="X2010" s="18"/>
      <c r="Y2010" s="31"/>
      <c r="Z2010" s="31"/>
      <c r="AA2010" s="43"/>
      <c r="AB2010" s="18"/>
      <c r="AC2010" s="18"/>
      <c r="AE2010" s="18"/>
      <c r="AF2010" s="18"/>
      <c r="AG2010" s="18"/>
      <c r="AI2010" s="18"/>
      <c r="AK2010" s="18"/>
      <c r="AL2010" s="18"/>
      <c r="AN2010" s="36"/>
      <c r="AO2010" s="36"/>
      <c r="AP2010" s="36"/>
      <c r="AQ2010" s="36"/>
      <c r="AR2010" s="36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</row>
    <row r="2011" spans="6:69" x14ac:dyDescent="0.25">
      <c r="F2011" s="18"/>
      <c r="G2011" s="18"/>
      <c r="H2011" s="252"/>
      <c r="I2011" s="18"/>
      <c r="J2011" s="18"/>
      <c r="W2011" s="215"/>
      <c r="X2011" s="18"/>
      <c r="Y2011" s="31"/>
      <c r="Z2011" s="31"/>
      <c r="AA2011" s="43"/>
      <c r="AB2011" s="18"/>
      <c r="AC2011" s="18"/>
      <c r="AE2011" s="18"/>
      <c r="AF2011" s="18"/>
      <c r="AG2011" s="18"/>
      <c r="AI2011" s="18"/>
      <c r="AK2011" s="18"/>
      <c r="AL2011" s="18"/>
      <c r="AN2011" s="36"/>
      <c r="AO2011" s="36"/>
      <c r="AP2011" s="36"/>
      <c r="AQ2011" s="36"/>
      <c r="AR2011" s="36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</row>
    <row r="2012" spans="6:69" x14ac:dyDescent="0.25">
      <c r="F2012" s="18"/>
      <c r="G2012" s="18"/>
      <c r="H2012" s="252"/>
      <c r="I2012" s="18"/>
      <c r="J2012" s="18"/>
      <c r="W2012" s="215"/>
      <c r="X2012" s="18"/>
      <c r="Y2012" s="31"/>
      <c r="Z2012" s="31"/>
      <c r="AA2012" s="43"/>
      <c r="AB2012" s="18"/>
      <c r="AC2012" s="18"/>
      <c r="AE2012" s="18"/>
      <c r="AF2012" s="18"/>
      <c r="AG2012" s="18"/>
      <c r="AI2012" s="18"/>
      <c r="AK2012" s="18"/>
      <c r="AL2012" s="18"/>
      <c r="AN2012" s="36"/>
      <c r="AO2012" s="36"/>
      <c r="AP2012" s="36"/>
      <c r="AQ2012" s="36"/>
      <c r="AR2012" s="36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</row>
    <row r="2013" spans="6:69" x14ac:dyDescent="0.25">
      <c r="F2013" s="18"/>
      <c r="G2013" s="18"/>
      <c r="H2013" s="252"/>
      <c r="I2013" s="18"/>
      <c r="J2013" s="18"/>
      <c r="W2013" s="215"/>
      <c r="X2013" s="18"/>
      <c r="Y2013" s="31"/>
      <c r="Z2013" s="31"/>
      <c r="AA2013" s="43"/>
      <c r="AB2013" s="18"/>
      <c r="AC2013" s="18"/>
      <c r="AE2013" s="18"/>
      <c r="AF2013" s="18"/>
      <c r="AG2013" s="18"/>
      <c r="AI2013" s="18"/>
      <c r="AK2013" s="18"/>
      <c r="AL2013" s="18"/>
      <c r="AN2013" s="36"/>
      <c r="AO2013" s="36"/>
      <c r="AP2013" s="36"/>
      <c r="AQ2013" s="36"/>
      <c r="AR2013" s="36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</row>
    <row r="2014" spans="6:69" x14ac:dyDescent="0.25">
      <c r="F2014" s="18"/>
      <c r="G2014" s="18"/>
      <c r="H2014" s="252"/>
      <c r="I2014" s="18"/>
      <c r="J2014" s="18"/>
      <c r="W2014" s="215"/>
      <c r="X2014" s="18"/>
      <c r="Y2014" s="31"/>
      <c r="Z2014" s="31"/>
      <c r="AA2014" s="43"/>
      <c r="AB2014" s="18"/>
      <c r="AC2014" s="18"/>
      <c r="AE2014" s="18"/>
      <c r="AF2014" s="18"/>
      <c r="AG2014" s="18"/>
      <c r="AI2014" s="18"/>
      <c r="AK2014" s="18"/>
      <c r="AL2014" s="18"/>
      <c r="AN2014" s="36"/>
      <c r="AO2014" s="36"/>
      <c r="AP2014" s="36"/>
      <c r="AQ2014" s="36"/>
      <c r="AR2014" s="36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</row>
    <row r="2015" spans="6:69" x14ac:dyDescent="0.25">
      <c r="F2015" s="18"/>
      <c r="G2015" s="18"/>
      <c r="H2015" s="252"/>
      <c r="I2015" s="18"/>
      <c r="J2015" s="18"/>
      <c r="W2015" s="215"/>
      <c r="X2015" s="18"/>
      <c r="Y2015" s="31"/>
      <c r="Z2015" s="31"/>
      <c r="AA2015" s="43"/>
      <c r="AB2015" s="18"/>
      <c r="AC2015" s="18"/>
      <c r="AE2015" s="18"/>
      <c r="AF2015" s="18"/>
      <c r="AG2015" s="18"/>
      <c r="AI2015" s="18"/>
      <c r="AK2015" s="18"/>
      <c r="AL2015" s="18"/>
      <c r="AN2015" s="36"/>
      <c r="AO2015" s="36"/>
      <c r="AP2015" s="36"/>
      <c r="AQ2015" s="36"/>
      <c r="AR2015" s="36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</row>
    <row r="2016" spans="6:69" x14ac:dyDescent="0.25">
      <c r="F2016" s="18"/>
      <c r="G2016" s="18"/>
      <c r="H2016" s="252"/>
      <c r="I2016" s="18"/>
      <c r="J2016" s="18"/>
      <c r="W2016" s="215"/>
      <c r="X2016" s="18"/>
      <c r="Y2016" s="31"/>
      <c r="Z2016" s="31"/>
      <c r="AA2016" s="43"/>
      <c r="AB2016" s="18"/>
      <c r="AC2016" s="18"/>
      <c r="AE2016" s="18"/>
      <c r="AF2016" s="18"/>
      <c r="AG2016" s="18"/>
      <c r="AI2016" s="18"/>
      <c r="AK2016" s="18"/>
      <c r="AL2016" s="18"/>
      <c r="AN2016" s="36"/>
      <c r="AO2016" s="36"/>
      <c r="AP2016" s="36"/>
      <c r="AQ2016" s="36"/>
      <c r="AR2016" s="36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</row>
    <row r="2017" spans="6:69" x14ac:dyDescent="0.25">
      <c r="F2017" s="18"/>
      <c r="G2017" s="18"/>
      <c r="H2017" s="252"/>
      <c r="I2017" s="18"/>
      <c r="J2017" s="18"/>
      <c r="W2017" s="215"/>
      <c r="X2017" s="18"/>
      <c r="Y2017" s="31"/>
      <c r="Z2017" s="31"/>
      <c r="AA2017" s="43"/>
      <c r="AB2017" s="18"/>
      <c r="AC2017" s="18"/>
      <c r="AE2017" s="18"/>
      <c r="AF2017" s="18"/>
      <c r="AG2017" s="18"/>
      <c r="AI2017" s="18"/>
      <c r="AK2017" s="18"/>
      <c r="AL2017" s="18"/>
      <c r="AN2017" s="36"/>
      <c r="AO2017" s="36"/>
      <c r="AP2017" s="36"/>
      <c r="AQ2017" s="36"/>
      <c r="AR2017" s="36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</row>
    <row r="2018" spans="6:69" x14ac:dyDescent="0.25">
      <c r="F2018" s="18"/>
      <c r="G2018" s="18"/>
      <c r="H2018" s="252"/>
      <c r="I2018" s="18"/>
      <c r="J2018" s="18"/>
      <c r="W2018" s="215"/>
      <c r="X2018" s="18"/>
      <c r="Y2018" s="31"/>
      <c r="Z2018" s="31"/>
      <c r="AA2018" s="43"/>
      <c r="AB2018" s="18"/>
      <c r="AC2018" s="18"/>
      <c r="AE2018" s="18"/>
      <c r="AF2018" s="18"/>
      <c r="AG2018" s="18"/>
      <c r="AI2018" s="18"/>
      <c r="AK2018" s="18"/>
      <c r="AL2018" s="18"/>
      <c r="AN2018" s="36"/>
      <c r="AO2018" s="36"/>
      <c r="AP2018" s="36"/>
      <c r="AQ2018" s="36"/>
      <c r="AR2018" s="36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</row>
    <row r="2019" spans="6:69" x14ac:dyDescent="0.25">
      <c r="F2019" s="18"/>
      <c r="G2019" s="18"/>
      <c r="H2019" s="252"/>
      <c r="I2019" s="18"/>
      <c r="J2019" s="18"/>
      <c r="W2019" s="215"/>
      <c r="X2019" s="18"/>
      <c r="Y2019" s="31"/>
      <c r="Z2019" s="31"/>
      <c r="AA2019" s="43"/>
      <c r="AB2019" s="18"/>
      <c r="AC2019" s="18"/>
      <c r="AE2019" s="18"/>
      <c r="AF2019" s="18"/>
      <c r="AG2019" s="18"/>
      <c r="AI2019" s="18"/>
      <c r="AK2019" s="18"/>
      <c r="AL2019" s="18"/>
      <c r="AN2019" s="36"/>
      <c r="AO2019" s="36"/>
      <c r="AP2019" s="36"/>
      <c r="AQ2019" s="36"/>
      <c r="AR2019" s="36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</row>
    <row r="2020" spans="6:69" x14ac:dyDescent="0.25">
      <c r="F2020" s="18"/>
      <c r="G2020" s="18"/>
      <c r="H2020" s="252"/>
      <c r="I2020" s="18"/>
      <c r="J2020" s="18"/>
      <c r="W2020" s="215"/>
      <c r="X2020" s="18"/>
      <c r="Y2020" s="31"/>
      <c r="Z2020" s="31"/>
      <c r="AA2020" s="43"/>
      <c r="AB2020" s="18"/>
      <c r="AC2020" s="18"/>
      <c r="AE2020" s="18"/>
      <c r="AF2020" s="18"/>
      <c r="AG2020" s="18"/>
      <c r="AI2020" s="18"/>
      <c r="AK2020" s="18"/>
      <c r="AL2020" s="18"/>
      <c r="AN2020" s="36"/>
      <c r="AO2020" s="36"/>
      <c r="AP2020" s="36"/>
      <c r="AQ2020" s="36"/>
      <c r="AR2020" s="36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</row>
    <row r="2021" spans="6:69" x14ac:dyDescent="0.25">
      <c r="F2021" s="18"/>
      <c r="G2021" s="18"/>
      <c r="H2021" s="252"/>
      <c r="I2021" s="18"/>
      <c r="J2021" s="18"/>
      <c r="W2021" s="215"/>
      <c r="X2021" s="18"/>
      <c r="Y2021" s="31"/>
      <c r="Z2021" s="31"/>
      <c r="AA2021" s="43"/>
      <c r="AB2021" s="18"/>
      <c r="AC2021" s="18"/>
      <c r="AE2021" s="18"/>
      <c r="AF2021" s="18"/>
      <c r="AG2021" s="18"/>
      <c r="AI2021" s="18"/>
      <c r="AK2021" s="18"/>
      <c r="AL2021" s="18"/>
      <c r="AN2021" s="36"/>
      <c r="AO2021" s="36"/>
      <c r="AP2021" s="36"/>
      <c r="AQ2021" s="36"/>
      <c r="AR2021" s="36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</row>
    <row r="2022" spans="6:69" x14ac:dyDescent="0.25">
      <c r="F2022" s="18"/>
      <c r="G2022" s="18"/>
      <c r="H2022" s="252"/>
      <c r="I2022" s="18"/>
      <c r="J2022" s="18"/>
      <c r="W2022" s="215"/>
      <c r="X2022" s="18"/>
      <c r="Y2022" s="31"/>
      <c r="Z2022" s="31"/>
      <c r="AA2022" s="43"/>
      <c r="AB2022" s="18"/>
      <c r="AC2022" s="18"/>
      <c r="AE2022" s="18"/>
      <c r="AF2022" s="18"/>
      <c r="AG2022" s="18"/>
      <c r="AI2022" s="18"/>
      <c r="AK2022" s="18"/>
      <c r="AL2022" s="18"/>
      <c r="AN2022" s="36"/>
      <c r="AO2022" s="36"/>
      <c r="AP2022" s="36"/>
      <c r="AQ2022" s="36"/>
      <c r="AR2022" s="36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</row>
    <row r="2023" spans="6:69" x14ac:dyDescent="0.25">
      <c r="F2023" s="18"/>
      <c r="G2023" s="18"/>
      <c r="H2023" s="252"/>
      <c r="I2023" s="18"/>
      <c r="J2023" s="18"/>
      <c r="W2023" s="215"/>
      <c r="X2023" s="18"/>
      <c r="Y2023" s="31"/>
      <c r="Z2023" s="31"/>
      <c r="AA2023" s="43"/>
      <c r="AB2023" s="18"/>
      <c r="AC2023" s="18"/>
      <c r="AE2023" s="18"/>
      <c r="AF2023" s="18"/>
      <c r="AG2023" s="18"/>
      <c r="AI2023" s="18"/>
      <c r="AK2023" s="18"/>
      <c r="AL2023" s="18"/>
      <c r="AN2023" s="36"/>
      <c r="AO2023" s="36"/>
      <c r="AP2023" s="36"/>
      <c r="AQ2023" s="36"/>
      <c r="AR2023" s="36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</row>
    <row r="2024" spans="6:69" x14ac:dyDescent="0.25">
      <c r="F2024" s="18"/>
      <c r="G2024" s="18"/>
      <c r="H2024" s="252"/>
      <c r="I2024" s="18"/>
      <c r="J2024" s="18"/>
      <c r="W2024" s="215"/>
      <c r="X2024" s="18"/>
      <c r="Y2024" s="31"/>
      <c r="Z2024" s="31"/>
      <c r="AA2024" s="43"/>
      <c r="AB2024" s="18"/>
      <c r="AC2024" s="18"/>
      <c r="AE2024" s="18"/>
      <c r="AF2024" s="18"/>
      <c r="AG2024" s="18"/>
      <c r="AI2024" s="18"/>
      <c r="AK2024" s="18"/>
      <c r="AL2024" s="18"/>
      <c r="AN2024" s="36"/>
      <c r="AO2024" s="36"/>
      <c r="AP2024" s="36"/>
      <c r="AQ2024" s="36"/>
      <c r="AR2024" s="36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</row>
    <row r="2025" spans="6:69" x14ac:dyDescent="0.25">
      <c r="F2025" s="18"/>
      <c r="G2025" s="18"/>
      <c r="H2025" s="252"/>
      <c r="I2025" s="18"/>
      <c r="J2025" s="18"/>
      <c r="W2025" s="215"/>
      <c r="X2025" s="18"/>
      <c r="Y2025" s="31"/>
      <c r="Z2025" s="31"/>
      <c r="AA2025" s="43"/>
      <c r="AB2025" s="18"/>
      <c r="AC2025" s="18"/>
      <c r="AE2025" s="18"/>
      <c r="AF2025" s="18"/>
      <c r="AG2025" s="18"/>
      <c r="AI2025" s="18"/>
      <c r="AK2025" s="18"/>
      <c r="AL2025" s="18"/>
      <c r="AN2025" s="36"/>
      <c r="AO2025" s="36"/>
      <c r="AP2025" s="36"/>
      <c r="AQ2025" s="36"/>
      <c r="AR2025" s="36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</row>
    <row r="2026" spans="6:69" x14ac:dyDescent="0.25">
      <c r="F2026" s="18"/>
      <c r="G2026" s="18"/>
      <c r="H2026" s="252"/>
      <c r="I2026" s="18"/>
      <c r="J2026" s="18"/>
      <c r="W2026" s="215"/>
      <c r="X2026" s="18"/>
      <c r="Y2026" s="31"/>
      <c r="Z2026" s="31"/>
      <c r="AA2026" s="43"/>
      <c r="AB2026" s="18"/>
      <c r="AC2026" s="18"/>
      <c r="AE2026" s="18"/>
      <c r="AF2026" s="18"/>
      <c r="AG2026" s="18"/>
      <c r="AI2026" s="18"/>
      <c r="AK2026" s="18"/>
      <c r="AL2026" s="18"/>
      <c r="AN2026" s="36"/>
      <c r="AO2026" s="36"/>
      <c r="AP2026" s="36"/>
      <c r="AQ2026" s="36"/>
      <c r="AR2026" s="36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</row>
    <row r="2027" spans="6:69" x14ac:dyDescent="0.25">
      <c r="F2027" s="18"/>
      <c r="G2027" s="18"/>
      <c r="H2027" s="252"/>
      <c r="I2027" s="18"/>
      <c r="J2027" s="18"/>
      <c r="W2027" s="215"/>
      <c r="X2027" s="18"/>
      <c r="Y2027" s="31"/>
      <c r="Z2027" s="31"/>
      <c r="AA2027" s="43"/>
      <c r="AB2027" s="18"/>
      <c r="AC2027" s="18"/>
      <c r="AE2027" s="18"/>
      <c r="AF2027" s="18"/>
      <c r="AG2027" s="18"/>
      <c r="AI2027" s="18"/>
      <c r="AK2027" s="18"/>
      <c r="AL2027" s="18"/>
      <c r="AN2027" s="36"/>
      <c r="AO2027" s="36"/>
      <c r="AP2027" s="36"/>
      <c r="AQ2027" s="36"/>
      <c r="AR2027" s="36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</row>
    <row r="2028" spans="6:69" x14ac:dyDescent="0.25">
      <c r="F2028" s="18"/>
      <c r="G2028" s="18"/>
      <c r="H2028" s="252"/>
      <c r="I2028" s="18"/>
      <c r="J2028" s="18"/>
      <c r="W2028" s="215"/>
      <c r="X2028" s="18"/>
      <c r="Y2028" s="31"/>
      <c r="Z2028" s="31"/>
      <c r="AA2028" s="43"/>
      <c r="AB2028" s="18"/>
      <c r="AC2028" s="18"/>
      <c r="AE2028" s="18"/>
      <c r="AF2028" s="18"/>
      <c r="AG2028" s="18"/>
      <c r="AI2028" s="18"/>
      <c r="AK2028" s="18"/>
      <c r="AL2028" s="18"/>
      <c r="AN2028" s="36"/>
      <c r="AO2028" s="36"/>
      <c r="AP2028" s="36"/>
      <c r="AQ2028" s="36"/>
      <c r="AR2028" s="36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</row>
    <row r="2029" spans="6:69" x14ac:dyDescent="0.25">
      <c r="F2029" s="18"/>
      <c r="G2029" s="18"/>
      <c r="H2029" s="252"/>
      <c r="I2029" s="18"/>
      <c r="J2029" s="18"/>
      <c r="W2029" s="215"/>
      <c r="X2029" s="18"/>
      <c r="Y2029" s="31"/>
      <c r="Z2029" s="31"/>
      <c r="AA2029" s="43"/>
      <c r="AB2029" s="18"/>
      <c r="AC2029" s="18"/>
      <c r="AE2029" s="18"/>
      <c r="AF2029" s="18"/>
      <c r="AG2029" s="18"/>
      <c r="AI2029" s="18"/>
      <c r="AK2029" s="18"/>
      <c r="AL2029" s="18"/>
      <c r="AN2029" s="36"/>
      <c r="AO2029" s="36"/>
      <c r="AP2029" s="36"/>
      <c r="AQ2029" s="36"/>
      <c r="AR2029" s="36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</row>
    <row r="2030" spans="6:69" x14ac:dyDescent="0.25">
      <c r="F2030" s="18"/>
      <c r="G2030" s="18"/>
      <c r="H2030" s="252"/>
      <c r="I2030" s="18"/>
      <c r="J2030" s="18"/>
      <c r="W2030" s="215"/>
      <c r="X2030" s="18"/>
      <c r="Y2030" s="31"/>
      <c r="Z2030" s="31"/>
      <c r="AA2030" s="43"/>
      <c r="AB2030" s="18"/>
      <c r="AC2030" s="18"/>
      <c r="AE2030" s="18"/>
      <c r="AF2030" s="18"/>
      <c r="AG2030" s="18"/>
      <c r="AI2030" s="18"/>
      <c r="AK2030" s="18"/>
      <c r="AL2030" s="18"/>
      <c r="AN2030" s="36"/>
      <c r="AO2030" s="36"/>
      <c r="AP2030" s="36"/>
      <c r="AQ2030" s="36"/>
      <c r="AR2030" s="36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</row>
    <row r="2031" spans="6:69" x14ac:dyDescent="0.25">
      <c r="F2031" s="18"/>
      <c r="G2031" s="18"/>
      <c r="H2031" s="252"/>
      <c r="I2031" s="18"/>
      <c r="J2031" s="18"/>
      <c r="W2031" s="215"/>
      <c r="X2031" s="18"/>
      <c r="Y2031" s="31"/>
      <c r="Z2031" s="31"/>
      <c r="AA2031" s="43"/>
      <c r="AB2031" s="18"/>
      <c r="AC2031" s="18"/>
      <c r="AE2031" s="18"/>
      <c r="AF2031" s="18"/>
      <c r="AG2031" s="18"/>
      <c r="AI2031" s="18"/>
      <c r="AK2031" s="18"/>
      <c r="AL2031" s="18"/>
      <c r="AN2031" s="36"/>
      <c r="AO2031" s="36"/>
      <c r="AP2031" s="36"/>
      <c r="AQ2031" s="36"/>
      <c r="AR2031" s="36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</row>
    <row r="2032" spans="6:69" x14ac:dyDescent="0.25">
      <c r="F2032" s="18"/>
      <c r="G2032" s="18"/>
      <c r="H2032" s="252"/>
      <c r="I2032" s="18"/>
      <c r="J2032" s="18"/>
      <c r="W2032" s="215"/>
      <c r="X2032" s="18"/>
      <c r="Y2032" s="31"/>
      <c r="Z2032" s="31"/>
      <c r="AA2032" s="43"/>
      <c r="AB2032" s="18"/>
      <c r="AC2032" s="18"/>
      <c r="AE2032" s="18"/>
      <c r="AF2032" s="18"/>
      <c r="AG2032" s="18"/>
      <c r="AI2032" s="18"/>
      <c r="AK2032" s="18"/>
      <c r="AL2032" s="18"/>
      <c r="AN2032" s="36"/>
      <c r="AO2032" s="36"/>
      <c r="AP2032" s="36"/>
      <c r="AQ2032" s="36"/>
      <c r="AR2032" s="36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</row>
    <row r="2033" spans="6:69" x14ac:dyDescent="0.25">
      <c r="F2033" s="18"/>
      <c r="G2033" s="18"/>
      <c r="H2033" s="252"/>
      <c r="I2033" s="18"/>
      <c r="J2033" s="18"/>
      <c r="W2033" s="215"/>
      <c r="X2033" s="18"/>
      <c r="Y2033" s="31"/>
      <c r="Z2033" s="31"/>
      <c r="AA2033" s="43"/>
      <c r="AB2033" s="18"/>
      <c r="AC2033" s="18"/>
      <c r="AE2033" s="18"/>
      <c r="AF2033" s="18"/>
      <c r="AG2033" s="18"/>
      <c r="AI2033" s="18"/>
      <c r="AK2033" s="18"/>
      <c r="AL2033" s="18"/>
      <c r="AN2033" s="36"/>
      <c r="AO2033" s="36"/>
      <c r="AP2033" s="36"/>
      <c r="AQ2033" s="36"/>
      <c r="AR2033" s="36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</row>
    <row r="2034" spans="6:69" x14ac:dyDescent="0.25">
      <c r="F2034" s="18"/>
      <c r="G2034" s="18"/>
      <c r="H2034" s="252"/>
      <c r="I2034" s="18"/>
      <c r="J2034" s="18"/>
      <c r="W2034" s="215"/>
      <c r="X2034" s="18"/>
      <c r="Y2034" s="31"/>
      <c r="Z2034" s="31"/>
      <c r="AA2034" s="43"/>
      <c r="AB2034" s="18"/>
      <c r="AC2034" s="18"/>
      <c r="AE2034" s="18"/>
      <c r="AF2034" s="18"/>
      <c r="AG2034" s="18"/>
      <c r="AI2034" s="18"/>
      <c r="AK2034" s="18"/>
      <c r="AL2034" s="18"/>
      <c r="AN2034" s="36"/>
      <c r="AO2034" s="36"/>
      <c r="AP2034" s="36"/>
      <c r="AQ2034" s="36"/>
      <c r="AR2034" s="36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</row>
    <row r="2035" spans="6:69" x14ac:dyDescent="0.25">
      <c r="F2035" s="18"/>
      <c r="G2035" s="18"/>
      <c r="H2035" s="252"/>
      <c r="I2035" s="18"/>
      <c r="J2035" s="18"/>
      <c r="W2035" s="215"/>
      <c r="X2035" s="18"/>
      <c r="Y2035" s="31"/>
      <c r="Z2035" s="31"/>
      <c r="AA2035" s="43"/>
      <c r="AB2035" s="18"/>
      <c r="AC2035" s="18"/>
      <c r="AE2035" s="18"/>
      <c r="AF2035" s="18"/>
      <c r="AG2035" s="18"/>
      <c r="AI2035" s="18"/>
      <c r="AK2035" s="18"/>
      <c r="AL2035" s="18"/>
      <c r="AN2035" s="36"/>
      <c r="AO2035" s="36"/>
      <c r="AP2035" s="36"/>
      <c r="AQ2035" s="36"/>
      <c r="AR2035" s="36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</row>
    <row r="2036" spans="6:69" x14ac:dyDescent="0.25">
      <c r="F2036" s="18"/>
      <c r="G2036" s="18"/>
      <c r="H2036" s="252"/>
      <c r="I2036" s="18"/>
      <c r="J2036" s="18"/>
      <c r="W2036" s="215"/>
      <c r="X2036" s="18"/>
      <c r="Y2036" s="31"/>
      <c r="Z2036" s="31"/>
      <c r="AA2036" s="43"/>
      <c r="AB2036" s="18"/>
      <c r="AC2036" s="18"/>
      <c r="AE2036" s="18"/>
      <c r="AF2036" s="18"/>
      <c r="AG2036" s="18"/>
      <c r="AI2036" s="18"/>
      <c r="AK2036" s="18"/>
      <c r="AL2036" s="18"/>
      <c r="AN2036" s="36"/>
      <c r="AO2036" s="36"/>
      <c r="AP2036" s="36"/>
      <c r="AQ2036" s="36"/>
      <c r="AR2036" s="36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</row>
    <row r="2037" spans="6:69" x14ac:dyDescent="0.25">
      <c r="F2037" s="18"/>
      <c r="G2037" s="18"/>
      <c r="H2037" s="252"/>
      <c r="I2037" s="18"/>
      <c r="J2037" s="18"/>
      <c r="W2037" s="215"/>
      <c r="X2037" s="18"/>
      <c r="Y2037" s="31"/>
      <c r="Z2037" s="31"/>
      <c r="AA2037" s="43"/>
      <c r="AB2037" s="18"/>
      <c r="AC2037" s="18"/>
      <c r="AE2037" s="18"/>
      <c r="AF2037" s="18"/>
      <c r="AG2037" s="18"/>
      <c r="AI2037" s="18"/>
      <c r="AK2037" s="18"/>
      <c r="AL2037" s="18"/>
      <c r="AN2037" s="36"/>
      <c r="AO2037" s="36"/>
      <c r="AP2037" s="36"/>
      <c r="AQ2037" s="36"/>
      <c r="AR2037" s="36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</row>
    <row r="2038" spans="6:69" x14ac:dyDescent="0.25">
      <c r="F2038" s="18"/>
      <c r="G2038" s="18"/>
      <c r="H2038" s="252"/>
      <c r="I2038" s="18"/>
      <c r="J2038" s="18"/>
      <c r="W2038" s="215"/>
      <c r="X2038" s="18"/>
      <c r="Y2038" s="31"/>
      <c r="Z2038" s="31"/>
      <c r="AA2038" s="43"/>
      <c r="AB2038" s="18"/>
      <c r="AC2038" s="18"/>
      <c r="AE2038" s="18"/>
      <c r="AF2038" s="18"/>
      <c r="AG2038" s="18"/>
      <c r="AI2038" s="18"/>
      <c r="AK2038" s="18"/>
      <c r="AL2038" s="18"/>
      <c r="AN2038" s="36"/>
      <c r="AO2038" s="36"/>
      <c r="AP2038" s="36"/>
      <c r="AQ2038" s="36"/>
      <c r="AR2038" s="36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</row>
    <row r="2039" spans="6:69" x14ac:dyDescent="0.25">
      <c r="F2039" s="18"/>
      <c r="G2039" s="18"/>
      <c r="H2039" s="252"/>
      <c r="I2039" s="18"/>
      <c r="J2039" s="18"/>
      <c r="W2039" s="215"/>
      <c r="X2039" s="18"/>
      <c r="Y2039" s="31"/>
      <c r="Z2039" s="31"/>
      <c r="AA2039" s="43"/>
      <c r="AB2039" s="18"/>
      <c r="AC2039" s="18"/>
      <c r="AE2039" s="18"/>
      <c r="AF2039" s="18"/>
      <c r="AG2039" s="18"/>
      <c r="AI2039" s="18"/>
      <c r="AK2039" s="18"/>
      <c r="AL2039" s="18"/>
      <c r="AN2039" s="36"/>
      <c r="AO2039" s="36"/>
      <c r="AP2039" s="36"/>
      <c r="AQ2039" s="36"/>
      <c r="AR2039" s="36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</row>
    <row r="2040" spans="6:69" x14ac:dyDescent="0.25">
      <c r="F2040" s="18"/>
      <c r="G2040" s="18"/>
      <c r="H2040" s="252"/>
      <c r="I2040" s="18"/>
      <c r="J2040" s="18"/>
      <c r="W2040" s="215"/>
      <c r="X2040" s="18"/>
      <c r="Y2040" s="31"/>
      <c r="Z2040" s="31"/>
      <c r="AA2040" s="43"/>
      <c r="AB2040" s="18"/>
      <c r="AC2040" s="18"/>
      <c r="AE2040" s="18"/>
      <c r="AF2040" s="18"/>
      <c r="AG2040" s="18"/>
      <c r="AI2040" s="18"/>
      <c r="AK2040" s="18"/>
      <c r="AL2040" s="18"/>
      <c r="AN2040" s="36"/>
      <c r="AO2040" s="36"/>
      <c r="AP2040" s="36"/>
      <c r="AQ2040" s="36"/>
      <c r="AR2040" s="36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</row>
    <row r="2041" spans="6:69" x14ac:dyDescent="0.25">
      <c r="F2041" s="18"/>
      <c r="G2041" s="18"/>
      <c r="H2041" s="252"/>
      <c r="I2041" s="18"/>
      <c r="J2041" s="18"/>
      <c r="W2041" s="215"/>
      <c r="X2041" s="18"/>
      <c r="Y2041" s="31"/>
      <c r="Z2041" s="31"/>
      <c r="AA2041" s="43"/>
      <c r="AB2041" s="18"/>
      <c r="AC2041" s="18"/>
      <c r="AE2041" s="18"/>
      <c r="AF2041" s="18"/>
      <c r="AG2041" s="18"/>
      <c r="AI2041" s="18"/>
      <c r="AK2041" s="18"/>
      <c r="AL2041" s="18"/>
      <c r="AN2041" s="36"/>
      <c r="AO2041" s="36"/>
      <c r="AP2041" s="36"/>
      <c r="AQ2041" s="36"/>
      <c r="AR2041" s="36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</row>
    <row r="2042" spans="6:69" x14ac:dyDescent="0.25">
      <c r="F2042" s="18"/>
      <c r="G2042" s="18"/>
      <c r="H2042" s="252"/>
      <c r="I2042" s="18"/>
      <c r="J2042" s="18"/>
      <c r="W2042" s="215"/>
      <c r="X2042" s="18"/>
      <c r="Y2042" s="31"/>
      <c r="Z2042" s="31"/>
      <c r="AA2042" s="43"/>
      <c r="AB2042" s="18"/>
      <c r="AC2042" s="18"/>
      <c r="AE2042" s="18"/>
      <c r="AF2042" s="18"/>
      <c r="AG2042" s="18"/>
      <c r="AI2042" s="18"/>
      <c r="AK2042" s="18"/>
      <c r="AL2042" s="18"/>
      <c r="AN2042" s="36"/>
      <c r="AO2042" s="36"/>
      <c r="AP2042" s="36"/>
      <c r="AQ2042" s="36"/>
      <c r="AR2042" s="36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</row>
    <row r="2043" spans="6:69" x14ac:dyDescent="0.25">
      <c r="F2043" s="18"/>
      <c r="G2043" s="18"/>
      <c r="H2043" s="252"/>
      <c r="I2043" s="18"/>
      <c r="J2043" s="18"/>
      <c r="W2043" s="215"/>
      <c r="X2043" s="18"/>
      <c r="Y2043" s="31"/>
      <c r="Z2043" s="31"/>
      <c r="AA2043" s="43"/>
      <c r="AB2043" s="18"/>
      <c r="AC2043" s="18"/>
      <c r="AE2043" s="18"/>
      <c r="AF2043" s="18"/>
      <c r="AG2043" s="18"/>
      <c r="AI2043" s="18"/>
      <c r="AK2043" s="18"/>
      <c r="AL2043" s="18"/>
      <c r="AN2043" s="36"/>
      <c r="AO2043" s="36"/>
      <c r="AP2043" s="36"/>
      <c r="AQ2043" s="36"/>
      <c r="AR2043" s="36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</row>
    <row r="2044" spans="6:69" x14ac:dyDescent="0.25">
      <c r="F2044" s="18"/>
      <c r="G2044" s="18"/>
      <c r="H2044" s="252"/>
      <c r="I2044" s="18"/>
      <c r="J2044" s="18"/>
      <c r="W2044" s="215"/>
      <c r="X2044" s="18"/>
      <c r="Y2044" s="31"/>
      <c r="Z2044" s="31"/>
      <c r="AA2044" s="43"/>
      <c r="AB2044" s="18"/>
      <c r="AC2044" s="18"/>
      <c r="AE2044" s="18"/>
      <c r="AF2044" s="18"/>
      <c r="AG2044" s="18"/>
      <c r="AI2044" s="18"/>
      <c r="AK2044" s="18"/>
      <c r="AL2044" s="18"/>
      <c r="AN2044" s="36"/>
      <c r="AO2044" s="36"/>
      <c r="AP2044" s="36"/>
      <c r="AQ2044" s="36"/>
      <c r="AR2044" s="36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</row>
    <row r="2045" spans="6:69" x14ac:dyDescent="0.25">
      <c r="F2045" s="18"/>
      <c r="G2045" s="18"/>
      <c r="H2045" s="252"/>
      <c r="I2045" s="18"/>
      <c r="J2045" s="18"/>
      <c r="W2045" s="215"/>
      <c r="X2045" s="18"/>
      <c r="Y2045" s="31"/>
      <c r="Z2045" s="31"/>
      <c r="AA2045" s="43"/>
      <c r="AB2045" s="18"/>
      <c r="AC2045" s="18"/>
      <c r="AE2045" s="18"/>
      <c r="AF2045" s="18"/>
      <c r="AG2045" s="18"/>
      <c r="AI2045" s="18"/>
      <c r="AK2045" s="18"/>
      <c r="AL2045" s="18"/>
      <c r="AN2045" s="36"/>
      <c r="AO2045" s="36"/>
      <c r="AP2045" s="36"/>
      <c r="AQ2045" s="36"/>
      <c r="AR2045" s="36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</row>
    <row r="2046" spans="6:69" x14ac:dyDescent="0.25">
      <c r="F2046" s="18"/>
      <c r="G2046" s="18"/>
      <c r="H2046" s="252"/>
      <c r="I2046" s="18"/>
      <c r="J2046" s="18"/>
      <c r="W2046" s="215"/>
      <c r="X2046" s="18"/>
      <c r="Y2046" s="31"/>
      <c r="Z2046" s="31"/>
      <c r="AA2046" s="43"/>
      <c r="AB2046" s="18"/>
      <c r="AC2046" s="18"/>
      <c r="AE2046" s="18"/>
      <c r="AF2046" s="18"/>
      <c r="AG2046" s="18"/>
      <c r="AI2046" s="18"/>
      <c r="AK2046" s="18"/>
      <c r="AL2046" s="18"/>
      <c r="AN2046" s="36"/>
      <c r="AO2046" s="36"/>
      <c r="AP2046" s="36"/>
      <c r="AQ2046" s="36"/>
      <c r="AR2046" s="36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</row>
    <row r="2047" spans="6:69" x14ac:dyDescent="0.25">
      <c r="F2047" s="18"/>
      <c r="G2047" s="18"/>
      <c r="H2047" s="252"/>
      <c r="I2047" s="18"/>
      <c r="J2047" s="18"/>
      <c r="W2047" s="215"/>
      <c r="X2047" s="18"/>
      <c r="Y2047" s="31"/>
      <c r="Z2047" s="31"/>
      <c r="AA2047" s="43"/>
      <c r="AB2047" s="18"/>
      <c r="AC2047" s="18"/>
      <c r="AE2047" s="18"/>
      <c r="AF2047" s="18"/>
      <c r="AG2047" s="18"/>
      <c r="AI2047" s="18"/>
      <c r="AK2047" s="18"/>
      <c r="AL2047" s="18"/>
      <c r="AN2047" s="36"/>
      <c r="AO2047" s="36"/>
      <c r="AP2047" s="36"/>
      <c r="AQ2047" s="36"/>
      <c r="AR2047" s="36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</row>
    <row r="2048" spans="6:69" x14ac:dyDescent="0.25">
      <c r="F2048" s="18"/>
      <c r="G2048" s="18"/>
      <c r="H2048" s="252"/>
      <c r="I2048" s="18"/>
      <c r="J2048" s="18"/>
      <c r="W2048" s="215"/>
      <c r="X2048" s="18"/>
      <c r="Y2048" s="31"/>
      <c r="Z2048" s="31"/>
      <c r="AA2048" s="43"/>
      <c r="AB2048" s="18"/>
      <c r="AC2048" s="18"/>
      <c r="AE2048" s="18"/>
      <c r="AF2048" s="18"/>
      <c r="AG2048" s="18"/>
      <c r="AI2048" s="18"/>
      <c r="AK2048" s="18"/>
      <c r="AL2048" s="18"/>
      <c r="AN2048" s="36"/>
      <c r="AO2048" s="36"/>
      <c r="AP2048" s="36"/>
      <c r="AQ2048" s="36"/>
      <c r="AR2048" s="36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</row>
    <row r="2049" spans="6:69" x14ac:dyDescent="0.25">
      <c r="F2049" s="18"/>
      <c r="G2049" s="18"/>
      <c r="H2049" s="252"/>
      <c r="I2049" s="18"/>
      <c r="J2049" s="18"/>
      <c r="W2049" s="215"/>
      <c r="X2049" s="18"/>
      <c r="Y2049" s="31"/>
      <c r="Z2049" s="31"/>
      <c r="AA2049" s="43"/>
      <c r="AB2049" s="18"/>
      <c r="AC2049" s="18"/>
      <c r="AE2049" s="18"/>
      <c r="AF2049" s="18"/>
      <c r="AG2049" s="18"/>
      <c r="AI2049" s="18"/>
      <c r="AK2049" s="18"/>
      <c r="AL2049" s="18"/>
      <c r="AN2049" s="36"/>
      <c r="AO2049" s="36"/>
      <c r="AP2049" s="36"/>
      <c r="AQ2049" s="36"/>
      <c r="AR2049" s="36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</row>
    <row r="2050" spans="6:69" x14ac:dyDescent="0.25">
      <c r="F2050" s="18"/>
      <c r="G2050" s="18"/>
      <c r="H2050" s="252"/>
      <c r="I2050" s="18"/>
      <c r="J2050" s="18"/>
      <c r="W2050" s="215"/>
      <c r="X2050" s="18"/>
      <c r="Y2050" s="31"/>
      <c r="Z2050" s="31"/>
      <c r="AA2050" s="43"/>
      <c r="AB2050" s="18"/>
      <c r="AC2050" s="18"/>
      <c r="AE2050" s="18"/>
      <c r="AF2050" s="18"/>
      <c r="AG2050" s="18"/>
      <c r="AI2050" s="18"/>
      <c r="AK2050" s="18"/>
      <c r="AL2050" s="18"/>
      <c r="AN2050" s="36"/>
      <c r="AO2050" s="36"/>
      <c r="AP2050" s="36"/>
      <c r="AQ2050" s="36"/>
      <c r="AR2050" s="36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</row>
    <row r="2051" spans="6:69" x14ac:dyDescent="0.25">
      <c r="F2051" s="18"/>
      <c r="G2051" s="18"/>
      <c r="H2051" s="252"/>
      <c r="I2051" s="18"/>
      <c r="J2051" s="18"/>
      <c r="W2051" s="215"/>
      <c r="X2051" s="18"/>
      <c r="Y2051" s="31"/>
      <c r="Z2051" s="31"/>
      <c r="AA2051" s="43"/>
      <c r="AB2051" s="18"/>
      <c r="AC2051" s="18"/>
      <c r="AE2051" s="18"/>
      <c r="AF2051" s="18"/>
      <c r="AG2051" s="18"/>
      <c r="AI2051" s="18"/>
      <c r="AK2051" s="18"/>
      <c r="AL2051" s="18"/>
      <c r="AN2051" s="36"/>
      <c r="AO2051" s="36"/>
      <c r="AP2051" s="36"/>
      <c r="AQ2051" s="36"/>
      <c r="AR2051" s="36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</row>
    <row r="2052" spans="6:69" x14ac:dyDescent="0.25">
      <c r="F2052" s="18"/>
      <c r="G2052" s="18"/>
      <c r="H2052" s="252"/>
      <c r="I2052" s="18"/>
      <c r="J2052" s="18"/>
      <c r="W2052" s="215"/>
      <c r="X2052" s="18"/>
      <c r="Y2052" s="31"/>
      <c r="Z2052" s="31"/>
      <c r="AA2052" s="43"/>
      <c r="AB2052" s="18"/>
      <c r="AC2052" s="18"/>
      <c r="AE2052" s="18"/>
      <c r="AF2052" s="18"/>
      <c r="AG2052" s="18"/>
      <c r="AI2052" s="18"/>
      <c r="AK2052" s="18"/>
      <c r="AL2052" s="18"/>
      <c r="AN2052" s="36"/>
      <c r="AO2052" s="36"/>
      <c r="AP2052" s="36"/>
      <c r="AQ2052" s="36"/>
      <c r="AR2052" s="36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</row>
    <row r="2053" spans="6:69" x14ac:dyDescent="0.25">
      <c r="F2053" s="18"/>
      <c r="G2053" s="18"/>
      <c r="H2053" s="252"/>
      <c r="I2053" s="18"/>
      <c r="J2053" s="18"/>
      <c r="W2053" s="215"/>
      <c r="X2053" s="18"/>
      <c r="Y2053" s="31"/>
      <c r="Z2053" s="31"/>
      <c r="AA2053" s="43"/>
      <c r="AB2053" s="18"/>
      <c r="AC2053" s="18"/>
      <c r="AE2053" s="18"/>
      <c r="AF2053" s="18"/>
      <c r="AG2053" s="18"/>
      <c r="AI2053" s="18"/>
      <c r="AK2053" s="18"/>
      <c r="AL2053" s="18"/>
      <c r="AN2053" s="36"/>
      <c r="AO2053" s="36"/>
      <c r="AP2053" s="36"/>
      <c r="AQ2053" s="36"/>
      <c r="AR2053" s="36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</row>
    <row r="2054" spans="6:69" x14ac:dyDescent="0.25">
      <c r="F2054" s="18"/>
      <c r="G2054" s="18"/>
      <c r="H2054" s="252"/>
      <c r="I2054" s="18"/>
      <c r="J2054" s="18"/>
      <c r="W2054" s="215"/>
      <c r="X2054" s="18"/>
      <c r="Y2054" s="31"/>
      <c r="Z2054" s="31"/>
      <c r="AA2054" s="43"/>
      <c r="AB2054" s="18"/>
      <c r="AC2054" s="18"/>
      <c r="AE2054" s="18"/>
      <c r="AF2054" s="18"/>
      <c r="AG2054" s="18"/>
      <c r="AI2054" s="18"/>
      <c r="AK2054" s="18"/>
      <c r="AL2054" s="18"/>
      <c r="AN2054" s="36"/>
      <c r="AO2054" s="36"/>
      <c r="AP2054" s="36"/>
      <c r="AQ2054" s="36"/>
      <c r="AR2054" s="36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</row>
    <row r="2055" spans="6:69" x14ac:dyDescent="0.25">
      <c r="F2055" s="18"/>
      <c r="G2055" s="18"/>
      <c r="H2055" s="252"/>
      <c r="I2055" s="18"/>
      <c r="J2055" s="18"/>
      <c r="W2055" s="215"/>
      <c r="X2055" s="18"/>
      <c r="Y2055" s="31"/>
      <c r="Z2055" s="31"/>
      <c r="AA2055" s="43"/>
      <c r="AB2055" s="18"/>
      <c r="AC2055" s="18"/>
      <c r="AE2055" s="18"/>
      <c r="AF2055" s="18"/>
      <c r="AG2055" s="18"/>
      <c r="AI2055" s="18"/>
      <c r="AK2055" s="18"/>
      <c r="AL2055" s="18"/>
      <c r="AN2055" s="36"/>
      <c r="AO2055" s="36"/>
      <c r="AP2055" s="36"/>
      <c r="AQ2055" s="36"/>
      <c r="AR2055" s="36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</row>
    <row r="2056" spans="6:69" x14ac:dyDescent="0.25">
      <c r="F2056" s="18"/>
      <c r="G2056" s="18"/>
      <c r="H2056" s="252"/>
      <c r="I2056" s="18"/>
      <c r="J2056" s="18"/>
      <c r="W2056" s="215"/>
      <c r="X2056" s="18"/>
      <c r="Y2056" s="31"/>
      <c r="Z2056" s="31"/>
      <c r="AA2056" s="43"/>
      <c r="AB2056" s="18"/>
      <c r="AC2056" s="18"/>
      <c r="AE2056" s="18"/>
      <c r="AF2056" s="18"/>
      <c r="AG2056" s="18"/>
      <c r="AI2056" s="18"/>
      <c r="AK2056" s="18"/>
      <c r="AL2056" s="18"/>
      <c r="AN2056" s="36"/>
      <c r="AO2056" s="36"/>
      <c r="AP2056" s="36"/>
      <c r="AQ2056" s="36"/>
      <c r="AR2056" s="36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</row>
    <row r="2057" spans="6:69" x14ac:dyDescent="0.25">
      <c r="F2057" s="18"/>
      <c r="G2057" s="18"/>
      <c r="H2057" s="252"/>
      <c r="I2057" s="18"/>
      <c r="J2057" s="18"/>
      <c r="W2057" s="215"/>
      <c r="X2057" s="18"/>
      <c r="Y2057" s="31"/>
      <c r="Z2057" s="31"/>
      <c r="AA2057" s="43"/>
      <c r="AB2057" s="18"/>
      <c r="AC2057" s="18"/>
      <c r="AE2057" s="18"/>
      <c r="AF2057" s="18"/>
      <c r="AG2057" s="18"/>
      <c r="AI2057" s="18"/>
      <c r="AK2057" s="18"/>
      <c r="AL2057" s="18"/>
      <c r="AN2057" s="36"/>
      <c r="AO2057" s="36"/>
      <c r="AP2057" s="36"/>
      <c r="AQ2057" s="36"/>
      <c r="AR2057" s="36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</row>
    <row r="2058" spans="6:69" x14ac:dyDescent="0.25">
      <c r="F2058" s="18"/>
      <c r="G2058" s="18"/>
      <c r="H2058" s="252"/>
      <c r="I2058" s="18"/>
      <c r="J2058" s="18"/>
      <c r="W2058" s="215"/>
      <c r="X2058" s="18"/>
      <c r="Y2058" s="31"/>
      <c r="Z2058" s="31"/>
      <c r="AA2058" s="43"/>
      <c r="AB2058" s="18"/>
      <c r="AC2058" s="18"/>
      <c r="AE2058" s="18"/>
      <c r="AF2058" s="18"/>
      <c r="AG2058" s="18"/>
      <c r="AI2058" s="18"/>
      <c r="AK2058" s="18"/>
      <c r="AL2058" s="18"/>
      <c r="AN2058" s="36"/>
      <c r="AO2058" s="36"/>
      <c r="AP2058" s="36"/>
      <c r="AQ2058" s="36"/>
      <c r="AR2058" s="36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</row>
    <row r="2059" spans="6:69" x14ac:dyDescent="0.25">
      <c r="F2059" s="18"/>
      <c r="G2059" s="18"/>
      <c r="H2059" s="252"/>
      <c r="I2059" s="18"/>
      <c r="J2059" s="18"/>
      <c r="W2059" s="215"/>
      <c r="X2059" s="18"/>
      <c r="Y2059" s="31"/>
      <c r="Z2059" s="31"/>
      <c r="AA2059" s="43"/>
      <c r="AB2059" s="18"/>
      <c r="AC2059" s="18"/>
      <c r="AE2059" s="18"/>
      <c r="AF2059" s="18"/>
      <c r="AG2059" s="18"/>
      <c r="AI2059" s="18"/>
      <c r="AK2059" s="18"/>
      <c r="AL2059" s="18"/>
      <c r="AN2059" s="36"/>
      <c r="AO2059" s="36"/>
      <c r="AP2059" s="36"/>
      <c r="AQ2059" s="36"/>
      <c r="AR2059" s="36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</row>
    <row r="2060" spans="6:69" x14ac:dyDescent="0.25">
      <c r="F2060" s="18"/>
      <c r="G2060" s="18"/>
      <c r="H2060" s="252"/>
      <c r="I2060" s="18"/>
      <c r="J2060" s="18"/>
      <c r="W2060" s="215"/>
      <c r="X2060" s="18"/>
      <c r="Y2060" s="31"/>
      <c r="Z2060" s="31"/>
      <c r="AA2060" s="43"/>
      <c r="AB2060" s="18"/>
      <c r="AC2060" s="18"/>
      <c r="AE2060" s="18"/>
      <c r="AF2060" s="18"/>
      <c r="AG2060" s="18"/>
      <c r="AI2060" s="18"/>
      <c r="AK2060" s="18"/>
      <c r="AL2060" s="18"/>
      <c r="AN2060" s="36"/>
      <c r="AO2060" s="36"/>
      <c r="AP2060" s="36"/>
      <c r="AQ2060" s="36"/>
      <c r="AR2060" s="36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</row>
    <row r="2061" spans="6:69" x14ac:dyDescent="0.25">
      <c r="F2061" s="18"/>
      <c r="G2061" s="18"/>
      <c r="H2061" s="252"/>
      <c r="I2061" s="18"/>
      <c r="J2061" s="18"/>
      <c r="W2061" s="215"/>
      <c r="X2061" s="18"/>
      <c r="Y2061" s="31"/>
      <c r="Z2061" s="31"/>
      <c r="AA2061" s="43"/>
      <c r="AB2061" s="18"/>
      <c r="AC2061" s="18"/>
      <c r="AE2061" s="18"/>
      <c r="AF2061" s="18"/>
      <c r="AG2061" s="18"/>
      <c r="AI2061" s="18"/>
      <c r="AK2061" s="18"/>
      <c r="AL2061" s="18"/>
      <c r="AN2061" s="36"/>
      <c r="AO2061" s="36"/>
      <c r="AP2061" s="36"/>
      <c r="AQ2061" s="36"/>
      <c r="AR2061" s="36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</row>
    <row r="2062" spans="6:69" x14ac:dyDescent="0.25">
      <c r="F2062" s="18"/>
      <c r="G2062" s="18"/>
      <c r="H2062" s="252"/>
      <c r="I2062" s="18"/>
      <c r="J2062" s="18"/>
      <c r="W2062" s="215"/>
      <c r="X2062" s="18"/>
      <c r="Y2062" s="31"/>
      <c r="Z2062" s="31"/>
      <c r="AA2062" s="43"/>
      <c r="AB2062" s="18"/>
      <c r="AC2062" s="18"/>
      <c r="AE2062" s="18"/>
      <c r="AF2062" s="18"/>
      <c r="AG2062" s="18"/>
      <c r="AI2062" s="18"/>
      <c r="AK2062" s="18"/>
      <c r="AL2062" s="18"/>
      <c r="AN2062" s="36"/>
      <c r="AO2062" s="36"/>
      <c r="AP2062" s="36"/>
      <c r="AQ2062" s="36"/>
      <c r="AR2062" s="36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</row>
    <row r="2063" spans="6:69" x14ac:dyDescent="0.25">
      <c r="F2063" s="18"/>
      <c r="G2063" s="18"/>
      <c r="H2063" s="252"/>
      <c r="I2063" s="18"/>
      <c r="J2063" s="18"/>
      <c r="W2063" s="215"/>
      <c r="X2063" s="18"/>
      <c r="Y2063" s="31"/>
      <c r="Z2063" s="31"/>
      <c r="AA2063" s="43"/>
      <c r="AB2063" s="18"/>
      <c r="AC2063" s="18"/>
      <c r="AE2063" s="18"/>
      <c r="AF2063" s="18"/>
      <c r="AG2063" s="18"/>
      <c r="AI2063" s="18"/>
      <c r="AK2063" s="18"/>
      <c r="AL2063" s="18"/>
      <c r="AN2063" s="36"/>
      <c r="AO2063" s="36"/>
      <c r="AP2063" s="36"/>
      <c r="AQ2063" s="36"/>
      <c r="AR2063" s="36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</row>
    <row r="2064" spans="6:69" x14ac:dyDescent="0.25">
      <c r="F2064" s="18"/>
      <c r="G2064" s="18"/>
      <c r="H2064" s="252"/>
      <c r="I2064" s="18"/>
      <c r="J2064" s="18"/>
      <c r="W2064" s="215"/>
      <c r="X2064" s="18"/>
      <c r="Y2064" s="31"/>
      <c r="Z2064" s="31"/>
      <c r="AA2064" s="43"/>
      <c r="AB2064" s="18"/>
      <c r="AC2064" s="18"/>
      <c r="AE2064" s="18"/>
      <c r="AF2064" s="18"/>
      <c r="AG2064" s="18"/>
      <c r="AI2064" s="18"/>
      <c r="AK2064" s="18"/>
      <c r="AL2064" s="18"/>
      <c r="AN2064" s="36"/>
      <c r="AO2064" s="36"/>
      <c r="AP2064" s="36"/>
      <c r="AQ2064" s="36"/>
      <c r="AR2064" s="36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</row>
    <row r="2065" spans="6:69" x14ac:dyDescent="0.25">
      <c r="F2065" s="18"/>
      <c r="G2065" s="18"/>
      <c r="H2065" s="252"/>
      <c r="I2065" s="18"/>
      <c r="J2065" s="18"/>
      <c r="W2065" s="215"/>
      <c r="X2065" s="18"/>
      <c r="Y2065" s="31"/>
      <c r="Z2065" s="31"/>
      <c r="AA2065" s="43"/>
      <c r="AB2065" s="18"/>
      <c r="AC2065" s="18"/>
      <c r="AE2065" s="18"/>
      <c r="AF2065" s="18"/>
      <c r="AG2065" s="18"/>
      <c r="AI2065" s="18"/>
      <c r="AK2065" s="18"/>
      <c r="AL2065" s="18"/>
      <c r="AN2065" s="36"/>
      <c r="AO2065" s="36"/>
      <c r="AP2065" s="36"/>
      <c r="AQ2065" s="36"/>
      <c r="AR2065" s="36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</row>
    <row r="2066" spans="6:69" x14ac:dyDescent="0.25">
      <c r="F2066" s="18"/>
      <c r="G2066" s="18"/>
      <c r="H2066" s="252"/>
      <c r="I2066" s="18"/>
      <c r="J2066" s="18"/>
      <c r="W2066" s="215"/>
      <c r="X2066" s="18"/>
      <c r="Y2066" s="31"/>
      <c r="Z2066" s="31"/>
      <c r="AA2066" s="43"/>
      <c r="AB2066" s="18"/>
      <c r="AC2066" s="18"/>
      <c r="AE2066" s="18"/>
      <c r="AF2066" s="18"/>
      <c r="AG2066" s="18"/>
      <c r="AI2066" s="18"/>
      <c r="AK2066" s="18"/>
      <c r="AL2066" s="18"/>
      <c r="AN2066" s="36"/>
      <c r="AO2066" s="36"/>
      <c r="AP2066" s="36"/>
      <c r="AQ2066" s="36"/>
      <c r="AR2066" s="36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</row>
    <row r="2067" spans="6:69" x14ac:dyDescent="0.25">
      <c r="F2067" s="18"/>
      <c r="G2067" s="18"/>
      <c r="H2067" s="252"/>
      <c r="I2067" s="18"/>
      <c r="J2067" s="18"/>
      <c r="W2067" s="215"/>
      <c r="X2067" s="18"/>
      <c r="Y2067" s="31"/>
      <c r="Z2067" s="31"/>
      <c r="AA2067" s="43"/>
      <c r="AB2067" s="18"/>
      <c r="AC2067" s="18"/>
      <c r="AE2067" s="18"/>
      <c r="AF2067" s="18"/>
      <c r="AG2067" s="18"/>
      <c r="AI2067" s="18"/>
      <c r="AK2067" s="18"/>
      <c r="AL2067" s="18"/>
      <c r="AN2067" s="36"/>
      <c r="AO2067" s="36"/>
      <c r="AP2067" s="36"/>
      <c r="AQ2067" s="36"/>
      <c r="AR2067" s="36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</row>
    <row r="2068" spans="6:69" x14ac:dyDescent="0.25">
      <c r="F2068" s="18"/>
      <c r="G2068" s="18"/>
      <c r="H2068" s="252"/>
      <c r="I2068" s="18"/>
      <c r="J2068" s="18"/>
      <c r="W2068" s="215"/>
      <c r="X2068" s="18"/>
      <c r="Y2068" s="31"/>
      <c r="Z2068" s="31"/>
      <c r="AA2068" s="43"/>
      <c r="AB2068" s="18"/>
      <c r="AC2068" s="18"/>
      <c r="AE2068" s="18"/>
      <c r="AF2068" s="18"/>
      <c r="AG2068" s="18"/>
      <c r="AI2068" s="18"/>
      <c r="AK2068" s="18"/>
      <c r="AL2068" s="18"/>
      <c r="AN2068" s="36"/>
      <c r="AO2068" s="36"/>
      <c r="AP2068" s="36"/>
      <c r="AQ2068" s="36"/>
      <c r="AR2068" s="36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</row>
    <row r="2069" spans="6:69" x14ac:dyDescent="0.25">
      <c r="F2069" s="18"/>
      <c r="G2069" s="18"/>
      <c r="H2069" s="252"/>
      <c r="I2069" s="18"/>
      <c r="J2069" s="18"/>
      <c r="W2069" s="215"/>
      <c r="X2069" s="18"/>
      <c r="Y2069" s="31"/>
      <c r="Z2069" s="31"/>
      <c r="AA2069" s="43"/>
      <c r="AB2069" s="18"/>
      <c r="AC2069" s="18"/>
      <c r="AE2069" s="18"/>
      <c r="AF2069" s="18"/>
      <c r="AG2069" s="18"/>
      <c r="AI2069" s="18"/>
      <c r="AK2069" s="18"/>
      <c r="AL2069" s="18"/>
      <c r="AN2069" s="36"/>
      <c r="AO2069" s="36"/>
      <c r="AP2069" s="36"/>
      <c r="AQ2069" s="36"/>
      <c r="AR2069" s="36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</row>
    <row r="2070" spans="6:69" x14ac:dyDescent="0.25">
      <c r="F2070" s="18"/>
      <c r="G2070" s="18"/>
      <c r="H2070" s="252"/>
      <c r="I2070" s="18"/>
      <c r="J2070" s="18"/>
      <c r="W2070" s="215"/>
      <c r="X2070" s="18"/>
      <c r="Y2070" s="31"/>
      <c r="Z2070" s="31"/>
      <c r="AA2070" s="43"/>
      <c r="AB2070" s="18"/>
      <c r="AC2070" s="18"/>
      <c r="AE2070" s="18"/>
      <c r="AF2070" s="18"/>
      <c r="AG2070" s="18"/>
      <c r="AI2070" s="18"/>
      <c r="AK2070" s="18"/>
      <c r="AL2070" s="18"/>
      <c r="AN2070" s="36"/>
      <c r="AO2070" s="36"/>
      <c r="AP2070" s="36"/>
      <c r="AQ2070" s="36"/>
      <c r="AR2070" s="36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</row>
    <row r="2071" spans="6:69" x14ac:dyDescent="0.25">
      <c r="F2071" s="18"/>
      <c r="G2071" s="18"/>
      <c r="H2071" s="252"/>
      <c r="I2071" s="18"/>
      <c r="J2071" s="18"/>
      <c r="W2071" s="215"/>
      <c r="X2071" s="18"/>
      <c r="Y2071" s="31"/>
      <c r="Z2071" s="31"/>
      <c r="AA2071" s="43"/>
      <c r="AB2071" s="18"/>
      <c r="AC2071" s="18"/>
      <c r="AE2071" s="18"/>
      <c r="AF2071" s="18"/>
      <c r="AG2071" s="18"/>
      <c r="AI2071" s="18"/>
      <c r="AK2071" s="18"/>
      <c r="AL2071" s="18"/>
      <c r="AN2071" s="36"/>
      <c r="AO2071" s="36"/>
      <c r="AP2071" s="36"/>
      <c r="AQ2071" s="36"/>
      <c r="AR2071" s="36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</row>
    <row r="2072" spans="6:69" x14ac:dyDescent="0.25">
      <c r="F2072" s="18"/>
      <c r="G2072" s="18"/>
      <c r="H2072" s="252"/>
      <c r="I2072" s="18"/>
      <c r="J2072" s="18"/>
      <c r="W2072" s="215"/>
      <c r="X2072" s="18"/>
      <c r="Y2072" s="31"/>
      <c r="Z2072" s="31"/>
      <c r="AA2072" s="43"/>
      <c r="AB2072" s="18"/>
      <c r="AC2072" s="18"/>
      <c r="AE2072" s="18"/>
      <c r="AF2072" s="18"/>
      <c r="AG2072" s="18"/>
      <c r="AI2072" s="18"/>
      <c r="AK2072" s="18"/>
      <c r="AL2072" s="18"/>
      <c r="AN2072" s="36"/>
      <c r="AO2072" s="36"/>
      <c r="AP2072" s="36"/>
      <c r="AQ2072" s="36"/>
      <c r="AR2072" s="36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</row>
    <row r="2073" spans="6:69" x14ac:dyDescent="0.25">
      <c r="F2073" s="18"/>
      <c r="G2073" s="18"/>
      <c r="H2073" s="252"/>
      <c r="I2073" s="18"/>
      <c r="J2073" s="18"/>
      <c r="W2073" s="215"/>
      <c r="X2073" s="18"/>
      <c r="Y2073" s="31"/>
      <c r="Z2073" s="31"/>
      <c r="AA2073" s="43"/>
      <c r="AB2073" s="18"/>
      <c r="AC2073" s="18"/>
      <c r="AE2073" s="18"/>
      <c r="AF2073" s="18"/>
      <c r="AG2073" s="18"/>
      <c r="AI2073" s="18"/>
      <c r="AK2073" s="18"/>
      <c r="AL2073" s="18"/>
      <c r="AN2073" s="36"/>
      <c r="AO2073" s="36"/>
      <c r="AP2073" s="36"/>
      <c r="AQ2073" s="36"/>
      <c r="AR2073" s="36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</row>
    <row r="2074" spans="6:69" x14ac:dyDescent="0.25">
      <c r="F2074" s="18"/>
      <c r="G2074" s="18"/>
      <c r="H2074" s="252"/>
      <c r="I2074" s="18"/>
      <c r="J2074" s="18"/>
      <c r="W2074" s="215"/>
      <c r="X2074" s="18"/>
      <c r="Y2074" s="31"/>
      <c r="Z2074" s="31"/>
      <c r="AA2074" s="43"/>
      <c r="AB2074" s="18"/>
      <c r="AC2074" s="18"/>
      <c r="AE2074" s="18"/>
      <c r="AF2074" s="18"/>
      <c r="AG2074" s="18"/>
      <c r="AI2074" s="18"/>
      <c r="AK2074" s="18"/>
      <c r="AL2074" s="18"/>
      <c r="AN2074" s="36"/>
      <c r="AO2074" s="36"/>
      <c r="AP2074" s="36"/>
      <c r="AQ2074" s="36"/>
      <c r="AR2074" s="36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</row>
    <row r="2075" spans="6:69" x14ac:dyDescent="0.25">
      <c r="F2075" s="18"/>
      <c r="G2075" s="18"/>
      <c r="H2075" s="252"/>
      <c r="I2075" s="18"/>
      <c r="J2075" s="18"/>
      <c r="W2075" s="215"/>
      <c r="X2075" s="18"/>
      <c r="Y2075" s="31"/>
      <c r="Z2075" s="31"/>
      <c r="AA2075" s="43"/>
      <c r="AB2075" s="18"/>
      <c r="AC2075" s="18"/>
      <c r="AE2075" s="18"/>
      <c r="AF2075" s="18"/>
      <c r="AG2075" s="18"/>
      <c r="AI2075" s="18"/>
      <c r="AK2075" s="18"/>
      <c r="AL2075" s="18"/>
      <c r="AN2075" s="36"/>
      <c r="AO2075" s="36"/>
      <c r="AP2075" s="36"/>
      <c r="AQ2075" s="36"/>
      <c r="AR2075" s="36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</row>
    <row r="2076" spans="6:69" x14ac:dyDescent="0.25">
      <c r="F2076" s="18"/>
      <c r="G2076" s="18"/>
      <c r="H2076" s="252"/>
      <c r="I2076" s="18"/>
      <c r="J2076" s="18"/>
      <c r="W2076" s="215"/>
      <c r="X2076" s="18"/>
      <c r="Y2076" s="31"/>
      <c r="Z2076" s="31"/>
      <c r="AA2076" s="43"/>
      <c r="AB2076" s="18"/>
      <c r="AC2076" s="18"/>
      <c r="AE2076" s="18"/>
      <c r="AF2076" s="18"/>
      <c r="AG2076" s="18"/>
      <c r="AI2076" s="18"/>
      <c r="AK2076" s="18"/>
      <c r="AL2076" s="18"/>
      <c r="AN2076" s="36"/>
      <c r="AO2076" s="36"/>
      <c r="AP2076" s="36"/>
      <c r="AQ2076" s="36"/>
      <c r="AR2076" s="36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</row>
    <row r="2077" spans="6:69" x14ac:dyDescent="0.25">
      <c r="F2077" s="18"/>
      <c r="G2077" s="18"/>
      <c r="H2077" s="252"/>
      <c r="I2077" s="18"/>
      <c r="J2077" s="18"/>
      <c r="W2077" s="215"/>
      <c r="X2077" s="18"/>
      <c r="Y2077" s="31"/>
      <c r="Z2077" s="31"/>
      <c r="AA2077" s="43"/>
      <c r="AB2077" s="18"/>
      <c r="AC2077" s="18"/>
      <c r="AE2077" s="18"/>
      <c r="AF2077" s="18"/>
      <c r="AG2077" s="18"/>
      <c r="AI2077" s="18"/>
      <c r="AK2077" s="18"/>
      <c r="AL2077" s="18"/>
      <c r="AN2077" s="36"/>
      <c r="AO2077" s="36"/>
      <c r="AP2077" s="36"/>
      <c r="AQ2077" s="36"/>
      <c r="AR2077" s="36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</row>
    <row r="2078" spans="6:69" x14ac:dyDescent="0.25">
      <c r="F2078" s="18"/>
      <c r="G2078" s="18"/>
      <c r="H2078" s="252"/>
      <c r="I2078" s="18"/>
      <c r="J2078" s="18"/>
      <c r="W2078" s="215"/>
      <c r="X2078" s="18"/>
      <c r="Y2078" s="31"/>
      <c r="Z2078" s="31"/>
      <c r="AA2078" s="43"/>
      <c r="AB2078" s="18"/>
      <c r="AC2078" s="18"/>
      <c r="AE2078" s="18"/>
      <c r="AF2078" s="18"/>
      <c r="AG2078" s="18"/>
      <c r="AI2078" s="18"/>
      <c r="AK2078" s="18"/>
      <c r="AL2078" s="18"/>
      <c r="AN2078" s="36"/>
      <c r="AO2078" s="36"/>
      <c r="AP2078" s="36"/>
      <c r="AQ2078" s="36"/>
      <c r="AR2078" s="36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</row>
    <row r="2079" spans="6:69" x14ac:dyDescent="0.25">
      <c r="F2079" s="18"/>
      <c r="G2079" s="18"/>
      <c r="H2079" s="252"/>
      <c r="I2079" s="18"/>
      <c r="J2079" s="18"/>
      <c r="W2079" s="215"/>
      <c r="X2079" s="18"/>
      <c r="Y2079" s="31"/>
      <c r="Z2079" s="31"/>
      <c r="AA2079" s="43"/>
      <c r="AB2079" s="18"/>
      <c r="AC2079" s="18"/>
      <c r="AE2079" s="18"/>
      <c r="AF2079" s="18"/>
      <c r="AG2079" s="18"/>
      <c r="AI2079" s="18"/>
      <c r="AK2079" s="18"/>
      <c r="AL2079" s="18"/>
      <c r="AN2079" s="36"/>
      <c r="AO2079" s="36"/>
      <c r="AP2079" s="36"/>
      <c r="AQ2079" s="36"/>
      <c r="AR2079" s="36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</row>
    <row r="2080" spans="6:69" x14ac:dyDescent="0.25">
      <c r="F2080" s="18"/>
      <c r="G2080" s="18"/>
      <c r="H2080" s="252"/>
      <c r="I2080" s="18"/>
      <c r="J2080" s="18"/>
      <c r="W2080" s="215"/>
      <c r="X2080" s="18"/>
      <c r="Y2080" s="31"/>
      <c r="Z2080" s="31"/>
      <c r="AA2080" s="43"/>
      <c r="AB2080" s="18"/>
      <c r="AC2080" s="18"/>
      <c r="AE2080" s="18"/>
      <c r="AF2080" s="18"/>
      <c r="AG2080" s="18"/>
      <c r="AI2080" s="18"/>
      <c r="AK2080" s="18"/>
      <c r="AL2080" s="18"/>
      <c r="AN2080" s="36"/>
      <c r="AO2080" s="36"/>
      <c r="AP2080" s="36"/>
      <c r="AQ2080" s="36"/>
      <c r="AR2080" s="36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</row>
    <row r="2081" spans="6:69" x14ac:dyDescent="0.25">
      <c r="F2081" s="18"/>
      <c r="G2081" s="18"/>
      <c r="H2081" s="252"/>
      <c r="I2081" s="18"/>
      <c r="J2081" s="18"/>
      <c r="W2081" s="215"/>
      <c r="X2081" s="18"/>
      <c r="Y2081" s="31"/>
      <c r="Z2081" s="31"/>
      <c r="AA2081" s="43"/>
      <c r="AB2081" s="18"/>
      <c r="AC2081" s="18"/>
      <c r="AE2081" s="18"/>
      <c r="AF2081" s="18"/>
      <c r="AG2081" s="18"/>
      <c r="AI2081" s="18"/>
      <c r="AK2081" s="18"/>
      <c r="AL2081" s="18"/>
      <c r="AN2081" s="36"/>
      <c r="AO2081" s="36"/>
      <c r="AP2081" s="36"/>
      <c r="AQ2081" s="36"/>
      <c r="AR2081" s="36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</row>
    <row r="2082" spans="6:69" x14ac:dyDescent="0.25">
      <c r="F2082" s="18"/>
      <c r="G2082" s="18"/>
      <c r="H2082" s="252"/>
      <c r="I2082" s="18"/>
      <c r="J2082" s="18"/>
      <c r="W2082" s="215"/>
      <c r="X2082" s="18"/>
      <c r="Y2082" s="31"/>
      <c r="Z2082" s="31"/>
      <c r="AA2082" s="43"/>
      <c r="AB2082" s="18"/>
      <c r="AC2082" s="18"/>
      <c r="AE2082" s="18"/>
      <c r="AF2082" s="18"/>
      <c r="AG2082" s="18"/>
      <c r="AI2082" s="18"/>
      <c r="AK2082" s="18"/>
      <c r="AL2082" s="18"/>
      <c r="AN2082" s="36"/>
      <c r="AO2082" s="36"/>
      <c r="AP2082" s="36"/>
      <c r="AQ2082" s="36"/>
      <c r="AR2082" s="36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</row>
    <row r="2083" spans="6:69" x14ac:dyDescent="0.25">
      <c r="F2083" s="18"/>
      <c r="G2083" s="18"/>
      <c r="H2083" s="252"/>
      <c r="I2083" s="18"/>
      <c r="J2083" s="18"/>
      <c r="W2083" s="215"/>
      <c r="X2083" s="18"/>
      <c r="Y2083" s="31"/>
      <c r="Z2083" s="31"/>
      <c r="AA2083" s="43"/>
      <c r="AB2083" s="18"/>
      <c r="AC2083" s="18"/>
      <c r="AE2083" s="18"/>
      <c r="AF2083" s="18"/>
      <c r="AG2083" s="18"/>
      <c r="AI2083" s="18"/>
      <c r="AK2083" s="18"/>
      <c r="AL2083" s="18"/>
      <c r="AN2083" s="36"/>
      <c r="AO2083" s="36"/>
      <c r="AP2083" s="36"/>
      <c r="AQ2083" s="36"/>
      <c r="AR2083" s="36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</row>
    <row r="2084" spans="6:69" x14ac:dyDescent="0.25">
      <c r="F2084" s="18"/>
      <c r="G2084" s="18"/>
      <c r="H2084" s="252"/>
      <c r="I2084" s="18"/>
      <c r="J2084" s="18"/>
      <c r="W2084" s="215"/>
      <c r="X2084" s="18"/>
      <c r="Y2084" s="31"/>
      <c r="Z2084" s="31"/>
      <c r="AA2084" s="43"/>
      <c r="AB2084" s="18"/>
      <c r="AC2084" s="18"/>
      <c r="AE2084" s="18"/>
      <c r="AF2084" s="18"/>
      <c r="AG2084" s="18"/>
      <c r="AI2084" s="18"/>
      <c r="AK2084" s="18"/>
      <c r="AL2084" s="18"/>
      <c r="AN2084" s="36"/>
      <c r="AO2084" s="36"/>
      <c r="AP2084" s="36"/>
      <c r="AQ2084" s="36"/>
      <c r="AR2084" s="36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</row>
    <row r="2085" spans="6:69" x14ac:dyDescent="0.25">
      <c r="F2085" s="18"/>
      <c r="G2085" s="18"/>
      <c r="H2085" s="252"/>
      <c r="I2085" s="18"/>
      <c r="J2085" s="18"/>
      <c r="W2085" s="215"/>
      <c r="X2085" s="18"/>
      <c r="Y2085" s="31"/>
      <c r="Z2085" s="31"/>
      <c r="AA2085" s="43"/>
      <c r="AB2085" s="18"/>
      <c r="AC2085" s="18"/>
      <c r="AE2085" s="18"/>
      <c r="AF2085" s="18"/>
      <c r="AG2085" s="18"/>
      <c r="AI2085" s="18"/>
      <c r="AK2085" s="18"/>
      <c r="AL2085" s="18"/>
      <c r="AN2085" s="36"/>
      <c r="AO2085" s="36"/>
      <c r="AP2085" s="36"/>
      <c r="AQ2085" s="36"/>
      <c r="AR2085" s="36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</row>
    <row r="2086" spans="6:69" x14ac:dyDescent="0.25">
      <c r="F2086" s="18"/>
      <c r="G2086" s="18"/>
      <c r="H2086" s="252"/>
      <c r="I2086" s="18"/>
      <c r="J2086" s="18"/>
      <c r="W2086" s="215"/>
      <c r="X2086" s="18"/>
      <c r="Y2086" s="31"/>
      <c r="Z2086" s="31"/>
      <c r="AA2086" s="43"/>
      <c r="AB2086" s="18"/>
      <c r="AC2086" s="18"/>
      <c r="AE2086" s="18"/>
      <c r="AF2086" s="18"/>
      <c r="AG2086" s="18"/>
      <c r="AI2086" s="18"/>
      <c r="AK2086" s="18"/>
      <c r="AL2086" s="18"/>
      <c r="AN2086" s="36"/>
      <c r="AO2086" s="36"/>
      <c r="AP2086" s="36"/>
      <c r="AQ2086" s="36"/>
      <c r="AR2086" s="36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</row>
    <row r="2087" spans="6:69" x14ac:dyDescent="0.25">
      <c r="F2087" s="18"/>
      <c r="G2087" s="18"/>
      <c r="H2087" s="252"/>
      <c r="I2087" s="18"/>
      <c r="J2087" s="18"/>
      <c r="W2087" s="215"/>
      <c r="X2087" s="18"/>
      <c r="Y2087" s="31"/>
      <c r="Z2087" s="31"/>
      <c r="AA2087" s="43"/>
      <c r="AB2087" s="18"/>
      <c r="AC2087" s="18"/>
      <c r="AE2087" s="18"/>
      <c r="AF2087" s="18"/>
      <c r="AG2087" s="18"/>
      <c r="AI2087" s="18"/>
      <c r="AK2087" s="18"/>
      <c r="AL2087" s="18"/>
      <c r="AN2087" s="36"/>
      <c r="AO2087" s="36"/>
      <c r="AP2087" s="36"/>
      <c r="AQ2087" s="36"/>
      <c r="AR2087" s="36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</row>
    <row r="2088" spans="6:69" x14ac:dyDescent="0.25">
      <c r="F2088" s="18"/>
      <c r="G2088" s="18"/>
      <c r="H2088" s="252"/>
      <c r="I2088" s="18"/>
      <c r="J2088" s="18"/>
      <c r="W2088" s="215"/>
      <c r="X2088" s="18"/>
      <c r="Y2088" s="31"/>
      <c r="Z2088" s="31"/>
      <c r="AA2088" s="43"/>
      <c r="AB2088" s="18"/>
      <c r="AC2088" s="18"/>
      <c r="AE2088" s="18"/>
      <c r="AF2088" s="18"/>
      <c r="AG2088" s="18"/>
      <c r="AI2088" s="18"/>
      <c r="AK2088" s="18"/>
      <c r="AL2088" s="18"/>
      <c r="AN2088" s="36"/>
      <c r="AO2088" s="36"/>
      <c r="AP2088" s="36"/>
      <c r="AQ2088" s="36"/>
      <c r="AR2088" s="36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</row>
    <row r="2089" spans="6:69" x14ac:dyDescent="0.25">
      <c r="F2089" s="18"/>
      <c r="G2089" s="18"/>
      <c r="H2089" s="252"/>
      <c r="I2089" s="18"/>
      <c r="J2089" s="18"/>
      <c r="W2089" s="215"/>
      <c r="X2089" s="18"/>
      <c r="Y2089" s="31"/>
      <c r="Z2089" s="31"/>
      <c r="AA2089" s="43"/>
      <c r="AB2089" s="18"/>
      <c r="AC2089" s="18"/>
      <c r="AE2089" s="18"/>
      <c r="AF2089" s="18"/>
      <c r="AG2089" s="18"/>
      <c r="AI2089" s="18"/>
      <c r="AK2089" s="18"/>
      <c r="AL2089" s="18"/>
      <c r="AN2089" s="36"/>
      <c r="AO2089" s="36"/>
      <c r="AP2089" s="36"/>
      <c r="AQ2089" s="36"/>
      <c r="AR2089" s="36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</row>
    <row r="2090" spans="6:69" x14ac:dyDescent="0.25">
      <c r="F2090" s="18"/>
      <c r="G2090" s="18"/>
      <c r="H2090" s="252"/>
      <c r="I2090" s="18"/>
      <c r="J2090" s="18"/>
      <c r="W2090" s="215"/>
      <c r="X2090" s="18"/>
      <c r="Y2090" s="31"/>
      <c r="Z2090" s="31"/>
      <c r="AA2090" s="43"/>
      <c r="AB2090" s="18"/>
      <c r="AC2090" s="18"/>
      <c r="AE2090" s="18"/>
      <c r="AF2090" s="18"/>
      <c r="AG2090" s="18"/>
      <c r="AI2090" s="18"/>
      <c r="AK2090" s="18"/>
      <c r="AL2090" s="18"/>
      <c r="AN2090" s="36"/>
      <c r="AO2090" s="36"/>
      <c r="AP2090" s="36"/>
      <c r="AQ2090" s="36"/>
      <c r="AR2090" s="36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</row>
    <row r="2091" spans="6:69" x14ac:dyDescent="0.25">
      <c r="F2091" s="18"/>
      <c r="G2091" s="18"/>
      <c r="H2091" s="252"/>
      <c r="I2091" s="18"/>
      <c r="J2091" s="18"/>
      <c r="W2091" s="215"/>
      <c r="X2091" s="18"/>
      <c r="Y2091" s="31"/>
      <c r="Z2091" s="31"/>
      <c r="AA2091" s="43"/>
      <c r="AB2091" s="18"/>
      <c r="AC2091" s="18"/>
      <c r="AE2091" s="18"/>
      <c r="AF2091" s="18"/>
      <c r="AG2091" s="18"/>
      <c r="AI2091" s="18"/>
      <c r="AK2091" s="18"/>
      <c r="AL2091" s="18"/>
      <c r="AN2091" s="36"/>
      <c r="AO2091" s="36"/>
      <c r="AP2091" s="36"/>
      <c r="AQ2091" s="36"/>
      <c r="AR2091" s="36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</row>
    <row r="2092" spans="6:69" x14ac:dyDescent="0.25">
      <c r="F2092" s="18"/>
      <c r="G2092" s="18"/>
      <c r="H2092" s="252"/>
      <c r="I2092" s="18"/>
      <c r="J2092" s="18"/>
      <c r="W2092" s="215"/>
      <c r="X2092" s="18"/>
      <c r="Y2092" s="31"/>
      <c r="Z2092" s="31"/>
      <c r="AA2092" s="43"/>
      <c r="AB2092" s="18"/>
      <c r="AC2092" s="18"/>
      <c r="AE2092" s="18"/>
      <c r="AF2092" s="18"/>
      <c r="AG2092" s="18"/>
      <c r="AI2092" s="18"/>
      <c r="AK2092" s="18"/>
      <c r="AL2092" s="18"/>
      <c r="AN2092" s="36"/>
      <c r="AO2092" s="36"/>
      <c r="AP2092" s="36"/>
      <c r="AQ2092" s="36"/>
      <c r="AR2092" s="36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</row>
    <row r="2093" spans="6:69" x14ac:dyDescent="0.25">
      <c r="F2093" s="18"/>
      <c r="G2093" s="18"/>
      <c r="H2093" s="252"/>
      <c r="I2093" s="18"/>
      <c r="J2093" s="18"/>
      <c r="W2093" s="215"/>
      <c r="X2093" s="18"/>
      <c r="Y2093" s="31"/>
      <c r="Z2093" s="31"/>
      <c r="AA2093" s="43"/>
      <c r="AB2093" s="18"/>
      <c r="AC2093" s="18"/>
      <c r="AE2093" s="18"/>
      <c r="AF2093" s="18"/>
      <c r="AG2093" s="18"/>
      <c r="AI2093" s="18"/>
      <c r="AK2093" s="18"/>
      <c r="AL2093" s="18"/>
      <c r="AN2093" s="36"/>
      <c r="AO2093" s="36"/>
      <c r="AP2093" s="36"/>
      <c r="AQ2093" s="36"/>
      <c r="AR2093" s="36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</row>
    <row r="2094" spans="6:69" x14ac:dyDescent="0.25">
      <c r="F2094" s="18"/>
      <c r="G2094" s="18"/>
      <c r="H2094" s="252"/>
      <c r="I2094" s="18"/>
      <c r="J2094" s="18"/>
      <c r="W2094" s="215"/>
      <c r="X2094" s="18"/>
      <c r="Y2094" s="31"/>
      <c r="Z2094" s="31"/>
      <c r="AA2094" s="43"/>
      <c r="AB2094" s="18"/>
      <c r="AC2094" s="18"/>
      <c r="AE2094" s="18"/>
      <c r="AF2094" s="18"/>
      <c r="AG2094" s="18"/>
      <c r="AI2094" s="18"/>
      <c r="AK2094" s="18"/>
      <c r="AL2094" s="18"/>
      <c r="AN2094" s="36"/>
      <c r="AO2094" s="36"/>
      <c r="AP2094" s="36"/>
      <c r="AQ2094" s="36"/>
      <c r="AR2094" s="36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</row>
    <row r="2095" spans="6:69" x14ac:dyDescent="0.25">
      <c r="F2095" s="18"/>
      <c r="G2095" s="18"/>
      <c r="H2095" s="252"/>
      <c r="I2095" s="18"/>
      <c r="J2095" s="18"/>
      <c r="W2095" s="215"/>
      <c r="X2095" s="18"/>
      <c r="Y2095" s="31"/>
      <c r="Z2095" s="31"/>
      <c r="AA2095" s="43"/>
      <c r="AB2095" s="18"/>
      <c r="AC2095" s="18"/>
      <c r="AE2095" s="18"/>
      <c r="AF2095" s="18"/>
      <c r="AG2095" s="18"/>
      <c r="AI2095" s="18"/>
      <c r="AK2095" s="18"/>
      <c r="AL2095" s="18"/>
      <c r="AN2095" s="36"/>
      <c r="AO2095" s="36"/>
      <c r="AP2095" s="36"/>
      <c r="AQ2095" s="36"/>
      <c r="AR2095" s="36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</row>
    <row r="2096" spans="6:69" x14ac:dyDescent="0.25">
      <c r="F2096" s="18"/>
      <c r="G2096" s="18"/>
      <c r="H2096" s="252"/>
      <c r="I2096" s="18"/>
      <c r="J2096" s="18"/>
      <c r="W2096" s="215"/>
      <c r="X2096" s="18"/>
      <c r="Y2096" s="31"/>
      <c r="Z2096" s="31"/>
      <c r="AA2096" s="43"/>
      <c r="AB2096" s="18"/>
      <c r="AC2096" s="18"/>
      <c r="AE2096" s="18"/>
      <c r="AF2096" s="18"/>
      <c r="AG2096" s="18"/>
      <c r="AI2096" s="18"/>
      <c r="AK2096" s="18"/>
      <c r="AL2096" s="18"/>
      <c r="AN2096" s="36"/>
      <c r="AO2096" s="36"/>
      <c r="AP2096" s="36"/>
      <c r="AQ2096" s="36"/>
      <c r="AR2096" s="36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</row>
    <row r="2097" spans="6:69" x14ac:dyDescent="0.25">
      <c r="F2097" s="18"/>
      <c r="G2097" s="18"/>
      <c r="H2097" s="252"/>
      <c r="I2097" s="18"/>
      <c r="J2097" s="18"/>
      <c r="W2097" s="215"/>
      <c r="X2097" s="18"/>
      <c r="Y2097" s="31"/>
      <c r="Z2097" s="31"/>
      <c r="AA2097" s="43"/>
      <c r="AB2097" s="18"/>
      <c r="AC2097" s="18"/>
      <c r="AE2097" s="18"/>
      <c r="AF2097" s="18"/>
      <c r="AG2097" s="18"/>
      <c r="AI2097" s="18"/>
      <c r="AK2097" s="18"/>
      <c r="AL2097" s="18"/>
      <c r="AN2097" s="36"/>
      <c r="AO2097" s="36"/>
      <c r="AP2097" s="36"/>
      <c r="AQ2097" s="36"/>
      <c r="AR2097" s="36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</row>
    <row r="2098" spans="6:69" x14ac:dyDescent="0.25">
      <c r="F2098" s="18"/>
      <c r="G2098" s="18"/>
      <c r="H2098" s="252"/>
      <c r="I2098" s="18"/>
      <c r="J2098" s="18"/>
      <c r="W2098" s="215"/>
      <c r="X2098" s="18"/>
      <c r="Y2098" s="31"/>
      <c r="Z2098" s="31"/>
      <c r="AA2098" s="43"/>
      <c r="AB2098" s="18"/>
      <c r="AC2098" s="18"/>
      <c r="AE2098" s="18"/>
      <c r="AF2098" s="18"/>
      <c r="AG2098" s="18"/>
      <c r="AI2098" s="18"/>
      <c r="AK2098" s="18"/>
      <c r="AL2098" s="18"/>
      <c r="AN2098" s="36"/>
      <c r="AO2098" s="36"/>
      <c r="AP2098" s="36"/>
      <c r="AQ2098" s="36"/>
      <c r="AR2098" s="36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</row>
    <row r="2099" spans="6:69" x14ac:dyDescent="0.25">
      <c r="F2099" s="18"/>
      <c r="G2099" s="18"/>
      <c r="H2099" s="252"/>
      <c r="I2099" s="18"/>
      <c r="J2099" s="18"/>
      <c r="W2099" s="215"/>
      <c r="X2099" s="18"/>
      <c r="Y2099" s="31"/>
      <c r="Z2099" s="31"/>
      <c r="AA2099" s="43"/>
      <c r="AB2099" s="18"/>
      <c r="AC2099" s="18"/>
      <c r="AE2099" s="18"/>
      <c r="AF2099" s="18"/>
      <c r="AG2099" s="18"/>
      <c r="AI2099" s="18"/>
      <c r="AK2099" s="18"/>
      <c r="AL2099" s="18"/>
      <c r="AN2099" s="36"/>
      <c r="AO2099" s="36"/>
      <c r="AP2099" s="36"/>
      <c r="AQ2099" s="36"/>
      <c r="AR2099" s="36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</row>
    <row r="2100" spans="6:69" x14ac:dyDescent="0.25">
      <c r="F2100" s="18"/>
      <c r="G2100" s="18"/>
      <c r="H2100" s="252"/>
      <c r="I2100" s="18"/>
      <c r="J2100" s="18"/>
      <c r="W2100" s="215"/>
      <c r="X2100" s="18"/>
      <c r="Y2100" s="31"/>
      <c r="Z2100" s="31"/>
      <c r="AA2100" s="43"/>
      <c r="AB2100" s="18"/>
      <c r="AC2100" s="18"/>
      <c r="AE2100" s="18"/>
      <c r="AF2100" s="18"/>
      <c r="AG2100" s="18"/>
      <c r="AI2100" s="18"/>
      <c r="AK2100" s="18"/>
      <c r="AL2100" s="18"/>
      <c r="AN2100" s="36"/>
      <c r="AO2100" s="36"/>
      <c r="AP2100" s="36"/>
      <c r="AQ2100" s="36"/>
      <c r="AR2100" s="36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</row>
    <row r="2101" spans="6:69" x14ac:dyDescent="0.25">
      <c r="F2101" s="18"/>
      <c r="G2101" s="18"/>
      <c r="H2101" s="252"/>
      <c r="I2101" s="18"/>
      <c r="J2101" s="18"/>
      <c r="W2101" s="215"/>
      <c r="X2101" s="18"/>
      <c r="Y2101" s="31"/>
      <c r="Z2101" s="31"/>
      <c r="AA2101" s="43"/>
      <c r="AB2101" s="18"/>
      <c r="AC2101" s="18"/>
      <c r="AE2101" s="18"/>
      <c r="AF2101" s="18"/>
      <c r="AG2101" s="18"/>
      <c r="AI2101" s="18"/>
      <c r="AK2101" s="18"/>
      <c r="AL2101" s="18"/>
      <c r="AN2101" s="36"/>
      <c r="AO2101" s="36"/>
      <c r="AP2101" s="36"/>
      <c r="AQ2101" s="36"/>
      <c r="AR2101" s="36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</row>
    <row r="2102" spans="6:69" x14ac:dyDescent="0.25">
      <c r="F2102" s="18"/>
      <c r="G2102" s="18"/>
      <c r="H2102" s="252"/>
      <c r="I2102" s="18"/>
      <c r="J2102" s="18"/>
      <c r="W2102" s="215"/>
      <c r="X2102" s="18"/>
      <c r="Y2102" s="31"/>
      <c r="Z2102" s="31"/>
      <c r="AA2102" s="43"/>
      <c r="AB2102" s="18"/>
      <c r="AC2102" s="18"/>
      <c r="AE2102" s="18"/>
      <c r="AF2102" s="18"/>
      <c r="AG2102" s="18"/>
      <c r="AI2102" s="18"/>
      <c r="AK2102" s="18"/>
      <c r="AL2102" s="18"/>
      <c r="AN2102" s="36"/>
      <c r="AO2102" s="36"/>
      <c r="AP2102" s="36"/>
      <c r="AQ2102" s="36"/>
      <c r="AR2102" s="36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</row>
    <row r="2103" spans="6:69" x14ac:dyDescent="0.25">
      <c r="F2103" s="18"/>
      <c r="G2103" s="18"/>
      <c r="H2103" s="252"/>
      <c r="I2103" s="18"/>
      <c r="J2103" s="18"/>
      <c r="W2103" s="215"/>
      <c r="X2103" s="18"/>
      <c r="Y2103" s="31"/>
      <c r="Z2103" s="31"/>
      <c r="AA2103" s="43"/>
      <c r="AB2103" s="18"/>
      <c r="AC2103" s="18"/>
      <c r="AE2103" s="18"/>
      <c r="AF2103" s="18"/>
      <c r="AG2103" s="18"/>
      <c r="AI2103" s="18"/>
      <c r="AK2103" s="18"/>
      <c r="AL2103" s="18"/>
      <c r="AN2103" s="36"/>
      <c r="AO2103" s="36"/>
      <c r="AP2103" s="36"/>
      <c r="AQ2103" s="36"/>
      <c r="AR2103" s="36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</row>
    <row r="2104" spans="6:69" x14ac:dyDescent="0.25">
      <c r="F2104" s="18"/>
      <c r="G2104" s="18"/>
      <c r="H2104" s="252"/>
      <c r="I2104" s="18"/>
      <c r="J2104" s="18"/>
      <c r="W2104" s="215"/>
      <c r="X2104" s="18"/>
      <c r="Y2104" s="31"/>
      <c r="Z2104" s="31"/>
      <c r="AA2104" s="43"/>
      <c r="AB2104" s="18"/>
      <c r="AC2104" s="18"/>
      <c r="AE2104" s="18"/>
      <c r="AF2104" s="18"/>
      <c r="AG2104" s="18"/>
      <c r="AI2104" s="18"/>
      <c r="AK2104" s="18"/>
      <c r="AL2104" s="18"/>
      <c r="AN2104" s="36"/>
      <c r="AO2104" s="36"/>
      <c r="AP2104" s="36"/>
      <c r="AQ2104" s="36"/>
      <c r="AR2104" s="36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</row>
    <row r="2105" spans="6:69" x14ac:dyDescent="0.25">
      <c r="F2105" s="18"/>
      <c r="G2105" s="18"/>
      <c r="H2105" s="252"/>
      <c r="I2105" s="18"/>
      <c r="J2105" s="18"/>
      <c r="W2105" s="215"/>
      <c r="X2105" s="18"/>
      <c r="Y2105" s="31"/>
      <c r="Z2105" s="31"/>
      <c r="AA2105" s="43"/>
      <c r="AB2105" s="18"/>
      <c r="AC2105" s="18"/>
      <c r="AE2105" s="18"/>
      <c r="AF2105" s="18"/>
      <c r="AG2105" s="18"/>
      <c r="AI2105" s="18"/>
      <c r="AK2105" s="18"/>
      <c r="AL2105" s="18"/>
      <c r="AN2105" s="36"/>
      <c r="AO2105" s="36"/>
      <c r="AP2105" s="36"/>
      <c r="AQ2105" s="36"/>
      <c r="AR2105" s="36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</row>
    <row r="2106" spans="6:69" x14ac:dyDescent="0.25">
      <c r="F2106" s="18"/>
      <c r="G2106" s="18"/>
      <c r="H2106" s="252"/>
      <c r="I2106" s="18"/>
      <c r="J2106" s="18"/>
      <c r="W2106" s="215"/>
      <c r="X2106" s="18"/>
      <c r="Y2106" s="31"/>
      <c r="Z2106" s="31"/>
      <c r="AA2106" s="43"/>
      <c r="AB2106" s="18"/>
      <c r="AC2106" s="18"/>
      <c r="AE2106" s="18"/>
      <c r="AF2106" s="18"/>
      <c r="AG2106" s="18"/>
      <c r="AI2106" s="18"/>
      <c r="AK2106" s="18"/>
      <c r="AL2106" s="18"/>
      <c r="AN2106" s="36"/>
      <c r="AO2106" s="36"/>
      <c r="AP2106" s="36"/>
      <c r="AQ2106" s="36"/>
      <c r="AR2106" s="36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</row>
    <row r="2107" spans="6:69" x14ac:dyDescent="0.25">
      <c r="F2107" s="18"/>
      <c r="G2107" s="18"/>
      <c r="H2107" s="252"/>
      <c r="I2107" s="18"/>
      <c r="J2107" s="18"/>
      <c r="W2107" s="215"/>
      <c r="X2107" s="18"/>
      <c r="Y2107" s="31"/>
      <c r="Z2107" s="31"/>
      <c r="AA2107" s="43"/>
      <c r="AB2107" s="18"/>
      <c r="AC2107" s="18"/>
      <c r="AE2107" s="18"/>
      <c r="AF2107" s="18"/>
      <c r="AG2107" s="18"/>
      <c r="AI2107" s="18"/>
      <c r="AK2107" s="18"/>
      <c r="AL2107" s="18"/>
      <c r="AN2107" s="36"/>
      <c r="AO2107" s="36"/>
      <c r="AP2107" s="36"/>
      <c r="AQ2107" s="36"/>
      <c r="AR2107" s="36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</row>
    <row r="2108" spans="6:69" x14ac:dyDescent="0.25">
      <c r="F2108" s="18"/>
      <c r="G2108" s="18"/>
      <c r="H2108" s="252"/>
      <c r="I2108" s="18"/>
      <c r="J2108" s="18"/>
      <c r="W2108" s="215"/>
      <c r="X2108" s="18"/>
      <c r="Y2108" s="31"/>
      <c r="Z2108" s="31"/>
      <c r="AA2108" s="43"/>
      <c r="AB2108" s="18"/>
      <c r="AC2108" s="18"/>
      <c r="AE2108" s="18"/>
      <c r="AF2108" s="18"/>
      <c r="AG2108" s="18"/>
      <c r="AI2108" s="18"/>
      <c r="AK2108" s="18"/>
      <c r="AL2108" s="18"/>
      <c r="AN2108" s="36"/>
      <c r="AO2108" s="36"/>
      <c r="AP2108" s="36"/>
      <c r="AQ2108" s="36"/>
      <c r="AR2108" s="36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</row>
    <row r="2109" spans="6:69" x14ac:dyDescent="0.25">
      <c r="F2109" s="18"/>
      <c r="G2109" s="18"/>
      <c r="H2109" s="252"/>
      <c r="I2109" s="18"/>
      <c r="J2109" s="18"/>
      <c r="W2109" s="215"/>
      <c r="X2109" s="18"/>
      <c r="Y2109" s="31"/>
      <c r="Z2109" s="31"/>
      <c r="AA2109" s="43"/>
      <c r="AB2109" s="18"/>
      <c r="AC2109" s="18"/>
      <c r="AE2109" s="18"/>
      <c r="AF2109" s="18"/>
      <c r="AG2109" s="18"/>
      <c r="AI2109" s="18"/>
      <c r="AK2109" s="18"/>
      <c r="AL2109" s="18"/>
      <c r="AN2109" s="36"/>
      <c r="AO2109" s="36"/>
      <c r="AP2109" s="36"/>
      <c r="AQ2109" s="36"/>
      <c r="AR2109" s="36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</row>
    <row r="2110" spans="6:69" x14ac:dyDescent="0.25">
      <c r="F2110" s="18"/>
      <c r="G2110" s="18"/>
      <c r="H2110" s="252"/>
      <c r="I2110" s="18"/>
      <c r="J2110" s="18"/>
      <c r="W2110" s="215"/>
      <c r="X2110" s="18"/>
      <c r="Y2110" s="31"/>
      <c r="Z2110" s="31"/>
      <c r="AA2110" s="43"/>
      <c r="AB2110" s="18"/>
      <c r="AC2110" s="18"/>
      <c r="AE2110" s="18"/>
      <c r="AF2110" s="18"/>
      <c r="AG2110" s="18"/>
      <c r="AI2110" s="18"/>
      <c r="AK2110" s="18"/>
      <c r="AL2110" s="18"/>
      <c r="AN2110" s="36"/>
      <c r="AO2110" s="36"/>
      <c r="AP2110" s="36"/>
      <c r="AQ2110" s="36"/>
      <c r="AR2110" s="36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</row>
    <row r="2111" spans="6:69" x14ac:dyDescent="0.25">
      <c r="F2111" s="18"/>
      <c r="G2111" s="18"/>
      <c r="H2111" s="252"/>
      <c r="I2111" s="18"/>
      <c r="J2111" s="18"/>
      <c r="W2111" s="215"/>
      <c r="X2111" s="18"/>
      <c r="Y2111" s="31"/>
      <c r="Z2111" s="31"/>
      <c r="AA2111" s="43"/>
      <c r="AB2111" s="18"/>
      <c r="AC2111" s="18"/>
      <c r="AE2111" s="18"/>
      <c r="AF2111" s="18"/>
      <c r="AG2111" s="18"/>
      <c r="AI2111" s="18"/>
      <c r="AK2111" s="18"/>
      <c r="AL2111" s="18"/>
      <c r="AN2111" s="36"/>
      <c r="AO2111" s="36"/>
      <c r="AP2111" s="36"/>
      <c r="AQ2111" s="36"/>
      <c r="AR2111" s="36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</row>
    <row r="2112" spans="6:69" x14ac:dyDescent="0.25">
      <c r="F2112" s="18"/>
      <c r="G2112" s="18"/>
      <c r="H2112" s="252"/>
      <c r="I2112" s="18"/>
      <c r="J2112" s="18"/>
      <c r="W2112" s="215"/>
      <c r="X2112" s="18"/>
      <c r="Y2112" s="31"/>
      <c r="Z2112" s="31"/>
      <c r="AA2112" s="43"/>
      <c r="AB2112" s="18"/>
      <c r="AC2112" s="18"/>
      <c r="AE2112" s="18"/>
      <c r="AF2112" s="18"/>
      <c r="AG2112" s="18"/>
      <c r="AI2112" s="18"/>
      <c r="AK2112" s="18"/>
      <c r="AL2112" s="18"/>
      <c r="AN2112" s="36"/>
      <c r="AO2112" s="36"/>
      <c r="AP2112" s="36"/>
      <c r="AQ2112" s="36"/>
      <c r="AR2112" s="36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</row>
    <row r="2113" spans="6:69" x14ac:dyDescent="0.25">
      <c r="F2113" s="18"/>
      <c r="G2113" s="18"/>
      <c r="H2113" s="252"/>
      <c r="I2113" s="18"/>
      <c r="J2113" s="18"/>
      <c r="W2113" s="215"/>
      <c r="X2113" s="18"/>
      <c r="Y2113" s="31"/>
      <c r="Z2113" s="31"/>
      <c r="AA2113" s="43"/>
      <c r="AB2113" s="18"/>
      <c r="AC2113" s="18"/>
      <c r="AE2113" s="18"/>
      <c r="AF2113" s="18"/>
      <c r="AG2113" s="18"/>
      <c r="AI2113" s="18"/>
      <c r="AK2113" s="18"/>
      <c r="AL2113" s="18"/>
      <c r="AN2113" s="36"/>
      <c r="AO2113" s="36"/>
      <c r="AP2113" s="36"/>
      <c r="AQ2113" s="36"/>
      <c r="AR2113" s="36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</row>
    <row r="2114" spans="6:69" x14ac:dyDescent="0.25">
      <c r="F2114" s="18"/>
      <c r="G2114" s="18"/>
      <c r="H2114" s="252"/>
      <c r="I2114" s="18"/>
      <c r="J2114" s="18"/>
      <c r="W2114" s="215"/>
      <c r="X2114" s="18"/>
      <c r="Y2114" s="31"/>
      <c r="Z2114" s="31"/>
      <c r="AA2114" s="43"/>
      <c r="AB2114" s="18"/>
      <c r="AC2114" s="18"/>
      <c r="AE2114" s="18"/>
      <c r="AF2114" s="18"/>
      <c r="AG2114" s="18"/>
      <c r="AI2114" s="18"/>
      <c r="AK2114" s="18"/>
      <c r="AL2114" s="18"/>
      <c r="AN2114" s="36"/>
      <c r="AO2114" s="36"/>
      <c r="AP2114" s="36"/>
      <c r="AQ2114" s="36"/>
      <c r="AR2114" s="36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</row>
    <row r="2115" spans="6:69" x14ac:dyDescent="0.25">
      <c r="F2115" s="18"/>
      <c r="G2115" s="18"/>
      <c r="H2115" s="252"/>
      <c r="I2115" s="18"/>
      <c r="J2115" s="18"/>
      <c r="W2115" s="215"/>
      <c r="X2115" s="18"/>
      <c r="Y2115" s="31"/>
      <c r="Z2115" s="31"/>
      <c r="AA2115" s="43"/>
      <c r="AB2115" s="18"/>
      <c r="AC2115" s="18"/>
      <c r="AE2115" s="18"/>
      <c r="AF2115" s="18"/>
      <c r="AG2115" s="18"/>
      <c r="AI2115" s="18"/>
      <c r="AK2115" s="18"/>
      <c r="AL2115" s="18"/>
      <c r="AN2115" s="36"/>
      <c r="AO2115" s="36"/>
      <c r="AP2115" s="36"/>
      <c r="AQ2115" s="36"/>
      <c r="AR2115" s="36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</row>
    <row r="2116" spans="6:69" x14ac:dyDescent="0.25">
      <c r="F2116" s="18"/>
      <c r="G2116" s="18"/>
      <c r="H2116" s="252"/>
      <c r="I2116" s="18"/>
      <c r="J2116" s="18"/>
      <c r="W2116" s="215"/>
      <c r="X2116" s="18"/>
      <c r="Y2116" s="31"/>
      <c r="Z2116" s="31"/>
      <c r="AA2116" s="43"/>
      <c r="AB2116" s="18"/>
      <c r="AC2116" s="18"/>
      <c r="AE2116" s="18"/>
      <c r="AF2116" s="18"/>
      <c r="AG2116" s="18"/>
      <c r="AI2116" s="18"/>
      <c r="AK2116" s="18"/>
      <c r="AL2116" s="18"/>
      <c r="AN2116" s="36"/>
      <c r="AO2116" s="36"/>
      <c r="AP2116" s="36"/>
      <c r="AQ2116" s="36"/>
      <c r="AR2116" s="36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</row>
    <row r="2117" spans="6:69" x14ac:dyDescent="0.25">
      <c r="F2117" s="18"/>
      <c r="G2117" s="18"/>
      <c r="H2117" s="252"/>
      <c r="I2117" s="18"/>
      <c r="J2117" s="18"/>
      <c r="W2117" s="215"/>
      <c r="X2117" s="18"/>
      <c r="Y2117" s="31"/>
      <c r="Z2117" s="31"/>
      <c r="AA2117" s="43"/>
      <c r="AB2117" s="18"/>
      <c r="AC2117" s="18"/>
      <c r="AE2117" s="18"/>
      <c r="AF2117" s="18"/>
      <c r="AG2117" s="18"/>
      <c r="AI2117" s="18"/>
      <c r="AK2117" s="18"/>
      <c r="AL2117" s="18"/>
      <c r="AN2117" s="36"/>
      <c r="AO2117" s="36"/>
      <c r="AP2117" s="36"/>
      <c r="AQ2117" s="36"/>
      <c r="AR2117" s="36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</row>
    <row r="2118" spans="6:69" x14ac:dyDescent="0.25">
      <c r="F2118" s="18"/>
      <c r="G2118" s="18"/>
      <c r="H2118" s="252"/>
      <c r="I2118" s="18"/>
      <c r="J2118" s="18"/>
      <c r="W2118" s="215"/>
      <c r="X2118" s="18"/>
      <c r="Y2118" s="31"/>
      <c r="Z2118" s="31"/>
      <c r="AA2118" s="43"/>
      <c r="AB2118" s="18"/>
      <c r="AC2118" s="18"/>
      <c r="AE2118" s="18"/>
      <c r="AF2118" s="18"/>
      <c r="AG2118" s="18"/>
      <c r="AI2118" s="18"/>
      <c r="AK2118" s="18"/>
      <c r="AL2118" s="18"/>
      <c r="AN2118" s="36"/>
      <c r="AO2118" s="36"/>
      <c r="AP2118" s="36"/>
      <c r="AQ2118" s="36"/>
      <c r="AR2118" s="36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</row>
    <row r="2119" spans="6:69" x14ac:dyDescent="0.25">
      <c r="F2119" s="18"/>
      <c r="G2119" s="18"/>
      <c r="H2119" s="252"/>
      <c r="I2119" s="18"/>
      <c r="J2119" s="18"/>
      <c r="W2119" s="215"/>
      <c r="X2119" s="18"/>
      <c r="Y2119" s="31"/>
      <c r="Z2119" s="31"/>
      <c r="AA2119" s="43"/>
      <c r="AB2119" s="18"/>
      <c r="AC2119" s="18"/>
      <c r="AE2119" s="18"/>
      <c r="AF2119" s="18"/>
      <c r="AG2119" s="18"/>
      <c r="AI2119" s="18"/>
      <c r="AK2119" s="18"/>
      <c r="AL2119" s="18"/>
      <c r="AN2119" s="36"/>
      <c r="AO2119" s="36"/>
      <c r="AP2119" s="36"/>
      <c r="AQ2119" s="36"/>
      <c r="AR2119" s="36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</row>
    <row r="2120" spans="6:69" x14ac:dyDescent="0.25">
      <c r="F2120" s="18"/>
      <c r="G2120" s="18"/>
      <c r="H2120" s="252"/>
      <c r="I2120" s="18"/>
      <c r="J2120" s="18"/>
      <c r="W2120" s="215"/>
      <c r="X2120" s="18"/>
      <c r="Y2120" s="31"/>
      <c r="Z2120" s="31"/>
      <c r="AA2120" s="43"/>
      <c r="AB2120" s="18"/>
      <c r="AC2120" s="18"/>
      <c r="AE2120" s="18"/>
      <c r="AF2120" s="18"/>
      <c r="AG2120" s="18"/>
      <c r="AI2120" s="18"/>
      <c r="AK2120" s="18"/>
      <c r="AL2120" s="18"/>
      <c r="AN2120" s="36"/>
      <c r="AO2120" s="36"/>
      <c r="AP2120" s="36"/>
      <c r="AQ2120" s="36"/>
      <c r="AR2120" s="36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</row>
    <row r="2121" spans="6:69" x14ac:dyDescent="0.25">
      <c r="F2121" s="18"/>
      <c r="G2121" s="18"/>
      <c r="H2121" s="252"/>
      <c r="I2121" s="18"/>
      <c r="J2121" s="18"/>
      <c r="W2121" s="215"/>
      <c r="X2121" s="18"/>
      <c r="Y2121" s="31"/>
      <c r="Z2121" s="31"/>
      <c r="AA2121" s="43"/>
      <c r="AB2121" s="18"/>
      <c r="AC2121" s="18"/>
      <c r="AE2121" s="18"/>
      <c r="AF2121" s="18"/>
      <c r="AG2121" s="18"/>
      <c r="AI2121" s="18"/>
      <c r="AK2121" s="18"/>
      <c r="AL2121" s="18"/>
      <c r="AN2121" s="36"/>
      <c r="AO2121" s="36"/>
      <c r="AP2121" s="36"/>
      <c r="AQ2121" s="36"/>
      <c r="AR2121" s="36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</row>
    <row r="2122" spans="6:69" x14ac:dyDescent="0.25">
      <c r="F2122" s="18"/>
      <c r="G2122" s="18"/>
      <c r="H2122" s="252"/>
      <c r="I2122" s="18"/>
      <c r="J2122" s="18"/>
      <c r="W2122" s="215"/>
      <c r="X2122" s="18"/>
      <c r="Y2122" s="31"/>
      <c r="Z2122" s="31"/>
      <c r="AA2122" s="43"/>
      <c r="AB2122" s="18"/>
      <c r="AC2122" s="18"/>
      <c r="AE2122" s="18"/>
      <c r="AF2122" s="18"/>
      <c r="AG2122" s="18"/>
      <c r="AI2122" s="18"/>
      <c r="AK2122" s="18"/>
      <c r="AL2122" s="18"/>
      <c r="AN2122" s="36"/>
      <c r="AO2122" s="36"/>
      <c r="AP2122" s="36"/>
      <c r="AQ2122" s="36"/>
      <c r="AR2122" s="36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</row>
    <row r="2123" spans="6:69" x14ac:dyDescent="0.25">
      <c r="F2123" s="18"/>
      <c r="G2123" s="18"/>
      <c r="H2123" s="252"/>
      <c r="I2123" s="18"/>
      <c r="J2123" s="18"/>
      <c r="W2123" s="215"/>
      <c r="X2123" s="18"/>
      <c r="Y2123" s="31"/>
      <c r="Z2123" s="31"/>
      <c r="AA2123" s="43"/>
      <c r="AB2123" s="18"/>
      <c r="AC2123" s="18"/>
      <c r="AE2123" s="18"/>
      <c r="AF2123" s="18"/>
      <c r="AG2123" s="18"/>
      <c r="AI2123" s="18"/>
      <c r="AK2123" s="18"/>
      <c r="AL2123" s="18"/>
      <c r="AN2123" s="36"/>
      <c r="AO2123" s="36"/>
      <c r="AP2123" s="36"/>
      <c r="AQ2123" s="36"/>
      <c r="AR2123" s="36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</row>
    <row r="2124" spans="6:69" x14ac:dyDescent="0.25">
      <c r="F2124" s="18"/>
      <c r="G2124" s="18"/>
      <c r="H2124" s="252"/>
      <c r="I2124" s="18"/>
      <c r="J2124" s="18"/>
      <c r="W2124" s="215"/>
      <c r="X2124" s="18"/>
      <c r="Y2124" s="31"/>
      <c r="Z2124" s="31"/>
      <c r="AA2124" s="43"/>
      <c r="AB2124" s="18"/>
      <c r="AC2124" s="18"/>
      <c r="AE2124" s="18"/>
      <c r="AF2124" s="18"/>
      <c r="AG2124" s="18"/>
      <c r="AI2124" s="18"/>
      <c r="AK2124" s="18"/>
      <c r="AL2124" s="18"/>
      <c r="AN2124" s="36"/>
      <c r="AO2124" s="36"/>
      <c r="AP2124" s="36"/>
      <c r="AQ2124" s="36"/>
      <c r="AR2124" s="36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</row>
    <row r="2125" spans="6:69" x14ac:dyDescent="0.25">
      <c r="F2125" s="18"/>
      <c r="G2125" s="18"/>
      <c r="H2125" s="252"/>
      <c r="I2125" s="18"/>
      <c r="J2125" s="18"/>
      <c r="W2125" s="215"/>
      <c r="X2125" s="18"/>
      <c r="Y2125" s="31"/>
      <c r="Z2125" s="31"/>
      <c r="AA2125" s="43"/>
      <c r="AB2125" s="18"/>
      <c r="AC2125" s="18"/>
      <c r="AE2125" s="18"/>
      <c r="AF2125" s="18"/>
      <c r="AG2125" s="18"/>
      <c r="AI2125" s="18"/>
      <c r="AK2125" s="18"/>
      <c r="AL2125" s="18"/>
      <c r="AN2125" s="36"/>
      <c r="AO2125" s="36"/>
      <c r="AP2125" s="36"/>
      <c r="AQ2125" s="36"/>
      <c r="AR2125" s="36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</row>
    <row r="2126" spans="6:69" x14ac:dyDescent="0.25">
      <c r="F2126" s="18"/>
      <c r="G2126" s="18"/>
      <c r="H2126" s="252"/>
      <c r="I2126" s="18"/>
      <c r="J2126" s="18"/>
      <c r="W2126" s="215"/>
      <c r="X2126" s="18"/>
      <c r="Y2126" s="31"/>
      <c r="Z2126" s="31"/>
      <c r="AA2126" s="43"/>
      <c r="AB2126" s="18"/>
      <c r="AC2126" s="18"/>
      <c r="AE2126" s="18"/>
      <c r="AF2126" s="18"/>
      <c r="AG2126" s="18"/>
      <c r="AI2126" s="18"/>
      <c r="AK2126" s="18"/>
      <c r="AL2126" s="18"/>
      <c r="AN2126" s="36"/>
      <c r="AO2126" s="36"/>
      <c r="AP2126" s="36"/>
      <c r="AQ2126" s="36"/>
      <c r="AR2126" s="36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</row>
    <row r="2127" spans="6:69" x14ac:dyDescent="0.25">
      <c r="F2127" s="18"/>
      <c r="G2127" s="18"/>
      <c r="H2127" s="252"/>
      <c r="I2127" s="18"/>
      <c r="J2127" s="18"/>
      <c r="W2127" s="215"/>
      <c r="X2127" s="18"/>
      <c r="Y2127" s="31"/>
      <c r="Z2127" s="31"/>
      <c r="AA2127" s="43"/>
      <c r="AB2127" s="18"/>
      <c r="AC2127" s="18"/>
      <c r="AE2127" s="18"/>
      <c r="AF2127" s="18"/>
      <c r="AG2127" s="18"/>
      <c r="AI2127" s="18"/>
      <c r="AK2127" s="18"/>
      <c r="AL2127" s="18"/>
      <c r="AN2127" s="36"/>
      <c r="AO2127" s="36"/>
      <c r="AP2127" s="36"/>
      <c r="AQ2127" s="36"/>
      <c r="AR2127" s="36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</row>
    <row r="2128" spans="6:69" x14ac:dyDescent="0.25">
      <c r="F2128" s="18"/>
      <c r="G2128" s="18"/>
      <c r="H2128" s="252"/>
      <c r="I2128" s="18"/>
      <c r="J2128" s="18"/>
      <c r="W2128" s="215"/>
      <c r="X2128" s="18"/>
      <c r="Y2128" s="31"/>
      <c r="Z2128" s="31"/>
      <c r="AA2128" s="43"/>
      <c r="AB2128" s="18"/>
      <c r="AC2128" s="18"/>
      <c r="AE2128" s="18"/>
      <c r="AF2128" s="18"/>
      <c r="AG2128" s="18"/>
      <c r="AI2128" s="18"/>
      <c r="AK2128" s="18"/>
      <c r="AL2128" s="18"/>
      <c r="AN2128" s="36"/>
      <c r="AO2128" s="36"/>
      <c r="AP2128" s="36"/>
      <c r="AQ2128" s="36"/>
      <c r="AR2128" s="36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</row>
    <row r="2129" spans="6:69" x14ac:dyDescent="0.25">
      <c r="F2129" s="18"/>
      <c r="G2129" s="18"/>
      <c r="H2129" s="252"/>
      <c r="I2129" s="18"/>
      <c r="J2129" s="18"/>
      <c r="W2129" s="215"/>
      <c r="X2129" s="18"/>
      <c r="Y2129" s="31"/>
      <c r="Z2129" s="31"/>
      <c r="AA2129" s="43"/>
      <c r="AB2129" s="18"/>
      <c r="AC2129" s="18"/>
      <c r="AE2129" s="18"/>
      <c r="AF2129" s="18"/>
      <c r="AG2129" s="18"/>
      <c r="AI2129" s="18"/>
      <c r="AK2129" s="18"/>
      <c r="AL2129" s="18"/>
      <c r="AN2129" s="36"/>
      <c r="AO2129" s="36"/>
      <c r="AP2129" s="36"/>
      <c r="AQ2129" s="36"/>
      <c r="AR2129" s="36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</row>
    <row r="2130" spans="6:69" x14ac:dyDescent="0.25">
      <c r="F2130" s="18"/>
      <c r="G2130" s="18"/>
      <c r="H2130" s="252"/>
      <c r="I2130" s="18"/>
      <c r="J2130" s="18"/>
      <c r="W2130" s="215"/>
      <c r="X2130" s="18"/>
      <c r="Y2130" s="31"/>
      <c r="Z2130" s="31"/>
      <c r="AA2130" s="43"/>
      <c r="AB2130" s="18"/>
      <c r="AC2130" s="18"/>
      <c r="AE2130" s="18"/>
      <c r="AF2130" s="18"/>
      <c r="AG2130" s="18"/>
      <c r="AI2130" s="18"/>
      <c r="AK2130" s="18"/>
      <c r="AL2130" s="18"/>
      <c r="AN2130" s="36"/>
      <c r="AO2130" s="36"/>
      <c r="AP2130" s="36"/>
      <c r="AQ2130" s="36"/>
      <c r="AR2130" s="36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</row>
    <row r="2131" spans="6:69" x14ac:dyDescent="0.25">
      <c r="F2131" s="18"/>
      <c r="G2131" s="18"/>
      <c r="H2131" s="252"/>
      <c r="I2131" s="18"/>
      <c r="J2131" s="18"/>
      <c r="W2131" s="215"/>
      <c r="X2131" s="18"/>
      <c r="Y2131" s="31"/>
      <c r="Z2131" s="31"/>
      <c r="AA2131" s="43"/>
      <c r="AB2131" s="18"/>
      <c r="AC2131" s="18"/>
      <c r="AE2131" s="18"/>
      <c r="AF2131" s="18"/>
      <c r="AG2131" s="18"/>
      <c r="AI2131" s="18"/>
      <c r="AK2131" s="18"/>
      <c r="AL2131" s="18"/>
      <c r="AN2131" s="36"/>
      <c r="AO2131" s="36"/>
      <c r="AP2131" s="36"/>
      <c r="AQ2131" s="36"/>
      <c r="AR2131" s="36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</row>
    <row r="2132" spans="6:69" x14ac:dyDescent="0.25">
      <c r="F2132" s="18"/>
      <c r="G2132" s="18"/>
      <c r="H2132" s="252"/>
      <c r="I2132" s="18"/>
      <c r="J2132" s="18"/>
      <c r="W2132" s="215"/>
      <c r="X2132" s="18"/>
      <c r="Y2132" s="31"/>
      <c r="Z2132" s="31"/>
      <c r="AA2132" s="43"/>
      <c r="AB2132" s="18"/>
      <c r="AC2132" s="18"/>
      <c r="AE2132" s="18"/>
      <c r="AF2132" s="18"/>
      <c r="AG2132" s="18"/>
      <c r="AI2132" s="18"/>
      <c r="AK2132" s="18"/>
      <c r="AL2132" s="18"/>
      <c r="AN2132" s="36"/>
      <c r="AO2132" s="36"/>
      <c r="AP2132" s="36"/>
      <c r="AQ2132" s="36"/>
      <c r="AR2132" s="36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</row>
    <row r="2133" spans="6:69" x14ac:dyDescent="0.25">
      <c r="F2133" s="18"/>
      <c r="G2133" s="18"/>
      <c r="H2133" s="252"/>
      <c r="I2133" s="18"/>
      <c r="J2133" s="18"/>
      <c r="W2133" s="215"/>
      <c r="X2133" s="18"/>
      <c r="Y2133" s="31"/>
      <c r="Z2133" s="31"/>
      <c r="AA2133" s="43"/>
      <c r="AB2133" s="18"/>
      <c r="AC2133" s="18"/>
      <c r="AE2133" s="18"/>
      <c r="AF2133" s="18"/>
      <c r="AG2133" s="18"/>
      <c r="AI2133" s="18"/>
      <c r="AK2133" s="18"/>
      <c r="AL2133" s="18"/>
      <c r="AN2133" s="36"/>
      <c r="AO2133" s="36"/>
      <c r="AP2133" s="36"/>
      <c r="AQ2133" s="36"/>
      <c r="AR2133" s="36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</row>
    <row r="2134" spans="6:69" x14ac:dyDescent="0.25">
      <c r="F2134" s="18"/>
      <c r="G2134" s="18"/>
      <c r="H2134" s="252"/>
      <c r="I2134" s="18"/>
      <c r="J2134" s="18"/>
      <c r="W2134" s="215"/>
      <c r="X2134" s="18"/>
      <c r="Y2134" s="31"/>
      <c r="Z2134" s="31"/>
      <c r="AA2134" s="43"/>
      <c r="AB2134" s="18"/>
      <c r="AC2134" s="18"/>
      <c r="AE2134" s="18"/>
      <c r="AF2134" s="18"/>
      <c r="AG2134" s="18"/>
      <c r="AI2134" s="18"/>
      <c r="AK2134" s="18"/>
      <c r="AL2134" s="18"/>
      <c r="AN2134" s="36"/>
      <c r="AO2134" s="36"/>
      <c r="AP2134" s="36"/>
      <c r="AQ2134" s="36"/>
      <c r="AR2134" s="36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</row>
    <row r="2135" spans="6:69" x14ac:dyDescent="0.25">
      <c r="F2135" s="18"/>
      <c r="G2135" s="18"/>
      <c r="H2135" s="252"/>
      <c r="I2135" s="18"/>
      <c r="J2135" s="18"/>
      <c r="W2135" s="215"/>
      <c r="X2135" s="18"/>
      <c r="Y2135" s="31"/>
      <c r="Z2135" s="31"/>
      <c r="AA2135" s="43"/>
      <c r="AB2135" s="18"/>
      <c r="AC2135" s="18"/>
      <c r="AE2135" s="18"/>
      <c r="AF2135" s="18"/>
      <c r="AG2135" s="18"/>
      <c r="AI2135" s="18"/>
      <c r="AK2135" s="18"/>
      <c r="AL2135" s="18"/>
      <c r="AN2135" s="36"/>
      <c r="AO2135" s="36"/>
      <c r="AP2135" s="36"/>
      <c r="AQ2135" s="36"/>
      <c r="AR2135" s="36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</row>
    <row r="2136" spans="6:69" x14ac:dyDescent="0.25">
      <c r="F2136" s="18"/>
      <c r="G2136" s="18"/>
      <c r="H2136" s="252"/>
      <c r="I2136" s="18"/>
      <c r="J2136" s="18"/>
      <c r="W2136" s="215"/>
      <c r="X2136" s="18"/>
      <c r="Y2136" s="31"/>
      <c r="Z2136" s="31"/>
      <c r="AA2136" s="43"/>
      <c r="AB2136" s="18"/>
      <c r="AC2136" s="18"/>
      <c r="AE2136" s="18"/>
      <c r="AF2136" s="18"/>
      <c r="AG2136" s="18"/>
      <c r="AI2136" s="18"/>
      <c r="AK2136" s="18"/>
      <c r="AL2136" s="18"/>
      <c r="AN2136" s="36"/>
      <c r="AO2136" s="36"/>
      <c r="AP2136" s="36"/>
      <c r="AQ2136" s="36"/>
      <c r="AR2136" s="36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</row>
    <row r="2137" spans="6:69" x14ac:dyDescent="0.25">
      <c r="F2137" s="18"/>
      <c r="G2137" s="18"/>
      <c r="H2137" s="252"/>
      <c r="I2137" s="18"/>
      <c r="J2137" s="18"/>
      <c r="W2137" s="215"/>
      <c r="X2137" s="18"/>
      <c r="Y2137" s="31"/>
      <c r="Z2137" s="31"/>
      <c r="AA2137" s="43"/>
      <c r="AB2137" s="18"/>
      <c r="AC2137" s="18"/>
      <c r="AE2137" s="18"/>
      <c r="AF2137" s="18"/>
      <c r="AG2137" s="18"/>
      <c r="AI2137" s="18"/>
      <c r="AK2137" s="18"/>
      <c r="AL2137" s="18"/>
      <c r="AN2137" s="36"/>
      <c r="AO2137" s="36"/>
      <c r="AP2137" s="36"/>
      <c r="AQ2137" s="36"/>
      <c r="AR2137" s="36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</row>
    <row r="2138" spans="6:69" x14ac:dyDescent="0.25">
      <c r="F2138" s="18"/>
      <c r="G2138" s="18"/>
      <c r="H2138" s="252"/>
      <c r="I2138" s="18"/>
      <c r="J2138" s="18"/>
      <c r="W2138" s="215"/>
      <c r="X2138" s="18"/>
      <c r="Y2138" s="31"/>
      <c r="Z2138" s="31"/>
      <c r="AA2138" s="43"/>
      <c r="AB2138" s="18"/>
      <c r="AC2138" s="18"/>
      <c r="AE2138" s="18"/>
      <c r="AF2138" s="18"/>
      <c r="AG2138" s="18"/>
      <c r="AI2138" s="18"/>
      <c r="AK2138" s="18"/>
      <c r="AL2138" s="18"/>
      <c r="AN2138" s="36"/>
      <c r="AO2138" s="36"/>
      <c r="AP2138" s="36"/>
      <c r="AQ2138" s="36"/>
      <c r="AR2138" s="36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</row>
    <row r="2139" spans="6:69" x14ac:dyDescent="0.25">
      <c r="F2139" s="18"/>
      <c r="G2139" s="18"/>
      <c r="H2139" s="252"/>
      <c r="I2139" s="18"/>
      <c r="J2139" s="18"/>
      <c r="W2139" s="215"/>
      <c r="X2139" s="18"/>
      <c r="Y2139" s="31"/>
      <c r="Z2139" s="31"/>
      <c r="AA2139" s="43"/>
      <c r="AB2139" s="18"/>
      <c r="AC2139" s="18"/>
      <c r="AE2139" s="18"/>
      <c r="AF2139" s="18"/>
      <c r="AG2139" s="18"/>
      <c r="AI2139" s="18"/>
      <c r="AK2139" s="18"/>
      <c r="AL2139" s="18"/>
      <c r="AN2139" s="36"/>
      <c r="AO2139" s="36"/>
      <c r="AP2139" s="36"/>
      <c r="AQ2139" s="36"/>
      <c r="AR2139" s="36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</row>
    <row r="2140" spans="6:69" x14ac:dyDescent="0.25">
      <c r="F2140" s="18"/>
      <c r="G2140" s="18"/>
      <c r="H2140" s="252"/>
      <c r="I2140" s="18"/>
      <c r="J2140" s="18"/>
      <c r="W2140" s="215"/>
      <c r="X2140" s="18"/>
      <c r="Y2140" s="31"/>
      <c r="Z2140" s="31"/>
      <c r="AA2140" s="43"/>
      <c r="AB2140" s="18"/>
      <c r="AC2140" s="18"/>
      <c r="AE2140" s="18"/>
      <c r="AF2140" s="18"/>
      <c r="AG2140" s="18"/>
      <c r="AI2140" s="18"/>
      <c r="AK2140" s="18"/>
      <c r="AL2140" s="18"/>
      <c r="AN2140" s="36"/>
      <c r="AO2140" s="36"/>
      <c r="AP2140" s="36"/>
      <c r="AQ2140" s="36"/>
      <c r="AR2140" s="36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</row>
    <row r="2141" spans="6:69" x14ac:dyDescent="0.25">
      <c r="F2141" s="18"/>
      <c r="G2141" s="18"/>
      <c r="H2141" s="252"/>
      <c r="I2141" s="18"/>
      <c r="J2141" s="18"/>
      <c r="W2141" s="215"/>
      <c r="X2141" s="18"/>
      <c r="Y2141" s="31"/>
      <c r="Z2141" s="31"/>
      <c r="AA2141" s="43"/>
      <c r="AB2141" s="18"/>
      <c r="AC2141" s="18"/>
      <c r="AE2141" s="18"/>
      <c r="AF2141" s="18"/>
      <c r="AG2141" s="18"/>
      <c r="AI2141" s="18"/>
      <c r="AK2141" s="18"/>
      <c r="AL2141" s="18"/>
      <c r="AN2141" s="36"/>
      <c r="AO2141" s="36"/>
      <c r="AP2141" s="36"/>
      <c r="AQ2141" s="36"/>
      <c r="AR2141" s="36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</row>
    <row r="2142" spans="6:69" x14ac:dyDescent="0.25">
      <c r="F2142" s="18"/>
      <c r="G2142" s="18"/>
      <c r="H2142" s="252"/>
      <c r="I2142" s="18"/>
      <c r="J2142" s="18"/>
      <c r="W2142" s="215"/>
      <c r="X2142" s="18"/>
      <c r="Y2142" s="31"/>
      <c r="Z2142" s="31"/>
      <c r="AA2142" s="43"/>
      <c r="AB2142" s="18"/>
      <c r="AC2142" s="18"/>
      <c r="AE2142" s="18"/>
      <c r="AF2142" s="18"/>
      <c r="AG2142" s="18"/>
      <c r="AI2142" s="18"/>
      <c r="AK2142" s="18"/>
      <c r="AL2142" s="18"/>
      <c r="AN2142" s="36"/>
      <c r="AO2142" s="36"/>
      <c r="AP2142" s="36"/>
      <c r="AQ2142" s="36"/>
      <c r="AR2142" s="36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</row>
    <row r="2143" spans="6:69" x14ac:dyDescent="0.25">
      <c r="F2143" s="18"/>
      <c r="G2143" s="18"/>
      <c r="H2143" s="252"/>
      <c r="I2143" s="18"/>
      <c r="J2143" s="18"/>
      <c r="W2143" s="215"/>
      <c r="X2143" s="18"/>
      <c r="Y2143" s="31"/>
      <c r="Z2143" s="31"/>
      <c r="AA2143" s="43"/>
      <c r="AB2143" s="18"/>
      <c r="AC2143" s="18"/>
      <c r="AE2143" s="18"/>
      <c r="AF2143" s="18"/>
      <c r="AG2143" s="18"/>
      <c r="AI2143" s="18"/>
      <c r="AK2143" s="18"/>
      <c r="AL2143" s="18"/>
      <c r="AN2143" s="36"/>
      <c r="AO2143" s="36"/>
      <c r="AP2143" s="36"/>
      <c r="AQ2143" s="36"/>
      <c r="AR2143" s="36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</row>
    <row r="2144" spans="6:69" x14ac:dyDescent="0.25">
      <c r="F2144" s="18"/>
      <c r="G2144" s="18"/>
      <c r="H2144" s="252"/>
      <c r="I2144" s="18"/>
      <c r="J2144" s="18"/>
      <c r="W2144" s="215"/>
      <c r="X2144" s="18"/>
      <c r="Y2144" s="31"/>
      <c r="Z2144" s="31"/>
      <c r="AA2144" s="43"/>
      <c r="AB2144" s="18"/>
      <c r="AC2144" s="18"/>
      <c r="AE2144" s="18"/>
      <c r="AF2144" s="18"/>
      <c r="AG2144" s="18"/>
      <c r="AI2144" s="18"/>
      <c r="AK2144" s="18"/>
      <c r="AL2144" s="18"/>
      <c r="AN2144" s="36"/>
      <c r="AO2144" s="36"/>
      <c r="AP2144" s="36"/>
      <c r="AQ2144" s="36"/>
      <c r="AR2144" s="36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</row>
    <row r="2145" spans="6:69" x14ac:dyDescent="0.25">
      <c r="F2145" s="18"/>
      <c r="G2145" s="18"/>
      <c r="H2145" s="252"/>
      <c r="I2145" s="18"/>
      <c r="J2145" s="18"/>
      <c r="W2145" s="215"/>
      <c r="X2145" s="18"/>
      <c r="Y2145" s="31"/>
      <c r="Z2145" s="31"/>
      <c r="AA2145" s="43"/>
      <c r="AB2145" s="18"/>
      <c r="AC2145" s="18"/>
      <c r="AE2145" s="18"/>
      <c r="AF2145" s="18"/>
      <c r="AG2145" s="18"/>
      <c r="AI2145" s="18"/>
      <c r="AK2145" s="18"/>
      <c r="AL2145" s="18"/>
      <c r="AN2145" s="36"/>
      <c r="AO2145" s="36"/>
      <c r="AP2145" s="36"/>
      <c r="AQ2145" s="36"/>
      <c r="AR2145" s="36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</row>
    <row r="2146" spans="6:69" x14ac:dyDescent="0.25">
      <c r="F2146" s="18"/>
      <c r="G2146" s="18"/>
      <c r="H2146" s="252"/>
      <c r="I2146" s="18"/>
      <c r="J2146" s="18"/>
      <c r="W2146" s="215"/>
      <c r="X2146" s="18"/>
      <c r="Y2146" s="31"/>
      <c r="Z2146" s="31"/>
      <c r="AA2146" s="43"/>
      <c r="AB2146" s="18"/>
      <c r="AC2146" s="18"/>
      <c r="AE2146" s="18"/>
      <c r="AF2146" s="18"/>
      <c r="AG2146" s="18"/>
      <c r="AI2146" s="18"/>
      <c r="AK2146" s="18"/>
      <c r="AL2146" s="18"/>
      <c r="AN2146" s="36"/>
      <c r="AO2146" s="36"/>
      <c r="AP2146" s="36"/>
      <c r="AQ2146" s="36"/>
      <c r="AR2146" s="36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</row>
    <row r="2147" spans="6:69" x14ac:dyDescent="0.25">
      <c r="F2147" s="18"/>
      <c r="G2147" s="18"/>
      <c r="H2147" s="252"/>
      <c r="I2147" s="18"/>
      <c r="J2147" s="18"/>
      <c r="W2147" s="215"/>
      <c r="X2147" s="18"/>
      <c r="Y2147" s="31"/>
      <c r="Z2147" s="31"/>
      <c r="AA2147" s="43"/>
      <c r="AB2147" s="18"/>
      <c r="AC2147" s="18"/>
      <c r="AE2147" s="18"/>
      <c r="AF2147" s="18"/>
      <c r="AG2147" s="18"/>
      <c r="AI2147" s="18"/>
      <c r="AK2147" s="18"/>
      <c r="AL2147" s="18"/>
      <c r="AN2147" s="36"/>
      <c r="AO2147" s="36"/>
      <c r="AP2147" s="36"/>
      <c r="AQ2147" s="36"/>
      <c r="AR2147" s="36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</row>
    <row r="2148" spans="6:69" x14ac:dyDescent="0.25">
      <c r="F2148" s="18"/>
      <c r="G2148" s="18"/>
      <c r="H2148" s="252"/>
      <c r="I2148" s="18"/>
      <c r="J2148" s="18"/>
      <c r="W2148" s="215"/>
      <c r="X2148" s="18"/>
      <c r="Y2148" s="31"/>
      <c r="Z2148" s="31"/>
      <c r="AA2148" s="43"/>
      <c r="AB2148" s="18"/>
      <c r="AC2148" s="18"/>
      <c r="AE2148" s="18"/>
      <c r="AF2148" s="18"/>
      <c r="AG2148" s="18"/>
      <c r="AI2148" s="18"/>
      <c r="AK2148" s="18"/>
      <c r="AL2148" s="18"/>
      <c r="AN2148" s="36"/>
      <c r="AO2148" s="36"/>
      <c r="AP2148" s="36"/>
      <c r="AQ2148" s="36"/>
      <c r="AR2148" s="36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</row>
    <row r="2149" spans="6:69" x14ac:dyDescent="0.25">
      <c r="F2149" s="18"/>
      <c r="G2149" s="18"/>
      <c r="H2149" s="252"/>
      <c r="I2149" s="18"/>
      <c r="J2149" s="18"/>
      <c r="W2149" s="215"/>
      <c r="X2149" s="18"/>
      <c r="Y2149" s="31"/>
      <c r="Z2149" s="31"/>
      <c r="AA2149" s="43"/>
      <c r="AB2149" s="18"/>
      <c r="AC2149" s="18"/>
      <c r="AE2149" s="18"/>
      <c r="AF2149" s="18"/>
      <c r="AG2149" s="18"/>
      <c r="AI2149" s="18"/>
      <c r="AK2149" s="18"/>
      <c r="AL2149" s="18"/>
      <c r="AN2149" s="36"/>
      <c r="AO2149" s="36"/>
      <c r="AP2149" s="36"/>
      <c r="AQ2149" s="36"/>
      <c r="AR2149" s="36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</row>
    <row r="2150" spans="6:69" x14ac:dyDescent="0.25">
      <c r="F2150" s="18"/>
      <c r="G2150" s="18"/>
      <c r="H2150" s="252"/>
      <c r="I2150" s="18"/>
      <c r="J2150" s="18"/>
      <c r="W2150" s="215"/>
      <c r="X2150" s="18"/>
      <c r="Y2150" s="31"/>
      <c r="Z2150" s="31"/>
      <c r="AA2150" s="43"/>
      <c r="AB2150" s="18"/>
      <c r="AC2150" s="18"/>
      <c r="AE2150" s="18"/>
      <c r="AF2150" s="18"/>
      <c r="AG2150" s="18"/>
      <c r="AI2150" s="18"/>
      <c r="AK2150" s="18"/>
      <c r="AL2150" s="18"/>
      <c r="AN2150" s="36"/>
      <c r="AO2150" s="36"/>
      <c r="AP2150" s="36"/>
      <c r="AQ2150" s="36"/>
      <c r="AR2150" s="36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</row>
    <row r="2151" spans="6:69" x14ac:dyDescent="0.25">
      <c r="F2151" s="18"/>
      <c r="G2151" s="18"/>
      <c r="H2151" s="252"/>
      <c r="I2151" s="18"/>
      <c r="J2151" s="18"/>
      <c r="W2151" s="215"/>
      <c r="X2151" s="18"/>
      <c r="Y2151" s="31"/>
      <c r="Z2151" s="31"/>
      <c r="AA2151" s="43"/>
      <c r="AB2151" s="18"/>
      <c r="AC2151" s="18"/>
      <c r="AE2151" s="18"/>
      <c r="AF2151" s="18"/>
      <c r="AG2151" s="18"/>
      <c r="AI2151" s="18"/>
      <c r="AK2151" s="18"/>
      <c r="AL2151" s="18"/>
      <c r="AN2151" s="36"/>
      <c r="AO2151" s="36"/>
      <c r="AP2151" s="36"/>
      <c r="AQ2151" s="36"/>
      <c r="AR2151" s="36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</row>
    <row r="2152" spans="6:69" x14ac:dyDescent="0.25">
      <c r="F2152" s="18"/>
      <c r="G2152" s="18"/>
      <c r="H2152" s="252"/>
      <c r="I2152" s="18"/>
      <c r="J2152" s="18"/>
      <c r="W2152" s="215"/>
      <c r="X2152" s="18"/>
      <c r="Y2152" s="31"/>
      <c r="Z2152" s="31"/>
      <c r="AA2152" s="43"/>
      <c r="AB2152" s="18"/>
      <c r="AC2152" s="18"/>
      <c r="AE2152" s="18"/>
      <c r="AF2152" s="18"/>
      <c r="AG2152" s="18"/>
      <c r="AI2152" s="18"/>
      <c r="AK2152" s="18"/>
      <c r="AL2152" s="18"/>
      <c r="AN2152" s="36"/>
      <c r="AO2152" s="36"/>
      <c r="AP2152" s="36"/>
      <c r="AQ2152" s="36"/>
      <c r="AR2152" s="36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</row>
    <row r="2153" spans="6:69" x14ac:dyDescent="0.25">
      <c r="F2153" s="18"/>
      <c r="G2153" s="18"/>
      <c r="H2153" s="252"/>
      <c r="I2153" s="18"/>
      <c r="J2153" s="18"/>
      <c r="W2153" s="215"/>
      <c r="X2153" s="18"/>
      <c r="Y2153" s="31"/>
      <c r="Z2153" s="31"/>
      <c r="AA2153" s="43"/>
      <c r="AB2153" s="18"/>
      <c r="AC2153" s="18"/>
      <c r="AE2153" s="18"/>
      <c r="AF2153" s="18"/>
      <c r="AG2153" s="18"/>
      <c r="AI2153" s="18"/>
      <c r="AK2153" s="18"/>
      <c r="AL2153" s="18"/>
      <c r="AN2153" s="36"/>
      <c r="AO2153" s="36"/>
      <c r="AP2153" s="36"/>
      <c r="AQ2153" s="36"/>
      <c r="AR2153" s="36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</row>
    <row r="2154" spans="6:69" x14ac:dyDescent="0.25">
      <c r="F2154" s="18"/>
      <c r="G2154" s="18"/>
      <c r="H2154" s="252"/>
      <c r="I2154" s="18"/>
      <c r="J2154" s="18"/>
      <c r="W2154" s="215"/>
      <c r="X2154" s="18"/>
      <c r="Y2154" s="31"/>
      <c r="Z2154" s="31"/>
      <c r="AA2154" s="43"/>
      <c r="AB2154" s="18"/>
      <c r="AC2154" s="18"/>
      <c r="AE2154" s="18"/>
      <c r="AF2154" s="18"/>
      <c r="AG2154" s="18"/>
      <c r="AI2154" s="18"/>
      <c r="AK2154" s="18"/>
      <c r="AL2154" s="18"/>
      <c r="AN2154" s="36"/>
      <c r="AO2154" s="36"/>
      <c r="AP2154" s="36"/>
      <c r="AQ2154" s="36"/>
      <c r="AR2154" s="36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</row>
    <row r="2155" spans="6:69" x14ac:dyDescent="0.25">
      <c r="F2155" s="18"/>
      <c r="G2155" s="18"/>
      <c r="H2155" s="252"/>
      <c r="I2155" s="18"/>
      <c r="J2155" s="18"/>
      <c r="W2155" s="215"/>
      <c r="X2155" s="18"/>
      <c r="Y2155" s="31"/>
      <c r="Z2155" s="31"/>
      <c r="AA2155" s="43"/>
      <c r="AB2155" s="18"/>
      <c r="AC2155" s="18"/>
      <c r="AE2155" s="18"/>
      <c r="AF2155" s="18"/>
      <c r="AG2155" s="18"/>
      <c r="AI2155" s="18"/>
      <c r="AK2155" s="18"/>
      <c r="AL2155" s="18"/>
      <c r="AN2155" s="36"/>
      <c r="AO2155" s="36"/>
      <c r="AP2155" s="36"/>
      <c r="AQ2155" s="36"/>
      <c r="AR2155" s="36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</row>
    <row r="2156" spans="6:69" x14ac:dyDescent="0.25">
      <c r="F2156" s="18"/>
      <c r="G2156" s="18"/>
      <c r="H2156" s="252"/>
      <c r="I2156" s="18"/>
      <c r="J2156" s="18"/>
      <c r="W2156" s="215"/>
      <c r="X2156" s="18"/>
      <c r="Y2156" s="31"/>
      <c r="Z2156" s="31"/>
      <c r="AA2156" s="43"/>
      <c r="AB2156" s="18"/>
      <c r="AC2156" s="18"/>
      <c r="AE2156" s="18"/>
      <c r="AF2156" s="18"/>
      <c r="AG2156" s="18"/>
      <c r="AI2156" s="18"/>
      <c r="AK2156" s="18"/>
      <c r="AL2156" s="18"/>
      <c r="AN2156" s="36"/>
      <c r="AO2156" s="36"/>
      <c r="AP2156" s="36"/>
      <c r="AQ2156" s="36"/>
      <c r="AR2156" s="36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</row>
    <row r="2157" spans="6:69" x14ac:dyDescent="0.25">
      <c r="F2157" s="18"/>
      <c r="G2157" s="18"/>
      <c r="H2157" s="252"/>
      <c r="I2157" s="18"/>
      <c r="J2157" s="18"/>
      <c r="W2157" s="215"/>
      <c r="X2157" s="18"/>
      <c r="Y2157" s="31"/>
      <c r="Z2157" s="31"/>
      <c r="AA2157" s="43"/>
      <c r="AB2157" s="18"/>
      <c r="AC2157" s="18"/>
      <c r="AE2157" s="18"/>
      <c r="AF2157" s="18"/>
      <c r="AG2157" s="18"/>
      <c r="AI2157" s="18"/>
      <c r="AK2157" s="18"/>
      <c r="AL2157" s="18"/>
      <c r="AN2157" s="36"/>
      <c r="AO2157" s="36"/>
      <c r="AP2157" s="36"/>
      <c r="AQ2157" s="36"/>
      <c r="AR2157" s="36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</row>
    <row r="2158" spans="6:69" x14ac:dyDescent="0.25">
      <c r="F2158" s="18"/>
      <c r="G2158" s="18"/>
      <c r="H2158" s="252"/>
      <c r="I2158" s="18"/>
      <c r="J2158" s="18"/>
      <c r="W2158" s="215"/>
      <c r="X2158" s="18"/>
      <c r="Y2158" s="31"/>
      <c r="Z2158" s="31"/>
      <c r="AA2158" s="43"/>
      <c r="AB2158" s="18"/>
      <c r="AC2158" s="18"/>
      <c r="AE2158" s="18"/>
      <c r="AF2158" s="18"/>
      <c r="AG2158" s="18"/>
      <c r="AI2158" s="18"/>
      <c r="AK2158" s="18"/>
      <c r="AL2158" s="18"/>
      <c r="AN2158" s="36"/>
      <c r="AO2158" s="36"/>
      <c r="AP2158" s="36"/>
      <c r="AQ2158" s="36"/>
      <c r="AR2158" s="36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</row>
    <row r="2159" spans="6:69" x14ac:dyDescent="0.25">
      <c r="F2159" s="18"/>
      <c r="G2159" s="18"/>
      <c r="H2159" s="252"/>
      <c r="I2159" s="18"/>
      <c r="J2159" s="18"/>
      <c r="W2159" s="215"/>
      <c r="X2159" s="18"/>
      <c r="Y2159" s="31"/>
      <c r="Z2159" s="31"/>
      <c r="AA2159" s="43"/>
      <c r="AB2159" s="18"/>
      <c r="AC2159" s="18"/>
      <c r="AE2159" s="18"/>
      <c r="AF2159" s="18"/>
      <c r="AG2159" s="18"/>
      <c r="AI2159" s="18"/>
      <c r="AK2159" s="18"/>
      <c r="AL2159" s="18"/>
      <c r="AN2159" s="36"/>
      <c r="AO2159" s="36"/>
      <c r="AP2159" s="36"/>
      <c r="AQ2159" s="36"/>
      <c r="AR2159" s="36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</row>
    <row r="2160" spans="6:69" x14ac:dyDescent="0.25">
      <c r="F2160" s="18"/>
      <c r="G2160" s="18"/>
      <c r="H2160" s="252"/>
      <c r="I2160" s="18"/>
      <c r="J2160" s="18"/>
      <c r="W2160" s="215"/>
      <c r="X2160" s="18"/>
      <c r="Y2160" s="31"/>
      <c r="Z2160" s="31"/>
      <c r="AA2160" s="43"/>
      <c r="AB2160" s="18"/>
      <c r="AC2160" s="18"/>
      <c r="AE2160" s="18"/>
      <c r="AF2160" s="18"/>
      <c r="AG2160" s="18"/>
      <c r="AI2160" s="18"/>
      <c r="AK2160" s="18"/>
      <c r="AL2160" s="18"/>
      <c r="AN2160" s="36"/>
      <c r="AO2160" s="36"/>
      <c r="AP2160" s="36"/>
      <c r="AQ2160" s="36"/>
      <c r="AR2160" s="36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</row>
    <row r="2161" spans="6:69" x14ac:dyDescent="0.25">
      <c r="F2161" s="18"/>
      <c r="G2161" s="18"/>
      <c r="H2161" s="252"/>
      <c r="I2161" s="18"/>
      <c r="J2161" s="18"/>
      <c r="W2161" s="215"/>
      <c r="X2161" s="18"/>
      <c r="Y2161" s="31"/>
      <c r="Z2161" s="31"/>
      <c r="AA2161" s="43"/>
      <c r="AB2161" s="18"/>
      <c r="AC2161" s="18"/>
      <c r="AE2161" s="18"/>
      <c r="AF2161" s="18"/>
      <c r="AG2161" s="18"/>
      <c r="AI2161" s="18"/>
      <c r="AK2161" s="18"/>
      <c r="AL2161" s="18"/>
      <c r="AN2161" s="36"/>
      <c r="AO2161" s="36"/>
      <c r="AP2161" s="36"/>
      <c r="AQ2161" s="36"/>
      <c r="AR2161" s="36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</row>
    <row r="2162" spans="6:69" x14ac:dyDescent="0.25">
      <c r="F2162" s="18"/>
      <c r="G2162" s="18"/>
      <c r="H2162" s="252"/>
      <c r="I2162" s="18"/>
      <c r="J2162" s="18"/>
      <c r="W2162" s="215"/>
      <c r="X2162" s="18"/>
      <c r="Y2162" s="31"/>
      <c r="Z2162" s="31"/>
      <c r="AA2162" s="43"/>
      <c r="AB2162" s="18"/>
      <c r="AC2162" s="18"/>
      <c r="AE2162" s="18"/>
      <c r="AF2162" s="18"/>
      <c r="AG2162" s="18"/>
      <c r="AI2162" s="18"/>
      <c r="AK2162" s="18"/>
      <c r="AL2162" s="18"/>
      <c r="AN2162" s="36"/>
      <c r="AO2162" s="36"/>
      <c r="AP2162" s="36"/>
      <c r="AQ2162" s="36"/>
      <c r="AR2162" s="36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</row>
    <row r="2163" spans="6:69" x14ac:dyDescent="0.25">
      <c r="F2163" s="18"/>
      <c r="G2163" s="18"/>
      <c r="H2163" s="252"/>
      <c r="I2163" s="18"/>
      <c r="J2163" s="18"/>
      <c r="W2163" s="215"/>
      <c r="X2163" s="18"/>
      <c r="Y2163" s="31"/>
      <c r="Z2163" s="31"/>
      <c r="AA2163" s="43"/>
      <c r="AB2163" s="18"/>
      <c r="AC2163" s="18"/>
      <c r="AE2163" s="18"/>
      <c r="AF2163" s="18"/>
      <c r="AG2163" s="18"/>
      <c r="AI2163" s="18"/>
      <c r="AK2163" s="18"/>
      <c r="AL2163" s="18"/>
      <c r="AN2163" s="36"/>
      <c r="AO2163" s="36"/>
      <c r="AP2163" s="36"/>
      <c r="AQ2163" s="36"/>
      <c r="AR2163" s="36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</row>
    <row r="2164" spans="6:69" x14ac:dyDescent="0.25">
      <c r="F2164" s="18"/>
      <c r="G2164" s="18"/>
      <c r="H2164" s="252"/>
      <c r="I2164" s="18"/>
      <c r="J2164" s="18"/>
      <c r="W2164" s="215"/>
      <c r="X2164" s="18"/>
      <c r="Y2164" s="31"/>
      <c r="Z2164" s="31"/>
      <c r="AA2164" s="43"/>
      <c r="AB2164" s="18"/>
      <c r="AC2164" s="18"/>
      <c r="AE2164" s="18"/>
      <c r="AF2164" s="18"/>
      <c r="AG2164" s="18"/>
      <c r="AI2164" s="18"/>
      <c r="AK2164" s="18"/>
      <c r="AL2164" s="18"/>
      <c r="AN2164" s="36"/>
      <c r="AO2164" s="36"/>
      <c r="AP2164" s="36"/>
      <c r="AQ2164" s="36"/>
      <c r="AR2164" s="36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</row>
    <row r="2165" spans="6:69" x14ac:dyDescent="0.25">
      <c r="F2165" s="18"/>
      <c r="G2165" s="18"/>
      <c r="H2165" s="252"/>
      <c r="I2165" s="18"/>
      <c r="J2165" s="18"/>
      <c r="W2165" s="215"/>
      <c r="X2165" s="18"/>
      <c r="Y2165" s="31"/>
      <c r="Z2165" s="31"/>
      <c r="AA2165" s="43"/>
      <c r="AB2165" s="18"/>
      <c r="AC2165" s="18"/>
      <c r="AE2165" s="18"/>
      <c r="AF2165" s="18"/>
      <c r="AG2165" s="18"/>
      <c r="AI2165" s="18"/>
      <c r="AK2165" s="18"/>
      <c r="AL2165" s="18"/>
      <c r="AN2165" s="36"/>
      <c r="AO2165" s="36"/>
      <c r="AP2165" s="36"/>
      <c r="AQ2165" s="36"/>
      <c r="AR2165" s="36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</row>
    <row r="2166" spans="6:69" x14ac:dyDescent="0.25">
      <c r="F2166" s="18"/>
      <c r="G2166" s="18"/>
      <c r="H2166" s="252"/>
      <c r="I2166" s="18"/>
      <c r="J2166" s="18"/>
      <c r="W2166" s="215"/>
      <c r="X2166" s="18"/>
      <c r="Y2166" s="31"/>
      <c r="Z2166" s="31"/>
      <c r="AA2166" s="43"/>
      <c r="AB2166" s="18"/>
      <c r="AC2166" s="18"/>
      <c r="AE2166" s="18"/>
      <c r="AF2166" s="18"/>
      <c r="AG2166" s="18"/>
      <c r="AI2166" s="18"/>
      <c r="AK2166" s="18"/>
      <c r="AL2166" s="18"/>
      <c r="AN2166" s="36"/>
      <c r="AO2166" s="36"/>
      <c r="AP2166" s="36"/>
      <c r="AQ2166" s="36"/>
      <c r="AR2166" s="36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</row>
    <row r="2167" spans="6:69" x14ac:dyDescent="0.25">
      <c r="F2167" s="18"/>
      <c r="G2167" s="18"/>
      <c r="H2167" s="252"/>
      <c r="I2167" s="18"/>
      <c r="J2167" s="18"/>
      <c r="W2167" s="215"/>
      <c r="X2167" s="18"/>
      <c r="Y2167" s="31"/>
      <c r="Z2167" s="31"/>
      <c r="AA2167" s="43"/>
      <c r="AB2167" s="18"/>
      <c r="AC2167" s="18"/>
      <c r="AE2167" s="18"/>
      <c r="AF2167" s="18"/>
      <c r="AG2167" s="18"/>
      <c r="AI2167" s="18"/>
      <c r="AK2167" s="18"/>
      <c r="AL2167" s="18"/>
      <c r="AN2167" s="36"/>
      <c r="AO2167" s="36"/>
      <c r="AP2167" s="36"/>
      <c r="AQ2167" s="36"/>
      <c r="AR2167" s="36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</row>
    <row r="2168" spans="6:69" x14ac:dyDescent="0.25">
      <c r="F2168" s="18"/>
      <c r="G2168" s="18"/>
      <c r="H2168" s="252"/>
      <c r="I2168" s="18"/>
      <c r="J2168" s="18"/>
      <c r="W2168" s="215"/>
      <c r="X2168" s="18"/>
      <c r="Y2168" s="31"/>
      <c r="Z2168" s="31"/>
      <c r="AA2168" s="43"/>
      <c r="AB2168" s="18"/>
      <c r="AC2168" s="18"/>
      <c r="AE2168" s="18"/>
      <c r="AF2168" s="18"/>
      <c r="AG2168" s="18"/>
      <c r="AI2168" s="18"/>
      <c r="AK2168" s="18"/>
      <c r="AL2168" s="18"/>
      <c r="AN2168" s="36"/>
      <c r="AO2168" s="36"/>
      <c r="AP2168" s="36"/>
      <c r="AQ2168" s="36"/>
      <c r="AR2168" s="36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</row>
    <row r="2169" spans="6:69" x14ac:dyDescent="0.25">
      <c r="F2169" s="18"/>
      <c r="G2169" s="18"/>
      <c r="H2169" s="252"/>
      <c r="I2169" s="18"/>
      <c r="J2169" s="18"/>
      <c r="W2169" s="215"/>
      <c r="X2169" s="18"/>
      <c r="Y2169" s="31"/>
      <c r="Z2169" s="31"/>
      <c r="AA2169" s="43"/>
      <c r="AB2169" s="18"/>
      <c r="AC2169" s="18"/>
      <c r="AE2169" s="18"/>
      <c r="AF2169" s="18"/>
      <c r="AG2169" s="18"/>
      <c r="AI2169" s="18"/>
      <c r="AK2169" s="18"/>
      <c r="AL2169" s="18"/>
      <c r="AN2169" s="36"/>
      <c r="AO2169" s="36"/>
      <c r="AP2169" s="36"/>
      <c r="AQ2169" s="36"/>
      <c r="AR2169" s="36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</row>
    <row r="2170" spans="6:69" x14ac:dyDescent="0.25">
      <c r="F2170" s="18"/>
      <c r="G2170" s="18"/>
      <c r="H2170" s="252"/>
      <c r="I2170" s="18"/>
      <c r="J2170" s="18"/>
      <c r="W2170" s="215"/>
      <c r="X2170" s="18"/>
      <c r="Y2170" s="31"/>
      <c r="Z2170" s="31"/>
      <c r="AA2170" s="43"/>
      <c r="AB2170" s="18"/>
      <c r="AC2170" s="18"/>
      <c r="AE2170" s="18"/>
      <c r="AF2170" s="18"/>
      <c r="AG2170" s="18"/>
      <c r="AI2170" s="18"/>
      <c r="AK2170" s="18"/>
      <c r="AL2170" s="18"/>
      <c r="AN2170" s="36"/>
      <c r="AO2170" s="36"/>
      <c r="AP2170" s="36"/>
      <c r="AQ2170" s="36"/>
      <c r="AR2170" s="36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</row>
    <row r="2171" spans="6:69" x14ac:dyDescent="0.25">
      <c r="F2171" s="18"/>
      <c r="G2171" s="18"/>
      <c r="H2171" s="252"/>
      <c r="I2171" s="18"/>
      <c r="J2171" s="18"/>
      <c r="W2171" s="215"/>
      <c r="X2171" s="18"/>
      <c r="Y2171" s="31"/>
      <c r="Z2171" s="31"/>
      <c r="AA2171" s="43"/>
      <c r="AB2171" s="18"/>
      <c r="AC2171" s="18"/>
      <c r="AE2171" s="18"/>
      <c r="AF2171" s="18"/>
      <c r="AG2171" s="18"/>
      <c r="AI2171" s="18"/>
      <c r="AK2171" s="18"/>
      <c r="AL2171" s="18"/>
      <c r="AN2171" s="36"/>
      <c r="AO2171" s="36"/>
      <c r="AP2171" s="36"/>
      <c r="AQ2171" s="36"/>
      <c r="AR2171" s="36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</row>
    <row r="2172" spans="6:69" x14ac:dyDescent="0.25">
      <c r="F2172" s="18"/>
      <c r="G2172" s="18"/>
      <c r="H2172" s="252"/>
      <c r="I2172" s="18"/>
      <c r="J2172" s="18"/>
      <c r="W2172" s="215"/>
      <c r="X2172" s="18"/>
      <c r="Y2172" s="31"/>
      <c r="Z2172" s="31"/>
      <c r="AA2172" s="43"/>
      <c r="AB2172" s="18"/>
      <c r="AC2172" s="18"/>
      <c r="AE2172" s="18"/>
      <c r="AF2172" s="18"/>
      <c r="AG2172" s="18"/>
      <c r="AI2172" s="18"/>
      <c r="AK2172" s="18"/>
      <c r="AL2172" s="18"/>
      <c r="AN2172" s="36"/>
      <c r="AO2172" s="36"/>
      <c r="AP2172" s="36"/>
      <c r="AQ2172" s="36"/>
      <c r="AR2172" s="36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</row>
    <row r="2173" spans="6:69" x14ac:dyDescent="0.25">
      <c r="F2173" s="18"/>
      <c r="G2173" s="18"/>
      <c r="H2173" s="252"/>
      <c r="I2173" s="18"/>
      <c r="J2173" s="18"/>
      <c r="W2173" s="215"/>
      <c r="X2173" s="18"/>
      <c r="Y2173" s="31"/>
      <c r="Z2173" s="31"/>
      <c r="AA2173" s="43"/>
      <c r="AB2173" s="18"/>
      <c r="AC2173" s="18"/>
      <c r="AE2173" s="18"/>
      <c r="AF2173" s="18"/>
      <c r="AG2173" s="18"/>
      <c r="AI2173" s="18"/>
      <c r="AK2173" s="18"/>
      <c r="AL2173" s="18"/>
      <c r="AN2173" s="36"/>
      <c r="AO2173" s="36"/>
      <c r="AP2173" s="36"/>
      <c r="AQ2173" s="36"/>
      <c r="AR2173" s="36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</row>
    <row r="2174" spans="6:69" x14ac:dyDescent="0.25">
      <c r="F2174" s="18"/>
      <c r="G2174" s="18"/>
      <c r="H2174" s="252"/>
      <c r="I2174" s="18"/>
      <c r="J2174" s="18"/>
      <c r="W2174" s="215"/>
      <c r="X2174" s="18"/>
      <c r="Y2174" s="31"/>
      <c r="Z2174" s="31"/>
      <c r="AA2174" s="43"/>
      <c r="AB2174" s="18"/>
      <c r="AC2174" s="18"/>
      <c r="AE2174" s="18"/>
      <c r="AF2174" s="18"/>
      <c r="AG2174" s="18"/>
      <c r="AI2174" s="18"/>
      <c r="AK2174" s="18"/>
      <c r="AL2174" s="18"/>
      <c r="AN2174" s="36"/>
      <c r="AO2174" s="36"/>
      <c r="AP2174" s="36"/>
      <c r="AQ2174" s="36"/>
      <c r="AR2174" s="36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</row>
    <row r="2175" spans="6:69" x14ac:dyDescent="0.25">
      <c r="F2175" s="18"/>
      <c r="G2175" s="18"/>
      <c r="H2175" s="252"/>
      <c r="I2175" s="18"/>
      <c r="J2175" s="18"/>
      <c r="W2175" s="215"/>
      <c r="X2175" s="18"/>
      <c r="Y2175" s="31"/>
      <c r="Z2175" s="31"/>
      <c r="AA2175" s="43"/>
      <c r="AB2175" s="18"/>
      <c r="AC2175" s="18"/>
      <c r="AE2175" s="18"/>
      <c r="AF2175" s="18"/>
      <c r="AG2175" s="18"/>
      <c r="AI2175" s="18"/>
      <c r="AK2175" s="18"/>
      <c r="AL2175" s="18"/>
      <c r="AN2175" s="36"/>
      <c r="AO2175" s="36"/>
      <c r="AP2175" s="36"/>
      <c r="AQ2175" s="36"/>
      <c r="AR2175" s="36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</row>
    <row r="2176" spans="6:69" x14ac:dyDescent="0.25">
      <c r="F2176" s="18"/>
      <c r="G2176" s="18"/>
      <c r="H2176" s="252"/>
      <c r="I2176" s="18"/>
      <c r="J2176" s="18"/>
      <c r="W2176" s="215"/>
      <c r="X2176" s="18"/>
      <c r="Y2176" s="31"/>
      <c r="Z2176" s="31"/>
      <c r="AA2176" s="43"/>
      <c r="AB2176" s="18"/>
      <c r="AC2176" s="18"/>
      <c r="AE2176" s="18"/>
      <c r="AF2176" s="18"/>
      <c r="AG2176" s="18"/>
      <c r="AI2176" s="18"/>
      <c r="AK2176" s="18"/>
      <c r="AL2176" s="18"/>
      <c r="AN2176" s="36"/>
      <c r="AO2176" s="36"/>
      <c r="AP2176" s="36"/>
      <c r="AQ2176" s="36"/>
      <c r="AR2176" s="36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</row>
    <row r="2177" spans="6:69" x14ac:dyDescent="0.25">
      <c r="F2177" s="18"/>
      <c r="G2177" s="18"/>
      <c r="H2177" s="252"/>
      <c r="I2177" s="18"/>
      <c r="J2177" s="18"/>
      <c r="W2177" s="215"/>
      <c r="X2177" s="18"/>
      <c r="Y2177" s="31"/>
      <c r="Z2177" s="31"/>
      <c r="AA2177" s="43"/>
      <c r="AB2177" s="18"/>
      <c r="AC2177" s="18"/>
      <c r="AE2177" s="18"/>
      <c r="AF2177" s="18"/>
      <c r="AG2177" s="18"/>
      <c r="AI2177" s="18"/>
      <c r="AK2177" s="18"/>
      <c r="AL2177" s="18"/>
      <c r="AN2177" s="36"/>
      <c r="AO2177" s="36"/>
      <c r="AP2177" s="36"/>
      <c r="AQ2177" s="36"/>
      <c r="AR2177" s="36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</row>
    <row r="2178" spans="6:69" x14ac:dyDescent="0.25">
      <c r="F2178" s="18"/>
      <c r="G2178" s="18"/>
      <c r="H2178" s="252"/>
      <c r="I2178" s="18"/>
      <c r="J2178" s="18"/>
      <c r="W2178" s="215"/>
      <c r="X2178" s="18"/>
      <c r="Y2178" s="31"/>
      <c r="Z2178" s="31"/>
      <c r="AA2178" s="43"/>
      <c r="AB2178" s="18"/>
      <c r="AC2178" s="18"/>
      <c r="AE2178" s="18"/>
      <c r="AF2178" s="18"/>
      <c r="AG2178" s="18"/>
      <c r="AI2178" s="18"/>
      <c r="AK2178" s="18"/>
      <c r="AL2178" s="18"/>
      <c r="AN2178" s="36"/>
      <c r="AO2178" s="36"/>
      <c r="AP2178" s="36"/>
      <c r="AQ2178" s="36"/>
      <c r="AR2178" s="36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</row>
    <row r="2179" spans="6:69" x14ac:dyDescent="0.25">
      <c r="F2179" s="18"/>
      <c r="G2179" s="18"/>
      <c r="H2179" s="252"/>
      <c r="I2179" s="18"/>
      <c r="J2179" s="18"/>
      <c r="W2179" s="215"/>
      <c r="X2179" s="18"/>
      <c r="Y2179" s="31"/>
      <c r="Z2179" s="31"/>
      <c r="AA2179" s="43"/>
      <c r="AB2179" s="18"/>
      <c r="AC2179" s="18"/>
      <c r="AE2179" s="18"/>
      <c r="AF2179" s="18"/>
      <c r="AG2179" s="18"/>
      <c r="AI2179" s="18"/>
      <c r="AK2179" s="18"/>
      <c r="AL2179" s="18"/>
      <c r="AN2179" s="36"/>
      <c r="AO2179" s="36"/>
      <c r="AP2179" s="36"/>
      <c r="AQ2179" s="36"/>
      <c r="AR2179" s="36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</row>
    <row r="2180" spans="6:69" x14ac:dyDescent="0.25">
      <c r="F2180" s="18"/>
      <c r="G2180" s="18"/>
      <c r="H2180" s="252"/>
      <c r="I2180" s="18"/>
      <c r="J2180" s="18"/>
      <c r="W2180" s="215"/>
      <c r="X2180" s="18"/>
      <c r="Y2180" s="31"/>
      <c r="Z2180" s="31"/>
      <c r="AA2180" s="43"/>
      <c r="AB2180" s="18"/>
      <c r="AC2180" s="18"/>
      <c r="AE2180" s="18"/>
      <c r="AF2180" s="18"/>
      <c r="AG2180" s="18"/>
      <c r="AI2180" s="18"/>
      <c r="AK2180" s="18"/>
      <c r="AL2180" s="18"/>
      <c r="AN2180" s="36"/>
      <c r="AO2180" s="36"/>
      <c r="AP2180" s="36"/>
      <c r="AQ2180" s="36"/>
      <c r="AR2180" s="36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</row>
    <row r="2181" spans="6:69" x14ac:dyDescent="0.25">
      <c r="F2181" s="18"/>
      <c r="G2181" s="18"/>
      <c r="H2181" s="252"/>
      <c r="I2181" s="18"/>
      <c r="J2181" s="18"/>
      <c r="W2181" s="215"/>
      <c r="X2181" s="18"/>
      <c r="Y2181" s="31"/>
      <c r="Z2181" s="31"/>
      <c r="AA2181" s="43"/>
      <c r="AB2181" s="18"/>
      <c r="AC2181" s="18"/>
      <c r="AE2181" s="18"/>
      <c r="AF2181" s="18"/>
      <c r="AG2181" s="18"/>
      <c r="AI2181" s="18"/>
      <c r="AK2181" s="18"/>
      <c r="AL2181" s="18"/>
      <c r="AN2181" s="36"/>
      <c r="AO2181" s="36"/>
      <c r="AP2181" s="36"/>
      <c r="AQ2181" s="36"/>
      <c r="AR2181" s="36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</row>
    <row r="2182" spans="6:69" x14ac:dyDescent="0.25">
      <c r="F2182" s="18"/>
      <c r="G2182" s="18"/>
      <c r="H2182" s="252"/>
      <c r="I2182" s="18"/>
      <c r="J2182" s="18"/>
      <c r="W2182" s="215"/>
      <c r="X2182" s="18"/>
      <c r="Y2182" s="31"/>
      <c r="Z2182" s="31"/>
      <c r="AA2182" s="43"/>
      <c r="AB2182" s="18"/>
      <c r="AC2182" s="18"/>
      <c r="AE2182" s="18"/>
      <c r="AF2182" s="18"/>
      <c r="AG2182" s="18"/>
      <c r="AI2182" s="18"/>
      <c r="AK2182" s="18"/>
      <c r="AL2182" s="18"/>
      <c r="AN2182" s="36"/>
      <c r="AO2182" s="36"/>
      <c r="AP2182" s="36"/>
      <c r="AQ2182" s="36"/>
      <c r="AR2182" s="36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</row>
    <row r="2183" spans="6:69" x14ac:dyDescent="0.25">
      <c r="F2183" s="18"/>
      <c r="G2183" s="18"/>
      <c r="H2183" s="252"/>
      <c r="I2183" s="18"/>
      <c r="J2183" s="18"/>
      <c r="W2183" s="215"/>
      <c r="X2183" s="18"/>
      <c r="Y2183" s="31"/>
      <c r="Z2183" s="31"/>
      <c r="AA2183" s="43"/>
      <c r="AB2183" s="18"/>
      <c r="AC2183" s="18"/>
      <c r="AE2183" s="18"/>
      <c r="AF2183" s="18"/>
      <c r="AG2183" s="18"/>
      <c r="AI2183" s="18"/>
      <c r="AK2183" s="18"/>
      <c r="AL2183" s="18"/>
      <c r="AN2183" s="36"/>
      <c r="AO2183" s="36"/>
      <c r="AP2183" s="36"/>
      <c r="AQ2183" s="36"/>
      <c r="AR2183" s="36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</row>
    <row r="2184" spans="6:69" x14ac:dyDescent="0.25">
      <c r="F2184" s="18"/>
      <c r="G2184" s="18"/>
      <c r="H2184" s="252"/>
      <c r="I2184" s="18"/>
      <c r="J2184" s="18"/>
      <c r="W2184" s="215"/>
      <c r="X2184" s="18"/>
      <c r="Y2184" s="31"/>
      <c r="Z2184" s="31"/>
      <c r="AA2184" s="43"/>
      <c r="AB2184" s="18"/>
      <c r="AC2184" s="18"/>
      <c r="AE2184" s="18"/>
      <c r="AF2184" s="18"/>
      <c r="AG2184" s="18"/>
      <c r="AI2184" s="18"/>
      <c r="AK2184" s="18"/>
      <c r="AL2184" s="18"/>
      <c r="AN2184" s="36"/>
      <c r="AO2184" s="36"/>
      <c r="AP2184" s="36"/>
      <c r="AQ2184" s="36"/>
      <c r="AR2184" s="36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</row>
    <row r="2185" spans="6:69" x14ac:dyDescent="0.25">
      <c r="F2185" s="18"/>
      <c r="G2185" s="18"/>
      <c r="H2185" s="252"/>
      <c r="I2185" s="18"/>
      <c r="J2185" s="18"/>
      <c r="W2185" s="215"/>
      <c r="X2185" s="18"/>
      <c r="Y2185" s="31"/>
      <c r="Z2185" s="31"/>
      <c r="AA2185" s="43"/>
      <c r="AB2185" s="18"/>
      <c r="AC2185" s="18"/>
      <c r="AE2185" s="18"/>
      <c r="AF2185" s="18"/>
      <c r="AG2185" s="18"/>
      <c r="AI2185" s="18"/>
      <c r="AK2185" s="18"/>
      <c r="AL2185" s="18"/>
      <c r="AN2185" s="36"/>
      <c r="AO2185" s="36"/>
      <c r="AP2185" s="36"/>
      <c r="AQ2185" s="36"/>
      <c r="AR2185" s="36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</row>
    <row r="2186" spans="6:69" x14ac:dyDescent="0.25">
      <c r="F2186" s="18"/>
      <c r="G2186" s="18"/>
      <c r="H2186" s="252"/>
      <c r="I2186" s="18"/>
      <c r="J2186" s="18"/>
      <c r="W2186" s="215"/>
      <c r="X2186" s="18"/>
      <c r="Y2186" s="31"/>
      <c r="Z2186" s="31"/>
      <c r="AA2186" s="43"/>
      <c r="AB2186" s="18"/>
      <c r="AC2186" s="18"/>
      <c r="AE2186" s="18"/>
      <c r="AF2186" s="18"/>
      <c r="AG2186" s="18"/>
      <c r="AI2186" s="18"/>
      <c r="AK2186" s="18"/>
      <c r="AL2186" s="18"/>
      <c r="AN2186" s="36"/>
      <c r="AO2186" s="36"/>
      <c r="AP2186" s="36"/>
      <c r="AQ2186" s="36"/>
      <c r="AR2186" s="36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</row>
    <row r="2187" spans="6:69" x14ac:dyDescent="0.25">
      <c r="F2187" s="18"/>
      <c r="G2187" s="18"/>
      <c r="H2187" s="252"/>
      <c r="I2187" s="18"/>
      <c r="J2187" s="18"/>
      <c r="W2187" s="215"/>
      <c r="X2187" s="18"/>
      <c r="Y2187" s="31"/>
      <c r="Z2187" s="31"/>
      <c r="AA2187" s="43"/>
      <c r="AB2187" s="18"/>
      <c r="AC2187" s="18"/>
      <c r="AE2187" s="18"/>
      <c r="AF2187" s="18"/>
      <c r="AG2187" s="18"/>
      <c r="AI2187" s="18"/>
      <c r="AK2187" s="18"/>
      <c r="AL2187" s="18"/>
      <c r="AN2187" s="36"/>
      <c r="AO2187" s="36"/>
      <c r="AP2187" s="36"/>
      <c r="AQ2187" s="36"/>
      <c r="AR2187" s="36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</row>
    <row r="2188" spans="6:69" x14ac:dyDescent="0.25">
      <c r="F2188" s="18"/>
      <c r="G2188" s="18"/>
      <c r="H2188" s="252"/>
      <c r="I2188" s="18"/>
      <c r="J2188" s="18"/>
      <c r="W2188" s="215"/>
      <c r="X2188" s="18"/>
      <c r="Y2188" s="31"/>
      <c r="Z2188" s="31"/>
      <c r="AA2188" s="43"/>
      <c r="AB2188" s="18"/>
      <c r="AC2188" s="18"/>
      <c r="AE2188" s="18"/>
      <c r="AF2188" s="18"/>
      <c r="AG2188" s="18"/>
      <c r="AI2188" s="18"/>
      <c r="AK2188" s="18"/>
      <c r="AL2188" s="18"/>
      <c r="AN2188" s="36"/>
      <c r="AO2188" s="36"/>
      <c r="AP2188" s="36"/>
      <c r="AQ2188" s="36"/>
      <c r="AR2188" s="36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</row>
    <row r="2189" spans="6:69" x14ac:dyDescent="0.25">
      <c r="F2189" s="18"/>
      <c r="G2189" s="18"/>
      <c r="H2189" s="252"/>
      <c r="I2189" s="18"/>
      <c r="J2189" s="18"/>
      <c r="W2189" s="215"/>
      <c r="X2189" s="18"/>
      <c r="Y2189" s="31"/>
      <c r="Z2189" s="31"/>
      <c r="AA2189" s="43"/>
      <c r="AB2189" s="18"/>
      <c r="AC2189" s="18"/>
      <c r="AE2189" s="18"/>
      <c r="AF2189" s="18"/>
      <c r="AG2189" s="18"/>
      <c r="AI2189" s="18"/>
      <c r="AK2189" s="18"/>
      <c r="AL2189" s="18"/>
      <c r="AN2189" s="36"/>
      <c r="AO2189" s="36"/>
      <c r="AP2189" s="36"/>
      <c r="AQ2189" s="36"/>
      <c r="AR2189" s="36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</row>
    <row r="2190" spans="6:69" x14ac:dyDescent="0.25">
      <c r="F2190" s="18"/>
      <c r="G2190" s="18"/>
      <c r="H2190" s="252"/>
      <c r="I2190" s="18"/>
      <c r="J2190" s="18"/>
      <c r="W2190" s="215"/>
      <c r="X2190" s="18"/>
      <c r="Y2190" s="31"/>
      <c r="Z2190" s="31"/>
      <c r="AA2190" s="43"/>
      <c r="AB2190" s="18"/>
      <c r="AC2190" s="18"/>
      <c r="AE2190" s="18"/>
      <c r="AF2190" s="18"/>
      <c r="AG2190" s="18"/>
      <c r="AI2190" s="18"/>
      <c r="AK2190" s="18"/>
      <c r="AL2190" s="18"/>
      <c r="AN2190" s="36"/>
      <c r="AO2190" s="36"/>
      <c r="AP2190" s="36"/>
      <c r="AQ2190" s="36"/>
      <c r="AR2190" s="36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</row>
    <row r="2191" spans="6:69" x14ac:dyDescent="0.25">
      <c r="F2191" s="18"/>
      <c r="G2191" s="18"/>
      <c r="H2191" s="252"/>
      <c r="I2191" s="18"/>
      <c r="J2191" s="18"/>
      <c r="W2191" s="215"/>
      <c r="X2191" s="18"/>
      <c r="Y2191" s="31"/>
      <c r="Z2191" s="31"/>
      <c r="AA2191" s="43"/>
      <c r="AB2191" s="18"/>
      <c r="AC2191" s="18"/>
      <c r="AE2191" s="18"/>
      <c r="AF2191" s="18"/>
      <c r="AG2191" s="18"/>
      <c r="AI2191" s="18"/>
      <c r="AK2191" s="18"/>
      <c r="AL2191" s="18"/>
      <c r="AN2191" s="36"/>
      <c r="AO2191" s="36"/>
      <c r="AP2191" s="36"/>
      <c r="AQ2191" s="36"/>
      <c r="AR2191" s="36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</row>
    <row r="2192" spans="6:69" x14ac:dyDescent="0.25">
      <c r="F2192" s="18"/>
      <c r="G2192" s="18"/>
      <c r="H2192" s="252"/>
      <c r="I2192" s="18"/>
      <c r="J2192" s="18"/>
      <c r="W2192" s="215"/>
      <c r="X2192" s="18"/>
      <c r="Y2192" s="31"/>
      <c r="Z2192" s="31"/>
      <c r="AA2192" s="43"/>
      <c r="AB2192" s="18"/>
      <c r="AC2192" s="18"/>
      <c r="AE2192" s="18"/>
      <c r="AF2192" s="18"/>
      <c r="AG2192" s="18"/>
      <c r="AI2192" s="18"/>
      <c r="AK2192" s="18"/>
      <c r="AL2192" s="18"/>
      <c r="AN2192" s="36"/>
      <c r="AO2192" s="36"/>
      <c r="AP2192" s="36"/>
      <c r="AQ2192" s="36"/>
      <c r="AR2192" s="36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</row>
    <row r="2193" spans="6:69" x14ac:dyDescent="0.25">
      <c r="F2193" s="18"/>
      <c r="G2193" s="18"/>
      <c r="H2193" s="252"/>
      <c r="I2193" s="18"/>
      <c r="J2193" s="18"/>
      <c r="W2193" s="215"/>
      <c r="X2193" s="18"/>
      <c r="Y2193" s="31"/>
      <c r="Z2193" s="31"/>
      <c r="AA2193" s="43"/>
      <c r="AB2193" s="18"/>
      <c r="AC2193" s="18"/>
      <c r="AE2193" s="18"/>
      <c r="AF2193" s="18"/>
      <c r="AG2193" s="18"/>
      <c r="AI2193" s="18"/>
      <c r="AK2193" s="18"/>
      <c r="AL2193" s="18"/>
      <c r="AN2193" s="36"/>
      <c r="AO2193" s="36"/>
      <c r="AP2193" s="36"/>
      <c r="AQ2193" s="36"/>
      <c r="AR2193" s="36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</row>
    <row r="2194" spans="6:69" x14ac:dyDescent="0.25">
      <c r="F2194" s="18"/>
      <c r="G2194" s="18"/>
      <c r="H2194" s="252"/>
      <c r="I2194" s="18"/>
      <c r="J2194" s="18"/>
      <c r="W2194" s="215"/>
      <c r="X2194" s="18"/>
      <c r="Y2194" s="31"/>
      <c r="Z2194" s="31"/>
      <c r="AA2194" s="43"/>
      <c r="AB2194" s="18"/>
      <c r="AC2194" s="18"/>
      <c r="AE2194" s="18"/>
      <c r="AF2194" s="18"/>
      <c r="AG2194" s="18"/>
      <c r="AI2194" s="18"/>
      <c r="AK2194" s="18"/>
      <c r="AL2194" s="18"/>
      <c r="AN2194" s="36"/>
      <c r="AO2194" s="36"/>
      <c r="AP2194" s="36"/>
      <c r="AQ2194" s="36"/>
      <c r="AR2194" s="36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</row>
    <row r="2195" spans="6:69" x14ac:dyDescent="0.25">
      <c r="F2195" s="18"/>
      <c r="G2195" s="18"/>
      <c r="H2195" s="252"/>
      <c r="I2195" s="18"/>
      <c r="J2195" s="18"/>
      <c r="W2195" s="215"/>
      <c r="X2195" s="18"/>
      <c r="Y2195" s="31"/>
      <c r="Z2195" s="31"/>
      <c r="AA2195" s="43"/>
      <c r="AB2195" s="18"/>
      <c r="AC2195" s="18"/>
      <c r="AE2195" s="18"/>
      <c r="AF2195" s="18"/>
      <c r="AG2195" s="18"/>
      <c r="AI2195" s="18"/>
      <c r="AK2195" s="18"/>
      <c r="AL2195" s="18"/>
      <c r="AN2195" s="36"/>
      <c r="AO2195" s="36"/>
      <c r="AP2195" s="36"/>
      <c r="AQ2195" s="36"/>
      <c r="AR2195" s="36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</row>
    <row r="2196" spans="6:69" x14ac:dyDescent="0.25">
      <c r="F2196" s="18"/>
      <c r="G2196" s="18"/>
      <c r="H2196" s="252"/>
      <c r="I2196" s="18"/>
      <c r="J2196" s="18"/>
      <c r="W2196" s="215"/>
      <c r="X2196" s="18"/>
      <c r="Y2196" s="31"/>
      <c r="Z2196" s="31"/>
      <c r="AA2196" s="43"/>
      <c r="AB2196" s="18"/>
      <c r="AC2196" s="18"/>
      <c r="AE2196" s="18"/>
      <c r="AF2196" s="18"/>
      <c r="AG2196" s="18"/>
      <c r="AI2196" s="18"/>
      <c r="AK2196" s="18"/>
      <c r="AL2196" s="18"/>
      <c r="AN2196" s="36"/>
      <c r="AO2196" s="36"/>
      <c r="AP2196" s="36"/>
      <c r="AQ2196" s="36"/>
      <c r="AR2196" s="36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</row>
    <row r="2197" spans="6:69" x14ac:dyDescent="0.25">
      <c r="F2197" s="18"/>
      <c r="G2197" s="18"/>
      <c r="H2197" s="252"/>
      <c r="I2197" s="18"/>
      <c r="J2197" s="18"/>
      <c r="W2197" s="215"/>
      <c r="X2197" s="18"/>
      <c r="Y2197" s="31"/>
      <c r="Z2197" s="31"/>
      <c r="AA2197" s="43"/>
      <c r="AB2197" s="18"/>
      <c r="AC2197" s="18"/>
      <c r="AE2197" s="18"/>
      <c r="AF2197" s="18"/>
      <c r="AG2197" s="18"/>
      <c r="AI2197" s="18"/>
      <c r="AK2197" s="18"/>
      <c r="AL2197" s="18"/>
      <c r="AN2197" s="36"/>
      <c r="AO2197" s="36"/>
      <c r="AP2197" s="36"/>
      <c r="AQ2197" s="36"/>
      <c r="AR2197" s="36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</row>
    <row r="2198" spans="6:69" x14ac:dyDescent="0.25">
      <c r="F2198" s="18"/>
      <c r="G2198" s="18"/>
      <c r="H2198" s="252"/>
      <c r="I2198" s="18"/>
      <c r="J2198" s="18"/>
      <c r="W2198" s="215"/>
      <c r="X2198" s="18"/>
      <c r="Y2198" s="31"/>
      <c r="Z2198" s="31"/>
      <c r="AA2198" s="43"/>
      <c r="AB2198" s="18"/>
      <c r="AC2198" s="18"/>
      <c r="AE2198" s="18"/>
      <c r="AF2198" s="18"/>
      <c r="AG2198" s="18"/>
      <c r="AI2198" s="18"/>
      <c r="AK2198" s="18"/>
      <c r="AL2198" s="18"/>
      <c r="AN2198" s="36"/>
      <c r="AO2198" s="36"/>
      <c r="AP2198" s="36"/>
      <c r="AQ2198" s="36"/>
      <c r="AR2198" s="36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</row>
    <row r="2199" spans="6:69" x14ac:dyDescent="0.25">
      <c r="F2199" s="18"/>
      <c r="G2199" s="18"/>
      <c r="H2199" s="252"/>
      <c r="I2199" s="18"/>
      <c r="J2199" s="18"/>
      <c r="W2199" s="215"/>
      <c r="X2199" s="18"/>
      <c r="Y2199" s="31"/>
      <c r="Z2199" s="31"/>
      <c r="AA2199" s="43"/>
      <c r="AB2199" s="18"/>
      <c r="AC2199" s="18"/>
      <c r="AE2199" s="18"/>
      <c r="AF2199" s="18"/>
      <c r="AG2199" s="18"/>
      <c r="AI2199" s="18"/>
      <c r="AK2199" s="18"/>
      <c r="AL2199" s="18"/>
      <c r="AN2199" s="36"/>
      <c r="AO2199" s="36"/>
      <c r="AP2199" s="36"/>
      <c r="AQ2199" s="36"/>
      <c r="AR2199" s="36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</row>
    <row r="2200" spans="6:69" x14ac:dyDescent="0.25">
      <c r="F2200" s="18"/>
      <c r="G2200" s="18"/>
      <c r="H2200" s="252"/>
      <c r="I2200" s="18"/>
      <c r="J2200" s="18"/>
      <c r="W2200" s="215"/>
      <c r="X2200" s="18"/>
      <c r="Y2200" s="31"/>
      <c r="Z2200" s="31"/>
      <c r="AA2200" s="43"/>
      <c r="AB2200" s="18"/>
      <c r="AC2200" s="18"/>
      <c r="AE2200" s="18"/>
      <c r="AF2200" s="18"/>
      <c r="AG2200" s="18"/>
      <c r="AI2200" s="18"/>
      <c r="AK2200" s="18"/>
      <c r="AL2200" s="18"/>
      <c r="AN2200" s="36"/>
      <c r="AO2200" s="36"/>
      <c r="AP2200" s="36"/>
      <c r="AQ2200" s="36"/>
      <c r="AR2200" s="36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</row>
    <row r="2201" spans="6:69" x14ac:dyDescent="0.25">
      <c r="F2201" s="18"/>
      <c r="G2201" s="18"/>
      <c r="H2201" s="252"/>
      <c r="I2201" s="18"/>
      <c r="J2201" s="18"/>
      <c r="W2201" s="215"/>
      <c r="X2201" s="18"/>
      <c r="Y2201" s="31"/>
      <c r="Z2201" s="31"/>
      <c r="AA2201" s="43"/>
      <c r="AB2201" s="18"/>
      <c r="AC2201" s="18"/>
      <c r="AE2201" s="18"/>
      <c r="AF2201" s="18"/>
      <c r="AG2201" s="18"/>
      <c r="AI2201" s="18"/>
      <c r="AK2201" s="18"/>
      <c r="AL2201" s="18"/>
      <c r="AN2201" s="36"/>
      <c r="AO2201" s="36"/>
      <c r="AP2201" s="36"/>
      <c r="AQ2201" s="36"/>
      <c r="AR2201" s="36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</row>
    <row r="2202" spans="6:69" x14ac:dyDescent="0.25">
      <c r="F2202" s="18"/>
      <c r="G2202" s="18"/>
      <c r="H2202" s="252"/>
      <c r="I2202" s="18"/>
      <c r="J2202" s="18"/>
      <c r="W2202" s="215"/>
      <c r="X2202" s="18"/>
      <c r="Y2202" s="31"/>
      <c r="Z2202" s="31"/>
      <c r="AA2202" s="43"/>
      <c r="AB2202" s="18"/>
      <c r="AC2202" s="18"/>
      <c r="AE2202" s="18"/>
      <c r="AF2202" s="18"/>
      <c r="AG2202" s="18"/>
      <c r="AI2202" s="18"/>
      <c r="AK2202" s="18"/>
      <c r="AL2202" s="18"/>
      <c r="AN2202" s="36"/>
      <c r="AO2202" s="36"/>
      <c r="AP2202" s="36"/>
      <c r="AQ2202" s="36"/>
      <c r="AR2202" s="36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</row>
    <row r="2203" spans="6:69" x14ac:dyDescent="0.25">
      <c r="F2203" s="18"/>
      <c r="G2203" s="18"/>
      <c r="H2203" s="252"/>
      <c r="I2203" s="18"/>
      <c r="J2203" s="18"/>
      <c r="W2203" s="215"/>
      <c r="X2203" s="18"/>
      <c r="Y2203" s="31"/>
      <c r="Z2203" s="31"/>
      <c r="AA2203" s="43"/>
      <c r="AB2203" s="18"/>
      <c r="AC2203" s="18"/>
      <c r="AE2203" s="18"/>
      <c r="AF2203" s="18"/>
      <c r="AG2203" s="18"/>
      <c r="AI2203" s="18"/>
      <c r="AK2203" s="18"/>
      <c r="AL2203" s="18"/>
      <c r="AN2203" s="36"/>
      <c r="AO2203" s="36"/>
      <c r="AP2203" s="36"/>
      <c r="AQ2203" s="36"/>
      <c r="AR2203" s="36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</row>
    <row r="2204" spans="6:69" x14ac:dyDescent="0.25">
      <c r="F2204" s="18"/>
      <c r="G2204" s="18"/>
      <c r="H2204" s="252"/>
      <c r="I2204" s="18"/>
      <c r="J2204" s="18"/>
      <c r="W2204" s="215"/>
      <c r="X2204" s="18"/>
      <c r="Y2204" s="31"/>
      <c r="Z2204" s="31"/>
      <c r="AA2204" s="43"/>
      <c r="AB2204" s="18"/>
      <c r="AC2204" s="18"/>
      <c r="AE2204" s="18"/>
      <c r="AF2204" s="18"/>
      <c r="AG2204" s="18"/>
      <c r="AI2204" s="18"/>
      <c r="AK2204" s="18"/>
      <c r="AL2204" s="18"/>
      <c r="AN2204" s="36"/>
      <c r="AO2204" s="36"/>
      <c r="AP2204" s="36"/>
      <c r="AQ2204" s="36"/>
      <c r="AR2204" s="36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</row>
    <row r="2205" spans="6:69" x14ac:dyDescent="0.25">
      <c r="F2205" s="18"/>
      <c r="G2205" s="18"/>
      <c r="H2205" s="252"/>
      <c r="I2205" s="18"/>
      <c r="J2205" s="18"/>
      <c r="W2205" s="215"/>
      <c r="X2205" s="18"/>
      <c r="Y2205" s="31"/>
      <c r="Z2205" s="31"/>
      <c r="AA2205" s="43"/>
      <c r="AB2205" s="18"/>
      <c r="AC2205" s="18"/>
      <c r="AE2205" s="18"/>
      <c r="AF2205" s="18"/>
      <c r="AG2205" s="18"/>
      <c r="AI2205" s="18"/>
      <c r="AK2205" s="18"/>
      <c r="AL2205" s="18"/>
      <c r="AN2205" s="36"/>
      <c r="AO2205" s="36"/>
      <c r="AP2205" s="36"/>
      <c r="AQ2205" s="36"/>
      <c r="AR2205" s="36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</row>
    <row r="2206" spans="6:69" x14ac:dyDescent="0.25">
      <c r="F2206" s="18"/>
      <c r="G2206" s="18"/>
      <c r="H2206" s="252"/>
      <c r="I2206" s="18"/>
      <c r="J2206" s="18"/>
      <c r="W2206" s="215"/>
      <c r="X2206" s="18"/>
      <c r="Y2206" s="31"/>
      <c r="Z2206" s="31"/>
      <c r="AA2206" s="43"/>
      <c r="AB2206" s="18"/>
      <c r="AC2206" s="18"/>
      <c r="AE2206" s="18"/>
      <c r="AF2206" s="18"/>
      <c r="AG2206" s="18"/>
      <c r="AI2206" s="18"/>
      <c r="AK2206" s="18"/>
      <c r="AL2206" s="18"/>
      <c r="AN2206" s="36"/>
      <c r="AO2206" s="36"/>
      <c r="AP2206" s="36"/>
      <c r="AQ2206" s="36"/>
      <c r="AR2206" s="36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</row>
    <row r="2207" spans="6:69" x14ac:dyDescent="0.25">
      <c r="F2207" s="18"/>
      <c r="G2207" s="18"/>
      <c r="H2207" s="252"/>
      <c r="I2207" s="18"/>
      <c r="J2207" s="18"/>
      <c r="W2207" s="215"/>
      <c r="X2207" s="18"/>
      <c r="Y2207" s="31"/>
      <c r="Z2207" s="31"/>
      <c r="AA2207" s="43"/>
      <c r="AB2207" s="18"/>
      <c r="AC2207" s="18"/>
      <c r="AE2207" s="18"/>
      <c r="AF2207" s="18"/>
      <c r="AG2207" s="18"/>
      <c r="AI2207" s="18"/>
      <c r="AK2207" s="18"/>
      <c r="AL2207" s="18"/>
      <c r="AN2207" s="36"/>
      <c r="AO2207" s="36"/>
      <c r="AP2207" s="36"/>
      <c r="AQ2207" s="36"/>
      <c r="AR2207" s="36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</row>
    <row r="2208" spans="6:69" x14ac:dyDescent="0.25">
      <c r="F2208" s="18"/>
      <c r="G2208" s="18"/>
      <c r="H2208" s="252"/>
      <c r="I2208" s="18"/>
      <c r="J2208" s="18"/>
      <c r="W2208" s="215"/>
      <c r="X2208" s="18"/>
      <c r="Y2208" s="31"/>
      <c r="Z2208" s="31"/>
      <c r="AA2208" s="43"/>
      <c r="AB2208" s="18"/>
      <c r="AC2208" s="18"/>
      <c r="AE2208" s="18"/>
      <c r="AF2208" s="18"/>
      <c r="AG2208" s="18"/>
      <c r="AI2208" s="18"/>
      <c r="AK2208" s="18"/>
      <c r="AL2208" s="18"/>
      <c r="AN2208" s="36"/>
      <c r="AO2208" s="36"/>
      <c r="AP2208" s="36"/>
      <c r="AQ2208" s="36"/>
      <c r="AR2208" s="36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</row>
    <row r="2209" spans="6:69" x14ac:dyDescent="0.25">
      <c r="F2209" s="18"/>
      <c r="G2209" s="18"/>
      <c r="H2209" s="252"/>
      <c r="I2209" s="18"/>
      <c r="J2209" s="18"/>
      <c r="W2209" s="215"/>
      <c r="X2209" s="18"/>
      <c r="Y2209" s="31"/>
      <c r="Z2209" s="31"/>
      <c r="AA2209" s="43"/>
      <c r="AB2209" s="18"/>
      <c r="AC2209" s="18"/>
      <c r="AE2209" s="18"/>
      <c r="AF2209" s="18"/>
      <c r="AG2209" s="18"/>
      <c r="AI2209" s="18"/>
      <c r="AK2209" s="18"/>
      <c r="AL2209" s="18"/>
      <c r="AN2209" s="36"/>
      <c r="AO2209" s="36"/>
      <c r="AP2209" s="36"/>
      <c r="AQ2209" s="36"/>
      <c r="AR2209" s="36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</row>
    <row r="2210" spans="6:69" x14ac:dyDescent="0.25">
      <c r="F2210" s="18"/>
      <c r="G2210" s="18"/>
      <c r="H2210" s="252"/>
      <c r="I2210" s="18"/>
      <c r="J2210" s="18"/>
      <c r="W2210" s="215"/>
      <c r="X2210" s="18"/>
      <c r="Y2210" s="31"/>
      <c r="Z2210" s="31"/>
      <c r="AA2210" s="43"/>
      <c r="AB2210" s="18"/>
      <c r="AC2210" s="18"/>
      <c r="AE2210" s="18"/>
      <c r="AF2210" s="18"/>
      <c r="AG2210" s="18"/>
      <c r="AI2210" s="18"/>
      <c r="AK2210" s="18"/>
      <c r="AL2210" s="18"/>
      <c r="AN2210" s="36"/>
      <c r="AO2210" s="36"/>
      <c r="AP2210" s="36"/>
      <c r="AQ2210" s="36"/>
      <c r="AR2210" s="36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</row>
    <row r="2211" spans="6:69" x14ac:dyDescent="0.25">
      <c r="F2211" s="18"/>
      <c r="G2211" s="18"/>
      <c r="H2211" s="252"/>
      <c r="I2211" s="18"/>
      <c r="J2211" s="18"/>
      <c r="W2211" s="215"/>
      <c r="X2211" s="18"/>
      <c r="Y2211" s="31"/>
      <c r="Z2211" s="31"/>
      <c r="AA2211" s="43"/>
      <c r="AB2211" s="18"/>
      <c r="AC2211" s="18"/>
      <c r="AE2211" s="18"/>
      <c r="AF2211" s="18"/>
      <c r="AG2211" s="18"/>
      <c r="AI2211" s="18"/>
      <c r="AK2211" s="18"/>
      <c r="AL2211" s="18"/>
      <c r="AN2211" s="36"/>
      <c r="AO2211" s="36"/>
      <c r="AP2211" s="36"/>
      <c r="AQ2211" s="36"/>
      <c r="AR2211" s="36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</row>
    <row r="2212" spans="6:69" x14ac:dyDescent="0.25">
      <c r="F2212" s="18"/>
      <c r="G2212" s="18"/>
      <c r="H2212" s="252"/>
      <c r="I2212" s="18"/>
      <c r="J2212" s="18"/>
      <c r="W2212" s="215"/>
      <c r="X2212" s="18"/>
      <c r="Y2212" s="31"/>
      <c r="Z2212" s="31"/>
      <c r="AA2212" s="43"/>
      <c r="AB2212" s="18"/>
      <c r="AC2212" s="18"/>
      <c r="AE2212" s="18"/>
      <c r="AF2212" s="18"/>
      <c r="AG2212" s="18"/>
      <c r="AI2212" s="18"/>
      <c r="AK2212" s="18"/>
      <c r="AL2212" s="18"/>
      <c r="AN2212" s="36"/>
      <c r="AO2212" s="36"/>
      <c r="AP2212" s="36"/>
      <c r="AQ2212" s="36"/>
      <c r="AR2212" s="36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</row>
    <row r="2213" spans="6:69" x14ac:dyDescent="0.25">
      <c r="F2213" s="18"/>
      <c r="G2213" s="18"/>
      <c r="H2213" s="252"/>
      <c r="I2213" s="18"/>
      <c r="J2213" s="18"/>
      <c r="W2213" s="215"/>
      <c r="X2213" s="18"/>
      <c r="Y2213" s="31"/>
      <c r="Z2213" s="31"/>
      <c r="AA2213" s="43"/>
      <c r="AB2213" s="18"/>
      <c r="AC2213" s="18"/>
      <c r="AE2213" s="18"/>
      <c r="AF2213" s="18"/>
      <c r="AG2213" s="18"/>
      <c r="AI2213" s="18"/>
      <c r="AK2213" s="18"/>
      <c r="AL2213" s="18"/>
      <c r="AN2213" s="36"/>
      <c r="AO2213" s="36"/>
      <c r="AP2213" s="36"/>
      <c r="AQ2213" s="36"/>
      <c r="AR2213" s="36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</row>
    <row r="2214" spans="6:69" x14ac:dyDescent="0.25">
      <c r="F2214" s="18"/>
      <c r="G2214" s="18"/>
      <c r="H2214" s="252"/>
      <c r="I2214" s="18"/>
      <c r="J2214" s="18"/>
      <c r="W2214" s="215"/>
      <c r="X2214" s="18"/>
      <c r="Y2214" s="31"/>
      <c r="Z2214" s="31"/>
      <c r="AA2214" s="43"/>
      <c r="AB2214" s="18"/>
      <c r="AC2214" s="18"/>
      <c r="AE2214" s="18"/>
      <c r="AF2214" s="18"/>
      <c r="AG2214" s="18"/>
      <c r="AI2214" s="18"/>
      <c r="AK2214" s="18"/>
      <c r="AL2214" s="18"/>
      <c r="AN2214" s="36"/>
      <c r="AO2214" s="36"/>
      <c r="AP2214" s="36"/>
      <c r="AQ2214" s="36"/>
      <c r="AR2214" s="36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</row>
    <row r="2215" spans="6:69" x14ac:dyDescent="0.25">
      <c r="F2215" s="18"/>
      <c r="G2215" s="18"/>
      <c r="H2215" s="252"/>
      <c r="I2215" s="18"/>
      <c r="J2215" s="18"/>
      <c r="W2215" s="215"/>
      <c r="X2215" s="18"/>
      <c r="Y2215" s="31"/>
      <c r="Z2215" s="31"/>
      <c r="AA2215" s="43"/>
      <c r="AB2215" s="18"/>
      <c r="AC2215" s="18"/>
      <c r="AE2215" s="18"/>
      <c r="AF2215" s="18"/>
      <c r="AG2215" s="18"/>
      <c r="AI2215" s="18"/>
      <c r="AK2215" s="18"/>
      <c r="AL2215" s="18"/>
      <c r="AN2215" s="36"/>
      <c r="AO2215" s="36"/>
      <c r="AP2215" s="36"/>
      <c r="AQ2215" s="36"/>
      <c r="AR2215" s="36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</row>
    <row r="2216" spans="6:69" x14ac:dyDescent="0.25">
      <c r="F2216" s="18"/>
      <c r="G2216" s="18"/>
      <c r="H2216" s="252"/>
      <c r="I2216" s="18"/>
      <c r="J2216" s="18"/>
      <c r="W2216" s="215"/>
      <c r="X2216" s="18"/>
      <c r="Y2216" s="31"/>
      <c r="Z2216" s="31"/>
      <c r="AA2216" s="43"/>
      <c r="AB2216" s="18"/>
      <c r="AC2216" s="18"/>
      <c r="AE2216" s="18"/>
      <c r="AF2216" s="18"/>
      <c r="AG2216" s="18"/>
      <c r="AI2216" s="18"/>
      <c r="AK2216" s="18"/>
      <c r="AL2216" s="18"/>
      <c r="AN2216" s="36"/>
      <c r="AO2216" s="36"/>
      <c r="AP2216" s="36"/>
      <c r="AQ2216" s="36"/>
      <c r="AR2216" s="36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</row>
    <row r="2217" spans="6:69" x14ac:dyDescent="0.25">
      <c r="F2217" s="18"/>
      <c r="G2217" s="18"/>
      <c r="H2217" s="252"/>
      <c r="I2217" s="18"/>
      <c r="J2217" s="18"/>
      <c r="W2217" s="215"/>
      <c r="X2217" s="18"/>
      <c r="Y2217" s="31"/>
      <c r="Z2217" s="31"/>
      <c r="AA2217" s="43"/>
      <c r="AB2217" s="18"/>
      <c r="AC2217" s="18"/>
      <c r="AE2217" s="18"/>
      <c r="AF2217" s="18"/>
      <c r="AG2217" s="18"/>
      <c r="AI2217" s="18"/>
      <c r="AK2217" s="18"/>
      <c r="AL2217" s="18"/>
      <c r="AN2217" s="36"/>
      <c r="AO2217" s="36"/>
      <c r="AP2217" s="36"/>
      <c r="AQ2217" s="36"/>
      <c r="AR2217" s="36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</row>
    <row r="2218" spans="6:69" x14ac:dyDescent="0.25">
      <c r="F2218" s="18"/>
      <c r="G2218" s="18"/>
      <c r="H2218" s="252"/>
      <c r="I2218" s="18"/>
      <c r="J2218" s="18"/>
      <c r="W2218" s="215"/>
      <c r="X2218" s="18"/>
      <c r="Y2218" s="31"/>
      <c r="Z2218" s="31"/>
      <c r="AA2218" s="43"/>
      <c r="AB2218" s="18"/>
      <c r="AC2218" s="18"/>
      <c r="AE2218" s="18"/>
      <c r="AF2218" s="18"/>
      <c r="AG2218" s="18"/>
      <c r="AI2218" s="18"/>
      <c r="AK2218" s="18"/>
      <c r="AL2218" s="18"/>
      <c r="AN2218" s="36"/>
      <c r="AO2218" s="36"/>
      <c r="AP2218" s="36"/>
      <c r="AQ2218" s="36"/>
      <c r="AR2218" s="36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</row>
    <row r="2219" spans="6:69" x14ac:dyDescent="0.25">
      <c r="F2219" s="18"/>
      <c r="G2219" s="18"/>
      <c r="H2219" s="252"/>
      <c r="I2219" s="18"/>
      <c r="J2219" s="18"/>
      <c r="W2219" s="215"/>
      <c r="X2219" s="18"/>
      <c r="Y2219" s="31"/>
      <c r="Z2219" s="31"/>
      <c r="AA2219" s="43"/>
      <c r="AB2219" s="18"/>
      <c r="AC2219" s="18"/>
      <c r="AE2219" s="18"/>
      <c r="AF2219" s="18"/>
      <c r="AG2219" s="18"/>
      <c r="AI2219" s="18"/>
      <c r="AK2219" s="18"/>
      <c r="AL2219" s="18"/>
      <c r="AN2219" s="36"/>
      <c r="AO2219" s="36"/>
      <c r="AP2219" s="36"/>
      <c r="AQ2219" s="36"/>
      <c r="AR2219" s="36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</row>
    <row r="2220" spans="6:69" x14ac:dyDescent="0.25">
      <c r="F2220" s="18"/>
      <c r="G2220" s="18"/>
      <c r="H2220" s="252"/>
      <c r="I2220" s="18"/>
      <c r="J2220" s="18"/>
      <c r="W2220" s="215"/>
      <c r="X2220" s="18"/>
      <c r="Y2220" s="31"/>
      <c r="Z2220" s="31"/>
      <c r="AA2220" s="43"/>
      <c r="AB2220" s="18"/>
      <c r="AC2220" s="18"/>
      <c r="AE2220" s="18"/>
      <c r="AF2220" s="18"/>
      <c r="AG2220" s="18"/>
      <c r="AI2220" s="18"/>
      <c r="AK2220" s="18"/>
      <c r="AL2220" s="18"/>
      <c r="AN2220" s="36"/>
      <c r="AO2220" s="36"/>
      <c r="AP2220" s="36"/>
      <c r="AQ2220" s="36"/>
      <c r="AR2220" s="36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</row>
    <row r="2221" spans="6:69" x14ac:dyDescent="0.25">
      <c r="F2221" s="18"/>
      <c r="G2221" s="18"/>
      <c r="H2221" s="252"/>
      <c r="I2221" s="18"/>
      <c r="J2221" s="18"/>
      <c r="W2221" s="215"/>
      <c r="X2221" s="18"/>
      <c r="Y2221" s="31"/>
      <c r="Z2221" s="31"/>
      <c r="AA2221" s="43"/>
      <c r="AB2221" s="18"/>
      <c r="AC2221" s="18"/>
      <c r="AE2221" s="18"/>
      <c r="AF2221" s="18"/>
      <c r="AG2221" s="18"/>
      <c r="AI2221" s="18"/>
      <c r="AK2221" s="18"/>
      <c r="AL2221" s="18"/>
      <c r="AN2221" s="36"/>
      <c r="AO2221" s="36"/>
      <c r="AP2221" s="36"/>
      <c r="AQ2221" s="36"/>
      <c r="AR2221" s="36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</row>
    <row r="2222" spans="6:69" x14ac:dyDescent="0.25">
      <c r="F2222" s="18"/>
      <c r="G2222" s="18"/>
      <c r="H2222" s="252"/>
      <c r="I2222" s="18"/>
      <c r="J2222" s="18"/>
      <c r="W2222" s="215"/>
      <c r="X2222" s="18"/>
      <c r="Y2222" s="31"/>
      <c r="Z2222" s="31"/>
      <c r="AA2222" s="43"/>
      <c r="AB2222" s="18"/>
      <c r="AC2222" s="18"/>
      <c r="AE2222" s="18"/>
      <c r="AF2222" s="18"/>
      <c r="AG2222" s="18"/>
      <c r="AI2222" s="18"/>
      <c r="AK2222" s="18"/>
      <c r="AL2222" s="18"/>
      <c r="AN2222" s="36"/>
      <c r="AO2222" s="36"/>
      <c r="AP2222" s="36"/>
      <c r="AQ2222" s="36"/>
      <c r="AR2222" s="36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</row>
    <row r="2223" spans="6:69" x14ac:dyDescent="0.25">
      <c r="F2223" s="18"/>
      <c r="G2223" s="18"/>
      <c r="H2223" s="252"/>
      <c r="I2223" s="18"/>
      <c r="J2223" s="18"/>
      <c r="W2223" s="215"/>
      <c r="X2223" s="18"/>
      <c r="Y2223" s="31"/>
      <c r="Z2223" s="31"/>
      <c r="AA2223" s="43"/>
      <c r="AB2223" s="18"/>
      <c r="AC2223" s="18"/>
      <c r="AE2223" s="18"/>
      <c r="AF2223" s="18"/>
      <c r="AG2223" s="18"/>
      <c r="AI2223" s="18"/>
      <c r="AK2223" s="18"/>
      <c r="AL2223" s="18"/>
      <c r="AN2223" s="36"/>
      <c r="AO2223" s="36"/>
      <c r="AP2223" s="36"/>
      <c r="AQ2223" s="36"/>
      <c r="AR2223" s="36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</row>
    <row r="2224" spans="6:69" x14ac:dyDescent="0.25">
      <c r="F2224" s="18"/>
      <c r="G2224" s="18"/>
      <c r="H2224" s="252"/>
      <c r="I2224" s="18"/>
      <c r="J2224" s="18"/>
      <c r="W2224" s="215"/>
      <c r="X2224" s="18"/>
      <c r="Y2224" s="31"/>
      <c r="Z2224" s="31"/>
      <c r="AA2224" s="43"/>
      <c r="AB2224" s="18"/>
      <c r="AC2224" s="18"/>
      <c r="AE2224" s="18"/>
      <c r="AF2224" s="18"/>
      <c r="AG2224" s="18"/>
      <c r="AI2224" s="18"/>
      <c r="AK2224" s="18"/>
      <c r="AL2224" s="18"/>
      <c r="AN2224" s="36"/>
      <c r="AO2224" s="36"/>
      <c r="AP2224" s="36"/>
      <c r="AQ2224" s="36"/>
      <c r="AR2224" s="36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</row>
    <row r="2225" spans="6:69" x14ac:dyDescent="0.25">
      <c r="F2225" s="18"/>
      <c r="G2225" s="18"/>
      <c r="H2225" s="252"/>
      <c r="I2225" s="18"/>
      <c r="J2225" s="18"/>
      <c r="W2225" s="215"/>
      <c r="X2225" s="18"/>
      <c r="Y2225" s="31"/>
      <c r="Z2225" s="31"/>
      <c r="AA2225" s="43"/>
      <c r="AB2225" s="18"/>
      <c r="AC2225" s="18"/>
      <c r="AE2225" s="18"/>
      <c r="AF2225" s="18"/>
      <c r="AG2225" s="18"/>
      <c r="AI2225" s="18"/>
      <c r="AK2225" s="18"/>
      <c r="AL2225" s="18"/>
      <c r="AN2225" s="36"/>
      <c r="AO2225" s="36"/>
      <c r="AP2225" s="36"/>
      <c r="AQ2225" s="36"/>
      <c r="AR2225" s="36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</row>
    <row r="2226" spans="6:69" x14ac:dyDescent="0.25">
      <c r="F2226" s="18"/>
      <c r="G2226" s="18"/>
      <c r="H2226" s="252"/>
      <c r="I2226" s="18"/>
      <c r="J2226" s="18"/>
      <c r="W2226" s="215"/>
      <c r="X2226" s="18"/>
      <c r="Y2226" s="31"/>
      <c r="Z2226" s="31"/>
      <c r="AA2226" s="43"/>
      <c r="AB2226" s="18"/>
      <c r="AC2226" s="18"/>
      <c r="AE2226" s="18"/>
      <c r="AF2226" s="18"/>
      <c r="AG2226" s="18"/>
      <c r="AI2226" s="18"/>
      <c r="AK2226" s="18"/>
      <c r="AL2226" s="18"/>
      <c r="AN2226" s="36"/>
      <c r="AO2226" s="36"/>
      <c r="AP2226" s="36"/>
      <c r="AQ2226" s="36"/>
      <c r="AR2226" s="36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</row>
    <row r="2227" spans="6:69" x14ac:dyDescent="0.25">
      <c r="F2227" s="18"/>
      <c r="G2227" s="18"/>
      <c r="H2227" s="252"/>
      <c r="I2227" s="18"/>
      <c r="J2227" s="18"/>
      <c r="W2227" s="215"/>
      <c r="X2227" s="18"/>
      <c r="Y2227" s="31"/>
      <c r="Z2227" s="31"/>
      <c r="AA2227" s="43"/>
      <c r="AB2227" s="18"/>
      <c r="AC2227" s="18"/>
      <c r="AE2227" s="18"/>
      <c r="AF2227" s="18"/>
      <c r="AG2227" s="18"/>
      <c r="AI2227" s="18"/>
      <c r="AK2227" s="18"/>
      <c r="AL2227" s="18"/>
      <c r="AN2227" s="36"/>
      <c r="AO2227" s="36"/>
      <c r="AP2227" s="36"/>
      <c r="AQ2227" s="36"/>
      <c r="AR2227" s="36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</row>
    <row r="2228" spans="6:69" x14ac:dyDescent="0.25">
      <c r="F2228" s="18"/>
      <c r="G2228" s="18"/>
      <c r="H2228" s="252"/>
      <c r="I2228" s="18"/>
      <c r="J2228" s="18"/>
      <c r="W2228" s="215"/>
      <c r="X2228" s="18"/>
      <c r="Y2228" s="31"/>
      <c r="Z2228" s="31"/>
      <c r="AA2228" s="43"/>
      <c r="AB2228" s="18"/>
      <c r="AC2228" s="18"/>
      <c r="AE2228" s="18"/>
      <c r="AF2228" s="18"/>
      <c r="AG2228" s="18"/>
      <c r="AI2228" s="18"/>
      <c r="AK2228" s="18"/>
      <c r="AL2228" s="18"/>
      <c r="AN2228" s="36"/>
      <c r="AO2228" s="36"/>
      <c r="AP2228" s="36"/>
      <c r="AQ2228" s="36"/>
      <c r="AR2228" s="36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</row>
    <row r="2229" spans="6:69" x14ac:dyDescent="0.25">
      <c r="F2229" s="18"/>
      <c r="G2229" s="18"/>
      <c r="H2229" s="252"/>
      <c r="I2229" s="18"/>
      <c r="J2229" s="18"/>
      <c r="W2229" s="215"/>
      <c r="X2229" s="18"/>
      <c r="Y2229" s="31"/>
      <c r="Z2229" s="31"/>
      <c r="AA2229" s="43"/>
      <c r="AB2229" s="18"/>
      <c r="AC2229" s="18"/>
      <c r="AE2229" s="18"/>
      <c r="AF2229" s="18"/>
      <c r="AG2229" s="18"/>
      <c r="AI2229" s="18"/>
      <c r="AK2229" s="18"/>
      <c r="AL2229" s="18"/>
      <c r="AN2229" s="36"/>
      <c r="AO2229" s="36"/>
      <c r="AP2229" s="36"/>
      <c r="AQ2229" s="36"/>
      <c r="AR2229" s="36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</row>
    <row r="2230" spans="6:69" x14ac:dyDescent="0.25">
      <c r="F2230" s="18"/>
      <c r="G2230" s="18"/>
      <c r="H2230" s="252"/>
      <c r="I2230" s="18"/>
      <c r="J2230" s="18"/>
      <c r="W2230" s="215"/>
      <c r="X2230" s="18"/>
      <c r="Y2230" s="31"/>
      <c r="Z2230" s="31"/>
      <c r="AA2230" s="43"/>
      <c r="AB2230" s="18"/>
      <c r="AC2230" s="18"/>
      <c r="AE2230" s="18"/>
      <c r="AF2230" s="18"/>
      <c r="AG2230" s="18"/>
      <c r="AI2230" s="18"/>
      <c r="AK2230" s="18"/>
      <c r="AL2230" s="18"/>
      <c r="AN2230" s="36"/>
      <c r="AO2230" s="36"/>
      <c r="AP2230" s="36"/>
      <c r="AQ2230" s="36"/>
      <c r="AR2230" s="36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</row>
    <row r="2231" spans="6:69" x14ac:dyDescent="0.25">
      <c r="F2231" s="18"/>
      <c r="G2231" s="18"/>
      <c r="H2231" s="252"/>
      <c r="I2231" s="18"/>
      <c r="J2231" s="18"/>
      <c r="W2231" s="215"/>
      <c r="X2231" s="18"/>
      <c r="Y2231" s="31"/>
      <c r="Z2231" s="31"/>
      <c r="AA2231" s="43"/>
      <c r="AB2231" s="18"/>
      <c r="AC2231" s="18"/>
      <c r="AE2231" s="18"/>
      <c r="AF2231" s="18"/>
      <c r="AG2231" s="18"/>
      <c r="AI2231" s="18"/>
      <c r="AK2231" s="18"/>
      <c r="AL2231" s="18"/>
      <c r="AN2231" s="36"/>
      <c r="AO2231" s="36"/>
      <c r="AP2231" s="36"/>
      <c r="AQ2231" s="36"/>
      <c r="AR2231" s="36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</row>
    <row r="2232" spans="6:69" x14ac:dyDescent="0.25">
      <c r="F2232" s="18"/>
      <c r="G2232" s="18"/>
      <c r="H2232" s="252"/>
      <c r="I2232" s="18"/>
      <c r="J2232" s="18"/>
      <c r="W2232" s="215"/>
      <c r="X2232" s="18"/>
      <c r="Y2232" s="31"/>
      <c r="Z2232" s="31"/>
      <c r="AA2232" s="43"/>
      <c r="AB2232" s="18"/>
      <c r="AC2232" s="18"/>
      <c r="AE2232" s="18"/>
      <c r="AF2232" s="18"/>
      <c r="AG2232" s="18"/>
      <c r="AI2232" s="18"/>
      <c r="AK2232" s="18"/>
      <c r="AL2232" s="18"/>
      <c r="AN2232" s="36"/>
      <c r="AO2232" s="36"/>
      <c r="AP2232" s="36"/>
      <c r="AQ2232" s="36"/>
      <c r="AR2232" s="36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</row>
    <row r="2233" spans="6:69" x14ac:dyDescent="0.25">
      <c r="F2233" s="18"/>
      <c r="G2233" s="18"/>
      <c r="H2233" s="252"/>
      <c r="I2233" s="18"/>
      <c r="J2233" s="18"/>
      <c r="W2233" s="215"/>
      <c r="X2233" s="18"/>
      <c r="Y2233" s="31"/>
      <c r="Z2233" s="31"/>
      <c r="AA2233" s="43"/>
      <c r="AB2233" s="18"/>
      <c r="AC2233" s="18"/>
      <c r="AE2233" s="18"/>
      <c r="AF2233" s="18"/>
      <c r="AG2233" s="18"/>
      <c r="AI2233" s="18"/>
      <c r="AK2233" s="18"/>
      <c r="AL2233" s="18"/>
      <c r="AN2233" s="36"/>
      <c r="AO2233" s="36"/>
      <c r="AP2233" s="36"/>
      <c r="AQ2233" s="36"/>
      <c r="AR2233" s="36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</row>
    <row r="2234" spans="6:69" x14ac:dyDescent="0.25">
      <c r="F2234" s="18"/>
      <c r="G2234" s="18"/>
      <c r="H2234" s="252"/>
      <c r="I2234" s="18"/>
      <c r="J2234" s="18"/>
      <c r="W2234" s="215"/>
      <c r="X2234" s="18"/>
      <c r="Y2234" s="31"/>
      <c r="Z2234" s="31"/>
      <c r="AA2234" s="43"/>
      <c r="AB2234" s="18"/>
      <c r="AC2234" s="18"/>
      <c r="AE2234" s="18"/>
      <c r="AF2234" s="18"/>
      <c r="AG2234" s="18"/>
      <c r="AI2234" s="18"/>
      <c r="AK2234" s="18"/>
      <c r="AL2234" s="18"/>
      <c r="AN2234" s="36"/>
      <c r="AO2234" s="36"/>
      <c r="AP2234" s="36"/>
      <c r="AQ2234" s="36"/>
      <c r="AR2234" s="36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</row>
    <row r="2235" spans="6:69" x14ac:dyDescent="0.25">
      <c r="F2235" s="18"/>
      <c r="G2235" s="18"/>
      <c r="H2235" s="252"/>
      <c r="I2235" s="18"/>
      <c r="J2235" s="18"/>
      <c r="W2235" s="215"/>
      <c r="X2235" s="18"/>
      <c r="Y2235" s="31"/>
      <c r="Z2235" s="31"/>
      <c r="AA2235" s="43"/>
      <c r="AB2235" s="18"/>
      <c r="AC2235" s="18"/>
      <c r="AE2235" s="18"/>
      <c r="AF2235" s="18"/>
      <c r="AG2235" s="18"/>
      <c r="AI2235" s="18"/>
      <c r="AK2235" s="18"/>
      <c r="AL2235" s="18"/>
      <c r="AN2235" s="36"/>
      <c r="AO2235" s="36"/>
      <c r="AP2235" s="36"/>
      <c r="AQ2235" s="36"/>
      <c r="AR2235" s="36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</row>
    <row r="2236" spans="6:69" x14ac:dyDescent="0.25">
      <c r="F2236" s="18"/>
      <c r="G2236" s="18"/>
      <c r="H2236" s="252"/>
      <c r="I2236" s="18"/>
      <c r="J2236" s="18"/>
      <c r="W2236" s="215"/>
      <c r="X2236" s="18"/>
      <c r="Y2236" s="31"/>
      <c r="Z2236" s="31"/>
      <c r="AA2236" s="43"/>
      <c r="AB2236" s="18"/>
      <c r="AC2236" s="18"/>
      <c r="AE2236" s="18"/>
      <c r="AF2236" s="18"/>
      <c r="AG2236" s="18"/>
      <c r="AI2236" s="18"/>
      <c r="AK2236" s="18"/>
      <c r="AL2236" s="18"/>
      <c r="AN2236" s="36"/>
      <c r="AO2236" s="36"/>
      <c r="AP2236" s="36"/>
      <c r="AQ2236" s="36"/>
      <c r="AR2236" s="36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</row>
    <row r="2237" spans="6:69" x14ac:dyDescent="0.25">
      <c r="F2237" s="18"/>
      <c r="G2237" s="18"/>
      <c r="H2237" s="252"/>
      <c r="I2237" s="18"/>
      <c r="J2237" s="18"/>
      <c r="W2237" s="215"/>
      <c r="X2237" s="18"/>
      <c r="Y2237" s="31"/>
      <c r="Z2237" s="31"/>
      <c r="AA2237" s="43"/>
      <c r="AB2237" s="18"/>
      <c r="AC2237" s="18"/>
      <c r="AE2237" s="18"/>
      <c r="AF2237" s="18"/>
      <c r="AG2237" s="18"/>
      <c r="AI2237" s="18"/>
      <c r="AK2237" s="18"/>
      <c r="AL2237" s="18"/>
      <c r="AN2237" s="36"/>
      <c r="AO2237" s="36"/>
      <c r="AP2237" s="36"/>
      <c r="AQ2237" s="36"/>
      <c r="AR2237" s="36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</row>
    <row r="2238" spans="6:69" x14ac:dyDescent="0.25">
      <c r="F2238" s="18"/>
      <c r="G2238" s="18"/>
      <c r="H2238" s="252"/>
      <c r="I2238" s="18"/>
      <c r="J2238" s="18"/>
      <c r="W2238" s="215"/>
      <c r="X2238" s="18"/>
      <c r="Y2238" s="31"/>
      <c r="Z2238" s="31"/>
      <c r="AA2238" s="43"/>
      <c r="AB2238" s="18"/>
      <c r="AC2238" s="18"/>
      <c r="AE2238" s="18"/>
      <c r="AF2238" s="18"/>
      <c r="AG2238" s="18"/>
      <c r="AI2238" s="18"/>
      <c r="AK2238" s="18"/>
      <c r="AL2238" s="18"/>
      <c r="AN2238" s="36"/>
      <c r="AO2238" s="36"/>
      <c r="AP2238" s="36"/>
      <c r="AQ2238" s="36"/>
      <c r="AR2238" s="36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</row>
    <row r="2239" spans="6:69" x14ac:dyDescent="0.25">
      <c r="F2239" s="18"/>
      <c r="G2239" s="18"/>
      <c r="H2239" s="252"/>
      <c r="I2239" s="18"/>
      <c r="J2239" s="18"/>
      <c r="W2239" s="215"/>
      <c r="X2239" s="18"/>
      <c r="Y2239" s="31"/>
      <c r="Z2239" s="31"/>
      <c r="AA2239" s="43"/>
      <c r="AB2239" s="18"/>
      <c r="AC2239" s="18"/>
      <c r="AE2239" s="18"/>
      <c r="AF2239" s="18"/>
      <c r="AG2239" s="18"/>
      <c r="AI2239" s="18"/>
      <c r="AK2239" s="18"/>
      <c r="AL2239" s="18"/>
      <c r="AN2239" s="36"/>
      <c r="AO2239" s="36"/>
      <c r="AP2239" s="36"/>
      <c r="AQ2239" s="36"/>
      <c r="AR2239" s="36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</row>
    <row r="2240" spans="6:69" x14ac:dyDescent="0.25">
      <c r="F2240" s="18"/>
      <c r="G2240" s="18"/>
      <c r="H2240" s="252"/>
      <c r="I2240" s="18"/>
      <c r="J2240" s="18"/>
      <c r="W2240" s="215"/>
      <c r="X2240" s="18"/>
      <c r="Y2240" s="31"/>
      <c r="Z2240" s="31"/>
      <c r="AA2240" s="43"/>
      <c r="AB2240" s="18"/>
      <c r="AC2240" s="18"/>
      <c r="AE2240" s="18"/>
      <c r="AF2240" s="18"/>
      <c r="AG2240" s="18"/>
      <c r="AI2240" s="18"/>
      <c r="AK2240" s="18"/>
      <c r="AL2240" s="18"/>
      <c r="AN2240" s="36"/>
      <c r="AO2240" s="36"/>
      <c r="AP2240" s="36"/>
      <c r="AQ2240" s="36"/>
      <c r="AR2240" s="36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</row>
    <row r="2241" spans="6:69" x14ac:dyDescent="0.25">
      <c r="F2241" s="18"/>
      <c r="G2241" s="18"/>
      <c r="H2241" s="252"/>
      <c r="I2241" s="18"/>
      <c r="J2241" s="18"/>
      <c r="W2241" s="215"/>
      <c r="X2241" s="18"/>
      <c r="Y2241" s="31"/>
      <c r="Z2241" s="31"/>
      <c r="AA2241" s="43"/>
      <c r="AB2241" s="18"/>
      <c r="AC2241" s="18"/>
      <c r="AE2241" s="18"/>
      <c r="AF2241" s="18"/>
      <c r="AG2241" s="18"/>
      <c r="AI2241" s="18"/>
      <c r="AK2241" s="18"/>
      <c r="AL2241" s="18"/>
      <c r="AN2241" s="36"/>
      <c r="AO2241" s="36"/>
      <c r="AP2241" s="36"/>
      <c r="AQ2241" s="36"/>
      <c r="AR2241" s="36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</row>
    <row r="2242" spans="6:69" x14ac:dyDescent="0.25">
      <c r="F2242" s="18"/>
      <c r="G2242" s="18"/>
      <c r="H2242" s="252"/>
      <c r="I2242" s="18"/>
      <c r="J2242" s="18"/>
      <c r="W2242" s="215"/>
      <c r="X2242" s="18"/>
      <c r="Y2242" s="31"/>
      <c r="Z2242" s="31"/>
      <c r="AA2242" s="43"/>
      <c r="AB2242" s="18"/>
      <c r="AC2242" s="18"/>
      <c r="AE2242" s="18"/>
      <c r="AF2242" s="18"/>
      <c r="AG2242" s="18"/>
      <c r="AI2242" s="18"/>
      <c r="AK2242" s="18"/>
      <c r="AL2242" s="18"/>
      <c r="AN2242" s="36"/>
      <c r="AO2242" s="36"/>
      <c r="AP2242" s="36"/>
      <c r="AQ2242" s="36"/>
      <c r="AR2242" s="36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</row>
    <row r="2243" spans="6:69" x14ac:dyDescent="0.25">
      <c r="F2243" s="18"/>
      <c r="G2243" s="18"/>
      <c r="H2243" s="252"/>
      <c r="I2243" s="18"/>
      <c r="J2243" s="18"/>
      <c r="W2243" s="215"/>
      <c r="X2243" s="18"/>
      <c r="Y2243" s="31"/>
      <c r="Z2243" s="31"/>
      <c r="AA2243" s="43"/>
      <c r="AB2243" s="18"/>
      <c r="AC2243" s="18"/>
      <c r="AE2243" s="18"/>
      <c r="AF2243" s="18"/>
      <c r="AG2243" s="18"/>
      <c r="AI2243" s="18"/>
      <c r="AK2243" s="18"/>
      <c r="AL2243" s="18"/>
      <c r="AN2243" s="36"/>
      <c r="AO2243" s="36"/>
      <c r="AP2243" s="36"/>
      <c r="AQ2243" s="36"/>
      <c r="AR2243" s="36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</row>
    <row r="2244" spans="6:69" x14ac:dyDescent="0.25">
      <c r="F2244" s="18"/>
      <c r="G2244" s="18"/>
      <c r="H2244" s="252"/>
      <c r="I2244" s="18"/>
      <c r="J2244" s="18"/>
      <c r="W2244" s="215"/>
      <c r="X2244" s="18"/>
      <c r="Y2244" s="31"/>
      <c r="Z2244" s="31"/>
      <c r="AA2244" s="43"/>
      <c r="AB2244" s="18"/>
      <c r="AC2244" s="18"/>
      <c r="AE2244" s="18"/>
      <c r="AF2244" s="18"/>
      <c r="AG2244" s="18"/>
      <c r="AI2244" s="18"/>
      <c r="AK2244" s="18"/>
      <c r="AL2244" s="18"/>
      <c r="AN2244" s="36"/>
      <c r="AO2244" s="36"/>
      <c r="AP2244" s="36"/>
      <c r="AQ2244" s="36"/>
      <c r="AR2244" s="36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</row>
    <row r="2245" spans="6:69" x14ac:dyDescent="0.25">
      <c r="F2245" s="18"/>
      <c r="G2245" s="18"/>
      <c r="H2245" s="252"/>
      <c r="I2245" s="18"/>
      <c r="J2245" s="18"/>
      <c r="W2245" s="215"/>
      <c r="X2245" s="18"/>
      <c r="Y2245" s="31"/>
      <c r="Z2245" s="31"/>
      <c r="AA2245" s="43"/>
      <c r="AB2245" s="18"/>
      <c r="AC2245" s="18"/>
      <c r="AE2245" s="18"/>
      <c r="AF2245" s="18"/>
      <c r="AG2245" s="18"/>
      <c r="AI2245" s="18"/>
      <c r="AK2245" s="18"/>
      <c r="AL2245" s="18"/>
      <c r="AN2245" s="36"/>
      <c r="AO2245" s="36"/>
      <c r="AP2245" s="36"/>
      <c r="AQ2245" s="36"/>
      <c r="AR2245" s="36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</row>
    <row r="2246" spans="6:69" x14ac:dyDescent="0.25">
      <c r="F2246" s="18"/>
      <c r="G2246" s="18"/>
      <c r="H2246" s="252"/>
      <c r="I2246" s="18"/>
      <c r="J2246" s="18"/>
      <c r="W2246" s="215"/>
      <c r="X2246" s="18"/>
      <c r="Y2246" s="31"/>
      <c r="Z2246" s="31"/>
      <c r="AA2246" s="43"/>
      <c r="AB2246" s="18"/>
      <c r="AC2246" s="18"/>
      <c r="AE2246" s="18"/>
      <c r="AF2246" s="18"/>
      <c r="AG2246" s="18"/>
      <c r="AI2246" s="18"/>
      <c r="AK2246" s="18"/>
      <c r="AL2246" s="18"/>
      <c r="AN2246" s="36"/>
      <c r="AO2246" s="36"/>
      <c r="AP2246" s="36"/>
      <c r="AQ2246" s="36"/>
      <c r="AR2246" s="36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</row>
    <row r="2247" spans="6:69" x14ac:dyDescent="0.25">
      <c r="F2247" s="18"/>
      <c r="G2247" s="18"/>
      <c r="H2247" s="252"/>
      <c r="I2247" s="18"/>
      <c r="J2247" s="18"/>
      <c r="W2247" s="215"/>
      <c r="X2247" s="18"/>
      <c r="Y2247" s="31"/>
      <c r="Z2247" s="31"/>
      <c r="AA2247" s="43"/>
      <c r="AB2247" s="18"/>
      <c r="AC2247" s="18"/>
      <c r="AE2247" s="18"/>
      <c r="AF2247" s="18"/>
      <c r="AG2247" s="18"/>
      <c r="AI2247" s="18"/>
      <c r="AK2247" s="18"/>
      <c r="AL2247" s="18"/>
      <c r="AN2247" s="36"/>
      <c r="AO2247" s="36"/>
      <c r="AP2247" s="36"/>
      <c r="AQ2247" s="36"/>
      <c r="AR2247" s="36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</row>
    <row r="2248" spans="6:69" x14ac:dyDescent="0.25">
      <c r="F2248" s="18"/>
      <c r="G2248" s="18"/>
      <c r="H2248" s="252"/>
      <c r="I2248" s="18"/>
      <c r="J2248" s="18"/>
      <c r="W2248" s="215"/>
      <c r="X2248" s="18"/>
      <c r="Y2248" s="31"/>
      <c r="Z2248" s="31"/>
      <c r="AA2248" s="43"/>
      <c r="AB2248" s="18"/>
      <c r="AC2248" s="18"/>
      <c r="AE2248" s="18"/>
      <c r="AF2248" s="18"/>
      <c r="AG2248" s="18"/>
      <c r="AI2248" s="18"/>
      <c r="AK2248" s="18"/>
      <c r="AL2248" s="18"/>
      <c r="AN2248" s="36"/>
      <c r="AO2248" s="36"/>
      <c r="AP2248" s="36"/>
      <c r="AQ2248" s="36"/>
      <c r="AR2248" s="36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</row>
    <row r="2249" spans="6:69" x14ac:dyDescent="0.25">
      <c r="F2249" s="18"/>
      <c r="G2249" s="18"/>
      <c r="H2249" s="252"/>
      <c r="I2249" s="18"/>
      <c r="J2249" s="18"/>
      <c r="W2249" s="215"/>
      <c r="X2249" s="18"/>
      <c r="Y2249" s="31"/>
      <c r="Z2249" s="31"/>
      <c r="AA2249" s="43"/>
      <c r="AB2249" s="18"/>
      <c r="AC2249" s="18"/>
      <c r="AE2249" s="18"/>
      <c r="AF2249" s="18"/>
      <c r="AG2249" s="18"/>
      <c r="AI2249" s="18"/>
      <c r="AK2249" s="18"/>
      <c r="AL2249" s="18"/>
      <c r="AN2249" s="36"/>
      <c r="AO2249" s="36"/>
      <c r="AP2249" s="36"/>
      <c r="AQ2249" s="36"/>
      <c r="AR2249" s="36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</row>
    <row r="2250" spans="6:69" x14ac:dyDescent="0.25">
      <c r="F2250" s="18"/>
      <c r="G2250" s="18"/>
      <c r="H2250" s="252"/>
      <c r="I2250" s="18"/>
      <c r="J2250" s="18"/>
      <c r="W2250" s="215"/>
      <c r="X2250" s="18"/>
      <c r="Y2250" s="31"/>
      <c r="Z2250" s="31"/>
      <c r="AA2250" s="43"/>
      <c r="AB2250" s="18"/>
      <c r="AC2250" s="18"/>
      <c r="AE2250" s="18"/>
      <c r="AF2250" s="18"/>
      <c r="AG2250" s="18"/>
      <c r="AI2250" s="18"/>
      <c r="AK2250" s="18"/>
      <c r="AL2250" s="18"/>
      <c r="AN2250" s="36"/>
      <c r="AO2250" s="36"/>
      <c r="AP2250" s="36"/>
      <c r="AQ2250" s="36"/>
      <c r="AR2250" s="36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</row>
    <row r="2251" spans="6:69" x14ac:dyDescent="0.25">
      <c r="F2251" s="18"/>
      <c r="G2251" s="18"/>
      <c r="H2251" s="252"/>
      <c r="I2251" s="18"/>
      <c r="J2251" s="18"/>
      <c r="W2251" s="215"/>
      <c r="X2251" s="18"/>
      <c r="Y2251" s="31"/>
      <c r="Z2251" s="31"/>
      <c r="AA2251" s="43"/>
      <c r="AB2251" s="18"/>
      <c r="AC2251" s="18"/>
      <c r="AE2251" s="18"/>
      <c r="AF2251" s="18"/>
      <c r="AG2251" s="18"/>
      <c r="AI2251" s="18"/>
      <c r="AK2251" s="18"/>
      <c r="AL2251" s="18"/>
      <c r="AN2251" s="36"/>
      <c r="AO2251" s="36"/>
      <c r="AP2251" s="36"/>
      <c r="AQ2251" s="36"/>
      <c r="AR2251" s="36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</row>
    <row r="2252" spans="6:69" x14ac:dyDescent="0.25">
      <c r="F2252" s="18"/>
      <c r="G2252" s="18"/>
      <c r="H2252" s="252"/>
      <c r="I2252" s="18"/>
      <c r="J2252" s="18"/>
      <c r="W2252" s="215"/>
      <c r="X2252" s="18"/>
      <c r="Y2252" s="31"/>
      <c r="Z2252" s="31"/>
      <c r="AA2252" s="43"/>
      <c r="AB2252" s="18"/>
      <c r="AC2252" s="18"/>
      <c r="AE2252" s="18"/>
      <c r="AF2252" s="18"/>
      <c r="AG2252" s="18"/>
      <c r="AI2252" s="18"/>
      <c r="AK2252" s="18"/>
      <c r="AL2252" s="18"/>
      <c r="AN2252" s="36"/>
      <c r="AO2252" s="36"/>
      <c r="AP2252" s="36"/>
      <c r="AQ2252" s="36"/>
      <c r="AR2252" s="36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</row>
    <row r="2253" spans="6:69" x14ac:dyDescent="0.25">
      <c r="F2253" s="18"/>
      <c r="G2253" s="18"/>
      <c r="H2253" s="252"/>
      <c r="I2253" s="18"/>
      <c r="J2253" s="18"/>
      <c r="W2253" s="215"/>
      <c r="X2253" s="18"/>
      <c r="Y2253" s="31"/>
      <c r="Z2253" s="31"/>
      <c r="AA2253" s="43"/>
      <c r="AB2253" s="18"/>
      <c r="AC2253" s="18"/>
      <c r="AE2253" s="18"/>
      <c r="AF2253" s="18"/>
      <c r="AG2253" s="18"/>
      <c r="AI2253" s="18"/>
      <c r="AK2253" s="18"/>
      <c r="AL2253" s="18"/>
      <c r="AN2253" s="36"/>
      <c r="AO2253" s="36"/>
      <c r="AP2253" s="36"/>
      <c r="AQ2253" s="36"/>
      <c r="AR2253" s="36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</row>
    <row r="2254" spans="6:69" x14ac:dyDescent="0.25">
      <c r="F2254" s="18"/>
      <c r="G2254" s="18"/>
      <c r="H2254" s="252"/>
      <c r="I2254" s="18"/>
      <c r="J2254" s="18"/>
      <c r="W2254" s="215"/>
      <c r="X2254" s="18"/>
      <c r="Y2254" s="31"/>
      <c r="Z2254" s="31"/>
      <c r="AA2254" s="43"/>
      <c r="AB2254" s="18"/>
      <c r="AC2254" s="18"/>
      <c r="AE2254" s="18"/>
      <c r="AF2254" s="18"/>
      <c r="AG2254" s="18"/>
      <c r="AI2254" s="18"/>
      <c r="AK2254" s="18"/>
      <c r="AL2254" s="18"/>
      <c r="AN2254" s="36"/>
      <c r="AO2254" s="36"/>
      <c r="AP2254" s="36"/>
      <c r="AQ2254" s="36"/>
      <c r="AR2254" s="36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</row>
    <row r="2255" spans="6:69" x14ac:dyDescent="0.25">
      <c r="F2255" s="18"/>
      <c r="G2255" s="18"/>
      <c r="H2255" s="252"/>
      <c r="I2255" s="18"/>
      <c r="J2255" s="18"/>
      <c r="W2255" s="215"/>
      <c r="X2255" s="18"/>
      <c r="Y2255" s="31"/>
      <c r="Z2255" s="31"/>
      <c r="AA2255" s="43"/>
      <c r="AB2255" s="18"/>
      <c r="AC2255" s="18"/>
      <c r="AE2255" s="18"/>
      <c r="AF2255" s="18"/>
      <c r="AG2255" s="18"/>
      <c r="AI2255" s="18"/>
      <c r="AK2255" s="18"/>
      <c r="AL2255" s="18"/>
      <c r="AN2255" s="36"/>
      <c r="AO2255" s="36"/>
      <c r="AP2255" s="36"/>
      <c r="AQ2255" s="36"/>
      <c r="AR2255" s="36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</row>
    <row r="2256" spans="6:69" x14ac:dyDescent="0.25">
      <c r="F2256" s="18"/>
      <c r="G2256" s="18"/>
      <c r="H2256" s="252"/>
      <c r="I2256" s="18"/>
      <c r="J2256" s="18"/>
      <c r="W2256" s="215"/>
      <c r="X2256" s="18"/>
      <c r="Y2256" s="31"/>
      <c r="Z2256" s="31"/>
      <c r="AA2256" s="43"/>
      <c r="AB2256" s="18"/>
      <c r="AC2256" s="18"/>
      <c r="AE2256" s="18"/>
      <c r="AF2256" s="18"/>
      <c r="AG2256" s="18"/>
      <c r="AI2256" s="18"/>
      <c r="AK2256" s="18"/>
      <c r="AL2256" s="18"/>
      <c r="AN2256" s="36"/>
      <c r="AO2256" s="36"/>
      <c r="AP2256" s="36"/>
      <c r="AQ2256" s="36"/>
      <c r="AR2256" s="36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</row>
    <row r="2257" spans="6:69" x14ac:dyDescent="0.25">
      <c r="F2257" s="18"/>
      <c r="G2257" s="18"/>
      <c r="H2257" s="252"/>
      <c r="I2257" s="18"/>
      <c r="J2257" s="18"/>
      <c r="W2257" s="215"/>
      <c r="X2257" s="18"/>
      <c r="Y2257" s="31"/>
      <c r="Z2257" s="31"/>
      <c r="AA2257" s="43"/>
      <c r="AB2257" s="18"/>
      <c r="AC2257" s="18"/>
      <c r="AE2257" s="18"/>
      <c r="AF2257" s="18"/>
      <c r="AG2257" s="18"/>
      <c r="AI2257" s="18"/>
      <c r="AK2257" s="18"/>
      <c r="AL2257" s="18"/>
      <c r="AN2257" s="36"/>
      <c r="AO2257" s="36"/>
      <c r="AP2257" s="36"/>
      <c r="AQ2257" s="36"/>
      <c r="AR2257" s="36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</row>
    <row r="2258" spans="6:69" x14ac:dyDescent="0.25">
      <c r="F2258" s="18"/>
      <c r="G2258" s="18"/>
      <c r="H2258" s="252"/>
      <c r="I2258" s="18"/>
      <c r="J2258" s="18"/>
      <c r="W2258" s="215"/>
      <c r="X2258" s="18"/>
      <c r="Y2258" s="31"/>
      <c r="Z2258" s="31"/>
      <c r="AA2258" s="43"/>
      <c r="AB2258" s="18"/>
      <c r="AC2258" s="18"/>
      <c r="AE2258" s="18"/>
      <c r="AF2258" s="18"/>
      <c r="AG2258" s="18"/>
      <c r="AI2258" s="18"/>
      <c r="AK2258" s="18"/>
      <c r="AL2258" s="18"/>
      <c r="AN2258" s="36"/>
      <c r="AO2258" s="36"/>
      <c r="AP2258" s="36"/>
      <c r="AQ2258" s="36"/>
      <c r="AR2258" s="36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</row>
    <row r="2259" spans="6:69" x14ac:dyDescent="0.25">
      <c r="F2259" s="18"/>
      <c r="G2259" s="18"/>
      <c r="H2259" s="252"/>
      <c r="I2259" s="18"/>
      <c r="J2259" s="18"/>
      <c r="W2259" s="215"/>
      <c r="X2259" s="18"/>
      <c r="Y2259" s="31"/>
      <c r="Z2259" s="31"/>
      <c r="AA2259" s="43"/>
      <c r="AB2259" s="18"/>
      <c r="AC2259" s="18"/>
      <c r="AE2259" s="18"/>
      <c r="AF2259" s="18"/>
      <c r="AG2259" s="18"/>
      <c r="AI2259" s="18"/>
      <c r="AK2259" s="18"/>
      <c r="AL2259" s="18"/>
      <c r="AN2259" s="36"/>
      <c r="AO2259" s="36"/>
      <c r="AP2259" s="36"/>
      <c r="AQ2259" s="36"/>
      <c r="AR2259" s="36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</row>
    <row r="2260" spans="6:69" x14ac:dyDescent="0.25">
      <c r="F2260" s="18"/>
      <c r="G2260" s="18"/>
      <c r="H2260" s="252"/>
      <c r="I2260" s="18"/>
      <c r="J2260" s="18"/>
      <c r="W2260" s="215"/>
      <c r="X2260" s="18"/>
      <c r="Y2260" s="31"/>
      <c r="Z2260" s="31"/>
      <c r="AA2260" s="43"/>
      <c r="AB2260" s="18"/>
      <c r="AC2260" s="18"/>
      <c r="AE2260" s="18"/>
      <c r="AF2260" s="18"/>
      <c r="AG2260" s="18"/>
      <c r="AI2260" s="18"/>
      <c r="AK2260" s="18"/>
      <c r="AL2260" s="18"/>
      <c r="AN2260" s="36"/>
      <c r="AO2260" s="36"/>
      <c r="AP2260" s="36"/>
      <c r="AQ2260" s="36"/>
      <c r="AR2260" s="36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</row>
    <row r="2261" spans="6:69" x14ac:dyDescent="0.25">
      <c r="F2261" s="18"/>
      <c r="G2261" s="18"/>
      <c r="H2261" s="252"/>
      <c r="I2261" s="18"/>
      <c r="J2261" s="18"/>
      <c r="W2261" s="215"/>
      <c r="X2261" s="18"/>
      <c r="Y2261" s="31"/>
      <c r="Z2261" s="31"/>
      <c r="AA2261" s="43"/>
      <c r="AB2261" s="18"/>
      <c r="AC2261" s="18"/>
      <c r="AE2261" s="18"/>
      <c r="AF2261" s="18"/>
      <c r="AG2261" s="18"/>
      <c r="AI2261" s="18"/>
      <c r="AK2261" s="18"/>
      <c r="AL2261" s="18"/>
      <c r="AN2261" s="36"/>
      <c r="AO2261" s="36"/>
      <c r="AP2261" s="36"/>
      <c r="AQ2261" s="36"/>
      <c r="AR2261" s="36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</row>
    <row r="2262" spans="6:69" x14ac:dyDescent="0.25">
      <c r="F2262" s="18"/>
      <c r="G2262" s="18"/>
      <c r="H2262" s="252"/>
      <c r="I2262" s="18"/>
      <c r="J2262" s="18"/>
      <c r="W2262" s="215"/>
      <c r="X2262" s="18"/>
      <c r="Y2262" s="31"/>
      <c r="Z2262" s="31"/>
      <c r="AA2262" s="43"/>
      <c r="AB2262" s="18"/>
      <c r="AC2262" s="18"/>
      <c r="AE2262" s="18"/>
      <c r="AF2262" s="18"/>
      <c r="AG2262" s="18"/>
      <c r="AI2262" s="18"/>
      <c r="AK2262" s="18"/>
      <c r="AL2262" s="18"/>
      <c r="AN2262" s="36"/>
      <c r="AO2262" s="36"/>
      <c r="AP2262" s="36"/>
      <c r="AQ2262" s="36"/>
      <c r="AR2262" s="36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</row>
    <row r="2263" spans="6:69" x14ac:dyDescent="0.25">
      <c r="F2263" s="18"/>
      <c r="G2263" s="18"/>
      <c r="H2263" s="252"/>
      <c r="I2263" s="18"/>
      <c r="J2263" s="18"/>
      <c r="W2263" s="215"/>
      <c r="X2263" s="18"/>
      <c r="Y2263" s="31"/>
      <c r="Z2263" s="31"/>
      <c r="AA2263" s="43"/>
      <c r="AB2263" s="18"/>
      <c r="AC2263" s="18"/>
      <c r="AE2263" s="18"/>
      <c r="AF2263" s="18"/>
      <c r="AG2263" s="18"/>
      <c r="AI2263" s="18"/>
      <c r="AK2263" s="18"/>
      <c r="AL2263" s="18"/>
      <c r="AN2263" s="36"/>
      <c r="AO2263" s="36"/>
      <c r="AP2263" s="36"/>
      <c r="AQ2263" s="36"/>
      <c r="AR2263" s="36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</row>
    <row r="2264" spans="6:69" x14ac:dyDescent="0.25">
      <c r="F2264" s="18"/>
      <c r="G2264" s="18"/>
      <c r="H2264" s="252"/>
      <c r="I2264" s="18"/>
      <c r="J2264" s="18"/>
      <c r="W2264" s="215"/>
      <c r="X2264" s="18"/>
      <c r="Y2264" s="31"/>
      <c r="Z2264" s="31"/>
      <c r="AA2264" s="43"/>
      <c r="AB2264" s="18"/>
      <c r="AC2264" s="18"/>
      <c r="AE2264" s="18"/>
      <c r="AF2264" s="18"/>
      <c r="AG2264" s="18"/>
      <c r="AI2264" s="18"/>
      <c r="AK2264" s="18"/>
      <c r="AL2264" s="18"/>
      <c r="AN2264" s="36"/>
      <c r="AO2264" s="36"/>
      <c r="AP2264" s="36"/>
      <c r="AQ2264" s="36"/>
      <c r="AR2264" s="36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</row>
    <row r="2265" spans="6:69" x14ac:dyDescent="0.25">
      <c r="F2265" s="18"/>
      <c r="G2265" s="18"/>
      <c r="H2265" s="252"/>
      <c r="I2265" s="18"/>
      <c r="J2265" s="18"/>
      <c r="W2265" s="215"/>
      <c r="X2265" s="18"/>
      <c r="Y2265" s="31"/>
      <c r="Z2265" s="31"/>
      <c r="AA2265" s="43"/>
      <c r="AB2265" s="18"/>
      <c r="AC2265" s="18"/>
      <c r="AE2265" s="18"/>
      <c r="AF2265" s="18"/>
      <c r="AG2265" s="18"/>
      <c r="AI2265" s="18"/>
      <c r="AK2265" s="18"/>
      <c r="AL2265" s="18"/>
      <c r="AN2265" s="36"/>
      <c r="AO2265" s="36"/>
      <c r="AP2265" s="36"/>
      <c r="AQ2265" s="36"/>
      <c r="AR2265" s="36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</row>
    <row r="2266" spans="6:69" x14ac:dyDescent="0.25">
      <c r="F2266" s="18"/>
      <c r="G2266" s="18"/>
      <c r="H2266" s="252"/>
      <c r="I2266" s="18"/>
      <c r="J2266" s="18"/>
      <c r="W2266" s="215"/>
      <c r="X2266" s="18"/>
      <c r="Y2266" s="31"/>
      <c r="Z2266" s="31"/>
      <c r="AA2266" s="43"/>
      <c r="AB2266" s="18"/>
      <c r="AC2266" s="18"/>
      <c r="AE2266" s="18"/>
      <c r="AF2266" s="18"/>
      <c r="AG2266" s="18"/>
      <c r="AI2266" s="18"/>
      <c r="AK2266" s="18"/>
      <c r="AL2266" s="18"/>
      <c r="AN2266" s="36"/>
      <c r="AO2266" s="36"/>
      <c r="AP2266" s="36"/>
      <c r="AQ2266" s="36"/>
      <c r="AR2266" s="36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</row>
    <row r="2267" spans="6:69" x14ac:dyDescent="0.25">
      <c r="F2267" s="18"/>
      <c r="G2267" s="18"/>
      <c r="H2267" s="252"/>
      <c r="I2267" s="18"/>
      <c r="J2267" s="18"/>
      <c r="W2267" s="215"/>
      <c r="X2267" s="18"/>
      <c r="Y2267" s="31"/>
      <c r="Z2267" s="31"/>
      <c r="AA2267" s="43"/>
      <c r="AB2267" s="18"/>
      <c r="AC2267" s="18"/>
      <c r="AE2267" s="18"/>
      <c r="AF2267" s="18"/>
      <c r="AG2267" s="18"/>
      <c r="AI2267" s="18"/>
      <c r="AK2267" s="18"/>
      <c r="AL2267" s="18"/>
      <c r="AN2267" s="36"/>
      <c r="AO2267" s="36"/>
      <c r="AP2267" s="36"/>
      <c r="AQ2267" s="36"/>
      <c r="AR2267" s="36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</row>
    <row r="2268" spans="6:69" x14ac:dyDescent="0.25">
      <c r="F2268" s="18"/>
      <c r="G2268" s="18"/>
      <c r="H2268" s="252"/>
      <c r="I2268" s="18"/>
      <c r="J2268" s="18"/>
      <c r="W2268" s="215"/>
      <c r="X2268" s="18"/>
      <c r="Y2268" s="31"/>
      <c r="Z2268" s="31"/>
      <c r="AA2268" s="43"/>
      <c r="AB2268" s="18"/>
      <c r="AC2268" s="18"/>
      <c r="AE2268" s="18"/>
      <c r="AF2268" s="18"/>
      <c r="AG2268" s="18"/>
      <c r="AI2268" s="18"/>
      <c r="AK2268" s="18"/>
      <c r="AL2268" s="18"/>
      <c r="AN2268" s="36"/>
      <c r="AO2268" s="36"/>
      <c r="AP2268" s="36"/>
      <c r="AQ2268" s="36"/>
      <c r="AR2268" s="36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</row>
    <row r="2269" spans="6:69" x14ac:dyDescent="0.25">
      <c r="F2269" s="18"/>
      <c r="G2269" s="18"/>
      <c r="H2269" s="252"/>
      <c r="I2269" s="18"/>
      <c r="J2269" s="18"/>
      <c r="W2269" s="215"/>
      <c r="X2269" s="18"/>
      <c r="Y2269" s="31"/>
      <c r="Z2269" s="31"/>
      <c r="AA2269" s="43"/>
      <c r="AB2269" s="18"/>
      <c r="AC2269" s="18"/>
      <c r="AE2269" s="18"/>
      <c r="AF2269" s="18"/>
      <c r="AG2269" s="18"/>
      <c r="AI2269" s="18"/>
      <c r="AK2269" s="18"/>
      <c r="AL2269" s="18"/>
      <c r="AN2269" s="36"/>
      <c r="AO2269" s="36"/>
      <c r="AP2269" s="36"/>
      <c r="AQ2269" s="36"/>
      <c r="AR2269" s="36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</row>
    <row r="2270" spans="6:69" x14ac:dyDescent="0.25">
      <c r="F2270" s="18"/>
      <c r="G2270" s="18"/>
      <c r="H2270" s="252"/>
      <c r="I2270" s="18"/>
      <c r="J2270" s="18"/>
      <c r="W2270" s="215"/>
      <c r="X2270" s="18"/>
      <c r="Y2270" s="31"/>
      <c r="Z2270" s="31"/>
      <c r="AA2270" s="43"/>
      <c r="AB2270" s="18"/>
      <c r="AC2270" s="18"/>
      <c r="AE2270" s="18"/>
      <c r="AF2270" s="18"/>
      <c r="AG2270" s="18"/>
      <c r="AI2270" s="18"/>
      <c r="AK2270" s="18"/>
      <c r="AL2270" s="18"/>
      <c r="AN2270" s="36"/>
      <c r="AO2270" s="36"/>
      <c r="AP2270" s="36"/>
      <c r="AQ2270" s="36"/>
      <c r="AR2270" s="36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</row>
    <row r="2271" spans="6:69" x14ac:dyDescent="0.25">
      <c r="F2271" s="18"/>
      <c r="G2271" s="18"/>
      <c r="H2271" s="252"/>
      <c r="I2271" s="18"/>
      <c r="J2271" s="18"/>
      <c r="W2271" s="215"/>
      <c r="X2271" s="18"/>
      <c r="Y2271" s="31"/>
      <c r="Z2271" s="31"/>
      <c r="AA2271" s="43"/>
      <c r="AB2271" s="18"/>
      <c r="AC2271" s="18"/>
      <c r="AE2271" s="18"/>
      <c r="AF2271" s="18"/>
      <c r="AG2271" s="18"/>
      <c r="AI2271" s="18"/>
      <c r="AK2271" s="18"/>
      <c r="AL2271" s="18"/>
      <c r="AN2271" s="36"/>
      <c r="AO2271" s="36"/>
      <c r="AP2271" s="36"/>
      <c r="AQ2271" s="36"/>
      <c r="AR2271" s="36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</row>
    <row r="2272" spans="6:69" x14ac:dyDescent="0.25">
      <c r="F2272" s="18"/>
      <c r="G2272" s="18"/>
      <c r="H2272" s="252"/>
      <c r="I2272" s="18"/>
      <c r="J2272" s="18"/>
      <c r="W2272" s="215"/>
      <c r="X2272" s="18"/>
      <c r="Y2272" s="31"/>
      <c r="Z2272" s="31"/>
      <c r="AA2272" s="43"/>
      <c r="AB2272" s="18"/>
      <c r="AC2272" s="18"/>
      <c r="AE2272" s="18"/>
      <c r="AF2272" s="18"/>
      <c r="AG2272" s="18"/>
      <c r="AI2272" s="18"/>
      <c r="AK2272" s="18"/>
      <c r="AL2272" s="18"/>
      <c r="AN2272" s="36"/>
      <c r="AO2272" s="36"/>
      <c r="AP2272" s="36"/>
      <c r="AQ2272" s="36"/>
      <c r="AR2272" s="36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</row>
    <row r="2273" spans="6:69" x14ac:dyDescent="0.25">
      <c r="F2273" s="18"/>
      <c r="G2273" s="18"/>
      <c r="H2273" s="252"/>
      <c r="I2273" s="18"/>
      <c r="J2273" s="18"/>
      <c r="W2273" s="215"/>
      <c r="X2273" s="18"/>
      <c r="Y2273" s="31"/>
      <c r="Z2273" s="31"/>
      <c r="AA2273" s="43"/>
      <c r="AB2273" s="18"/>
      <c r="AC2273" s="18"/>
      <c r="AE2273" s="18"/>
      <c r="AF2273" s="18"/>
      <c r="AG2273" s="18"/>
      <c r="AI2273" s="18"/>
      <c r="AK2273" s="18"/>
      <c r="AL2273" s="18"/>
      <c r="AN2273" s="36"/>
      <c r="AO2273" s="36"/>
      <c r="AP2273" s="36"/>
      <c r="AQ2273" s="36"/>
      <c r="AR2273" s="36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</row>
    <row r="2274" spans="6:69" x14ac:dyDescent="0.25">
      <c r="F2274" s="18"/>
      <c r="G2274" s="18"/>
      <c r="H2274" s="252"/>
      <c r="I2274" s="18"/>
      <c r="J2274" s="18"/>
      <c r="W2274" s="215"/>
      <c r="X2274" s="18"/>
      <c r="Y2274" s="31"/>
      <c r="Z2274" s="31"/>
      <c r="AA2274" s="43"/>
      <c r="AB2274" s="18"/>
      <c r="AC2274" s="18"/>
      <c r="AE2274" s="18"/>
      <c r="AF2274" s="18"/>
      <c r="AG2274" s="18"/>
      <c r="AI2274" s="18"/>
      <c r="AK2274" s="18"/>
      <c r="AL2274" s="18"/>
      <c r="AN2274" s="36"/>
      <c r="AO2274" s="36"/>
      <c r="AP2274" s="36"/>
      <c r="AQ2274" s="36"/>
      <c r="AR2274" s="36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</row>
    <row r="2275" spans="6:69" x14ac:dyDescent="0.25">
      <c r="F2275" s="18"/>
      <c r="G2275" s="18"/>
      <c r="H2275" s="252"/>
      <c r="I2275" s="18"/>
      <c r="J2275" s="18"/>
      <c r="W2275" s="215"/>
      <c r="X2275" s="18"/>
      <c r="Y2275" s="31"/>
      <c r="Z2275" s="31"/>
      <c r="AA2275" s="43"/>
      <c r="AB2275" s="18"/>
      <c r="AC2275" s="18"/>
      <c r="AE2275" s="18"/>
      <c r="AF2275" s="18"/>
      <c r="AG2275" s="18"/>
      <c r="AI2275" s="18"/>
      <c r="AK2275" s="18"/>
      <c r="AL2275" s="18"/>
      <c r="AN2275" s="36"/>
      <c r="AO2275" s="36"/>
      <c r="AP2275" s="36"/>
      <c r="AQ2275" s="36"/>
      <c r="AR2275" s="36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</row>
    <row r="2276" spans="6:69" x14ac:dyDescent="0.25">
      <c r="F2276" s="18"/>
      <c r="G2276" s="18"/>
      <c r="H2276" s="252"/>
      <c r="I2276" s="18"/>
      <c r="J2276" s="18"/>
      <c r="W2276" s="215"/>
      <c r="X2276" s="18"/>
      <c r="Y2276" s="31"/>
      <c r="Z2276" s="31"/>
      <c r="AA2276" s="43"/>
      <c r="AB2276" s="18"/>
      <c r="AC2276" s="18"/>
      <c r="AE2276" s="18"/>
      <c r="AF2276" s="18"/>
      <c r="AG2276" s="18"/>
      <c r="AI2276" s="18"/>
      <c r="AK2276" s="18"/>
      <c r="AL2276" s="18"/>
      <c r="AN2276" s="36"/>
      <c r="AO2276" s="36"/>
      <c r="AP2276" s="36"/>
      <c r="AQ2276" s="36"/>
      <c r="AR2276" s="36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</row>
    <row r="2277" spans="6:69" x14ac:dyDescent="0.25">
      <c r="F2277" s="18"/>
      <c r="G2277" s="18"/>
      <c r="H2277" s="252"/>
      <c r="I2277" s="18"/>
      <c r="J2277" s="18"/>
      <c r="W2277" s="215"/>
      <c r="X2277" s="18"/>
      <c r="Y2277" s="31"/>
      <c r="Z2277" s="31"/>
      <c r="AA2277" s="43"/>
      <c r="AB2277" s="18"/>
      <c r="AC2277" s="18"/>
      <c r="AE2277" s="18"/>
      <c r="AF2277" s="18"/>
      <c r="AG2277" s="18"/>
      <c r="AI2277" s="18"/>
      <c r="AK2277" s="18"/>
      <c r="AL2277" s="18"/>
      <c r="AN2277" s="36"/>
      <c r="AO2277" s="36"/>
      <c r="AP2277" s="36"/>
      <c r="AQ2277" s="36"/>
      <c r="AR2277" s="36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</row>
    <row r="2278" spans="6:69" x14ac:dyDescent="0.25">
      <c r="F2278" s="18"/>
      <c r="G2278" s="18"/>
      <c r="H2278" s="252"/>
      <c r="I2278" s="18"/>
      <c r="J2278" s="18"/>
      <c r="W2278" s="215"/>
      <c r="X2278" s="18"/>
      <c r="Y2278" s="31"/>
      <c r="Z2278" s="31"/>
      <c r="AA2278" s="43"/>
      <c r="AB2278" s="18"/>
      <c r="AC2278" s="18"/>
      <c r="AE2278" s="18"/>
      <c r="AF2278" s="18"/>
      <c r="AG2278" s="18"/>
      <c r="AI2278" s="18"/>
      <c r="AK2278" s="18"/>
      <c r="AL2278" s="18"/>
      <c r="AN2278" s="36"/>
      <c r="AO2278" s="36"/>
      <c r="AP2278" s="36"/>
      <c r="AQ2278" s="36"/>
      <c r="AR2278" s="36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</row>
    <row r="2279" spans="6:69" x14ac:dyDescent="0.25">
      <c r="F2279" s="18"/>
      <c r="G2279" s="18"/>
      <c r="H2279" s="252"/>
      <c r="I2279" s="18"/>
      <c r="J2279" s="18"/>
      <c r="W2279" s="215"/>
      <c r="X2279" s="18"/>
      <c r="Y2279" s="31"/>
      <c r="Z2279" s="31"/>
      <c r="AA2279" s="43"/>
      <c r="AB2279" s="18"/>
      <c r="AC2279" s="18"/>
      <c r="AE2279" s="18"/>
      <c r="AF2279" s="18"/>
      <c r="AG2279" s="18"/>
      <c r="AI2279" s="18"/>
      <c r="AK2279" s="18"/>
      <c r="AL2279" s="18"/>
      <c r="AN2279" s="36"/>
      <c r="AO2279" s="36"/>
      <c r="AP2279" s="36"/>
      <c r="AQ2279" s="36"/>
      <c r="AR2279" s="36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</row>
    <row r="2280" spans="6:69" x14ac:dyDescent="0.25">
      <c r="F2280" s="18"/>
      <c r="G2280" s="18"/>
      <c r="H2280" s="252"/>
      <c r="I2280" s="18"/>
      <c r="J2280" s="18"/>
      <c r="W2280" s="215"/>
      <c r="X2280" s="18"/>
      <c r="Y2280" s="31"/>
      <c r="Z2280" s="31"/>
      <c r="AA2280" s="43"/>
      <c r="AB2280" s="18"/>
      <c r="AC2280" s="18"/>
      <c r="AE2280" s="18"/>
      <c r="AF2280" s="18"/>
      <c r="AG2280" s="18"/>
      <c r="AI2280" s="18"/>
      <c r="AK2280" s="18"/>
      <c r="AL2280" s="18"/>
      <c r="AN2280" s="36"/>
      <c r="AO2280" s="36"/>
      <c r="AP2280" s="36"/>
      <c r="AQ2280" s="36"/>
      <c r="AR2280" s="36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</row>
    <row r="2281" spans="6:69" x14ac:dyDescent="0.25">
      <c r="F2281" s="18"/>
      <c r="G2281" s="18"/>
      <c r="H2281" s="252"/>
      <c r="I2281" s="18"/>
      <c r="J2281" s="18"/>
      <c r="W2281" s="215"/>
      <c r="X2281" s="18"/>
      <c r="Y2281" s="31"/>
      <c r="Z2281" s="31"/>
      <c r="AA2281" s="43"/>
      <c r="AB2281" s="18"/>
      <c r="AC2281" s="18"/>
      <c r="AE2281" s="18"/>
      <c r="AF2281" s="18"/>
      <c r="AG2281" s="18"/>
      <c r="AI2281" s="18"/>
      <c r="AK2281" s="18"/>
      <c r="AL2281" s="18"/>
      <c r="AN2281" s="36"/>
      <c r="AO2281" s="36"/>
      <c r="AP2281" s="36"/>
      <c r="AQ2281" s="36"/>
      <c r="AR2281" s="36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</row>
    <row r="2282" spans="6:69" x14ac:dyDescent="0.25">
      <c r="F2282" s="18"/>
      <c r="G2282" s="18"/>
      <c r="H2282" s="252"/>
      <c r="I2282" s="18"/>
      <c r="J2282" s="18"/>
      <c r="W2282" s="215"/>
      <c r="X2282" s="18"/>
      <c r="Y2282" s="31"/>
      <c r="Z2282" s="31"/>
      <c r="AA2282" s="43"/>
      <c r="AB2282" s="18"/>
      <c r="AC2282" s="18"/>
      <c r="AE2282" s="18"/>
      <c r="AF2282" s="18"/>
      <c r="AG2282" s="18"/>
      <c r="AI2282" s="18"/>
      <c r="AK2282" s="18"/>
      <c r="AL2282" s="18"/>
      <c r="AN2282" s="36"/>
      <c r="AO2282" s="36"/>
      <c r="AP2282" s="36"/>
      <c r="AQ2282" s="36"/>
      <c r="AR2282" s="36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</row>
    <row r="2283" spans="6:69" x14ac:dyDescent="0.25">
      <c r="F2283" s="18"/>
      <c r="G2283" s="18"/>
      <c r="H2283" s="252"/>
      <c r="I2283" s="18"/>
      <c r="J2283" s="18"/>
      <c r="W2283" s="215"/>
      <c r="X2283" s="18"/>
      <c r="Y2283" s="31"/>
      <c r="Z2283" s="31"/>
      <c r="AA2283" s="43"/>
      <c r="AB2283" s="18"/>
      <c r="AC2283" s="18"/>
      <c r="AE2283" s="18"/>
      <c r="AF2283" s="18"/>
      <c r="AG2283" s="18"/>
      <c r="AI2283" s="18"/>
      <c r="AK2283" s="18"/>
      <c r="AL2283" s="18"/>
      <c r="AN2283" s="36"/>
      <c r="AO2283" s="36"/>
      <c r="AP2283" s="36"/>
      <c r="AQ2283" s="36"/>
      <c r="AR2283" s="36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</row>
    <row r="2284" spans="6:69" x14ac:dyDescent="0.25">
      <c r="F2284" s="18"/>
      <c r="G2284" s="18"/>
      <c r="H2284" s="252"/>
      <c r="I2284" s="18"/>
      <c r="J2284" s="18"/>
      <c r="W2284" s="215"/>
      <c r="X2284" s="18"/>
      <c r="Y2284" s="31"/>
      <c r="Z2284" s="31"/>
      <c r="AA2284" s="43"/>
      <c r="AB2284" s="18"/>
      <c r="AC2284" s="18"/>
      <c r="AE2284" s="18"/>
      <c r="AF2284" s="18"/>
      <c r="AG2284" s="18"/>
      <c r="AI2284" s="18"/>
      <c r="AK2284" s="18"/>
      <c r="AL2284" s="18"/>
      <c r="AN2284" s="36"/>
      <c r="AO2284" s="36"/>
      <c r="AP2284" s="36"/>
      <c r="AQ2284" s="36"/>
      <c r="AR2284" s="36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</row>
    <row r="2285" spans="6:69" x14ac:dyDescent="0.25">
      <c r="F2285" s="18"/>
      <c r="G2285" s="18"/>
      <c r="H2285" s="252"/>
      <c r="I2285" s="18"/>
      <c r="J2285" s="18"/>
      <c r="W2285" s="215"/>
      <c r="X2285" s="18"/>
      <c r="Y2285" s="31"/>
      <c r="Z2285" s="31"/>
      <c r="AA2285" s="43"/>
      <c r="AB2285" s="18"/>
      <c r="AC2285" s="18"/>
      <c r="AE2285" s="18"/>
      <c r="AF2285" s="18"/>
      <c r="AG2285" s="18"/>
      <c r="AI2285" s="18"/>
      <c r="AK2285" s="18"/>
      <c r="AL2285" s="18"/>
      <c r="AN2285" s="36"/>
      <c r="AO2285" s="36"/>
      <c r="AP2285" s="36"/>
      <c r="AQ2285" s="36"/>
      <c r="AR2285" s="36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</row>
    <row r="2286" spans="6:69" x14ac:dyDescent="0.25">
      <c r="F2286" s="18"/>
      <c r="G2286" s="18"/>
      <c r="H2286" s="252"/>
      <c r="I2286" s="18"/>
      <c r="J2286" s="18"/>
      <c r="W2286" s="215"/>
      <c r="X2286" s="18"/>
      <c r="Y2286" s="31"/>
      <c r="Z2286" s="31"/>
      <c r="AA2286" s="43"/>
      <c r="AB2286" s="18"/>
      <c r="AC2286" s="18"/>
      <c r="AE2286" s="18"/>
      <c r="AF2286" s="18"/>
      <c r="AG2286" s="18"/>
      <c r="AI2286" s="18"/>
      <c r="AK2286" s="18"/>
      <c r="AL2286" s="18"/>
      <c r="AN2286" s="36"/>
      <c r="AO2286" s="36"/>
      <c r="AP2286" s="36"/>
      <c r="AQ2286" s="36"/>
      <c r="AR2286" s="36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</row>
    <row r="2287" spans="6:69" x14ac:dyDescent="0.25">
      <c r="F2287" s="18"/>
      <c r="G2287" s="18"/>
      <c r="H2287" s="252"/>
      <c r="I2287" s="18"/>
      <c r="J2287" s="18"/>
      <c r="W2287" s="215"/>
      <c r="X2287" s="18"/>
      <c r="Y2287" s="31"/>
      <c r="Z2287" s="31"/>
      <c r="AA2287" s="43"/>
      <c r="AB2287" s="18"/>
      <c r="AC2287" s="18"/>
      <c r="AE2287" s="18"/>
      <c r="AF2287" s="18"/>
      <c r="AG2287" s="18"/>
      <c r="AI2287" s="18"/>
      <c r="AK2287" s="18"/>
      <c r="AL2287" s="18"/>
      <c r="AN2287" s="36"/>
      <c r="AO2287" s="36"/>
      <c r="AP2287" s="36"/>
      <c r="AQ2287" s="36"/>
      <c r="AR2287" s="36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</row>
    <row r="2288" spans="6:69" x14ac:dyDescent="0.25">
      <c r="F2288" s="18"/>
      <c r="G2288" s="18"/>
      <c r="H2288" s="252"/>
      <c r="I2288" s="18"/>
      <c r="J2288" s="18"/>
      <c r="W2288" s="215"/>
      <c r="X2288" s="18"/>
      <c r="Y2288" s="31"/>
      <c r="Z2288" s="31"/>
      <c r="AA2288" s="43"/>
      <c r="AB2288" s="18"/>
      <c r="AC2288" s="18"/>
      <c r="AE2288" s="18"/>
      <c r="AF2288" s="18"/>
      <c r="AG2288" s="18"/>
      <c r="AI2288" s="18"/>
      <c r="AK2288" s="18"/>
      <c r="AL2288" s="18"/>
      <c r="AN2288" s="36"/>
      <c r="AO2288" s="36"/>
      <c r="AP2288" s="36"/>
      <c r="AQ2288" s="36"/>
      <c r="AR2288" s="36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</row>
    <row r="2289" spans="6:69" x14ac:dyDescent="0.25">
      <c r="F2289" s="18"/>
      <c r="G2289" s="18"/>
      <c r="H2289" s="252"/>
      <c r="I2289" s="18"/>
      <c r="J2289" s="18"/>
      <c r="W2289" s="215"/>
      <c r="X2289" s="18"/>
      <c r="Y2289" s="31"/>
      <c r="Z2289" s="31"/>
      <c r="AA2289" s="43"/>
      <c r="AB2289" s="18"/>
      <c r="AC2289" s="18"/>
      <c r="AE2289" s="18"/>
      <c r="AF2289" s="18"/>
      <c r="AG2289" s="18"/>
      <c r="AI2289" s="18"/>
      <c r="AK2289" s="18"/>
      <c r="AL2289" s="18"/>
      <c r="AN2289" s="36"/>
      <c r="AO2289" s="36"/>
      <c r="AP2289" s="36"/>
      <c r="AQ2289" s="36"/>
      <c r="AR2289" s="36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</row>
    <row r="2290" spans="6:69" x14ac:dyDescent="0.25">
      <c r="F2290" s="18"/>
      <c r="G2290" s="18"/>
      <c r="H2290" s="252"/>
      <c r="I2290" s="18"/>
      <c r="J2290" s="18"/>
      <c r="W2290" s="215"/>
      <c r="X2290" s="18"/>
      <c r="Y2290" s="31"/>
      <c r="Z2290" s="31"/>
      <c r="AA2290" s="43"/>
      <c r="AB2290" s="18"/>
      <c r="AC2290" s="18"/>
      <c r="AE2290" s="18"/>
      <c r="AF2290" s="18"/>
      <c r="AG2290" s="18"/>
      <c r="AI2290" s="18"/>
      <c r="AK2290" s="18"/>
      <c r="AL2290" s="18"/>
      <c r="AN2290" s="36"/>
      <c r="AO2290" s="36"/>
      <c r="AP2290" s="36"/>
      <c r="AQ2290" s="36"/>
      <c r="AR2290" s="36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</row>
    <row r="2291" spans="6:69" x14ac:dyDescent="0.25">
      <c r="F2291" s="18"/>
      <c r="G2291" s="18"/>
      <c r="H2291" s="252"/>
      <c r="I2291" s="18"/>
      <c r="J2291" s="18"/>
      <c r="W2291" s="215"/>
      <c r="X2291" s="18"/>
      <c r="Y2291" s="31"/>
      <c r="Z2291" s="31"/>
      <c r="AA2291" s="43"/>
      <c r="AB2291" s="18"/>
      <c r="AC2291" s="18"/>
      <c r="AE2291" s="18"/>
      <c r="AF2291" s="18"/>
      <c r="AG2291" s="18"/>
      <c r="AI2291" s="18"/>
      <c r="AK2291" s="18"/>
      <c r="AL2291" s="18"/>
      <c r="AN2291" s="36"/>
      <c r="AO2291" s="36"/>
      <c r="AP2291" s="36"/>
      <c r="AQ2291" s="36"/>
      <c r="AR2291" s="36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</row>
    <row r="2292" spans="6:69" x14ac:dyDescent="0.25">
      <c r="F2292" s="18"/>
      <c r="G2292" s="18"/>
      <c r="H2292" s="252"/>
      <c r="I2292" s="18"/>
      <c r="J2292" s="18"/>
      <c r="W2292" s="215"/>
      <c r="X2292" s="18"/>
      <c r="Y2292" s="31"/>
      <c r="Z2292" s="31"/>
      <c r="AA2292" s="43"/>
      <c r="AB2292" s="18"/>
      <c r="AC2292" s="18"/>
      <c r="AE2292" s="18"/>
      <c r="AF2292" s="18"/>
      <c r="AG2292" s="18"/>
      <c r="AI2292" s="18"/>
      <c r="AK2292" s="18"/>
      <c r="AL2292" s="18"/>
      <c r="AN2292" s="36"/>
      <c r="AO2292" s="36"/>
      <c r="AP2292" s="36"/>
      <c r="AQ2292" s="36"/>
      <c r="AR2292" s="36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</row>
    <row r="2293" spans="6:69" x14ac:dyDescent="0.25">
      <c r="F2293" s="18"/>
      <c r="G2293" s="18"/>
      <c r="H2293" s="252"/>
      <c r="I2293" s="18"/>
      <c r="J2293" s="18"/>
      <c r="W2293" s="215"/>
      <c r="X2293" s="18"/>
      <c r="Y2293" s="31"/>
      <c r="Z2293" s="31"/>
      <c r="AA2293" s="43"/>
      <c r="AB2293" s="18"/>
      <c r="AC2293" s="18"/>
      <c r="AE2293" s="18"/>
      <c r="AF2293" s="18"/>
      <c r="AG2293" s="18"/>
      <c r="AI2293" s="18"/>
      <c r="AK2293" s="18"/>
      <c r="AL2293" s="18"/>
      <c r="AN2293" s="36"/>
      <c r="AO2293" s="36"/>
      <c r="AP2293" s="36"/>
      <c r="AQ2293" s="36"/>
      <c r="AR2293" s="36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</row>
    <row r="2294" spans="6:69" x14ac:dyDescent="0.25">
      <c r="F2294" s="18"/>
      <c r="G2294" s="18"/>
      <c r="H2294" s="252"/>
      <c r="I2294" s="18"/>
      <c r="J2294" s="18"/>
      <c r="W2294" s="215"/>
      <c r="X2294" s="18"/>
      <c r="Y2294" s="31"/>
      <c r="Z2294" s="31"/>
      <c r="AA2294" s="43"/>
      <c r="AB2294" s="18"/>
      <c r="AC2294" s="18"/>
      <c r="AE2294" s="18"/>
      <c r="AF2294" s="18"/>
      <c r="AG2294" s="18"/>
      <c r="AI2294" s="18"/>
      <c r="AK2294" s="18"/>
      <c r="AL2294" s="18"/>
      <c r="AN2294" s="36"/>
      <c r="AO2294" s="36"/>
      <c r="AP2294" s="36"/>
      <c r="AQ2294" s="36"/>
      <c r="AR2294" s="36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</row>
    <row r="2295" spans="6:69" x14ac:dyDescent="0.25">
      <c r="F2295" s="18"/>
      <c r="G2295" s="18"/>
      <c r="H2295" s="252"/>
      <c r="I2295" s="18"/>
      <c r="J2295" s="18"/>
      <c r="W2295" s="215"/>
      <c r="X2295" s="18"/>
      <c r="Y2295" s="31"/>
      <c r="Z2295" s="31"/>
      <c r="AA2295" s="43"/>
      <c r="AB2295" s="18"/>
      <c r="AC2295" s="18"/>
      <c r="AE2295" s="18"/>
      <c r="AF2295" s="18"/>
      <c r="AG2295" s="18"/>
      <c r="AI2295" s="18"/>
      <c r="AK2295" s="18"/>
      <c r="AL2295" s="18"/>
      <c r="AN2295" s="36"/>
      <c r="AO2295" s="36"/>
      <c r="AP2295" s="36"/>
      <c r="AQ2295" s="36"/>
      <c r="AR2295" s="36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</row>
    <row r="2296" spans="6:69" x14ac:dyDescent="0.25">
      <c r="F2296" s="18"/>
      <c r="G2296" s="18"/>
      <c r="H2296" s="252"/>
      <c r="I2296" s="18"/>
      <c r="J2296" s="18"/>
      <c r="W2296" s="215"/>
      <c r="X2296" s="18"/>
      <c r="Y2296" s="31"/>
      <c r="Z2296" s="31"/>
      <c r="AA2296" s="43"/>
      <c r="AB2296" s="18"/>
      <c r="AC2296" s="18"/>
      <c r="AE2296" s="18"/>
      <c r="AF2296" s="18"/>
      <c r="AG2296" s="18"/>
      <c r="AI2296" s="18"/>
      <c r="AK2296" s="18"/>
      <c r="AL2296" s="18"/>
      <c r="AN2296" s="36"/>
      <c r="AO2296" s="36"/>
      <c r="AP2296" s="36"/>
      <c r="AQ2296" s="36"/>
      <c r="AR2296" s="36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</row>
    <row r="2297" spans="6:69" x14ac:dyDescent="0.25">
      <c r="F2297" s="18"/>
      <c r="G2297" s="18"/>
      <c r="H2297" s="252"/>
      <c r="I2297" s="18"/>
      <c r="J2297" s="18"/>
      <c r="W2297" s="215"/>
      <c r="X2297" s="18"/>
      <c r="Y2297" s="31"/>
      <c r="Z2297" s="31"/>
      <c r="AA2297" s="43"/>
      <c r="AB2297" s="18"/>
      <c r="AC2297" s="18"/>
      <c r="AE2297" s="18"/>
      <c r="AF2297" s="18"/>
      <c r="AG2297" s="18"/>
      <c r="AI2297" s="18"/>
      <c r="AK2297" s="18"/>
      <c r="AL2297" s="18"/>
      <c r="AN2297" s="36"/>
      <c r="AO2297" s="36"/>
      <c r="AP2297" s="36"/>
      <c r="AQ2297" s="36"/>
      <c r="AR2297" s="36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</row>
    <row r="2298" spans="6:69" x14ac:dyDescent="0.25">
      <c r="F2298" s="18"/>
      <c r="G2298" s="18"/>
      <c r="H2298" s="252"/>
      <c r="I2298" s="18"/>
      <c r="J2298" s="18"/>
      <c r="W2298" s="215"/>
      <c r="X2298" s="18"/>
      <c r="Y2298" s="31"/>
      <c r="Z2298" s="31"/>
      <c r="AA2298" s="43"/>
      <c r="AB2298" s="18"/>
      <c r="AC2298" s="18"/>
      <c r="AE2298" s="18"/>
      <c r="AF2298" s="18"/>
      <c r="AG2298" s="18"/>
      <c r="AI2298" s="18"/>
      <c r="AK2298" s="18"/>
      <c r="AL2298" s="18"/>
      <c r="AN2298" s="36"/>
      <c r="AO2298" s="36"/>
      <c r="AP2298" s="36"/>
      <c r="AQ2298" s="36"/>
      <c r="AR2298" s="36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</row>
    <row r="2299" spans="6:69" x14ac:dyDescent="0.25">
      <c r="F2299" s="18"/>
      <c r="G2299" s="18"/>
      <c r="H2299" s="252"/>
      <c r="I2299" s="18"/>
      <c r="J2299" s="18"/>
      <c r="W2299" s="215"/>
      <c r="X2299" s="18"/>
      <c r="Y2299" s="31"/>
      <c r="Z2299" s="31"/>
      <c r="AA2299" s="43"/>
      <c r="AB2299" s="18"/>
      <c r="AC2299" s="18"/>
      <c r="AE2299" s="18"/>
      <c r="AF2299" s="18"/>
      <c r="AG2299" s="18"/>
      <c r="AI2299" s="18"/>
      <c r="AK2299" s="18"/>
      <c r="AL2299" s="18"/>
      <c r="AN2299" s="36"/>
      <c r="AO2299" s="36"/>
      <c r="AP2299" s="36"/>
      <c r="AQ2299" s="36"/>
      <c r="AR2299" s="36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</row>
    <row r="2300" spans="6:69" x14ac:dyDescent="0.25">
      <c r="F2300" s="18"/>
      <c r="G2300" s="18"/>
      <c r="H2300" s="252"/>
      <c r="I2300" s="18"/>
      <c r="J2300" s="18"/>
      <c r="W2300" s="215"/>
      <c r="X2300" s="18"/>
      <c r="Y2300" s="31"/>
      <c r="Z2300" s="31"/>
      <c r="AA2300" s="43"/>
      <c r="AB2300" s="18"/>
      <c r="AC2300" s="18"/>
      <c r="AE2300" s="18"/>
      <c r="AF2300" s="18"/>
      <c r="AG2300" s="18"/>
      <c r="AI2300" s="18"/>
      <c r="AK2300" s="18"/>
      <c r="AL2300" s="18"/>
      <c r="AN2300" s="36"/>
      <c r="AO2300" s="36"/>
      <c r="AP2300" s="36"/>
      <c r="AQ2300" s="36"/>
      <c r="AR2300" s="36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</row>
    <row r="2301" spans="6:69" x14ac:dyDescent="0.25">
      <c r="F2301" s="18"/>
      <c r="G2301" s="18"/>
      <c r="H2301" s="252"/>
      <c r="I2301" s="18"/>
      <c r="J2301" s="18"/>
      <c r="W2301" s="215"/>
      <c r="X2301" s="18"/>
      <c r="Y2301" s="31"/>
      <c r="Z2301" s="31"/>
      <c r="AA2301" s="43"/>
      <c r="AB2301" s="18"/>
      <c r="AC2301" s="18"/>
      <c r="AE2301" s="18"/>
      <c r="AF2301" s="18"/>
      <c r="AG2301" s="18"/>
      <c r="AI2301" s="18"/>
      <c r="AK2301" s="18"/>
      <c r="AL2301" s="18"/>
      <c r="AN2301" s="36"/>
      <c r="AO2301" s="36"/>
      <c r="AP2301" s="36"/>
      <c r="AQ2301" s="36"/>
      <c r="AR2301" s="36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</row>
    <row r="2302" spans="6:69" x14ac:dyDescent="0.25">
      <c r="F2302" s="18"/>
      <c r="G2302" s="18"/>
      <c r="H2302" s="252"/>
      <c r="I2302" s="18"/>
      <c r="J2302" s="18"/>
      <c r="W2302" s="215"/>
      <c r="X2302" s="18"/>
      <c r="Y2302" s="31"/>
      <c r="Z2302" s="31"/>
      <c r="AA2302" s="43"/>
      <c r="AB2302" s="18"/>
      <c r="AC2302" s="18"/>
      <c r="AE2302" s="18"/>
      <c r="AF2302" s="18"/>
      <c r="AG2302" s="18"/>
      <c r="AI2302" s="18"/>
      <c r="AK2302" s="18"/>
      <c r="AL2302" s="18"/>
      <c r="AN2302" s="36"/>
      <c r="AO2302" s="36"/>
      <c r="AP2302" s="36"/>
      <c r="AQ2302" s="36"/>
      <c r="AR2302" s="36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</row>
    <row r="2303" spans="6:69" x14ac:dyDescent="0.25">
      <c r="F2303" s="18"/>
      <c r="G2303" s="18"/>
      <c r="H2303" s="252"/>
      <c r="I2303" s="18"/>
      <c r="J2303" s="18"/>
      <c r="W2303" s="215"/>
      <c r="X2303" s="18"/>
      <c r="Y2303" s="31"/>
      <c r="Z2303" s="31"/>
      <c r="AA2303" s="43"/>
      <c r="AB2303" s="18"/>
      <c r="AC2303" s="18"/>
      <c r="AE2303" s="18"/>
      <c r="AF2303" s="18"/>
      <c r="AG2303" s="18"/>
      <c r="AI2303" s="18"/>
      <c r="AK2303" s="18"/>
      <c r="AL2303" s="18"/>
      <c r="AN2303" s="36"/>
      <c r="AO2303" s="36"/>
      <c r="AP2303" s="36"/>
      <c r="AQ2303" s="36"/>
      <c r="AR2303" s="36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</row>
    <row r="2304" spans="6:69" x14ac:dyDescent="0.25">
      <c r="F2304" s="18"/>
      <c r="G2304" s="18"/>
      <c r="H2304" s="252"/>
      <c r="I2304" s="18"/>
      <c r="J2304" s="18"/>
      <c r="W2304" s="215"/>
      <c r="X2304" s="18"/>
      <c r="Y2304" s="31"/>
      <c r="Z2304" s="31"/>
      <c r="AA2304" s="43"/>
      <c r="AB2304" s="18"/>
      <c r="AC2304" s="18"/>
      <c r="AE2304" s="18"/>
      <c r="AF2304" s="18"/>
      <c r="AG2304" s="18"/>
      <c r="AI2304" s="18"/>
      <c r="AK2304" s="18"/>
      <c r="AL2304" s="18"/>
      <c r="AN2304" s="36"/>
      <c r="AO2304" s="36"/>
      <c r="AP2304" s="36"/>
      <c r="AQ2304" s="36"/>
      <c r="AR2304" s="36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</row>
    <row r="2305" spans="6:69" x14ac:dyDescent="0.25">
      <c r="F2305" s="18"/>
      <c r="G2305" s="18"/>
      <c r="H2305" s="252"/>
      <c r="I2305" s="18"/>
      <c r="J2305" s="18"/>
      <c r="W2305" s="215"/>
      <c r="X2305" s="18"/>
      <c r="Y2305" s="31"/>
      <c r="Z2305" s="31"/>
      <c r="AA2305" s="43"/>
      <c r="AB2305" s="18"/>
      <c r="AC2305" s="18"/>
      <c r="AE2305" s="18"/>
      <c r="AF2305" s="18"/>
      <c r="AG2305" s="18"/>
      <c r="AI2305" s="18"/>
      <c r="AK2305" s="18"/>
      <c r="AL2305" s="18"/>
      <c r="AN2305" s="36"/>
      <c r="AO2305" s="36"/>
      <c r="AP2305" s="36"/>
      <c r="AQ2305" s="36"/>
      <c r="AR2305" s="36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</row>
    <row r="2306" spans="6:69" x14ac:dyDescent="0.25">
      <c r="F2306" s="18"/>
      <c r="G2306" s="18"/>
      <c r="H2306" s="252"/>
      <c r="I2306" s="18"/>
      <c r="J2306" s="18"/>
      <c r="W2306" s="215"/>
      <c r="X2306" s="18"/>
      <c r="Y2306" s="31"/>
      <c r="Z2306" s="31"/>
      <c r="AA2306" s="43"/>
      <c r="AB2306" s="18"/>
      <c r="AC2306" s="18"/>
      <c r="AE2306" s="18"/>
      <c r="AF2306" s="18"/>
      <c r="AG2306" s="18"/>
      <c r="AI2306" s="18"/>
      <c r="AK2306" s="18"/>
      <c r="AL2306" s="18"/>
      <c r="AN2306" s="36"/>
      <c r="AO2306" s="36"/>
      <c r="AP2306" s="36"/>
      <c r="AQ2306" s="36"/>
      <c r="AR2306" s="36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</row>
    <row r="2307" spans="6:69" x14ac:dyDescent="0.25">
      <c r="F2307" s="18"/>
      <c r="G2307" s="18"/>
      <c r="H2307" s="252"/>
      <c r="I2307" s="18"/>
      <c r="J2307" s="18"/>
      <c r="W2307" s="215"/>
      <c r="X2307" s="18"/>
      <c r="Y2307" s="31"/>
      <c r="Z2307" s="31"/>
      <c r="AA2307" s="43"/>
      <c r="AB2307" s="18"/>
      <c r="AC2307" s="18"/>
      <c r="AE2307" s="18"/>
      <c r="AF2307" s="18"/>
      <c r="AG2307" s="18"/>
      <c r="AI2307" s="18"/>
      <c r="AK2307" s="18"/>
      <c r="AL2307" s="18"/>
      <c r="AN2307" s="36"/>
      <c r="AO2307" s="36"/>
      <c r="AP2307" s="36"/>
      <c r="AQ2307" s="36"/>
      <c r="AR2307" s="36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</row>
    <row r="2308" spans="6:69" x14ac:dyDescent="0.25">
      <c r="F2308" s="18"/>
      <c r="G2308" s="18"/>
      <c r="H2308" s="252"/>
      <c r="I2308" s="18"/>
      <c r="J2308" s="18"/>
      <c r="W2308" s="215"/>
      <c r="X2308" s="18"/>
      <c r="Y2308" s="31"/>
      <c r="Z2308" s="31"/>
      <c r="AA2308" s="43"/>
      <c r="AB2308" s="18"/>
      <c r="AC2308" s="18"/>
      <c r="AE2308" s="18"/>
      <c r="AF2308" s="18"/>
      <c r="AG2308" s="18"/>
      <c r="AI2308" s="18"/>
      <c r="AK2308" s="18"/>
      <c r="AL2308" s="18"/>
      <c r="AN2308" s="36"/>
      <c r="AO2308" s="36"/>
      <c r="AP2308" s="36"/>
      <c r="AQ2308" s="36"/>
      <c r="AR2308" s="36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</row>
    <row r="2309" spans="6:69" x14ac:dyDescent="0.25">
      <c r="F2309" s="18"/>
      <c r="G2309" s="18"/>
      <c r="H2309" s="252"/>
      <c r="I2309" s="18"/>
      <c r="J2309" s="18"/>
      <c r="W2309" s="215"/>
      <c r="X2309" s="18"/>
      <c r="Y2309" s="31"/>
      <c r="Z2309" s="31"/>
      <c r="AA2309" s="43"/>
      <c r="AB2309" s="18"/>
      <c r="AC2309" s="18"/>
      <c r="AE2309" s="18"/>
      <c r="AF2309" s="18"/>
      <c r="AG2309" s="18"/>
      <c r="AI2309" s="18"/>
      <c r="AK2309" s="18"/>
      <c r="AL2309" s="18"/>
      <c r="AN2309" s="36"/>
      <c r="AO2309" s="36"/>
      <c r="AP2309" s="36"/>
      <c r="AQ2309" s="36"/>
      <c r="AR2309" s="36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</row>
    <row r="2310" spans="6:69" x14ac:dyDescent="0.25">
      <c r="F2310" s="18"/>
      <c r="G2310" s="18"/>
      <c r="H2310" s="252"/>
      <c r="I2310" s="18"/>
      <c r="J2310" s="18"/>
      <c r="W2310" s="215"/>
      <c r="X2310" s="18"/>
      <c r="Y2310" s="31"/>
      <c r="Z2310" s="31"/>
      <c r="AA2310" s="43"/>
      <c r="AB2310" s="18"/>
      <c r="AC2310" s="18"/>
      <c r="AE2310" s="18"/>
      <c r="AF2310" s="18"/>
      <c r="AG2310" s="18"/>
      <c r="AI2310" s="18"/>
      <c r="AK2310" s="18"/>
      <c r="AL2310" s="18"/>
      <c r="AN2310" s="36"/>
      <c r="AO2310" s="36"/>
      <c r="AP2310" s="36"/>
      <c r="AQ2310" s="36"/>
      <c r="AR2310" s="36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</row>
    <row r="2311" spans="6:69" x14ac:dyDescent="0.25">
      <c r="F2311" s="18"/>
      <c r="G2311" s="18"/>
      <c r="H2311" s="252"/>
      <c r="I2311" s="18"/>
      <c r="J2311" s="18"/>
      <c r="W2311" s="215"/>
      <c r="X2311" s="18"/>
      <c r="Y2311" s="31"/>
      <c r="Z2311" s="31"/>
      <c r="AA2311" s="43"/>
      <c r="AB2311" s="18"/>
      <c r="AC2311" s="18"/>
      <c r="AE2311" s="18"/>
      <c r="AF2311" s="18"/>
      <c r="AG2311" s="18"/>
      <c r="AI2311" s="18"/>
      <c r="AK2311" s="18"/>
      <c r="AL2311" s="18"/>
      <c r="AN2311" s="36"/>
      <c r="AO2311" s="36"/>
      <c r="AP2311" s="36"/>
      <c r="AQ2311" s="36"/>
      <c r="AR2311" s="36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</row>
    <row r="2312" spans="6:69" x14ac:dyDescent="0.25">
      <c r="F2312" s="18"/>
      <c r="G2312" s="18"/>
      <c r="H2312" s="252"/>
      <c r="I2312" s="18"/>
      <c r="J2312" s="18"/>
      <c r="W2312" s="215"/>
      <c r="X2312" s="18"/>
      <c r="Y2312" s="31"/>
      <c r="Z2312" s="31"/>
      <c r="AA2312" s="43"/>
      <c r="AB2312" s="18"/>
      <c r="AC2312" s="18"/>
      <c r="AE2312" s="18"/>
      <c r="AF2312" s="18"/>
      <c r="AG2312" s="18"/>
      <c r="AI2312" s="18"/>
      <c r="AK2312" s="18"/>
      <c r="AL2312" s="18"/>
      <c r="AN2312" s="36"/>
      <c r="AO2312" s="36"/>
      <c r="AP2312" s="36"/>
      <c r="AQ2312" s="36"/>
      <c r="AR2312" s="36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</row>
    <row r="2313" spans="6:69" x14ac:dyDescent="0.25">
      <c r="F2313" s="18"/>
      <c r="G2313" s="18"/>
      <c r="H2313" s="252"/>
      <c r="I2313" s="18"/>
      <c r="J2313" s="18"/>
      <c r="W2313" s="215"/>
      <c r="X2313" s="18"/>
      <c r="Y2313" s="31"/>
      <c r="Z2313" s="31"/>
      <c r="AA2313" s="43"/>
      <c r="AB2313" s="18"/>
      <c r="AC2313" s="18"/>
      <c r="AE2313" s="18"/>
      <c r="AF2313" s="18"/>
      <c r="AG2313" s="18"/>
      <c r="AI2313" s="18"/>
      <c r="AK2313" s="18"/>
      <c r="AL2313" s="18"/>
      <c r="AN2313" s="36"/>
      <c r="AO2313" s="36"/>
      <c r="AP2313" s="36"/>
      <c r="AQ2313" s="36"/>
      <c r="AR2313" s="36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</row>
    <row r="2314" spans="6:69" x14ac:dyDescent="0.25">
      <c r="F2314" s="18"/>
      <c r="G2314" s="18"/>
      <c r="H2314" s="252"/>
      <c r="I2314" s="18"/>
      <c r="J2314" s="18"/>
      <c r="W2314" s="215"/>
      <c r="X2314" s="18"/>
      <c r="Y2314" s="31"/>
      <c r="Z2314" s="31"/>
      <c r="AA2314" s="43"/>
      <c r="AB2314" s="18"/>
      <c r="AC2314" s="18"/>
      <c r="AE2314" s="18"/>
      <c r="AF2314" s="18"/>
      <c r="AG2314" s="18"/>
      <c r="AI2314" s="18"/>
      <c r="AK2314" s="18"/>
      <c r="AL2314" s="18"/>
      <c r="AN2314" s="36"/>
      <c r="AO2314" s="36"/>
      <c r="AP2314" s="36"/>
      <c r="AQ2314" s="36"/>
      <c r="AR2314" s="36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</row>
    <row r="2315" spans="6:69" x14ac:dyDescent="0.25">
      <c r="F2315" s="18"/>
      <c r="G2315" s="18"/>
      <c r="H2315" s="252"/>
      <c r="I2315" s="18"/>
      <c r="J2315" s="18"/>
      <c r="W2315" s="215"/>
      <c r="X2315" s="18"/>
      <c r="Y2315" s="31"/>
      <c r="Z2315" s="31"/>
      <c r="AA2315" s="43"/>
      <c r="AB2315" s="18"/>
      <c r="AC2315" s="18"/>
      <c r="AE2315" s="18"/>
      <c r="AF2315" s="18"/>
      <c r="AG2315" s="18"/>
      <c r="AI2315" s="18"/>
      <c r="AK2315" s="18"/>
      <c r="AL2315" s="18"/>
      <c r="AN2315" s="36"/>
      <c r="AO2315" s="36"/>
      <c r="AP2315" s="36"/>
      <c r="AQ2315" s="36"/>
      <c r="AR2315" s="36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</row>
    <row r="2316" spans="6:69" x14ac:dyDescent="0.25">
      <c r="F2316" s="18"/>
      <c r="G2316" s="18"/>
      <c r="H2316" s="252"/>
      <c r="I2316" s="18"/>
      <c r="J2316" s="18"/>
      <c r="W2316" s="215"/>
      <c r="X2316" s="18"/>
      <c r="Y2316" s="31"/>
      <c r="Z2316" s="31"/>
      <c r="AA2316" s="43"/>
      <c r="AB2316" s="18"/>
      <c r="AC2316" s="18"/>
      <c r="AE2316" s="18"/>
      <c r="AF2316" s="18"/>
      <c r="AG2316" s="18"/>
      <c r="AI2316" s="18"/>
      <c r="AK2316" s="18"/>
      <c r="AL2316" s="18"/>
      <c r="AN2316" s="36"/>
      <c r="AO2316" s="36"/>
      <c r="AP2316" s="36"/>
      <c r="AQ2316" s="36"/>
      <c r="AR2316" s="36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</row>
    <row r="2317" spans="6:69" x14ac:dyDescent="0.25">
      <c r="F2317" s="18"/>
      <c r="G2317" s="18"/>
      <c r="H2317" s="252"/>
      <c r="I2317" s="18"/>
      <c r="J2317" s="18"/>
      <c r="W2317" s="215"/>
      <c r="X2317" s="18"/>
      <c r="Y2317" s="31"/>
      <c r="Z2317" s="31"/>
      <c r="AA2317" s="43"/>
      <c r="AB2317" s="18"/>
      <c r="AC2317" s="18"/>
      <c r="AE2317" s="18"/>
      <c r="AF2317" s="18"/>
      <c r="AG2317" s="18"/>
      <c r="AI2317" s="18"/>
      <c r="AK2317" s="18"/>
      <c r="AL2317" s="18"/>
      <c r="AN2317" s="36"/>
      <c r="AO2317" s="36"/>
      <c r="AP2317" s="36"/>
      <c r="AQ2317" s="36"/>
      <c r="AR2317" s="36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</row>
    <row r="2318" spans="6:69" x14ac:dyDescent="0.25">
      <c r="F2318" s="18"/>
      <c r="G2318" s="18"/>
      <c r="H2318" s="252"/>
      <c r="I2318" s="18"/>
      <c r="J2318" s="18"/>
      <c r="W2318" s="215"/>
      <c r="X2318" s="18"/>
      <c r="Y2318" s="31"/>
      <c r="Z2318" s="31"/>
      <c r="AA2318" s="43"/>
      <c r="AB2318" s="18"/>
      <c r="AC2318" s="18"/>
      <c r="AE2318" s="18"/>
      <c r="AF2318" s="18"/>
      <c r="AG2318" s="18"/>
      <c r="AI2318" s="18"/>
      <c r="AK2318" s="18"/>
      <c r="AL2318" s="18"/>
      <c r="AN2318" s="36"/>
      <c r="AO2318" s="36"/>
      <c r="AP2318" s="36"/>
      <c r="AQ2318" s="36"/>
      <c r="AR2318" s="36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</row>
    <row r="2319" spans="6:69" x14ac:dyDescent="0.25">
      <c r="F2319" s="18"/>
      <c r="G2319" s="18"/>
      <c r="H2319" s="252"/>
      <c r="I2319" s="18"/>
      <c r="J2319" s="18"/>
      <c r="W2319" s="215"/>
      <c r="X2319" s="18"/>
      <c r="Y2319" s="31"/>
      <c r="Z2319" s="31"/>
      <c r="AA2319" s="43"/>
      <c r="AB2319" s="18"/>
      <c r="AC2319" s="18"/>
      <c r="AE2319" s="18"/>
      <c r="AF2319" s="18"/>
      <c r="AG2319" s="18"/>
      <c r="AI2319" s="18"/>
      <c r="AK2319" s="18"/>
      <c r="AL2319" s="18"/>
      <c r="AN2319" s="36"/>
      <c r="AO2319" s="36"/>
      <c r="AP2319" s="36"/>
      <c r="AQ2319" s="36"/>
      <c r="AR2319" s="36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</row>
    <row r="2320" spans="6:69" x14ac:dyDescent="0.25">
      <c r="F2320" s="18"/>
      <c r="G2320" s="18"/>
      <c r="H2320" s="252"/>
      <c r="I2320" s="18"/>
      <c r="J2320" s="18"/>
      <c r="W2320" s="215"/>
      <c r="X2320" s="18"/>
      <c r="Y2320" s="31"/>
      <c r="Z2320" s="31"/>
      <c r="AA2320" s="43"/>
      <c r="AB2320" s="18"/>
      <c r="AC2320" s="18"/>
      <c r="AE2320" s="18"/>
      <c r="AF2320" s="18"/>
      <c r="AG2320" s="18"/>
      <c r="AI2320" s="18"/>
      <c r="AK2320" s="18"/>
      <c r="AL2320" s="18"/>
      <c r="AN2320" s="36"/>
      <c r="AO2320" s="36"/>
      <c r="AP2320" s="36"/>
      <c r="AQ2320" s="36"/>
      <c r="AR2320" s="36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</row>
    <row r="2321" spans="6:69" x14ac:dyDescent="0.25">
      <c r="F2321" s="18"/>
      <c r="G2321" s="18"/>
      <c r="H2321" s="252"/>
      <c r="I2321" s="18"/>
      <c r="J2321" s="18"/>
      <c r="W2321" s="215"/>
      <c r="X2321" s="18"/>
      <c r="Y2321" s="31"/>
      <c r="Z2321" s="31"/>
      <c r="AA2321" s="43"/>
      <c r="AB2321" s="18"/>
      <c r="AC2321" s="18"/>
      <c r="AE2321" s="18"/>
      <c r="AF2321" s="18"/>
      <c r="AG2321" s="18"/>
      <c r="AI2321" s="18"/>
      <c r="AK2321" s="18"/>
      <c r="AL2321" s="18"/>
      <c r="AN2321" s="36"/>
      <c r="AO2321" s="36"/>
      <c r="AP2321" s="36"/>
      <c r="AQ2321" s="36"/>
      <c r="AR2321" s="36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</row>
    <row r="2322" spans="6:69" x14ac:dyDescent="0.25">
      <c r="F2322" s="18"/>
      <c r="G2322" s="18"/>
      <c r="H2322" s="252"/>
      <c r="I2322" s="18"/>
      <c r="J2322" s="18"/>
      <c r="W2322" s="215"/>
      <c r="X2322" s="18"/>
      <c r="Y2322" s="31"/>
      <c r="Z2322" s="31"/>
      <c r="AA2322" s="43"/>
      <c r="AB2322" s="18"/>
      <c r="AC2322" s="18"/>
      <c r="AE2322" s="18"/>
      <c r="AF2322" s="18"/>
      <c r="AG2322" s="18"/>
      <c r="AI2322" s="18"/>
      <c r="AK2322" s="18"/>
      <c r="AL2322" s="18"/>
      <c r="AN2322" s="36"/>
      <c r="AO2322" s="36"/>
      <c r="AP2322" s="36"/>
      <c r="AQ2322" s="36"/>
      <c r="AR2322" s="36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</row>
    <row r="2323" spans="6:69" x14ac:dyDescent="0.25">
      <c r="F2323" s="18"/>
      <c r="G2323" s="18"/>
      <c r="H2323" s="252"/>
      <c r="I2323" s="18"/>
      <c r="J2323" s="18"/>
      <c r="W2323" s="215"/>
      <c r="X2323" s="18"/>
      <c r="Y2323" s="31"/>
      <c r="Z2323" s="31"/>
      <c r="AA2323" s="43"/>
      <c r="AB2323" s="18"/>
      <c r="AC2323" s="18"/>
      <c r="AE2323" s="18"/>
      <c r="AF2323" s="18"/>
      <c r="AG2323" s="18"/>
      <c r="AI2323" s="18"/>
      <c r="AK2323" s="18"/>
      <c r="AL2323" s="18"/>
      <c r="AN2323" s="36"/>
      <c r="AO2323" s="36"/>
      <c r="AP2323" s="36"/>
      <c r="AQ2323" s="36"/>
      <c r="AR2323" s="36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</row>
    <row r="2324" spans="6:69" x14ac:dyDescent="0.25">
      <c r="F2324" s="18"/>
      <c r="G2324" s="18"/>
      <c r="H2324" s="252"/>
      <c r="I2324" s="18"/>
      <c r="J2324" s="18"/>
      <c r="W2324" s="215"/>
      <c r="X2324" s="18"/>
      <c r="Y2324" s="31"/>
      <c r="Z2324" s="31"/>
      <c r="AA2324" s="43"/>
      <c r="AB2324" s="18"/>
      <c r="AC2324" s="18"/>
      <c r="AE2324" s="18"/>
      <c r="AF2324" s="18"/>
      <c r="AG2324" s="18"/>
      <c r="AI2324" s="18"/>
      <c r="AK2324" s="18"/>
      <c r="AL2324" s="18"/>
      <c r="AN2324" s="36"/>
      <c r="AO2324" s="36"/>
      <c r="AP2324" s="36"/>
      <c r="AQ2324" s="36"/>
      <c r="AR2324" s="36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</row>
    <row r="2325" spans="6:69" x14ac:dyDescent="0.25">
      <c r="F2325" s="18"/>
      <c r="G2325" s="18"/>
      <c r="H2325" s="252"/>
      <c r="I2325" s="18"/>
      <c r="J2325" s="18"/>
      <c r="W2325" s="215"/>
      <c r="X2325" s="18"/>
      <c r="Y2325" s="31"/>
      <c r="Z2325" s="31"/>
      <c r="AA2325" s="43"/>
      <c r="AB2325" s="18"/>
      <c r="AC2325" s="18"/>
      <c r="AE2325" s="18"/>
      <c r="AF2325" s="18"/>
      <c r="AG2325" s="18"/>
      <c r="AI2325" s="18"/>
      <c r="AK2325" s="18"/>
      <c r="AL2325" s="18"/>
      <c r="AN2325" s="36"/>
      <c r="AO2325" s="36"/>
      <c r="AP2325" s="36"/>
      <c r="AQ2325" s="36"/>
      <c r="AR2325" s="36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</row>
    <row r="2326" spans="6:69" x14ac:dyDescent="0.25">
      <c r="F2326" s="18"/>
      <c r="G2326" s="18"/>
      <c r="H2326" s="252"/>
      <c r="I2326" s="18"/>
      <c r="J2326" s="18"/>
      <c r="W2326" s="215"/>
      <c r="X2326" s="18"/>
      <c r="Y2326" s="31"/>
      <c r="Z2326" s="31"/>
      <c r="AA2326" s="43"/>
      <c r="AB2326" s="18"/>
      <c r="AC2326" s="18"/>
      <c r="AE2326" s="18"/>
      <c r="AF2326" s="18"/>
      <c r="AG2326" s="18"/>
      <c r="AI2326" s="18"/>
      <c r="AK2326" s="18"/>
      <c r="AL2326" s="18"/>
      <c r="AN2326" s="36"/>
      <c r="AO2326" s="36"/>
      <c r="AP2326" s="36"/>
      <c r="AQ2326" s="36"/>
      <c r="AR2326" s="36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</row>
    <row r="2327" spans="6:69" x14ac:dyDescent="0.25">
      <c r="F2327" s="18"/>
      <c r="G2327" s="18"/>
      <c r="H2327" s="252"/>
      <c r="I2327" s="18"/>
      <c r="J2327" s="18"/>
      <c r="W2327" s="215"/>
      <c r="X2327" s="18"/>
      <c r="Y2327" s="31"/>
      <c r="Z2327" s="31"/>
      <c r="AA2327" s="43"/>
      <c r="AB2327" s="18"/>
      <c r="AC2327" s="18"/>
      <c r="AE2327" s="18"/>
      <c r="AF2327" s="18"/>
      <c r="AG2327" s="18"/>
      <c r="AI2327" s="18"/>
      <c r="AK2327" s="18"/>
      <c r="AL2327" s="18"/>
      <c r="AN2327" s="36"/>
      <c r="AO2327" s="36"/>
      <c r="AP2327" s="36"/>
      <c r="AQ2327" s="36"/>
      <c r="AR2327" s="36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</row>
    <row r="2328" spans="6:69" x14ac:dyDescent="0.25">
      <c r="F2328" s="18"/>
      <c r="G2328" s="18"/>
      <c r="H2328" s="252"/>
      <c r="I2328" s="18"/>
      <c r="J2328" s="18"/>
      <c r="W2328" s="215"/>
      <c r="X2328" s="18"/>
      <c r="Y2328" s="31"/>
      <c r="Z2328" s="31"/>
      <c r="AA2328" s="43"/>
      <c r="AB2328" s="18"/>
      <c r="AC2328" s="18"/>
      <c r="AE2328" s="18"/>
      <c r="AF2328" s="18"/>
      <c r="AG2328" s="18"/>
      <c r="AI2328" s="18"/>
      <c r="AK2328" s="18"/>
      <c r="AL2328" s="18"/>
      <c r="AN2328" s="36"/>
      <c r="AO2328" s="36"/>
      <c r="AP2328" s="36"/>
      <c r="AQ2328" s="36"/>
      <c r="AR2328" s="36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</row>
    <row r="2329" spans="6:69" x14ac:dyDescent="0.25">
      <c r="F2329" s="18"/>
      <c r="G2329" s="18"/>
      <c r="H2329" s="252"/>
      <c r="I2329" s="18"/>
      <c r="J2329" s="18"/>
      <c r="W2329" s="215"/>
      <c r="X2329" s="18"/>
      <c r="Y2329" s="31"/>
      <c r="Z2329" s="31"/>
      <c r="AA2329" s="43"/>
      <c r="AB2329" s="18"/>
      <c r="AC2329" s="18"/>
      <c r="AE2329" s="18"/>
      <c r="AF2329" s="18"/>
      <c r="AG2329" s="18"/>
      <c r="AI2329" s="18"/>
      <c r="AK2329" s="18"/>
      <c r="AL2329" s="18"/>
      <c r="AN2329" s="36"/>
      <c r="AO2329" s="36"/>
      <c r="AP2329" s="36"/>
      <c r="AQ2329" s="36"/>
      <c r="AR2329" s="36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</row>
    <row r="2330" spans="6:69" x14ac:dyDescent="0.25">
      <c r="F2330" s="18"/>
      <c r="G2330" s="18"/>
      <c r="H2330" s="252"/>
      <c r="I2330" s="18"/>
      <c r="J2330" s="18"/>
      <c r="W2330" s="215"/>
      <c r="X2330" s="18"/>
      <c r="Y2330" s="31"/>
      <c r="Z2330" s="31"/>
      <c r="AA2330" s="43"/>
      <c r="AB2330" s="18"/>
      <c r="AC2330" s="18"/>
      <c r="AE2330" s="18"/>
      <c r="AF2330" s="18"/>
      <c r="AG2330" s="18"/>
      <c r="AI2330" s="18"/>
      <c r="AK2330" s="18"/>
      <c r="AL2330" s="18"/>
      <c r="AN2330" s="36"/>
      <c r="AO2330" s="36"/>
      <c r="AP2330" s="36"/>
      <c r="AQ2330" s="36"/>
      <c r="AR2330" s="36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</row>
    <row r="2331" spans="6:69" x14ac:dyDescent="0.25">
      <c r="F2331" s="18"/>
      <c r="G2331" s="18"/>
      <c r="H2331" s="252"/>
      <c r="I2331" s="18"/>
      <c r="J2331" s="18"/>
      <c r="W2331" s="215"/>
      <c r="X2331" s="18"/>
      <c r="Y2331" s="31"/>
      <c r="Z2331" s="31"/>
      <c r="AA2331" s="43"/>
      <c r="AB2331" s="18"/>
      <c r="AC2331" s="18"/>
      <c r="AE2331" s="18"/>
      <c r="AF2331" s="18"/>
      <c r="AG2331" s="18"/>
      <c r="AI2331" s="18"/>
      <c r="AK2331" s="18"/>
      <c r="AL2331" s="18"/>
      <c r="AN2331" s="36"/>
      <c r="AO2331" s="36"/>
      <c r="AP2331" s="36"/>
      <c r="AQ2331" s="36"/>
      <c r="AR2331" s="36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</row>
    <row r="2332" spans="6:69" x14ac:dyDescent="0.25">
      <c r="F2332" s="18"/>
      <c r="G2332" s="18"/>
      <c r="H2332" s="252"/>
      <c r="I2332" s="18"/>
      <c r="J2332" s="18"/>
      <c r="W2332" s="215"/>
      <c r="X2332" s="18"/>
      <c r="Y2332" s="31"/>
      <c r="Z2332" s="31"/>
      <c r="AA2332" s="43"/>
      <c r="AB2332" s="18"/>
      <c r="AC2332" s="18"/>
      <c r="AE2332" s="18"/>
      <c r="AF2332" s="18"/>
      <c r="AG2332" s="18"/>
      <c r="AI2332" s="18"/>
      <c r="AK2332" s="18"/>
      <c r="AL2332" s="18"/>
      <c r="AN2332" s="36"/>
      <c r="AO2332" s="36"/>
      <c r="AP2332" s="36"/>
      <c r="AQ2332" s="36"/>
      <c r="AR2332" s="36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</row>
    <row r="2333" spans="6:69" x14ac:dyDescent="0.25">
      <c r="F2333" s="18"/>
      <c r="G2333" s="18"/>
      <c r="H2333" s="252"/>
      <c r="I2333" s="18"/>
      <c r="J2333" s="18"/>
      <c r="W2333" s="215"/>
      <c r="X2333" s="18"/>
      <c r="Y2333" s="31"/>
      <c r="Z2333" s="31"/>
      <c r="AA2333" s="43"/>
      <c r="AB2333" s="18"/>
      <c r="AC2333" s="18"/>
      <c r="AE2333" s="18"/>
      <c r="AF2333" s="18"/>
      <c r="AG2333" s="18"/>
      <c r="AI2333" s="18"/>
      <c r="AK2333" s="18"/>
      <c r="AL2333" s="18"/>
      <c r="AN2333" s="36"/>
      <c r="AO2333" s="36"/>
      <c r="AP2333" s="36"/>
      <c r="AQ2333" s="36"/>
      <c r="AR2333" s="36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</row>
    <row r="2334" spans="6:69" x14ac:dyDescent="0.25">
      <c r="F2334" s="18"/>
      <c r="G2334" s="18"/>
      <c r="H2334" s="252"/>
      <c r="I2334" s="18"/>
      <c r="J2334" s="18"/>
      <c r="W2334" s="215"/>
      <c r="X2334" s="18"/>
      <c r="Y2334" s="31"/>
      <c r="Z2334" s="31"/>
      <c r="AA2334" s="43"/>
      <c r="AB2334" s="18"/>
      <c r="AC2334" s="18"/>
      <c r="AE2334" s="18"/>
      <c r="AF2334" s="18"/>
      <c r="AG2334" s="18"/>
      <c r="AI2334" s="18"/>
      <c r="AK2334" s="18"/>
      <c r="AL2334" s="18"/>
      <c r="AN2334" s="36"/>
      <c r="AO2334" s="36"/>
      <c r="AP2334" s="36"/>
      <c r="AQ2334" s="36"/>
      <c r="AR2334" s="36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</row>
    <row r="2335" spans="6:69" x14ac:dyDescent="0.25">
      <c r="F2335" s="18"/>
      <c r="G2335" s="18"/>
      <c r="H2335" s="252"/>
      <c r="I2335" s="18"/>
      <c r="J2335" s="18"/>
      <c r="W2335" s="215"/>
      <c r="X2335" s="18"/>
      <c r="Y2335" s="31"/>
      <c r="Z2335" s="31"/>
      <c r="AA2335" s="43"/>
      <c r="AB2335" s="18"/>
      <c r="AC2335" s="18"/>
      <c r="AE2335" s="18"/>
      <c r="AF2335" s="18"/>
      <c r="AG2335" s="18"/>
      <c r="AI2335" s="18"/>
      <c r="AK2335" s="18"/>
      <c r="AL2335" s="18"/>
      <c r="AN2335" s="36"/>
      <c r="AO2335" s="36"/>
      <c r="AP2335" s="36"/>
      <c r="AQ2335" s="36"/>
      <c r="AR2335" s="36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</row>
    <row r="2336" spans="6:69" x14ac:dyDescent="0.25">
      <c r="F2336" s="18"/>
      <c r="G2336" s="18"/>
      <c r="H2336" s="252"/>
      <c r="I2336" s="18"/>
      <c r="J2336" s="18"/>
      <c r="W2336" s="215"/>
      <c r="X2336" s="18"/>
      <c r="Y2336" s="31"/>
      <c r="Z2336" s="31"/>
      <c r="AA2336" s="43"/>
      <c r="AB2336" s="18"/>
      <c r="AC2336" s="18"/>
      <c r="AE2336" s="18"/>
      <c r="AF2336" s="18"/>
      <c r="AG2336" s="18"/>
      <c r="AI2336" s="18"/>
      <c r="AK2336" s="18"/>
      <c r="AL2336" s="18"/>
      <c r="AN2336" s="36"/>
      <c r="AO2336" s="36"/>
      <c r="AP2336" s="36"/>
      <c r="AQ2336" s="36"/>
      <c r="AR2336" s="36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</row>
    <row r="2337" spans="6:69" x14ac:dyDescent="0.25">
      <c r="F2337" s="18"/>
      <c r="G2337" s="18"/>
      <c r="H2337" s="252"/>
      <c r="I2337" s="18"/>
      <c r="J2337" s="18"/>
      <c r="W2337" s="215"/>
      <c r="X2337" s="18"/>
      <c r="Y2337" s="31"/>
      <c r="Z2337" s="31"/>
      <c r="AA2337" s="43"/>
      <c r="AB2337" s="18"/>
      <c r="AC2337" s="18"/>
      <c r="AE2337" s="18"/>
      <c r="AF2337" s="18"/>
      <c r="AG2337" s="18"/>
      <c r="AI2337" s="18"/>
      <c r="AK2337" s="18"/>
      <c r="AL2337" s="18"/>
      <c r="AN2337" s="36"/>
      <c r="AO2337" s="36"/>
      <c r="AP2337" s="36"/>
      <c r="AQ2337" s="36"/>
      <c r="AR2337" s="36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</row>
    <row r="2338" spans="6:69" x14ac:dyDescent="0.25">
      <c r="F2338" s="18"/>
      <c r="G2338" s="18"/>
      <c r="H2338" s="252"/>
      <c r="I2338" s="18"/>
      <c r="J2338" s="18"/>
      <c r="W2338" s="215"/>
      <c r="X2338" s="18"/>
      <c r="Y2338" s="31"/>
      <c r="Z2338" s="31"/>
      <c r="AA2338" s="43"/>
      <c r="AB2338" s="18"/>
      <c r="AC2338" s="18"/>
      <c r="AE2338" s="18"/>
      <c r="AF2338" s="18"/>
      <c r="AG2338" s="18"/>
      <c r="AI2338" s="18"/>
      <c r="AK2338" s="18"/>
      <c r="AL2338" s="18"/>
      <c r="AN2338" s="36"/>
      <c r="AO2338" s="36"/>
      <c r="AP2338" s="36"/>
      <c r="AQ2338" s="36"/>
      <c r="AR2338" s="36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</row>
    <row r="2339" spans="6:69" x14ac:dyDescent="0.25">
      <c r="F2339" s="18"/>
      <c r="G2339" s="18"/>
      <c r="H2339" s="252"/>
      <c r="I2339" s="18"/>
      <c r="J2339" s="18"/>
      <c r="W2339" s="215"/>
      <c r="X2339" s="18"/>
      <c r="Y2339" s="31"/>
      <c r="Z2339" s="31"/>
      <c r="AA2339" s="43"/>
      <c r="AB2339" s="18"/>
      <c r="AC2339" s="18"/>
      <c r="AE2339" s="18"/>
      <c r="AF2339" s="18"/>
      <c r="AG2339" s="18"/>
      <c r="AI2339" s="18"/>
      <c r="AK2339" s="18"/>
      <c r="AL2339" s="18"/>
      <c r="AN2339" s="36"/>
      <c r="AO2339" s="36"/>
      <c r="AP2339" s="36"/>
      <c r="AQ2339" s="36"/>
      <c r="AR2339" s="36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</row>
    <row r="2340" spans="6:69" x14ac:dyDescent="0.25">
      <c r="F2340" s="18"/>
      <c r="G2340" s="18"/>
      <c r="H2340" s="252"/>
      <c r="I2340" s="18"/>
      <c r="J2340" s="18"/>
      <c r="W2340" s="215"/>
      <c r="X2340" s="18"/>
      <c r="Y2340" s="31"/>
      <c r="Z2340" s="31"/>
      <c r="AA2340" s="43"/>
      <c r="AB2340" s="18"/>
      <c r="AC2340" s="18"/>
      <c r="AE2340" s="18"/>
      <c r="AF2340" s="18"/>
      <c r="AG2340" s="18"/>
      <c r="AI2340" s="18"/>
      <c r="AK2340" s="18"/>
      <c r="AL2340" s="18"/>
      <c r="AN2340" s="36"/>
      <c r="AO2340" s="36"/>
      <c r="AP2340" s="36"/>
      <c r="AQ2340" s="36"/>
      <c r="AR2340" s="36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</row>
    <row r="2341" spans="6:69" x14ac:dyDescent="0.25">
      <c r="F2341" s="18"/>
      <c r="G2341" s="18"/>
      <c r="H2341" s="252"/>
      <c r="I2341" s="18"/>
      <c r="J2341" s="18"/>
      <c r="W2341" s="215"/>
      <c r="X2341" s="18"/>
      <c r="Y2341" s="31"/>
      <c r="Z2341" s="31"/>
      <c r="AA2341" s="43"/>
      <c r="AB2341" s="18"/>
      <c r="AC2341" s="18"/>
      <c r="AE2341" s="18"/>
      <c r="AF2341" s="18"/>
      <c r="AG2341" s="18"/>
      <c r="AI2341" s="18"/>
      <c r="AK2341" s="18"/>
      <c r="AL2341" s="18"/>
      <c r="AN2341" s="36"/>
      <c r="AO2341" s="36"/>
      <c r="AP2341" s="36"/>
      <c r="AQ2341" s="36"/>
      <c r="AR2341" s="36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</row>
    <row r="2342" spans="6:69" x14ac:dyDescent="0.25">
      <c r="F2342" s="18"/>
      <c r="G2342" s="18"/>
      <c r="H2342" s="252"/>
      <c r="I2342" s="18"/>
      <c r="J2342" s="18"/>
      <c r="W2342" s="215"/>
      <c r="X2342" s="18"/>
      <c r="Y2342" s="31"/>
      <c r="Z2342" s="31"/>
      <c r="AA2342" s="43"/>
      <c r="AB2342" s="18"/>
      <c r="AC2342" s="18"/>
      <c r="AE2342" s="18"/>
      <c r="AF2342" s="18"/>
      <c r="AG2342" s="18"/>
      <c r="AI2342" s="18"/>
      <c r="AK2342" s="18"/>
      <c r="AL2342" s="18"/>
      <c r="AN2342" s="36"/>
      <c r="AO2342" s="36"/>
      <c r="AP2342" s="36"/>
      <c r="AQ2342" s="36"/>
      <c r="AR2342" s="36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</row>
    <row r="2343" spans="6:69" x14ac:dyDescent="0.25">
      <c r="F2343" s="18"/>
      <c r="G2343" s="18"/>
      <c r="H2343" s="252"/>
      <c r="I2343" s="18"/>
      <c r="J2343" s="18"/>
      <c r="W2343" s="215"/>
      <c r="X2343" s="18"/>
      <c r="Y2343" s="31"/>
      <c r="Z2343" s="31"/>
      <c r="AA2343" s="43"/>
      <c r="AB2343" s="18"/>
      <c r="AC2343" s="18"/>
      <c r="AE2343" s="18"/>
      <c r="AF2343" s="18"/>
      <c r="AG2343" s="18"/>
      <c r="AI2343" s="18"/>
      <c r="AK2343" s="18"/>
      <c r="AL2343" s="18"/>
      <c r="AN2343" s="36"/>
      <c r="AO2343" s="36"/>
      <c r="AP2343" s="36"/>
      <c r="AQ2343" s="36"/>
      <c r="AR2343" s="36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</row>
    <row r="2344" spans="6:69" x14ac:dyDescent="0.25">
      <c r="F2344" s="18"/>
      <c r="G2344" s="18"/>
      <c r="H2344" s="252"/>
      <c r="I2344" s="18"/>
      <c r="J2344" s="18"/>
      <c r="W2344" s="215"/>
      <c r="X2344" s="18"/>
      <c r="Y2344" s="31"/>
      <c r="Z2344" s="31"/>
      <c r="AA2344" s="43"/>
      <c r="AB2344" s="18"/>
      <c r="AC2344" s="18"/>
      <c r="AE2344" s="18"/>
      <c r="AF2344" s="18"/>
      <c r="AG2344" s="18"/>
      <c r="AI2344" s="18"/>
      <c r="AK2344" s="18"/>
      <c r="AL2344" s="18"/>
      <c r="AN2344" s="36"/>
      <c r="AO2344" s="36"/>
      <c r="AP2344" s="36"/>
      <c r="AQ2344" s="36"/>
      <c r="AR2344" s="36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</row>
    <row r="2345" spans="6:69" x14ac:dyDescent="0.25">
      <c r="F2345" s="18"/>
      <c r="G2345" s="18"/>
      <c r="H2345" s="252"/>
      <c r="I2345" s="18"/>
      <c r="J2345" s="18"/>
      <c r="W2345" s="215"/>
      <c r="X2345" s="18"/>
      <c r="Y2345" s="31"/>
      <c r="Z2345" s="31"/>
      <c r="AA2345" s="43"/>
      <c r="AB2345" s="18"/>
      <c r="AC2345" s="18"/>
      <c r="AE2345" s="18"/>
      <c r="AF2345" s="18"/>
      <c r="AG2345" s="18"/>
      <c r="AI2345" s="18"/>
      <c r="AK2345" s="18"/>
      <c r="AL2345" s="18"/>
      <c r="AN2345" s="36"/>
      <c r="AO2345" s="36"/>
      <c r="AP2345" s="36"/>
      <c r="AQ2345" s="36"/>
      <c r="AR2345" s="36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</row>
    <row r="2346" spans="6:69" x14ac:dyDescent="0.25">
      <c r="F2346" s="18"/>
      <c r="G2346" s="18"/>
      <c r="H2346" s="252"/>
      <c r="I2346" s="18"/>
      <c r="J2346" s="18"/>
      <c r="W2346" s="215"/>
      <c r="X2346" s="18"/>
      <c r="Y2346" s="31"/>
      <c r="Z2346" s="31"/>
      <c r="AA2346" s="43"/>
      <c r="AB2346" s="18"/>
      <c r="AC2346" s="18"/>
      <c r="AE2346" s="18"/>
      <c r="AF2346" s="18"/>
      <c r="AG2346" s="18"/>
      <c r="AI2346" s="18"/>
      <c r="AK2346" s="18"/>
      <c r="AL2346" s="18"/>
      <c r="AN2346" s="36"/>
      <c r="AO2346" s="36"/>
      <c r="AP2346" s="36"/>
      <c r="AQ2346" s="36"/>
      <c r="AR2346" s="36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</row>
    <row r="2347" spans="6:69" x14ac:dyDescent="0.25">
      <c r="F2347" s="18"/>
      <c r="G2347" s="18"/>
      <c r="H2347" s="252"/>
      <c r="I2347" s="18"/>
      <c r="J2347" s="18"/>
      <c r="W2347" s="215"/>
      <c r="X2347" s="18"/>
      <c r="Y2347" s="31"/>
      <c r="Z2347" s="31"/>
      <c r="AA2347" s="43"/>
      <c r="AB2347" s="18"/>
      <c r="AC2347" s="18"/>
      <c r="AE2347" s="18"/>
      <c r="AF2347" s="18"/>
      <c r="AG2347" s="18"/>
      <c r="AI2347" s="18"/>
      <c r="AK2347" s="18"/>
      <c r="AL2347" s="18"/>
      <c r="AN2347" s="36"/>
      <c r="AO2347" s="36"/>
      <c r="AP2347" s="36"/>
      <c r="AQ2347" s="36"/>
      <c r="AR2347" s="36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</row>
    <row r="2348" spans="6:69" x14ac:dyDescent="0.25">
      <c r="F2348" s="18"/>
      <c r="G2348" s="18"/>
      <c r="H2348" s="252"/>
      <c r="I2348" s="18"/>
      <c r="J2348" s="18"/>
      <c r="W2348" s="215"/>
      <c r="X2348" s="18"/>
      <c r="Y2348" s="31"/>
      <c r="Z2348" s="31"/>
      <c r="AA2348" s="43"/>
      <c r="AB2348" s="18"/>
      <c r="AC2348" s="18"/>
      <c r="AE2348" s="18"/>
      <c r="AF2348" s="18"/>
      <c r="AG2348" s="18"/>
      <c r="AI2348" s="18"/>
      <c r="AK2348" s="18"/>
      <c r="AL2348" s="18"/>
      <c r="AN2348" s="36"/>
      <c r="AO2348" s="36"/>
      <c r="AP2348" s="36"/>
      <c r="AQ2348" s="36"/>
      <c r="AR2348" s="36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</row>
    <row r="2349" spans="6:69" x14ac:dyDescent="0.25">
      <c r="F2349" s="18"/>
      <c r="G2349" s="18"/>
      <c r="H2349" s="252"/>
      <c r="I2349" s="18"/>
      <c r="J2349" s="18"/>
      <c r="W2349" s="215"/>
      <c r="X2349" s="18"/>
      <c r="Y2349" s="31"/>
      <c r="Z2349" s="31"/>
      <c r="AA2349" s="43"/>
      <c r="AB2349" s="18"/>
      <c r="AC2349" s="18"/>
      <c r="AE2349" s="18"/>
      <c r="AF2349" s="18"/>
      <c r="AG2349" s="18"/>
      <c r="AI2349" s="18"/>
      <c r="AK2349" s="18"/>
      <c r="AL2349" s="18"/>
      <c r="AN2349" s="36"/>
      <c r="AO2349" s="36"/>
      <c r="AP2349" s="36"/>
      <c r="AQ2349" s="36"/>
      <c r="AR2349" s="36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</row>
    <row r="2350" spans="6:69" x14ac:dyDescent="0.25">
      <c r="F2350" s="18"/>
      <c r="G2350" s="18"/>
      <c r="H2350" s="252"/>
      <c r="I2350" s="18"/>
      <c r="J2350" s="18"/>
      <c r="W2350" s="215"/>
      <c r="X2350" s="18"/>
      <c r="Y2350" s="31"/>
      <c r="Z2350" s="31"/>
      <c r="AA2350" s="43"/>
      <c r="AB2350" s="18"/>
      <c r="AC2350" s="18"/>
      <c r="AE2350" s="18"/>
      <c r="AF2350" s="18"/>
      <c r="AG2350" s="18"/>
      <c r="AI2350" s="18"/>
      <c r="AK2350" s="18"/>
      <c r="AL2350" s="18"/>
      <c r="AN2350" s="36"/>
      <c r="AO2350" s="36"/>
      <c r="AP2350" s="36"/>
      <c r="AQ2350" s="36"/>
      <c r="AR2350" s="36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</row>
    <row r="2351" spans="6:69" x14ac:dyDescent="0.25">
      <c r="F2351" s="18"/>
      <c r="G2351" s="18"/>
      <c r="H2351" s="252"/>
      <c r="I2351" s="18"/>
      <c r="J2351" s="18"/>
      <c r="W2351" s="215"/>
      <c r="X2351" s="18"/>
      <c r="Y2351" s="31"/>
      <c r="Z2351" s="31"/>
      <c r="AA2351" s="43"/>
      <c r="AB2351" s="18"/>
      <c r="AC2351" s="18"/>
      <c r="AE2351" s="18"/>
      <c r="AF2351" s="18"/>
      <c r="AG2351" s="18"/>
      <c r="AI2351" s="18"/>
      <c r="AK2351" s="18"/>
      <c r="AL2351" s="18"/>
      <c r="AN2351" s="36"/>
      <c r="AO2351" s="36"/>
      <c r="AP2351" s="36"/>
      <c r="AQ2351" s="36"/>
      <c r="AR2351" s="36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</row>
    <row r="2352" spans="6:69" x14ac:dyDescent="0.25">
      <c r="F2352" s="18"/>
      <c r="G2352" s="18"/>
      <c r="H2352" s="252"/>
      <c r="I2352" s="18"/>
      <c r="J2352" s="18"/>
      <c r="W2352" s="215"/>
      <c r="X2352" s="18"/>
      <c r="Y2352" s="31"/>
      <c r="Z2352" s="31"/>
      <c r="AA2352" s="43"/>
      <c r="AB2352" s="18"/>
      <c r="AC2352" s="18"/>
      <c r="AE2352" s="18"/>
      <c r="AF2352" s="18"/>
      <c r="AG2352" s="18"/>
      <c r="AI2352" s="18"/>
      <c r="AK2352" s="18"/>
      <c r="AL2352" s="18"/>
      <c r="AN2352" s="36"/>
      <c r="AO2352" s="36"/>
      <c r="AP2352" s="36"/>
      <c r="AQ2352" s="36"/>
      <c r="AR2352" s="36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</row>
    <row r="2353" spans="6:69" x14ac:dyDescent="0.25">
      <c r="F2353" s="18"/>
      <c r="G2353" s="18"/>
      <c r="H2353" s="252"/>
      <c r="I2353" s="18"/>
      <c r="J2353" s="18"/>
      <c r="W2353" s="215"/>
      <c r="X2353" s="18"/>
      <c r="Y2353" s="31"/>
      <c r="Z2353" s="31"/>
      <c r="AA2353" s="43"/>
      <c r="AB2353" s="18"/>
      <c r="AC2353" s="18"/>
      <c r="AE2353" s="18"/>
      <c r="AF2353" s="18"/>
      <c r="AG2353" s="18"/>
      <c r="AI2353" s="18"/>
      <c r="AK2353" s="18"/>
      <c r="AL2353" s="18"/>
      <c r="AN2353" s="36"/>
      <c r="AO2353" s="36"/>
      <c r="AP2353" s="36"/>
      <c r="AQ2353" s="36"/>
      <c r="AR2353" s="36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</row>
    <row r="2354" spans="6:69" x14ac:dyDescent="0.25">
      <c r="F2354" s="18"/>
      <c r="G2354" s="18"/>
      <c r="H2354" s="252"/>
      <c r="I2354" s="18"/>
      <c r="J2354" s="18"/>
      <c r="W2354" s="215"/>
      <c r="X2354" s="18"/>
      <c r="Y2354" s="31"/>
      <c r="Z2354" s="31"/>
      <c r="AA2354" s="43"/>
      <c r="AB2354" s="18"/>
      <c r="AC2354" s="18"/>
      <c r="AE2354" s="18"/>
      <c r="AF2354" s="18"/>
      <c r="AG2354" s="18"/>
      <c r="AI2354" s="18"/>
      <c r="AK2354" s="18"/>
      <c r="AL2354" s="18"/>
      <c r="AN2354" s="36"/>
      <c r="AO2354" s="36"/>
      <c r="AP2354" s="36"/>
      <c r="AQ2354" s="36"/>
      <c r="AR2354" s="36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</row>
    <row r="2355" spans="6:69" x14ac:dyDescent="0.25">
      <c r="F2355" s="18"/>
      <c r="G2355" s="18"/>
      <c r="H2355" s="252"/>
      <c r="I2355" s="18"/>
      <c r="J2355" s="18"/>
      <c r="W2355" s="215"/>
      <c r="X2355" s="18"/>
      <c r="Y2355" s="31"/>
      <c r="Z2355" s="31"/>
      <c r="AA2355" s="43"/>
      <c r="AB2355" s="18"/>
      <c r="AC2355" s="18"/>
      <c r="AE2355" s="18"/>
      <c r="AF2355" s="18"/>
      <c r="AG2355" s="18"/>
      <c r="AI2355" s="18"/>
      <c r="AK2355" s="18"/>
      <c r="AL2355" s="18"/>
      <c r="AN2355" s="36"/>
      <c r="AO2355" s="36"/>
      <c r="AP2355" s="36"/>
      <c r="AQ2355" s="36"/>
      <c r="AR2355" s="36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</row>
    <row r="2356" spans="6:69" x14ac:dyDescent="0.25">
      <c r="F2356" s="18"/>
      <c r="G2356" s="18"/>
      <c r="H2356" s="252"/>
      <c r="I2356" s="18"/>
      <c r="J2356" s="18"/>
      <c r="W2356" s="215"/>
      <c r="X2356" s="18"/>
      <c r="Y2356" s="31"/>
      <c r="Z2356" s="31"/>
      <c r="AA2356" s="43"/>
      <c r="AB2356" s="18"/>
      <c r="AC2356" s="18"/>
      <c r="AE2356" s="18"/>
      <c r="AF2356" s="18"/>
      <c r="AG2356" s="18"/>
      <c r="AI2356" s="18"/>
      <c r="AK2356" s="18"/>
      <c r="AL2356" s="18"/>
      <c r="AN2356" s="36"/>
      <c r="AO2356" s="36"/>
      <c r="AP2356" s="36"/>
      <c r="AQ2356" s="36"/>
      <c r="AR2356" s="36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</row>
    <row r="2357" spans="6:69" x14ac:dyDescent="0.25">
      <c r="F2357" s="18"/>
      <c r="G2357" s="18"/>
      <c r="H2357" s="252"/>
      <c r="I2357" s="18"/>
      <c r="J2357" s="18"/>
      <c r="W2357" s="215"/>
      <c r="X2357" s="18"/>
      <c r="Y2357" s="31"/>
      <c r="Z2357" s="31"/>
      <c r="AA2357" s="43"/>
      <c r="AB2357" s="18"/>
      <c r="AC2357" s="18"/>
      <c r="AE2357" s="18"/>
      <c r="AF2357" s="18"/>
      <c r="AG2357" s="18"/>
      <c r="AI2357" s="18"/>
      <c r="AK2357" s="18"/>
      <c r="AL2357" s="18"/>
      <c r="AN2357" s="36"/>
      <c r="AO2357" s="36"/>
      <c r="AP2357" s="36"/>
      <c r="AQ2357" s="36"/>
      <c r="AR2357" s="36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</row>
    <row r="2358" spans="6:69" x14ac:dyDescent="0.25">
      <c r="F2358" s="18"/>
      <c r="G2358" s="18"/>
      <c r="H2358" s="252"/>
      <c r="I2358" s="18"/>
      <c r="J2358" s="18"/>
      <c r="W2358" s="215"/>
      <c r="X2358" s="18"/>
      <c r="Y2358" s="31"/>
      <c r="Z2358" s="31"/>
      <c r="AA2358" s="43"/>
      <c r="AB2358" s="18"/>
      <c r="AC2358" s="18"/>
      <c r="AE2358" s="18"/>
      <c r="AF2358" s="18"/>
      <c r="AG2358" s="18"/>
      <c r="AI2358" s="18"/>
      <c r="AK2358" s="18"/>
      <c r="AL2358" s="18"/>
      <c r="AN2358" s="36"/>
      <c r="AO2358" s="36"/>
      <c r="AP2358" s="36"/>
      <c r="AQ2358" s="36"/>
      <c r="AR2358" s="36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</row>
    <row r="2359" spans="6:69" x14ac:dyDescent="0.25">
      <c r="F2359" s="18"/>
      <c r="G2359" s="18"/>
      <c r="H2359" s="252"/>
      <c r="I2359" s="18"/>
      <c r="J2359" s="18"/>
      <c r="W2359" s="215"/>
      <c r="X2359" s="18"/>
      <c r="Y2359" s="31"/>
      <c r="Z2359" s="31"/>
      <c r="AA2359" s="43"/>
      <c r="AB2359" s="18"/>
      <c r="AC2359" s="18"/>
      <c r="AE2359" s="18"/>
      <c r="AF2359" s="18"/>
      <c r="AG2359" s="18"/>
      <c r="AI2359" s="18"/>
      <c r="AK2359" s="18"/>
      <c r="AL2359" s="18"/>
      <c r="AN2359" s="36"/>
      <c r="AO2359" s="36"/>
      <c r="AP2359" s="36"/>
      <c r="AQ2359" s="36"/>
      <c r="AR2359" s="36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</row>
    <row r="2360" spans="6:69" x14ac:dyDescent="0.25">
      <c r="F2360" s="18"/>
      <c r="G2360" s="18"/>
      <c r="H2360" s="252"/>
      <c r="I2360" s="18"/>
      <c r="J2360" s="18"/>
      <c r="W2360" s="215"/>
      <c r="X2360" s="18"/>
      <c r="Y2360" s="31"/>
      <c r="Z2360" s="31"/>
      <c r="AA2360" s="43"/>
      <c r="AB2360" s="18"/>
      <c r="AC2360" s="18"/>
      <c r="AE2360" s="18"/>
      <c r="AF2360" s="18"/>
      <c r="AG2360" s="18"/>
      <c r="AI2360" s="18"/>
      <c r="AK2360" s="18"/>
      <c r="AL2360" s="18"/>
      <c r="AN2360" s="36"/>
      <c r="AO2360" s="36"/>
      <c r="AP2360" s="36"/>
      <c r="AQ2360" s="36"/>
      <c r="AR2360" s="36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</row>
    <row r="2361" spans="6:69" x14ac:dyDescent="0.25">
      <c r="F2361" s="18"/>
      <c r="G2361" s="18"/>
      <c r="H2361" s="252"/>
      <c r="I2361" s="18"/>
      <c r="J2361" s="18"/>
      <c r="W2361" s="215"/>
      <c r="X2361" s="18"/>
      <c r="Y2361" s="31"/>
      <c r="Z2361" s="31"/>
      <c r="AA2361" s="43"/>
      <c r="AB2361" s="18"/>
      <c r="AC2361" s="18"/>
      <c r="AE2361" s="18"/>
      <c r="AF2361" s="18"/>
      <c r="AG2361" s="18"/>
      <c r="AI2361" s="18"/>
      <c r="AK2361" s="18"/>
      <c r="AL2361" s="18"/>
      <c r="AN2361" s="36"/>
      <c r="AO2361" s="36"/>
      <c r="AP2361" s="36"/>
      <c r="AQ2361" s="36"/>
      <c r="AR2361" s="36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</row>
    <row r="2362" spans="6:69" x14ac:dyDescent="0.25">
      <c r="F2362" s="18"/>
      <c r="G2362" s="18"/>
      <c r="H2362" s="252"/>
      <c r="I2362" s="18"/>
      <c r="J2362" s="18"/>
      <c r="W2362" s="215"/>
      <c r="X2362" s="18"/>
      <c r="Y2362" s="31"/>
      <c r="Z2362" s="31"/>
      <c r="AA2362" s="43"/>
      <c r="AB2362" s="18"/>
      <c r="AC2362" s="18"/>
      <c r="AE2362" s="18"/>
      <c r="AF2362" s="18"/>
      <c r="AG2362" s="18"/>
      <c r="AI2362" s="18"/>
      <c r="AK2362" s="18"/>
      <c r="AL2362" s="18"/>
      <c r="AN2362" s="36"/>
      <c r="AO2362" s="36"/>
      <c r="AP2362" s="36"/>
      <c r="AQ2362" s="36"/>
      <c r="AR2362" s="36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</row>
    <row r="2363" spans="6:69" x14ac:dyDescent="0.25">
      <c r="F2363" s="18"/>
      <c r="G2363" s="18"/>
      <c r="H2363" s="252"/>
      <c r="I2363" s="18"/>
      <c r="J2363" s="18"/>
      <c r="W2363" s="215"/>
      <c r="X2363" s="18"/>
      <c r="Y2363" s="31"/>
      <c r="Z2363" s="31"/>
      <c r="AA2363" s="43"/>
      <c r="AB2363" s="18"/>
      <c r="AC2363" s="18"/>
      <c r="AE2363" s="18"/>
      <c r="AF2363" s="18"/>
      <c r="AG2363" s="18"/>
      <c r="AI2363" s="18"/>
      <c r="AK2363" s="18"/>
      <c r="AL2363" s="18"/>
      <c r="AN2363" s="36"/>
      <c r="AO2363" s="36"/>
      <c r="AP2363" s="36"/>
      <c r="AQ2363" s="36"/>
      <c r="AR2363" s="36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</row>
    <row r="2364" spans="6:69" x14ac:dyDescent="0.25">
      <c r="F2364" s="18"/>
      <c r="G2364" s="18"/>
      <c r="H2364" s="252"/>
      <c r="I2364" s="18"/>
      <c r="J2364" s="18"/>
      <c r="W2364" s="215"/>
      <c r="X2364" s="18"/>
      <c r="Y2364" s="31"/>
      <c r="Z2364" s="31"/>
      <c r="AA2364" s="43"/>
      <c r="AB2364" s="18"/>
      <c r="AC2364" s="18"/>
      <c r="AE2364" s="18"/>
      <c r="AF2364" s="18"/>
      <c r="AG2364" s="18"/>
      <c r="AI2364" s="18"/>
      <c r="AK2364" s="18"/>
      <c r="AL2364" s="18"/>
      <c r="AN2364" s="36"/>
      <c r="AO2364" s="36"/>
      <c r="AP2364" s="36"/>
      <c r="AQ2364" s="36"/>
      <c r="AR2364" s="36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</row>
    <row r="2365" spans="6:69" x14ac:dyDescent="0.25">
      <c r="F2365" s="18"/>
      <c r="G2365" s="18"/>
      <c r="H2365" s="252"/>
      <c r="I2365" s="18"/>
      <c r="J2365" s="18"/>
      <c r="W2365" s="215"/>
      <c r="X2365" s="18"/>
      <c r="Y2365" s="31"/>
      <c r="Z2365" s="31"/>
      <c r="AA2365" s="43"/>
      <c r="AB2365" s="18"/>
      <c r="AC2365" s="18"/>
      <c r="AE2365" s="18"/>
      <c r="AF2365" s="18"/>
      <c r="AG2365" s="18"/>
      <c r="AI2365" s="18"/>
      <c r="AK2365" s="18"/>
      <c r="AL2365" s="18"/>
      <c r="AN2365" s="36"/>
      <c r="AO2365" s="36"/>
      <c r="AP2365" s="36"/>
      <c r="AQ2365" s="36"/>
      <c r="AR2365" s="36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</row>
    <row r="2366" spans="6:69" x14ac:dyDescent="0.25">
      <c r="F2366" s="18"/>
      <c r="G2366" s="18"/>
      <c r="H2366" s="252"/>
      <c r="I2366" s="18"/>
      <c r="J2366" s="18"/>
      <c r="W2366" s="215"/>
      <c r="X2366" s="18"/>
      <c r="Y2366" s="31"/>
      <c r="Z2366" s="31"/>
      <c r="AA2366" s="43"/>
      <c r="AB2366" s="18"/>
      <c r="AC2366" s="18"/>
      <c r="AE2366" s="18"/>
      <c r="AF2366" s="18"/>
      <c r="AG2366" s="18"/>
      <c r="AI2366" s="18"/>
      <c r="AK2366" s="18"/>
      <c r="AL2366" s="18"/>
      <c r="AN2366" s="36"/>
      <c r="AO2366" s="36"/>
      <c r="AP2366" s="36"/>
      <c r="AQ2366" s="36"/>
      <c r="AR2366" s="36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</row>
    <row r="2367" spans="6:69" x14ac:dyDescent="0.25">
      <c r="F2367" s="18"/>
      <c r="G2367" s="18"/>
      <c r="H2367" s="252"/>
      <c r="I2367" s="18"/>
      <c r="J2367" s="18"/>
      <c r="W2367" s="215"/>
      <c r="X2367" s="18"/>
      <c r="Y2367" s="31"/>
      <c r="Z2367" s="31"/>
      <c r="AA2367" s="43"/>
      <c r="AB2367" s="18"/>
      <c r="AC2367" s="18"/>
      <c r="AE2367" s="18"/>
      <c r="AF2367" s="18"/>
      <c r="AG2367" s="18"/>
      <c r="AI2367" s="18"/>
      <c r="AK2367" s="18"/>
      <c r="AL2367" s="18"/>
      <c r="AN2367" s="36"/>
      <c r="AO2367" s="36"/>
      <c r="AP2367" s="36"/>
      <c r="AQ2367" s="36"/>
      <c r="AR2367" s="36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</row>
    <row r="2368" spans="6:69" x14ac:dyDescent="0.25">
      <c r="F2368" s="18"/>
      <c r="G2368" s="18"/>
      <c r="H2368" s="252"/>
      <c r="I2368" s="18"/>
      <c r="J2368" s="18"/>
      <c r="W2368" s="215"/>
      <c r="X2368" s="18"/>
      <c r="Y2368" s="31"/>
      <c r="Z2368" s="31"/>
      <c r="AA2368" s="43"/>
      <c r="AB2368" s="18"/>
      <c r="AC2368" s="18"/>
      <c r="AE2368" s="18"/>
      <c r="AF2368" s="18"/>
      <c r="AG2368" s="18"/>
      <c r="AI2368" s="18"/>
      <c r="AK2368" s="18"/>
      <c r="AL2368" s="18"/>
      <c r="AN2368" s="36"/>
      <c r="AO2368" s="36"/>
      <c r="AP2368" s="36"/>
      <c r="AQ2368" s="36"/>
      <c r="AR2368" s="36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</row>
    <row r="2369" spans="6:69" x14ac:dyDescent="0.25">
      <c r="F2369" s="18"/>
      <c r="G2369" s="18"/>
      <c r="H2369" s="252"/>
      <c r="I2369" s="18"/>
      <c r="J2369" s="18"/>
      <c r="W2369" s="215"/>
      <c r="X2369" s="18"/>
      <c r="Y2369" s="31"/>
      <c r="Z2369" s="31"/>
      <c r="AA2369" s="43"/>
      <c r="AB2369" s="18"/>
      <c r="AC2369" s="18"/>
      <c r="AE2369" s="18"/>
      <c r="AF2369" s="18"/>
      <c r="AG2369" s="18"/>
      <c r="AI2369" s="18"/>
      <c r="AK2369" s="18"/>
      <c r="AL2369" s="18"/>
      <c r="AN2369" s="36"/>
      <c r="AO2369" s="36"/>
      <c r="AP2369" s="36"/>
      <c r="AQ2369" s="36"/>
      <c r="AR2369" s="36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</row>
    <row r="2370" spans="6:69" x14ac:dyDescent="0.25">
      <c r="F2370" s="18"/>
      <c r="G2370" s="18"/>
      <c r="H2370" s="252"/>
      <c r="I2370" s="18"/>
      <c r="J2370" s="18"/>
      <c r="W2370" s="215"/>
      <c r="X2370" s="18"/>
      <c r="Y2370" s="31"/>
      <c r="Z2370" s="31"/>
      <c r="AA2370" s="43"/>
      <c r="AB2370" s="18"/>
      <c r="AC2370" s="18"/>
      <c r="AE2370" s="18"/>
      <c r="AF2370" s="18"/>
      <c r="AG2370" s="18"/>
      <c r="AI2370" s="18"/>
      <c r="AK2370" s="18"/>
      <c r="AL2370" s="18"/>
      <c r="AN2370" s="36"/>
      <c r="AO2370" s="36"/>
      <c r="AP2370" s="36"/>
      <c r="AQ2370" s="36"/>
      <c r="AR2370" s="36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</row>
    <row r="2371" spans="6:69" x14ac:dyDescent="0.25">
      <c r="F2371" s="18"/>
      <c r="G2371" s="18"/>
      <c r="H2371" s="252"/>
      <c r="I2371" s="18"/>
      <c r="J2371" s="18"/>
      <c r="W2371" s="215"/>
      <c r="X2371" s="18"/>
      <c r="Y2371" s="31"/>
      <c r="Z2371" s="31"/>
      <c r="AA2371" s="43"/>
      <c r="AB2371" s="18"/>
      <c r="AC2371" s="18"/>
      <c r="AE2371" s="18"/>
      <c r="AF2371" s="18"/>
      <c r="AG2371" s="18"/>
      <c r="AI2371" s="18"/>
      <c r="AK2371" s="18"/>
      <c r="AL2371" s="18"/>
      <c r="AN2371" s="36"/>
      <c r="AO2371" s="36"/>
      <c r="AP2371" s="36"/>
      <c r="AQ2371" s="36"/>
      <c r="AR2371" s="36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</row>
    <row r="2372" spans="6:69" x14ac:dyDescent="0.25">
      <c r="F2372" s="18"/>
      <c r="G2372" s="18"/>
      <c r="H2372" s="252"/>
      <c r="I2372" s="18"/>
      <c r="J2372" s="18"/>
      <c r="W2372" s="215"/>
      <c r="X2372" s="18"/>
      <c r="Y2372" s="31"/>
      <c r="Z2372" s="31"/>
      <c r="AA2372" s="43"/>
      <c r="AB2372" s="18"/>
      <c r="AC2372" s="18"/>
      <c r="AE2372" s="18"/>
      <c r="AF2372" s="18"/>
      <c r="AG2372" s="18"/>
      <c r="AI2372" s="18"/>
      <c r="AK2372" s="18"/>
      <c r="AL2372" s="18"/>
      <c r="AN2372" s="36"/>
      <c r="AO2372" s="36"/>
      <c r="AP2372" s="36"/>
      <c r="AQ2372" s="36"/>
      <c r="AR2372" s="36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</row>
    <row r="2373" spans="6:69" x14ac:dyDescent="0.25">
      <c r="F2373" s="18"/>
      <c r="G2373" s="18"/>
      <c r="H2373" s="252"/>
      <c r="I2373" s="18"/>
      <c r="J2373" s="18"/>
      <c r="W2373" s="215"/>
      <c r="X2373" s="18"/>
      <c r="Y2373" s="31"/>
      <c r="Z2373" s="31"/>
      <c r="AA2373" s="43"/>
      <c r="AB2373" s="18"/>
      <c r="AC2373" s="18"/>
      <c r="AE2373" s="18"/>
      <c r="AF2373" s="18"/>
      <c r="AG2373" s="18"/>
      <c r="AI2373" s="18"/>
      <c r="AK2373" s="18"/>
      <c r="AL2373" s="18"/>
      <c r="AN2373" s="36"/>
      <c r="AO2373" s="36"/>
      <c r="AP2373" s="36"/>
      <c r="AQ2373" s="36"/>
      <c r="AR2373" s="36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</row>
    <row r="2374" spans="6:69" x14ac:dyDescent="0.25">
      <c r="F2374" s="18"/>
      <c r="G2374" s="18"/>
      <c r="H2374" s="252"/>
      <c r="I2374" s="18"/>
      <c r="J2374" s="18"/>
      <c r="W2374" s="215"/>
      <c r="X2374" s="18"/>
      <c r="Y2374" s="31"/>
      <c r="Z2374" s="31"/>
      <c r="AA2374" s="43"/>
      <c r="AB2374" s="18"/>
      <c r="AC2374" s="18"/>
      <c r="AE2374" s="18"/>
      <c r="AF2374" s="18"/>
      <c r="AG2374" s="18"/>
      <c r="AI2374" s="18"/>
      <c r="AK2374" s="18"/>
      <c r="AL2374" s="18"/>
      <c r="AN2374" s="36"/>
      <c r="AO2374" s="36"/>
      <c r="AP2374" s="36"/>
      <c r="AQ2374" s="36"/>
      <c r="AR2374" s="36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</row>
    <row r="2375" spans="6:69" x14ac:dyDescent="0.25">
      <c r="F2375" s="18"/>
      <c r="G2375" s="18"/>
      <c r="H2375" s="252"/>
      <c r="I2375" s="18"/>
      <c r="J2375" s="18"/>
      <c r="W2375" s="215"/>
      <c r="X2375" s="18"/>
      <c r="Y2375" s="31"/>
      <c r="Z2375" s="31"/>
      <c r="AA2375" s="43"/>
      <c r="AB2375" s="18"/>
      <c r="AC2375" s="18"/>
      <c r="AE2375" s="18"/>
      <c r="AF2375" s="18"/>
      <c r="AG2375" s="18"/>
      <c r="AI2375" s="18"/>
      <c r="AK2375" s="18"/>
      <c r="AL2375" s="18"/>
      <c r="AN2375" s="36"/>
      <c r="AO2375" s="36"/>
      <c r="AP2375" s="36"/>
      <c r="AQ2375" s="36"/>
      <c r="AR2375" s="36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</row>
    <row r="2376" spans="6:69" x14ac:dyDescent="0.25">
      <c r="F2376" s="18"/>
      <c r="G2376" s="18"/>
      <c r="H2376" s="252"/>
      <c r="I2376" s="18"/>
      <c r="J2376" s="18"/>
      <c r="W2376" s="215"/>
      <c r="X2376" s="18"/>
      <c r="Y2376" s="31"/>
      <c r="Z2376" s="31"/>
      <c r="AA2376" s="43"/>
      <c r="AB2376" s="18"/>
      <c r="AC2376" s="18"/>
      <c r="AE2376" s="18"/>
      <c r="AF2376" s="18"/>
      <c r="AG2376" s="18"/>
      <c r="AI2376" s="18"/>
      <c r="AK2376" s="18"/>
      <c r="AL2376" s="18"/>
      <c r="AN2376" s="36"/>
      <c r="AO2376" s="36"/>
      <c r="AP2376" s="36"/>
      <c r="AQ2376" s="36"/>
      <c r="AR2376" s="36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</row>
    <row r="2377" spans="6:69" x14ac:dyDescent="0.25">
      <c r="F2377" s="18"/>
      <c r="G2377" s="18"/>
      <c r="H2377" s="252"/>
      <c r="I2377" s="18"/>
      <c r="J2377" s="18"/>
      <c r="W2377" s="215"/>
      <c r="X2377" s="18"/>
      <c r="Y2377" s="31"/>
      <c r="Z2377" s="31"/>
      <c r="AA2377" s="43"/>
      <c r="AB2377" s="18"/>
      <c r="AC2377" s="18"/>
      <c r="AE2377" s="18"/>
      <c r="AF2377" s="18"/>
      <c r="AG2377" s="18"/>
      <c r="AI2377" s="18"/>
      <c r="AK2377" s="18"/>
      <c r="AL2377" s="18"/>
      <c r="AN2377" s="36"/>
      <c r="AO2377" s="36"/>
      <c r="AP2377" s="36"/>
      <c r="AQ2377" s="36"/>
      <c r="AR2377" s="36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</row>
    <row r="2378" spans="6:69" x14ac:dyDescent="0.25">
      <c r="F2378" s="18"/>
      <c r="G2378" s="18"/>
      <c r="H2378" s="252"/>
      <c r="I2378" s="18"/>
      <c r="J2378" s="18"/>
      <c r="W2378" s="215"/>
      <c r="X2378" s="18"/>
      <c r="Y2378" s="31"/>
      <c r="Z2378" s="31"/>
      <c r="AA2378" s="43"/>
      <c r="AB2378" s="18"/>
      <c r="AC2378" s="18"/>
      <c r="AE2378" s="18"/>
      <c r="AF2378" s="18"/>
      <c r="AG2378" s="18"/>
      <c r="AI2378" s="18"/>
      <c r="AK2378" s="18"/>
      <c r="AL2378" s="18"/>
      <c r="AN2378" s="36"/>
      <c r="AO2378" s="36"/>
      <c r="AP2378" s="36"/>
      <c r="AQ2378" s="36"/>
      <c r="AR2378" s="36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</row>
    <row r="2379" spans="6:69" x14ac:dyDescent="0.25">
      <c r="F2379" s="18"/>
      <c r="G2379" s="18"/>
      <c r="H2379" s="252"/>
      <c r="I2379" s="18"/>
      <c r="J2379" s="18"/>
      <c r="W2379" s="215"/>
      <c r="X2379" s="18"/>
      <c r="Y2379" s="31"/>
      <c r="Z2379" s="31"/>
      <c r="AA2379" s="43"/>
      <c r="AB2379" s="18"/>
      <c r="AC2379" s="18"/>
      <c r="AE2379" s="18"/>
      <c r="AF2379" s="18"/>
      <c r="AG2379" s="18"/>
      <c r="AI2379" s="18"/>
      <c r="AK2379" s="18"/>
      <c r="AL2379" s="18"/>
      <c r="AN2379" s="36"/>
      <c r="AO2379" s="36"/>
      <c r="AP2379" s="36"/>
      <c r="AQ2379" s="36"/>
      <c r="AR2379" s="36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</row>
    <row r="2380" spans="6:69" x14ac:dyDescent="0.25">
      <c r="F2380" s="18"/>
      <c r="G2380" s="18"/>
      <c r="H2380" s="252"/>
      <c r="I2380" s="18"/>
      <c r="J2380" s="18"/>
      <c r="W2380" s="215"/>
      <c r="X2380" s="18"/>
      <c r="Y2380" s="31"/>
      <c r="Z2380" s="31"/>
      <c r="AA2380" s="43"/>
      <c r="AB2380" s="18"/>
      <c r="AC2380" s="18"/>
      <c r="AE2380" s="18"/>
      <c r="AF2380" s="18"/>
      <c r="AG2380" s="18"/>
      <c r="AI2380" s="18"/>
      <c r="AK2380" s="18"/>
      <c r="AL2380" s="18"/>
      <c r="AN2380" s="36"/>
      <c r="AO2380" s="36"/>
      <c r="AP2380" s="36"/>
      <c r="AQ2380" s="36"/>
      <c r="AR2380" s="36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</row>
    <row r="2381" spans="6:69" x14ac:dyDescent="0.25">
      <c r="F2381" s="18"/>
      <c r="G2381" s="18"/>
      <c r="H2381" s="252"/>
      <c r="I2381" s="18"/>
      <c r="J2381" s="18"/>
      <c r="W2381" s="215"/>
      <c r="X2381" s="18"/>
      <c r="Y2381" s="31"/>
      <c r="Z2381" s="31"/>
      <c r="AA2381" s="43"/>
      <c r="AB2381" s="18"/>
      <c r="AC2381" s="18"/>
      <c r="AE2381" s="18"/>
      <c r="AF2381" s="18"/>
      <c r="AG2381" s="18"/>
      <c r="AI2381" s="18"/>
      <c r="AK2381" s="18"/>
      <c r="AL2381" s="18"/>
      <c r="AN2381" s="36"/>
      <c r="AO2381" s="36"/>
      <c r="AP2381" s="36"/>
      <c r="AQ2381" s="36"/>
      <c r="AR2381" s="36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</row>
    <row r="2382" spans="6:69" x14ac:dyDescent="0.25">
      <c r="F2382" s="18"/>
      <c r="G2382" s="18"/>
      <c r="H2382" s="252"/>
      <c r="I2382" s="18"/>
      <c r="J2382" s="18"/>
      <c r="W2382" s="215"/>
      <c r="X2382" s="18"/>
      <c r="Y2382" s="31"/>
      <c r="Z2382" s="31"/>
      <c r="AA2382" s="43"/>
      <c r="AB2382" s="18"/>
      <c r="AC2382" s="18"/>
      <c r="AE2382" s="18"/>
      <c r="AF2382" s="18"/>
      <c r="AG2382" s="18"/>
      <c r="AI2382" s="18"/>
      <c r="AK2382" s="18"/>
      <c r="AL2382" s="18"/>
      <c r="AN2382" s="36"/>
      <c r="AO2382" s="36"/>
      <c r="AP2382" s="36"/>
      <c r="AQ2382" s="36"/>
      <c r="AR2382" s="36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</row>
    <row r="2383" spans="6:69" x14ac:dyDescent="0.25">
      <c r="F2383" s="18"/>
      <c r="G2383" s="18"/>
      <c r="H2383" s="252"/>
      <c r="I2383" s="18"/>
      <c r="J2383" s="18"/>
      <c r="W2383" s="215"/>
      <c r="X2383" s="18"/>
      <c r="Y2383" s="31"/>
      <c r="Z2383" s="31"/>
      <c r="AA2383" s="43"/>
      <c r="AB2383" s="18"/>
      <c r="AC2383" s="18"/>
      <c r="AE2383" s="18"/>
      <c r="AF2383" s="18"/>
      <c r="AG2383" s="18"/>
      <c r="AI2383" s="18"/>
      <c r="AK2383" s="18"/>
      <c r="AL2383" s="18"/>
      <c r="AN2383" s="36"/>
      <c r="AO2383" s="36"/>
      <c r="AP2383" s="36"/>
      <c r="AQ2383" s="36"/>
      <c r="AR2383" s="36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</row>
    <row r="2384" spans="6:69" x14ac:dyDescent="0.25">
      <c r="F2384" s="18"/>
      <c r="G2384" s="18"/>
      <c r="H2384" s="252"/>
      <c r="I2384" s="18"/>
      <c r="J2384" s="18"/>
      <c r="W2384" s="215"/>
      <c r="X2384" s="18"/>
      <c r="Y2384" s="31"/>
      <c r="Z2384" s="31"/>
      <c r="AA2384" s="43"/>
      <c r="AB2384" s="18"/>
      <c r="AC2384" s="18"/>
      <c r="AE2384" s="18"/>
      <c r="AF2384" s="18"/>
      <c r="AG2384" s="18"/>
      <c r="AI2384" s="18"/>
      <c r="AK2384" s="18"/>
      <c r="AL2384" s="18"/>
      <c r="AN2384" s="36"/>
      <c r="AO2384" s="36"/>
      <c r="AP2384" s="36"/>
      <c r="AQ2384" s="36"/>
      <c r="AR2384" s="36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</row>
    <row r="2385" spans="6:69" x14ac:dyDescent="0.25">
      <c r="F2385" s="18"/>
      <c r="G2385" s="18"/>
      <c r="H2385" s="252"/>
      <c r="I2385" s="18"/>
      <c r="J2385" s="18"/>
      <c r="W2385" s="215"/>
      <c r="X2385" s="18"/>
      <c r="Y2385" s="31"/>
      <c r="Z2385" s="31"/>
      <c r="AA2385" s="43"/>
      <c r="AB2385" s="18"/>
      <c r="AC2385" s="18"/>
      <c r="AE2385" s="18"/>
      <c r="AF2385" s="18"/>
      <c r="AG2385" s="18"/>
      <c r="AI2385" s="18"/>
      <c r="AK2385" s="18"/>
      <c r="AL2385" s="18"/>
      <c r="AN2385" s="36"/>
      <c r="AO2385" s="36"/>
      <c r="AP2385" s="36"/>
      <c r="AQ2385" s="36"/>
      <c r="AR2385" s="36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</row>
    <row r="2386" spans="6:69" x14ac:dyDescent="0.25">
      <c r="F2386" s="18"/>
      <c r="G2386" s="18"/>
      <c r="H2386" s="252"/>
      <c r="I2386" s="18"/>
      <c r="J2386" s="18"/>
      <c r="W2386" s="215"/>
      <c r="X2386" s="18"/>
      <c r="Y2386" s="31"/>
      <c r="Z2386" s="31"/>
      <c r="AA2386" s="43"/>
      <c r="AB2386" s="18"/>
      <c r="AC2386" s="18"/>
      <c r="AE2386" s="18"/>
      <c r="AF2386" s="18"/>
      <c r="AG2386" s="18"/>
      <c r="AI2386" s="18"/>
      <c r="AK2386" s="18"/>
      <c r="AL2386" s="18"/>
      <c r="AN2386" s="36"/>
      <c r="AO2386" s="36"/>
      <c r="AP2386" s="36"/>
      <c r="AQ2386" s="36"/>
      <c r="AR2386" s="36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</row>
    <row r="2387" spans="6:69" x14ac:dyDescent="0.25">
      <c r="F2387" s="18"/>
      <c r="G2387" s="18"/>
      <c r="H2387" s="252"/>
      <c r="I2387" s="18"/>
      <c r="J2387" s="18"/>
      <c r="W2387" s="215"/>
      <c r="X2387" s="18"/>
      <c r="Y2387" s="31"/>
      <c r="Z2387" s="31"/>
      <c r="AA2387" s="43"/>
      <c r="AB2387" s="18"/>
      <c r="AC2387" s="18"/>
      <c r="AE2387" s="18"/>
      <c r="AF2387" s="18"/>
      <c r="AG2387" s="18"/>
      <c r="AI2387" s="18"/>
      <c r="AK2387" s="18"/>
      <c r="AL2387" s="18"/>
      <c r="AN2387" s="36"/>
      <c r="AO2387" s="36"/>
      <c r="AP2387" s="36"/>
      <c r="AQ2387" s="36"/>
      <c r="AR2387" s="36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</row>
    <row r="2388" spans="6:69" x14ac:dyDescent="0.25">
      <c r="F2388" s="18"/>
      <c r="G2388" s="18"/>
      <c r="H2388" s="252"/>
      <c r="I2388" s="18"/>
      <c r="J2388" s="18"/>
      <c r="W2388" s="215"/>
      <c r="X2388" s="18"/>
      <c r="Y2388" s="31"/>
      <c r="Z2388" s="31"/>
      <c r="AA2388" s="43"/>
      <c r="AB2388" s="18"/>
      <c r="AC2388" s="18"/>
      <c r="AE2388" s="18"/>
      <c r="AF2388" s="18"/>
      <c r="AG2388" s="18"/>
      <c r="AI2388" s="18"/>
      <c r="AK2388" s="18"/>
      <c r="AL2388" s="18"/>
      <c r="AN2388" s="36"/>
      <c r="AO2388" s="36"/>
      <c r="AP2388" s="36"/>
      <c r="AQ2388" s="36"/>
      <c r="AR2388" s="36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</row>
    <row r="2389" spans="6:69" x14ac:dyDescent="0.25">
      <c r="F2389" s="18"/>
      <c r="G2389" s="18"/>
      <c r="H2389" s="252"/>
      <c r="I2389" s="18"/>
      <c r="J2389" s="18"/>
      <c r="W2389" s="215"/>
      <c r="X2389" s="18"/>
      <c r="Y2389" s="31"/>
      <c r="Z2389" s="31"/>
      <c r="AA2389" s="43"/>
      <c r="AB2389" s="18"/>
      <c r="AC2389" s="18"/>
      <c r="AE2389" s="18"/>
      <c r="AF2389" s="18"/>
      <c r="AG2389" s="18"/>
      <c r="AI2389" s="18"/>
      <c r="AK2389" s="18"/>
      <c r="AL2389" s="18"/>
      <c r="AN2389" s="36"/>
      <c r="AO2389" s="36"/>
      <c r="AP2389" s="36"/>
      <c r="AQ2389" s="36"/>
      <c r="AR2389" s="36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</row>
    <row r="2390" spans="6:69" x14ac:dyDescent="0.25">
      <c r="F2390" s="18"/>
      <c r="G2390" s="18"/>
      <c r="H2390" s="252"/>
      <c r="I2390" s="18"/>
      <c r="J2390" s="18"/>
      <c r="W2390" s="215"/>
      <c r="X2390" s="18"/>
      <c r="Y2390" s="31"/>
      <c r="Z2390" s="31"/>
      <c r="AA2390" s="43"/>
      <c r="AB2390" s="18"/>
      <c r="AC2390" s="18"/>
      <c r="AE2390" s="18"/>
      <c r="AF2390" s="18"/>
      <c r="AG2390" s="18"/>
      <c r="AI2390" s="18"/>
      <c r="AK2390" s="18"/>
      <c r="AL2390" s="18"/>
      <c r="AN2390" s="36"/>
      <c r="AO2390" s="36"/>
      <c r="AP2390" s="36"/>
      <c r="AQ2390" s="36"/>
      <c r="AR2390" s="36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</row>
    <row r="2391" spans="6:69" x14ac:dyDescent="0.25">
      <c r="F2391" s="18"/>
      <c r="G2391" s="18"/>
      <c r="H2391" s="252"/>
      <c r="I2391" s="18"/>
      <c r="J2391" s="18"/>
      <c r="W2391" s="215"/>
      <c r="X2391" s="18"/>
      <c r="Y2391" s="31"/>
      <c r="Z2391" s="31"/>
      <c r="AA2391" s="43"/>
      <c r="AB2391" s="18"/>
      <c r="AC2391" s="18"/>
      <c r="AE2391" s="18"/>
      <c r="AF2391" s="18"/>
      <c r="AG2391" s="18"/>
      <c r="AI2391" s="18"/>
      <c r="AK2391" s="18"/>
      <c r="AL2391" s="18"/>
      <c r="AN2391" s="36"/>
      <c r="AO2391" s="36"/>
      <c r="AP2391" s="36"/>
      <c r="AQ2391" s="36"/>
      <c r="AR2391" s="36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</row>
    <row r="2392" spans="6:69" x14ac:dyDescent="0.25">
      <c r="F2392" s="18"/>
      <c r="G2392" s="18"/>
      <c r="H2392" s="252"/>
      <c r="I2392" s="18"/>
      <c r="J2392" s="18"/>
      <c r="W2392" s="215"/>
      <c r="X2392" s="18"/>
      <c r="Y2392" s="31"/>
      <c r="Z2392" s="31"/>
      <c r="AA2392" s="43"/>
      <c r="AB2392" s="18"/>
      <c r="AC2392" s="18"/>
      <c r="AE2392" s="18"/>
      <c r="AF2392" s="18"/>
      <c r="AG2392" s="18"/>
      <c r="AI2392" s="18"/>
      <c r="AK2392" s="18"/>
      <c r="AL2392" s="18"/>
      <c r="AN2392" s="36"/>
      <c r="AO2392" s="36"/>
      <c r="AP2392" s="36"/>
      <c r="AQ2392" s="36"/>
      <c r="AR2392" s="36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</row>
    <row r="2393" spans="6:69" x14ac:dyDescent="0.25">
      <c r="F2393" s="18"/>
      <c r="G2393" s="18"/>
      <c r="H2393" s="252"/>
      <c r="I2393" s="18"/>
      <c r="J2393" s="18"/>
      <c r="W2393" s="215"/>
      <c r="X2393" s="18"/>
      <c r="Y2393" s="31"/>
      <c r="Z2393" s="31"/>
      <c r="AA2393" s="43"/>
      <c r="AB2393" s="18"/>
      <c r="AC2393" s="18"/>
      <c r="AE2393" s="18"/>
      <c r="AF2393" s="18"/>
      <c r="AG2393" s="18"/>
      <c r="AI2393" s="18"/>
      <c r="AK2393" s="18"/>
      <c r="AL2393" s="18"/>
      <c r="AN2393" s="36"/>
      <c r="AO2393" s="36"/>
      <c r="AP2393" s="36"/>
      <c r="AQ2393" s="36"/>
      <c r="AR2393" s="36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</row>
    <row r="2394" spans="6:69" x14ac:dyDescent="0.25">
      <c r="F2394" s="18"/>
      <c r="G2394" s="18"/>
      <c r="H2394" s="252"/>
      <c r="I2394" s="18"/>
      <c r="J2394" s="18"/>
      <c r="W2394" s="215"/>
      <c r="X2394" s="18"/>
      <c r="Y2394" s="31"/>
      <c r="Z2394" s="31"/>
      <c r="AA2394" s="43"/>
      <c r="AB2394" s="18"/>
      <c r="AC2394" s="18"/>
      <c r="AE2394" s="18"/>
      <c r="AF2394" s="18"/>
      <c r="AG2394" s="18"/>
      <c r="AI2394" s="18"/>
      <c r="AK2394" s="18"/>
      <c r="AL2394" s="18"/>
      <c r="AN2394" s="36"/>
      <c r="AO2394" s="36"/>
      <c r="AP2394" s="36"/>
      <c r="AQ2394" s="36"/>
      <c r="AR2394" s="36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</row>
    <row r="2395" spans="6:69" x14ac:dyDescent="0.25">
      <c r="F2395" s="18"/>
      <c r="G2395" s="18"/>
      <c r="H2395" s="252"/>
      <c r="I2395" s="18"/>
      <c r="J2395" s="18"/>
      <c r="W2395" s="215"/>
      <c r="X2395" s="18"/>
      <c r="Y2395" s="31"/>
      <c r="Z2395" s="31"/>
      <c r="AA2395" s="43"/>
      <c r="AB2395" s="18"/>
      <c r="AC2395" s="18"/>
      <c r="AE2395" s="18"/>
      <c r="AF2395" s="18"/>
      <c r="AG2395" s="18"/>
      <c r="AI2395" s="18"/>
      <c r="AK2395" s="18"/>
      <c r="AL2395" s="18"/>
      <c r="AN2395" s="36"/>
      <c r="AO2395" s="36"/>
      <c r="AP2395" s="36"/>
      <c r="AQ2395" s="36"/>
      <c r="AR2395" s="36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</row>
    <row r="2396" spans="6:69" x14ac:dyDescent="0.25">
      <c r="F2396" s="18"/>
      <c r="G2396" s="18"/>
      <c r="H2396" s="252"/>
      <c r="I2396" s="18"/>
      <c r="J2396" s="18"/>
      <c r="W2396" s="215"/>
      <c r="X2396" s="18"/>
      <c r="Y2396" s="31"/>
      <c r="Z2396" s="31"/>
      <c r="AA2396" s="43"/>
      <c r="AB2396" s="18"/>
      <c r="AC2396" s="18"/>
      <c r="AE2396" s="18"/>
      <c r="AF2396" s="18"/>
      <c r="AG2396" s="18"/>
      <c r="AI2396" s="18"/>
      <c r="AK2396" s="18"/>
      <c r="AL2396" s="18"/>
      <c r="AN2396" s="36"/>
      <c r="AO2396" s="36"/>
      <c r="AP2396" s="36"/>
      <c r="AQ2396" s="36"/>
      <c r="AR2396" s="36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</row>
    <row r="2397" spans="6:69" x14ac:dyDescent="0.25">
      <c r="F2397" s="18"/>
      <c r="G2397" s="18"/>
      <c r="H2397" s="252"/>
      <c r="I2397" s="18"/>
      <c r="J2397" s="18"/>
      <c r="W2397" s="215"/>
      <c r="X2397" s="18"/>
      <c r="Y2397" s="31"/>
      <c r="Z2397" s="31"/>
      <c r="AA2397" s="43"/>
      <c r="AB2397" s="18"/>
      <c r="AC2397" s="18"/>
      <c r="AE2397" s="18"/>
      <c r="AF2397" s="18"/>
      <c r="AG2397" s="18"/>
      <c r="AI2397" s="18"/>
      <c r="AK2397" s="18"/>
      <c r="AL2397" s="18"/>
      <c r="AN2397" s="36"/>
      <c r="AO2397" s="36"/>
      <c r="AP2397" s="36"/>
      <c r="AQ2397" s="36"/>
      <c r="AR2397" s="36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</row>
    <row r="2398" spans="6:69" x14ac:dyDescent="0.25">
      <c r="F2398" s="18"/>
      <c r="G2398" s="18"/>
      <c r="H2398" s="252"/>
      <c r="I2398" s="18"/>
      <c r="J2398" s="18"/>
      <c r="W2398" s="215"/>
      <c r="X2398" s="18"/>
      <c r="Y2398" s="31"/>
      <c r="Z2398" s="31"/>
      <c r="AA2398" s="43"/>
      <c r="AB2398" s="18"/>
      <c r="AC2398" s="18"/>
      <c r="AE2398" s="18"/>
      <c r="AF2398" s="18"/>
      <c r="AG2398" s="18"/>
      <c r="AI2398" s="18"/>
      <c r="AK2398" s="18"/>
      <c r="AL2398" s="18"/>
      <c r="AN2398" s="36"/>
      <c r="AO2398" s="36"/>
      <c r="AP2398" s="36"/>
      <c r="AQ2398" s="36"/>
      <c r="AR2398" s="36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</row>
    <row r="2399" spans="6:69" x14ac:dyDescent="0.25">
      <c r="F2399" s="18"/>
      <c r="G2399" s="18"/>
      <c r="H2399" s="252"/>
      <c r="I2399" s="18"/>
      <c r="J2399" s="18"/>
      <c r="W2399" s="215"/>
      <c r="X2399" s="18"/>
      <c r="Y2399" s="31"/>
      <c r="Z2399" s="31"/>
      <c r="AA2399" s="43"/>
      <c r="AB2399" s="18"/>
      <c r="AC2399" s="18"/>
      <c r="AE2399" s="18"/>
      <c r="AF2399" s="18"/>
      <c r="AG2399" s="18"/>
      <c r="AI2399" s="18"/>
      <c r="AK2399" s="18"/>
      <c r="AL2399" s="18"/>
      <c r="AN2399" s="36"/>
      <c r="AO2399" s="36"/>
      <c r="AP2399" s="36"/>
      <c r="AQ2399" s="36"/>
      <c r="AR2399" s="36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</row>
    <row r="2400" spans="6:69" x14ac:dyDescent="0.25">
      <c r="F2400" s="18"/>
      <c r="G2400" s="18"/>
      <c r="H2400" s="252"/>
      <c r="I2400" s="18"/>
      <c r="J2400" s="18"/>
      <c r="W2400" s="215"/>
      <c r="X2400" s="18"/>
      <c r="Y2400" s="31"/>
      <c r="Z2400" s="31"/>
      <c r="AA2400" s="43"/>
      <c r="AB2400" s="18"/>
      <c r="AC2400" s="18"/>
      <c r="AE2400" s="18"/>
      <c r="AF2400" s="18"/>
      <c r="AG2400" s="18"/>
      <c r="AI2400" s="18"/>
      <c r="AK2400" s="18"/>
      <c r="AL2400" s="18"/>
      <c r="AN2400" s="36"/>
      <c r="AO2400" s="36"/>
      <c r="AP2400" s="36"/>
      <c r="AQ2400" s="36"/>
      <c r="AR2400" s="36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</row>
    <row r="2401" spans="6:69" x14ac:dyDescent="0.25">
      <c r="F2401" s="18"/>
      <c r="G2401" s="18"/>
      <c r="H2401" s="252"/>
      <c r="I2401" s="18"/>
      <c r="J2401" s="18"/>
      <c r="W2401" s="215"/>
      <c r="X2401" s="18"/>
      <c r="Y2401" s="31"/>
      <c r="Z2401" s="31"/>
      <c r="AA2401" s="43"/>
      <c r="AB2401" s="18"/>
      <c r="AC2401" s="18"/>
      <c r="AE2401" s="18"/>
      <c r="AF2401" s="18"/>
      <c r="AG2401" s="18"/>
      <c r="AI2401" s="18"/>
      <c r="AK2401" s="18"/>
      <c r="AL2401" s="18"/>
      <c r="AN2401" s="36"/>
      <c r="AO2401" s="36"/>
      <c r="AP2401" s="36"/>
      <c r="AQ2401" s="36"/>
      <c r="AR2401" s="36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</row>
    <row r="2402" spans="6:69" x14ac:dyDescent="0.25">
      <c r="F2402" s="18"/>
      <c r="G2402" s="18"/>
      <c r="H2402" s="252"/>
      <c r="I2402" s="18"/>
      <c r="J2402" s="18"/>
      <c r="W2402" s="215"/>
      <c r="X2402" s="18"/>
      <c r="Y2402" s="31"/>
      <c r="Z2402" s="31"/>
      <c r="AA2402" s="43"/>
      <c r="AB2402" s="18"/>
      <c r="AC2402" s="18"/>
      <c r="AE2402" s="18"/>
      <c r="AF2402" s="18"/>
      <c r="AG2402" s="18"/>
      <c r="AI2402" s="18"/>
      <c r="AK2402" s="18"/>
      <c r="AL2402" s="18"/>
      <c r="AN2402" s="36"/>
      <c r="AO2402" s="36"/>
      <c r="AP2402" s="36"/>
      <c r="AQ2402" s="36"/>
      <c r="AR2402" s="36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</row>
    <row r="2403" spans="6:69" x14ac:dyDescent="0.25">
      <c r="F2403" s="18"/>
      <c r="G2403" s="18"/>
      <c r="H2403" s="252"/>
      <c r="I2403" s="18"/>
      <c r="J2403" s="18"/>
      <c r="W2403" s="215"/>
      <c r="X2403" s="18"/>
      <c r="Y2403" s="31"/>
      <c r="Z2403" s="31"/>
      <c r="AA2403" s="43"/>
      <c r="AB2403" s="18"/>
      <c r="AC2403" s="18"/>
      <c r="AE2403" s="18"/>
      <c r="AF2403" s="18"/>
      <c r="AG2403" s="18"/>
      <c r="AI2403" s="18"/>
      <c r="AK2403" s="18"/>
      <c r="AL2403" s="18"/>
      <c r="AN2403" s="36"/>
      <c r="AO2403" s="36"/>
      <c r="AP2403" s="36"/>
      <c r="AQ2403" s="36"/>
      <c r="AR2403" s="36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</row>
    <row r="2404" spans="6:69" x14ac:dyDescent="0.25">
      <c r="F2404" s="18"/>
      <c r="G2404" s="18"/>
      <c r="H2404" s="252"/>
      <c r="I2404" s="18"/>
      <c r="J2404" s="18"/>
      <c r="W2404" s="215"/>
      <c r="X2404" s="18"/>
      <c r="Y2404" s="31"/>
      <c r="Z2404" s="31"/>
      <c r="AA2404" s="43"/>
      <c r="AB2404" s="18"/>
      <c r="AC2404" s="18"/>
      <c r="AE2404" s="18"/>
      <c r="AF2404" s="18"/>
      <c r="AG2404" s="18"/>
      <c r="AI2404" s="18"/>
      <c r="AK2404" s="18"/>
      <c r="AL2404" s="18"/>
      <c r="AN2404" s="36"/>
      <c r="AO2404" s="36"/>
      <c r="AP2404" s="36"/>
      <c r="AQ2404" s="36"/>
      <c r="AR2404" s="36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</row>
    <row r="2405" spans="6:69" x14ac:dyDescent="0.25">
      <c r="F2405" s="18"/>
      <c r="G2405" s="18"/>
      <c r="H2405" s="252"/>
      <c r="I2405" s="18"/>
      <c r="J2405" s="18"/>
      <c r="W2405" s="215"/>
      <c r="X2405" s="18"/>
      <c r="Y2405" s="31"/>
      <c r="Z2405" s="31"/>
      <c r="AA2405" s="43"/>
      <c r="AB2405" s="18"/>
      <c r="AC2405" s="18"/>
      <c r="AE2405" s="18"/>
      <c r="AF2405" s="18"/>
      <c r="AG2405" s="18"/>
      <c r="AI2405" s="18"/>
      <c r="AK2405" s="18"/>
      <c r="AL2405" s="18"/>
      <c r="AN2405" s="36"/>
      <c r="AO2405" s="36"/>
      <c r="AP2405" s="36"/>
      <c r="AQ2405" s="36"/>
      <c r="AR2405" s="36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</row>
    <row r="2406" spans="6:69" x14ac:dyDescent="0.25">
      <c r="F2406" s="18"/>
      <c r="G2406" s="18"/>
      <c r="H2406" s="252"/>
      <c r="I2406" s="18"/>
      <c r="J2406" s="18"/>
      <c r="W2406" s="215"/>
      <c r="X2406" s="18"/>
      <c r="Y2406" s="31"/>
      <c r="Z2406" s="31"/>
      <c r="AA2406" s="43"/>
      <c r="AB2406" s="18"/>
      <c r="AC2406" s="18"/>
      <c r="AE2406" s="18"/>
      <c r="AF2406" s="18"/>
      <c r="AG2406" s="18"/>
      <c r="AI2406" s="18"/>
      <c r="AK2406" s="18"/>
      <c r="AL2406" s="18"/>
      <c r="AN2406" s="36"/>
      <c r="AO2406" s="36"/>
      <c r="AP2406" s="36"/>
      <c r="AQ2406" s="36"/>
      <c r="AR2406" s="36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</row>
    <row r="2407" spans="6:69" x14ac:dyDescent="0.25">
      <c r="F2407" s="18"/>
      <c r="G2407" s="18"/>
      <c r="H2407" s="252"/>
      <c r="I2407" s="18"/>
      <c r="J2407" s="18"/>
      <c r="W2407" s="215"/>
      <c r="X2407" s="18"/>
      <c r="Y2407" s="31"/>
      <c r="Z2407" s="31"/>
      <c r="AA2407" s="43"/>
      <c r="AB2407" s="18"/>
      <c r="AC2407" s="18"/>
      <c r="AE2407" s="18"/>
      <c r="AF2407" s="18"/>
      <c r="AG2407" s="18"/>
      <c r="AI2407" s="18"/>
      <c r="AK2407" s="18"/>
      <c r="AL2407" s="18"/>
      <c r="AN2407" s="36"/>
      <c r="AO2407" s="36"/>
      <c r="AP2407" s="36"/>
      <c r="AQ2407" s="36"/>
      <c r="AR2407" s="36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</row>
    <row r="2408" spans="6:69" x14ac:dyDescent="0.25">
      <c r="F2408" s="18"/>
      <c r="G2408" s="18"/>
      <c r="H2408" s="252"/>
      <c r="I2408" s="18"/>
      <c r="J2408" s="18"/>
      <c r="W2408" s="215"/>
      <c r="X2408" s="18"/>
      <c r="Y2408" s="31"/>
      <c r="Z2408" s="31"/>
      <c r="AA2408" s="43"/>
      <c r="AB2408" s="18"/>
      <c r="AC2408" s="18"/>
      <c r="AE2408" s="18"/>
      <c r="AF2408" s="18"/>
      <c r="AG2408" s="18"/>
      <c r="AI2408" s="18"/>
      <c r="AK2408" s="18"/>
      <c r="AL2408" s="18"/>
      <c r="AN2408" s="36"/>
      <c r="AO2408" s="36"/>
      <c r="AP2408" s="36"/>
      <c r="AQ2408" s="36"/>
      <c r="AR2408" s="36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</row>
    <row r="2409" spans="6:69" x14ac:dyDescent="0.25">
      <c r="F2409" s="18"/>
      <c r="G2409" s="18"/>
      <c r="H2409" s="252"/>
      <c r="I2409" s="18"/>
      <c r="J2409" s="18"/>
      <c r="W2409" s="215"/>
      <c r="X2409" s="18"/>
      <c r="Y2409" s="31"/>
      <c r="Z2409" s="31"/>
      <c r="AA2409" s="43"/>
      <c r="AB2409" s="18"/>
      <c r="AC2409" s="18"/>
      <c r="AE2409" s="18"/>
      <c r="AF2409" s="18"/>
      <c r="AG2409" s="18"/>
      <c r="AI2409" s="18"/>
      <c r="AK2409" s="18"/>
      <c r="AL2409" s="18"/>
      <c r="AN2409" s="36"/>
      <c r="AO2409" s="36"/>
      <c r="AP2409" s="36"/>
      <c r="AQ2409" s="36"/>
      <c r="AR2409" s="36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</row>
    <row r="2410" spans="6:69" x14ac:dyDescent="0.25">
      <c r="F2410" s="18"/>
      <c r="G2410" s="18"/>
      <c r="H2410" s="252"/>
      <c r="I2410" s="18"/>
      <c r="J2410" s="18"/>
      <c r="W2410" s="215"/>
      <c r="X2410" s="18"/>
      <c r="Y2410" s="31"/>
      <c r="Z2410" s="31"/>
      <c r="AA2410" s="43"/>
      <c r="AB2410" s="18"/>
      <c r="AC2410" s="18"/>
      <c r="AE2410" s="18"/>
      <c r="AF2410" s="18"/>
      <c r="AG2410" s="18"/>
      <c r="AI2410" s="18"/>
      <c r="AK2410" s="18"/>
      <c r="AL2410" s="18"/>
      <c r="AN2410" s="36"/>
      <c r="AO2410" s="36"/>
      <c r="AP2410" s="36"/>
      <c r="AQ2410" s="36"/>
      <c r="AR2410" s="36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</row>
    <row r="2411" spans="6:69" x14ac:dyDescent="0.25">
      <c r="F2411" s="18"/>
      <c r="G2411" s="18"/>
      <c r="H2411" s="252"/>
      <c r="I2411" s="18"/>
      <c r="J2411" s="18"/>
      <c r="W2411" s="215"/>
      <c r="X2411" s="18"/>
      <c r="Y2411" s="31"/>
      <c r="Z2411" s="31"/>
      <c r="AA2411" s="43"/>
      <c r="AB2411" s="18"/>
      <c r="AC2411" s="18"/>
      <c r="AE2411" s="18"/>
      <c r="AF2411" s="18"/>
      <c r="AG2411" s="18"/>
      <c r="AI2411" s="18"/>
      <c r="AK2411" s="18"/>
      <c r="AL2411" s="18"/>
      <c r="AN2411" s="36"/>
      <c r="AO2411" s="36"/>
      <c r="AP2411" s="36"/>
      <c r="AQ2411" s="36"/>
      <c r="AR2411" s="36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</row>
    <row r="2412" spans="6:69" x14ac:dyDescent="0.25">
      <c r="F2412" s="18"/>
      <c r="G2412" s="18"/>
      <c r="H2412" s="252"/>
      <c r="I2412" s="18"/>
      <c r="J2412" s="18"/>
      <c r="W2412" s="215"/>
      <c r="X2412" s="18"/>
      <c r="Y2412" s="31"/>
      <c r="Z2412" s="31"/>
      <c r="AA2412" s="43"/>
      <c r="AB2412" s="18"/>
      <c r="AC2412" s="18"/>
      <c r="AE2412" s="18"/>
      <c r="AF2412" s="18"/>
      <c r="AG2412" s="18"/>
      <c r="AI2412" s="18"/>
      <c r="AK2412" s="18"/>
      <c r="AL2412" s="18"/>
      <c r="AN2412" s="36"/>
      <c r="AO2412" s="36"/>
      <c r="AP2412" s="36"/>
      <c r="AQ2412" s="36"/>
      <c r="AR2412" s="36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</row>
    <row r="2413" spans="6:69" x14ac:dyDescent="0.25">
      <c r="F2413" s="18"/>
      <c r="G2413" s="18"/>
      <c r="H2413" s="252"/>
      <c r="I2413" s="18"/>
      <c r="J2413" s="18"/>
      <c r="W2413" s="215"/>
      <c r="X2413" s="18"/>
      <c r="Y2413" s="31"/>
      <c r="Z2413" s="31"/>
      <c r="AA2413" s="43"/>
      <c r="AB2413" s="18"/>
      <c r="AC2413" s="18"/>
      <c r="AE2413" s="18"/>
      <c r="AF2413" s="18"/>
      <c r="AG2413" s="18"/>
      <c r="AI2413" s="18"/>
      <c r="AK2413" s="18"/>
      <c r="AL2413" s="18"/>
      <c r="AN2413" s="36"/>
      <c r="AO2413" s="36"/>
      <c r="AP2413" s="36"/>
      <c r="AQ2413" s="36"/>
      <c r="AR2413" s="36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</row>
    <row r="2414" spans="6:69" x14ac:dyDescent="0.25">
      <c r="F2414" s="18"/>
      <c r="G2414" s="18"/>
      <c r="H2414" s="252"/>
      <c r="I2414" s="18"/>
      <c r="J2414" s="18"/>
      <c r="W2414" s="215"/>
      <c r="X2414" s="18"/>
      <c r="Y2414" s="31"/>
      <c r="Z2414" s="31"/>
      <c r="AA2414" s="43"/>
      <c r="AB2414" s="18"/>
      <c r="AC2414" s="18"/>
      <c r="AE2414" s="18"/>
      <c r="AF2414" s="18"/>
      <c r="AG2414" s="18"/>
      <c r="AI2414" s="18"/>
      <c r="AK2414" s="18"/>
      <c r="AL2414" s="18"/>
      <c r="AN2414" s="36"/>
      <c r="AO2414" s="36"/>
      <c r="AP2414" s="36"/>
      <c r="AQ2414" s="36"/>
      <c r="AR2414" s="36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</row>
    <row r="2415" spans="6:69" x14ac:dyDescent="0.25">
      <c r="F2415" s="18"/>
      <c r="G2415" s="18"/>
      <c r="H2415" s="252"/>
      <c r="I2415" s="18"/>
      <c r="J2415" s="18"/>
      <c r="W2415" s="215"/>
      <c r="X2415" s="18"/>
      <c r="Y2415" s="31"/>
      <c r="Z2415" s="31"/>
      <c r="AA2415" s="43"/>
      <c r="AB2415" s="18"/>
      <c r="AC2415" s="18"/>
      <c r="AE2415" s="18"/>
      <c r="AF2415" s="18"/>
      <c r="AG2415" s="18"/>
      <c r="AI2415" s="18"/>
      <c r="AK2415" s="18"/>
      <c r="AL2415" s="18"/>
      <c r="AN2415" s="36"/>
      <c r="AO2415" s="36"/>
      <c r="AP2415" s="36"/>
      <c r="AQ2415" s="36"/>
      <c r="AR2415" s="36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</row>
    <row r="2416" spans="6:69" x14ac:dyDescent="0.25">
      <c r="F2416" s="18"/>
      <c r="G2416" s="18"/>
      <c r="H2416" s="252"/>
      <c r="I2416" s="18"/>
      <c r="J2416" s="18"/>
      <c r="W2416" s="215"/>
      <c r="X2416" s="18"/>
      <c r="Y2416" s="31"/>
      <c r="Z2416" s="31"/>
      <c r="AA2416" s="43"/>
      <c r="AB2416" s="18"/>
      <c r="AC2416" s="18"/>
      <c r="AE2416" s="18"/>
      <c r="AF2416" s="18"/>
      <c r="AG2416" s="18"/>
      <c r="AI2416" s="18"/>
      <c r="AK2416" s="18"/>
      <c r="AL2416" s="18"/>
      <c r="AN2416" s="36"/>
      <c r="AO2416" s="36"/>
      <c r="AP2416" s="36"/>
      <c r="AQ2416" s="36"/>
      <c r="AR2416" s="36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</row>
    <row r="2417" spans="6:69" x14ac:dyDescent="0.25">
      <c r="F2417" s="18"/>
      <c r="G2417" s="18"/>
      <c r="H2417" s="252"/>
      <c r="I2417" s="18"/>
      <c r="J2417" s="18"/>
      <c r="W2417" s="215"/>
      <c r="X2417" s="18"/>
      <c r="Y2417" s="31"/>
      <c r="Z2417" s="31"/>
      <c r="AA2417" s="43"/>
      <c r="AB2417" s="18"/>
      <c r="AC2417" s="18"/>
      <c r="AE2417" s="18"/>
      <c r="AF2417" s="18"/>
      <c r="AG2417" s="18"/>
      <c r="AI2417" s="18"/>
      <c r="AK2417" s="18"/>
      <c r="AL2417" s="18"/>
      <c r="AN2417" s="36"/>
      <c r="AO2417" s="36"/>
      <c r="AP2417" s="36"/>
      <c r="AQ2417" s="36"/>
      <c r="AR2417" s="36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</row>
    <row r="2418" spans="6:69" x14ac:dyDescent="0.25">
      <c r="F2418" s="18"/>
      <c r="G2418" s="18"/>
      <c r="H2418" s="252"/>
      <c r="I2418" s="18"/>
      <c r="J2418" s="18"/>
      <c r="W2418" s="215"/>
      <c r="X2418" s="18"/>
      <c r="Y2418" s="31"/>
      <c r="Z2418" s="31"/>
      <c r="AA2418" s="43"/>
      <c r="AB2418" s="18"/>
      <c r="AC2418" s="18"/>
      <c r="AE2418" s="18"/>
      <c r="AF2418" s="18"/>
      <c r="AG2418" s="18"/>
      <c r="AI2418" s="18"/>
      <c r="AK2418" s="18"/>
      <c r="AL2418" s="18"/>
      <c r="AN2418" s="36"/>
      <c r="AO2418" s="36"/>
      <c r="AP2418" s="36"/>
      <c r="AQ2418" s="36"/>
      <c r="AR2418" s="36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</row>
    <row r="2419" spans="6:69" x14ac:dyDescent="0.25">
      <c r="F2419" s="18"/>
      <c r="G2419" s="18"/>
      <c r="H2419" s="252"/>
      <c r="I2419" s="18"/>
      <c r="J2419" s="18"/>
      <c r="W2419" s="215"/>
      <c r="X2419" s="18"/>
      <c r="Y2419" s="31"/>
      <c r="Z2419" s="31"/>
      <c r="AA2419" s="43"/>
      <c r="AB2419" s="18"/>
      <c r="AC2419" s="18"/>
      <c r="AE2419" s="18"/>
      <c r="AF2419" s="18"/>
      <c r="AG2419" s="18"/>
      <c r="AI2419" s="18"/>
      <c r="AK2419" s="18"/>
      <c r="AL2419" s="18"/>
      <c r="AN2419" s="36"/>
      <c r="AO2419" s="36"/>
      <c r="AP2419" s="36"/>
      <c r="AQ2419" s="36"/>
      <c r="AR2419" s="36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</row>
    <row r="2420" spans="6:69" x14ac:dyDescent="0.25">
      <c r="F2420" s="18"/>
      <c r="G2420" s="18"/>
      <c r="H2420" s="252"/>
      <c r="I2420" s="18"/>
      <c r="J2420" s="18"/>
      <c r="W2420" s="215"/>
      <c r="X2420" s="18"/>
      <c r="Y2420" s="31"/>
      <c r="Z2420" s="31"/>
      <c r="AA2420" s="43"/>
      <c r="AB2420" s="18"/>
      <c r="AC2420" s="18"/>
      <c r="AE2420" s="18"/>
      <c r="AF2420" s="18"/>
      <c r="AG2420" s="18"/>
      <c r="AI2420" s="18"/>
      <c r="AK2420" s="18"/>
      <c r="AL2420" s="18"/>
      <c r="AN2420" s="36"/>
      <c r="AO2420" s="36"/>
      <c r="AP2420" s="36"/>
      <c r="AQ2420" s="36"/>
      <c r="AR2420" s="36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</row>
    <row r="2421" spans="6:69" x14ac:dyDescent="0.25">
      <c r="F2421" s="18"/>
      <c r="G2421" s="18"/>
      <c r="H2421" s="252"/>
      <c r="I2421" s="18"/>
      <c r="J2421" s="18"/>
      <c r="W2421" s="215"/>
      <c r="X2421" s="18"/>
      <c r="Y2421" s="31"/>
      <c r="Z2421" s="31"/>
      <c r="AA2421" s="43"/>
      <c r="AB2421" s="18"/>
      <c r="AC2421" s="18"/>
      <c r="AE2421" s="18"/>
      <c r="AF2421" s="18"/>
      <c r="AG2421" s="18"/>
      <c r="AI2421" s="18"/>
      <c r="AK2421" s="18"/>
      <c r="AL2421" s="18"/>
      <c r="AN2421" s="36"/>
      <c r="AO2421" s="36"/>
      <c r="AP2421" s="36"/>
      <c r="AQ2421" s="36"/>
      <c r="AR2421" s="36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</row>
    <row r="2422" spans="6:69" x14ac:dyDescent="0.25">
      <c r="F2422" s="18"/>
      <c r="G2422" s="18"/>
      <c r="H2422" s="252"/>
      <c r="I2422" s="18"/>
      <c r="J2422" s="18"/>
      <c r="W2422" s="215"/>
      <c r="X2422" s="18"/>
      <c r="Y2422" s="31"/>
      <c r="Z2422" s="31"/>
      <c r="AA2422" s="43"/>
      <c r="AB2422" s="18"/>
      <c r="AC2422" s="18"/>
      <c r="AE2422" s="18"/>
      <c r="AF2422" s="18"/>
      <c r="AG2422" s="18"/>
      <c r="AI2422" s="18"/>
      <c r="AK2422" s="18"/>
      <c r="AL2422" s="18"/>
      <c r="AN2422" s="36"/>
      <c r="AO2422" s="36"/>
      <c r="AP2422" s="36"/>
      <c r="AQ2422" s="36"/>
      <c r="AR2422" s="36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</row>
    <row r="2423" spans="6:69" x14ac:dyDescent="0.25">
      <c r="F2423" s="18"/>
      <c r="G2423" s="18"/>
      <c r="H2423" s="252"/>
      <c r="I2423" s="18"/>
      <c r="J2423" s="18"/>
      <c r="W2423" s="215"/>
      <c r="X2423" s="18"/>
      <c r="Y2423" s="31"/>
      <c r="Z2423" s="31"/>
      <c r="AA2423" s="43"/>
      <c r="AB2423" s="18"/>
      <c r="AC2423" s="18"/>
      <c r="AE2423" s="18"/>
      <c r="AF2423" s="18"/>
      <c r="AG2423" s="18"/>
      <c r="AI2423" s="18"/>
      <c r="AK2423" s="18"/>
      <c r="AL2423" s="18"/>
      <c r="AN2423" s="36"/>
      <c r="AO2423" s="36"/>
      <c r="AP2423" s="36"/>
      <c r="AQ2423" s="36"/>
      <c r="AR2423" s="36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</row>
    <row r="2424" spans="6:69" x14ac:dyDescent="0.25">
      <c r="F2424" s="18"/>
      <c r="G2424" s="18"/>
      <c r="H2424" s="252"/>
      <c r="I2424" s="18"/>
      <c r="J2424" s="18"/>
      <c r="W2424" s="215"/>
      <c r="X2424" s="18"/>
      <c r="Y2424" s="31"/>
      <c r="Z2424" s="31"/>
      <c r="AA2424" s="43"/>
      <c r="AB2424" s="18"/>
      <c r="AC2424" s="18"/>
      <c r="AE2424" s="18"/>
      <c r="AF2424" s="18"/>
      <c r="AG2424" s="18"/>
      <c r="AI2424" s="18"/>
      <c r="AK2424" s="18"/>
      <c r="AL2424" s="18"/>
      <c r="AN2424" s="36"/>
      <c r="AO2424" s="36"/>
      <c r="AP2424" s="36"/>
      <c r="AQ2424" s="36"/>
      <c r="AR2424" s="36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</row>
    <row r="2425" spans="6:69" x14ac:dyDescent="0.25">
      <c r="F2425" s="18"/>
      <c r="G2425" s="18"/>
      <c r="H2425" s="252"/>
      <c r="I2425" s="18"/>
      <c r="J2425" s="18"/>
      <c r="W2425" s="215"/>
      <c r="X2425" s="18"/>
      <c r="Y2425" s="31"/>
      <c r="Z2425" s="31"/>
      <c r="AA2425" s="43"/>
      <c r="AB2425" s="18"/>
      <c r="AC2425" s="18"/>
      <c r="AE2425" s="18"/>
      <c r="AF2425" s="18"/>
      <c r="AG2425" s="18"/>
      <c r="AI2425" s="18"/>
      <c r="AK2425" s="18"/>
      <c r="AL2425" s="18"/>
      <c r="AN2425" s="36"/>
      <c r="AO2425" s="36"/>
      <c r="AP2425" s="36"/>
      <c r="AQ2425" s="36"/>
      <c r="AR2425" s="36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</row>
    <row r="2426" spans="6:69" x14ac:dyDescent="0.25">
      <c r="F2426" s="18"/>
      <c r="G2426" s="18"/>
      <c r="H2426" s="252"/>
      <c r="I2426" s="18"/>
      <c r="J2426" s="18"/>
      <c r="W2426" s="215"/>
      <c r="X2426" s="18"/>
      <c r="Y2426" s="31"/>
      <c r="Z2426" s="31"/>
      <c r="AA2426" s="43"/>
      <c r="AB2426" s="18"/>
      <c r="AC2426" s="18"/>
      <c r="AE2426" s="18"/>
      <c r="AF2426" s="18"/>
      <c r="AG2426" s="18"/>
      <c r="AI2426" s="18"/>
      <c r="AK2426" s="18"/>
      <c r="AL2426" s="18"/>
      <c r="AN2426" s="36"/>
      <c r="AO2426" s="36"/>
      <c r="AP2426" s="36"/>
      <c r="AQ2426" s="36"/>
      <c r="AR2426" s="36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</row>
    <row r="2427" spans="6:69" x14ac:dyDescent="0.25">
      <c r="F2427" s="18"/>
      <c r="G2427" s="18"/>
      <c r="H2427" s="252"/>
      <c r="I2427" s="18"/>
      <c r="J2427" s="18"/>
      <c r="W2427" s="215"/>
      <c r="X2427" s="18"/>
      <c r="Y2427" s="31"/>
      <c r="Z2427" s="31"/>
      <c r="AA2427" s="43"/>
      <c r="AB2427" s="18"/>
      <c r="AC2427" s="18"/>
      <c r="AE2427" s="18"/>
      <c r="AF2427" s="18"/>
      <c r="AG2427" s="18"/>
      <c r="AI2427" s="18"/>
      <c r="AK2427" s="18"/>
      <c r="AL2427" s="18"/>
      <c r="AN2427" s="36"/>
      <c r="AO2427" s="36"/>
      <c r="AP2427" s="36"/>
      <c r="AQ2427" s="36"/>
      <c r="AR2427" s="36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</row>
    <row r="2428" spans="6:69" x14ac:dyDescent="0.25">
      <c r="F2428" s="18"/>
      <c r="G2428" s="18"/>
      <c r="H2428" s="252"/>
      <c r="I2428" s="18"/>
      <c r="J2428" s="18"/>
      <c r="W2428" s="215"/>
      <c r="X2428" s="18"/>
      <c r="Y2428" s="31"/>
      <c r="Z2428" s="31"/>
      <c r="AA2428" s="43"/>
      <c r="AB2428" s="18"/>
      <c r="AC2428" s="18"/>
      <c r="AE2428" s="18"/>
      <c r="AF2428" s="18"/>
      <c r="AG2428" s="18"/>
      <c r="AI2428" s="18"/>
      <c r="AK2428" s="18"/>
      <c r="AL2428" s="18"/>
      <c r="AN2428" s="36"/>
      <c r="AO2428" s="36"/>
      <c r="AP2428" s="36"/>
      <c r="AQ2428" s="36"/>
      <c r="AR2428" s="36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</row>
    <row r="2429" spans="6:69" x14ac:dyDescent="0.25">
      <c r="F2429" s="18"/>
      <c r="G2429" s="18"/>
      <c r="H2429" s="252"/>
      <c r="I2429" s="18"/>
      <c r="J2429" s="18"/>
      <c r="W2429" s="215"/>
      <c r="X2429" s="18"/>
      <c r="Y2429" s="31"/>
      <c r="Z2429" s="31"/>
      <c r="AA2429" s="43"/>
      <c r="AB2429" s="18"/>
      <c r="AC2429" s="18"/>
      <c r="AE2429" s="18"/>
      <c r="AF2429" s="18"/>
      <c r="AG2429" s="18"/>
      <c r="AI2429" s="18"/>
      <c r="AK2429" s="18"/>
      <c r="AL2429" s="18"/>
      <c r="AN2429" s="36"/>
      <c r="AO2429" s="36"/>
      <c r="AP2429" s="36"/>
      <c r="AQ2429" s="36"/>
      <c r="AR2429" s="36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</row>
    <row r="2430" spans="6:69" x14ac:dyDescent="0.25">
      <c r="F2430" s="18"/>
      <c r="G2430" s="18"/>
      <c r="H2430" s="252"/>
      <c r="I2430" s="18"/>
      <c r="J2430" s="18"/>
      <c r="W2430" s="215"/>
      <c r="X2430" s="18"/>
      <c r="Y2430" s="31"/>
      <c r="Z2430" s="31"/>
      <c r="AA2430" s="43"/>
      <c r="AB2430" s="18"/>
      <c r="AC2430" s="18"/>
      <c r="AE2430" s="18"/>
      <c r="AF2430" s="18"/>
      <c r="AG2430" s="18"/>
      <c r="AI2430" s="18"/>
      <c r="AK2430" s="18"/>
      <c r="AL2430" s="18"/>
      <c r="AN2430" s="36"/>
      <c r="AO2430" s="36"/>
      <c r="AP2430" s="36"/>
      <c r="AQ2430" s="36"/>
      <c r="AR2430" s="36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</row>
    <row r="2431" spans="6:69" x14ac:dyDescent="0.25">
      <c r="F2431" s="18"/>
      <c r="G2431" s="18"/>
      <c r="H2431" s="252"/>
      <c r="I2431" s="18"/>
      <c r="J2431" s="18"/>
      <c r="W2431" s="215"/>
      <c r="X2431" s="18"/>
      <c r="Y2431" s="31"/>
      <c r="Z2431" s="31"/>
      <c r="AA2431" s="43"/>
      <c r="AB2431" s="18"/>
      <c r="AC2431" s="18"/>
      <c r="AE2431" s="18"/>
      <c r="AF2431" s="18"/>
      <c r="AG2431" s="18"/>
      <c r="AI2431" s="18"/>
      <c r="AK2431" s="18"/>
      <c r="AL2431" s="18"/>
      <c r="AN2431" s="36"/>
      <c r="AO2431" s="36"/>
      <c r="AP2431" s="36"/>
      <c r="AQ2431" s="36"/>
      <c r="AR2431" s="36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</row>
    <row r="2432" spans="6:69" x14ac:dyDescent="0.25">
      <c r="F2432" s="18"/>
      <c r="G2432" s="18"/>
      <c r="H2432" s="252"/>
      <c r="I2432" s="18"/>
      <c r="J2432" s="18"/>
      <c r="W2432" s="215"/>
      <c r="X2432" s="18"/>
      <c r="Y2432" s="31"/>
      <c r="Z2432" s="31"/>
      <c r="AA2432" s="43"/>
      <c r="AB2432" s="18"/>
      <c r="AC2432" s="18"/>
      <c r="AE2432" s="18"/>
      <c r="AF2432" s="18"/>
      <c r="AG2432" s="18"/>
      <c r="AI2432" s="18"/>
      <c r="AK2432" s="18"/>
      <c r="AL2432" s="18"/>
      <c r="AN2432" s="36"/>
      <c r="AO2432" s="36"/>
      <c r="AP2432" s="36"/>
      <c r="AQ2432" s="36"/>
      <c r="AR2432" s="36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</row>
    <row r="2433" spans="6:69" x14ac:dyDescent="0.25">
      <c r="F2433" s="18"/>
      <c r="G2433" s="18"/>
      <c r="H2433" s="252"/>
      <c r="I2433" s="18"/>
      <c r="J2433" s="18"/>
      <c r="W2433" s="215"/>
      <c r="X2433" s="18"/>
      <c r="Y2433" s="31"/>
      <c r="Z2433" s="31"/>
      <c r="AA2433" s="43"/>
      <c r="AB2433" s="18"/>
      <c r="AC2433" s="18"/>
      <c r="AE2433" s="18"/>
      <c r="AF2433" s="18"/>
      <c r="AG2433" s="18"/>
      <c r="AI2433" s="18"/>
      <c r="AK2433" s="18"/>
      <c r="AL2433" s="18"/>
      <c r="AN2433" s="36"/>
      <c r="AO2433" s="36"/>
      <c r="AP2433" s="36"/>
      <c r="AQ2433" s="36"/>
      <c r="AR2433" s="36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</row>
    <row r="2434" spans="6:69" x14ac:dyDescent="0.25">
      <c r="F2434" s="18"/>
      <c r="G2434" s="18"/>
      <c r="H2434" s="252"/>
      <c r="I2434" s="18"/>
      <c r="J2434" s="18"/>
      <c r="W2434" s="215"/>
      <c r="X2434" s="18"/>
      <c r="Y2434" s="31"/>
      <c r="Z2434" s="31"/>
      <c r="AA2434" s="43"/>
      <c r="AB2434" s="18"/>
      <c r="AC2434" s="18"/>
      <c r="AE2434" s="18"/>
      <c r="AF2434" s="18"/>
      <c r="AG2434" s="18"/>
      <c r="AI2434" s="18"/>
      <c r="AK2434" s="18"/>
      <c r="AL2434" s="18"/>
      <c r="AN2434" s="36"/>
      <c r="AO2434" s="36"/>
      <c r="AP2434" s="36"/>
      <c r="AQ2434" s="36"/>
      <c r="AR2434" s="36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</row>
    <row r="2435" spans="6:69" x14ac:dyDescent="0.25">
      <c r="F2435" s="18"/>
      <c r="G2435" s="18"/>
      <c r="H2435" s="252"/>
      <c r="I2435" s="18"/>
      <c r="J2435" s="18"/>
      <c r="W2435" s="215"/>
      <c r="X2435" s="18"/>
      <c r="Y2435" s="31"/>
      <c r="Z2435" s="31"/>
      <c r="AA2435" s="43"/>
      <c r="AB2435" s="18"/>
      <c r="AC2435" s="18"/>
      <c r="AE2435" s="18"/>
      <c r="AF2435" s="18"/>
      <c r="AG2435" s="18"/>
      <c r="AI2435" s="18"/>
      <c r="AK2435" s="18"/>
      <c r="AL2435" s="18"/>
      <c r="AN2435" s="36"/>
      <c r="AO2435" s="36"/>
      <c r="AP2435" s="36"/>
      <c r="AQ2435" s="36"/>
      <c r="AR2435" s="36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</row>
    <row r="2436" spans="6:69" x14ac:dyDescent="0.25">
      <c r="F2436" s="18"/>
      <c r="G2436" s="18"/>
      <c r="H2436" s="252"/>
      <c r="I2436" s="18"/>
      <c r="J2436" s="18"/>
      <c r="W2436" s="215"/>
      <c r="X2436" s="18"/>
      <c r="Y2436" s="31"/>
      <c r="Z2436" s="31"/>
      <c r="AA2436" s="43"/>
      <c r="AB2436" s="18"/>
      <c r="AC2436" s="18"/>
      <c r="AE2436" s="18"/>
      <c r="AF2436" s="18"/>
      <c r="AG2436" s="18"/>
      <c r="AI2436" s="18"/>
      <c r="AK2436" s="18"/>
      <c r="AL2436" s="18"/>
      <c r="AN2436" s="36"/>
      <c r="AO2436" s="36"/>
      <c r="AP2436" s="36"/>
      <c r="AQ2436" s="36"/>
      <c r="AR2436" s="36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</row>
    <row r="2437" spans="6:69" x14ac:dyDescent="0.25">
      <c r="F2437" s="18"/>
      <c r="G2437" s="18"/>
      <c r="H2437" s="252"/>
      <c r="I2437" s="18"/>
      <c r="J2437" s="18"/>
      <c r="W2437" s="215"/>
      <c r="X2437" s="18"/>
      <c r="Y2437" s="31"/>
      <c r="Z2437" s="31"/>
      <c r="AA2437" s="43"/>
      <c r="AB2437" s="18"/>
      <c r="AC2437" s="18"/>
      <c r="AE2437" s="18"/>
      <c r="AF2437" s="18"/>
      <c r="AG2437" s="18"/>
      <c r="AI2437" s="18"/>
      <c r="AK2437" s="18"/>
      <c r="AL2437" s="18"/>
      <c r="AN2437" s="36"/>
      <c r="AO2437" s="36"/>
      <c r="AP2437" s="36"/>
      <c r="AQ2437" s="36"/>
      <c r="AR2437" s="36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</row>
    <row r="2438" spans="6:69" x14ac:dyDescent="0.25">
      <c r="F2438" s="18"/>
      <c r="G2438" s="18"/>
      <c r="H2438" s="252"/>
      <c r="I2438" s="18"/>
      <c r="J2438" s="18"/>
      <c r="W2438" s="215"/>
      <c r="X2438" s="18"/>
      <c r="Y2438" s="31"/>
      <c r="Z2438" s="31"/>
      <c r="AA2438" s="43"/>
      <c r="AB2438" s="18"/>
      <c r="AC2438" s="18"/>
      <c r="AE2438" s="18"/>
      <c r="AF2438" s="18"/>
      <c r="AG2438" s="18"/>
      <c r="AI2438" s="18"/>
      <c r="AK2438" s="18"/>
      <c r="AL2438" s="18"/>
      <c r="AN2438" s="36"/>
      <c r="AO2438" s="36"/>
      <c r="AP2438" s="36"/>
      <c r="AQ2438" s="36"/>
      <c r="AR2438" s="36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</row>
    <row r="2439" spans="6:69" x14ac:dyDescent="0.25">
      <c r="F2439" s="18"/>
      <c r="G2439" s="18"/>
      <c r="H2439" s="252"/>
      <c r="I2439" s="18"/>
      <c r="J2439" s="18"/>
      <c r="W2439" s="215"/>
      <c r="X2439" s="18"/>
      <c r="Y2439" s="31"/>
      <c r="Z2439" s="31"/>
      <c r="AA2439" s="43"/>
      <c r="AB2439" s="18"/>
      <c r="AC2439" s="18"/>
      <c r="AE2439" s="18"/>
      <c r="AF2439" s="18"/>
      <c r="AG2439" s="18"/>
      <c r="AI2439" s="18"/>
      <c r="AK2439" s="18"/>
      <c r="AL2439" s="18"/>
      <c r="AN2439" s="36"/>
      <c r="AO2439" s="36"/>
      <c r="AP2439" s="36"/>
      <c r="AQ2439" s="36"/>
      <c r="AR2439" s="36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</row>
    <row r="2440" spans="6:69" x14ac:dyDescent="0.25">
      <c r="F2440" s="18"/>
      <c r="G2440" s="18"/>
      <c r="H2440" s="252"/>
      <c r="I2440" s="18"/>
      <c r="J2440" s="18"/>
      <c r="W2440" s="215"/>
      <c r="X2440" s="18"/>
      <c r="Y2440" s="31"/>
      <c r="Z2440" s="31"/>
      <c r="AA2440" s="43"/>
      <c r="AB2440" s="18"/>
      <c r="AC2440" s="18"/>
      <c r="AE2440" s="18"/>
      <c r="AF2440" s="18"/>
      <c r="AG2440" s="18"/>
      <c r="AI2440" s="18"/>
      <c r="AK2440" s="18"/>
      <c r="AL2440" s="18"/>
      <c r="AN2440" s="36"/>
      <c r="AO2440" s="36"/>
      <c r="AP2440" s="36"/>
      <c r="AQ2440" s="36"/>
      <c r="AR2440" s="36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</row>
    <row r="2441" spans="6:69" x14ac:dyDescent="0.25">
      <c r="F2441" s="18"/>
      <c r="G2441" s="18"/>
      <c r="H2441" s="252"/>
      <c r="I2441" s="18"/>
      <c r="J2441" s="18"/>
      <c r="W2441" s="215"/>
      <c r="X2441" s="18"/>
      <c r="Y2441" s="31"/>
      <c r="Z2441" s="31"/>
      <c r="AA2441" s="43"/>
      <c r="AB2441" s="18"/>
      <c r="AC2441" s="18"/>
      <c r="AE2441" s="18"/>
      <c r="AF2441" s="18"/>
      <c r="AG2441" s="18"/>
      <c r="AI2441" s="18"/>
      <c r="AK2441" s="18"/>
      <c r="AL2441" s="18"/>
      <c r="AN2441" s="36"/>
      <c r="AO2441" s="36"/>
      <c r="AP2441" s="36"/>
      <c r="AQ2441" s="36"/>
      <c r="AR2441" s="36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</row>
    <row r="2442" spans="6:69" x14ac:dyDescent="0.25">
      <c r="F2442" s="18"/>
      <c r="G2442" s="18"/>
      <c r="H2442" s="252"/>
      <c r="I2442" s="18"/>
      <c r="J2442" s="18"/>
      <c r="W2442" s="215"/>
      <c r="X2442" s="18"/>
      <c r="Y2442" s="31"/>
      <c r="Z2442" s="31"/>
      <c r="AA2442" s="43"/>
      <c r="AB2442" s="18"/>
      <c r="AC2442" s="18"/>
      <c r="AE2442" s="18"/>
      <c r="AF2442" s="18"/>
      <c r="AG2442" s="18"/>
      <c r="AI2442" s="18"/>
      <c r="AK2442" s="18"/>
      <c r="AL2442" s="18"/>
      <c r="AN2442" s="36"/>
      <c r="AO2442" s="36"/>
      <c r="AP2442" s="36"/>
      <c r="AQ2442" s="36"/>
      <c r="AR2442" s="36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</row>
    <row r="2443" spans="6:69" x14ac:dyDescent="0.25">
      <c r="F2443" s="18"/>
      <c r="G2443" s="18"/>
      <c r="H2443" s="252"/>
      <c r="I2443" s="18"/>
      <c r="J2443" s="18"/>
      <c r="W2443" s="215"/>
      <c r="X2443" s="18"/>
      <c r="Y2443" s="31"/>
      <c r="Z2443" s="31"/>
      <c r="AA2443" s="43"/>
      <c r="AB2443" s="18"/>
      <c r="AC2443" s="18"/>
      <c r="AE2443" s="18"/>
      <c r="AF2443" s="18"/>
      <c r="AG2443" s="18"/>
      <c r="AI2443" s="18"/>
      <c r="AK2443" s="18"/>
      <c r="AL2443" s="18"/>
      <c r="AN2443" s="36"/>
      <c r="AO2443" s="36"/>
      <c r="AP2443" s="36"/>
      <c r="AQ2443" s="36"/>
      <c r="AR2443" s="36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</row>
    <row r="2444" spans="6:69" x14ac:dyDescent="0.25">
      <c r="F2444" s="18"/>
      <c r="G2444" s="18"/>
      <c r="H2444" s="252"/>
      <c r="I2444" s="18"/>
      <c r="J2444" s="18"/>
      <c r="W2444" s="215"/>
      <c r="X2444" s="18"/>
      <c r="Y2444" s="31"/>
      <c r="Z2444" s="31"/>
      <c r="AA2444" s="43"/>
      <c r="AB2444" s="18"/>
      <c r="AC2444" s="18"/>
      <c r="AE2444" s="18"/>
      <c r="AF2444" s="18"/>
      <c r="AG2444" s="18"/>
      <c r="AI2444" s="18"/>
      <c r="AK2444" s="18"/>
      <c r="AL2444" s="18"/>
      <c r="AN2444" s="36"/>
      <c r="AO2444" s="36"/>
      <c r="AP2444" s="36"/>
      <c r="AQ2444" s="36"/>
      <c r="AR2444" s="36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</row>
    <row r="2445" spans="6:69" x14ac:dyDescent="0.25">
      <c r="F2445" s="18"/>
      <c r="G2445" s="18"/>
      <c r="H2445" s="252"/>
      <c r="I2445" s="18"/>
      <c r="J2445" s="18"/>
      <c r="W2445" s="215"/>
      <c r="X2445" s="18"/>
      <c r="Y2445" s="31"/>
      <c r="Z2445" s="31"/>
      <c r="AA2445" s="43"/>
      <c r="AB2445" s="18"/>
      <c r="AC2445" s="18"/>
      <c r="AE2445" s="18"/>
      <c r="AF2445" s="18"/>
      <c r="AG2445" s="18"/>
      <c r="AI2445" s="18"/>
      <c r="AK2445" s="18"/>
      <c r="AL2445" s="18"/>
      <c r="AN2445" s="36"/>
      <c r="AO2445" s="36"/>
      <c r="AP2445" s="36"/>
      <c r="AQ2445" s="36"/>
      <c r="AR2445" s="36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</row>
    <row r="2446" spans="6:69" x14ac:dyDescent="0.25">
      <c r="F2446" s="18"/>
      <c r="G2446" s="18"/>
      <c r="H2446" s="252"/>
      <c r="I2446" s="18"/>
      <c r="J2446" s="18"/>
      <c r="W2446" s="215"/>
      <c r="X2446" s="18"/>
      <c r="Y2446" s="31"/>
      <c r="Z2446" s="31"/>
      <c r="AA2446" s="43"/>
      <c r="AB2446" s="18"/>
      <c r="AC2446" s="18"/>
      <c r="AE2446" s="18"/>
      <c r="AF2446" s="18"/>
      <c r="AG2446" s="18"/>
      <c r="AI2446" s="18"/>
      <c r="AK2446" s="18"/>
      <c r="AL2446" s="18"/>
      <c r="AN2446" s="36"/>
      <c r="AO2446" s="36"/>
      <c r="AP2446" s="36"/>
      <c r="AQ2446" s="36"/>
      <c r="AR2446" s="36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</row>
    <row r="2447" spans="6:69" x14ac:dyDescent="0.25">
      <c r="F2447" s="18"/>
      <c r="G2447" s="18"/>
      <c r="H2447" s="252"/>
      <c r="I2447" s="18"/>
      <c r="J2447" s="18"/>
      <c r="W2447" s="215"/>
      <c r="X2447" s="18"/>
      <c r="Y2447" s="31"/>
      <c r="Z2447" s="31"/>
      <c r="AA2447" s="43"/>
      <c r="AB2447" s="18"/>
      <c r="AC2447" s="18"/>
      <c r="AE2447" s="18"/>
      <c r="AF2447" s="18"/>
      <c r="AG2447" s="18"/>
      <c r="AI2447" s="18"/>
      <c r="AK2447" s="18"/>
      <c r="AL2447" s="18"/>
      <c r="AN2447" s="36"/>
      <c r="AO2447" s="36"/>
      <c r="AP2447" s="36"/>
      <c r="AQ2447" s="36"/>
      <c r="AR2447" s="36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</row>
    <row r="2448" spans="6:69" x14ac:dyDescent="0.25">
      <c r="F2448" s="18"/>
      <c r="G2448" s="18"/>
      <c r="H2448" s="252"/>
      <c r="I2448" s="18"/>
      <c r="J2448" s="18"/>
      <c r="W2448" s="215"/>
      <c r="X2448" s="18"/>
      <c r="Y2448" s="31"/>
      <c r="Z2448" s="31"/>
      <c r="AA2448" s="43"/>
      <c r="AB2448" s="18"/>
      <c r="AC2448" s="18"/>
      <c r="AE2448" s="18"/>
      <c r="AF2448" s="18"/>
      <c r="AG2448" s="18"/>
      <c r="AI2448" s="18"/>
      <c r="AK2448" s="18"/>
      <c r="AL2448" s="18"/>
      <c r="AN2448" s="36"/>
      <c r="AO2448" s="36"/>
      <c r="AP2448" s="36"/>
      <c r="AQ2448" s="36"/>
      <c r="AR2448" s="36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</row>
    <row r="2449" spans="6:69" x14ac:dyDescent="0.25">
      <c r="F2449" s="18"/>
      <c r="G2449" s="18"/>
      <c r="H2449" s="252"/>
      <c r="I2449" s="18"/>
      <c r="J2449" s="18"/>
      <c r="W2449" s="215"/>
      <c r="X2449" s="18"/>
      <c r="Y2449" s="31"/>
      <c r="Z2449" s="31"/>
      <c r="AA2449" s="43"/>
      <c r="AB2449" s="18"/>
      <c r="AC2449" s="18"/>
      <c r="AE2449" s="18"/>
      <c r="AF2449" s="18"/>
      <c r="AG2449" s="18"/>
      <c r="AI2449" s="18"/>
      <c r="AK2449" s="18"/>
      <c r="AL2449" s="18"/>
      <c r="AN2449" s="36"/>
      <c r="AO2449" s="36"/>
      <c r="AP2449" s="36"/>
      <c r="AQ2449" s="36"/>
      <c r="AR2449" s="36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</row>
    <row r="2450" spans="6:69" x14ac:dyDescent="0.25">
      <c r="F2450" s="18"/>
      <c r="G2450" s="18"/>
      <c r="H2450" s="252"/>
      <c r="I2450" s="18"/>
      <c r="J2450" s="18"/>
      <c r="W2450" s="215"/>
      <c r="X2450" s="18"/>
      <c r="Y2450" s="31"/>
      <c r="Z2450" s="31"/>
      <c r="AA2450" s="43"/>
      <c r="AB2450" s="18"/>
      <c r="AC2450" s="18"/>
      <c r="AE2450" s="18"/>
      <c r="AF2450" s="18"/>
      <c r="AG2450" s="18"/>
      <c r="AI2450" s="18"/>
      <c r="AK2450" s="18"/>
      <c r="AL2450" s="18"/>
      <c r="AN2450" s="36"/>
      <c r="AO2450" s="36"/>
      <c r="AP2450" s="36"/>
      <c r="AQ2450" s="36"/>
      <c r="AR2450" s="36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</row>
    <row r="2451" spans="6:69" x14ac:dyDescent="0.25">
      <c r="F2451" s="18"/>
      <c r="G2451" s="18"/>
      <c r="H2451" s="252"/>
      <c r="I2451" s="18"/>
      <c r="J2451" s="18"/>
      <c r="W2451" s="215"/>
      <c r="X2451" s="18"/>
      <c r="Y2451" s="31"/>
      <c r="Z2451" s="31"/>
      <c r="AA2451" s="43"/>
      <c r="AB2451" s="18"/>
      <c r="AC2451" s="18"/>
      <c r="AE2451" s="18"/>
      <c r="AF2451" s="18"/>
      <c r="AG2451" s="18"/>
      <c r="AI2451" s="18"/>
      <c r="AK2451" s="18"/>
      <c r="AL2451" s="18"/>
      <c r="AN2451" s="36"/>
      <c r="AO2451" s="36"/>
      <c r="AP2451" s="36"/>
      <c r="AQ2451" s="36"/>
      <c r="AR2451" s="36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</row>
    <row r="2452" spans="6:69" x14ac:dyDescent="0.25">
      <c r="F2452" s="18"/>
      <c r="G2452" s="18"/>
      <c r="H2452" s="252"/>
      <c r="I2452" s="18"/>
      <c r="J2452" s="18"/>
      <c r="W2452" s="215"/>
      <c r="X2452" s="18"/>
      <c r="Y2452" s="31"/>
      <c r="Z2452" s="31"/>
      <c r="AA2452" s="43"/>
      <c r="AB2452" s="18"/>
      <c r="AC2452" s="18"/>
      <c r="AE2452" s="18"/>
      <c r="AF2452" s="18"/>
      <c r="AG2452" s="18"/>
      <c r="AI2452" s="18"/>
      <c r="AK2452" s="18"/>
      <c r="AL2452" s="18"/>
      <c r="AN2452" s="36"/>
      <c r="AO2452" s="36"/>
      <c r="AP2452" s="36"/>
      <c r="AQ2452" s="36"/>
      <c r="AR2452" s="36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</row>
    <row r="2453" spans="6:69" x14ac:dyDescent="0.25">
      <c r="F2453" s="18"/>
      <c r="G2453" s="18"/>
      <c r="H2453" s="252"/>
      <c r="I2453" s="18"/>
      <c r="J2453" s="18"/>
      <c r="W2453" s="215"/>
      <c r="X2453" s="18"/>
      <c r="Y2453" s="31"/>
      <c r="Z2453" s="31"/>
      <c r="AA2453" s="43"/>
      <c r="AB2453" s="18"/>
      <c r="AC2453" s="18"/>
      <c r="AE2453" s="18"/>
      <c r="AF2453" s="18"/>
      <c r="AG2453" s="18"/>
      <c r="AI2453" s="18"/>
      <c r="AK2453" s="18"/>
      <c r="AL2453" s="18"/>
      <c r="AN2453" s="36"/>
      <c r="AO2453" s="36"/>
      <c r="AP2453" s="36"/>
      <c r="AQ2453" s="36"/>
      <c r="AR2453" s="36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</row>
    <row r="2454" spans="6:69" x14ac:dyDescent="0.25">
      <c r="F2454" s="18"/>
      <c r="G2454" s="18"/>
      <c r="H2454" s="252"/>
      <c r="I2454" s="18"/>
      <c r="J2454" s="18"/>
      <c r="W2454" s="215"/>
      <c r="X2454" s="18"/>
      <c r="Y2454" s="31"/>
      <c r="Z2454" s="31"/>
      <c r="AA2454" s="43"/>
      <c r="AB2454" s="18"/>
      <c r="AC2454" s="18"/>
      <c r="AE2454" s="18"/>
      <c r="AF2454" s="18"/>
      <c r="AG2454" s="18"/>
      <c r="AI2454" s="18"/>
      <c r="AK2454" s="18"/>
      <c r="AL2454" s="18"/>
      <c r="AN2454" s="36"/>
      <c r="AO2454" s="36"/>
      <c r="AP2454" s="36"/>
      <c r="AQ2454" s="36"/>
      <c r="AR2454" s="36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</row>
    <row r="2455" spans="6:69" x14ac:dyDescent="0.25">
      <c r="F2455" s="18"/>
      <c r="G2455" s="18"/>
      <c r="H2455" s="252"/>
      <c r="I2455" s="18"/>
      <c r="J2455" s="18"/>
      <c r="W2455" s="215"/>
      <c r="X2455" s="18"/>
      <c r="Y2455" s="31"/>
      <c r="Z2455" s="31"/>
      <c r="AA2455" s="43"/>
      <c r="AB2455" s="18"/>
      <c r="AC2455" s="18"/>
      <c r="AE2455" s="18"/>
      <c r="AF2455" s="18"/>
      <c r="AG2455" s="18"/>
      <c r="AI2455" s="18"/>
      <c r="AK2455" s="18"/>
      <c r="AL2455" s="18"/>
      <c r="AN2455" s="36"/>
      <c r="AO2455" s="36"/>
      <c r="AP2455" s="36"/>
      <c r="AQ2455" s="36"/>
      <c r="AR2455" s="36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</row>
    <row r="2456" spans="6:69" x14ac:dyDescent="0.25">
      <c r="F2456" s="18"/>
      <c r="G2456" s="18"/>
      <c r="H2456" s="252"/>
      <c r="I2456" s="18"/>
      <c r="J2456" s="18"/>
      <c r="W2456" s="215"/>
      <c r="X2456" s="18"/>
      <c r="Y2456" s="31"/>
      <c r="Z2456" s="31"/>
      <c r="AA2456" s="43"/>
      <c r="AB2456" s="18"/>
      <c r="AC2456" s="18"/>
      <c r="AE2456" s="18"/>
      <c r="AF2456" s="18"/>
      <c r="AG2456" s="18"/>
      <c r="AI2456" s="18"/>
      <c r="AK2456" s="18"/>
      <c r="AL2456" s="18"/>
      <c r="AN2456" s="36"/>
      <c r="AO2456" s="36"/>
      <c r="AP2456" s="36"/>
      <c r="AQ2456" s="36"/>
      <c r="AR2456" s="36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</row>
    <row r="2457" spans="6:69" x14ac:dyDescent="0.25">
      <c r="F2457" s="18"/>
      <c r="G2457" s="18"/>
      <c r="H2457" s="252"/>
      <c r="I2457" s="18"/>
      <c r="J2457" s="18"/>
      <c r="W2457" s="215"/>
      <c r="X2457" s="18"/>
      <c r="Y2457" s="31"/>
      <c r="Z2457" s="31"/>
      <c r="AA2457" s="43"/>
      <c r="AB2457" s="18"/>
      <c r="AC2457" s="18"/>
      <c r="AE2457" s="18"/>
      <c r="AF2457" s="18"/>
      <c r="AG2457" s="18"/>
      <c r="AI2457" s="18"/>
      <c r="AK2457" s="18"/>
      <c r="AL2457" s="18"/>
      <c r="AN2457" s="36"/>
      <c r="AO2457" s="36"/>
      <c r="AP2457" s="36"/>
      <c r="AQ2457" s="36"/>
      <c r="AR2457" s="36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</row>
    <row r="2458" spans="6:69" x14ac:dyDescent="0.25">
      <c r="F2458" s="18"/>
      <c r="G2458" s="18"/>
      <c r="H2458" s="252"/>
      <c r="I2458" s="18"/>
      <c r="J2458" s="18"/>
      <c r="W2458" s="215"/>
      <c r="X2458" s="18"/>
      <c r="Y2458" s="31"/>
      <c r="Z2458" s="31"/>
      <c r="AA2458" s="43"/>
      <c r="AB2458" s="18"/>
      <c r="AC2458" s="18"/>
      <c r="AE2458" s="18"/>
      <c r="AF2458" s="18"/>
      <c r="AG2458" s="18"/>
      <c r="AI2458" s="18"/>
      <c r="AK2458" s="18"/>
      <c r="AL2458" s="18"/>
      <c r="AN2458" s="36"/>
      <c r="AO2458" s="36"/>
      <c r="AP2458" s="36"/>
      <c r="AQ2458" s="36"/>
      <c r="AR2458" s="36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</row>
    <row r="2459" spans="6:69" x14ac:dyDescent="0.25">
      <c r="F2459" s="18"/>
      <c r="G2459" s="18"/>
      <c r="H2459" s="252"/>
      <c r="I2459" s="18"/>
      <c r="J2459" s="18"/>
      <c r="W2459" s="215"/>
      <c r="X2459" s="18"/>
      <c r="Y2459" s="31"/>
      <c r="Z2459" s="31"/>
      <c r="AA2459" s="43"/>
      <c r="AB2459" s="18"/>
      <c r="AC2459" s="18"/>
      <c r="AE2459" s="18"/>
      <c r="AF2459" s="18"/>
      <c r="AG2459" s="18"/>
      <c r="AI2459" s="18"/>
      <c r="AK2459" s="18"/>
      <c r="AL2459" s="18"/>
      <c r="AN2459" s="36"/>
      <c r="AO2459" s="36"/>
      <c r="AP2459" s="36"/>
      <c r="AQ2459" s="36"/>
      <c r="AR2459" s="36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</row>
    <row r="2460" spans="6:69" x14ac:dyDescent="0.25">
      <c r="F2460" s="18"/>
      <c r="G2460" s="18"/>
      <c r="H2460" s="252"/>
      <c r="I2460" s="18"/>
      <c r="J2460" s="18"/>
      <c r="W2460" s="215"/>
      <c r="X2460" s="18"/>
      <c r="Y2460" s="31"/>
      <c r="Z2460" s="31"/>
      <c r="AA2460" s="43"/>
      <c r="AB2460" s="18"/>
      <c r="AC2460" s="18"/>
      <c r="AE2460" s="18"/>
      <c r="AF2460" s="18"/>
      <c r="AG2460" s="18"/>
      <c r="AI2460" s="18"/>
      <c r="AK2460" s="18"/>
      <c r="AL2460" s="18"/>
      <c r="AN2460" s="36"/>
      <c r="AO2460" s="36"/>
      <c r="AP2460" s="36"/>
      <c r="AQ2460" s="36"/>
      <c r="AR2460" s="36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</row>
    <row r="2461" spans="6:69" x14ac:dyDescent="0.25">
      <c r="F2461" s="18"/>
      <c r="G2461" s="18"/>
      <c r="H2461" s="252"/>
      <c r="I2461" s="18"/>
      <c r="J2461" s="18"/>
      <c r="W2461" s="215"/>
      <c r="X2461" s="18"/>
      <c r="Y2461" s="31"/>
      <c r="Z2461" s="31"/>
      <c r="AA2461" s="43"/>
      <c r="AB2461" s="18"/>
      <c r="AC2461" s="18"/>
      <c r="AE2461" s="18"/>
      <c r="AF2461" s="18"/>
      <c r="AG2461" s="18"/>
      <c r="AI2461" s="18"/>
      <c r="AK2461" s="18"/>
      <c r="AL2461" s="18"/>
      <c r="AN2461" s="36"/>
      <c r="AO2461" s="36"/>
      <c r="AP2461" s="36"/>
      <c r="AQ2461" s="36"/>
      <c r="AR2461" s="36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</row>
    <row r="2462" spans="6:69" x14ac:dyDescent="0.25">
      <c r="F2462" s="18"/>
      <c r="G2462" s="18"/>
      <c r="H2462" s="252"/>
      <c r="I2462" s="18"/>
      <c r="J2462" s="18"/>
      <c r="W2462" s="215"/>
      <c r="X2462" s="18"/>
      <c r="Y2462" s="31"/>
      <c r="Z2462" s="31"/>
      <c r="AA2462" s="43"/>
      <c r="AB2462" s="18"/>
      <c r="AC2462" s="18"/>
      <c r="AE2462" s="18"/>
      <c r="AF2462" s="18"/>
      <c r="AG2462" s="18"/>
      <c r="AI2462" s="18"/>
      <c r="AK2462" s="18"/>
      <c r="AL2462" s="18"/>
      <c r="AN2462" s="36"/>
      <c r="AO2462" s="36"/>
      <c r="AP2462" s="36"/>
      <c r="AQ2462" s="36"/>
      <c r="AR2462" s="36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</row>
    <row r="2463" spans="6:69" x14ac:dyDescent="0.25">
      <c r="F2463" s="18"/>
      <c r="G2463" s="18"/>
      <c r="H2463" s="252"/>
      <c r="I2463" s="18"/>
      <c r="J2463" s="18"/>
      <c r="W2463" s="215"/>
      <c r="X2463" s="18"/>
      <c r="Y2463" s="31"/>
      <c r="Z2463" s="31"/>
      <c r="AA2463" s="43"/>
      <c r="AB2463" s="18"/>
      <c r="AC2463" s="18"/>
      <c r="AE2463" s="18"/>
      <c r="AF2463" s="18"/>
      <c r="AG2463" s="18"/>
      <c r="AI2463" s="18"/>
      <c r="AK2463" s="18"/>
      <c r="AL2463" s="18"/>
      <c r="AN2463" s="36"/>
      <c r="AO2463" s="36"/>
      <c r="AP2463" s="36"/>
      <c r="AQ2463" s="36"/>
      <c r="AR2463" s="36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</row>
    <row r="2464" spans="6:69" x14ac:dyDescent="0.25">
      <c r="F2464" s="18"/>
      <c r="G2464" s="18"/>
      <c r="H2464" s="252"/>
      <c r="I2464" s="18"/>
      <c r="J2464" s="18"/>
      <c r="W2464" s="215"/>
      <c r="X2464" s="18"/>
      <c r="Y2464" s="31"/>
      <c r="Z2464" s="31"/>
      <c r="AA2464" s="43"/>
      <c r="AB2464" s="18"/>
      <c r="AC2464" s="18"/>
      <c r="AE2464" s="18"/>
      <c r="AF2464" s="18"/>
      <c r="AG2464" s="18"/>
      <c r="AI2464" s="18"/>
      <c r="AK2464" s="18"/>
      <c r="AL2464" s="18"/>
      <c r="AN2464" s="36"/>
      <c r="AO2464" s="36"/>
      <c r="AP2464" s="36"/>
      <c r="AQ2464" s="36"/>
      <c r="AR2464" s="36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</row>
    <row r="2465" spans="6:69" x14ac:dyDescent="0.25">
      <c r="F2465" s="18"/>
      <c r="G2465" s="18"/>
      <c r="H2465" s="252"/>
      <c r="I2465" s="18"/>
      <c r="J2465" s="18"/>
      <c r="W2465" s="215"/>
      <c r="X2465" s="18"/>
      <c r="Y2465" s="31"/>
      <c r="Z2465" s="31"/>
      <c r="AA2465" s="43"/>
      <c r="AB2465" s="18"/>
      <c r="AC2465" s="18"/>
      <c r="AE2465" s="18"/>
      <c r="AF2465" s="18"/>
      <c r="AG2465" s="18"/>
      <c r="AI2465" s="18"/>
      <c r="AK2465" s="18"/>
      <c r="AL2465" s="18"/>
      <c r="AN2465" s="36"/>
      <c r="AO2465" s="36"/>
      <c r="AP2465" s="36"/>
      <c r="AQ2465" s="36"/>
      <c r="AR2465" s="36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</row>
    <row r="2466" spans="6:69" x14ac:dyDescent="0.25">
      <c r="F2466" s="18"/>
      <c r="G2466" s="18"/>
      <c r="H2466" s="252"/>
      <c r="I2466" s="18"/>
      <c r="J2466" s="18"/>
      <c r="W2466" s="215"/>
      <c r="X2466" s="18"/>
      <c r="Y2466" s="31"/>
      <c r="Z2466" s="31"/>
      <c r="AA2466" s="43"/>
      <c r="AB2466" s="18"/>
      <c r="AC2466" s="18"/>
      <c r="AE2466" s="18"/>
      <c r="AF2466" s="18"/>
      <c r="AG2466" s="18"/>
      <c r="AI2466" s="18"/>
      <c r="AK2466" s="18"/>
      <c r="AL2466" s="18"/>
      <c r="AN2466" s="36"/>
      <c r="AO2466" s="36"/>
      <c r="AP2466" s="36"/>
      <c r="AQ2466" s="36"/>
      <c r="AR2466" s="36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</row>
    <row r="2467" spans="6:69" x14ac:dyDescent="0.25">
      <c r="F2467" s="18"/>
      <c r="G2467" s="18"/>
      <c r="H2467" s="252"/>
      <c r="I2467" s="18"/>
      <c r="J2467" s="18"/>
      <c r="W2467" s="215"/>
      <c r="X2467" s="18"/>
      <c r="Y2467" s="31"/>
      <c r="Z2467" s="31"/>
      <c r="AA2467" s="43"/>
      <c r="AB2467" s="18"/>
      <c r="AC2467" s="18"/>
      <c r="AE2467" s="18"/>
      <c r="AF2467" s="18"/>
      <c r="AG2467" s="18"/>
      <c r="AI2467" s="18"/>
      <c r="AK2467" s="18"/>
      <c r="AL2467" s="18"/>
      <c r="AN2467" s="36"/>
      <c r="AO2467" s="36"/>
      <c r="AP2467" s="36"/>
      <c r="AQ2467" s="36"/>
      <c r="AR2467" s="36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</row>
    <row r="2468" spans="6:69" x14ac:dyDescent="0.25">
      <c r="F2468" s="18"/>
      <c r="G2468" s="18"/>
      <c r="H2468" s="252"/>
      <c r="I2468" s="18"/>
      <c r="J2468" s="18"/>
      <c r="W2468" s="215"/>
      <c r="X2468" s="18"/>
      <c r="Y2468" s="31"/>
      <c r="Z2468" s="31"/>
      <c r="AA2468" s="43"/>
      <c r="AB2468" s="18"/>
      <c r="AC2468" s="18"/>
      <c r="AE2468" s="18"/>
      <c r="AF2468" s="18"/>
      <c r="AG2468" s="18"/>
      <c r="AI2468" s="18"/>
      <c r="AK2468" s="18"/>
      <c r="AL2468" s="18"/>
      <c r="AN2468" s="36"/>
      <c r="AO2468" s="36"/>
      <c r="AP2468" s="36"/>
      <c r="AQ2468" s="36"/>
      <c r="AR2468" s="36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</row>
    <row r="2469" spans="6:69" x14ac:dyDescent="0.25">
      <c r="F2469" s="18"/>
      <c r="G2469" s="18"/>
      <c r="H2469" s="252"/>
      <c r="I2469" s="18"/>
      <c r="J2469" s="18"/>
      <c r="W2469" s="215"/>
      <c r="X2469" s="18"/>
      <c r="Y2469" s="31"/>
      <c r="Z2469" s="31"/>
      <c r="AA2469" s="43"/>
      <c r="AB2469" s="18"/>
      <c r="AC2469" s="18"/>
      <c r="AE2469" s="18"/>
      <c r="AF2469" s="18"/>
      <c r="AG2469" s="18"/>
      <c r="AI2469" s="18"/>
      <c r="AK2469" s="18"/>
      <c r="AL2469" s="18"/>
      <c r="AN2469" s="36"/>
      <c r="AO2469" s="36"/>
      <c r="AP2469" s="36"/>
      <c r="AQ2469" s="36"/>
      <c r="AR2469" s="36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</row>
    <row r="2470" spans="6:69" x14ac:dyDescent="0.25">
      <c r="F2470" s="18"/>
      <c r="G2470" s="18"/>
      <c r="H2470" s="252"/>
      <c r="I2470" s="18"/>
      <c r="J2470" s="18"/>
      <c r="W2470" s="215"/>
      <c r="X2470" s="18"/>
      <c r="Y2470" s="31"/>
      <c r="Z2470" s="31"/>
      <c r="AA2470" s="43"/>
      <c r="AB2470" s="18"/>
      <c r="AC2470" s="18"/>
      <c r="AE2470" s="18"/>
      <c r="AF2470" s="18"/>
      <c r="AG2470" s="18"/>
      <c r="AI2470" s="18"/>
      <c r="AK2470" s="18"/>
      <c r="AL2470" s="18"/>
      <c r="AN2470" s="36"/>
      <c r="AO2470" s="36"/>
      <c r="AP2470" s="36"/>
      <c r="AQ2470" s="36"/>
      <c r="AR2470" s="36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</row>
    <row r="2471" spans="6:69" x14ac:dyDescent="0.25">
      <c r="F2471" s="18"/>
      <c r="G2471" s="18"/>
      <c r="H2471" s="252"/>
      <c r="I2471" s="18"/>
      <c r="J2471" s="18"/>
      <c r="W2471" s="215"/>
      <c r="X2471" s="18"/>
      <c r="Y2471" s="31"/>
      <c r="Z2471" s="31"/>
      <c r="AA2471" s="43"/>
      <c r="AB2471" s="18"/>
      <c r="AC2471" s="18"/>
      <c r="AE2471" s="18"/>
      <c r="AF2471" s="18"/>
      <c r="AG2471" s="18"/>
      <c r="AI2471" s="18"/>
      <c r="AK2471" s="18"/>
      <c r="AL2471" s="18"/>
      <c r="AN2471" s="36"/>
      <c r="AO2471" s="36"/>
      <c r="AP2471" s="36"/>
      <c r="AQ2471" s="36"/>
      <c r="AR2471" s="36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</row>
    <row r="2472" spans="6:69" x14ac:dyDescent="0.25">
      <c r="F2472" s="18"/>
      <c r="G2472" s="18"/>
      <c r="H2472" s="252"/>
      <c r="I2472" s="18"/>
      <c r="J2472" s="18"/>
      <c r="W2472" s="215"/>
      <c r="X2472" s="18"/>
      <c r="Y2472" s="31"/>
      <c r="Z2472" s="31"/>
      <c r="AA2472" s="43"/>
      <c r="AB2472" s="18"/>
      <c r="AC2472" s="18"/>
      <c r="AE2472" s="18"/>
      <c r="AF2472" s="18"/>
      <c r="AG2472" s="18"/>
      <c r="AI2472" s="18"/>
      <c r="AK2472" s="18"/>
      <c r="AL2472" s="18"/>
      <c r="AN2472" s="36"/>
      <c r="AO2472" s="36"/>
      <c r="AP2472" s="36"/>
      <c r="AQ2472" s="36"/>
      <c r="AR2472" s="36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</row>
    <row r="2473" spans="6:69" x14ac:dyDescent="0.25">
      <c r="F2473" s="18"/>
      <c r="G2473" s="18"/>
      <c r="H2473" s="252"/>
      <c r="I2473" s="18"/>
      <c r="J2473" s="18"/>
      <c r="W2473" s="215"/>
      <c r="X2473" s="18"/>
      <c r="Y2473" s="31"/>
      <c r="Z2473" s="31"/>
      <c r="AA2473" s="43"/>
      <c r="AB2473" s="18"/>
      <c r="AC2473" s="18"/>
      <c r="AE2473" s="18"/>
      <c r="AF2473" s="18"/>
      <c r="AG2473" s="18"/>
      <c r="AI2473" s="18"/>
      <c r="AK2473" s="18"/>
      <c r="AL2473" s="18"/>
      <c r="AN2473" s="36"/>
      <c r="AO2473" s="36"/>
      <c r="AP2473" s="36"/>
      <c r="AQ2473" s="36"/>
      <c r="AR2473" s="36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</row>
    <row r="2474" spans="6:69" x14ac:dyDescent="0.25">
      <c r="F2474" s="18"/>
      <c r="G2474" s="18"/>
      <c r="H2474" s="252"/>
      <c r="I2474" s="18"/>
      <c r="J2474" s="18"/>
      <c r="W2474" s="215"/>
      <c r="X2474" s="18"/>
      <c r="Y2474" s="31"/>
      <c r="Z2474" s="31"/>
      <c r="AA2474" s="43"/>
      <c r="AB2474" s="18"/>
      <c r="AC2474" s="18"/>
      <c r="AE2474" s="18"/>
      <c r="AF2474" s="18"/>
      <c r="AG2474" s="18"/>
      <c r="AI2474" s="18"/>
      <c r="AK2474" s="18"/>
      <c r="AL2474" s="18"/>
      <c r="AN2474" s="36"/>
      <c r="AO2474" s="36"/>
      <c r="AP2474" s="36"/>
      <c r="AQ2474" s="36"/>
      <c r="AR2474" s="36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</row>
    <row r="2475" spans="6:69" x14ac:dyDescent="0.25">
      <c r="F2475" s="18"/>
      <c r="G2475" s="18"/>
      <c r="H2475" s="252"/>
      <c r="I2475" s="18"/>
      <c r="J2475" s="18"/>
      <c r="W2475" s="215"/>
      <c r="X2475" s="18"/>
      <c r="Y2475" s="31"/>
      <c r="Z2475" s="31"/>
      <c r="AA2475" s="43"/>
      <c r="AB2475" s="18"/>
      <c r="AC2475" s="18"/>
      <c r="AE2475" s="18"/>
      <c r="AF2475" s="18"/>
      <c r="AG2475" s="18"/>
      <c r="AI2475" s="18"/>
      <c r="AK2475" s="18"/>
      <c r="AL2475" s="18"/>
      <c r="AN2475" s="36"/>
      <c r="AO2475" s="36"/>
      <c r="AP2475" s="36"/>
      <c r="AQ2475" s="36"/>
      <c r="AR2475" s="36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</row>
    <row r="2476" spans="6:69" x14ac:dyDescent="0.25">
      <c r="F2476" s="18"/>
      <c r="G2476" s="18"/>
      <c r="H2476" s="252"/>
      <c r="I2476" s="18"/>
      <c r="J2476" s="18"/>
      <c r="W2476" s="215"/>
      <c r="X2476" s="18"/>
      <c r="Y2476" s="31"/>
      <c r="Z2476" s="31"/>
      <c r="AA2476" s="43"/>
      <c r="AB2476" s="18"/>
      <c r="AC2476" s="18"/>
      <c r="AE2476" s="18"/>
      <c r="AF2476" s="18"/>
      <c r="AG2476" s="18"/>
      <c r="AI2476" s="18"/>
      <c r="AK2476" s="18"/>
      <c r="AL2476" s="18"/>
      <c r="AN2476" s="36"/>
      <c r="AO2476" s="36"/>
      <c r="AP2476" s="36"/>
      <c r="AQ2476" s="36"/>
      <c r="AR2476" s="36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</row>
    <row r="2477" spans="6:69" x14ac:dyDescent="0.25">
      <c r="F2477" s="18"/>
      <c r="G2477" s="18"/>
      <c r="H2477" s="252"/>
      <c r="I2477" s="18"/>
      <c r="J2477" s="18"/>
      <c r="W2477" s="215"/>
      <c r="X2477" s="18"/>
      <c r="Y2477" s="31"/>
      <c r="Z2477" s="31"/>
      <c r="AA2477" s="43"/>
      <c r="AB2477" s="18"/>
      <c r="AC2477" s="18"/>
      <c r="AE2477" s="18"/>
      <c r="AF2477" s="18"/>
      <c r="AG2477" s="18"/>
      <c r="AI2477" s="18"/>
      <c r="AK2477" s="18"/>
      <c r="AL2477" s="18"/>
      <c r="AN2477" s="36"/>
      <c r="AO2477" s="36"/>
      <c r="AP2477" s="36"/>
      <c r="AQ2477" s="36"/>
      <c r="AR2477" s="36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</row>
    <row r="2478" spans="6:69" x14ac:dyDescent="0.25">
      <c r="F2478" s="18"/>
      <c r="G2478" s="18"/>
      <c r="H2478" s="252"/>
      <c r="I2478" s="18"/>
      <c r="J2478" s="18"/>
      <c r="W2478" s="215"/>
      <c r="X2478" s="18"/>
      <c r="Y2478" s="31"/>
      <c r="Z2478" s="31"/>
      <c r="AA2478" s="43"/>
      <c r="AB2478" s="18"/>
      <c r="AC2478" s="18"/>
      <c r="AE2478" s="18"/>
      <c r="AF2478" s="18"/>
      <c r="AG2478" s="18"/>
      <c r="AI2478" s="18"/>
      <c r="AK2478" s="18"/>
      <c r="AL2478" s="18"/>
      <c r="AN2478" s="36"/>
      <c r="AO2478" s="36"/>
      <c r="AP2478" s="36"/>
      <c r="AQ2478" s="36"/>
      <c r="AR2478" s="36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</row>
    <row r="2479" spans="6:69" x14ac:dyDescent="0.25">
      <c r="F2479" s="18"/>
      <c r="G2479" s="18"/>
      <c r="H2479" s="252"/>
      <c r="I2479" s="18"/>
      <c r="J2479" s="18"/>
      <c r="W2479" s="215"/>
      <c r="X2479" s="18"/>
      <c r="Y2479" s="31"/>
      <c r="Z2479" s="31"/>
      <c r="AA2479" s="43"/>
      <c r="AB2479" s="18"/>
      <c r="AC2479" s="18"/>
      <c r="AE2479" s="18"/>
      <c r="AF2479" s="18"/>
      <c r="AG2479" s="18"/>
      <c r="AI2479" s="18"/>
      <c r="AK2479" s="18"/>
      <c r="AL2479" s="18"/>
      <c r="AN2479" s="36"/>
      <c r="AO2479" s="36"/>
      <c r="AP2479" s="36"/>
      <c r="AQ2479" s="36"/>
      <c r="AR2479" s="36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</row>
    <row r="2480" spans="6:69" x14ac:dyDescent="0.25">
      <c r="F2480" s="18"/>
      <c r="G2480" s="18"/>
      <c r="H2480" s="252"/>
      <c r="I2480" s="18"/>
      <c r="J2480" s="18"/>
      <c r="W2480" s="215"/>
      <c r="X2480" s="18"/>
      <c r="Y2480" s="31"/>
      <c r="Z2480" s="31"/>
      <c r="AA2480" s="43"/>
      <c r="AB2480" s="18"/>
      <c r="AC2480" s="18"/>
      <c r="AE2480" s="18"/>
      <c r="AF2480" s="18"/>
      <c r="AG2480" s="18"/>
      <c r="AI2480" s="18"/>
      <c r="AK2480" s="18"/>
      <c r="AL2480" s="18"/>
      <c r="AN2480" s="36"/>
      <c r="AO2480" s="36"/>
      <c r="AP2480" s="36"/>
      <c r="AQ2480" s="36"/>
      <c r="AR2480" s="36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</row>
    <row r="2481" spans="6:69" x14ac:dyDescent="0.25">
      <c r="F2481" s="18"/>
      <c r="G2481" s="18"/>
      <c r="H2481" s="252"/>
      <c r="I2481" s="18"/>
      <c r="J2481" s="18"/>
      <c r="W2481" s="215"/>
      <c r="X2481" s="18"/>
      <c r="Y2481" s="31"/>
      <c r="Z2481" s="31"/>
      <c r="AA2481" s="43"/>
      <c r="AB2481" s="18"/>
      <c r="AC2481" s="18"/>
      <c r="AE2481" s="18"/>
      <c r="AF2481" s="18"/>
      <c r="AG2481" s="18"/>
      <c r="AI2481" s="18"/>
      <c r="AK2481" s="18"/>
      <c r="AL2481" s="18"/>
      <c r="AN2481" s="36"/>
      <c r="AO2481" s="36"/>
      <c r="AP2481" s="36"/>
      <c r="AQ2481" s="36"/>
      <c r="AR2481" s="36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</row>
    <row r="2482" spans="6:69" x14ac:dyDescent="0.25">
      <c r="F2482" s="18"/>
      <c r="G2482" s="18"/>
      <c r="H2482" s="252"/>
      <c r="I2482" s="18"/>
      <c r="J2482" s="18"/>
      <c r="W2482" s="215"/>
      <c r="X2482" s="18"/>
      <c r="Y2482" s="31"/>
      <c r="Z2482" s="31"/>
      <c r="AA2482" s="43"/>
      <c r="AB2482" s="18"/>
      <c r="AC2482" s="18"/>
      <c r="AE2482" s="18"/>
      <c r="AF2482" s="18"/>
      <c r="AG2482" s="18"/>
      <c r="AI2482" s="18"/>
      <c r="AK2482" s="18"/>
      <c r="AL2482" s="18"/>
      <c r="AN2482" s="36"/>
      <c r="AO2482" s="36"/>
      <c r="AP2482" s="36"/>
      <c r="AQ2482" s="36"/>
      <c r="AR2482" s="36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</row>
    <row r="2483" spans="6:69" x14ac:dyDescent="0.25">
      <c r="F2483" s="18"/>
      <c r="G2483" s="18"/>
      <c r="H2483" s="252"/>
      <c r="I2483" s="18"/>
      <c r="J2483" s="18"/>
      <c r="W2483" s="215"/>
      <c r="X2483" s="18"/>
      <c r="Y2483" s="31"/>
      <c r="Z2483" s="31"/>
      <c r="AA2483" s="43"/>
      <c r="AB2483" s="18"/>
      <c r="AC2483" s="18"/>
      <c r="AE2483" s="18"/>
      <c r="AF2483" s="18"/>
      <c r="AG2483" s="18"/>
      <c r="AI2483" s="18"/>
      <c r="AK2483" s="18"/>
      <c r="AL2483" s="18"/>
      <c r="AN2483" s="36"/>
      <c r="AO2483" s="36"/>
      <c r="AP2483" s="36"/>
      <c r="AQ2483" s="36"/>
      <c r="AR2483" s="36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</row>
    <row r="2484" spans="6:69" x14ac:dyDescent="0.25">
      <c r="F2484" s="18"/>
      <c r="G2484" s="18"/>
      <c r="H2484" s="252"/>
      <c r="I2484" s="18"/>
      <c r="J2484" s="18"/>
      <c r="W2484" s="215"/>
      <c r="X2484" s="18"/>
      <c r="Y2484" s="31"/>
      <c r="Z2484" s="31"/>
      <c r="AA2484" s="43"/>
      <c r="AB2484" s="18"/>
      <c r="AC2484" s="18"/>
      <c r="AE2484" s="18"/>
      <c r="AF2484" s="18"/>
      <c r="AG2484" s="18"/>
      <c r="AI2484" s="18"/>
      <c r="AK2484" s="18"/>
      <c r="AL2484" s="18"/>
      <c r="AN2484" s="36"/>
      <c r="AO2484" s="36"/>
      <c r="AP2484" s="36"/>
      <c r="AQ2484" s="36"/>
      <c r="AR2484" s="36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</row>
    <row r="2485" spans="6:69" x14ac:dyDescent="0.25">
      <c r="F2485" s="18"/>
      <c r="G2485" s="18"/>
      <c r="H2485" s="252"/>
      <c r="I2485" s="18"/>
      <c r="J2485" s="18"/>
      <c r="W2485" s="215"/>
      <c r="X2485" s="18"/>
      <c r="Y2485" s="31"/>
      <c r="Z2485" s="31"/>
      <c r="AA2485" s="43"/>
      <c r="AB2485" s="18"/>
      <c r="AC2485" s="18"/>
      <c r="AE2485" s="18"/>
      <c r="AF2485" s="18"/>
      <c r="AG2485" s="18"/>
      <c r="AI2485" s="18"/>
      <c r="AK2485" s="18"/>
      <c r="AL2485" s="18"/>
      <c r="AN2485" s="36"/>
      <c r="AO2485" s="36"/>
      <c r="AP2485" s="36"/>
      <c r="AQ2485" s="36"/>
      <c r="AR2485" s="36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</row>
    <row r="2486" spans="6:69" x14ac:dyDescent="0.25">
      <c r="F2486" s="18"/>
      <c r="G2486" s="18"/>
      <c r="H2486" s="252"/>
      <c r="I2486" s="18"/>
      <c r="J2486" s="18"/>
      <c r="W2486" s="215"/>
      <c r="X2486" s="18"/>
      <c r="Y2486" s="31"/>
      <c r="Z2486" s="31"/>
      <c r="AA2486" s="43"/>
      <c r="AB2486" s="18"/>
      <c r="AC2486" s="18"/>
      <c r="AE2486" s="18"/>
      <c r="AF2486" s="18"/>
      <c r="AG2486" s="18"/>
      <c r="AI2486" s="18"/>
      <c r="AK2486" s="18"/>
      <c r="AL2486" s="18"/>
      <c r="AN2486" s="36"/>
      <c r="AO2486" s="36"/>
      <c r="AP2486" s="36"/>
      <c r="AQ2486" s="36"/>
      <c r="AR2486" s="36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</row>
    <row r="2487" spans="6:69" x14ac:dyDescent="0.25">
      <c r="F2487" s="18"/>
      <c r="G2487" s="18"/>
      <c r="H2487" s="252"/>
      <c r="I2487" s="18"/>
      <c r="J2487" s="18"/>
      <c r="W2487" s="215"/>
      <c r="X2487" s="18"/>
      <c r="Y2487" s="31"/>
      <c r="Z2487" s="31"/>
      <c r="AA2487" s="43"/>
      <c r="AB2487" s="18"/>
      <c r="AC2487" s="18"/>
      <c r="AE2487" s="18"/>
      <c r="AF2487" s="18"/>
      <c r="AG2487" s="18"/>
      <c r="AI2487" s="18"/>
      <c r="AK2487" s="18"/>
      <c r="AL2487" s="18"/>
      <c r="AN2487" s="36"/>
      <c r="AO2487" s="36"/>
      <c r="AP2487" s="36"/>
      <c r="AQ2487" s="36"/>
      <c r="AR2487" s="36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</row>
    <row r="2488" spans="6:69" x14ac:dyDescent="0.25">
      <c r="F2488" s="18"/>
      <c r="G2488" s="18"/>
      <c r="H2488" s="252"/>
      <c r="I2488" s="18"/>
      <c r="J2488" s="18"/>
      <c r="W2488" s="215"/>
      <c r="X2488" s="18"/>
      <c r="Y2488" s="31"/>
      <c r="Z2488" s="31"/>
      <c r="AA2488" s="43"/>
      <c r="AB2488" s="18"/>
      <c r="AC2488" s="18"/>
      <c r="AE2488" s="18"/>
      <c r="AF2488" s="18"/>
      <c r="AG2488" s="18"/>
      <c r="AI2488" s="18"/>
      <c r="AK2488" s="18"/>
      <c r="AL2488" s="18"/>
      <c r="AN2488" s="36"/>
      <c r="AO2488" s="36"/>
      <c r="AP2488" s="36"/>
      <c r="AQ2488" s="36"/>
      <c r="AR2488" s="36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</row>
    <row r="2489" spans="6:69" x14ac:dyDescent="0.25">
      <c r="F2489" s="18"/>
      <c r="G2489" s="18"/>
      <c r="H2489" s="252"/>
      <c r="I2489" s="18"/>
      <c r="J2489" s="18"/>
      <c r="W2489" s="215"/>
      <c r="X2489" s="18"/>
      <c r="Y2489" s="31"/>
      <c r="Z2489" s="31"/>
      <c r="AA2489" s="43"/>
      <c r="AB2489" s="18"/>
      <c r="AC2489" s="18"/>
      <c r="AE2489" s="18"/>
      <c r="AF2489" s="18"/>
      <c r="AG2489" s="18"/>
      <c r="AI2489" s="18"/>
      <c r="AK2489" s="18"/>
      <c r="AL2489" s="18"/>
      <c r="AN2489" s="36"/>
      <c r="AO2489" s="36"/>
      <c r="AP2489" s="36"/>
      <c r="AQ2489" s="36"/>
      <c r="AR2489" s="36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</row>
    <row r="2490" spans="6:69" x14ac:dyDescent="0.25">
      <c r="F2490" s="18"/>
      <c r="G2490" s="18"/>
      <c r="H2490" s="252"/>
      <c r="I2490" s="18"/>
      <c r="J2490" s="18"/>
      <c r="W2490" s="215"/>
      <c r="X2490" s="18"/>
      <c r="Y2490" s="31"/>
      <c r="Z2490" s="31"/>
      <c r="AA2490" s="43"/>
      <c r="AB2490" s="18"/>
      <c r="AC2490" s="18"/>
      <c r="AE2490" s="18"/>
      <c r="AF2490" s="18"/>
      <c r="AG2490" s="18"/>
      <c r="AI2490" s="18"/>
      <c r="AK2490" s="18"/>
      <c r="AL2490" s="18"/>
      <c r="AN2490" s="36"/>
      <c r="AO2490" s="36"/>
      <c r="AP2490" s="36"/>
      <c r="AQ2490" s="36"/>
      <c r="AR2490" s="36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</row>
    <row r="2491" spans="6:69" x14ac:dyDescent="0.25">
      <c r="F2491" s="18"/>
      <c r="G2491" s="18"/>
      <c r="H2491" s="252"/>
      <c r="I2491" s="18"/>
      <c r="J2491" s="18"/>
      <c r="W2491" s="215"/>
      <c r="X2491" s="18"/>
      <c r="Y2491" s="31"/>
      <c r="Z2491" s="31"/>
      <c r="AA2491" s="43"/>
      <c r="AB2491" s="18"/>
      <c r="AC2491" s="18"/>
      <c r="AE2491" s="18"/>
      <c r="AF2491" s="18"/>
      <c r="AG2491" s="18"/>
      <c r="AI2491" s="18"/>
      <c r="AK2491" s="18"/>
      <c r="AL2491" s="18"/>
      <c r="AN2491" s="36"/>
      <c r="AO2491" s="36"/>
      <c r="AP2491" s="36"/>
      <c r="AQ2491" s="36"/>
      <c r="AR2491" s="36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</row>
    <row r="2492" spans="6:69" x14ac:dyDescent="0.25">
      <c r="F2492" s="18"/>
      <c r="G2492" s="18"/>
      <c r="H2492" s="252"/>
      <c r="I2492" s="18"/>
      <c r="J2492" s="18"/>
      <c r="W2492" s="215"/>
      <c r="X2492" s="18"/>
      <c r="Y2492" s="31"/>
      <c r="Z2492" s="31"/>
      <c r="AA2492" s="43"/>
      <c r="AB2492" s="18"/>
      <c r="AC2492" s="18"/>
      <c r="AE2492" s="18"/>
      <c r="AF2492" s="18"/>
      <c r="AG2492" s="18"/>
      <c r="AI2492" s="18"/>
      <c r="AK2492" s="18"/>
      <c r="AL2492" s="18"/>
      <c r="AN2492" s="36"/>
      <c r="AO2492" s="36"/>
      <c r="AP2492" s="36"/>
      <c r="AQ2492" s="36"/>
      <c r="AR2492" s="36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</row>
    <row r="2493" spans="6:69" x14ac:dyDescent="0.25">
      <c r="F2493" s="18"/>
      <c r="G2493" s="18"/>
      <c r="H2493" s="252"/>
      <c r="I2493" s="18"/>
      <c r="J2493" s="18"/>
      <c r="W2493" s="215"/>
      <c r="X2493" s="18"/>
      <c r="Y2493" s="31"/>
      <c r="Z2493" s="31"/>
      <c r="AA2493" s="43"/>
      <c r="AB2493" s="18"/>
      <c r="AC2493" s="18"/>
      <c r="AE2493" s="18"/>
      <c r="AF2493" s="18"/>
      <c r="AG2493" s="18"/>
      <c r="AI2493" s="18"/>
      <c r="AK2493" s="18"/>
      <c r="AL2493" s="18"/>
      <c r="AN2493" s="36"/>
      <c r="AO2493" s="36"/>
      <c r="AP2493" s="36"/>
      <c r="AQ2493" s="36"/>
      <c r="AR2493" s="36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</row>
    <row r="2494" spans="6:69" x14ac:dyDescent="0.25">
      <c r="F2494" s="18"/>
      <c r="G2494" s="18"/>
      <c r="H2494" s="252"/>
      <c r="I2494" s="18"/>
      <c r="J2494" s="18"/>
      <c r="W2494" s="215"/>
      <c r="X2494" s="18"/>
      <c r="Y2494" s="31"/>
      <c r="Z2494" s="31"/>
      <c r="AA2494" s="43"/>
      <c r="AB2494" s="18"/>
      <c r="AC2494" s="18"/>
      <c r="AE2494" s="18"/>
      <c r="AF2494" s="18"/>
      <c r="AG2494" s="18"/>
      <c r="AI2494" s="18"/>
      <c r="AK2494" s="18"/>
      <c r="AL2494" s="18"/>
      <c r="AN2494" s="36"/>
      <c r="AO2494" s="36"/>
      <c r="AP2494" s="36"/>
      <c r="AQ2494" s="36"/>
      <c r="AR2494" s="36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</row>
    <row r="2495" spans="6:69" x14ac:dyDescent="0.25">
      <c r="F2495" s="18"/>
      <c r="G2495" s="18"/>
      <c r="H2495" s="252"/>
      <c r="I2495" s="18"/>
      <c r="J2495" s="18"/>
      <c r="W2495" s="215"/>
      <c r="X2495" s="18"/>
      <c r="Y2495" s="31"/>
      <c r="Z2495" s="31"/>
      <c r="AA2495" s="43"/>
      <c r="AB2495" s="18"/>
      <c r="AC2495" s="18"/>
      <c r="AE2495" s="18"/>
      <c r="AF2495" s="18"/>
      <c r="AG2495" s="18"/>
      <c r="AI2495" s="18"/>
      <c r="AK2495" s="18"/>
      <c r="AL2495" s="18"/>
      <c r="AN2495" s="36"/>
      <c r="AO2495" s="36"/>
      <c r="AP2495" s="36"/>
      <c r="AQ2495" s="36"/>
      <c r="AR2495" s="36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</row>
    <row r="2496" spans="6:69" x14ac:dyDescent="0.25">
      <c r="F2496" s="18"/>
      <c r="G2496" s="18"/>
      <c r="H2496" s="252"/>
      <c r="I2496" s="18"/>
      <c r="J2496" s="18"/>
      <c r="W2496" s="215"/>
      <c r="X2496" s="18"/>
      <c r="Y2496" s="31"/>
      <c r="Z2496" s="31"/>
      <c r="AA2496" s="43"/>
      <c r="AB2496" s="18"/>
      <c r="AC2496" s="18"/>
      <c r="AE2496" s="18"/>
      <c r="AF2496" s="18"/>
      <c r="AG2496" s="18"/>
      <c r="AI2496" s="18"/>
      <c r="AK2496" s="18"/>
      <c r="AL2496" s="18"/>
      <c r="AN2496" s="36"/>
      <c r="AO2496" s="36"/>
      <c r="AP2496" s="36"/>
      <c r="AQ2496" s="36"/>
      <c r="AR2496" s="36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</row>
    <row r="2497" spans="6:69" x14ac:dyDescent="0.25">
      <c r="F2497" s="18"/>
      <c r="G2497" s="18"/>
      <c r="H2497" s="252"/>
      <c r="I2497" s="18"/>
      <c r="J2497" s="18"/>
      <c r="W2497" s="215"/>
      <c r="X2497" s="18"/>
      <c r="Y2497" s="31"/>
      <c r="Z2497" s="31"/>
      <c r="AA2497" s="43"/>
      <c r="AB2497" s="18"/>
      <c r="AC2497" s="18"/>
      <c r="AE2497" s="18"/>
      <c r="AF2497" s="18"/>
      <c r="AG2497" s="18"/>
      <c r="AI2497" s="18"/>
      <c r="AK2497" s="18"/>
      <c r="AL2497" s="18"/>
      <c r="AN2497" s="36"/>
      <c r="AO2497" s="36"/>
      <c r="AP2497" s="36"/>
      <c r="AQ2497" s="36"/>
      <c r="AR2497" s="36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</row>
    <row r="2498" spans="6:69" x14ac:dyDescent="0.25">
      <c r="F2498" s="18"/>
      <c r="G2498" s="18"/>
      <c r="H2498" s="252"/>
      <c r="I2498" s="18"/>
      <c r="J2498" s="18"/>
      <c r="W2498" s="215"/>
      <c r="X2498" s="18"/>
      <c r="Y2498" s="31"/>
      <c r="Z2498" s="31"/>
      <c r="AA2498" s="43"/>
      <c r="AB2498" s="18"/>
      <c r="AC2498" s="18"/>
      <c r="AE2498" s="18"/>
      <c r="AF2498" s="18"/>
      <c r="AG2498" s="18"/>
      <c r="AI2498" s="18"/>
      <c r="AK2498" s="18"/>
      <c r="AL2498" s="18"/>
      <c r="AN2498" s="36"/>
      <c r="AO2498" s="36"/>
      <c r="AP2498" s="36"/>
      <c r="AQ2498" s="36"/>
      <c r="AR2498" s="36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</row>
    <row r="2499" spans="6:69" x14ac:dyDescent="0.25">
      <c r="F2499" s="18"/>
      <c r="G2499" s="18"/>
      <c r="H2499" s="252"/>
      <c r="I2499" s="18"/>
      <c r="J2499" s="18"/>
      <c r="W2499" s="215"/>
      <c r="X2499" s="18"/>
      <c r="Y2499" s="31"/>
      <c r="Z2499" s="31"/>
      <c r="AA2499" s="43"/>
      <c r="AB2499" s="18"/>
      <c r="AC2499" s="18"/>
      <c r="AE2499" s="18"/>
      <c r="AF2499" s="18"/>
      <c r="AG2499" s="18"/>
      <c r="AI2499" s="18"/>
      <c r="AK2499" s="18"/>
      <c r="AL2499" s="18"/>
      <c r="AN2499" s="36"/>
      <c r="AO2499" s="36"/>
      <c r="AP2499" s="36"/>
      <c r="AQ2499" s="36"/>
      <c r="AR2499" s="36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</row>
    <row r="2500" spans="6:69" x14ac:dyDescent="0.25">
      <c r="F2500" s="18"/>
      <c r="G2500" s="18"/>
      <c r="H2500" s="252"/>
      <c r="I2500" s="18"/>
      <c r="J2500" s="18"/>
      <c r="W2500" s="215"/>
      <c r="X2500" s="18"/>
      <c r="Y2500" s="31"/>
      <c r="Z2500" s="31"/>
      <c r="AA2500" s="43"/>
      <c r="AB2500" s="18"/>
      <c r="AC2500" s="18"/>
      <c r="AE2500" s="18"/>
      <c r="AF2500" s="18"/>
      <c r="AG2500" s="18"/>
      <c r="AI2500" s="18"/>
      <c r="AK2500" s="18"/>
      <c r="AL2500" s="18"/>
      <c r="AN2500" s="36"/>
      <c r="AO2500" s="36"/>
      <c r="AP2500" s="36"/>
      <c r="AQ2500" s="36"/>
      <c r="AR2500" s="36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</row>
    <row r="2501" spans="6:69" x14ac:dyDescent="0.25">
      <c r="F2501" s="18"/>
      <c r="G2501" s="18"/>
      <c r="H2501" s="252"/>
      <c r="I2501" s="18"/>
      <c r="J2501" s="18"/>
      <c r="W2501" s="215"/>
      <c r="X2501" s="18"/>
      <c r="Y2501" s="31"/>
      <c r="Z2501" s="31"/>
      <c r="AA2501" s="43"/>
      <c r="AB2501" s="18"/>
      <c r="AC2501" s="18"/>
      <c r="AE2501" s="18"/>
      <c r="AF2501" s="18"/>
      <c r="AG2501" s="18"/>
      <c r="AI2501" s="18"/>
      <c r="AK2501" s="18"/>
      <c r="AL2501" s="18"/>
      <c r="AN2501" s="36"/>
      <c r="AO2501" s="36"/>
      <c r="AP2501" s="36"/>
      <c r="AQ2501" s="36"/>
      <c r="AR2501" s="36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</row>
    <row r="2502" spans="6:69" x14ac:dyDescent="0.25">
      <c r="F2502" s="18"/>
      <c r="G2502" s="18"/>
      <c r="H2502" s="252"/>
      <c r="I2502" s="18"/>
      <c r="J2502" s="18"/>
      <c r="W2502" s="215"/>
      <c r="X2502" s="18"/>
      <c r="Y2502" s="31"/>
      <c r="Z2502" s="31"/>
      <c r="AA2502" s="43"/>
      <c r="AB2502" s="18"/>
      <c r="AC2502" s="18"/>
      <c r="AE2502" s="18"/>
      <c r="AF2502" s="18"/>
      <c r="AG2502" s="18"/>
      <c r="AI2502" s="18"/>
      <c r="AK2502" s="18"/>
      <c r="AL2502" s="18"/>
      <c r="AN2502" s="36"/>
      <c r="AO2502" s="36"/>
      <c r="AP2502" s="36"/>
      <c r="AQ2502" s="36"/>
      <c r="AR2502" s="36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</row>
    <row r="2503" spans="6:69" x14ac:dyDescent="0.25">
      <c r="F2503" s="18"/>
      <c r="G2503" s="18"/>
      <c r="H2503" s="252"/>
      <c r="I2503" s="18"/>
      <c r="J2503" s="18"/>
      <c r="W2503" s="215"/>
      <c r="X2503" s="18"/>
      <c r="Y2503" s="31"/>
      <c r="Z2503" s="31"/>
      <c r="AA2503" s="43"/>
      <c r="AB2503" s="18"/>
      <c r="AC2503" s="18"/>
      <c r="AE2503" s="18"/>
      <c r="AF2503" s="18"/>
      <c r="AG2503" s="18"/>
      <c r="AI2503" s="18"/>
      <c r="AK2503" s="18"/>
      <c r="AL2503" s="18"/>
      <c r="AN2503" s="36"/>
      <c r="AO2503" s="36"/>
      <c r="AP2503" s="36"/>
      <c r="AQ2503" s="36"/>
      <c r="AR2503" s="36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</row>
    <row r="2504" spans="6:69" x14ac:dyDescent="0.25">
      <c r="F2504" s="18"/>
      <c r="G2504" s="18"/>
      <c r="H2504" s="252"/>
      <c r="I2504" s="18"/>
      <c r="J2504" s="18"/>
      <c r="W2504" s="215"/>
      <c r="X2504" s="18"/>
      <c r="Y2504" s="31"/>
      <c r="Z2504" s="31"/>
      <c r="AA2504" s="43"/>
      <c r="AB2504" s="18"/>
      <c r="AC2504" s="18"/>
      <c r="AE2504" s="18"/>
      <c r="AF2504" s="18"/>
      <c r="AG2504" s="18"/>
      <c r="AI2504" s="18"/>
      <c r="AK2504" s="18"/>
      <c r="AL2504" s="18"/>
      <c r="AN2504" s="36"/>
      <c r="AO2504" s="36"/>
      <c r="AP2504" s="36"/>
      <c r="AQ2504" s="36"/>
      <c r="AR2504" s="36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</row>
    <row r="2505" spans="6:69" x14ac:dyDescent="0.25">
      <c r="F2505" s="18"/>
      <c r="G2505" s="18"/>
      <c r="H2505" s="252"/>
      <c r="I2505" s="18"/>
      <c r="J2505" s="18"/>
      <c r="W2505" s="215"/>
      <c r="X2505" s="18"/>
      <c r="Y2505" s="31"/>
      <c r="Z2505" s="31"/>
      <c r="AA2505" s="43"/>
      <c r="AB2505" s="18"/>
      <c r="AC2505" s="18"/>
      <c r="AE2505" s="18"/>
      <c r="AF2505" s="18"/>
      <c r="AG2505" s="18"/>
      <c r="AI2505" s="18"/>
      <c r="AK2505" s="18"/>
      <c r="AL2505" s="18"/>
      <c r="AN2505" s="36"/>
      <c r="AO2505" s="36"/>
      <c r="AP2505" s="36"/>
      <c r="AQ2505" s="36"/>
      <c r="AR2505" s="36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</row>
    <row r="2506" spans="6:69" x14ac:dyDescent="0.25">
      <c r="F2506" s="18"/>
      <c r="G2506" s="18"/>
      <c r="H2506" s="252"/>
      <c r="I2506" s="18"/>
      <c r="J2506" s="18"/>
      <c r="W2506" s="215"/>
      <c r="X2506" s="18"/>
      <c r="Y2506" s="31"/>
      <c r="Z2506" s="31"/>
      <c r="AA2506" s="43"/>
      <c r="AB2506" s="18"/>
      <c r="AC2506" s="18"/>
      <c r="AE2506" s="18"/>
      <c r="AF2506" s="18"/>
      <c r="AG2506" s="18"/>
      <c r="AI2506" s="18"/>
      <c r="AK2506" s="18"/>
      <c r="AL2506" s="18"/>
      <c r="AN2506" s="36"/>
      <c r="AO2506" s="36"/>
      <c r="AP2506" s="36"/>
      <c r="AQ2506" s="36"/>
      <c r="AR2506" s="36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</row>
    <row r="2507" spans="6:69" x14ac:dyDescent="0.25">
      <c r="F2507" s="18"/>
      <c r="G2507" s="18"/>
      <c r="H2507" s="252"/>
      <c r="I2507" s="18"/>
      <c r="J2507" s="18"/>
      <c r="W2507" s="215"/>
      <c r="X2507" s="18"/>
      <c r="Y2507" s="31"/>
      <c r="Z2507" s="31"/>
      <c r="AA2507" s="43"/>
      <c r="AB2507" s="18"/>
      <c r="AC2507" s="18"/>
      <c r="AE2507" s="18"/>
      <c r="AF2507" s="18"/>
      <c r="AG2507" s="18"/>
      <c r="AI2507" s="18"/>
      <c r="AK2507" s="18"/>
      <c r="AL2507" s="18"/>
      <c r="AN2507" s="36"/>
      <c r="AO2507" s="36"/>
      <c r="AP2507" s="36"/>
      <c r="AQ2507" s="36"/>
      <c r="AR2507" s="36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</row>
    <row r="2508" spans="6:69" x14ac:dyDescent="0.25">
      <c r="F2508" s="18"/>
      <c r="G2508" s="18"/>
      <c r="H2508" s="252"/>
      <c r="I2508" s="18"/>
      <c r="J2508" s="18"/>
      <c r="W2508" s="215"/>
      <c r="X2508" s="18"/>
      <c r="Y2508" s="31"/>
      <c r="Z2508" s="31"/>
      <c r="AA2508" s="43"/>
      <c r="AB2508" s="18"/>
      <c r="AC2508" s="18"/>
      <c r="AE2508" s="18"/>
      <c r="AF2508" s="18"/>
      <c r="AG2508" s="18"/>
      <c r="AI2508" s="18"/>
      <c r="AK2508" s="18"/>
      <c r="AL2508" s="18"/>
      <c r="AN2508" s="36"/>
      <c r="AO2508" s="36"/>
      <c r="AP2508" s="36"/>
      <c r="AQ2508" s="36"/>
      <c r="AR2508" s="36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</row>
    <row r="2509" spans="6:69" x14ac:dyDescent="0.25">
      <c r="F2509" s="18"/>
      <c r="G2509" s="18"/>
      <c r="H2509" s="252"/>
      <c r="I2509" s="18"/>
      <c r="J2509" s="18"/>
      <c r="W2509" s="215"/>
      <c r="X2509" s="18"/>
      <c r="Y2509" s="31"/>
      <c r="Z2509" s="31"/>
      <c r="AA2509" s="43"/>
      <c r="AB2509" s="18"/>
      <c r="AC2509" s="18"/>
      <c r="AE2509" s="18"/>
      <c r="AF2509" s="18"/>
      <c r="AG2509" s="18"/>
      <c r="AI2509" s="18"/>
      <c r="AK2509" s="18"/>
      <c r="AL2509" s="18"/>
      <c r="AN2509" s="36"/>
      <c r="AO2509" s="36"/>
      <c r="AP2509" s="36"/>
      <c r="AQ2509" s="36"/>
      <c r="AR2509" s="36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</row>
    <row r="2510" spans="6:69" x14ac:dyDescent="0.25">
      <c r="F2510" s="18"/>
      <c r="G2510" s="18"/>
      <c r="H2510" s="252"/>
      <c r="I2510" s="18"/>
      <c r="J2510" s="18"/>
      <c r="W2510" s="215"/>
      <c r="X2510" s="18"/>
      <c r="Y2510" s="31"/>
      <c r="Z2510" s="31"/>
      <c r="AA2510" s="43"/>
      <c r="AB2510" s="18"/>
      <c r="AC2510" s="18"/>
      <c r="AE2510" s="18"/>
      <c r="AF2510" s="18"/>
      <c r="AG2510" s="18"/>
      <c r="AI2510" s="18"/>
      <c r="AK2510" s="18"/>
      <c r="AL2510" s="18"/>
      <c r="AN2510" s="36"/>
      <c r="AO2510" s="36"/>
      <c r="AP2510" s="36"/>
      <c r="AQ2510" s="36"/>
      <c r="AR2510" s="36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</row>
    <row r="2511" spans="6:69" x14ac:dyDescent="0.25">
      <c r="F2511" s="18"/>
      <c r="G2511" s="18"/>
      <c r="H2511" s="252"/>
      <c r="I2511" s="18"/>
      <c r="J2511" s="18"/>
      <c r="W2511" s="215"/>
      <c r="X2511" s="18"/>
      <c r="Y2511" s="31"/>
      <c r="Z2511" s="31"/>
      <c r="AA2511" s="43"/>
      <c r="AB2511" s="18"/>
      <c r="AC2511" s="18"/>
      <c r="AE2511" s="18"/>
      <c r="AF2511" s="18"/>
      <c r="AG2511" s="18"/>
      <c r="AI2511" s="18"/>
      <c r="AK2511" s="18"/>
      <c r="AL2511" s="18"/>
      <c r="AN2511" s="36"/>
      <c r="AO2511" s="36"/>
      <c r="AP2511" s="36"/>
      <c r="AQ2511" s="36"/>
      <c r="AR2511" s="36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</row>
    <row r="2512" spans="6:69" x14ac:dyDescent="0.25">
      <c r="F2512" s="18"/>
      <c r="G2512" s="18"/>
      <c r="H2512" s="252"/>
      <c r="I2512" s="18"/>
      <c r="J2512" s="18"/>
      <c r="W2512" s="215"/>
      <c r="X2512" s="18"/>
      <c r="Y2512" s="31"/>
      <c r="Z2512" s="31"/>
      <c r="AA2512" s="43"/>
      <c r="AB2512" s="18"/>
      <c r="AC2512" s="18"/>
      <c r="AE2512" s="18"/>
      <c r="AF2512" s="18"/>
      <c r="AG2512" s="18"/>
      <c r="AI2512" s="18"/>
      <c r="AK2512" s="18"/>
      <c r="AL2512" s="18"/>
      <c r="AN2512" s="36"/>
      <c r="AO2512" s="36"/>
      <c r="AP2512" s="36"/>
      <c r="AQ2512" s="36"/>
      <c r="AR2512" s="36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</row>
    <row r="2513" spans="6:69" x14ac:dyDescent="0.25">
      <c r="F2513" s="18"/>
      <c r="G2513" s="18"/>
      <c r="H2513" s="252"/>
      <c r="I2513" s="18"/>
      <c r="J2513" s="18"/>
      <c r="W2513" s="215"/>
      <c r="X2513" s="18"/>
      <c r="Y2513" s="31"/>
      <c r="Z2513" s="31"/>
      <c r="AA2513" s="43"/>
      <c r="AB2513" s="18"/>
      <c r="AC2513" s="18"/>
      <c r="AE2513" s="18"/>
      <c r="AF2513" s="18"/>
      <c r="AG2513" s="18"/>
      <c r="AI2513" s="18"/>
      <c r="AK2513" s="18"/>
      <c r="AL2513" s="18"/>
      <c r="AN2513" s="36"/>
      <c r="AO2513" s="36"/>
      <c r="AP2513" s="36"/>
      <c r="AQ2513" s="36"/>
      <c r="AR2513" s="36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</row>
    <row r="2514" spans="6:69" x14ac:dyDescent="0.25">
      <c r="F2514" s="18"/>
      <c r="G2514" s="18"/>
      <c r="H2514" s="252"/>
      <c r="I2514" s="18"/>
      <c r="J2514" s="18"/>
      <c r="W2514" s="215"/>
      <c r="X2514" s="18"/>
      <c r="Y2514" s="31"/>
      <c r="Z2514" s="31"/>
      <c r="AA2514" s="43"/>
      <c r="AB2514" s="18"/>
      <c r="AC2514" s="18"/>
      <c r="AE2514" s="18"/>
      <c r="AF2514" s="18"/>
      <c r="AG2514" s="18"/>
      <c r="AI2514" s="18"/>
      <c r="AK2514" s="18"/>
      <c r="AL2514" s="18"/>
      <c r="AN2514" s="36"/>
      <c r="AO2514" s="36"/>
      <c r="AP2514" s="36"/>
      <c r="AQ2514" s="36"/>
      <c r="AR2514" s="36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</row>
    <row r="2515" spans="6:69" x14ac:dyDescent="0.25">
      <c r="F2515" s="18"/>
      <c r="G2515" s="18"/>
      <c r="H2515" s="252"/>
      <c r="I2515" s="18"/>
      <c r="J2515" s="18"/>
      <c r="W2515" s="215"/>
      <c r="X2515" s="18"/>
      <c r="Y2515" s="31"/>
      <c r="Z2515" s="31"/>
      <c r="AA2515" s="43"/>
      <c r="AB2515" s="18"/>
      <c r="AC2515" s="18"/>
      <c r="AE2515" s="18"/>
      <c r="AF2515" s="18"/>
      <c r="AG2515" s="18"/>
      <c r="AI2515" s="18"/>
      <c r="AK2515" s="18"/>
      <c r="AL2515" s="18"/>
      <c r="AN2515" s="36"/>
      <c r="AO2515" s="36"/>
      <c r="AP2515" s="36"/>
      <c r="AQ2515" s="36"/>
      <c r="AR2515" s="36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</row>
    <row r="2516" spans="6:69" x14ac:dyDescent="0.25">
      <c r="F2516" s="18"/>
      <c r="G2516" s="18"/>
      <c r="H2516" s="252"/>
      <c r="I2516" s="18"/>
      <c r="J2516" s="18"/>
      <c r="W2516" s="215"/>
      <c r="X2516" s="18"/>
      <c r="Y2516" s="31"/>
      <c r="Z2516" s="31"/>
      <c r="AA2516" s="43"/>
      <c r="AB2516" s="18"/>
      <c r="AC2516" s="18"/>
      <c r="AE2516" s="18"/>
      <c r="AF2516" s="18"/>
      <c r="AG2516" s="18"/>
      <c r="AI2516" s="18"/>
      <c r="AK2516" s="18"/>
      <c r="AL2516" s="18"/>
      <c r="AN2516" s="36"/>
      <c r="AO2516" s="36"/>
      <c r="AP2516" s="36"/>
      <c r="AQ2516" s="36"/>
      <c r="AR2516" s="36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</row>
    <row r="2517" spans="6:69" x14ac:dyDescent="0.25">
      <c r="F2517" s="18"/>
      <c r="G2517" s="18"/>
      <c r="H2517" s="252"/>
      <c r="I2517" s="18"/>
      <c r="J2517" s="18"/>
      <c r="W2517" s="215"/>
      <c r="X2517" s="18"/>
      <c r="Y2517" s="31"/>
      <c r="Z2517" s="31"/>
      <c r="AA2517" s="43"/>
      <c r="AB2517" s="18"/>
      <c r="AC2517" s="18"/>
      <c r="AE2517" s="18"/>
      <c r="AF2517" s="18"/>
      <c r="AG2517" s="18"/>
      <c r="AI2517" s="18"/>
      <c r="AK2517" s="18"/>
      <c r="AL2517" s="18"/>
      <c r="AN2517" s="36"/>
      <c r="AO2517" s="36"/>
      <c r="AP2517" s="36"/>
      <c r="AQ2517" s="36"/>
      <c r="AR2517" s="36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</row>
    <row r="2518" spans="6:69" x14ac:dyDescent="0.25">
      <c r="F2518" s="18"/>
      <c r="G2518" s="18"/>
      <c r="H2518" s="252"/>
      <c r="I2518" s="18"/>
      <c r="J2518" s="18"/>
      <c r="W2518" s="215"/>
      <c r="X2518" s="18"/>
      <c r="Y2518" s="31"/>
      <c r="Z2518" s="31"/>
      <c r="AA2518" s="43"/>
      <c r="AB2518" s="18"/>
      <c r="AC2518" s="18"/>
      <c r="AE2518" s="18"/>
      <c r="AF2518" s="18"/>
      <c r="AG2518" s="18"/>
      <c r="AI2518" s="18"/>
      <c r="AK2518" s="18"/>
      <c r="AL2518" s="18"/>
      <c r="AN2518" s="36"/>
      <c r="AO2518" s="36"/>
      <c r="AP2518" s="36"/>
      <c r="AQ2518" s="36"/>
      <c r="AR2518" s="36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</row>
    <row r="2519" spans="6:69" x14ac:dyDescent="0.25">
      <c r="F2519" s="18"/>
      <c r="G2519" s="18"/>
      <c r="H2519" s="252"/>
      <c r="I2519" s="18"/>
      <c r="J2519" s="18"/>
      <c r="W2519" s="215"/>
      <c r="X2519" s="18"/>
      <c r="Y2519" s="31"/>
      <c r="Z2519" s="31"/>
      <c r="AA2519" s="43"/>
      <c r="AB2519" s="18"/>
      <c r="AC2519" s="18"/>
      <c r="AE2519" s="18"/>
      <c r="AF2519" s="18"/>
      <c r="AG2519" s="18"/>
      <c r="AI2519" s="18"/>
      <c r="AK2519" s="18"/>
      <c r="AL2519" s="18"/>
      <c r="AN2519" s="36"/>
      <c r="AO2519" s="36"/>
      <c r="AP2519" s="36"/>
      <c r="AQ2519" s="36"/>
      <c r="AR2519" s="36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</row>
    <row r="2520" spans="6:69" x14ac:dyDescent="0.25">
      <c r="F2520" s="18"/>
      <c r="G2520" s="18"/>
      <c r="H2520" s="252"/>
      <c r="I2520" s="18"/>
      <c r="J2520" s="18"/>
      <c r="W2520" s="215"/>
      <c r="X2520" s="18"/>
      <c r="Y2520" s="31"/>
      <c r="Z2520" s="31"/>
      <c r="AA2520" s="43"/>
      <c r="AB2520" s="18"/>
      <c r="AC2520" s="18"/>
      <c r="AE2520" s="18"/>
      <c r="AF2520" s="18"/>
      <c r="AG2520" s="18"/>
      <c r="AI2520" s="18"/>
      <c r="AK2520" s="18"/>
      <c r="AL2520" s="18"/>
      <c r="AN2520" s="36"/>
      <c r="AO2520" s="36"/>
      <c r="AP2520" s="36"/>
      <c r="AQ2520" s="36"/>
      <c r="AR2520" s="36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</row>
    <row r="2521" spans="6:69" x14ac:dyDescent="0.25">
      <c r="F2521" s="18"/>
      <c r="G2521" s="18"/>
      <c r="H2521" s="252"/>
      <c r="I2521" s="18"/>
      <c r="J2521" s="18"/>
      <c r="W2521" s="215"/>
      <c r="X2521" s="18"/>
      <c r="Y2521" s="31"/>
      <c r="Z2521" s="31"/>
      <c r="AA2521" s="43"/>
      <c r="AB2521" s="18"/>
      <c r="AC2521" s="18"/>
      <c r="AE2521" s="18"/>
      <c r="AF2521" s="18"/>
      <c r="AG2521" s="18"/>
      <c r="AI2521" s="18"/>
      <c r="AK2521" s="18"/>
      <c r="AL2521" s="18"/>
      <c r="AN2521" s="36"/>
      <c r="AO2521" s="36"/>
      <c r="AP2521" s="36"/>
      <c r="AQ2521" s="36"/>
      <c r="AR2521" s="36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</row>
    <row r="2522" spans="6:69" x14ac:dyDescent="0.25">
      <c r="F2522" s="18"/>
      <c r="G2522" s="18"/>
      <c r="H2522" s="252"/>
      <c r="I2522" s="18"/>
      <c r="J2522" s="18"/>
      <c r="W2522" s="215"/>
      <c r="X2522" s="18"/>
      <c r="Y2522" s="31"/>
      <c r="Z2522" s="31"/>
      <c r="AA2522" s="43"/>
      <c r="AB2522" s="18"/>
      <c r="AC2522" s="18"/>
      <c r="AE2522" s="18"/>
      <c r="AF2522" s="18"/>
      <c r="AG2522" s="18"/>
      <c r="AI2522" s="18"/>
      <c r="AK2522" s="18"/>
      <c r="AL2522" s="18"/>
      <c r="AN2522" s="36"/>
      <c r="AO2522" s="36"/>
      <c r="AP2522" s="36"/>
      <c r="AQ2522" s="36"/>
      <c r="AR2522" s="36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</row>
    <row r="2523" spans="6:69" x14ac:dyDescent="0.25">
      <c r="F2523" s="18"/>
      <c r="G2523" s="18"/>
      <c r="H2523" s="252"/>
      <c r="I2523" s="18"/>
      <c r="J2523" s="18"/>
      <c r="W2523" s="215"/>
      <c r="X2523" s="18"/>
      <c r="Y2523" s="31"/>
      <c r="Z2523" s="31"/>
      <c r="AA2523" s="43"/>
      <c r="AB2523" s="18"/>
      <c r="AC2523" s="18"/>
      <c r="AE2523" s="18"/>
      <c r="AF2523" s="18"/>
      <c r="AG2523" s="18"/>
      <c r="AI2523" s="18"/>
      <c r="AK2523" s="18"/>
      <c r="AL2523" s="18"/>
      <c r="AN2523" s="36"/>
      <c r="AO2523" s="36"/>
      <c r="AP2523" s="36"/>
      <c r="AQ2523" s="36"/>
      <c r="AR2523" s="36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</row>
    <row r="2524" spans="6:69" x14ac:dyDescent="0.25">
      <c r="F2524" s="18"/>
      <c r="G2524" s="18"/>
      <c r="H2524" s="252"/>
      <c r="I2524" s="18"/>
      <c r="J2524" s="18"/>
      <c r="W2524" s="215"/>
      <c r="X2524" s="18"/>
      <c r="Y2524" s="31"/>
      <c r="Z2524" s="31"/>
      <c r="AA2524" s="43"/>
      <c r="AB2524" s="18"/>
      <c r="AC2524" s="18"/>
      <c r="AE2524" s="18"/>
      <c r="AF2524" s="18"/>
      <c r="AG2524" s="18"/>
      <c r="AI2524" s="18"/>
      <c r="AK2524" s="18"/>
      <c r="AL2524" s="18"/>
      <c r="AN2524" s="36"/>
      <c r="AO2524" s="36"/>
      <c r="AP2524" s="36"/>
      <c r="AQ2524" s="36"/>
      <c r="AR2524" s="36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</row>
    <row r="2525" spans="6:69" x14ac:dyDescent="0.25">
      <c r="F2525" s="18"/>
      <c r="G2525" s="18"/>
      <c r="H2525" s="252"/>
      <c r="I2525" s="18"/>
      <c r="J2525" s="18"/>
      <c r="W2525" s="215"/>
      <c r="X2525" s="18"/>
      <c r="Y2525" s="31"/>
      <c r="Z2525" s="31"/>
      <c r="AA2525" s="43"/>
      <c r="AB2525" s="18"/>
      <c r="AC2525" s="18"/>
      <c r="AE2525" s="18"/>
      <c r="AF2525" s="18"/>
      <c r="AG2525" s="18"/>
      <c r="AI2525" s="18"/>
      <c r="AK2525" s="18"/>
      <c r="AL2525" s="18"/>
      <c r="AN2525" s="36"/>
      <c r="AO2525" s="36"/>
      <c r="AP2525" s="36"/>
      <c r="AQ2525" s="36"/>
      <c r="AR2525" s="36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</row>
    <row r="2526" spans="6:69" x14ac:dyDescent="0.25">
      <c r="F2526" s="18"/>
      <c r="G2526" s="18"/>
      <c r="H2526" s="252"/>
      <c r="I2526" s="18"/>
      <c r="J2526" s="18"/>
      <c r="W2526" s="215"/>
      <c r="X2526" s="18"/>
      <c r="Y2526" s="31"/>
      <c r="Z2526" s="31"/>
      <c r="AA2526" s="43"/>
      <c r="AB2526" s="18"/>
      <c r="AC2526" s="18"/>
      <c r="AE2526" s="18"/>
      <c r="AF2526" s="18"/>
      <c r="AG2526" s="18"/>
      <c r="AI2526" s="18"/>
      <c r="AK2526" s="18"/>
      <c r="AL2526" s="18"/>
      <c r="AN2526" s="36"/>
      <c r="AO2526" s="36"/>
      <c r="AP2526" s="36"/>
      <c r="AQ2526" s="36"/>
      <c r="AR2526" s="36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</row>
    <row r="2527" spans="6:69" x14ac:dyDescent="0.25">
      <c r="F2527" s="18"/>
      <c r="G2527" s="18"/>
      <c r="H2527" s="252"/>
      <c r="I2527" s="18"/>
      <c r="J2527" s="18"/>
      <c r="W2527" s="215"/>
      <c r="X2527" s="18"/>
      <c r="Y2527" s="31"/>
      <c r="Z2527" s="31"/>
      <c r="AA2527" s="43"/>
      <c r="AB2527" s="18"/>
      <c r="AC2527" s="18"/>
      <c r="AE2527" s="18"/>
      <c r="AF2527" s="18"/>
      <c r="AG2527" s="18"/>
      <c r="AI2527" s="18"/>
      <c r="AK2527" s="18"/>
      <c r="AL2527" s="18"/>
      <c r="AN2527" s="36"/>
      <c r="AO2527" s="36"/>
      <c r="AP2527" s="36"/>
      <c r="AQ2527" s="36"/>
      <c r="AR2527" s="36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</row>
    <row r="2528" spans="6:69" x14ac:dyDescent="0.25">
      <c r="F2528" s="18"/>
      <c r="G2528" s="18"/>
      <c r="H2528" s="252"/>
      <c r="I2528" s="18"/>
      <c r="J2528" s="18"/>
      <c r="W2528" s="215"/>
      <c r="X2528" s="18"/>
      <c r="Y2528" s="31"/>
      <c r="Z2528" s="31"/>
      <c r="AA2528" s="43"/>
      <c r="AB2528" s="18"/>
      <c r="AC2528" s="18"/>
      <c r="AE2528" s="18"/>
      <c r="AF2528" s="18"/>
      <c r="AG2528" s="18"/>
      <c r="AI2528" s="18"/>
      <c r="AK2528" s="18"/>
      <c r="AL2528" s="18"/>
      <c r="AN2528" s="36"/>
      <c r="AO2528" s="36"/>
      <c r="AP2528" s="36"/>
      <c r="AQ2528" s="36"/>
      <c r="AR2528" s="36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</row>
    <row r="2529" spans="6:69" x14ac:dyDescent="0.25">
      <c r="F2529" s="18"/>
      <c r="G2529" s="18"/>
      <c r="H2529" s="252"/>
      <c r="I2529" s="18"/>
      <c r="J2529" s="18"/>
      <c r="W2529" s="215"/>
      <c r="X2529" s="18"/>
      <c r="Y2529" s="31"/>
      <c r="Z2529" s="31"/>
      <c r="AA2529" s="43"/>
      <c r="AB2529" s="18"/>
      <c r="AC2529" s="18"/>
      <c r="AE2529" s="18"/>
      <c r="AF2529" s="18"/>
      <c r="AG2529" s="18"/>
      <c r="AI2529" s="18"/>
      <c r="AK2529" s="18"/>
      <c r="AL2529" s="18"/>
      <c r="AN2529" s="36"/>
      <c r="AO2529" s="36"/>
      <c r="AP2529" s="36"/>
      <c r="AQ2529" s="36"/>
      <c r="AR2529" s="36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</row>
    <row r="2530" spans="6:69" x14ac:dyDescent="0.25">
      <c r="F2530" s="18"/>
      <c r="G2530" s="18"/>
      <c r="H2530" s="252"/>
      <c r="I2530" s="18"/>
      <c r="J2530" s="18"/>
      <c r="W2530" s="215"/>
      <c r="X2530" s="18"/>
      <c r="Y2530" s="31"/>
      <c r="Z2530" s="31"/>
      <c r="AA2530" s="43"/>
      <c r="AB2530" s="18"/>
      <c r="AC2530" s="18"/>
      <c r="AE2530" s="18"/>
      <c r="AF2530" s="18"/>
      <c r="AG2530" s="18"/>
      <c r="AI2530" s="18"/>
      <c r="AK2530" s="18"/>
      <c r="AL2530" s="18"/>
      <c r="AN2530" s="36"/>
      <c r="AO2530" s="36"/>
      <c r="AP2530" s="36"/>
      <c r="AQ2530" s="36"/>
      <c r="AR2530" s="36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</row>
    <row r="2531" spans="6:69" x14ac:dyDescent="0.25">
      <c r="F2531" s="18"/>
      <c r="G2531" s="18"/>
      <c r="H2531" s="252"/>
      <c r="I2531" s="18"/>
      <c r="J2531" s="18"/>
      <c r="W2531" s="215"/>
      <c r="X2531" s="18"/>
      <c r="Y2531" s="31"/>
      <c r="Z2531" s="31"/>
      <c r="AA2531" s="43"/>
      <c r="AB2531" s="18"/>
      <c r="AC2531" s="18"/>
      <c r="AE2531" s="18"/>
      <c r="AF2531" s="18"/>
      <c r="AG2531" s="18"/>
      <c r="AI2531" s="18"/>
      <c r="AK2531" s="18"/>
      <c r="AL2531" s="18"/>
      <c r="AN2531" s="36"/>
      <c r="AO2531" s="36"/>
      <c r="AP2531" s="36"/>
      <c r="AQ2531" s="36"/>
      <c r="AR2531" s="36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</row>
    <row r="2532" spans="6:69" x14ac:dyDescent="0.25">
      <c r="F2532" s="18"/>
      <c r="G2532" s="18"/>
      <c r="H2532" s="252"/>
      <c r="I2532" s="18"/>
      <c r="J2532" s="18"/>
      <c r="W2532" s="215"/>
      <c r="X2532" s="18"/>
      <c r="Y2532" s="31"/>
      <c r="Z2532" s="31"/>
      <c r="AA2532" s="43"/>
      <c r="AB2532" s="18"/>
      <c r="AC2532" s="18"/>
      <c r="AE2532" s="18"/>
      <c r="AF2532" s="18"/>
      <c r="AG2532" s="18"/>
      <c r="AI2532" s="18"/>
      <c r="AK2532" s="18"/>
      <c r="AL2532" s="18"/>
      <c r="AN2532" s="36"/>
      <c r="AO2532" s="36"/>
      <c r="AP2532" s="36"/>
      <c r="AQ2532" s="36"/>
      <c r="AR2532" s="36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</row>
    <row r="2533" spans="6:69" x14ac:dyDescent="0.25">
      <c r="F2533" s="18"/>
      <c r="G2533" s="18"/>
      <c r="H2533" s="252"/>
      <c r="I2533" s="18"/>
      <c r="J2533" s="18"/>
      <c r="W2533" s="215"/>
      <c r="X2533" s="18"/>
      <c r="Y2533" s="31"/>
      <c r="Z2533" s="31"/>
      <c r="AA2533" s="43"/>
      <c r="AB2533" s="18"/>
      <c r="AC2533" s="18"/>
      <c r="AE2533" s="18"/>
      <c r="AF2533" s="18"/>
      <c r="AG2533" s="18"/>
      <c r="AI2533" s="18"/>
      <c r="AK2533" s="18"/>
      <c r="AL2533" s="18"/>
      <c r="AN2533" s="36"/>
      <c r="AO2533" s="36"/>
      <c r="AP2533" s="36"/>
      <c r="AQ2533" s="36"/>
      <c r="AR2533" s="36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</row>
    <row r="2534" spans="6:69" x14ac:dyDescent="0.25">
      <c r="F2534" s="18"/>
      <c r="G2534" s="18"/>
      <c r="H2534" s="252"/>
      <c r="I2534" s="18"/>
      <c r="J2534" s="18"/>
      <c r="W2534" s="215"/>
      <c r="X2534" s="18"/>
      <c r="Y2534" s="31"/>
      <c r="Z2534" s="31"/>
      <c r="AA2534" s="43"/>
      <c r="AB2534" s="18"/>
      <c r="AC2534" s="18"/>
      <c r="AE2534" s="18"/>
      <c r="AF2534" s="18"/>
      <c r="AG2534" s="18"/>
      <c r="AI2534" s="18"/>
      <c r="AK2534" s="18"/>
      <c r="AL2534" s="18"/>
      <c r="AN2534" s="36"/>
      <c r="AO2534" s="36"/>
      <c r="AP2534" s="36"/>
      <c r="AQ2534" s="36"/>
      <c r="AR2534" s="36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</row>
    <row r="2535" spans="6:69" x14ac:dyDescent="0.25">
      <c r="F2535" s="18"/>
      <c r="G2535" s="18"/>
      <c r="H2535" s="252"/>
      <c r="I2535" s="18"/>
      <c r="J2535" s="18"/>
      <c r="W2535" s="215"/>
      <c r="X2535" s="18"/>
      <c r="Y2535" s="31"/>
      <c r="Z2535" s="31"/>
      <c r="AA2535" s="43"/>
      <c r="AB2535" s="18"/>
      <c r="AC2535" s="18"/>
      <c r="AE2535" s="18"/>
      <c r="AF2535" s="18"/>
      <c r="AG2535" s="18"/>
      <c r="AI2535" s="18"/>
      <c r="AK2535" s="18"/>
      <c r="AL2535" s="18"/>
      <c r="AN2535" s="36"/>
      <c r="AO2535" s="36"/>
      <c r="AP2535" s="36"/>
      <c r="AQ2535" s="36"/>
      <c r="AR2535" s="36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</row>
    <row r="2536" spans="6:69" x14ac:dyDescent="0.25">
      <c r="F2536" s="18"/>
      <c r="G2536" s="18"/>
      <c r="H2536" s="252"/>
      <c r="I2536" s="18"/>
      <c r="J2536" s="18"/>
      <c r="W2536" s="215"/>
      <c r="X2536" s="18"/>
      <c r="Y2536" s="31"/>
      <c r="Z2536" s="31"/>
      <c r="AA2536" s="43"/>
      <c r="AB2536" s="18"/>
      <c r="AC2536" s="18"/>
      <c r="AE2536" s="18"/>
      <c r="AF2536" s="18"/>
      <c r="AG2536" s="18"/>
      <c r="AI2536" s="18"/>
      <c r="AK2536" s="18"/>
      <c r="AL2536" s="18"/>
      <c r="AN2536" s="36"/>
      <c r="AO2536" s="36"/>
      <c r="AP2536" s="36"/>
      <c r="AQ2536" s="36"/>
      <c r="AR2536" s="36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</row>
    <row r="2537" spans="6:69" x14ac:dyDescent="0.25">
      <c r="F2537" s="18"/>
      <c r="G2537" s="18"/>
      <c r="H2537" s="252"/>
      <c r="I2537" s="18"/>
      <c r="J2537" s="18"/>
      <c r="W2537" s="215"/>
      <c r="X2537" s="18"/>
      <c r="Y2537" s="31"/>
      <c r="Z2537" s="31"/>
      <c r="AA2537" s="43"/>
      <c r="AB2537" s="18"/>
      <c r="AC2537" s="18"/>
      <c r="AE2537" s="18"/>
      <c r="AF2537" s="18"/>
      <c r="AG2537" s="18"/>
      <c r="AI2537" s="18"/>
      <c r="AK2537" s="18"/>
      <c r="AL2537" s="18"/>
      <c r="AN2537" s="36"/>
      <c r="AO2537" s="36"/>
      <c r="AP2537" s="36"/>
      <c r="AQ2537" s="36"/>
      <c r="AR2537" s="36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</row>
    <row r="2538" spans="6:69" x14ac:dyDescent="0.25">
      <c r="F2538" s="18"/>
      <c r="G2538" s="18"/>
      <c r="H2538" s="252"/>
      <c r="I2538" s="18"/>
      <c r="J2538" s="18"/>
      <c r="W2538" s="215"/>
      <c r="X2538" s="18"/>
      <c r="Y2538" s="31"/>
      <c r="Z2538" s="31"/>
      <c r="AA2538" s="43"/>
      <c r="AB2538" s="18"/>
      <c r="AC2538" s="18"/>
      <c r="AE2538" s="18"/>
      <c r="AF2538" s="18"/>
      <c r="AG2538" s="18"/>
      <c r="AI2538" s="18"/>
      <c r="AK2538" s="18"/>
      <c r="AL2538" s="18"/>
      <c r="AN2538" s="36"/>
      <c r="AO2538" s="36"/>
      <c r="AP2538" s="36"/>
      <c r="AQ2538" s="36"/>
      <c r="AR2538" s="36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</row>
    <row r="2539" spans="6:69" x14ac:dyDescent="0.25">
      <c r="F2539" s="18"/>
      <c r="G2539" s="18"/>
      <c r="H2539" s="252"/>
      <c r="I2539" s="18"/>
      <c r="J2539" s="18"/>
      <c r="W2539" s="215"/>
      <c r="X2539" s="18"/>
      <c r="Y2539" s="31"/>
      <c r="Z2539" s="31"/>
      <c r="AA2539" s="43"/>
      <c r="AB2539" s="18"/>
      <c r="AC2539" s="18"/>
      <c r="AE2539" s="18"/>
      <c r="AF2539" s="18"/>
      <c r="AG2539" s="18"/>
      <c r="AI2539" s="18"/>
      <c r="AK2539" s="18"/>
      <c r="AL2539" s="18"/>
      <c r="AN2539" s="36"/>
      <c r="AO2539" s="36"/>
      <c r="AP2539" s="36"/>
      <c r="AQ2539" s="36"/>
      <c r="AR2539" s="36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</row>
    <row r="2540" spans="6:69" x14ac:dyDescent="0.25">
      <c r="F2540" s="18"/>
      <c r="G2540" s="18"/>
      <c r="H2540" s="252"/>
      <c r="I2540" s="18"/>
      <c r="J2540" s="18"/>
      <c r="W2540" s="215"/>
      <c r="X2540" s="18"/>
      <c r="Y2540" s="31"/>
      <c r="Z2540" s="31"/>
      <c r="AA2540" s="43"/>
      <c r="AB2540" s="18"/>
      <c r="AC2540" s="18"/>
      <c r="AE2540" s="18"/>
      <c r="AF2540" s="18"/>
      <c r="AG2540" s="18"/>
      <c r="AI2540" s="18"/>
      <c r="AK2540" s="18"/>
      <c r="AL2540" s="18"/>
      <c r="AN2540" s="36"/>
      <c r="AO2540" s="36"/>
      <c r="AP2540" s="36"/>
      <c r="AQ2540" s="36"/>
      <c r="AR2540" s="36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</row>
    <row r="2541" spans="6:69" x14ac:dyDescent="0.25">
      <c r="F2541" s="18"/>
      <c r="G2541" s="18"/>
      <c r="H2541" s="252"/>
      <c r="I2541" s="18"/>
      <c r="J2541" s="18"/>
      <c r="W2541" s="215"/>
      <c r="X2541" s="18"/>
      <c r="Y2541" s="31"/>
      <c r="Z2541" s="31"/>
      <c r="AA2541" s="43"/>
      <c r="AB2541" s="18"/>
      <c r="AC2541" s="18"/>
      <c r="AE2541" s="18"/>
      <c r="AF2541" s="18"/>
      <c r="AG2541" s="18"/>
      <c r="AI2541" s="18"/>
      <c r="AK2541" s="18"/>
      <c r="AL2541" s="18"/>
      <c r="AN2541" s="36"/>
      <c r="AO2541" s="36"/>
      <c r="AP2541" s="36"/>
      <c r="AQ2541" s="36"/>
      <c r="AR2541" s="36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</row>
    <row r="2542" spans="6:69" x14ac:dyDescent="0.25">
      <c r="F2542" s="18"/>
      <c r="G2542" s="18"/>
      <c r="H2542" s="252"/>
      <c r="I2542" s="18"/>
      <c r="J2542" s="18"/>
      <c r="W2542" s="215"/>
      <c r="X2542" s="18"/>
      <c r="Y2542" s="31"/>
      <c r="Z2542" s="31"/>
      <c r="AA2542" s="43"/>
      <c r="AB2542" s="18"/>
      <c r="AC2542" s="18"/>
      <c r="AE2542" s="18"/>
      <c r="AF2542" s="18"/>
      <c r="AG2542" s="18"/>
      <c r="AI2542" s="18"/>
      <c r="AK2542" s="18"/>
      <c r="AL2542" s="18"/>
      <c r="AN2542" s="36"/>
      <c r="AO2542" s="36"/>
      <c r="AP2542" s="36"/>
      <c r="AQ2542" s="36"/>
      <c r="AR2542" s="36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</row>
    <row r="2543" spans="6:69" x14ac:dyDescent="0.25">
      <c r="F2543" s="18"/>
      <c r="G2543" s="18"/>
      <c r="H2543" s="252"/>
      <c r="I2543" s="18"/>
      <c r="J2543" s="18"/>
      <c r="W2543" s="215"/>
      <c r="X2543" s="18"/>
      <c r="Y2543" s="31"/>
      <c r="Z2543" s="31"/>
      <c r="AA2543" s="43"/>
      <c r="AB2543" s="18"/>
      <c r="AC2543" s="18"/>
      <c r="AE2543" s="18"/>
      <c r="AF2543" s="18"/>
      <c r="AG2543" s="18"/>
      <c r="AI2543" s="18"/>
      <c r="AK2543" s="18"/>
      <c r="AL2543" s="18"/>
      <c r="AN2543" s="36"/>
      <c r="AO2543" s="36"/>
      <c r="AP2543" s="36"/>
      <c r="AQ2543" s="36"/>
      <c r="AR2543" s="36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</row>
    <row r="2544" spans="6:69" x14ac:dyDescent="0.25">
      <c r="F2544" s="18"/>
      <c r="G2544" s="18"/>
      <c r="H2544" s="252"/>
      <c r="I2544" s="18"/>
      <c r="J2544" s="18"/>
      <c r="W2544" s="215"/>
      <c r="X2544" s="18"/>
      <c r="Y2544" s="31"/>
      <c r="Z2544" s="31"/>
      <c r="AA2544" s="43"/>
      <c r="AB2544" s="18"/>
      <c r="AC2544" s="18"/>
      <c r="AE2544" s="18"/>
      <c r="AF2544" s="18"/>
      <c r="AG2544" s="18"/>
      <c r="AI2544" s="18"/>
      <c r="AK2544" s="18"/>
      <c r="AL2544" s="18"/>
      <c r="AN2544" s="36"/>
      <c r="AO2544" s="36"/>
      <c r="AP2544" s="36"/>
      <c r="AQ2544" s="36"/>
      <c r="AR2544" s="36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</row>
    <row r="2545" spans="6:69" x14ac:dyDescent="0.25">
      <c r="F2545" s="18"/>
      <c r="G2545" s="18"/>
      <c r="H2545" s="252"/>
      <c r="I2545" s="18"/>
      <c r="J2545" s="18"/>
      <c r="W2545" s="215"/>
      <c r="X2545" s="18"/>
      <c r="Y2545" s="31"/>
      <c r="Z2545" s="31"/>
      <c r="AA2545" s="43"/>
      <c r="AB2545" s="18"/>
      <c r="AC2545" s="18"/>
      <c r="AE2545" s="18"/>
      <c r="AF2545" s="18"/>
      <c r="AG2545" s="18"/>
      <c r="AI2545" s="18"/>
      <c r="AK2545" s="18"/>
      <c r="AL2545" s="18"/>
      <c r="AN2545" s="36"/>
      <c r="AO2545" s="36"/>
      <c r="AP2545" s="36"/>
      <c r="AQ2545" s="36"/>
      <c r="AR2545" s="36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</row>
    <row r="2546" spans="6:69" x14ac:dyDescent="0.25">
      <c r="F2546" s="18"/>
      <c r="G2546" s="18"/>
      <c r="H2546" s="252"/>
      <c r="I2546" s="18"/>
      <c r="J2546" s="18"/>
      <c r="W2546" s="215"/>
      <c r="X2546" s="18"/>
      <c r="Y2546" s="31"/>
      <c r="Z2546" s="31"/>
      <c r="AA2546" s="43"/>
      <c r="AB2546" s="18"/>
      <c r="AC2546" s="18"/>
      <c r="AE2546" s="18"/>
      <c r="AF2546" s="18"/>
      <c r="AG2546" s="18"/>
      <c r="AI2546" s="18"/>
      <c r="AK2546" s="18"/>
      <c r="AL2546" s="18"/>
      <c r="AN2546" s="36"/>
      <c r="AO2546" s="36"/>
      <c r="AP2546" s="36"/>
      <c r="AQ2546" s="36"/>
      <c r="AR2546" s="36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</row>
    <row r="2547" spans="6:69" x14ac:dyDescent="0.25">
      <c r="F2547" s="18"/>
      <c r="G2547" s="18"/>
      <c r="H2547" s="252"/>
      <c r="I2547" s="18"/>
      <c r="J2547" s="18"/>
      <c r="W2547" s="215"/>
      <c r="X2547" s="18"/>
      <c r="Y2547" s="31"/>
      <c r="Z2547" s="31"/>
      <c r="AA2547" s="43"/>
      <c r="AB2547" s="18"/>
      <c r="AC2547" s="18"/>
      <c r="AE2547" s="18"/>
      <c r="AF2547" s="18"/>
      <c r="AG2547" s="18"/>
      <c r="AI2547" s="18"/>
      <c r="AK2547" s="18"/>
      <c r="AL2547" s="18"/>
      <c r="AN2547" s="36"/>
      <c r="AO2547" s="36"/>
      <c r="AP2547" s="36"/>
      <c r="AQ2547" s="36"/>
      <c r="AR2547" s="36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</row>
    <row r="2548" spans="6:69" x14ac:dyDescent="0.25">
      <c r="F2548" s="18"/>
      <c r="G2548" s="18"/>
      <c r="H2548" s="252"/>
      <c r="I2548" s="18"/>
      <c r="J2548" s="18"/>
      <c r="W2548" s="215"/>
      <c r="X2548" s="18"/>
      <c r="Y2548" s="31"/>
      <c r="Z2548" s="31"/>
      <c r="AA2548" s="43"/>
      <c r="AB2548" s="18"/>
      <c r="AC2548" s="18"/>
      <c r="AE2548" s="18"/>
      <c r="AF2548" s="18"/>
      <c r="AG2548" s="18"/>
      <c r="AI2548" s="18"/>
      <c r="AK2548" s="18"/>
      <c r="AL2548" s="18"/>
      <c r="AN2548" s="36"/>
      <c r="AO2548" s="36"/>
      <c r="AP2548" s="36"/>
      <c r="AQ2548" s="36"/>
      <c r="AR2548" s="36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</row>
    <row r="2549" spans="6:69" x14ac:dyDescent="0.25">
      <c r="F2549" s="18"/>
      <c r="G2549" s="18"/>
      <c r="H2549" s="252"/>
      <c r="I2549" s="18"/>
      <c r="J2549" s="18"/>
      <c r="W2549" s="215"/>
      <c r="X2549" s="18"/>
      <c r="Y2549" s="31"/>
      <c r="Z2549" s="31"/>
      <c r="AA2549" s="43"/>
      <c r="AB2549" s="18"/>
      <c r="AC2549" s="18"/>
      <c r="AE2549" s="18"/>
      <c r="AF2549" s="18"/>
      <c r="AG2549" s="18"/>
      <c r="AI2549" s="18"/>
      <c r="AK2549" s="18"/>
      <c r="AL2549" s="18"/>
      <c r="AN2549" s="36"/>
      <c r="AO2549" s="36"/>
      <c r="AP2549" s="36"/>
      <c r="AQ2549" s="36"/>
      <c r="AR2549" s="36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</row>
    <row r="2550" spans="6:69" x14ac:dyDescent="0.25">
      <c r="F2550" s="18"/>
      <c r="G2550" s="18"/>
      <c r="H2550" s="252"/>
      <c r="I2550" s="18"/>
      <c r="J2550" s="18"/>
      <c r="W2550" s="215"/>
      <c r="X2550" s="18"/>
      <c r="Y2550" s="31"/>
      <c r="Z2550" s="31"/>
      <c r="AA2550" s="43"/>
      <c r="AB2550" s="18"/>
      <c r="AC2550" s="18"/>
      <c r="AE2550" s="18"/>
      <c r="AF2550" s="18"/>
      <c r="AG2550" s="18"/>
      <c r="AI2550" s="18"/>
      <c r="AK2550" s="18"/>
      <c r="AL2550" s="18"/>
      <c r="AN2550" s="36"/>
      <c r="AO2550" s="36"/>
      <c r="AP2550" s="36"/>
      <c r="AQ2550" s="36"/>
      <c r="AR2550" s="36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</row>
    <row r="2551" spans="6:69" x14ac:dyDescent="0.25">
      <c r="F2551" s="18"/>
      <c r="G2551" s="18"/>
      <c r="H2551" s="252"/>
      <c r="I2551" s="18"/>
      <c r="J2551" s="18"/>
      <c r="W2551" s="215"/>
      <c r="X2551" s="18"/>
      <c r="Y2551" s="31"/>
      <c r="Z2551" s="31"/>
      <c r="AA2551" s="43"/>
      <c r="AB2551" s="18"/>
      <c r="AC2551" s="18"/>
      <c r="AE2551" s="18"/>
      <c r="AF2551" s="18"/>
      <c r="AG2551" s="18"/>
      <c r="AI2551" s="18"/>
      <c r="AK2551" s="18"/>
      <c r="AL2551" s="18"/>
      <c r="AN2551" s="36"/>
      <c r="AO2551" s="36"/>
      <c r="AP2551" s="36"/>
      <c r="AQ2551" s="36"/>
      <c r="AR2551" s="36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</row>
    <row r="2552" spans="6:69" x14ac:dyDescent="0.25">
      <c r="F2552" s="18"/>
      <c r="G2552" s="18"/>
      <c r="H2552" s="252"/>
      <c r="I2552" s="18"/>
      <c r="J2552" s="18"/>
      <c r="W2552" s="215"/>
      <c r="X2552" s="18"/>
      <c r="Y2552" s="31"/>
      <c r="Z2552" s="31"/>
      <c r="AA2552" s="43"/>
      <c r="AB2552" s="18"/>
      <c r="AC2552" s="18"/>
      <c r="AE2552" s="18"/>
      <c r="AF2552" s="18"/>
      <c r="AG2552" s="18"/>
      <c r="AI2552" s="18"/>
      <c r="AK2552" s="18"/>
      <c r="AL2552" s="18"/>
      <c r="AN2552" s="36"/>
      <c r="AO2552" s="36"/>
      <c r="AP2552" s="36"/>
      <c r="AQ2552" s="36"/>
      <c r="AR2552" s="36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</row>
    <row r="2553" spans="6:69" x14ac:dyDescent="0.25">
      <c r="F2553" s="18"/>
      <c r="G2553" s="18"/>
      <c r="H2553" s="252"/>
      <c r="I2553" s="18"/>
      <c r="J2553" s="18"/>
      <c r="W2553" s="215"/>
      <c r="X2553" s="18"/>
      <c r="Y2553" s="31"/>
      <c r="Z2553" s="31"/>
      <c r="AA2553" s="43"/>
      <c r="AB2553" s="18"/>
      <c r="AC2553" s="18"/>
      <c r="AE2553" s="18"/>
      <c r="AF2553" s="18"/>
      <c r="AG2553" s="18"/>
      <c r="AI2553" s="18"/>
      <c r="AK2553" s="18"/>
      <c r="AL2553" s="18"/>
      <c r="AN2553" s="36"/>
      <c r="AO2553" s="36"/>
      <c r="AP2553" s="36"/>
      <c r="AQ2553" s="36"/>
      <c r="AR2553" s="36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</row>
    <row r="2554" spans="6:69" x14ac:dyDescent="0.25">
      <c r="F2554" s="18"/>
      <c r="G2554" s="18"/>
      <c r="H2554" s="252"/>
      <c r="I2554" s="18"/>
      <c r="J2554" s="18"/>
      <c r="W2554" s="215"/>
      <c r="X2554" s="18"/>
      <c r="Y2554" s="31"/>
      <c r="Z2554" s="31"/>
      <c r="AA2554" s="43"/>
      <c r="AB2554" s="18"/>
      <c r="AC2554" s="18"/>
      <c r="AE2554" s="18"/>
      <c r="AF2554" s="18"/>
      <c r="AG2554" s="18"/>
      <c r="AI2554" s="18"/>
      <c r="AK2554" s="18"/>
      <c r="AL2554" s="18"/>
      <c r="AN2554" s="36"/>
      <c r="AO2554" s="36"/>
      <c r="AP2554" s="36"/>
      <c r="AQ2554" s="36"/>
      <c r="AR2554" s="36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</row>
    <row r="2555" spans="6:69" x14ac:dyDescent="0.25">
      <c r="F2555" s="18"/>
      <c r="G2555" s="18"/>
      <c r="H2555" s="252"/>
      <c r="I2555" s="18"/>
      <c r="J2555" s="18"/>
      <c r="W2555" s="215"/>
      <c r="X2555" s="18"/>
      <c r="Y2555" s="31"/>
      <c r="Z2555" s="31"/>
      <c r="AA2555" s="43"/>
      <c r="AB2555" s="18"/>
      <c r="AC2555" s="18"/>
      <c r="AE2555" s="18"/>
      <c r="AF2555" s="18"/>
      <c r="AG2555" s="18"/>
      <c r="AI2555" s="18"/>
      <c r="AK2555" s="18"/>
      <c r="AL2555" s="18"/>
      <c r="AN2555" s="36"/>
      <c r="AO2555" s="36"/>
      <c r="AP2555" s="36"/>
      <c r="AQ2555" s="36"/>
      <c r="AR2555" s="36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</row>
    <row r="2556" spans="6:69" x14ac:dyDescent="0.25">
      <c r="F2556" s="18"/>
      <c r="G2556" s="18"/>
      <c r="H2556" s="252"/>
      <c r="I2556" s="18"/>
      <c r="J2556" s="18"/>
      <c r="W2556" s="215"/>
      <c r="X2556" s="18"/>
      <c r="Y2556" s="31"/>
      <c r="Z2556" s="31"/>
      <c r="AA2556" s="43"/>
      <c r="AB2556" s="18"/>
      <c r="AC2556" s="18"/>
      <c r="AE2556" s="18"/>
      <c r="AF2556" s="18"/>
      <c r="AG2556" s="18"/>
      <c r="AI2556" s="18"/>
      <c r="AK2556" s="18"/>
      <c r="AL2556" s="18"/>
      <c r="AN2556" s="36"/>
      <c r="AO2556" s="36"/>
      <c r="AP2556" s="36"/>
      <c r="AQ2556" s="36"/>
      <c r="AR2556" s="36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</row>
    <row r="2557" spans="6:69" x14ac:dyDescent="0.25">
      <c r="F2557" s="18"/>
      <c r="G2557" s="18"/>
      <c r="H2557" s="252"/>
      <c r="I2557" s="18"/>
      <c r="J2557" s="18"/>
      <c r="W2557" s="215"/>
      <c r="X2557" s="18"/>
      <c r="Y2557" s="31"/>
      <c r="Z2557" s="31"/>
      <c r="AA2557" s="43"/>
      <c r="AB2557" s="18"/>
      <c r="AC2557" s="18"/>
      <c r="AE2557" s="18"/>
      <c r="AF2557" s="18"/>
      <c r="AG2557" s="18"/>
      <c r="AI2557" s="18"/>
      <c r="AK2557" s="18"/>
      <c r="AL2557" s="18"/>
      <c r="AN2557" s="36"/>
      <c r="AO2557" s="36"/>
      <c r="AP2557" s="36"/>
      <c r="AQ2557" s="36"/>
      <c r="AR2557" s="36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</row>
    <row r="2558" spans="6:69" x14ac:dyDescent="0.25">
      <c r="F2558" s="18"/>
      <c r="G2558" s="18"/>
      <c r="H2558" s="252"/>
      <c r="I2558" s="18"/>
      <c r="J2558" s="18"/>
      <c r="W2558" s="215"/>
      <c r="X2558" s="18"/>
      <c r="Y2558" s="31"/>
      <c r="Z2558" s="31"/>
      <c r="AA2558" s="43"/>
      <c r="AB2558" s="18"/>
      <c r="AC2558" s="18"/>
      <c r="AE2558" s="18"/>
      <c r="AF2558" s="18"/>
      <c r="AG2558" s="18"/>
      <c r="AI2558" s="18"/>
      <c r="AK2558" s="18"/>
      <c r="AL2558" s="18"/>
      <c r="AN2558" s="36"/>
      <c r="AO2558" s="36"/>
      <c r="AP2558" s="36"/>
      <c r="AQ2558" s="36"/>
      <c r="AR2558" s="36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</row>
    <row r="2559" spans="6:69" x14ac:dyDescent="0.25">
      <c r="F2559" s="18"/>
      <c r="G2559" s="18"/>
      <c r="H2559" s="252"/>
      <c r="I2559" s="18"/>
      <c r="J2559" s="18"/>
      <c r="W2559" s="215"/>
      <c r="X2559" s="18"/>
      <c r="Y2559" s="31"/>
      <c r="Z2559" s="31"/>
      <c r="AA2559" s="43"/>
      <c r="AB2559" s="18"/>
      <c r="AC2559" s="18"/>
      <c r="AE2559" s="18"/>
      <c r="AF2559" s="18"/>
      <c r="AG2559" s="18"/>
      <c r="AI2559" s="18"/>
      <c r="AK2559" s="18"/>
      <c r="AL2559" s="18"/>
      <c r="AN2559" s="36"/>
      <c r="AO2559" s="36"/>
      <c r="AP2559" s="36"/>
      <c r="AQ2559" s="36"/>
      <c r="AR2559" s="36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</row>
    <row r="2560" spans="6:69" x14ac:dyDescent="0.25">
      <c r="F2560" s="18"/>
      <c r="G2560" s="18"/>
      <c r="H2560" s="252"/>
      <c r="I2560" s="18"/>
      <c r="J2560" s="18"/>
      <c r="W2560" s="215"/>
      <c r="X2560" s="18"/>
      <c r="Y2560" s="31"/>
      <c r="Z2560" s="31"/>
      <c r="AA2560" s="43"/>
      <c r="AB2560" s="18"/>
      <c r="AC2560" s="18"/>
      <c r="AE2560" s="18"/>
      <c r="AF2560" s="18"/>
      <c r="AG2560" s="18"/>
      <c r="AI2560" s="18"/>
      <c r="AK2560" s="18"/>
      <c r="AL2560" s="18"/>
      <c r="AN2560" s="36"/>
      <c r="AO2560" s="36"/>
      <c r="AP2560" s="36"/>
      <c r="AQ2560" s="36"/>
      <c r="AR2560" s="36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</row>
    <row r="2561" spans="6:69" x14ac:dyDescent="0.25">
      <c r="F2561" s="18"/>
      <c r="G2561" s="18"/>
      <c r="H2561" s="252"/>
      <c r="I2561" s="18"/>
      <c r="J2561" s="18"/>
      <c r="W2561" s="215"/>
      <c r="X2561" s="18"/>
      <c r="Y2561" s="31"/>
      <c r="Z2561" s="31"/>
      <c r="AA2561" s="43"/>
      <c r="AB2561" s="18"/>
      <c r="AC2561" s="18"/>
      <c r="AE2561" s="18"/>
      <c r="AF2561" s="18"/>
      <c r="AG2561" s="18"/>
      <c r="AI2561" s="18"/>
      <c r="AK2561" s="18"/>
      <c r="AL2561" s="18"/>
      <c r="AN2561" s="36"/>
      <c r="AO2561" s="36"/>
      <c r="AP2561" s="36"/>
      <c r="AQ2561" s="36"/>
      <c r="AR2561" s="36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</row>
    <row r="2562" spans="6:69" x14ac:dyDescent="0.25">
      <c r="F2562" s="18"/>
      <c r="G2562" s="18"/>
      <c r="H2562" s="252"/>
      <c r="I2562" s="18"/>
      <c r="J2562" s="18"/>
      <c r="W2562" s="215"/>
      <c r="X2562" s="18"/>
      <c r="Y2562" s="31"/>
      <c r="Z2562" s="31"/>
      <c r="AA2562" s="43"/>
      <c r="AB2562" s="18"/>
      <c r="AC2562" s="18"/>
      <c r="AE2562" s="18"/>
      <c r="AF2562" s="18"/>
      <c r="AG2562" s="18"/>
      <c r="AI2562" s="18"/>
      <c r="AK2562" s="18"/>
      <c r="AL2562" s="18"/>
      <c r="AN2562" s="36"/>
      <c r="AO2562" s="36"/>
      <c r="AP2562" s="36"/>
      <c r="AQ2562" s="36"/>
      <c r="AR2562" s="36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</row>
    <row r="2563" spans="6:69" x14ac:dyDescent="0.25">
      <c r="F2563" s="18"/>
      <c r="G2563" s="18"/>
      <c r="H2563" s="252"/>
      <c r="I2563" s="18"/>
      <c r="J2563" s="18"/>
      <c r="W2563" s="215"/>
      <c r="X2563" s="18"/>
      <c r="Y2563" s="31"/>
      <c r="Z2563" s="31"/>
      <c r="AA2563" s="43"/>
      <c r="AB2563" s="18"/>
      <c r="AC2563" s="18"/>
      <c r="AE2563" s="18"/>
      <c r="AF2563" s="18"/>
      <c r="AG2563" s="18"/>
      <c r="AI2563" s="18"/>
      <c r="AK2563" s="18"/>
      <c r="AL2563" s="18"/>
      <c r="AN2563" s="36"/>
      <c r="AO2563" s="36"/>
      <c r="AP2563" s="36"/>
      <c r="AQ2563" s="36"/>
      <c r="AR2563" s="36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</row>
    <row r="2564" spans="6:69" x14ac:dyDescent="0.25">
      <c r="F2564" s="18"/>
      <c r="G2564" s="18"/>
      <c r="H2564" s="252"/>
      <c r="I2564" s="18"/>
      <c r="J2564" s="18"/>
      <c r="W2564" s="215"/>
      <c r="X2564" s="18"/>
      <c r="Y2564" s="31"/>
      <c r="Z2564" s="31"/>
      <c r="AA2564" s="43"/>
      <c r="AB2564" s="18"/>
      <c r="AC2564" s="18"/>
      <c r="AE2564" s="18"/>
      <c r="AF2564" s="18"/>
      <c r="AG2564" s="18"/>
      <c r="AI2564" s="18"/>
      <c r="AK2564" s="18"/>
      <c r="AL2564" s="18"/>
      <c r="AN2564" s="36"/>
      <c r="AO2564" s="36"/>
      <c r="AP2564" s="36"/>
      <c r="AQ2564" s="36"/>
      <c r="AR2564" s="36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</row>
    <row r="2565" spans="6:69" x14ac:dyDescent="0.25">
      <c r="F2565" s="18"/>
      <c r="G2565" s="18"/>
      <c r="H2565" s="252"/>
      <c r="I2565" s="18"/>
      <c r="J2565" s="18"/>
      <c r="W2565" s="215"/>
      <c r="X2565" s="18"/>
      <c r="Y2565" s="31"/>
      <c r="Z2565" s="31"/>
      <c r="AA2565" s="43"/>
      <c r="AB2565" s="18"/>
      <c r="AC2565" s="18"/>
      <c r="AE2565" s="18"/>
      <c r="AF2565" s="18"/>
      <c r="AG2565" s="18"/>
      <c r="AI2565" s="18"/>
      <c r="AK2565" s="18"/>
      <c r="AL2565" s="18"/>
      <c r="AN2565" s="36"/>
      <c r="AO2565" s="36"/>
      <c r="AP2565" s="36"/>
      <c r="AQ2565" s="36"/>
      <c r="AR2565" s="36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</row>
    <row r="2566" spans="6:69" x14ac:dyDescent="0.25">
      <c r="F2566" s="18"/>
      <c r="G2566" s="18"/>
      <c r="H2566" s="252"/>
      <c r="I2566" s="18"/>
      <c r="J2566" s="18"/>
      <c r="W2566" s="215"/>
      <c r="X2566" s="18"/>
      <c r="Y2566" s="31"/>
      <c r="Z2566" s="31"/>
      <c r="AA2566" s="43"/>
      <c r="AB2566" s="18"/>
      <c r="AC2566" s="18"/>
      <c r="AE2566" s="18"/>
      <c r="AF2566" s="18"/>
      <c r="AG2566" s="18"/>
      <c r="AI2566" s="18"/>
      <c r="AK2566" s="18"/>
      <c r="AL2566" s="18"/>
      <c r="AN2566" s="36"/>
      <c r="AO2566" s="36"/>
      <c r="AP2566" s="36"/>
      <c r="AQ2566" s="36"/>
      <c r="AR2566" s="36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</row>
    <row r="2567" spans="6:69" x14ac:dyDescent="0.25">
      <c r="F2567" s="18"/>
      <c r="G2567" s="18"/>
      <c r="H2567" s="252"/>
      <c r="I2567" s="18"/>
      <c r="J2567" s="18"/>
      <c r="W2567" s="215"/>
      <c r="X2567" s="18"/>
      <c r="Y2567" s="31"/>
      <c r="Z2567" s="31"/>
      <c r="AA2567" s="43"/>
      <c r="AB2567" s="18"/>
      <c r="AC2567" s="18"/>
      <c r="AE2567" s="18"/>
      <c r="AF2567" s="18"/>
      <c r="AG2567" s="18"/>
      <c r="AI2567" s="18"/>
      <c r="AK2567" s="18"/>
      <c r="AL2567" s="18"/>
      <c r="AN2567" s="36"/>
      <c r="AO2567" s="36"/>
      <c r="AP2567" s="36"/>
      <c r="AQ2567" s="36"/>
      <c r="AR2567" s="36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</row>
    <row r="2568" spans="6:69" x14ac:dyDescent="0.25">
      <c r="F2568" s="18"/>
      <c r="G2568" s="18"/>
      <c r="H2568" s="252"/>
      <c r="I2568" s="18"/>
      <c r="J2568" s="18"/>
      <c r="W2568" s="215"/>
      <c r="X2568" s="18"/>
      <c r="Y2568" s="31"/>
      <c r="Z2568" s="31"/>
      <c r="AA2568" s="43"/>
      <c r="AB2568" s="18"/>
      <c r="AC2568" s="18"/>
      <c r="AE2568" s="18"/>
      <c r="AF2568" s="18"/>
      <c r="AG2568" s="18"/>
      <c r="AI2568" s="18"/>
      <c r="AK2568" s="18"/>
      <c r="AL2568" s="18"/>
      <c r="AN2568" s="36"/>
      <c r="AO2568" s="36"/>
      <c r="AP2568" s="36"/>
      <c r="AQ2568" s="36"/>
      <c r="AR2568" s="36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</row>
    <row r="2569" spans="6:69" x14ac:dyDescent="0.25">
      <c r="F2569" s="18"/>
      <c r="G2569" s="18"/>
      <c r="H2569" s="252"/>
      <c r="I2569" s="18"/>
      <c r="J2569" s="18"/>
      <c r="W2569" s="215"/>
      <c r="X2569" s="18"/>
      <c r="Y2569" s="31"/>
      <c r="Z2569" s="31"/>
      <c r="AA2569" s="43"/>
      <c r="AB2569" s="18"/>
      <c r="AC2569" s="18"/>
      <c r="AE2569" s="18"/>
      <c r="AF2569" s="18"/>
      <c r="AG2569" s="18"/>
      <c r="AI2569" s="18"/>
      <c r="AK2569" s="18"/>
      <c r="AL2569" s="18"/>
      <c r="AN2569" s="36"/>
      <c r="AO2569" s="36"/>
      <c r="AP2569" s="36"/>
      <c r="AQ2569" s="36"/>
      <c r="AR2569" s="36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</row>
    <row r="2570" spans="6:69" x14ac:dyDescent="0.25">
      <c r="F2570" s="18"/>
      <c r="G2570" s="18"/>
      <c r="H2570" s="252"/>
      <c r="I2570" s="18"/>
      <c r="J2570" s="18"/>
      <c r="W2570" s="215"/>
      <c r="X2570" s="18"/>
      <c r="Y2570" s="31"/>
      <c r="Z2570" s="31"/>
      <c r="AA2570" s="43"/>
      <c r="AB2570" s="18"/>
      <c r="AC2570" s="18"/>
      <c r="AE2570" s="18"/>
      <c r="AF2570" s="18"/>
      <c r="AG2570" s="18"/>
      <c r="AI2570" s="18"/>
      <c r="AK2570" s="18"/>
      <c r="AL2570" s="18"/>
      <c r="AN2570" s="36"/>
      <c r="AO2570" s="36"/>
      <c r="AP2570" s="36"/>
      <c r="AQ2570" s="36"/>
      <c r="AR2570" s="36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</row>
    <row r="2571" spans="6:69" x14ac:dyDescent="0.25">
      <c r="F2571" s="18"/>
      <c r="G2571" s="18"/>
      <c r="H2571" s="252"/>
      <c r="I2571" s="18"/>
      <c r="J2571" s="18"/>
      <c r="W2571" s="215"/>
      <c r="X2571" s="18"/>
      <c r="Y2571" s="31"/>
      <c r="Z2571" s="31"/>
      <c r="AA2571" s="43"/>
      <c r="AB2571" s="18"/>
      <c r="AC2571" s="18"/>
      <c r="AE2571" s="18"/>
      <c r="AF2571" s="18"/>
      <c r="AG2571" s="18"/>
      <c r="AI2571" s="18"/>
      <c r="AK2571" s="18"/>
      <c r="AL2571" s="18"/>
      <c r="AN2571" s="36"/>
      <c r="AO2571" s="36"/>
      <c r="AP2571" s="36"/>
      <c r="AQ2571" s="36"/>
      <c r="AR2571" s="36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</row>
    <row r="2572" spans="6:69" x14ac:dyDescent="0.25">
      <c r="F2572" s="18"/>
      <c r="G2572" s="18"/>
      <c r="H2572" s="252"/>
      <c r="I2572" s="18"/>
      <c r="J2572" s="18"/>
      <c r="W2572" s="215"/>
      <c r="X2572" s="18"/>
      <c r="Y2572" s="31"/>
      <c r="Z2572" s="31"/>
      <c r="AA2572" s="43"/>
      <c r="AB2572" s="18"/>
      <c r="AC2572" s="18"/>
      <c r="AE2572" s="18"/>
      <c r="AF2572" s="18"/>
      <c r="AG2572" s="18"/>
      <c r="AI2572" s="18"/>
      <c r="AK2572" s="18"/>
      <c r="AL2572" s="18"/>
      <c r="AN2572" s="36"/>
      <c r="AO2572" s="36"/>
      <c r="AP2572" s="36"/>
      <c r="AQ2572" s="36"/>
      <c r="AR2572" s="36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</row>
    <row r="2573" spans="6:69" x14ac:dyDescent="0.25">
      <c r="F2573" s="18"/>
      <c r="G2573" s="18"/>
      <c r="H2573" s="252"/>
      <c r="I2573" s="18"/>
      <c r="J2573" s="18"/>
      <c r="W2573" s="215"/>
      <c r="X2573" s="18"/>
      <c r="Y2573" s="31"/>
      <c r="Z2573" s="31"/>
      <c r="AA2573" s="43"/>
      <c r="AB2573" s="18"/>
      <c r="AC2573" s="18"/>
      <c r="AE2573" s="18"/>
      <c r="AF2573" s="18"/>
      <c r="AG2573" s="18"/>
      <c r="AI2573" s="18"/>
      <c r="AK2573" s="18"/>
      <c r="AL2573" s="18"/>
      <c r="AN2573" s="36"/>
      <c r="AO2573" s="36"/>
      <c r="AP2573" s="36"/>
      <c r="AQ2573" s="36"/>
      <c r="AR2573" s="36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</row>
    <row r="2574" spans="6:69" x14ac:dyDescent="0.25">
      <c r="F2574" s="18"/>
      <c r="G2574" s="18"/>
      <c r="H2574" s="252"/>
      <c r="I2574" s="18"/>
      <c r="J2574" s="18"/>
      <c r="W2574" s="215"/>
      <c r="X2574" s="18"/>
      <c r="Y2574" s="31"/>
      <c r="Z2574" s="31"/>
      <c r="AA2574" s="43"/>
      <c r="AB2574" s="18"/>
      <c r="AC2574" s="18"/>
      <c r="AE2574" s="18"/>
      <c r="AF2574" s="18"/>
      <c r="AG2574" s="18"/>
      <c r="AI2574" s="18"/>
      <c r="AK2574" s="18"/>
      <c r="AL2574" s="18"/>
      <c r="AN2574" s="36"/>
      <c r="AO2574" s="36"/>
      <c r="AP2574" s="36"/>
      <c r="AQ2574" s="36"/>
      <c r="AR2574" s="36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</row>
    <row r="2575" spans="6:69" x14ac:dyDescent="0.25">
      <c r="F2575" s="18"/>
      <c r="G2575" s="18"/>
      <c r="H2575" s="252"/>
      <c r="I2575" s="18"/>
      <c r="J2575" s="18"/>
      <c r="W2575" s="215"/>
      <c r="X2575" s="18"/>
      <c r="Y2575" s="31"/>
      <c r="Z2575" s="31"/>
      <c r="AA2575" s="43"/>
      <c r="AB2575" s="18"/>
      <c r="AC2575" s="18"/>
      <c r="AE2575" s="18"/>
      <c r="AF2575" s="18"/>
      <c r="AG2575" s="18"/>
      <c r="AI2575" s="18"/>
      <c r="AK2575" s="18"/>
      <c r="AL2575" s="18"/>
      <c r="AN2575" s="36"/>
      <c r="AO2575" s="36"/>
      <c r="AP2575" s="36"/>
      <c r="AQ2575" s="36"/>
      <c r="AR2575" s="36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</row>
    <row r="2576" spans="6:69" x14ac:dyDescent="0.25">
      <c r="F2576" s="18"/>
      <c r="G2576" s="18"/>
      <c r="H2576" s="252"/>
      <c r="I2576" s="18"/>
      <c r="J2576" s="18"/>
      <c r="W2576" s="215"/>
      <c r="X2576" s="18"/>
      <c r="Y2576" s="31"/>
      <c r="Z2576" s="31"/>
      <c r="AA2576" s="43"/>
      <c r="AB2576" s="18"/>
      <c r="AC2576" s="18"/>
      <c r="AE2576" s="18"/>
      <c r="AF2576" s="18"/>
      <c r="AG2576" s="18"/>
      <c r="AI2576" s="18"/>
      <c r="AK2576" s="18"/>
      <c r="AL2576" s="18"/>
      <c r="AN2576" s="36"/>
      <c r="AO2576" s="36"/>
      <c r="AP2576" s="36"/>
      <c r="AQ2576" s="36"/>
      <c r="AR2576" s="36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</row>
    <row r="2577" spans="6:69" x14ac:dyDescent="0.25">
      <c r="F2577" s="18"/>
      <c r="G2577" s="18"/>
      <c r="H2577" s="252"/>
      <c r="I2577" s="18"/>
      <c r="J2577" s="18"/>
      <c r="W2577" s="215"/>
      <c r="X2577" s="18"/>
      <c r="Y2577" s="31"/>
      <c r="Z2577" s="31"/>
      <c r="AA2577" s="43"/>
      <c r="AB2577" s="18"/>
      <c r="AC2577" s="18"/>
      <c r="AE2577" s="18"/>
      <c r="AF2577" s="18"/>
      <c r="AG2577" s="18"/>
      <c r="AI2577" s="18"/>
      <c r="AK2577" s="18"/>
      <c r="AL2577" s="18"/>
      <c r="AN2577" s="36"/>
      <c r="AO2577" s="36"/>
      <c r="AP2577" s="36"/>
      <c r="AQ2577" s="36"/>
      <c r="AR2577" s="36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</row>
    <row r="2578" spans="6:69" x14ac:dyDescent="0.25">
      <c r="F2578" s="18"/>
      <c r="G2578" s="18"/>
      <c r="H2578" s="252"/>
      <c r="I2578" s="18"/>
      <c r="J2578" s="18"/>
      <c r="W2578" s="215"/>
      <c r="X2578" s="18"/>
      <c r="Y2578" s="31"/>
      <c r="Z2578" s="31"/>
      <c r="AA2578" s="43"/>
      <c r="AB2578" s="18"/>
      <c r="AC2578" s="18"/>
      <c r="AE2578" s="18"/>
      <c r="AF2578" s="18"/>
      <c r="AG2578" s="18"/>
      <c r="AI2578" s="18"/>
      <c r="AK2578" s="18"/>
      <c r="AL2578" s="18"/>
      <c r="AN2578" s="36"/>
      <c r="AO2578" s="36"/>
      <c r="AP2578" s="36"/>
      <c r="AQ2578" s="36"/>
      <c r="AR2578" s="36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</row>
    <row r="2579" spans="6:69" x14ac:dyDescent="0.25">
      <c r="F2579" s="18"/>
      <c r="G2579" s="18"/>
      <c r="H2579" s="252"/>
      <c r="I2579" s="18"/>
      <c r="J2579" s="18"/>
      <c r="W2579" s="215"/>
      <c r="X2579" s="18"/>
      <c r="Y2579" s="31"/>
      <c r="Z2579" s="31"/>
      <c r="AA2579" s="43"/>
      <c r="AB2579" s="18"/>
      <c r="AC2579" s="18"/>
      <c r="AE2579" s="18"/>
      <c r="AF2579" s="18"/>
      <c r="AG2579" s="18"/>
      <c r="AI2579" s="18"/>
      <c r="AK2579" s="18"/>
      <c r="AL2579" s="18"/>
      <c r="AN2579" s="36"/>
      <c r="AO2579" s="36"/>
      <c r="AP2579" s="36"/>
      <c r="AQ2579" s="36"/>
      <c r="AR2579" s="36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</row>
    <row r="2580" spans="6:69" x14ac:dyDescent="0.25">
      <c r="F2580" s="18"/>
      <c r="G2580" s="18"/>
      <c r="H2580" s="252"/>
      <c r="I2580" s="18"/>
      <c r="J2580" s="18"/>
      <c r="W2580" s="215"/>
      <c r="X2580" s="18"/>
      <c r="Y2580" s="31"/>
      <c r="Z2580" s="31"/>
      <c r="AA2580" s="43"/>
      <c r="AB2580" s="18"/>
      <c r="AC2580" s="18"/>
      <c r="AE2580" s="18"/>
      <c r="AF2580" s="18"/>
      <c r="AG2580" s="18"/>
      <c r="AI2580" s="18"/>
      <c r="AK2580" s="18"/>
      <c r="AL2580" s="18"/>
      <c r="AN2580" s="36"/>
      <c r="AO2580" s="36"/>
      <c r="AP2580" s="36"/>
      <c r="AQ2580" s="36"/>
      <c r="AR2580" s="36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</row>
    <row r="2581" spans="6:69" x14ac:dyDescent="0.25">
      <c r="F2581" s="18"/>
      <c r="G2581" s="18"/>
      <c r="H2581" s="252"/>
      <c r="I2581" s="18"/>
      <c r="J2581" s="18"/>
      <c r="W2581" s="215"/>
      <c r="X2581" s="18"/>
      <c r="Y2581" s="31"/>
      <c r="Z2581" s="31"/>
      <c r="AA2581" s="43"/>
      <c r="AB2581" s="18"/>
      <c r="AC2581" s="18"/>
      <c r="AE2581" s="18"/>
      <c r="AF2581" s="18"/>
      <c r="AG2581" s="18"/>
      <c r="AI2581" s="18"/>
      <c r="AK2581" s="18"/>
      <c r="AL2581" s="18"/>
      <c r="AN2581" s="36"/>
      <c r="AO2581" s="36"/>
      <c r="AP2581" s="36"/>
      <c r="AQ2581" s="36"/>
      <c r="AR2581" s="36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</row>
    <row r="2582" spans="6:69" x14ac:dyDescent="0.25">
      <c r="F2582" s="18"/>
      <c r="G2582" s="18"/>
      <c r="H2582" s="252"/>
      <c r="I2582" s="18"/>
      <c r="J2582" s="18"/>
      <c r="W2582" s="215"/>
      <c r="X2582" s="18"/>
      <c r="Y2582" s="31"/>
      <c r="Z2582" s="31"/>
      <c r="AA2582" s="43"/>
      <c r="AB2582" s="18"/>
      <c r="AC2582" s="18"/>
      <c r="AE2582" s="18"/>
      <c r="AF2582" s="18"/>
      <c r="AG2582" s="18"/>
      <c r="AI2582" s="18"/>
      <c r="AK2582" s="18"/>
      <c r="AL2582" s="18"/>
      <c r="AN2582" s="36"/>
      <c r="AO2582" s="36"/>
      <c r="AP2582" s="36"/>
      <c r="AQ2582" s="36"/>
      <c r="AR2582" s="36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</row>
    <row r="2583" spans="6:69" x14ac:dyDescent="0.25">
      <c r="F2583" s="18"/>
      <c r="G2583" s="18"/>
      <c r="H2583" s="252"/>
      <c r="I2583" s="18"/>
      <c r="J2583" s="18"/>
      <c r="W2583" s="215"/>
      <c r="X2583" s="18"/>
      <c r="Y2583" s="31"/>
      <c r="Z2583" s="31"/>
      <c r="AA2583" s="43"/>
      <c r="AB2583" s="18"/>
      <c r="AC2583" s="18"/>
      <c r="AE2583" s="18"/>
      <c r="AF2583" s="18"/>
      <c r="AG2583" s="18"/>
      <c r="AI2583" s="18"/>
      <c r="AK2583" s="18"/>
      <c r="AL2583" s="18"/>
      <c r="AN2583" s="36"/>
      <c r="AO2583" s="36"/>
      <c r="AP2583" s="36"/>
      <c r="AQ2583" s="36"/>
      <c r="AR2583" s="36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</row>
    <row r="2584" spans="6:69" x14ac:dyDescent="0.25">
      <c r="F2584" s="18"/>
      <c r="G2584" s="18"/>
      <c r="H2584" s="252"/>
      <c r="I2584" s="18"/>
      <c r="J2584" s="18"/>
      <c r="W2584" s="215"/>
      <c r="X2584" s="18"/>
      <c r="Y2584" s="31"/>
      <c r="Z2584" s="31"/>
      <c r="AA2584" s="43"/>
      <c r="AB2584" s="18"/>
      <c r="AC2584" s="18"/>
      <c r="AE2584" s="18"/>
      <c r="AF2584" s="18"/>
      <c r="AG2584" s="18"/>
      <c r="AI2584" s="18"/>
      <c r="AK2584" s="18"/>
      <c r="AL2584" s="18"/>
      <c r="AN2584" s="36"/>
      <c r="AO2584" s="36"/>
      <c r="AP2584" s="36"/>
      <c r="AQ2584" s="36"/>
      <c r="AR2584" s="36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</row>
    <row r="2585" spans="6:69" x14ac:dyDescent="0.25">
      <c r="F2585" s="18"/>
      <c r="G2585" s="18"/>
      <c r="H2585" s="252"/>
      <c r="I2585" s="18"/>
      <c r="J2585" s="18"/>
      <c r="W2585" s="215"/>
      <c r="X2585" s="18"/>
      <c r="Y2585" s="31"/>
      <c r="Z2585" s="31"/>
      <c r="AA2585" s="43"/>
      <c r="AB2585" s="18"/>
      <c r="AC2585" s="18"/>
      <c r="AE2585" s="18"/>
      <c r="AF2585" s="18"/>
      <c r="AG2585" s="18"/>
      <c r="AI2585" s="18"/>
      <c r="AK2585" s="18"/>
      <c r="AL2585" s="18"/>
      <c r="AN2585" s="36"/>
      <c r="AO2585" s="36"/>
      <c r="AP2585" s="36"/>
      <c r="AQ2585" s="36"/>
      <c r="AR2585" s="36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</row>
    <row r="2586" spans="6:69" x14ac:dyDescent="0.25">
      <c r="F2586" s="18"/>
      <c r="G2586" s="18"/>
      <c r="H2586" s="252"/>
      <c r="I2586" s="18"/>
      <c r="J2586" s="18"/>
      <c r="W2586" s="215"/>
      <c r="X2586" s="18"/>
      <c r="Y2586" s="31"/>
      <c r="Z2586" s="31"/>
      <c r="AA2586" s="43"/>
      <c r="AB2586" s="18"/>
      <c r="AC2586" s="18"/>
      <c r="AE2586" s="18"/>
      <c r="AF2586" s="18"/>
      <c r="AG2586" s="18"/>
      <c r="AI2586" s="18"/>
      <c r="AK2586" s="18"/>
      <c r="AL2586" s="18"/>
      <c r="AN2586" s="36"/>
      <c r="AO2586" s="36"/>
      <c r="AP2586" s="36"/>
      <c r="AQ2586" s="36"/>
      <c r="AR2586" s="36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</row>
    <row r="2587" spans="6:69" x14ac:dyDescent="0.25">
      <c r="F2587" s="18"/>
      <c r="G2587" s="18"/>
      <c r="H2587" s="252"/>
      <c r="I2587" s="18"/>
      <c r="J2587" s="18"/>
      <c r="W2587" s="215"/>
      <c r="X2587" s="18"/>
      <c r="Y2587" s="31"/>
      <c r="Z2587" s="31"/>
      <c r="AA2587" s="43"/>
      <c r="AB2587" s="18"/>
      <c r="AC2587" s="18"/>
      <c r="AE2587" s="18"/>
      <c r="AF2587" s="18"/>
      <c r="AG2587" s="18"/>
      <c r="AI2587" s="18"/>
      <c r="AK2587" s="18"/>
      <c r="AL2587" s="18"/>
      <c r="AN2587" s="36"/>
      <c r="AO2587" s="36"/>
      <c r="AP2587" s="36"/>
      <c r="AQ2587" s="36"/>
      <c r="AR2587" s="36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</row>
    <row r="2588" spans="6:69" x14ac:dyDescent="0.25">
      <c r="F2588" s="18"/>
      <c r="G2588" s="18"/>
      <c r="H2588" s="252"/>
      <c r="I2588" s="18"/>
      <c r="J2588" s="18"/>
      <c r="W2588" s="215"/>
      <c r="X2588" s="18"/>
      <c r="Y2588" s="31"/>
      <c r="Z2588" s="31"/>
      <c r="AA2588" s="43"/>
      <c r="AB2588" s="18"/>
      <c r="AC2588" s="18"/>
      <c r="AE2588" s="18"/>
      <c r="AF2588" s="18"/>
      <c r="AG2588" s="18"/>
      <c r="AI2588" s="18"/>
      <c r="AK2588" s="18"/>
      <c r="AL2588" s="18"/>
      <c r="AN2588" s="36"/>
      <c r="AO2588" s="36"/>
      <c r="AP2588" s="36"/>
      <c r="AQ2588" s="36"/>
      <c r="AR2588" s="36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</row>
    <row r="2589" spans="6:69" x14ac:dyDescent="0.25">
      <c r="F2589" s="18"/>
      <c r="G2589" s="18"/>
      <c r="H2589" s="252"/>
      <c r="I2589" s="18"/>
      <c r="J2589" s="18"/>
      <c r="W2589" s="215"/>
      <c r="X2589" s="18"/>
      <c r="Y2589" s="31"/>
      <c r="Z2589" s="31"/>
      <c r="AA2589" s="43"/>
      <c r="AB2589" s="18"/>
      <c r="AC2589" s="18"/>
      <c r="AE2589" s="18"/>
      <c r="AF2589" s="18"/>
      <c r="AG2589" s="18"/>
      <c r="AI2589" s="18"/>
      <c r="AK2589" s="18"/>
      <c r="AL2589" s="18"/>
      <c r="AN2589" s="36"/>
      <c r="AO2589" s="36"/>
      <c r="AP2589" s="36"/>
      <c r="AQ2589" s="36"/>
      <c r="AR2589" s="36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</row>
    <row r="2590" spans="6:69" x14ac:dyDescent="0.25">
      <c r="F2590" s="18"/>
      <c r="G2590" s="18"/>
      <c r="H2590" s="252"/>
      <c r="I2590" s="18"/>
      <c r="J2590" s="18"/>
      <c r="W2590" s="215"/>
      <c r="X2590" s="18"/>
      <c r="Y2590" s="31"/>
      <c r="Z2590" s="31"/>
      <c r="AA2590" s="43"/>
      <c r="AB2590" s="18"/>
      <c r="AC2590" s="18"/>
      <c r="AE2590" s="18"/>
      <c r="AF2590" s="18"/>
      <c r="AG2590" s="18"/>
      <c r="AI2590" s="18"/>
      <c r="AK2590" s="18"/>
      <c r="AL2590" s="18"/>
      <c r="AN2590" s="36"/>
      <c r="AO2590" s="36"/>
      <c r="AP2590" s="36"/>
      <c r="AQ2590" s="36"/>
      <c r="AR2590" s="36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</row>
    <row r="2591" spans="6:69" x14ac:dyDescent="0.25">
      <c r="F2591" s="18"/>
      <c r="G2591" s="18"/>
      <c r="H2591" s="252"/>
      <c r="I2591" s="18"/>
      <c r="J2591" s="18"/>
      <c r="W2591" s="215"/>
      <c r="X2591" s="18"/>
      <c r="Y2591" s="31"/>
      <c r="Z2591" s="31"/>
      <c r="AA2591" s="43"/>
      <c r="AB2591" s="18"/>
      <c r="AC2591" s="18"/>
      <c r="AE2591" s="18"/>
      <c r="AF2591" s="18"/>
      <c r="AG2591" s="18"/>
      <c r="AI2591" s="18"/>
      <c r="AK2591" s="18"/>
      <c r="AL2591" s="18"/>
      <c r="AN2591" s="36"/>
      <c r="AO2591" s="36"/>
      <c r="AP2591" s="36"/>
      <c r="AQ2591" s="36"/>
      <c r="AR2591" s="36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</row>
    <row r="2592" spans="6:69" x14ac:dyDescent="0.25">
      <c r="F2592" s="18"/>
      <c r="G2592" s="18"/>
      <c r="H2592" s="252"/>
      <c r="I2592" s="18"/>
      <c r="J2592" s="18"/>
      <c r="W2592" s="215"/>
      <c r="X2592" s="18"/>
      <c r="Y2592" s="31"/>
      <c r="Z2592" s="31"/>
      <c r="AA2592" s="43"/>
      <c r="AB2592" s="18"/>
      <c r="AC2592" s="18"/>
      <c r="AE2592" s="18"/>
      <c r="AF2592" s="18"/>
      <c r="AG2592" s="18"/>
      <c r="AI2592" s="18"/>
      <c r="AK2592" s="18"/>
      <c r="AL2592" s="18"/>
      <c r="AN2592" s="36"/>
      <c r="AO2592" s="36"/>
      <c r="AP2592" s="36"/>
      <c r="AQ2592" s="36"/>
      <c r="AR2592" s="36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</row>
    <row r="2593" spans="6:69" x14ac:dyDescent="0.25">
      <c r="F2593" s="18"/>
      <c r="G2593" s="18"/>
      <c r="H2593" s="252"/>
      <c r="I2593" s="18"/>
      <c r="J2593" s="18"/>
      <c r="W2593" s="215"/>
      <c r="X2593" s="18"/>
      <c r="Y2593" s="31"/>
      <c r="Z2593" s="31"/>
      <c r="AA2593" s="43"/>
      <c r="AB2593" s="18"/>
      <c r="AC2593" s="18"/>
      <c r="AE2593" s="18"/>
      <c r="AF2593" s="18"/>
      <c r="AG2593" s="18"/>
      <c r="AI2593" s="18"/>
      <c r="AK2593" s="18"/>
      <c r="AL2593" s="18"/>
      <c r="AN2593" s="36"/>
      <c r="AO2593" s="36"/>
      <c r="AP2593" s="36"/>
      <c r="AQ2593" s="36"/>
      <c r="AR2593" s="36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</row>
    <row r="2594" spans="6:69" x14ac:dyDescent="0.25">
      <c r="F2594" s="18"/>
      <c r="G2594" s="18"/>
      <c r="H2594" s="252"/>
      <c r="I2594" s="18"/>
      <c r="J2594" s="18"/>
      <c r="W2594" s="215"/>
      <c r="X2594" s="18"/>
      <c r="Y2594" s="31"/>
      <c r="Z2594" s="31"/>
      <c r="AA2594" s="43"/>
      <c r="AB2594" s="18"/>
      <c r="AC2594" s="18"/>
      <c r="AE2594" s="18"/>
      <c r="AF2594" s="18"/>
      <c r="AG2594" s="18"/>
      <c r="AI2594" s="18"/>
      <c r="AK2594" s="18"/>
      <c r="AL2594" s="18"/>
      <c r="AN2594" s="36"/>
      <c r="AO2594" s="36"/>
      <c r="AP2594" s="36"/>
      <c r="AQ2594" s="36"/>
      <c r="AR2594" s="36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</row>
    <row r="2595" spans="6:69" x14ac:dyDescent="0.25">
      <c r="F2595" s="18"/>
      <c r="G2595" s="18"/>
      <c r="H2595" s="252"/>
      <c r="I2595" s="18"/>
      <c r="J2595" s="18"/>
      <c r="W2595" s="215"/>
      <c r="X2595" s="18"/>
      <c r="Y2595" s="31"/>
      <c r="Z2595" s="31"/>
      <c r="AA2595" s="43"/>
      <c r="AB2595" s="18"/>
      <c r="AC2595" s="18"/>
      <c r="AE2595" s="18"/>
      <c r="AF2595" s="18"/>
      <c r="AG2595" s="18"/>
      <c r="AI2595" s="18"/>
      <c r="AK2595" s="18"/>
      <c r="AL2595" s="18"/>
      <c r="AN2595" s="36"/>
      <c r="AO2595" s="36"/>
      <c r="AP2595" s="36"/>
      <c r="AQ2595" s="36"/>
      <c r="AR2595" s="36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</row>
    <row r="2596" spans="6:69" x14ac:dyDescent="0.25">
      <c r="F2596" s="18"/>
      <c r="G2596" s="18"/>
      <c r="H2596" s="252"/>
      <c r="I2596" s="18"/>
      <c r="J2596" s="18"/>
      <c r="W2596" s="215"/>
      <c r="X2596" s="18"/>
      <c r="Y2596" s="31"/>
      <c r="Z2596" s="31"/>
      <c r="AA2596" s="43"/>
      <c r="AB2596" s="18"/>
      <c r="AC2596" s="18"/>
      <c r="AE2596" s="18"/>
      <c r="AF2596" s="18"/>
      <c r="AG2596" s="18"/>
      <c r="AI2596" s="18"/>
      <c r="AK2596" s="18"/>
      <c r="AL2596" s="18"/>
      <c r="AN2596" s="36"/>
      <c r="AO2596" s="36"/>
      <c r="AP2596" s="36"/>
      <c r="AQ2596" s="36"/>
      <c r="AR2596" s="36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</row>
    <row r="2597" spans="6:69" x14ac:dyDescent="0.25">
      <c r="F2597" s="18"/>
      <c r="G2597" s="18"/>
      <c r="H2597" s="252"/>
      <c r="I2597" s="18"/>
      <c r="J2597" s="18"/>
      <c r="W2597" s="215"/>
      <c r="X2597" s="18"/>
      <c r="Y2597" s="31"/>
      <c r="Z2597" s="31"/>
      <c r="AA2597" s="43"/>
      <c r="AB2597" s="18"/>
      <c r="AC2597" s="18"/>
      <c r="AE2597" s="18"/>
      <c r="AF2597" s="18"/>
      <c r="AG2597" s="18"/>
      <c r="AI2597" s="18"/>
      <c r="AK2597" s="18"/>
      <c r="AL2597" s="18"/>
      <c r="AN2597" s="36"/>
      <c r="AO2597" s="36"/>
      <c r="AP2597" s="36"/>
      <c r="AQ2597" s="36"/>
      <c r="AR2597" s="36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</row>
    <row r="2598" spans="6:69" x14ac:dyDescent="0.25">
      <c r="F2598" s="18"/>
      <c r="G2598" s="18"/>
      <c r="H2598" s="252"/>
      <c r="I2598" s="18"/>
      <c r="J2598" s="18"/>
      <c r="W2598" s="215"/>
      <c r="X2598" s="18"/>
      <c r="Y2598" s="31"/>
      <c r="Z2598" s="31"/>
      <c r="AA2598" s="43"/>
      <c r="AB2598" s="18"/>
      <c r="AC2598" s="18"/>
      <c r="AE2598" s="18"/>
      <c r="AF2598" s="18"/>
      <c r="AG2598" s="18"/>
      <c r="AI2598" s="18"/>
      <c r="AK2598" s="18"/>
      <c r="AL2598" s="18"/>
      <c r="AN2598" s="36"/>
      <c r="AO2598" s="36"/>
      <c r="AP2598" s="36"/>
      <c r="AQ2598" s="36"/>
      <c r="AR2598" s="36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</row>
    <row r="2599" spans="6:69" x14ac:dyDescent="0.25">
      <c r="F2599" s="18"/>
      <c r="G2599" s="18"/>
      <c r="H2599" s="252"/>
      <c r="I2599" s="18"/>
      <c r="J2599" s="18"/>
      <c r="W2599" s="215"/>
      <c r="X2599" s="18"/>
      <c r="Y2599" s="31"/>
      <c r="Z2599" s="31"/>
      <c r="AA2599" s="43"/>
      <c r="AB2599" s="18"/>
      <c r="AC2599" s="18"/>
      <c r="AE2599" s="18"/>
      <c r="AF2599" s="18"/>
      <c r="AG2599" s="18"/>
      <c r="AI2599" s="18"/>
      <c r="AK2599" s="18"/>
      <c r="AL2599" s="18"/>
      <c r="AN2599" s="36"/>
      <c r="AO2599" s="36"/>
      <c r="AP2599" s="36"/>
      <c r="AQ2599" s="36"/>
      <c r="AR2599" s="36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</row>
    <row r="2600" spans="6:69" x14ac:dyDescent="0.25">
      <c r="F2600" s="18"/>
      <c r="G2600" s="18"/>
      <c r="H2600" s="252"/>
      <c r="I2600" s="18"/>
      <c r="J2600" s="18"/>
      <c r="W2600" s="215"/>
      <c r="X2600" s="18"/>
      <c r="Y2600" s="31"/>
      <c r="Z2600" s="31"/>
      <c r="AA2600" s="43"/>
      <c r="AB2600" s="18"/>
      <c r="AC2600" s="18"/>
      <c r="AE2600" s="18"/>
      <c r="AF2600" s="18"/>
      <c r="AG2600" s="18"/>
      <c r="AI2600" s="18"/>
      <c r="AK2600" s="18"/>
      <c r="AL2600" s="18"/>
      <c r="AN2600" s="36"/>
      <c r="AO2600" s="36"/>
      <c r="AP2600" s="36"/>
      <c r="AQ2600" s="36"/>
      <c r="AR2600" s="36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</row>
    <row r="2601" spans="6:69" x14ac:dyDescent="0.25">
      <c r="F2601" s="18"/>
      <c r="G2601" s="18"/>
      <c r="H2601" s="252"/>
      <c r="I2601" s="18"/>
      <c r="J2601" s="18"/>
      <c r="W2601" s="215"/>
      <c r="X2601" s="18"/>
      <c r="Y2601" s="31"/>
      <c r="Z2601" s="31"/>
      <c r="AA2601" s="43"/>
      <c r="AB2601" s="18"/>
      <c r="AC2601" s="18"/>
      <c r="AE2601" s="18"/>
      <c r="AF2601" s="18"/>
      <c r="AG2601" s="18"/>
      <c r="AI2601" s="18"/>
      <c r="AK2601" s="18"/>
      <c r="AL2601" s="18"/>
      <c r="AN2601" s="36"/>
      <c r="AO2601" s="36"/>
      <c r="AP2601" s="36"/>
      <c r="AQ2601" s="36"/>
      <c r="AR2601" s="36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</row>
    <row r="2602" spans="6:69" x14ac:dyDescent="0.25">
      <c r="F2602" s="18"/>
      <c r="G2602" s="18"/>
      <c r="H2602" s="252"/>
      <c r="I2602" s="18"/>
      <c r="J2602" s="18"/>
      <c r="W2602" s="215"/>
      <c r="X2602" s="18"/>
      <c r="Y2602" s="31"/>
      <c r="Z2602" s="31"/>
      <c r="AA2602" s="43"/>
      <c r="AB2602" s="18"/>
      <c r="AC2602" s="18"/>
      <c r="AE2602" s="18"/>
      <c r="AF2602" s="18"/>
      <c r="AG2602" s="18"/>
      <c r="AI2602" s="18"/>
      <c r="AK2602" s="18"/>
      <c r="AL2602" s="18"/>
      <c r="AN2602" s="36"/>
      <c r="AO2602" s="36"/>
      <c r="AP2602" s="36"/>
      <c r="AQ2602" s="36"/>
      <c r="AR2602" s="36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</row>
    <row r="2603" spans="6:69" x14ac:dyDescent="0.25">
      <c r="F2603" s="18"/>
      <c r="G2603" s="18"/>
      <c r="H2603" s="252"/>
      <c r="I2603" s="18"/>
      <c r="J2603" s="18"/>
      <c r="W2603" s="215"/>
      <c r="X2603" s="18"/>
      <c r="Y2603" s="31"/>
      <c r="Z2603" s="31"/>
      <c r="AA2603" s="43"/>
      <c r="AB2603" s="18"/>
      <c r="AC2603" s="18"/>
      <c r="AE2603" s="18"/>
      <c r="AF2603" s="18"/>
      <c r="AG2603" s="18"/>
      <c r="AI2603" s="18"/>
      <c r="AK2603" s="18"/>
      <c r="AL2603" s="18"/>
      <c r="AN2603" s="36"/>
      <c r="AO2603" s="36"/>
      <c r="AP2603" s="36"/>
      <c r="AQ2603" s="36"/>
      <c r="AR2603" s="36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</row>
    <row r="2604" spans="6:69" x14ac:dyDescent="0.25">
      <c r="F2604" s="18"/>
      <c r="G2604" s="18"/>
      <c r="H2604" s="252"/>
      <c r="I2604" s="18"/>
      <c r="J2604" s="18"/>
      <c r="W2604" s="215"/>
      <c r="X2604" s="18"/>
      <c r="Y2604" s="31"/>
      <c r="Z2604" s="31"/>
      <c r="AA2604" s="43"/>
      <c r="AB2604" s="18"/>
      <c r="AC2604" s="18"/>
      <c r="AE2604" s="18"/>
      <c r="AF2604" s="18"/>
      <c r="AG2604" s="18"/>
      <c r="AI2604" s="18"/>
      <c r="AK2604" s="18"/>
      <c r="AL2604" s="18"/>
      <c r="AN2604" s="36"/>
      <c r="AO2604" s="36"/>
      <c r="AP2604" s="36"/>
      <c r="AQ2604" s="36"/>
      <c r="AR2604" s="36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</row>
    <row r="2605" spans="6:69" x14ac:dyDescent="0.25">
      <c r="F2605" s="18"/>
      <c r="G2605" s="18"/>
      <c r="H2605" s="252"/>
      <c r="I2605" s="18"/>
      <c r="J2605" s="18"/>
      <c r="W2605" s="215"/>
      <c r="X2605" s="18"/>
      <c r="Y2605" s="31"/>
      <c r="Z2605" s="31"/>
      <c r="AA2605" s="43"/>
      <c r="AB2605" s="18"/>
      <c r="AC2605" s="18"/>
      <c r="AE2605" s="18"/>
      <c r="AF2605" s="18"/>
      <c r="AG2605" s="18"/>
      <c r="AI2605" s="18"/>
      <c r="AK2605" s="18"/>
      <c r="AL2605" s="18"/>
      <c r="AN2605" s="36"/>
      <c r="AO2605" s="36"/>
      <c r="AP2605" s="36"/>
      <c r="AQ2605" s="36"/>
      <c r="AR2605" s="36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</row>
    <row r="2606" spans="6:69" x14ac:dyDescent="0.25">
      <c r="F2606" s="18"/>
      <c r="G2606" s="18"/>
      <c r="H2606" s="252"/>
      <c r="I2606" s="18"/>
      <c r="J2606" s="18"/>
      <c r="W2606" s="215"/>
      <c r="X2606" s="18"/>
      <c r="Y2606" s="31"/>
      <c r="Z2606" s="31"/>
      <c r="AA2606" s="43"/>
      <c r="AB2606" s="18"/>
      <c r="AC2606" s="18"/>
      <c r="AE2606" s="18"/>
      <c r="AF2606" s="18"/>
      <c r="AG2606" s="18"/>
      <c r="AI2606" s="18"/>
      <c r="AK2606" s="18"/>
      <c r="AL2606" s="18"/>
      <c r="AN2606" s="36"/>
      <c r="AO2606" s="36"/>
      <c r="AP2606" s="36"/>
      <c r="AQ2606" s="36"/>
      <c r="AR2606" s="36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</row>
    <row r="2607" spans="6:69" x14ac:dyDescent="0.25">
      <c r="F2607" s="18"/>
      <c r="G2607" s="18"/>
      <c r="H2607" s="252"/>
      <c r="I2607" s="18"/>
      <c r="J2607" s="18"/>
      <c r="W2607" s="215"/>
      <c r="X2607" s="18"/>
      <c r="Y2607" s="31"/>
      <c r="Z2607" s="31"/>
      <c r="AA2607" s="43"/>
      <c r="AB2607" s="18"/>
      <c r="AC2607" s="18"/>
      <c r="AE2607" s="18"/>
      <c r="AF2607" s="18"/>
      <c r="AG2607" s="18"/>
      <c r="AI2607" s="18"/>
      <c r="AK2607" s="18"/>
      <c r="AL2607" s="18"/>
      <c r="AN2607" s="36"/>
      <c r="AO2607" s="36"/>
      <c r="AP2607" s="36"/>
      <c r="AQ2607" s="36"/>
      <c r="AR2607" s="36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</row>
    <row r="2608" spans="6:69" x14ac:dyDescent="0.25">
      <c r="F2608" s="18"/>
      <c r="G2608" s="18"/>
      <c r="H2608" s="252"/>
      <c r="I2608" s="18"/>
      <c r="J2608" s="18"/>
      <c r="W2608" s="215"/>
      <c r="X2608" s="18"/>
      <c r="Y2608" s="31"/>
      <c r="Z2608" s="31"/>
      <c r="AA2608" s="43"/>
      <c r="AB2608" s="18"/>
      <c r="AC2608" s="18"/>
      <c r="AE2608" s="18"/>
      <c r="AF2608" s="18"/>
      <c r="AG2608" s="18"/>
      <c r="AI2608" s="18"/>
      <c r="AK2608" s="18"/>
      <c r="AL2608" s="18"/>
      <c r="AN2608" s="36"/>
      <c r="AO2608" s="36"/>
      <c r="AP2608" s="36"/>
      <c r="AQ2608" s="36"/>
      <c r="AR2608" s="36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</row>
    <row r="2609" spans="6:69" x14ac:dyDescent="0.25">
      <c r="F2609" s="18"/>
      <c r="G2609" s="18"/>
      <c r="H2609" s="252"/>
      <c r="I2609" s="18"/>
      <c r="J2609" s="18"/>
      <c r="W2609" s="215"/>
      <c r="X2609" s="18"/>
      <c r="Y2609" s="31"/>
      <c r="Z2609" s="31"/>
      <c r="AA2609" s="43"/>
      <c r="AB2609" s="18"/>
      <c r="AC2609" s="18"/>
      <c r="AE2609" s="18"/>
      <c r="AF2609" s="18"/>
      <c r="AG2609" s="18"/>
      <c r="AI2609" s="18"/>
      <c r="AK2609" s="18"/>
      <c r="AL2609" s="18"/>
      <c r="AN2609" s="36"/>
      <c r="AO2609" s="36"/>
      <c r="AP2609" s="36"/>
      <c r="AQ2609" s="36"/>
      <c r="AR2609" s="36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</row>
    <row r="2610" spans="6:69" x14ac:dyDescent="0.25">
      <c r="F2610" s="18"/>
      <c r="G2610" s="18"/>
      <c r="H2610" s="252"/>
      <c r="I2610" s="18"/>
      <c r="J2610" s="18"/>
      <c r="W2610" s="215"/>
      <c r="X2610" s="18"/>
      <c r="Y2610" s="31"/>
      <c r="Z2610" s="31"/>
      <c r="AA2610" s="43"/>
      <c r="AB2610" s="18"/>
      <c r="AC2610" s="18"/>
      <c r="AE2610" s="18"/>
      <c r="AF2610" s="18"/>
      <c r="AG2610" s="18"/>
      <c r="AI2610" s="18"/>
      <c r="AK2610" s="18"/>
      <c r="AL2610" s="18"/>
      <c r="AN2610" s="36"/>
      <c r="AO2610" s="36"/>
      <c r="AP2610" s="36"/>
      <c r="AQ2610" s="36"/>
      <c r="AR2610" s="36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</row>
    <row r="2611" spans="6:69" x14ac:dyDescent="0.25">
      <c r="F2611" s="18"/>
      <c r="G2611" s="18"/>
      <c r="H2611" s="252"/>
      <c r="I2611" s="18"/>
      <c r="J2611" s="18"/>
      <c r="W2611" s="215"/>
      <c r="X2611" s="18"/>
      <c r="Y2611" s="31"/>
      <c r="Z2611" s="31"/>
      <c r="AA2611" s="43"/>
      <c r="AB2611" s="18"/>
      <c r="AC2611" s="18"/>
      <c r="AE2611" s="18"/>
      <c r="AF2611" s="18"/>
      <c r="AG2611" s="18"/>
      <c r="AI2611" s="18"/>
      <c r="AK2611" s="18"/>
      <c r="AL2611" s="18"/>
      <c r="AN2611" s="36"/>
      <c r="AO2611" s="36"/>
      <c r="AP2611" s="36"/>
      <c r="AQ2611" s="36"/>
      <c r="AR2611" s="36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</row>
    <row r="2612" spans="6:69" x14ac:dyDescent="0.25">
      <c r="F2612" s="18"/>
      <c r="G2612" s="18"/>
      <c r="H2612" s="252"/>
      <c r="I2612" s="18"/>
      <c r="J2612" s="18"/>
      <c r="W2612" s="215"/>
      <c r="X2612" s="18"/>
      <c r="Y2612" s="31"/>
      <c r="Z2612" s="31"/>
      <c r="AA2612" s="43"/>
      <c r="AB2612" s="18"/>
      <c r="AC2612" s="18"/>
      <c r="AE2612" s="18"/>
      <c r="AF2612" s="18"/>
      <c r="AG2612" s="18"/>
      <c r="AI2612" s="18"/>
      <c r="AK2612" s="18"/>
      <c r="AL2612" s="18"/>
      <c r="AN2612" s="36"/>
      <c r="AO2612" s="36"/>
      <c r="AP2612" s="36"/>
      <c r="AQ2612" s="36"/>
      <c r="AR2612" s="36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</row>
    <row r="2613" spans="6:69" x14ac:dyDescent="0.25">
      <c r="F2613" s="18"/>
      <c r="G2613" s="18"/>
      <c r="H2613" s="252"/>
      <c r="I2613" s="18"/>
      <c r="J2613" s="18"/>
      <c r="W2613" s="215"/>
      <c r="X2613" s="18"/>
      <c r="Y2613" s="31"/>
      <c r="Z2613" s="31"/>
      <c r="AA2613" s="43"/>
      <c r="AB2613" s="18"/>
      <c r="AC2613" s="18"/>
      <c r="AE2613" s="18"/>
      <c r="AF2613" s="18"/>
      <c r="AG2613" s="18"/>
      <c r="AI2613" s="18"/>
      <c r="AK2613" s="18"/>
      <c r="AL2613" s="18"/>
      <c r="AN2613" s="36"/>
      <c r="AO2613" s="36"/>
      <c r="AP2613" s="36"/>
      <c r="AQ2613" s="36"/>
      <c r="AR2613" s="36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</row>
    <row r="2614" spans="6:69" x14ac:dyDescent="0.25">
      <c r="F2614" s="18"/>
      <c r="G2614" s="18"/>
      <c r="H2614" s="252"/>
      <c r="I2614" s="18"/>
      <c r="J2614" s="18"/>
      <c r="W2614" s="215"/>
      <c r="X2614" s="18"/>
      <c r="Y2614" s="31"/>
      <c r="Z2614" s="31"/>
      <c r="AA2614" s="43"/>
      <c r="AB2614" s="18"/>
      <c r="AC2614" s="18"/>
      <c r="AE2614" s="18"/>
      <c r="AF2614" s="18"/>
      <c r="AG2614" s="18"/>
      <c r="AI2614" s="18"/>
      <c r="AK2614" s="18"/>
      <c r="AL2614" s="18"/>
      <c r="AN2614" s="36"/>
      <c r="AO2614" s="36"/>
      <c r="AP2614" s="36"/>
      <c r="AQ2614" s="36"/>
      <c r="AR2614" s="36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</row>
    <row r="2615" spans="6:69" x14ac:dyDescent="0.25">
      <c r="F2615" s="18"/>
      <c r="G2615" s="18"/>
      <c r="H2615" s="252"/>
      <c r="I2615" s="18"/>
      <c r="J2615" s="18"/>
      <c r="W2615" s="215"/>
      <c r="X2615" s="18"/>
      <c r="Y2615" s="31"/>
      <c r="Z2615" s="31"/>
      <c r="AA2615" s="43"/>
      <c r="AB2615" s="18"/>
      <c r="AC2615" s="18"/>
      <c r="AE2615" s="18"/>
      <c r="AF2615" s="18"/>
      <c r="AG2615" s="18"/>
      <c r="AI2615" s="18"/>
      <c r="AK2615" s="18"/>
      <c r="AL2615" s="18"/>
      <c r="AN2615" s="36"/>
      <c r="AO2615" s="36"/>
      <c r="AP2615" s="36"/>
      <c r="AQ2615" s="36"/>
      <c r="AR2615" s="36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</row>
    <row r="2616" spans="6:69" x14ac:dyDescent="0.25">
      <c r="F2616" s="18"/>
      <c r="G2616" s="18"/>
      <c r="H2616" s="252"/>
      <c r="I2616" s="18"/>
      <c r="J2616" s="18"/>
      <c r="W2616" s="215"/>
      <c r="X2616" s="18"/>
      <c r="Y2616" s="31"/>
      <c r="Z2616" s="31"/>
      <c r="AA2616" s="43"/>
      <c r="AB2616" s="18"/>
      <c r="AC2616" s="18"/>
      <c r="AE2616" s="18"/>
      <c r="AF2616" s="18"/>
      <c r="AG2616" s="18"/>
      <c r="AI2616" s="18"/>
      <c r="AK2616" s="18"/>
      <c r="AL2616" s="18"/>
      <c r="AN2616" s="36"/>
      <c r="AO2616" s="36"/>
      <c r="AP2616" s="36"/>
      <c r="AQ2616" s="36"/>
      <c r="AR2616" s="36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</row>
    <row r="2617" spans="6:69" x14ac:dyDescent="0.25">
      <c r="F2617" s="18"/>
      <c r="G2617" s="18"/>
      <c r="H2617" s="252"/>
      <c r="I2617" s="18"/>
      <c r="J2617" s="18"/>
      <c r="W2617" s="215"/>
      <c r="X2617" s="18"/>
      <c r="Y2617" s="31"/>
      <c r="Z2617" s="31"/>
      <c r="AA2617" s="43"/>
      <c r="AB2617" s="18"/>
      <c r="AC2617" s="18"/>
      <c r="AE2617" s="18"/>
      <c r="AF2617" s="18"/>
      <c r="AG2617" s="18"/>
      <c r="AI2617" s="18"/>
      <c r="AK2617" s="18"/>
      <c r="AL2617" s="18"/>
      <c r="AN2617" s="36"/>
      <c r="AO2617" s="36"/>
      <c r="AP2617" s="36"/>
      <c r="AQ2617" s="36"/>
      <c r="AR2617" s="36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</row>
    <row r="2618" spans="6:69" x14ac:dyDescent="0.25">
      <c r="F2618" s="18"/>
      <c r="G2618" s="18"/>
      <c r="H2618" s="252"/>
      <c r="I2618" s="18"/>
      <c r="J2618" s="18"/>
      <c r="W2618" s="215"/>
      <c r="X2618" s="18"/>
      <c r="Y2618" s="31"/>
      <c r="Z2618" s="31"/>
      <c r="AA2618" s="43"/>
      <c r="AB2618" s="18"/>
      <c r="AC2618" s="18"/>
      <c r="AE2618" s="18"/>
      <c r="AF2618" s="18"/>
      <c r="AG2618" s="18"/>
      <c r="AI2618" s="18"/>
      <c r="AK2618" s="18"/>
      <c r="AL2618" s="18"/>
      <c r="AN2618" s="36"/>
      <c r="AO2618" s="36"/>
      <c r="AP2618" s="36"/>
      <c r="AQ2618" s="36"/>
      <c r="AR2618" s="36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</row>
    <row r="2619" spans="6:69" x14ac:dyDescent="0.25">
      <c r="F2619" s="18"/>
      <c r="G2619" s="18"/>
      <c r="H2619" s="252"/>
      <c r="I2619" s="18"/>
      <c r="J2619" s="18"/>
      <c r="W2619" s="215"/>
      <c r="X2619" s="18"/>
      <c r="Y2619" s="31"/>
      <c r="Z2619" s="31"/>
      <c r="AA2619" s="43"/>
      <c r="AB2619" s="18"/>
      <c r="AC2619" s="18"/>
      <c r="AE2619" s="18"/>
      <c r="AF2619" s="18"/>
      <c r="AG2619" s="18"/>
      <c r="AI2619" s="18"/>
      <c r="AK2619" s="18"/>
      <c r="AL2619" s="18"/>
      <c r="AN2619" s="36"/>
      <c r="AO2619" s="36"/>
      <c r="AP2619" s="36"/>
      <c r="AQ2619" s="36"/>
      <c r="AR2619" s="36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</row>
    <row r="2620" spans="6:69" x14ac:dyDescent="0.25">
      <c r="F2620" s="18"/>
      <c r="G2620" s="18"/>
      <c r="H2620" s="252"/>
      <c r="I2620" s="18"/>
      <c r="J2620" s="18"/>
      <c r="W2620" s="215"/>
      <c r="X2620" s="18"/>
      <c r="Y2620" s="31"/>
      <c r="Z2620" s="31"/>
      <c r="AA2620" s="43"/>
      <c r="AB2620" s="18"/>
      <c r="AC2620" s="18"/>
      <c r="AE2620" s="18"/>
      <c r="AF2620" s="18"/>
      <c r="AG2620" s="18"/>
      <c r="AI2620" s="18"/>
      <c r="AK2620" s="18"/>
      <c r="AL2620" s="18"/>
      <c r="AN2620" s="36"/>
      <c r="AO2620" s="36"/>
      <c r="AP2620" s="36"/>
      <c r="AQ2620" s="36"/>
      <c r="AR2620" s="36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</row>
    <row r="2621" spans="6:69" x14ac:dyDescent="0.25">
      <c r="F2621" s="18"/>
      <c r="G2621" s="18"/>
      <c r="H2621" s="252"/>
      <c r="I2621" s="18"/>
      <c r="J2621" s="18"/>
      <c r="W2621" s="215"/>
      <c r="X2621" s="18"/>
      <c r="Y2621" s="31"/>
      <c r="Z2621" s="31"/>
      <c r="AA2621" s="43"/>
      <c r="AB2621" s="18"/>
      <c r="AC2621" s="18"/>
      <c r="AE2621" s="18"/>
      <c r="AF2621" s="18"/>
      <c r="AG2621" s="18"/>
      <c r="AI2621" s="18"/>
      <c r="AK2621" s="18"/>
      <c r="AL2621" s="18"/>
      <c r="AN2621" s="36"/>
      <c r="AO2621" s="36"/>
      <c r="AP2621" s="36"/>
      <c r="AQ2621" s="36"/>
      <c r="AR2621" s="36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</row>
    <row r="2622" spans="6:69" x14ac:dyDescent="0.25">
      <c r="F2622" s="18"/>
      <c r="G2622" s="18"/>
      <c r="H2622" s="252"/>
      <c r="I2622" s="18"/>
      <c r="J2622" s="18"/>
      <c r="W2622" s="215"/>
      <c r="X2622" s="18"/>
      <c r="Y2622" s="31"/>
      <c r="Z2622" s="31"/>
      <c r="AA2622" s="43"/>
      <c r="AB2622" s="18"/>
      <c r="AC2622" s="18"/>
      <c r="AE2622" s="18"/>
      <c r="AF2622" s="18"/>
      <c r="AG2622" s="18"/>
      <c r="AI2622" s="18"/>
      <c r="AK2622" s="18"/>
      <c r="AL2622" s="18"/>
      <c r="AN2622" s="36"/>
      <c r="AO2622" s="36"/>
      <c r="AP2622" s="36"/>
      <c r="AQ2622" s="36"/>
      <c r="AR2622" s="36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</row>
    <row r="2623" spans="6:69" x14ac:dyDescent="0.25">
      <c r="F2623" s="18"/>
      <c r="G2623" s="18"/>
      <c r="H2623" s="252"/>
      <c r="I2623" s="18"/>
      <c r="J2623" s="18"/>
      <c r="W2623" s="215"/>
      <c r="X2623" s="18"/>
      <c r="Y2623" s="31"/>
      <c r="Z2623" s="31"/>
      <c r="AA2623" s="43"/>
      <c r="AB2623" s="18"/>
      <c r="AC2623" s="18"/>
      <c r="AE2623" s="18"/>
      <c r="AF2623" s="18"/>
      <c r="AG2623" s="18"/>
      <c r="AI2623" s="18"/>
      <c r="AK2623" s="18"/>
      <c r="AL2623" s="18"/>
      <c r="AN2623" s="36"/>
      <c r="AO2623" s="36"/>
      <c r="AP2623" s="36"/>
      <c r="AQ2623" s="36"/>
      <c r="AR2623" s="36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</row>
    <row r="2624" spans="6:69" x14ac:dyDescent="0.25">
      <c r="F2624" s="18"/>
      <c r="G2624" s="18"/>
      <c r="H2624" s="252"/>
      <c r="I2624" s="18"/>
      <c r="J2624" s="18"/>
      <c r="W2624" s="215"/>
      <c r="X2624" s="18"/>
      <c r="Y2624" s="31"/>
      <c r="Z2624" s="31"/>
      <c r="AA2624" s="43"/>
      <c r="AB2624" s="18"/>
      <c r="AC2624" s="18"/>
      <c r="AE2624" s="18"/>
      <c r="AF2624" s="18"/>
      <c r="AG2624" s="18"/>
      <c r="AI2624" s="18"/>
      <c r="AK2624" s="18"/>
      <c r="AL2624" s="18"/>
      <c r="AN2624" s="36"/>
      <c r="AO2624" s="36"/>
      <c r="AP2624" s="36"/>
      <c r="AQ2624" s="36"/>
      <c r="AR2624" s="36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</row>
    <row r="2625" spans="6:69" x14ac:dyDescent="0.25">
      <c r="F2625" s="18"/>
      <c r="G2625" s="18"/>
      <c r="H2625" s="252"/>
      <c r="I2625" s="18"/>
      <c r="J2625" s="18"/>
      <c r="W2625" s="215"/>
      <c r="X2625" s="18"/>
      <c r="Y2625" s="31"/>
      <c r="Z2625" s="31"/>
      <c r="AA2625" s="43"/>
      <c r="AB2625" s="18"/>
      <c r="AC2625" s="18"/>
      <c r="AE2625" s="18"/>
      <c r="AF2625" s="18"/>
      <c r="AG2625" s="18"/>
      <c r="AI2625" s="18"/>
      <c r="AK2625" s="18"/>
      <c r="AL2625" s="18"/>
      <c r="AN2625" s="36"/>
      <c r="AO2625" s="36"/>
      <c r="AP2625" s="36"/>
      <c r="AQ2625" s="36"/>
      <c r="AR2625" s="36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</row>
    <row r="2626" spans="6:69" x14ac:dyDescent="0.25">
      <c r="F2626" s="18"/>
      <c r="G2626" s="18"/>
      <c r="H2626" s="252"/>
      <c r="I2626" s="18"/>
      <c r="J2626" s="18"/>
      <c r="W2626" s="215"/>
      <c r="X2626" s="18"/>
      <c r="Y2626" s="31"/>
      <c r="Z2626" s="31"/>
      <c r="AA2626" s="43"/>
      <c r="AB2626" s="18"/>
      <c r="AC2626" s="18"/>
      <c r="AE2626" s="18"/>
      <c r="AF2626" s="18"/>
      <c r="AG2626" s="18"/>
      <c r="AI2626" s="18"/>
      <c r="AK2626" s="18"/>
      <c r="AL2626" s="18"/>
      <c r="AN2626" s="36"/>
      <c r="AO2626" s="36"/>
      <c r="AP2626" s="36"/>
      <c r="AQ2626" s="36"/>
      <c r="AR2626" s="36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</row>
    <row r="2627" spans="6:69" x14ac:dyDescent="0.25">
      <c r="F2627" s="18"/>
      <c r="G2627" s="18"/>
      <c r="H2627" s="252"/>
      <c r="I2627" s="18"/>
      <c r="J2627" s="18"/>
      <c r="W2627" s="215"/>
      <c r="X2627" s="18"/>
      <c r="Y2627" s="31"/>
      <c r="Z2627" s="31"/>
      <c r="AA2627" s="43"/>
      <c r="AB2627" s="18"/>
      <c r="AC2627" s="18"/>
      <c r="AE2627" s="18"/>
      <c r="AF2627" s="18"/>
      <c r="AG2627" s="18"/>
      <c r="AI2627" s="18"/>
      <c r="AK2627" s="18"/>
      <c r="AL2627" s="18"/>
      <c r="AN2627" s="36"/>
      <c r="AO2627" s="36"/>
      <c r="AP2627" s="36"/>
      <c r="AQ2627" s="36"/>
      <c r="AR2627" s="36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</row>
    <row r="2628" spans="6:69" x14ac:dyDescent="0.25">
      <c r="F2628" s="18"/>
      <c r="G2628" s="18"/>
      <c r="H2628" s="252"/>
      <c r="I2628" s="18"/>
      <c r="J2628" s="18"/>
      <c r="W2628" s="215"/>
      <c r="X2628" s="18"/>
      <c r="Y2628" s="31"/>
      <c r="Z2628" s="31"/>
      <c r="AA2628" s="43"/>
      <c r="AB2628" s="18"/>
      <c r="AC2628" s="18"/>
      <c r="AE2628" s="18"/>
      <c r="AF2628" s="18"/>
      <c r="AG2628" s="18"/>
      <c r="AI2628" s="18"/>
      <c r="AK2628" s="18"/>
      <c r="AL2628" s="18"/>
      <c r="AN2628" s="36"/>
      <c r="AO2628" s="36"/>
      <c r="AP2628" s="36"/>
      <c r="AQ2628" s="36"/>
      <c r="AR2628" s="36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</row>
    <row r="2629" spans="6:69" x14ac:dyDescent="0.25">
      <c r="F2629" s="18"/>
      <c r="G2629" s="18"/>
      <c r="H2629" s="252"/>
      <c r="I2629" s="18"/>
      <c r="J2629" s="18"/>
      <c r="W2629" s="215"/>
      <c r="X2629" s="18"/>
      <c r="Y2629" s="31"/>
      <c r="Z2629" s="31"/>
      <c r="AA2629" s="43"/>
      <c r="AB2629" s="18"/>
      <c r="AC2629" s="18"/>
      <c r="AE2629" s="18"/>
      <c r="AF2629" s="18"/>
      <c r="AG2629" s="18"/>
      <c r="AI2629" s="18"/>
      <c r="AK2629" s="18"/>
      <c r="AL2629" s="18"/>
      <c r="AN2629" s="36"/>
      <c r="AO2629" s="36"/>
      <c r="AP2629" s="36"/>
      <c r="AQ2629" s="36"/>
      <c r="AR2629" s="36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</row>
    <row r="2630" spans="6:69" x14ac:dyDescent="0.25">
      <c r="F2630" s="18"/>
      <c r="G2630" s="18"/>
      <c r="H2630" s="252"/>
      <c r="I2630" s="18"/>
      <c r="J2630" s="18"/>
      <c r="W2630" s="215"/>
      <c r="X2630" s="18"/>
      <c r="Y2630" s="31"/>
      <c r="Z2630" s="31"/>
      <c r="AA2630" s="43"/>
      <c r="AB2630" s="18"/>
      <c r="AC2630" s="18"/>
      <c r="AE2630" s="18"/>
      <c r="AF2630" s="18"/>
      <c r="AG2630" s="18"/>
      <c r="AI2630" s="18"/>
      <c r="AK2630" s="18"/>
      <c r="AL2630" s="18"/>
      <c r="AN2630" s="36"/>
      <c r="AO2630" s="36"/>
      <c r="AP2630" s="36"/>
      <c r="AQ2630" s="36"/>
      <c r="AR2630" s="36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</row>
    <row r="2631" spans="6:69" x14ac:dyDescent="0.25">
      <c r="F2631" s="18"/>
      <c r="G2631" s="18"/>
      <c r="H2631" s="252"/>
      <c r="I2631" s="18"/>
      <c r="J2631" s="18"/>
      <c r="W2631" s="215"/>
      <c r="X2631" s="18"/>
      <c r="Y2631" s="31"/>
      <c r="Z2631" s="31"/>
      <c r="AA2631" s="43"/>
      <c r="AB2631" s="18"/>
      <c r="AC2631" s="18"/>
      <c r="AE2631" s="18"/>
      <c r="AF2631" s="18"/>
      <c r="AG2631" s="18"/>
      <c r="AI2631" s="18"/>
      <c r="AK2631" s="18"/>
      <c r="AL2631" s="18"/>
      <c r="AN2631" s="36"/>
      <c r="AO2631" s="36"/>
      <c r="AP2631" s="36"/>
      <c r="AQ2631" s="36"/>
      <c r="AR2631" s="36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</row>
    <row r="2632" spans="6:69" x14ac:dyDescent="0.25">
      <c r="F2632" s="18"/>
      <c r="G2632" s="18"/>
      <c r="H2632" s="252"/>
      <c r="I2632" s="18"/>
      <c r="J2632" s="18"/>
      <c r="W2632" s="215"/>
      <c r="X2632" s="18"/>
      <c r="Y2632" s="31"/>
      <c r="Z2632" s="31"/>
      <c r="AA2632" s="43"/>
      <c r="AB2632" s="18"/>
      <c r="AC2632" s="18"/>
      <c r="AE2632" s="18"/>
      <c r="AF2632" s="18"/>
      <c r="AG2632" s="18"/>
      <c r="AI2632" s="18"/>
      <c r="AK2632" s="18"/>
      <c r="AL2632" s="18"/>
      <c r="AN2632" s="36"/>
      <c r="AO2632" s="36"/>
      <c r="AP2632" s="36"/>
      <c r="AQ2632" s="36"/>
      <c r="AR2632" s="36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</row>
    <row r="2633" spans="6:69" x14ac:dyDescent="0.25">
      <c r="F2633" s="18"/>
      <c r="G2633" s="18"/>
      <c r="H2633" s="252"/>
      <c r="I2633" s="18"/>
      <c r="J2633" s="18"/>
      <c r="W2633" s="215"/>
      <c r="X2633" s="18"/>
      <c r="Y2633" s="31"/>
      <c r="Z2633" s="31"/>
      <c r="AA2633" s="43"/>
      <c r="AB2633" s="18"/>
      <c r="AC2633" s="18"/>
      <c r="AE2633" s="18"/>
      <c r="AF2633" s="18"/>
      <c r="AG2633" s="18"/>
      <c r="AI2633" s="18"/>
      <c r="AK2633" s="18"/>
      <c r="AL2633" s="18"/>
      <c r="AN2633" s="36"/>
      <c r="AO2633" s="36"/>
      <c r="AP2633" s="36"/>
      <c r="AQ2633" s="36"/>
      <c r="AR2633" s="36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</row>
    <row r="2634" spans="6:69" x14ac:dyDescent="0.25">
      <c r="F2634" s="18"/>
      <c r="G2634" s="18"/>
      <c r="H2634" s="252"/>
      <c r="I2634" s="18"/>
      <c r="J2634" s="18"/>
      <c r="W2634" s="215"/>
      <c r="X2634" s="18"/>
      <c r="Y2634" s="31"/>
      <c r="Z2634" s="31"/>
      <c r="AA2634" s="43"/>
      <c r="AB2634" s="18"/>
      <c r="AC2634" s="18"/>
      <c r="AE2634" s="18"/>
      <c r="AF2634" s="18"/>
      <c r="AG2634" s="18"/>
      <c r="AI2634" s="18"/>
      <c r="AK2634" s="18"/>
      <c r="AL2634" s="18"/>
      <c r="AN2634" s="36"/>
      <c r="AO2634" s="36"/>
      <c r="AP2634" s="36"/>
      <c r="AQ2634" s="36"/>
      <c r="AR2634" s="36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</row>
    <row r="2635" spans="6:69" x14ac:dyDescent="0.25">
      <c r="F2635" s="18"/>
      <c r="G2635" s="18"/>
      <c r="H2635" s="252"/>
      <c r="I2635" s="18"/>
      <c r="J2635" s="18"/>
      <c r="W2635" s="215"/>
      <c r="X2635" s="18"/>
      <c r="Y2635" s="31"/>
      <c r="Z2635" s="31"/>
      <c r="AA2635" s="43"/>
      <c r="AB2635" s="18"/>
      <c r="AC2635" s="18"/>
      <c r="AE2635" s="18"/>
      <c r="AF2635" s="18"/>
      <c r="AG2635" s="18"/>
      <c r="AI2635" s="18"/>
      <c r="AK2635" s="18"/>
      <c r="AL2635" s="18"/>
      <c r="AN2635" s="36"/>
      <c r="AO2635" s="36"/>
      <c r="AP2635" s="36"/>
      <c r="AQ2635" s="36"/>
      <c r="AR2635" s="36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</row>
    <row r="2636" spans="6:69" x14ac:dyDescent="0.25">
      <c r="F2636" s="18"/>
      <c r="G2636" s="18"/>
      <c r="H2636" s="252"/>
      <c r="I2636" s="18"/>
      <c r="J2636" s="18"/>
      <c r="W2636" s="215"/>
      <c r="X2636" s="18"/>
      <c r="Y2636" s="31"/>
      <c r="Z2636" s="31"/>
      <c r="AA2636" s="43"/>
      <c r="AB2636" s="18"/>
      <c r="AC2636" s="18"/>
      <c r="AE2636" s="18"/>
      <c r="AF2636" s="18"/>
      <c r="AG2636" s="18"/>
      <c r="AI2636" s="18"/>
      <c r="AK2636" s="18"/>
      <c r="AL2636" s="18"/>
      <c r="AN2636" s="36"/>
      <c r="AO2636" s="36"/>
      <c r="AP2636" s="36"/>
      <c r="AQ2636" s="36"/>
      <c r="AR2636" s="36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</row>
    <row r="2637" spans="6:69" x14ac:dyDescent="0.25">
      <c r="F2637" s="18"/>
      <c r="G2637" s="18"/>
      <c r="H2637" s="252"/>
      <c r="I2637" s="18"/>
      <c r="J2637" s="18"/>
      <c r="W2637" s="215"/>
      <c r="X2637" s="18"/>
      <c r="Y2637" s="31"/>
      <c r="Z2637" s="31"/>
      <c r="AA2637" s="43"/>
      <c r="AB2637" s="18"/>
      <c r="AC2637" s="18"/>
      <c r="AE2637" s="18"/>
      <c r="AF2637" s="18"/>
      <c r="AG2637" s="18"/>
      <c r="AI2637" s="18"/>
      <c r="AK2637" s="18"/>
      <c r="AL2637" s="18"/>
      <c r="AN2637" s="36"/>
      <c r="AO2637" s="36"/>
      <c r="AP2637" s="36"/>
      <c r="AQ2637" s="36"/>
      <c r="AR2637" s="36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</row>
    <row r="2638" spans="6:69" x14ac:dyDescent="0.25">
      <c r="F2638" s="18"/>
      <c r="G2638" s="18"/>
      <c r="H2638" s="252"/>
      <c r="I2638" s="18"/>
      <c r="J2638" s="18"/>
      <c r="W2638" s="215"/>
      <c r="X2638" s="18"/>
      <c r="Y2638" s="31"/>
      <c r="Z2638" s="31"/>
      <c r="AA2638" s="43"/>
      <c r="AB2638" s="18"/>
      <c r="AC2638" s="18"/>
      <c r="AE2638" s="18"/>
      <c r="AF2638" s="18"/>
      <c r="AG2638" s="18"/>
      <c r="AI2638" s="18"/>
      <c r="AK2638" s="18"/>
      <c r="AL2638" s="18"/>
      <c r="AN2638" s="36"/>
      <c r="AO2638" s="36"/>
      <c r="AP2638" s="36"/>
      <c r="AQ2638" s="36"/>
      <c r="AR2638" s="36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</row>
    <row r="2639" spans="6:69" x14ac:dyDescent="0.25">
      <c r="F2639" s="18"/>
      <c r="G2639" s="18"/>
      <c r="H2639" s="252"/>
      <c r="I2639" s="18"/>
      <c r="J2639" s="18"/>
      <c r="W2639" s="215"/>
      <c r="X2639" s="18"/>
      <c r="Y2639" s="31"/>
      <c r="Z2639" s="31"/>
      <c r="AA2639" s="43"/>
      <c r="AB2639" s="18"/>
      <c r="AC2639" s="18"/>
      <c r="AE2639" s="18"/>
      <c r="AF2639" s="18"/>
      <c r="AG2639" s="18"/>
      <c r="AI2639" s="18"/>
      <c r="AK2639" s="18"/>
      <c r="AL2639" s="18"/>
      <c r="AN2639" s="36"/>
      <c r="AO2639" s="36"/>
      <c r="AP2639" s="36"/>
      <c r="AQ2639" s="36"/>
      <c r="AR2639" s="36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</row>
    <row r="2640" spans="6:69" x14ac:dyDescent="0.25">
      <c r="F2640" s="18"/>
      <c r="G2640" s="18"/>
      <c r="H2640" s="252"/>
      <c r="I2640" s="18"/>
      <c r="J2640" s="18"/>
      <c r="W2640" s="215"/>
      <c r="X2640" s="18"/>
      <c r="Y2640" s="31"/>
      <c r="Z2640" s="31"/>
      <c r="AA2640" s="43"/>
      <c r="AB2640" s="18"/>
      <c r="AC2640" s="18"/>
      <c r="AE2640" s="18"/>
      <c r="AF2640" s="18"/>
      <c r="AG2640" s="18"/>
      <c r="AI2640" s="18"/>
      <c r="AK2640" s="18"/>
      <c r="AL2640" s="18"/>
      <c r="AN2640" s="36"/>
      <c r="AO2640" s="36"/>
      <c r="AP2640" s="36"/>
      <c r="AQ2640" s="36"/>
      <c r="AR2640" s="36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</row>
    <row r="2641" spans="6:69" x14ac:dyDescent="0.25">
      <c r="F2641" s="18"/>
      <c r="G2641" s="18"/>
      <c r="H2641" s="252"/>
      <c r="I2641" s="18"/>
      <c r="J2641" s="18"/>
      <c r="W2641" s="215"/>
      <c r="X2641" s="18"/>
      <c r="Y2641" s="31"/>
      <c r="Z2641" s="31"/>
      <c r="AA2641" s="43"/>
      <c r="AB2641" s="18"/>
      <c r="AC2641" s="18"/>
      <c r="AE2641" s="18"/>
      <c r="AF2641" s="18"/>
      <c r="AG2641" s="18"/>
      <c r="AI2641" s="18"/>
      <c r="AK2641" s="18"/>
      <c r="AL2641" s="18"/>
      <c r="AN2641" s="36"/>
      <c r="AO2641" s="36"/>
      <c r="AP2641" s="36"/>
      <c r="AQ2641" s="36"/>
      <c r="AR2641" s="36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</row>
    <row r="2642" spans="6:69" x14ac:dyDescent="0.25">
      <c r="F2642" s="18"/>
      <c r="G2642" s="18"/>
      <c r="H2642" s="252"/>
      <c r="I2642" s="18"/>
      <c r="J2642" s="18"/>
      <c r="W2642" s="215"/>
      <c r="X2642" s="18"/>
      <c r="Y2642" s="31"/>
      <c r="Z2642" s="31"/>
      <c r="AA2642" s="43"/>
      <c r="AB2642" s="18"/>
      <c r="AC2642" s="18"/>
      <c r="AE2642" s="18"/>
      <c r="AF2642" s="18"/>
      <c r="AG2642" s="18"/>
      <c r="AI2642" s="18"/>
      <c r="AK2642" s="18"/>
      <c r="AL2642" s="18"/>
      <c r="AN2642" s="36"/>
      <c r="AO2642" s="36"/>
      <c r="AP2642" s="36"/>
      <c r="AQ2642" s="36"/>
      <c r="AR2642" s="36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</row>
    <row r="2643" spans="6:69" x14ac:dyDescent="0.25">
      <c r="F2643" s="18"/>
      <c r="G2643" s="18"/>
      <c r="H2643" s="252"/>
      <c r="I2643" s="18"/>
      <c r="J2643" s="18"/>
      <c r="W2643" s="215"/>
      <c r="X2643" s="18"/>
      <c r="Y2643" s="31"/>
      <c r="Z2643" s="31"/>
      <c r="AA2643" s="43"/>
      <c r="AB2643" s="18"/>
      <c r="AC2643" s="18"/>
      <c r="AE2643" s="18"/>
      <c r="AF2643" s="18"/>
      <c r="AG2643" s="18"/>
      <c r="AI2643" s="18"/>
      <c r="AK2643" s="18"/>
      <c r="AL2643" s="18"/>
      <c r="AN2643" s="36"/>
      <c r="AO2643" s="36"/>
      <c r="AP2643" s="36"/>
      <c r="AQ2643" s="36"/>
      <c r="AR2643" s="36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</row>
    <row r="2644" spans="6:69" x14ac:dyDescent="0.25">
      <c r="F2644" s="18"/>
      <c r="G2644" s="18"/>
      <c r="H2644" s="252"/>
      <c r="I2644" s="18"/>
      <c r="J2644" s="18"/>
      <c r="W2644" s="215"/>
      <c r="X2644" s="18"/>
      <c r="Y2644" s="31"/>
      <c r="Z2644" s="31"/>
      <c r="AA2644" s="43"/>
      <c r="AB2644" s="18"/>
      <c r="AC2644" s="18"/>
      <c r="AE2644" s="18"/>
      <c r="AF2644" s="18"/>
      <c r="AG2644" s="18"/>
      <c r="AI2644" s="18"/>
      <c r="AK2644" s="18"/>
      <c r="AL2644" s="18"/>
      <c r="AN2644" s="36"/>
      <c r="AO2644" s="36"/>
      <c r="AP2644" s="36"/>
      <c r="AQ2644" s="36"/>
      <c r="AR2644" s="36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</row>
    <row r="2645" spans="6:69" x14ac:dyDescent="0.25">
      <c r="F2645" s="18"/>
      <c r="G2645" s="18"/>
      <c r="H2645" s="252"/>
      <c r="I2645" s="18"/>
      <c r="J2645" s="18"/>
      <c r="W2645" s="215"/>
      <c r="X2645" s="18"/>
      <c r="Y2645" s="31"/>
      <c r="Z2645" s="31"/>
      <c r="AA2645" s="43"/>
      <c r="AB2645" s="18"/>
      <c r="AC2645" s="18"/>
      <c r="AE2645" s="18"/>
      <c r="AF2645" s="18"/>
      <c r="AG2645" s="18"/>
      <c r="AI2645" s="18"/>
      <c r="AK2645" s="18"/>
      <c r="AL2645" s="18"/>
      <c r="AN2645" s="36"/>
      <c r="AO2645" s="36"/>
      <c r="AP2645" s="36"/>
      <c r="AQ2645" s="36"/>
      <c r="AR2645" s="36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</row>
    <row r="2646" spans="6:69" x14ac:dyDescent="0.25">
      <c r="F2646" s="18"/>
      <c r="G2646" s="18"/>
      <c r="H2646" s="252"/>
      <c r="I2646" s="18"/>
      <c r="J2646" s="18"/>
      <c r="W2646" s="215"/>
      <c r="X2646" s="18"/>
      <c r="Y2646" s="31"/>
      <c r="Z2646" s="31"/>
      <c r="AA2646" s="43"/>
      <c r="AB2646" s="18"/>
      <c r="AC2646" s="18"/>
      <c r="AE2646" s="18"/>
      <c r="AF2646" s="18"/>
      <c r="AG2646" s="18"/>
      <c r="AI2646" s="18"/>
      <c r="AK2646" s="18"/>
      <c r="AL2646" s="18"/>
      <c r="AN2646" s="36"/>
      <c r="AO2646" s="36"/>
      <c r="AP2646" s="36"/>
      <c r="AQ2646" s="36"/>
      <c r="AR2646" s="36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</row>
    <row r="2647" spans="6:69" x14ac:dyDescent="0.25">
      <c r="F2647" s="18"/>
      <c r="G2647" s="18"/>
      <c r="H2647" s="252"/>
      <c r="I2647" s="18"/>
      <c r="J2647" s="18"/>
      <c r="W2647" s="215"/>
      <c r="X2647" s="18"/>
      <c r="Y2647" s="31"/>
      <c r="Z2647" s="31"/>
      <c r="AA2647" s="43"/>
      <c r="AB2647" s="18"/>
      <c r="AC2647" s="18"/>
      <c r="AE2647" s="18"/>
      <c r="AF2647" s="18"/>
      <c r="AG2647" s="18"/>
      <c r="AI2647" s="18"/>
      <c r="AK2647" s="18"/>
      <c r="AL2647" s="18"/>
      <c r="AN2647" s="36"/>
      <c r="AO2647" s="36"/>
      <c r="AP2647" s="36"/>
      <c r="AQ2647" s="36"/>
      <c r="AR2647" s="36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</row>
    <row r="2648" spans="6:69" x14ac:dyDescent="0.25">
      <c r="F2648" s="18"/>
      <c r="G2648" s="18"/>
      <c r="H2648" s="252"/>
      <c r="I2648" s="18"/>
      <c r="J2648" s="18"/>
      <c r="W2648" s="215"/>
      <c r="X2648" s="18"/>
      <c r="Y2648" s="31"/>
      <c r="Z2648" s="31"/>
      <c r="AA2648" s="43"/>
      <c r="AB2648" s="18"/>
      <c r="AC2648" s="18"/>
      <c r="AE2648" s="18"/>
      <c r="AF2648" s="18"/>
      <c r="AG2648" s="18"/>
      <c r="AI2648" s="18"/>
      <c r="AK2648" s="18"/>
      <c r="AL2648" s="18"/>
      <c r="AN2648" s="36"/>
      <c r="AO2648" s="36"/>
      <c r="AP2648" s="36"/>
      <c r="AQ2648" s="36"/>
      <c r="AR2648" s="36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</row>
    <row r="2649" spans="6:69" x14ac:dyDescent="0.25">
      <c r="F2649" s="18"/>
      <c r="G2649" s="18"/>
      <c r="H2649" s="252"/>
      <c r="I2649" s="18"/>
      <c r="J2649" s="18"/>
      <c r="W2649" s="215"/>
      <c r="X2649" s="18"/>
      <c r="Y2649" s="31"/>
      <c r="Z2649" s="31"/>
      <c r="AA2649" s="43"/>
      <c r="AB2649" s="18"/>
      <c r="AC2649" s="18"/>
      <c r="AE2649" s="18"/>
      <c r="AF2649" s="18"/>
      <c r="AG2649" s="18"/>
      <c r="AI2649" s="18"/>
      <c r="AK2649" s="18"/>
      <c r="AL2649" s="18"/>
      <c r="AN2649" s="36"/>
      <c r="AO2649" s="36"/>
      <c r="AP2649" s="36"/>
      <c r="AQ2649" s="36"/>
      <c r="AR2649" s="36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</row>
    <row r="2650" spans="6:69" x14ac:dyDescent="0.25">
      <c r="F2650" s="18"/>
      <c r="G2650" s="18"/>
      <c r="H2650" s="252"/>
      <c r="I2650" s="18"/>
      <c r="J2650" s="18"/>
      <c r="W2650" s="215"/>
      <c r="X2650" s="18"/>
      <c r="Y2650" s="31"/>
      <c r="Z2650" s="31"/>
      <c r="AA2650" s="43"/>
      <c r="AB2650" s="18"/>
      <c r="AC2650" s="18"/>
      <c r="AE2650" s="18"/>
      <c r="AF2650" s="18"/>
      <c r="AG2650" s="18"/>
      <c r="AI2650" s="18"/>
      <c r="AK2650" s="18"/>
      <c r="AL2650" s="18"/>
      <c r="AN2650" s="36"/>
      <c r="AO2650" s="36"/>
      <c r="AP2650" s="36"/>
      <c r="AQ2650" s="36"/>
      <c r="AR2650" s="36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</row>
    <row r="2651" spans="6:69" x14ac:dyDescent="0.25">
      <c r="F2651" s="18"/>
      <c r="G2651" s="18"/>
      <c r="H2651" s="252"/>
      <c r="I2651" s="18"/>
      <c r="J2651" s="18"/>
      <c r="W2651" s="215"/>
      <c r="X2651" s="18"/>
      <c r="Y2651" s="31"/>
      <c r="Z2651" s="31"/>
      <c r="AA2651" s="43"/>
      <c r="AB2651" s="18"/>
      <c r="AC2651" s="18"/>
      <c r="AE2651" s="18"/>
      <c r="AF2651" s="18"/>
      <c r="AG2651" s="18"/>
      <c r="AI2651" s="18"/>
      <c r="AK2651" s="18"/>
      <c r="AL2651" s="18"/>
      <c r="AN2651" s="36"/>
      <c r="AO2651" s="36"/>
      <c r="AP2651" s="36"/>
      <c r="AQ2651" s="36"/>
      <c r="AR2651" s="36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</row>
    <row r="2652" spans="6:69" x14ac:dyDescent="0.25">
      <c r="F2652" s="18"/>
      <c r="G2652" s="18"/>
      <c r="H2652" s="252"/>
      <c r="I2652" s="18"/>
      <c r="J2652" s="18"/>
      <c r="W2652" s="215"/>
      <c r="X2652" s="18"/>
      <c r="Y2652" s="31"/>
      <c r="Z2652" s="31"/>
      <c r="AA2652" s="43"/>
      <c r="AB2652" s="18"/>
      <c r="AC2652" s="18"/>
      <c r="AE2652" s="18"/>
      <c r="AF2652" s="18"/>
      <c r="AG2652" s="18"/>
      <c r="AI2652" s="18"/>
      <c r="AK2652" s="18"/>
      <c r="AL2652" s="18"/>
      <c r="AN2652" s="36"/>
      <c r="AO2652" s="36"/>
      <c r="AP2652" s="36"/>
      <c r="AQ2652" s="36"/>
      <c r="AR2652" s="36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</row>
    <row r="2653" spans="6:69" x14ac:dyDescent="0.25">
      <c r="F2653" s="18"/>
      <c r="G2653" s="18"/>
      <c r="H2653" s="252"/>
      <c r="I2653" s="18"/>
      <c r="J2653" s="18"/>
      <c r="W2653" s="215"/>
      <c r="X2653" s="18"/>
      <c r="Y2653" s="31"/>
      <c r="Z2653" s="31"/>
      <c r="AA2653" s="43"/>
      <c r="AB2653" s="18"/>
      <c r="AC2653" s="18"/>
      <c r="AE2653" s="18"/>
      <c r="AF2653" s="18"/>
      <c r="AG2653" s="18"/>
      <c r="AI2653" s="18"/>
      <c r="AK2653" s="18"/>
      <c r="AL2653" s="18"/>
      <c r="AN2653" s="36"/>
      <c r="AO2653" s="36"/>
      <c r="AP2653" s="36"/>
      <c r="AQ2653" s="36"/>
      <c r="AR2653" s="36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</row>
    <row r="2654" spans="6:69" x14ac:dyDescent="0.25">
      <c r="F2654" s="18"/>
      <c r="G2654" s="18"/>
      <c r="H2654" s="252"/>
      <c r="I2654" s="18"/>
      <c r="J2654" s="18"/>
      <c r="W2654" s="215"/>
      <c r="X2654" s="18"/>
      <c r="Y2654" s="31"/>
      <c r="Z2654" s="31"/>
      <c r="AA2654" s="43"/>
      <c r="AB2654" s="18"/>
      <c r="AC2654" s="18"/>
      <c r="AE2654" s="18"/>
      <c r="AF2654" s="18"/>
      <c r="AG2654" s="18"/>
      <c r="AI2654" s="18"/>
      <c r="AK2654" s="18"/>
      <c r="AL2654" s="18"/>
      <c r="AN2654" s="36"/>
      <c r="AO2654" s="36"/>
      <c r="AP2654" s="36"/>
      <c r="AQ2654" s="36"/>
      <c r="AR2654" s="36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</row>
    <row r="2655" spans="6:69" x14ac:dyDescent="0.25">
      <c r="F2655" s="18"/>
      <c r="G2655" s="18"/>
      <c r="H2655" s="252"/>
      <c r="I2655" s="18"/>
      <c r="J2655" s="18"/>
      <c r="W2655" s="215"/>
      <c r="X2655" s="18"/>
      <c r="Y2655" s="31"/>
      <c r="Z2655" s="31"/>
      <c r="AA2655" s="43"/>
      <c r="AB2655" s="18"/>
      <c r="AC2655" s="18"/>
      <c r="AE2655" s="18"/>
      <c r="AF2655" s="18"/>
      <c r="AG2655" s="18"/>
      <c r="AI2655" s="18"/>
      <c r="AK2655" s="18"/>
      <c r="AL2655" s="18"/>
      <c r="AN2655" s="36"/>
      <c r="AO2655" s="36"/>
      <c r="AP2655" s="36"/>
      <c r="AQ2655" s="36"/>
      <c r="AR2655" s="36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</row>
    <row r="2656" spans="6:69" x14ac:dyDescent="0.25">
      <c r="F2656" s="18"/>
      <c r="G2656" s="18"/>
      <c r="H2656" s="252"/>
      <c r="I2656" s="18"/>
      <c r="J2656" s="18"/>
      <c r="W2656" s="215"/>
      <c r="X2656" s="18"/>
      <c r="Y2656" s="31"/>
      <c r="Z2656" s="31"/>
      <c r="AA2656" s="43"/>
      <c r="AB2656" s="18"/>
      <c r="AC2656" s="18"/>
      <c r="AE2656" s="18"/>
      <c r="AF2656" s="18"/>
      <c r="AG2656" s="18"/>
      <c r="AI2656" s="18"/>
      <c r="AK2656" s="18"/>
      <c r="AL2656" s="18"/>
      <c r="AN2656" s="36"/>
      <c r="AO2656" s="36"/>
      <c r="AP2656" s="36"/>
      <c r="AQ2656" s="36"/>
      <c r="AR2656" s="36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</row>
    <row r="2657" spans="6:69" x14ac:dyDescent="0.25">
      <c r="F2657" s="18"/>
      <c r="G2657" s="18"/>
      <c r="H2657" s="252"/>
      <c r="I2657" s="18"/>
      <c r="J2657" s="18"/>
      <c r="W2657" s="215"/>
      <c r="X2657" s="18"/>
      <c r="Y2657" s="31"/>
      <c r="Z2657" s="31"/>
      <c r="AA2657" s="43"/>
      <c r="AB2657" s="18"/>
      <c r="AC2657" s="18"/>
      <c r="AE2657" s="18"/>
      <c r="AF2657" s="18"/>
      <c r="AG2657" s="18"/>
      <c r="AI2657" s="18"/>
      <c r="AK2657" s="18"/>
      <c r="AL2657" s="18"/>
      <c r="AN2657" s="36"/>
      <c r="AO2657" s="36"/>
      <c r="AP2657" s="36"/>
      <c r="AQ2657" s="36"/>
      <c r="AR2657" s="36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</row>
    <row r="2658" spans="6:69" x14ac:dyDescent="0.25">
      <c r="F2658" s="18"/>
      <c r="G2658" s="18"/>
      <c r="H2658" s="252"/>
      <c r="I2658" s="18"/>
      <c r="J2658" s="18"/>
      <c r="W2658" s="215"/>
      <c r="X2658" s="18"/>
      <c r="Y2658" s="31"/>
      <c r="Z2658" s="31"/>
      <c r="AA2658" s="43"/>
      <c r="AB2658" s="18"/>
      <c r="AC2658" s="18"/>
      <c r="AE2658" s="18"/>
      <c r="AF2658" s="18"/>
      <c r="AG2658" s="18"/>
      <c r="AI2658" s="18"/>
      <c r="AK2658" s="18"/>
      <c r="AL2658" s="18"/>
      <c r="AN2658" s="36"/>
      <c r="AO2658" s="36"/>
      <c r="AP2658" s="36"/>
      <c r="AQ2658" s="36"/>
      <c r="AR2658" s="36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</row>
    <row r="2659" spans="6:69" x14ac:dyDescent="0.25">
      <c r="F2659" s="18"/>
      <c r="G2659" s="18"/>
      <c r="H2659" s="252"/>
      <c r="I2659" s="18"/>
      <c r="J2659" s="18"/>
      <c r="W2659" s="215"/>
      <c r="X2659" s="18"/>
      <c r="Y2659" s="31"/>
      <c r="Z2659" s="31"/>
      <c r="AA2659" s="43"/>
      <c r="AB2659" s="18"/>
      <c r="AC2659" s="18"/>
      <c r="AE2659" s="18"/>
      <c r="AF2659" s="18"/>
      <c r="AG2659" s="18"/>
      <c r="AI2659" s="18"/>
      <c r="AK2659" s="18"/>
      <c r="AL2659" s="18"/>
      <c r="AN2659" s="36"/>
      <c r="AO2659" s="36"/>
      <c r="AP2659" s="36"/>
      <c r="AQ2659" s="36"/>
      <c r="AR2659" s="36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</row>
    <row r="2660" spans="6:69" x14ac:dyDescent="0.25">
      <c r="F2660" s="18"/>
      <c r="G2660" s="18"/>
      <c r="H2660" s="252"/>
      <c r="I2660" s="18"/>
      <c r="J2660" s="18"/>
      <c r="W2660" s="215"/>
      <c r="X2660" s="18"/>
      <c r="Y2660" s="31"/>
      <c r="Z2660" s="31"/>
      <c r="AA2660" s="43"/>
      <c r="AB2660" s="18"/>
      <c r="AC2660" s="18"/>
      <c r="AE2660" s="18"/>
      <c r="AF2660" s="18"/>
      <c r="AG2660" s="18"/>
      <c r="AI2660" s="18"/>
      <c r="AK2660" s="18"/>
      <c r="AL2660" s="18"/>
      <c r="AN2660" s="36"/>
      <c r="AO2660" s="36"/>
      <c r="AP2660" s="36"/>
      <c r="AQ2660" s="36"/>
      <c r="AR2660" s="36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</row>
    <row r="2661" spans="6:69" x14ac:dyDescent="0.25">
      <c r="F2661" s="18"/>
      <c r="G2661" s="18"/>
      <c r="H2661" s="252"/>
      <c r="I2661" s="18"/>
      <c r="J2661" s="18"/>
      <c r="W2661" s="215"/>
      <c r="X2661" s="18"/>
      <c r="Y2661" s="31"/>
      <c r="Z2661" s="31"/>
      <c r="AA2661" s="43"/>
      <c r="AB2661" s="18"/>
      <c r="AC2661" s="18"/>
      <c r="AE2661" s="18"/>
      <c r="AF2661" s="18"/>
      <c r="AG2661" s="18"/>
      <c r="AI2661" s="18"/>
      <c r="AK2661" s="18"/>
      <c r="AL2661" s="18"/>
      <c r="AN2661" s="36"/>
      <c r="AO2661" s="36"/>
      <c r="AP2661" s="36"/>
      <c r="AQ2661" s="36"/>
      <c r="AR2661" s="36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</row>
    <row r="2662" spans="6:69" x14ac:dyDescent="0.25">
      <c r="F2662" s="18"/>
      <c r="G2662" s="18"/>
      <c r="H2662" s="252"/>
      <c r="I2662" s="18"/>
      <c r="J2662" s="18"/>
      <c r="W2662" s="215"/>
      <c r="X2662" s="18"/>
      <c r="Y2662" s="31"/>
      <c r="Z2662" s="31"/>
      <c r="AA2662" s="43"/>
      <c r="AB2662" s="18"/>
      <c r="AC2662" s="18"/>
      <c r="AE2662" s="18"/>
      <c r="AF2662" s="18"/>
      <c r="AG2662" s="18"/>
      <c r="AI2662" s="18"/>
      <c r="AK2662" s="18"/>
      <c r="AL2662" s="18"/>
      <c r="AN2662" s="36"/>
      <c r="AO2662" s="36"/>
      <c r="AP2662" s="36"/>
      <c r="AQ2662" s="36"/>
      <c r="AR2662" s="36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</row>
    <row r="2663" spans="6:69" x14ac:dyDescent="0.25">
      <c r="F2663" s="18"/>
      <c r="G2663" s="18"/>
      <c r="H2663" s="252"/>
      <c r="I2663" s="18"/>
      <c r="J2663" s="18"/>
      <c r="W2663" s="215"/>
      <c r="X2663" s="18"/>
      <c r="Y2663" s="31"/>
      <c r="Z2663" s="31"/>
      <c r="AA2663" s="43"/>
      <c r="AB2663" s="18"/>
      <c r="AC2663" s="18"/>
      <c r="AE2663" s="18"/>
      <c r="AF2663" s="18"/>
      <c r="AG2663" s="18"/>
      <c r="AI2663" s="18"/>
      <c r="AK2663" s="18"/>
      <c r="AL2663" s="18"/>
      <c r="AN2663" s="36"/>
      <c r="AO2663" s="36"/>
      <c r="AP2663" s="36"/>
      <c r="AQ2663" s="36"/>
      <c r="AR2663" s="36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</row>
    <row r="2664" spans="6:69" x14ac:dyDescent="0.25">
      <c r="F2664" s="18"/>
      <c r="G2664" s="18"/>
      <c r="H2664" s="252"/>
      <c r="I2664" s="18"/>
      <c r="J2664" s="18"/>
      <c r="W2664" s="215"/>
      <c r="X2664" s="18"/>
      <c r="Y2664" s="31"/>
      <c r="Z2664" s="31"/>
      <c r="AA2664" s="43"/>
      <c r="AB2664" s="18"/>
      <c r="AC2664" s="18"/>
      <c r="AE2664" s="18"/>
      <c r="AF2664" s="18"/>
      <c r="AG2664" s="18"/>
      <c r="AI2664" s="18"/>
      <c r="AK2664" s="18"/>
      <c r="AL2664" s="18"/>
      <c r="AN2664" s="36"/>
      <c r="AO2664" s="36"/>
      <c r="AP2664" s="36"/>
      <c r="AQ2664" s="36"/>
      <c r="AR2664" s="36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</row>
    <row r="2665" spans="6:69" x14ac:dyDescent="0.25">
      <c r="F2665" s="18"/>
      <c r="G2665" s="18"/>
      <c r="H2665" s="252"/>
      <c r="I2665" s="18"/>
      <c r="J2665" s="18"/>
      <c r="W2665" s="215"/>
      <c r="X2665" s="18"/>
      <c r="Y2665" s="31"/>
      <c r="Z2665" s="31"/>
      <c r="AA2665" s="43"/>
      <c r="AB2665" s="18"/>
      <c r="AC2665" s="18"/>
      <c r="AE2665" s="18"/>
      <c r="AF2665" s="18"/>
      <c r="AG2665" s="18"/>
      <c r="AI2665" s="18"/>
      <c r="AK2665" s="18"/>
      <c r="AL2665" s="18"/>
      <c r="AN2665" s="36"/>
      <c r="AO2665" s="36"/>
      <c r="AP2665" s="36"/>
      <c r="AQ2665" s="36"/>
      <c r="AR2665" s="36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</row>
    <row r="2666" spans="6:69" x14ac:dyDescent="0.25">
      <c r="F2666" s="18"/>
      <c r="G2666" s="18"/>
      <c r="H2666" s="252"/>
      <c r="I2666" s="18"/>
      <c r="J2666" s="18"/>
      <c r="W2666" s="215"/>
      <c r="X2666" s="18"/>
      <c r="Y2666" s="31"/>
      <c r="Z2666" s="31"/>
      <c r="AA2666" s="43"/>
      <c r="AB2666" s="18"/>
      <c r="AC2666" s="18"/>
      <c r="AE2666" s="18"/>
      <c r="AF2666" s="18"/>
      <c r="AG2666" s="18"/>
      <c r="AI2666" s="18"/>
      <c r="AK2666" s="18"/>
      <c r="AL2666" s="18"/>
      <c r="AN2666" s="36"/>
      <c r="AO2666" s="36"/>
      <c r="AP2666" s="36"/>
      <c r="AQ2666" s="36"/>
      <c r="AR2666" s="36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</row>
    <row r="2667" spans="6:69" x14ac:dyDescent="0.25">
      <c r="F2667" s="18"/>
      <c r="G2667" s="18"/>
      <c r="H2667" s="252"/>
      <c r="I2667" s="18"/>
      <c r="J2667" s="18"/>
      <c r="W2667" s="215"/>
      <c r="X2667" s="18"/>
      <c r="Y2667" s="31"/>
      <c r="Z2667" s="31"/>
      <c r="AA2667" s="43"/>
      <c r="AB2667" s="18"/>
      <c r="AC2667" s="18"/>
      <c r="AE2667" s="18"/>
      <c r="AF2667" s="18"/>
      <c r="AG2667" s="18"/>
      <c r="AI2667" s="18"/>
      <c r="AK2667" s="18"/>
      <c r="AL2667" s="18"/>
      <c r="AN2667" s="36"/>
      <c r="AO2667" s="36"/>
      <c r="AP2667" s="36"/>
      <c r="AQ2667" s="36"/>
      <c r="AR2667" s="36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</row>
    <row r="2668" spans="6:69" x14ac:dyDescent="0.25">
      <c r="F2668" s="18"/>
      <c r="G2668" s="18"/>
      <c r="H2668" s="252"/>
      <c r="I2668" s="18"/>
      <c r="J2668" s="18"/>
      <c r="W2668" s="215"/>
      <c r="X2668" s="18"/>
      <c r="Y2668" s="31"/>
      <c r="Z2668" s="31"/>
      <c r="AA2668" s="43"/>
      <c r="AB2668" s="18"/>
      <c r="AC2668" s="18"/>
      <c r="AE2668" s="18"/>
      <c r="AF2668" s="18"/>
      <c r="AG2668" s="18"/>
      <c r="AI2668" s="18"/>
      <c r="AK2668" s="18"/>
      <c r="AL2668" s="18"/>
      <c r="AN2668" s="36"/>
      <c r="AO2668" s="36"/>
      <c r="AP2668" s="36"/>
      <c r="AQ2668" s="36"/>
      <c r="AR2668" s="36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</row>
    <row r="2669" spans="6:69" x14ac:dyDescent="0.25">
      <c r="F2669" s="18"/>
      <c r="G2669" s="18"/>
      <c r="H2669" s="252"/>
      <c r="I2669" s="18"/>
      <c r="J2669" s="18"/>
      <c r="W2669" s="215"/>
      <c r="X2669" s="18"/>
      <c r="Y2669" s="31"/>
      <c r="Z2669" s="31"/>
      <c r="AA2669" s="43"/>
      <c r="AB2669" s="18"/>
      <c r="AC2669" s="18"/>
      <c r="AE2669" s="18"/>
      <c r="AF2669" s="18"/>
      <c r="AG2669" s="18"/>
      <c r="AI2669" s="18"/>
      <c r="AK2669" s="18"/>
      <c r="AL2669" s="18"/>
      <c r="AN2669" s="36"/>
      <c r="AO2669" s="36"/>
      <c r="AP2669" s="36"/>
      <c r="AQ2669" s="36"/>
      <c r="AR2669" s="36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</row>
    <row r="2670" spans="6:69" x14ac:dyDescent="0.25">
      <c r="F2670" s="18"/>
      <c r="G2670" s="18"/>
      <c r="H2670" s="252"/>
      <c r="I2670" s="18"/>
      <c r="J2670" s="18"/>
      <c r="W2670" s="215"/>
      <c r="X2670" s="18"/>
      <c r="Y2670" s="31"/>
      <c r="Z2670" s="31"/>
      <c r="AA2670" s="43"/>
      <c r="AB2670" s="18"/>
      <c r="AC2670" s="18"/>
      <c r="AE2670" s="18"/>
      <c r="AF2670" s="18"/>
      <c r="AG2670" s="18"/>
      <c r="AI2670" s="18"/>
      <c r="AK2670" s="18"/>
      <c r="AL2670" s="18"/>
      <c r="AN2670" s="36"/>
      <c r="AO2670" s="36"/>
      <c r="AP2670" s="36"/>
      <c r="AQ2670" s="36"/>
      <c r="AR2670" s="36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</row>
    <row r="2671" spans="6:69" x14ac:dyDescent="0.25">
      <c r="F2671" s="18"/>
      <c r="G2671" s="18"/>
      <c r="H2671" s="252"/>
      <c r="I2671" s="18"/>
      <c r="J2671" s="18"/>
      <c r="W2671" s="215"/>
      <c r="X2671" s="18"/>
      <c r="Y2671" s="31"/>
      <c r="Z2671" s="31"/>
      <c r="AA2671" s="43"/>
      <c r="AB2671" s="18"/>
      <c r="AC2671" s="18"/>
      <c r="AE2671" s="18"/>
      <c r="AF2671" s="18"/>
      <c r="AG2671" s="18"/>
      <c r="AI2671" s="18"/>
      <c r="AK2671" s="18"/>
      <c r="AL2671" s="18"/>
      <c r="AN2671" s="36"/>
      <c r="AO2671" s="36"/>
      <c r="AP2671" s="36"/>
      <c r="AQ2671" s="36"/>
      <c r="AR2671" s="36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</row>
    <row r="2672" spans="6:69" x14ac:dyDescent="0.25">
      <c r="F2672" s="18"/>
      <c r="G2672" s="18"/>
      <c r="H2672" s="252"/>
      <c r="I2672" s="18"/>
      <c r="J2672" s="18"/>
      <c r="W2672" s="215"/>
      <c r="X2672" s="18"/>
      <c r="Y2672" s="31"/>
      <c r="Z2672" s="31"/>
      <c r="AA2672" s="43"/>
      <c r="AB2672" s="18"/>
      <c r="AC2672" s="18"/>
      <c r="AE2672" s="18"/>
      <c r="AF2672" s="18"/>
      <c r="AG2672" s="18"/>
      <c r="AI2672" s="18"/>
      <c r="AK2672" s="18"/>
      <c r="AL2672" s="18"/>
      <c r="AN2672" s="36"/>
      <c r="AO2672" s="36"/>
      <c r="AP2672" s="36"/>
      <c r="AQ2672" s="36"/>
      <c r="AR2672" s="36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</row>
    <row r="2673" spans="6:69" x14ac:dyDescent="0.25">
      <c r="F2673" s="18"/>
      <c r="G2673" s="18"/>
      <c r="H2673" s="252"/>
      <c r="I2673" s="18"/>
      <c r="J2673" s="18"/>
      <c r="W2673" s="215"/>
      <c r="X2673" s="18"/>
      <c r="Y2673" s="31"/>
      <c r="Z2673" s="31"/>
      <c r="AA2673" s="43"/>
      <c r="AB2673" s="18"/>
      <c r="AC2673" s="18"/>
      <c r="AE2673" s="18"/>
      <c r="AF2673" s="18"/>
      <c r="AG2673" s="18"/>
      <c r="AI2673" s="18"/>
      <c r="AK2673" s="18"/>
      <c r="AL2673" s="18"/>
      <c r="AN2673" s="36"/>
      <c r="AO2673" s="36"/>
      <c r="AP2673" s="36"/>
      <c r="AQ2673" s="36"/>
      <c r="AR2673" s="36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</row>
    <row r="2674" spans="6:69" x14ac:dyDescent="0.25">
      <c r="F2674" s="18"/>
      <c r="G2674" s="18"/>
      <c r="H2674" s="252"/>
      <c r="I2674" s="18"/>
      <c r="J2674" s="18"/>
      <c r="W2674" s="215"/>
      <c r="X2674" s="18"/>
      <c r="Y2674" s="31"/>
      <c r="Z2674" s="31"/>
      <c r="AA2674" s="43"/>
      <c r="AB2674" s="18"/>
      <c r="AC2674" s="18"/>
      <c r="AE2674" s="18"/>
      <c r="AF2674" s="18"/>
      <c r="AG2674" s="18"/>
      <c r="AI2674" s="18"/>
      <c r="AK2674" s="18"/>
      <c r="AL2674" s="18"/>
      <c r="AN2674" s="36"/>
      <c r="AO2674" s="36"/>
      <c r="AP2674" s="36"/>
      <c r="AQ2674" s="36"/>
      <c r="AR2674" s="36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</row>
    <row r="2675" spans="6:69" x14ac:dyDescent="0.25">
      <c r="F2675" s="18"/>
      <c r="G2675" s="18"/>
      <c r="H2675" s="252"/>
      <c r="I2675" s="18"/>
      <c r="J2675" s="18"/>
      <c r="W2675" s="215"/>
      <c r="X2675" s="18"/>
      <c r="Y2675" s="31"/>
      <c r="Z2675" s="31"/>
      <c r="AA2675" s="43"/>
      <c r="AB2675" s="18"/>
      <c r="AC2675" s="18"/>
      <c r="AE2675" s="18"/>
      <c r="AF2675" s="18"/>
      <c r="AG2675" s="18"/>
      <c r="AI2675" s="18"/>
      <c r="AK2675" s="18"/>
      <c r="AL2675" s="18"/>
      <c r="AN2675" s="36"/>
      <c r="AO2675" s="36"/>
      <c r="AP2675" s="36"/>
      <c r="AQ2675" s="36"/>
      <c r="AR2675" s="36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</row>
    <row r="2676" spans="6:69" x14ac:dyDescent="0.25">
      <c r="F2676" s="18"/>
      <c r="G2676" s="18"/>
      <c r="H2676" s="252"/>
      <c r="I2676" s="18"/>
      <c r="J2676" s="18"/>
      <c r="W2676" s="215"/>
      <c r="X2676" s="18"/>
      <c r="Y2676" s="31"/>
      <c r="Z2676" s="31"/>
      <c r="AA2676" s="43"/>
      <c r="AB2676" s="18"/>
      <c r="AC2676" s="18"/>
      <c r="AE2676" s="18"/>
      <c r="AF2676" s="18"/>
      <c r="AG2676" s="18"/>
      <c r="AI2676" s="18"/>
      <c r="AK2676" s="18"/>
      <c r="AL2676" s="18"/>
      <c r="AN2676" s="36"/>
      <c r="AO2676" s="36"/>
      <c r="AP2676" s="36"/>
      <c r="AQ2676" s="36"/>
      <c r="AR2676" s="36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</row>
    <row r="2677" spans="6:69" x14ac:dyDescent="0.25">
      <c r="F2677" s="18"/>
      <c r="G2677" s="18"/>
      <c r="H2677" s="252"/>
      <c r="I2677" s="18"/>
      <c r="J2677" s="18"/>
      <c r="W2677" s="215"/>
      <c r="X2677" s="18"/>
      <c r="Y2677" s="31"/>
      <c r="Z2677" s="31"/>
      <c r="AA2677" s="43"/>
      <c r="AB2677" s="18"/>
      <c r="AC2677" s="18"/>
      <c r="AE2677" s="18"/>
      <c r="AF2677" s="18"/>
      <c r="AG2677" s="18"/>
      <c r="AI2677" s="18"/>
      <c r="AK2677" s="18"/>
      <c r="AL2677" s="18"/>
      <c r="AN2677" s="36"/>
      <c r="AO2677" s="36"/>
      <c r="AP2677" s="36"/>
      <c r="AQ2677" s="36"/>
      <c r="AR2677" s="36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</row>
    <row r="2678" spans="6:69" x14ac:dyDescent="0.25">
      <c r="F2678" s="18"/>
      <c r="G2678" s="18"/>
      <c r="H2678" s="252"/>
      <c r="I2678" s="18"/>
      <c r="J2678" s="18"/>
      <c r="W2678" s="215"/>
      <c r="X2678" s="18"/>
      <c r="Y2678" s="31"/>
      <c r="Z2678" s="31"/>
      <c r="AA2678" s="43"/>
      <c r="AB2678" s="18"/>
      <c r="AC2678" s="18"/>
      <c r="AE2678" s="18"/>
      <c r="AF2678" s="18"/>
      <c r="AG2678" s="18"/>
      <c r="AI2678" s="18"/>
      <c r="AK2678" s="18"/>
      <c r="AL2678" s="18"/>
      <c r="AN2678" s="36"/>
      <c r="AO2678" s="36"/>
      <c r="AP2678" s="36"/>
      <c r="AQ2678" s="36"/>
      <c r="AR2678" s="36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</row>
    <row r="2679" spans="6:69" x14ac:dyDescent="0.25">
      <c r="F2679" s="18"/>
      <c r="G2679" s="18"/>
      <c r="H2679" s="252"/>
      <c r="I2679" s="18"/>
      <c r="J2679" s="18"/>
      <c r="W2679" s="215"/>
      <c r="X2679" s="18"/>
      <c r="Y2679" s="31"/>
      <c r="Z2679" s="31"/>
      <c r="AA2679" s="43"/>
      <c r="AB2679" s="18"/>
      <c r="AC2679" s="18"/>
      <c r="AE2679" s="18"/>
      <c r="AF2679" s="18"/>
      <c r="AG2679" s="18"/>
      <c r="AI2679" s="18"/>
      <c r="AK2679" s="18"/>
      <c r="AL2679" s="18"/>
      <c r="AN2679" s="36"/>
      <c r="AO2679" s="36"/>
      <c r="AP2679" s="36"/>
      <c r="AQ2679" s="36"/>
      <c r="AR2679" s="36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</row>
    <row r="2680" spans="6:69" x14ac:dyDescent="0.25">
      <c r="F2680" s="18"/>
      <c r="G2680" s="18"/>
      <c r="H2680" s="252"/>
      <c r="I2680" s="18"/>
      <c r="J2680" s="18"/>
      <c r="W2680" s="215"/>
      <c r="X2680" s="18"/>
      <c r="Y2680" s="31"/>
      <c r="Z2680" s="31"/>
      <c r="AA2680" s="43"/>
      <c r="AB2680" s="18"/>
      <c r="AC2680" s="18"/>
      <c r="AE2680" s="18"/>
      <c r="AF2680" s="18"/>
      <c r="AG2680" s="18"/>
      <c r="AI2680" s="18"/>
      <c r="AK2680" s="18"/>
      <c r="AL2680" s="18"/>
      <c r="AN2680" s="36"/>
      <c r="AO2680" s="36"/>
      <c r="AP2680" s="36"/>
      <c r="AQ2680" s="36"/>
      <c r="AR2680" s="36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</row>
    <row r="2681" spans="6:69" x14ac:dyDescent="0.25">
      <c r="F2681" s="18"/>
      <c r="G2681" s="18"/>
      <c r="H2681" s="252"/>
      <c r="I2681" s="18"/>
      <c r="J2681" s="18"/>
      <c r="W2681" s="215"/>
      <c r="X2681" s="18"/>
      <c r="Y2681" s="31"/>
      <c r="Z2681" s="31"/>
      <c r="AA2681" s="43"/>
      <c r="AB2681" s="18"/>
      <c r="AC2681" s="18"/>
      <c r="AE2681" s="18"/>
      <c r="AF2681" s="18"/>
      <c r="AG2681" s="18"/>
      <c r="AI2681" s="18"/>
      <c r="AK2681" s="18"/>
      <c r="AL2681" s="18"/>
      <c r="AN2681" s="36"/>
      <c r="AO2681" s="36"/>
      <c r="AP2681" s="36"/>
      <c r="AQ2681" s="36"/>
      <c r="AR2681" s="36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</row>
    <row r="2682" spans="6:69" x14ac:dyDescent="0.25">
      <c r="F2682" s="18"/>
      <c r="G2682" s="18"/>
      <c r="H2682" s="252"/>
      <c r="I2682" s="18"/>
      <c r="J2682" s="18"/>
      <c r="W2682" s="215"/>
      <c r="X2682" s="18"/>
      <c r="Y2682" s="31"/>
      <c r="Z2682" s="31"/>
      <c r="AA2682" s="43"/>
      <c r="AB2682" s="18"/>
      <c r="AC2682" s="18"/>
      <c r="AE2682" s="18"/>
      <c r="AF2682" s="18"/>
      <c r="AG2682" s="18"/>
      <c r="AI2682" s="18"/>
      <c r="AK2682" s="18"/>
      <c r="AL2682" s="18"/>
      <c r="AN2682" s="36"/>
      <c r="AO2682" s="36"/>
      <c r="AP2682" s="36"/>
      <c r="AQ2682" s="36"/>
      <c r="AR2682" s="36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</row>
    <row r="2683" spans="6:69" x14ac:dyDescent="0.25">
      <c r="F2683" s="18"/>
      <c r="G2683" s="18"/>
      <c r="H2683" s="252"/>
      <c r="I2683" s="18"/>
      <c r="J2683" s="18"/>
      <c r="W2683" s="215"/>
      <c r="X2683" s="18"/>
      <c r="Y2683" s="31"/>
      <c r="Z2683" s="31"/>
      <c r="AA2683" s="43"/>
      <c r="AB2683" s="18"/>
      <c r="AC2683" s="18"/>
      <c r="AE2683" s="18"/>
      <c r="AF2683" s="18"/>
      <c r="AG2683" s="18"/>
      <c r="AI2683" s="18"/>
      <c r="AK2683" s="18"/>
      <c r="AL2683" s="18"/>
      <c r="AN2683" s="36"/>
      <c r="AO2683" s="36"/>
      <c r="AP2683" s="36"/>
      <c r="AQ2683" s="36"/>
      <c r="AR2683" s="36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</row>
    <row r="2684" spans="6:69" x14ac:dyDescent="0.25">
      <c r="F2684" s="18"/>
      <c r="G2684" s="18"/>
      <c r="H2684" s="252"/>
      <c r="I2684" s="18"/>
      <c r="J2684" s="18"/>
      <c r="W2684" s="215"/>
      <c r="X2684" s="18"/>
      <c r="Y2684" s="31"/>
      <c r="Z2684" s="31"/>
      <c r="AA2684" s="43"/>
      <c r="AB2684" s="18"/>
      <c r="AC2684" s="18"/>
      <c r="AE2684" s="18"/>
      <c r="AF2684" s="18"/>
      <c r="AG2684" s="18"/>
      <c r="AI2684" s="18"/>
      <c r="AK2684" s="18"/>
      <c r="AL2684" s="18"/>
      <c r="AN2684" s="36"/>
      <c r="AO2684" s="36"/>
      <c r="AP2684" s="36"/>
      <c r="AQ2684" s="36"/>
      <c r="AR2684" s="36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</row>
    <row r="2685" spans="6:69" x14ac:dyDescent="0.25">
      <c r="F2685" s="18"/>
      <c r="G2685" s="18"/>
      <c r="H2685" s="252"/>
      <c r="I2685" s="18"/>
      <c r="J2685" s="18"/>
      <c r="W2685" s="215"/>
      <c r="X2685" s="18"/>
      <c r="Y2685" s="31"/>
      <c r="Z2685" s="31"/>
      <c r="AA2685" s="43"/>
      <c r="AB2685" s="18"/>
      <c r="AC2685" s="18"/>
      <c r="AE2685" s="18"/>
      <c r="AF2685" s="18"/>
      <c r="AG2685" s="18"/>
      <c r="AI2685" s="18"/>
      <c r="AK2685" s="18"/>
      <c r="AL2685" s="18"/>
      <c r="AN2685" s="36"/>
      <c r="AO2685" s="36"/>
      <c r="AP2685" s="36"/>
      <c r="AQ2685" s="36"/>
      <c r="AR2685" s="36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</row>
    <row r="2686" spans="6:69" x14ac:dyDescent="0.25">
      <c r="F2686" s="18"/>
      <c r="G2686" s="18"/>
      <c r="H2686" s="252"/>
      <c r="I2686" s="18"/>
      <c r="J2686" s="18"/>
      <c r="W2686" s="215"/>
      <c r="X2686" s="18"/>
      <c r="Y2686" s="31"/>
      <c r="Z2686" s="31"/>
      <c r="AA2686" s="43"/>
      <c r="AB2686" s="18"/>
      <c r="AC2686" s="18"/>
      <c r="AE2686" s="18"/>
      <c r="AF2686" s="18"/>
      <c r="AG2686" s="18"/>
      <c r="AI2686" s="18"/>
      <c r="AK2686" s="18"/>
      <c r="AL2686" s="18"/>
      <c r="AN2686" s="36"/>
      <c r="AO2686" s="36"/>
      <c r="AP2686" s="36"/>
      <c r="AQ2686" s="36"/>
      <c r="AR2686" s="36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</row>
    <row r="2687" spans="6:69" x14ac:dyDescent="0.25">
      <c r="F2687" s="18"/>
      <c r="G2687" s="18"/>
      <c r="H2687" s="252"/>
      <c r="I2687" s="18"/>
      <c r="J2687" s="18"/>
      <c r="W2687" s="215"/>
      <c r="X2687" s="18"/>
      <c r="Y2687" s="31"/>
      <c r="Z2687" s="31"/>
      <c r="AA2687" s="43"/>
      <c r="AB2687" s="18"/>
      <c r="AC2687" s="18"/>
      <c r="AE2687" s="18"/>
      <c r="AF2687" s="18"/>
      <c r="AG2687" s="18"/>
      <c r="AI2687" s="18"/>
      <c r="AK2687" s="18"/>
      <c r="AL2687" s="18"/>
      <c r="AN2687" s="36"/>
      <c r="AO2687" s="36"/>
      <c r="AP2687" s="36"/>
      <c r="AQ2687" s="36"/>
      <c r="AR2687" s="36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</row>
    <row r="2688" spans="6:69" x14ac:dyDescent="0.25">
      <c r="F2688" s="18"/>
      <c r="G2688" s="18"/>
      <c r="H2688" s="252"/>
      <c r="I2688" s="18"/>
      <c r="J2688" s="18"/>
      <c r="W2688" s="215"/>
      <c r="X2688" s="18"/>
      <c r="Y2688" s="31"/>
      <c r="Z2688" s="31"/>
      <c r="AA2688" s="43"/>
      <c r="AB2688" s="18"/>
      <c r="AC2688" s="18"/>
      <c r="AE2688" s="18"/>
      <c r="AF2688" s="18"/>
      <c r="AG2688" s="18"/>
      <c r="AI2688" s="18"/>
      <c r="AK2688" s="18"/>
      <c r="AL2688" s="18"/>
      <c r="AN2688" s="36"/>
      <c r="AO2688" s="36"/>
      <c r="AP2688" s="36"/>
      <c r="AQ2688" s="36"/>
      <c r="AR2688" s="36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</row>
    <row r="2689" spans="6:69" x14ac:dyDescent="0.25">
      <c r="F2689" s="18"/>
      <c r="G2689" s="18"/>
      <c r="H2689" s="252"/>
      <c r="I2689" s="18"/>
      <c r="J2689" s="18"/>
      <c r="W2689" s="215"/>
      <c r="X2689" s="18"/>
      <c r="Y2689" s="31"/>
      <c r="Z2689" s="31"/>
      <c r="AA2689" s="43"/>
      <c r="AB2689" s="18"/>
      <c r="AC2689" s="18"/>
      <c r="AE2689" s="18"/>
      <c r="AF2689" s="18"/>
      <c r="AG2689" s="18"/>
      <c r="AI2689" s="18"/>
      <c r="AK2689" s="18"/>
      <c r="AL2689" s="18"/>
      <c r="AN2689" s="36"/>
      <c r="AO2689" s="36"/>
      <c r="AP2689" s="36"/>
      <c r="AQ2689" s="36"/>
      <c r="AR2689" s="36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</row>
    <row r="2690" spans="6:69" x14ac:dyDescent="0.25">
      <c r="F2690" s="18"/>
      <c r="G2690" s="18"/>
      <c r="H2690" s="252"/>
      <c r="I2690" s="18"/>
      <c r="J2690" s="18"/>
      <c r="W2690" s="215"/>
      <c r="X2690" s="18"/>
      <c r="Y2690" s="31"/>
      <c r="Z2690" s="31"/>
      <c r="AA2690" s="43"/>
      <c r="AB2690" s="18"/>
      <c r="AC2690" s="18"/>
      <c r="AE2690" s="18"/>
      <c r="AF2690" s="18"/>
      <c r="AG2690" s="18"/>
      <c r="AI2690" s="18"/>
      <c r="AK2690" s="18"/>
      <c r="AL2690" s="18"/>
      <c r="AN2690" s="36"/>
      <c r="AO2690" s="36"/>
      <c r="AP2690" s="36"/>
      <c r="AQ2690" s="36"/>
      <c r="AR2690" s="36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</row>
    <row r="2691" spans="6:69" x14ac:dyDescent="0.25">
      <c r="F2691" s="18"/>
      <c r="G2691" s="18"/>
      <c r="H2691" s="252"/>
      <c r="I2691" s="18"/>
      <c r="J2691" s="18"/>
      <c r="W2691" s="215"/>
      <c r="X2691" s="18"/>
      <c r="Y2691" s="31"/>
      <c r="Z2691" s="31"/>
      <c r="AA2691" s="43"/>
      <c r="AB2691" s="18"/>
      <c r="AC2691" s="18"/>
      <c r="AE2691" s="18"/>
      <c r="AF2691" s="18"/>
      <c r="AG2691" s="18"/>
      <c r="AI2691" s="18"/>
      <c r="AK2691" s="18"/>
      <c r="AL2691" s="18"/>
      <c r="AN2691" s="36"/>
      <c r="AO2691" s="36"/>
      <c r="AP2691" s="36"/>
      <c r="AQ2691" s="36"/>
      <c r="AR2691" s="36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</row>
    <row r="2692" spans="6:69" x14ac:dyDescent="0.25">
      <c r="F2692" s="18"/>
      <c r="G2692" s="18"/>
      <c r="H2692" s="252"/>
      <c r="I2692" s="18"/>
      <c r="J2692" s="18"/>
      <c r="W2692" s="215"/>
      <c r="X2692" s="18"/>
      <c r="Y2692" s="31"/>
      <c r="Z2692" s="31"/>
      <c r="AA2692" s="43"/>
      <c r="AB2692" s="18"/>
      <c r="AC2692" s="18"/>
      <c r="AE2692" s="18"/>
      <c r="AF2692" s="18"/>
      <c r="AG2692" s="18"/>
      <c r="AI2692" s="18"/>
      <c r="AK2692" s="18"/>
      <c r="AL2692" s="18"/>
      <c r="AN2692" s="36"/>
      <c r="AO2692" s="36"/>
      <c r="AP2692" s="36"/>
      <c r="AQ2692" s="36"/>
      <c r="AR2692" s="36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</row>
    <row r="2693" spans="6:69" x14ac:dyDescent="0.25">
      <c r="F2693" s="18"/>
      <c r="G2693" s="18"/>
      <c r="H2693" s="252"/>
      <c r="I2693" s="18"/>
      <c r="J2693" s="18"/>
      <c r="W2693" s="215"/>
      <c r="X2693" s="18"/>
      <c r="Y2693" s="31"/>
      <c r="Z2693" s="31"/>
      <c r="AA2693" s="43"/>
      <c r="AB2693" s="18"/>
      <c r="AC2693" s="18"/>
      <c r="AE2693" s="18"/>
      <c r="AF2693" s="18"/>
      <c r="AG2693" s="18"/>
      <c r="AI2693" s="18"/>
      <c r="AK2693" s="18"/>
      <c r="AL2693" s="18"/>
      <c r="AN2693" s="36"/>
      <c r="AO2693" s="36"/>
      <c r="AP2693" s="36"/>
      <c r="AQ2693" s="36"/>
      <c r="AR2693" s="36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</row>
    <row r="2694" spans="6:69" x14ac:dyDescent="0.25">
      <c r="F2694" s="18"/>
      <c r="G2694" s="18"/>
      <c r="H2694" s="252"/>
      <c r="I2694" s="18"/>
      <c r="J2694" s="18"/>
      <c r="W2694" s="215"/>
      <c r="X2694" s="18"/>
      <c r="Y2694" s="31"/>
      <c r="Z2694" s="31"/>
      <c r="AA2694" s="43"/>
      <c r="AB2694" s="18"/>
      <c r="AC2694" s="18"/>
      <c r="AE2694" s="18"/>
      <c r="AF2694" s="18"/>
      <c r="AG2694" s="18"/>
      <c r="AI2694" s="18"/>
      <c r="AK2694" s="18"/>
      <c r="AL2694" s="18"/>
      <c r="AN2694" s="36"/>
      <c r="AO2694" s="36"/>
      <c r="AP2694" s="36"/>
      <c r="AQ2694" s="36"/>
      <c r="AR2694" s="36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</row>
    <row r="2695" spans="6:69" x14ac:dyDescent="0.25">
      <c r="F2695" s="18"/>
      <c r="G2695" s="18"/>
      <c r="H2695" s="252"/>
      <c r="I2695" s="18"/>
      <c r="J2695" s="18"/>
      <c r="W2695" s="215"/>
      <c r="X2695" s="18"/>
      <c r="Y2695" s="31"/>
      <c r="Z2695" s="31"/>
      <c r="AA2695" s="43"/>
      <c r="AB2695" s="18"/>
      <c r="AC2695" s="18"/>
      <c r="AE2695" s="18"/>
      <c r="AF2695" s="18"/>
      <c r="AG2695" s="18"/>
      <c r="AI2695" s="18"/>
      <c r="AK2695" s="18"/>
      <c r="AL2695" s="18"/>
      <c r="AN2695" s="36"/>
      <c r="AO2695" s="36"/>
      <c r="AP2695" s="36"/>
      <c r="AQ2695" s="36"/>
      <c r="AR2695" s="36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</row>
    <row r="2696" spans="6:69" x14ac:dyDescent="0.25">
      <c r="F2696" s="18"/>
      <c r="G2696" s="18"/>
      <c r="H2696" s="252"/>
      <c r="I2696" s="18"/>
      <c r="J2696" s="18"/>
      <c r="W2696" s="215"/>
      <c r="X2696" s="18"/>
      <c r="Y2696" s="31"/>
      <c r="Z2696" s="31"/>
      <c r="AA2696" s="43"/>
      <c r="AB2696" s="18"/>
      <c r="AC2696" s="18"/>
      <c r="AE2696" s="18"/>
      <c r="AF2696" s="18"/>
      <c r="AG2696" s="18"/>
      <c r="AI2696" s="18"/>
      <c r="AK2696" s="18"/>
      <c r="AL2696" s="18"/>
      <c r="AN2696" s="36"/>
      <c r="AO2696" s="36"/>
      <c r="AP2696" s="36"/>
      <c r="AQ2696" s="36"/>
      <c r="AR2696" s="36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</row>
    <row r="2697" spans="6:69" x14ac:dyDescent="0.25">
      <c r="F2697" s="18"/>
      <c r="G2697" s="18"/>
      <c r="H2697" s="252"/>
      <c r="I2697" s="18"/>
      <c r="J2697" s="18"/>
      <c r="W2697" s="215"/>
      <c r="X2697" s="18"/>
      <c r="Y2697" s="31"/>
      <c r="Z2697" s="31"/>
      <c r="AA2697" s="43"/>
      <c r="AB2697" s="18"/>
      <c r="AC2697" s="18"/>
      <c r="AE2697" s="18"/>
      <c r="AF2697" s="18"/>
      <c r="AG2697" s="18"/>
      <c r="AI2697" s="18"/>
      <c r="AK2697" s="18"/>
      <c r="AL2697" s="18"/>
      <c r="AN2697" s="36"/>
      <c r="AO2697" s="36"/>
      <c r="AP2697" s="36"/>
      <c r="AQ2697" s="36"/>
      <c r="AR2697" s="36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</row>
    <row r="2698" spans="6:69" x14ac:dyDescent="0.25">
      <c r="F2698" s="18"/>
      <c r="G2698" s="18"/>
      <c r="H2698" s="252"/>
      <c r="I2698" s="18"/>
      <c r="J2698" s="18"/>
      <c r="W2698" s="215"/>
      <c r="X2698" s="18"/>
      <c r="Y2698" s="31"/>
      <c r="Z2698" s="31"/>
      <c r="AA2698" s="43"/>
      <c r="AB2698" s="18"/>
      <c r="AC2698" s="18"/>
      <c r="AE2698" s="18"/>
      <c r="AF2698" s="18"/>
      <c r="AG2698" s="18"/>
      <c r="AI2698" s="18"/>
      <c r="AK2698" s="18"/>
      <c r="AL2698" s="18"/>
      <c r="AN2698" s="36"/>
      <c r="AO2698" s="36"/>
      <c r="AP2698" s="36"/>
      <c r="AQ2698" s="36"/>
      <c r="AR2698" s="36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</row>
    <row r="2699" spans="6:69" x14ac:dyDescent="0.25">
      <c r="F2699" s="18"/>
      <c r="G2699" s="18"/>
      <c r="H2699" s="252"/>
      <c r="I2699" s="18"/>
      <c r="J2699" s="18"/>
      <c r="W2699" s="215"/>
      <c r="X2699" s="18"/>
      <c r="Y2699" s="31"/>
      <c r="Z2699" s="31"/>
      <c r="AA2699" s="43"/>
      <c r="AB2699" s="18"/>
      <c r="AC2699" s="18"/>
      <c r="AE2699" s="18"/>
      <c r="AF2699" s="18"/>
      <c r="AG2699" s="18"/>
      <c r="AI2699" s="18"/>
      <c r="AK2699" s="18"/>
      <c r="AL2699" s="18"/>
      <c r="AN2699" s="36"/>
      <c r="AO2699" s="36"/>
      <c r="AP2699" s="36"/>
      <c r="AQ2699" s="36"/>
      <c r="AR2699" s="36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</row>
    <row r="2700" spans="6:69" x14ac:dyDescent="0.25">
      <c r="F2700" s="18"/>
      <c r="G2700" s="18"/>
      <c r="H2700" s="252"/>
      <c r="I2700" s="18"/>
      <c r="J2700" s="18"/>
      <c r="W2700" s="215"/>
      <c r="X2700" s="18"/>
      <c r="Y2700" s="31"/>
      <c r="Z2700" s="31"/>
      <c r="AA2700" s="43"/>
      <c r="AB2700" s="18"/>
      <c r="AC2700" s="18"/>
      <c r="AE2700" s="18"/>
      <c r="AF2700" s="18"/>
      <c r="AG2700" s="18"/>
      <c r="AI2700" s="18"/>
      <c r="AK2700" s="18"/>
      <c r="AL2700" s="18"/>
      <c r="AN2700" s="36"/>
      <c r="AO2700" s="36"/>
      <c r="AP2700" s="36"/>
      <c r="AQ2700" s="36"/>
      <c r="AR2700" s="36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</row>
    <row r="2701" spans="6:69" x14ac:dyDescent="0.25">
      <c r="F2701" s="18"/>
      <c r="G2701" s="18"/>
      <c r="H2701" s="252"/>
      <c r="I2701" s="18"/>
      <c r="J2701" s="18"/>
      <c r="W2701" s="215"/>
      <c r="X2701" s="18"/>
      <c r="Y2701" s="31"/>
      <c r="Z2701" s="31"/>
      <c r="AA2701" s="43"/>
      <c r="AB2701" s="18"/>
      <c r="AC2701" s="18"/>
      <c r="AE2701" s="18"/>
      <c r="AF2701" s="18"/>
      <c r="AG2701" s="18"/>
      <c r="AI2701" s="18"/>
      <c r="AK2701" s="18"/>
      <c r="AL2701" s="18"/>
      <c r="AN2701" s="36"/>
      <c r="AO2701" s="36"/>
      <c r="AP2701" s="36"/>
      <c r="AQ2701" s="36"/>
      <c r="AR2701" s="36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</row>
    <row r="2702" spans="6:69" x14ac:dyDescent="0.25">
      <c r="F2702" s="18"/>
      <c r="G2702" s="18"/>
      <c r="H2702" s="252"/>
      <c r="I2702" s="18"/>
      <c r="J2702" s="18"/>
      <c r="W2702" s="215"/>
      <c r="X2702" s="18"/>
      <c r="Y2702" s="31"/>
      <c r="Z2702" s="31"/>
      <c r="AA2702" s="43"/>
      <c r="AB2702" s="18"/>
      <c r="AC2702" s="18"/>
      <c r="AE2702" s="18"/>
      <c r="AF2702" s="18"/>
      <c r="AG2702" s="18"/>
      <c r="AI2702" s="18"/>
      <c r="AK2702" s="18"/>
      <c r="AL2702" s="18"/>
      <c r="AN2702" s="36"/>
      <c r="AO2702" s="36"/>
      <c r="AP2702" s="36"/>
      <c r="AQ2702" s="36"/>
      <c r="AR2702" s="36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</row>
    <row r="2703" spans="6:69" x14ac:dyDescent="0.25">
      <c r="F2703" s="18"/>
      <c r="G2703" s="18"/>
      <c r="H2703" s="252"/>
      <c r="I2703" s="18"/>
      <c r="J2703" s="18"/>
      <c r="W2703" s="215"/>
      <c r="X2703" s="18"/>
      <c r="Y2703" s="31"/>
      <c r="Z2703" s="31"/>
      <c r="AA2703" s="43"/>
      <c r="AB2703" s="18"/>
      <c r="AC2703" s="18"/>
      <c r="AE2703" s="18"/>
      <c r="AF2703" s="18"/>
      <c r="AG2703" s="18"/>
      <c r="AI2703" s="18"/>
      <c r="AK2703" s="18"/>
      <c r="AL2703" s="18"/>
      <c r="AN2703" s="36"/>
      <c r="AO2703" s="36"/>
      <c r="AP2703" s="36"/>
      <c r="AQ2703" s="36"/>
      <c r="AR2703" s="36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</row>
    <row r="2704" spans="6:69" x14ac:dyDescent="0.25">
      <c r="F2704" s="18"/>
      <c r="G2704" s="18"/>
      <c r="H2704" s="252"/>
      <c r="I2704" s="18"/>
      <c r="J2704" s="18"/>
      <c r="W2704" s="215"/>
      <c r="X2704" s="18"/>
      <c r="Y2704" s="31"/>
      <c r="Z2704" s="31"/>
      <c r="AA2704" s="43"/>
      <c r="AB2704" s="18"/>
      <c r="AC2704" s="18"/>
      <c r="AE2704" s="18"/>
      <c r="AF2704" s="18"/>
      <c r="AG2704" s="18"/>
      <c r="AI2704" s="18"/>
      <c r="AK2704" s="18"/>
      <c r="AL2704" s="18"/>
      <c r="AN2704" s="36"/>
      <c r="AO2704" s="36"/>
      <c r="AP2704" s="36"/>
      <c r="AQ2704" s="36"/>
      <c r="AR2704" s="36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</row>
    <row r="2705" spans="6:69" x14ac:dyDescent="0.25">
      <c r="F2705" s="18"/>
      <c r="G2705" s="18"/>
      <c r="H2705" s="252"/>
      <c r="I2705" s="18"/>
      <c r="J2705" s="18"/>
      <c r="W2705" s="215"/>
      <c r="X2705" s="18"/>
      <c r="Y2705" s="31"/>
      <c r="Z2705" s="31"/>
      <c r="AA2705" s="43"/>
      <c r="AB2705" s="18"/>
      <c r="AC2705" s="18"/>
      <c r="AE2705" s="18"/>
      <c r="AF2705" s="18"/>
      <c r="AG2705" s="18"/>
      <c r="AI2705" s="18"/>
      <c r="AK2705" s="18"/>
      <c r="AL2705" s="18"/>
      <c r="AN2705" s="36"/>
      <c r="AO2705" s="36"/>
      <c r="AP2705" s="36"/>
      <c r="AQ2705" s="36"/>
      <c r="AR2705" s="36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</row>
    <row r="2706" spans="6:69" x14ac:dyDescent="0.25">
      <c r="F2706" s="18"/>
      <c r="G2706" s="18"/>
      <c r="H2706" s="252"/>
      <c r="I2706" s="18"/>
      <c r="J2706" s="18"/>
      <c r="W2706" s="215"/>
      <c r="X2706" s="18"/>
      <c r="Y2706" s="31"/>
      <c r="Z2706" s="31"/>
      <c r="AA2706" s="43"/>
      <c r="AB2706" s="18"/>
      <c r="AC2706" s="18"/>
      <c r="AE2706" s="18"/>
      <c r="AF2706" s="18"/>
      <c r="AG2706" s="18"/>
      <c r="AI2706" s="18"/>
      <c r="AK2706" s="18"/>
      <c r="AL2706" s="18"/>
      <c r="AN2706" s="36"/>
      <c r="AO2706" s="36"/>
      <c r="AP2706" s="36"/>
      <c r="AQ2706" s="36"/>
      <c r="AR2706" s="36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</row>
    <row r="2707" spans="6:69" x14ac:dyDescent="0.25">
      <c r="F2707" s="18"/>
      <c r="G2707" s="18"/>
      <c r="H2707" s="252"/>
      <c r="I2707" s="18"/>
      <c r="J2707" s="18"/>
      <c r="W2707" s="215"/>
      <c r="X2707" s="18"/>
      <c r="Y2707" s="31"/>
      <c r="Z2707" s="31"/>
      <c r="AA2707" s="43"/>
      <c r="AB2707" s="18"/>
      <c r="AC2707" s="18"/>
      <c r="AE2707" s="18"/>
      <c r="AF2707" s="18"/>
      <c r="AG2707" s="18"/>
      <c r="AI2707" s="18"/>
      <c r="AK2707" s="18"/>
      <c r="AL2707" s="18"/>
      <c r="AN2707" s="36"/>
      <c r="AO2707" s="36"/>
      <c r="AP2707" s="36"/>
      <c r="AQ2707" s="36"/>
      <c r="AR2707" s="36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</row>
    <row r="2708" spans="6:69" x14ac:dyDescent="0.25">
      <c r="F2708" s="18"/>
      <c r="G2708" s="18"/>
      <c r="H2708" s="252"/>
      <c r="I2708" s="18"/>
      <c r="J2708" s="18"/>
      <c r="W2708" s="215"/>
      <c r="X2708" s="18"/>
      <c r="Y2708" s="31"/>
      <c r="Z2708" s="31"/>
      <c r="AA2708" s="43"/>
      <c r="AB2708" s="18"/>
      <c r="AC2708" s="18"/>
      <c r="AE2708" s="18"/>
      <c r="AF2708" s="18"/>
      <c r="AG2708" s="18"/>
      <c r="AI2708" s="18"/>
      <c r="AK2708" s="18"/>
      <c r="AL2708" s="18"/>
      <c r="AN2708" s="36"/>
      <c r="AO2708" s="36"/>
      <c r="AP2708" s="36"/>
      <c r="AQ2708" s="36"/>
      <c r="AR2708" s="36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</row>
    <row r="2709" spans="6:69" x14ac:dyDescent="0.25">
      <c r="F2709" s="18"/>
      <c r="G2709" s="18"/>
      <c r="H2709" s="252"/>
      <c r="I2709" s="18"/>
      <c r="J2709" s="18"/>
      <c r="W2709" s="215"/>
      <c r="X2709" s="18"/>
      <c r="Y2709" s="31"/>
      <c r="Z2709" s="31"/>
      <c r="AA2709" s="43"/>
      <c r="AB2709" s="18"/>
      <c r="AC2709" s="18"/>
      <c r="AE2709" s="18"/>
      <c r="AF2709" s="18"/>
      <c r="AG2709" s="18"/>
      <c r="AI2709" s="18"/>
      <c r="AK2709" s="18"/>
      <c r="AL2709" s="18"/>
      <c r="AN2709" s="36"/>
      <c r="AO2709" s="36"/>
      <c r="AP2709" s="36"/>
      <c r="AQ2709" s="36"/>
      <c r="AR2709" s="36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</row>
    <row r="2710" spans="6:69" x14ac:dyDescent="0.25">
      <c r="F2710" s="18"/>
      <c r="G2710" s="18"/>
      <c r="H2710" s="252"/>
      <c r="I2710" s="18"/>
      <c r="J2710" s="18"/>
      <c r="W2710" s="215"/>
      <c r="X2710" s="18"/>
      <c r="Y2710" s="31"/>
      <c r="Z2710" s="31"/>
      <c r="AA2710" s="43"/>
      <c r="AB2710" s="18"/>
      <c r="AC2710" s="18"/>
      <c r="AE2710" s="18"/>
      <c r="AF2710" s="18"/>
      <c r="AG2710" s="18"/>
      <c r="AI2710" s="18"/>
      <c r="AK2710" s="18"/>
      <c r="AL2710" s="18"/>
      <c r="AN2710" s="36"/>
      <c r="AO2710" s="36"/>
      <c r="AP2710" s="36"/>
      <c r="AQ2710" s="36"/>
      <c r="AR2710" s="36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</row>
    <row r="2711" spans="6:69" x14ac:dyDescent="0.25">
      <c r="F2711" s="18"/>
      <c r="G2711" s="18"/>
      <c r="H2711" s="252"/>
      <c r="I2711" s="18"/>
      <c r="J2711" s="18"/>
      <c r="W2711" s="215"/>
      <c r="X2711" s="18"/>
      <c r="Y2711" s="31"/>
      <c r="Z2711" s="31"/>
      <c r="AA2711" s="43"/>
      <c r="AB2711" s="18"/>
      <c r="AC2711" s="18"/>
      <c r="AE2711" s="18"/>
      <c r="AF2711" s="18"/>
      <c r="AG2711" s="18"/>
      <c r="AI2711" s="18"/>
      <c r="AK2711" s="18"/>
      <c r="AL2711" s="18"/>
      <c r="AN2711" s="36"/>
      <c r="AO2711" s="36"/>
      <c r="AP2711" s="36"/>
      <c r="AQ2711" s="36"/>
      <c r="AR2711" s="36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</row>
    <row r="2712" spans="6:69" x14ac:dyDescent="0.25">
      <c r="F2712" s="18"/>
      <c r="G2712" s="18"/>
      <c r="H2712" s="252"/>
      <c r="I2712" s="18"/>
      <c r="J2712" s="18"/>
      <c r="W2712" s="215"/>
      <c r="X2712" s="18"/>
      <c r="Y2712" s="31"/>
      <c r="Z2712" s="31"/>
      <c r="AA2712" s="43"/>
      <c r="AB2712" s="18"/>
      <c r="AC2712" s="18"/>
      <c r="AE2712" s="18"/>
      <c r="AF2712" s="18"/>
      <c r="AG2712" s="18"/>
      <c r="AI2712" s="18"/>
      <c r="AK2712" s="18"/>
      <c r="AL2712" s="18"/>
      <c r="AN2712" s="36"/>
      <c r="AO2712" s="36"/>
      <c r="AP2712" s="36"/>
      <c r="AQ2712" s="36"/>
      <c r="AR2712" s="36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</row>
    <row r="2713" spans="6:69" x14ac:dyDescent="0.25">
      <c r="F2713" s="18"/>
      <c r="G2713" s="18"/>
      <c r="H2713" s="252"/>
      <c r="I2713" s="18"/>
      <c r="J2713" s="18"/>
      <c r="W2713" s="215"/>
      <c r="X2713" s="18"/>
      <c r="Y2713" s="31"/>
      <c r="Z2713" s="31"/>
      <c r="AA2713" s="43"/>
      <c r="AB2713" s="18"/>
      <c r="AC2713" s="18"/>
      <c r="AE2713" s="18"/>
      <c r="AF2713" s="18"/>
      <c r="AG2713" s="18"/>
      <c r="AI2713" s="18"/>
      <c r="AK2713" s="18"/>
      <c r="AL2713" s="18"/>
      <c r="AN2713" s="36"/>
      <c r="AO2713" s="36"/>
      <c r="AP2713" s="36"/>
      <c r="AQ2713" s="36"/>
      <c r="AR2713" s="36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</row>
    <row r="2714" spans="6:69" x14ac:dyDescent="0.25">
      <c r="F2714" s="18"/>
      <c r="G2714" s="18"/>
      <c r="H2714" s="252"/>
      <c r="I2714" s="18"/>
      <c r="J2714" s="18"/>
      <c r="W2714" s="215"/>
      <c r="X2714" s="18"/>
      <c r="Y2714" s="31"/>
      <c r="Z2714" s="31"/>
      <c r="AA2714" s="43"/>
      <c r="AB2714" s="18"/>
      <c r="AC2714" s="18"/>
      <c r="AE2714" s="18"/>
      <c r="AF2714" s="18"/>
      <c r="AG2714" s="18"/>
      <c r="AI2714" s="18"/>
      <c r="AK2714" s="18"/>
      <c r="AL2714" s="18"/>
      <c r="AN2714" s="36"/>
      <c r="AO2714" s="36"/>
      <c r="AP2714" s="36"/>
      <c r="AQ2714" s="36"/>
      <c r="AR2714" s="36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</row>
    <row r="2715" spans="6:69" x14ac:dyDescent="0.25">
      <c r="F2715" s="18"/>
      <c r="G2715" s="18"/>
      <c r="H2715" s="252"/>
      <c r="I2715" s="18"/>
      <c r="J2715" s="18"/>
      <c r="W2715" s="215"/>
      <c r="X2715" s="18"/>
      <c r="Y2715" s="31"/>
      <c r="Z2715" s="31"/>
      <c r="AA2715" s="43"/>
      <c r="AB2715" s="18"/>
      <c r="AC2715" s="18"/>
      <c r="AE2715" s="18"/>
      <c r="AF2715" s="18"/>
      <c r="AG2715" s="18"/>
      <c r="AI2715" s="18"/>
      <c r="AK2715" s="18"/>
      <c r="AL2715" s="18"/>
      <c r="AN2715" s="36"/>
      <c r="AO2715" s="36"/>
      <c r="AP2715" s="36"/>
      <c r="AQ2715" s="36"/>
      <c r="AR2715" s="36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</row>
    <row r="2716" spans="6:69" x14ac:dyDescent="0.25">
      <c r="F2716" s="18"/>
      <c r="G2716" s="18"/>
      <c r="H2716" s="252"/>
      <c r="I2716" s="18"/>
      <c r="J2716" s="18"/>
      <c r="W2716" s="215"/>
      <c r="X2716" s="18"/>
      <c r="Y2716" s="31"/>
      <c r="Z2716" s="31"/>
      <c r="AA2716" s="43"/>
      <c r="AB2716" s="18"/>
      <c r="AC2716" s="18"/>
      <c r="AE2716" s="18"/>
      <c r="AF2716" s="18"/>
      <c r="AG2716" s="18"/>
      <c r="AI2716" s="18"/>
      <c r="AK2716" s="18"/>
      <c r="AL2716" s="18"/>
      <c r="AN2716" s="36"/>
      <c r="AO2716" s="36"/>
      <c r="AP2716" s="36"/>
      <c r="AQ2716" s="36"/>
      <c r="AR2716" s="36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</row>
    <row r="2717" spans="6:69" x14ac:dyDescent="0.25">
      <c r="F2717" s="18"/>
      <c r="G2717" s="18"/>
      <c r="H2717" s="252"/>
      <c r="I2717" s="18"/>
      <c r="J2717" s="18"/>
      <c r="W2717" s="215"/>
      <c r="X2717" s="18"/>
      <c r="Y2717" s="31"/>
      <c r="Z2717" s="31"/>
      <c r="AA2717" s="43"/>
      <c r="AB2717" s="18"/>
      <c r="AC2717" s="18"/>
      <c r="AE2717" s="18"/>
      <c r="AF2717" s="18"/>
      <c r="AG2717" s="18"/>
      <c r="AI2717" s="18"/>
      <c r="AK2717" s="18"/>
      <c r="AL2717" s="18"/>
      <c r="AN2717" s="36"/>
      <c r="AO2717" s="36"/>
      <c r="AP2717" s="36"/>
      <c r="AQ2717" s="36"/>
      <c r="AR2717" s="36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</row>
    <row r="2718" spans="6:69" x14ac:dyDescent="0.25">
      <c r="F2718" s="18"/>
      <c r="G2718" s="18"/>
      <c r="H2718" s="252"/>
      <c r="I2718" s="18"/>
      <c r="J2718" s="18"/>
      <c r="W2718" s="215"/>
      <c r="X2718" s="18"/>
      <c r="Y2718" s="31"/>
      <c r="Z2718" s="31"/>
      <c r="AA2718" s="43"/>
      <c r="AB2718" s="18"/>
      <c r="AC2718" s="18"/>
      <c r="AE2718" s="18"/>
      <c r="AF2718" s="18"/>
      <c r="AG2718" s="18"/>
      <c r="AI2718" s="18"/>
      <c r="AK2718" s="18"/>
      <c r="AL2718" s="18"/>
      <c r="AN2718" s="36"/>
      <c r="AO2718" s="36"/>
      <c r="AP2718" s="36"/>
      <c r="AQ2718" s="36"/>
      <c r="AR2718" s="36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</row>
    <row r="2719" spans="6:69" x14ac:dyDescent="0.25">
      <c r="F2719" s="18"/>
      <c r="G2719" s="18"/>
      <c r="H2719" s="252"/>
      <c r="I2719" s="18"/>
      <c r="J2719" s="18"/>
      <c r="W2719" s="215"/>
      <c r="X2719" s="18"/>
      <c r="Y2719" s="31"/>
      <c r="Z2719" s="31"/>
      <c r="AA2719" s="43"/>
      <c r="AB2719" s="18"/>
      <c r="AC2719" s="18"/>
      <c r="AE2719" s="18"/>
      <c r="AF2719" s="18"/>
      <c r="AG2719" s="18"/>
      <c r="AI2719" s="18"/>
      <c r="AK2719" s="18"/>
      <c r="AL2719" s="18"/>
      <c r="AN2719" s="36"/>
      <c r="AO2719" s="36"/>
      <c r="AP2719" s="36"/>
      <c r="AQ2719" s="36"/>
      <c r="AR2719" s="36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</row>
    <row r="2720" spans="6:69" x14ac:dyDescent="0.25">
      <c r="F2720" s="18"/>
      <c r="G2720" s="18"/>
      <c r="H2720" s="252"/>
      <c r="I2720" s="18"/>
      <c r="J2720" s="18"/>
      <c r="W2720" s="215"/>
      <c r="X2720" s="18"/>
      <c r="Y2720" s="31"/>
      <c r="Z2720" s="31"/>
      <c r="AA2720" s="43"/>
      <c r="AB2720" s="18"/>
      <c r="AC2720" s="18"/>
      <c r="AE2720" s="18"/>
      <c r="AF2720" s="18"/>
      <c r="AG2720" s="18"/>
      <c r="AI2720" s="18"/>
      <c r="AK2720" s="18"/>
      <c r="AL2720" s="18"/>
      <c r="AN2720" s="36"/>
      <c r="AO2720" s="36"/>
      <c r="AP2720" s="36"/>
      <c r="AQ2720" s="36"/>
      <c r="AR2720" s="36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</row>
    <row r="2721" spans="6:69" x14ac:dyDescent="0.25">
      <c r="F2721" s="18"/>
      <c r="G2721" s="18"/>
      <c r="H2721" s="252"/>
      <c r="I2721" s="18"/>
      <c r="J2721" s="18"/>
      <c r="W2721" s="215"/>
      <c r="X2721" s="18"/>
      <c r="Y2721" s="31"/>
      <c r="Z2721" s="31"/>
      <c r="AA2721" s="43"/>
      <c r="AB2721" s="18"/>
      <c r="AC2721" s="18"/>
      <c r="AE2721" s="18"/>
      <c r="AF2721" s="18"/>
      <c r="AG2721" s="18"/>
      <c r="AI2721" s="18"/>
      <c r="AK2721" s="18"/>
      <c r="AL2721" s="18"/>
      <c r="AN2721" s="36"/>
      <c r="AO2721" s="36"/>
      <c r="AP2721" s="36"/>
      <c r="AQ2721" s="36"/>
      <c r="AR2721" s="36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</row>
    <row r="2722" spans="6:69" x14ac:dyDescent="0.25">
      <c r="F2722" s="18"/>
      <c r="G2722" s="18"/>
      <c r="H2722" s="252"/>
      <c r="I2722" s="18"/>
      <c r="J2722" s="18"/>
      <c r="W2722" s="215"/>
      <c r="X2722" s="18"/>
      <c r="Y2722" s="31"/>
      <c r="Z2722" s="31"/>
      <c r="AA2722" s="43"/>
      <c r="AB2722" s="18"/>
      <c r="AC2722" s="18"/>
      <c r="AE2722" s="18"/>
      <c r="AF2722" s="18"/>
      <c r="AG2722" s="18"/>
      <c r="AI2722" s="18"/>
      <c r="AK2722" s="18"/>
      <c r="AL2722" s="18"/>
      <c r="AN2722" s="36"/>
      <c r="AO2722" s="36"/>
      <c r="AP2722" s="36"/>
      <c r="AQ2722" s="36"/>
      <c r="AR2722" s="36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</row>
    <row r="2723" spans="6:69" x14ac:dyDescent="0.25">
      <c r="F2723" s="18"/>
      <c r="G2723" s="18"/>
      <c r="H2723" s="252"/>
      <c r="I2723" s="18"/>
      <c r="J2723" s="18"/>
      <c r="W2723" s="215"/>
      <c r="X2723" s="18"/>
      <c r="Y2723" s="31"/>
      <c r="Z2723" s="31"/>
      <c r="AA2723" s="43"/>
      <c r="AB2723" s="18"/>
      <c r="AC2723" s="18"/>
      <c r="AE2723" s="18"/>
      <c r="AF2723" s="18"/>
      <c r="AG2723" s="18"/>
      <c r="AI2723" s="18"/>
      <c r="AK2723" s="18"/>
      <c r="AL2723" s="18"/>
      <c r="AN2723" s="36"/>
      <c r="AO2723" s="36"/>
      <c r="AP2723" s="36"/>
      <c r="AQ2723" s="36"/>
      <c r="AR2723" s="36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</row>
    <row r="2724" spans="6:69" x14ac:dyDescent="0.25">
      <c r="F2724" s="18"/>
      <c r="G2724" s="18"/>
      <c r="H2724" s="252"/>
      <c r="I2724" s="18"/>
      <c r="J2724" s="18"/>
      <c r="W2724" s="215"/>
      <c r="X2724" s="18"/>
      <c r="Y2724" s="31"/>
      <c r="Z2724" s="31"/>
      <c r="AA2724" s="43"/>
      <c r="AB2724" s="18"/>
      <c r="AC2724" s="18"/>
      <c r="AE2724" s="18"/>
      <c r="AF2724" s="18"/>
      <c r="AG2724" s="18"/>
      <c r="AI2724" s="18"/>
      <c r="AK2724" s="18"/>
      <c r="AL2724" s="18"/>
      <c r="AN2724" s="36"/>
      <c r="AO2724" s="36"/>
      <c r="AP2724" s="36"/>
      <c r="AQ2724" s="36"/>
      <c r="AR2724" s="36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</row>
    <row r="2725" spans="6:69" x14ac:dyDescent="0.25">
      <c r="F2725" s="18"/>
      <c r="G2725" s="18"/>
      <c r="H2725" s="252"/>
      <c r="I2725" s="18"/>
      <c r="J2725" s="18"/>
      <c r="W2725" s="215"/>
      <c r="X2725" s="18"/>
      <c r="Y2725" s="31"/>
      <c r="Z2725" s="31"/>
      <c r="AA2725" s="43"/>
      <c r="AB2725" s="18"/>
      <c r="AC2725" s="18"/>
      <c r="AE2725" s="18"/>
      <c r="AF2725" s="18"/>
      <c r="AG2725" s="18"/>
      <c r="AI2725" s="18"/>
      <c r="AK2725" s="18"/>
      <c r="AL2725" s="18"/>
      <c r="AN2725" s="36"/>
      <c r="AO2725" s="36"/>
      <c r="AP2725" s="36"/>
      <c r="AQ2725" s="36"/>
      <c r="AR2725" s="36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</row>
    <row r="2726" spans="6:69" x14ac:dyDescent="0.25">
      <c r="F2726" s="18"/>
      <c r="G2726" s="18"/>
      <c r="H2726" s="252"/>
      <c r="I2726" s="18"/>
      <c r="J2726" s="18"/>
      <c r="W2726" s="215"/>
      <c r="X2726" s="18"/>
      <c r="Y2726" s="31"/>
      <c r="Z2726" s="31"/>
      <c r="AA2726" s="43"/>
      <c r="AB2726" s="18"/>
      <c r="AC2726" s="18"/>
      <c r="AE2726" s="18"/>
      <c r="AF2726" s="18"/>
      <c r="AG2726" s="18"/>
      <c r="AI2726" s="18"/>
      <c r="AK2726" s="18"/>
      <c r="AL2726" s="18"/>
      <c r="AN2726" s="36"/>
      <c r="AO2726" s="36"/>
      <c r="AP2726" s="36"/>
      <c r="AQ2726" s="36"/>
      <c r="AR2726" s="36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</row>
    <row r="2727" spans="6:69" x14ac:dyDescent="0.25">
      <c r="F2727" s="18"/>
      <c r="G2727" s="18"/>
      <c r="H2727" s="252"/>
      <c r="I2727" s="18"/>
      <c r="J2727" s="18"/>
      <c r="W2727" s="215"/>
      <c r="X2727" s="18"/>
      <c r="Y2727" s="31"/>
      <c r="Z2727" s="31"/>
      <c r="AA2727" s="43"/>
      <c r="AB2727" s="18"/>
      <c r="AC2727" s="18"/>
      <c r="AE2727" s="18"/>
      <c r="AF2727" s="18"/>
      <c r="AG2727" s="18"/>
      <c r="AI2727" s="18"/>
      <c r="AK2727" s="18"/>
      <c r="AL2727" s="18"/>
      <c r="AN2727" s="36"/>
      <c r="AO2727" s="36"/>
      <c r="AP2727" s="36"/>
      <c r="AQ2727" s="36"/>
      <c r="AR2727" s="36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</row>
    <row r="2728" spans="6:69" x14ac:dyDescent="0.25">
      <c r="F2728" s="18"/>
      <c r="G2728" s="18"/>
      <c r="H2728" s="252"/>
      <c r="I2728" s="18"/>
      <c r="J2728" s="18"/>
      <c r="W2728" s="215"/>
      <c r="X2728" s="18"/>
      <c r="Y2728" s="31"/>
      <c r="Z2728" s="31"/>
      <c r="AA2728" s="43"/>
      <c r="AB2728" s="18"/>
      <c r="AC2728" s="18"/>
      <c r="AE2728" s="18"/>
      <c r="AF2728" s="18"/>
      <c r="AG2728" s="18"/>
      <c r="AI2728" s="18"/>
      <c r="AK2728" s="18"/>
      <c r="AL2728" s="18"/>
      <c r="AN2728" s="36"/>
      <c r="AO2728" s="36"/>
      <c r="AP2728" s="36"/>
      <c r="AQ2728" s="36"/>
      <c r="AR2728" s="36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</row>
    <row r="2729" spans="6:69" x14ac:dyDescent="0.25">
      <c r="F2729" s="18"/>
      <c r="G2729" s="18"/>
      <c r="H2729" s="252"/>
      <c r="I2729" s="18"/>
      <c r="J2729" s="18"/>
      <c r="W2729" s="215"/>
      <c r="X2729" s="18"/>
      <c r="Y2729" s="31"/>
      <c r="Z2729" s="31"/>
      <c r="AA2729" s="43"/>
      <c r="AB2729" s="18"/>
      <c r="AC2729" s="18"/>
      <c r="AE2729" s="18"/>
      <c r="AF2729" s="18"/>
      <c r="AG2729" s="18"/>
      <c r="AI2729" s="18"/>
      <c r="AK2729" s="18"/>
      <c r="AL2729" s="18"/>
      <c r="AN2729" s="36"/>
      <c r="AO2729" s="36"/>
      <c r="AP2729" s="36"/>
      <c r="AQ2729" s="36"/>
      <c r="AR2729" s="36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</row>
    <row r="2730" spans="6:69" x14ac:dyDescent="0.25">
      <c r="F2730" s="18"/>
      <c r="G2730" s="18"/>
      <c r="H2730" s="252"/>
      <c r="I2730" s="18"/>
      <c r="J2730" s="18"/>
      <c r="W2730" s="215"/>
      <c r="X2730" s="18"/>
      <c r="Y2730" s="31"/>
      <c r="Z2730" s="31"/>
      <c r="AA2730" s="43"/>
      <c r="AB2730" s="18"/>
      <c r="AC2730" s="18"/>
      <c r="AE2730" s="18"/>
      <c r="AF2730" s="18"/>
      <c r="AG2730" s="18"/>
      <c r="AI2730" s="18"/>
      <c r="AK2730" s="18"/>
      <c r="AL2730" s="18"/>
      <c r="AN2730" s="36"/>
      <c r="AO2730" s="36"/>
      <c r="AP2730" s="36"/>
      <c r="AQ2730" s="36"/>
      <c r="AR2730" s="36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</row>
    <row r="2731" spans="6:69" x14ac:dyDescent="0.25">
      <c r="F2731" s="18"/>
      <c r="G2731" s="18"/>
      <c r="H2731" s="252"/>
      <c r="I2731" s="18"/>
      <c r="J2731" s="18"/>
      <c r="W2731" s="215"/>
      <c r="X2731" s="18"/>
      <c r="Y2731" s="31"/>
      <c r="Z2731" s="31"/>
      <c r="AA2731" s="43"/>
      <c r="AB2731" s="18"/>
      <c r="AC2731" s="18"/>
      <c r="AE2731" s="18"/>
      <c r="AF2731" s="18"/>
      <c r="AG2731" s="18"/>
      <c r="AI2731" s="18"/>
      <c r="AK2731" s="18"/>
      <c r="AL2731" s="18"/>
      <c r="AN2731" s="36"/>
      <c r="AO2731" s="36"/>
      <c r="AP2731" s="36"/>
      <c r="AQ2731" s="36"/>
      <c r="AR2731" s="36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</row>
    <row r="2732" spans="6:69" x14ac:dyDescent="0.25">
      <c r="F2732" s="18"/>
      <c r="G2732" s="18"/>
      <c r="H2732" s="252"/>
      <c r="I2732" s="18"/>
      <c r="J2732" s="18"/>
      <c r="W2732" s="215"/>
      <c r="X2732" s="18"/>
      <c r="Y2732" s="31"/>
      <c r="Z2732" s="31"/>
      <c r="AA2732" s="43"/>
      <c r="AB2732" s="18"/>
      <c r="AC2732" s="18"/>
      <c r="AE2732" s="18"/>
      <c r="AF2732" s="18"/>
      <c r="AG2732" s="18"/>
      <c r="AI2732" s="18"/>
      <c r="AK2732" s="18"/>
      <c r="AL2732" s="18"/>
      <c r="AN2732" s="36"/>
      <c r="AO2732" s="36"/>
      <c r="AP2732" s="36"/>
      <c r="AQ2732" s="36"/>
      <c r="AR2732" s="36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</row>
    <row r="2733" spans="6:69" x14ac:dyDescent="0.25">
      <c r="F2733" s="18"/>
      <c r="G2733" s="18"/>
      <c r="H2733" s="252"/>
      <c r="I2733" s="18"/>
      <c r="J2733" s="18"/>
      <c r="W2733" s="215"/>
      <c r="X2733" s="18"/>
      <c r="Y2733" s="31"/>
      <c r="Z2733" s="31"/>
      <c r="AA2733" s="43"/>
      <c r="AB2733" s="18"/>
      <c r="AC2733" s="18"/>
      <c r="AE2733" s="18"/>
      <c r="AF2733" s="18"/>
      <c r="AG2733" s="18"/>
      <c r="AI2733" s="18"/>
      <c r="AK2733" s="18"/>
      <c r="AL2733" s="18"/>
      <c r="AN2733" s="36"/>
      <c r="AO2733" s="36"/>
      <c r="AP2733" s="36"/>
      <c r="AQ2733" s="36"/>
      <c r="AR2733" s="36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</row>
    <row r="2734" spans="6:69" x14ac:dyDescent="0.25">
      <c r="F2734" s="18"/>
      <c r="G2734" s="18"/>
      <c r="H2734" s="252"/>
      <c r="I2734" s="18"/>
      <c r="J2734" s="18"/>
      <c r="W2734" s="215"/>
      <c r="X2734" s="18"/>
      <c r="Y2734" s="31"/>
      <c r="Z2734" s="31"/>
      <c r="AA2734" s="43"/>
      <c r="AB2734" s="18"/>
      <c r="AC2734" s="18"/>
      <c r="AE2734" s="18"/>
      <c r="AF2734" s="18"/>
      <c r="AG2734" s="18"/>
      <c r="AI2734" s="18"/>
      <c r="AK2734" s="18"/>
      <c r="AL2734" s="18"/>
      <c r="AN2734" s="36"/>
      <c r="AO2734" s="36"/>
      <c r="AP2734" s="36"/>
      <c r="AQ2734" s="36"/>
      <c r="AR2734" s="36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</row>
    <row r="2735" spans="6:69" x14ac:dyDescent="0.25">
      <c r="F2735" s="18"/>
      <c r="G2735" s="18"/>
      <c r="H2735" s="252"/>
      <c r="I2735" s="18"/>
      <c r="J2735" s="18"/>
      <c r="W2735" s="215"/>
      <c r="X2735" s="18"/>
      <c r="Y2735" s="31"/>
      <c r="Z2735" s="31"/>
      <c r="AA2735" s="43"/>
      <c r="AB2735" s="18"/>
      <c r="AC2735" s="18"/>
      <c r="AE2735" s="18"/>
      <c r="AF2735" s="18"/>
      <c r="AG2735" s="18"/>
      <c r="AI2735" s="18"/>
      <c r="AK2735" s="18"/>
      <c r="AL2735" s="18"/>
      <c r="AN2735" s="36"/>
      <c r="AO2735" s="36"/>
      <c r="AP2735" s="36"/>
      <c r="AQ2735" s="36"/>
      <c r="AR2735" s="36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</row>
    <row r="2736" spans="6:69" x14ac:dyDescent="0.25">
      <c r="F2736" s="18"/>
      <c r="G2736" s="18"/>
      <c r="H2736" s="252"/>
      <c r="I2736" s="18"/>
      <c r="J2736" s="18"/>
      <c r="W2736" s="215"/>
      <c r="X2736" s="18"/>
      <c r="Y2736" s="31"/>
      <c r="Z2736" s="31"/>
      <c r="AA2736" s="43"/>
      <c r="AB2736" s="18"/>
      <c r="AC2736" s="18"/>
      <c r="AE2736" s="18"/>
      <c r="AF2736" s="18"/>
      <c r="AG2736" s="18"/>
      <c r="AI2736" s="18"/>
      <c r="AK2736" s="18"/>
      <c r="AL2736" s="18"/>
      <c r="AN2736" s="36"/>
      <c r="AO2736" s="36"/>
      <c r="AP2736" s="36"/>
      <c r="AQ2736" s="36"/>
      <c r="AR2736" s="36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</row>
    <row r="2737" spans="6:69" x14ac:dyDescent="0.25">
      <c r="F2737" s="18"/>
      <c r="G2737" s="18"/>
      <c r="H2737" s="252"/>
      <c r="I2737" s="18"/>
      <c r="J2737" s="18"/>
      <c r="W2737" s="215"/>
      <c r="X2737" s="18"/>
      <c r="Y2737" s="31"/>
      <c r="Z2737" s="31"/>
      <c r="AA2737" s="43"/>
      <c r="AB2737" s="18"/>
      <c r="AC2737" s="18"/>
      <c r="AE2737" s="18"/>
      <c r="AF2737" s="18"/>
      <c r="AG2737" s="18"/>
      <c r="AI2737" s="18"/>
      <c r="AK2737" s="18"/>
      <c r="AL2737" s="18"/>
      <c r="AN2737" s="36"/>
      <c r="AO2737" s="36"/>
      <c r="AP2737" s="36"/>
      <c r="AQ2737" s="36"/>
      <c r="AR2737" s="36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</row>
    <row r="2738" spans="6:69" x14ac:dyDescent="0.25">
      <c r="F2738" s="18"/>
      <c r="G2738" s="18"/>
      <c r="H2738" s="252"/>
      <c r="I2738" s="18"/>
      <c r="J2738" s="18"/>
      <c r="W2738" s="215"/>
      <c r="X2738" s="18"/>
      <c r="Y2738" s="31"/>
      <c r="Z2738" s="31"/>
      <c r="AA2738" s="43"/>
      <c r="AB2738" s="18"/>
      <c r="AC2738" s="18"/>
      <c r="AE2738" s="18"/>
      <c r="AF2738" s="18"/>
      <c r="AG2738" s="18"/>
      <c r="AI2738" s="18"/>
      <c r="AK2738" s="18"/>
      <c r="AL2738" s="18"/>
      <c r="AN2738" s="36"/>
      <c r="AO2738" s="36"/>
      <c r="AP2738" s="36"/>
      <c r="AQ2738" s="36"/>
      <c r="AR2738" s="36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</row>
    <row r="2739" spans="6:69" x14ac:dyDescent="0.25">
      <c r="F2739" s="18"/>
      <c r="G2739" s="18"/>
      <c r="H2739" s="252"/>
      <c r="I2739" s="18"/>
      <c r="J2739" s="18"/>
      <c r="W2739" s="215"/>
      <c r="X2739" s="18"/>
      <c r="Y2739" s="31"/>
      <c r="Z2739" s="31"/>
      <c r="AA2739" s="43"/>
      <c r="AB2739" s="18"/>
      <c r="AC2739" s="18"/>
      <c r="AE2739" s="18"/>
      <c r="AF2739" s="18"/>
      <c r="AG2739" s="18"/>
      <c r="AI2739" s="18"/>
      <c r="AK2739" s="18"/>
      <c r="AL2739" s="18"/>
      <c r="AN2739" s="36"/>
      <c r="AO2739" s="36"/>
      <c r="AP2739" s="36"/>
      <c r="AQ2739" s="36"/>
      <c r="AR2739" s="36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</row>
    <row r="2740" spans="6:69" x14ac:dyDescent="0.25">
      <c r="F2740" s="18"/>
      <c r="G2740" s="18"/>
      <c r="H2740" s="252"/>
      <c r="I2740" s="18"/>
      <c r="J2740" s="18"/>
      <c r="W2740" s="215"/>
      <c r="X2740" s="18"/>
      <c r="Y2740" s="31"/>
      <c r="Z2740" s="31"/>
      <c r="AA2740" s="43"/>
      <c r="AB2740" s="18"/>
      <c r="AC2740" s="18"/>
      <c r="AE2740" s="18"/>
      <c r="AF2740" s="18"/>
      <c r="AG2740" s="18"/>
      <c r="AI2740" s="18"/>
      <c r="AK2740" s="18"/>
      <c r="AL2740" s="18"/>
      <c r="AN2740" s="36"/>
      <c r="AO2740" s="36"/>
      <c r="AP2740" s="36"/>
      <c r="AQ2740" s="36"/>
      <c r="AR2740" s="36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</row>
    <row r="2741" spans="6:69" x14ac:dyDescent="0.25">
      <c r="F2741" s="18"/>
      <c r="G2741" s="18"/>
      <c r="H2741" s="252"/>
      <c r="I2741" s="18"/>
      <c r="J2741" s="18"/>
      <c r="W2741" s="215"/>
      <c r="X2741" s="18"/>
      <c r="Y2741" s="31"/>
      <c r="Z2741" s="31"/>
      <c r="AA2741" s="43"/>
      <c r="AB2741" s="18"/>
      <c r="AC2741" s="18"/>
      <c r="AE2741" s="18"/>
      <c r="AF2741" s="18"/>
      <c r="AG2741" s="18"/>
      <c r="AI2741" s="18"/>
      <c r="AK2741" s="18"/>
      <c r="AL2741" s="18"/>
      <c r="AN2741" s="36"/>
      <c r="AO2741" s="36"/>
      <c r="AP2741" s="36"/>
      <c r="AQ2741" s="36"/>
      <c r="AR2741" s="36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</row>
    <row r="2742" spans="6:69" x14ac:dyDescent="0.25">
      <c r="F2742" s="18"/>
      <c r="G2742" s="18"/>
      <c r="H2742" s="252"/>
      <c r="I2742" s="18"/>
      <c r="J2742" s="18"/>
      <c r="W2742" s="215"/>
      <c r="X2742" s="18"/>
      <c r="Y2742" s="31"/>
      <c r="Z2742" s="31"/>
      <c r="AA2742" s="43"/>
      <c r="AB2742" s="18"/>
      <c r="AC2742" s="18"/>
      <c r="AE2742" s="18"/>
      <c r="AF2742" s="18"/>
      <c r="AG2742" s="18"/>
      <c r="AI2742" s="18"/>
      <c r="AK2742" s="18"/>
      <c r="AL2742" s="18"/>
      <c r="AN2742" s="36"/>
      <c r="AO2742" s="36"/>
      <c r="AP2742" s="36"/>
      <c r="AQ2742" s="36"/>
      <c r="AR2742" s="36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</row>
    <row r="2743" spans="6:69" x14ac:dyDescent="0.25">
      <c r="F2743" s="18"/>
      <c r="G2743" s="18"/>
      <c r="H2743" s="252"/>
      <c r="I2743" s="18"/>
      <c r="J2743" s="18"/>
      <c r="W2743" s="215"/>
      <c r="X2743" s="18"/>
      <c r="Y2743" s="31"/>
      <c r="Z2743" s="31"/>
      <c r="AA2743" s="43"/>
      <c r="AB2743" s="18"/>
      <c r="AC2743" s="18"/>
      <c r="AE2743" s="18"/>
      <c r="AF2743" s="18"/>
      <c r="AG2743" s="18"/>
      <c r="AI2743" s="18"/>
      <c r="AK2743" s="18"/>
      <c r="AL2743" s="18"/>
      <c r="AN2743" s="36"/>
      <c r="AO2743" s="36"/>
      <c r="AP2743" s="36"/>
      <c r="AQ2743" s="36"/>
      <c r="AR2743" s="36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</row>
    <row r="2744" spans="6:69" x14ac:dyDescent="0.25">
      <c r="F2744" s="18"/>
      <c r="G2744" s="18"/>
      <c r="H2744" s="252"/>
      <c r="I2744" s="18"/>
      <c r="J2744" s="18"/>
      <c r="W2744" s="215"/>
      <c r="X2744" s="18"/>
      <c r="Y2744" s="31"/>
      <c r="Z2744" s="31"/>
      <c r="AA2744" s="43"/>
      <c r="AB2744" s="18"/>
      <c r="AC2744" s="18"/>
      <c r="AE2744" s="18"/>
      <c r="AF2744" s="18"/>
      <c r="AG2744" s="18"/>
      <c r="AI2744" s="18"/>
      <c r="AK2744" s="18"/>
      <c r="AL2744" s="18"/>
      <c r="AN2744" s="36"/>
      <c r="AO2744" s="36"/>
      <c r="AP2744" s="36"/>
      <c r="AQ2744" s="36"/>
      <c r="AR2744" s="36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</row>
    <row r="2745" spans="6:69" x14ac:dyDescent="0.25">
      <c r="F2745" s="18"/>
      <c r="G2745" s="18"/>
      <c r="H2745" s="252"/>
      <c r="I2745" s="18"/>
      <c r="J2745" s="18"/>
      <c r="W2745" s="215"/>
      <c r="X2745" s="18"/>
      <c r="Y2745" s="31"/>
      <c r="Z2745" s="31"/>
      <c r="AA2745" s="43"/>
      <c r="AB2745" s="18"/>
      <c r="AC2745" s="18"/>
      <c r="AE2745" s="18"/>
      <c r="AF2745" s="18"/>
      <c r="AG2745" s="18"/>
      <c r="AI2745" s="18"/>
      <c r="AK2745" s="18"/>
      <c r="AL2745" s="18"/>
      <c r="AN2745" s="36"/>
      <c r="AO2745" s="36"/>
      <c r="AP2745" s="36"/>
      <c r="AQ2745" s="36"/>
      <c r="AR2745" s="36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</row>
    <row r="2746" spans="6:69" x14ac:dyDescent="0.25">
      <c r="F2746" s="18"/>
      <c r="G2746" s="18"/>
      <c r="H2746" s="252"/>
      <c r="I2746" s="18"/>
      <c r="J2746" s="18"/>
      <c r="W2746" s="215"/>
      <c r="X2746" s="18"/>
      <c r="Y2746" s="31"/>
      <c r="Z2746" s="31"/>
      <c r="AA2746" s="43"/>
      <c r="AB2746" s="18"/>
      <c r="AC2746" s="18"/>
      <c r="AE2746" s="18"/>
      <c r="AF2746" s="18"/>
      <c r="AG2746" s="18"/>
      <c r="AI2746" s="18"/>
      <c r="AK2746" s="18"/>
      <c r="AL2746" s="18"/>
      <c r="AN2746" s="36"/>
      <c r="AO2746" s="36"/>
      <c r="AP2746" s="36"/>
      <c r="AQ2746" s="36"/>
      <c r="AR2746" s="36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</row>
    <row r="2747" spans="6:69" x14ac:dyDescent="0.25">
      <c r="F2747" s="18"/>
      <c r="G2747" s="18"/>
      <c r="H2747" s="252"/>
      <c r="I2747" s="18"/>
      <c r="J2747" s="18"/>
      <c r="W2747" s="215"/>
      <c r="X2747" s="18"/>
      <c r="Y2747" s="31"/>
      <c r="Z2747" s="31"/>
      <c r="AA2747" s="43"/>
      <c r="AB2747" s="18"/>
      <c r="AC2747" s="18"/>
      <c r="AE2747" s="18"/>
      <c r="AF2747" s="18"/>
      <c r="AG2747" s="18"/>
      <c r="AI2747" s="18"/>
      <c r="AK2747" s="18"/>
      <c r="AL2747" s="18"/>
      <c r="AN2747" s="36"/>
      <c r="AO2747" s="36"/>
      <c r="AP2747" s="36"/>
      <c r="AQ2747" s="36"/>
      <c r="AR2747" s="36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</row>
    <row r="2748" spans="6:69" x14ac:dyDescent="0.25">
      <c r="F2748" s="18"/>
      <c r="G2748" s="18"/>
      <c r="H2748" s="252"/>
      <c r="I2748" s="18"/>
      <c r="J2748" s="18"/>
      <c r="W2748" s="215"/>
      <c r="X2748" s="18"/>
      <c r="Y2748" s="31"/>
      <c r="Z2748" s="31"/>
      <c r="AA2748" s="43"/>
      <c r="AB2748" s="18"/>
      <c r="AC2748" s="18"/>
      <c r="AE2748" s="18"/>
      <c r="AF2748" s="18"/>
      <c r="AG2748" s="18"/>
      <c r="AI2748" s="18"/>
      <c r="AK2748" s="18"/>
      <c r="AL2748" s="18"/>
      <c r="AN2748" s="36"/>
      <c r="AO2748" s="36"/>
      <c r="AP2748" s="36"/>
      <c r="AQ2748" s="36"/>
      <c r="AR2748" s="36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</row>
    <row r="2749" spans="6:69" x14ac:dyDescent="0.25">
      <c r="F2749" s="18"/>
      <c r="G2749" s="18"/>
      <c r="H2749" s="252"/>
      <c r="I2749" s="18"/>
      <c r="J2749" s="18"/>
      <c r="W2749" s="215"/>
      <c r="X2749" s="18"/>
      <c r="Y2749" s="31"/>
      <c r="Z2749" s="31"/>
      <c r="AA2749" s="43"/>
      <c r="AB2749" s="18"/>
      <c r="AC2749" s="18"/>
      <c r="AE2749" s="18"/>
      <c r="AF2749" s="18"/>
      <c r="AG2749" s="18"/>
      <c r="AI2749" s="18"/>
      <c r="AK2749" s="18"/>
      <c r="AL2749" s="18"/>
      <c r="AN2749" s="36"/>
      <c r="AO2749" s="36"/>
      <c r="AP2749" s="36"/>
      <c r="AQ2749" s="36"/>
      <c r="AR2749" s="36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</row>
    <row r="2750" spans="6:69" x14ac:dyDescent="0.25">
      <c r="F2750" s="18"/>
      <c r="G2750" s="18"/>
      <c r="H2750" s="252"/>
      <c r="I2750" s="18"/>
      <c r="J2750" s="18"/>
      <c r="W2750" s="215"/>
      <c r="X2750" s="18"/>
      <c r="Y2750" s="31"/>
      <c r="Z2750" s="31"/>
      <c r="AA2750" s="43"/>
      <c r="AB2750" s="18"/>
      <c r="AC2750" s="18"/>
      <c r="AE2750" s="18"/>
      <c r="AF2750" s="18"/>
      <c r="AG2750" s="18"/>
      <c r="AI2750" s="18"/>
      <c r="AK2750" s="18"/>
      <c r="AL2750" s="18"/>
      <c r="AN2750" s="36"/>
      <c r="AO2750" s="36"/>
      <c r="AP2750" s="36"/>
      <c r="AQ2750" s="36"/>
      <c r="AR2750" s="36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</row>
    <row r="2751" spans="6:69" x14ac:dyDescent="0.25">
      <c r="F2751" s="18"/>
      <c r="G2751" s="18"/>
      <c r="H2751" s="252"/>
      <c r="I2751" s="18"/>
      <c r="J2751" s="18"/>
      <c r="W2751" s="215"/>
      <c r="X2751" s="18"/>
      <c r="Y2751" s="31"/>
      <c r="Z2751" s="31"/>
      <c r="AA2751" s="43"/>
      <c r="AB2751" s="18"/>
      <c r="AC2751" s="18"/>
      <c r="AE2751" s="18"/>
      <c r="AF2751" s="18"/>
      <c r="AG2751" s="18"/>
      <c r="AI2751" s="18"/>
      <c r="AK2751" s="18"/>
      <c r="AL2751" s="18"/>
      <c r="AN2751" s="36"/>
      <c r="AO2751" s="36"/>
      <c r="AP2751" s="36"/>
      <c r="AQ2751" s="36"/>
      <c r="AR2751" s="36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</row>
    <row r="2752" spans="6:69" x14ac:dyDescent="0.25">
      <c r="F2752" s="18"/>
      <c r="G2752" s="18"/>
      <c r="H2752" s="252"/>
      <c r="I2752" s="18"/>
      <c r="J2752" s="18"/>
      <c r="W2752" s="215"/>
      <c r="X2752" s="18"/>
      <c r="Y2752" s="31"/>
      <c r="Z2752" s="31"/>
      <c r="AA2752" s="43"/>
      <c r="AB2752" s="18"/>
      <c r="AC2752" s="18"/>
      <c r="AE2752" s="18"/>
      <c r="AF2752" s="18"/>
      <c r="AG2752" s="18"/>
      <c r="AI2752" s="18"/>
      <c r="AK2752" s="18"/>
      <c r="AL2752" s="18"/>
      <c r="AN2752" s="36"/>
      <c r="AO2752" s="36"/>
      <c r="AP2752" s="36"/>
      <c r="AQ2752" s="36"/>
      <c r="AR2752" s="36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</row>
    <row r="2753" spans="6:69" x14ac:dyDescent="0.25">
      <c r="F2753" s="18"/>
      <c r="G2753" s="18"/>
      <c r="H2753" s="252"/>
      <c r="I2753" s="18"/>
      <c r="J2753" s="18"/>
      <c r="W2753" s="215"/>
      <c r="X2753" s="18"/>
      <c r="Y2753" s="31"/>
      <c r="Z2753" s="31"/>
      <c r="AA2753" s="43"/>
      <c r="AB2753" s="18"/>
      <c r="AC2753" s="18"/>
      <c r="AE2753" s="18"/>
      <c r="AF2753" s="18"/>
      <c r="AG2753" s="18"/>
      <c r="AI2753" s="18"/>
      <c r="AK2753" s="18"/>
      <c r="AL2753" s="18"/>
      <c r="AN2753" s="36"/>
      <c r="AO2753" s="36"/>
      <c r="AP2753" s="36"/>
      <c r="AQ2753" s="36"/>
      <c r="AR2753" s="36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</row>
    <row r="2754" spans="6:69" x14ac:dyDescent="0.25">
      <c r="F2754" s="18"/>
      <c r="G2754" s="18"/>
      <c r="H2754" s="252"/>
      <c r="I2754" s="18"/>
      <c r="J2754" s="18"/>
      <c r="W2754" s="215"/>
      <c r="X2754" s="18"/>
      <c r="Y2754" s="31"/>
      <c r="Z2754" s="31"/>
      <c r="AA2754" s="43"/>
      <c r="AB2754" s="18"/>
      <c r="AC2754" s="18"/>
      <c r="AE2754" s="18"/>
      <c r="AF2754" s="18"/>
      <c r="AG2754" s="18"/>
      <c r="AI2754" s="18"/>
      <c r="AK2754" s="18"/>
      <c r="AL2754" s="18"/>
      <c r="AN2754" s="36"/>
      <c r="AO2754" s="36"/>
      <c r="AP2754" s="36"/>
      <c r="AQ2754" s="36"/>
      <c r="AR2754" s="36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</row>
    <row r="2755" spans="6:69" x14ac:dyDescent="0.25">
      <c r="F2755" s="18"/>
      <c r="G2755" s="18"/>
      <c r="H2755" s="252"/>
      <c r="I2755" s="18"/>
      <c r="J2755" s="18"/>
      <c r="W2755" s="215"/>
      <c r="X2755" s="18"/>
      <c r="Y2755" s="31"/>
      <c r="Z2755" s="31"/>
      <c r="AA2755" s="43"/>
      <c r="AB2755" s="18"/>
      <c r="AC2755" s="18"/>
      <c r="AE2755" s="18"/>
      <c r="AF2755" s="18"/>
      <c r="AG2755" s="18"/>
      <c r="AI2755" s="18"/>
      <c r="AK2755" s="18"/>
      <c r="AL2755" s="18"/>
      <c r="AN2755" s="36"/>
      <c r="AO2755" s="36"/>
      <c r="AP2755" s="36"/>
      <c r="AQ2755" s="36"/>
      <c r="AR2755" s="36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</row>
    <row r="2756" spans="6:69" x14ac:dyDescent="0.25">
      <c r="F2756" s="18"/>
      <c r="G2756" s="18"/>
      <c r="H2756" s="252"/>
      <c r="I2756" s="18"/>
      <c r="J2756" s="18"/>
      <c r="W2756" s="215"/>
      <c r="X2756" s="18"/>
      <c r="Y2756" s="31"/>
      <c r="Z2756" s="31"/>
      <c r="AA2756" s="43"/>
      <c r="AB2756" s="18"/>
      <c r="AC2756" s="18"/>
      <c r="AE2756" s="18"/>
      <c r="AF2756" s="18"/>
      <c r="AG2756" s="18"/>
      <c r="AI2756" s="18"/>
      <c r="AK2756" s="18"/>
      <c r="AL2756" s="18"/>
      <c r="AN2756" s="36"/>
      <c r="AO2756" s="36"/>
      <c r="AP2756" s="36"/>
      <c r="AQ2756" s="36"/>
      <c r="AR2756" s="36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</row>
    <row r="2757" spans="6:69" x14ac:dyDescent="0.25">
      <c r="F2757" s="18"/>
      <c r="G2757" s="18"/>
      <c r="H2757" s="252"/>
      <c r="I2757" s="18"/>
      <c r="J2757" s="18"/>
      <c r="W2757" s="215"/>
      <c r="X2757" s="18"/>
      <c r="Y2757" s="31"/>
      <c r="Z2757" s="31"/>
      <c r="AA2757" s="43"/>
      <c r="AB2757" s="18"/>
      <c r="AC2757" s="18"/>
      <c r="AE2757" s="18"/>
      <c r="AF2757" s="18"/>
      <c r="AG2757" s="18"/>
      <c r="AI2757" s="18"/>
      <c r="AK2757" s="18"/>
      <c r="AL2757" s="18"/>
      <c r="AN2757" s="36"/>
      <c r="AO2757" s="36"/>
      <c r="AP2757" s="36"/>
      <c r="AQ2757" s="36"/>
      <c r="AR2757" s="36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</row>
    <row r="2758" spans="6:69" x14ac:dyDescent="0.25">
      <c r="F2758" s="18"/>
      <c r="G2758" s="18"/>
      <c r="H2758" s="252"/>
      <c r="I2758" s="18"/>
      <c r="J2758" s="18"/>
      <c r="W2758" s="215"/>
      <c r="X2758" s="18"/>
      <c r="Y2758" s="31"/>
      <c r="Z2758" s="31"/>
      <c r="AA2758" s="43"/>
      <c r="AB2758" s="18"/>
      <c r="AC2758" s="18"/>
      <c r="AE2758" s="18"/>
      <c r="AF2758" s="18"/>
      <c r="AG2758" s="18"/>
      <c r="AI2758" s="18"/>
      <c r="AK2758" s="18"/>
      <c r="AL2758" s="18"/>
      <c r="AN2758" s="36"/>
      <c r="AO2758" s="36"/>
      <c r="AP2758" s="36"/>
      <c r="AQ2758" s="36"/>
      <c r="AR2758" s="36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</row>
    <row r="2759" spans="6:69" x14ac:dyDescent="0.25">
      <c r="F2759" s="18"/>
      <c r="G2759" s="18"/>
      <c r="H2759" s="252"/>
      <c r="I2759" s="18"/>
      <c r="J2759" s="18"/>
      <c r="W2759" s="215"/>
      <c r="X2759" s="18"/>
      <c r="Y2759" s="31"/>
      <c r="Z2759" s="31"/>
      <c r="AA2759" s="43"/>
      <c r="AB2759" s="18"/>
      <c r="AC2759" s="18"/>
      <c r="AE2759" s="18"/>
      <c r="AF2759" s="18"/>
      <c r="AG2759" s="18"/>
      <c r="AI2759" s="18"/>
      <c r="AK2759" s="18"/>
      <c r="AL2759" s="18"/>
      <c r="AN2759" s="36"/>
      <c r="AO2759" s="36"/>
      <c r="AP2759" s="36"/>
      <c r="AQ2759" s="36"/>
      <c r="AR2759" s="36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</row>
    <row r="2760" spans="6:69" x14ac:dyDescent="0.25">
      <c r="F2760" s="18"/>
      <c r="G2760" s="18"/>
      <c r="H2760" s="252"/>
      <c r="I2760" s="18"/>
      <c r="J2760" s="18"/>
      <c r="W2760" s="215"/>
      <c r="X2760" s="18"/>
      <c r="Y2760" s="31"/>
      <c r="Z2760" s="31"/>
      <c r="AA2760" s="43"/>
      <c r="AB2760" s="18"/>
      <c r="AC2760" s="18"/>
      <c r="AE2760" s="18"/>
      <c r="AF2760" s="18"/>
      <c r="AG2760" s="18"/>
      <c r="AI2760" s="18"/>
      <c r="AK2760" s="18"/>
      <c r="AL2760" s="18"/>
      <c r="AN2760" s="36"/>
      <c r="AO2760" s="36"/>
      <c r="AP2760" s="36"/>
      <c r="AQ2760" s="36"/>
      <c r="AR2760" s="36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</row>
    <row r="2761" spans="6:69" x14ac:dyDescent="0.25">
      <c r="F2761" s="18"/>
      <c r="G2761" s="18"/>
      <c r="H2761" s="252"/>
      <c r="I2761" s="18"/>
      <c r="J2761" s="18"/>
      <c r="W2761" s="215"/>
      <c r="X2761" s="18"/>
      <c r="Y2761" s="31"/>
      <c r="Z2761" s="31"/>
      <c r="AA2761" s="43"/>
      <c r="AB2761" s="18"/>
      <c r="AC2761" s="18"/>
      <c r="AE2761" s="18"/>
      <c r="AF2761" s="18"/>
      <c r="AG2761" s="18"/>
      <c r="AI2761" s="18"/>
      <c r="AK2761" s="18"/>
      <c r="AL2761" s="18"/>
      <c r="AN2761" s="36"/>
      <c r="AO2761" s="36"/>
      <c r="AP2761" s="36"/>
      <c r="AQ2761" s="36"/>
      <c r="AR2761" s="36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</row>
    <row r="2762" spans="6:69" x14ac:dyDescent="0.25">
      <c r="F2762" s="18"/>
      <c r="G2762" s="18"/>
      <c r="H2762" s="252"/>
      <c r="I2762" s="18"/>
      <c r="J2762" s="18"/>
      <c r="W2762" s="215"/>
      <c r="X2762" s="18"/>
      <c r="Y2762" s="31"/>
      <c r="Z2762" s="31"/>
      <c r="AA2762" s="43"/>
      <c r="AB2762" s="18"/>
      <c r="AC2762" s="18"/>
      <c r="AE2762" s="18"/>
      <c r="AF2762" s="18"/>
      <c r="AG2762" s="18"/>
      <c r="AI2762" s="18"/>
      <c r="AK2762" s="18"/>
      <c r="AL2762" s="18"/>
      <c r="AN2762" s="36"/>
      <c r="AO2762" s="36"/>
      <c r="AP2762" s="36"/>
      <c r="AQ2762" s="36"/>
      <c r="AR2762" s="36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</row>
    <row r="2763" spans="6:69" x14ac:dyDescent="0.25">
      <c r="F2763" s="18"/>
      <c r="G2763" s="18"/>
      <c r="H2763" s="252"/>
      <c r="I2763" s="18"/>
      <c r="J2763" s="18"/>
      <c r="W2763" s="215"/>
      <c r="X2763" s="18"/>
      <c r="Y2763" s="31"/>
      <c r="Z2763" s="31"/>
      <c r="AA2763" s="43"/>
      <c r="AB2763" s="18"/>
      <c r="AC2763" s="18"/>
      <c r="AE2763" s="18"/>
      <c r="AF2763" s="18"/>
      <c r="AG2763" s="18"/>
      <c r="AI2763" s="18"/>
      <c r="AK2763" s="18"/>
      <c r="AL2763" s="18"/>
      <c r="AN2763" s="36"/>
      <c r="AO2763" s="36"/>
      <c r="AP2763" s="36"/>
      <c r="AQ2763" s="36"/>
      <c r="AR2763" s="36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</row>
    <row r="2764" spans="6:69" x14ac:dyDescent="0.25">
      <c r="F2764" s="18"/>
      <c r="G2764" s="18"/>
      <c r="H2764" s="252"/>
      <c r="I2764" s="18"/>
      <c r="J2764" s="18"/>
      <c r="W2764" s="215"/>
      <c r="X2764" s="18"/>
      <c r="Y2764" s="31"/>
      <c r="Z2764" s="31"/>
      <c r="AA2764" s="43"/>
      <c r="AB2764" s="18"/>
      <c r="AC2764" s="18"/>
      <c r="AE2764" s="18"/>
      <c r="AF2764" s="18"/>
      <c r="AG2764" s="18"/>
      <c r="AI2764" s="18"/>
      <c r="AK2764" s="18"/>
      <c r="AL2764" s="18"/>
      <c r="AN2764" s="36"/>
      <c r="AO2764" s="36"/>
      <c r="AP2764" s="36"/>
      <c r="AQ2764" s="36"/>
      <c r="AR2764" s="36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</row>
    <row r="2765" spans="6:69" x14ac:dyDescent="0.25">
      <c r="F2765" s="18"/>
      <c r="G2765" s="18"/>
      <c r="H2765" s="252"/>
      <c r="I2765" s="18"/>
      <c r="J2765" s="18"/>
      <c r="W2765" s="215"/>
      <c r="X2765" s="18"/>
      <c r="Y2765" s="31"/>
      <c r="Z2765" s="31"/>
      <c r="AA2765" s="43"/>
      <c r="AB2765" s="18"/>
      <c r="AC2765" s="18"/>
      <c r="AE2765" s="18"/>
      <c r="AF2765" s="18"/>
      <c r="AG2765" s="18"/>
      <c r="AI2765" s="18"/>
      <c r="AK2765" s="18"/>
      <c r="AL2765" s="18"/>
      <c r="AN2765" s="36"/>
      <c r="AO2765" s="36"/>
      <c r="AP2765" s="36"/>
      <c r="AQ2765" s="36"/>
      <c r="AR2765" s="36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</row>
    <row r="2766" spans="6:69" x14ac:dyDescent="0.25">
      <c r="F2766" s="18"/>
      <c r="G2766" s="18"/>
      <c r="H2766" s="252"/>
      <c r="I2766" s="18"/>
      <c r="J2766" s="18"/>
      <c r="W2766" s="215"/>
      <c r="X2766" s="18"/>
      <c r="Y2766" s="31"/>
      <c r="Z2766" s="31"/>
      <c r="AA2766" s="43"/>
      <c r="AB2766" s="18"/>
      <c r="AC2766" s="18"/>
      <c r="AE2766" s="18"/>
      <c r="AF2766" s="18"/>
      <c r="AG2766" s="18"/>
      <c r="AI2766" s="18"/>
      <c r="AK2766" s="18"/>
      <c r="AL2766" s="18"/>
      <c r="AN2766" s="36"/>
      <c r="AO2766" s="36"/>
      <c r="AP2766" s="36"/>
      <c r="AQ2766" s="36"/>
      <c r="AR2766" s="36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</row>
    <row r="2767" spans="6:69" x14ac:dyDescent="0.25">
      <c r="F2767" s="18"/>
      <c r="G2767" s="18"/>
      <c r="H2767" s="252"/>
      <c r="I2767" s="18"/>
      <c r="J2767" s="18"/>
      <c r="W2767" s="215"/>
      <c r="X2767" s="18"/>
      <c r="Y2767" s="31"/>
      <c r="Z2767" s="31"/>
      <c r="AA2767" s="43"/>
      <c r="AB2767" s="18"/>
      <c r="AC2767" s="18"/>
      <c r="AE2767" s="18"/>
      <c r="AF2767" s="18"/>
      <c r="AG2767" s="18"/>
      <c r="AI2767" s="18"/>
      <c r="AK2767" s="18"/>
      <c r="AL2767" s="18"/>
      <c r="AN2767" s="36"/>
      <c r="AO2767" s="36"/>
      <c r="AP2767" s="36"/>
      <c r="AQ2767" s="36"/>
      <c r="AR2767" s="36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</row>
    <row r="2768" spans="6:69" x14ac:dyDescent="0.25">
      <c r="F2768" s="18"/>
      <c r="G2768" s="18"/>
      <c r="H2768" s="252"/>
      <c r="I2768" s="18"/>
      <c r="J2768" s="18"/>
      <c r="W2768" s="215"/>
      <c r="X2768" s="18"/>
      <c r="Y2768" s="31"/>
      <c r="Z2768" s="31"/>
      <c r="AA2768" s="43"/>
      <c r="AB2768" s="18"/>
      <c r="AC2768" s="18"/>
      <c r="AE2768" s="18"/>
      <c r="AF2768" s="18"/>
      <c r="AG2768" s="18"/>
      <c r="AI2768" s="18"/>
      <c r="AK2768" s="18"/>
      <c r="AL2768" s="18"/>
      <c r="AN2768" s="36"/>
      <c r="AO2768" s="36"/>
      <c r="AP2768" s="36"/>
      <c r="AQ2768" s="36"/>
      <c r="AR2768" s="36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</row>
    <row r="2769" spans="6:69" x14ac:dyDescent="0.25">
      <c r="F2769" s="18"/>
      <c r="G2769" s="18"/>
      <c r="H2769" s="252"/>
      <c r="I2769" s="18"/>
      <c r="J2769" s="18"/>
      <c r="W2769" s="215"/>
      <c r="X2769" s="18"/>
      <c r="Y2769" s="31"/>
      <c r="Z2769" s="31"/>
      <c r="AA2769" s="43"/>
      <c r="AB2769" s="18"/>
      <c r="AC2769" s="18"/>
      <c r="AE2769" s="18"/>
      <c r="AF2769" s="18"/>
      <c r="AG2769" s="18"/>
      <c r="AI2769" s="18"/>
      <c r="AK2769" s="18"/>
      <c r="AL2769" s="18"/>
      <c r="AN2769" s="36"/>
      <c r="AO2769" s="36"/>
      <c r="AP2769" s="36"/>
      <c r="AQ2769" s="36"/>
      <c r="AR2769" s="36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</row>
    <row r="2770" spans="6:69" x14ac:dyDescent="0.25">
      <c r="F2770" s="18"/>
      <c r="G2770" s="18"/>
      <c r="H2770" s="252"/>
      <c r="I2770" s="18"/>
      <c r="J2770" s="18"/>
      <c r="W2770" s="215"/>
      <c r="X2770" s="18"/>
      <c r="Y2770" s="31"/>
      <c r="Z2770" s="31"/>
      <c r="AA2770" s="43"/>
      <c r="AB2770" s="18"/>
      <c r="AC2770" s="18"/>
      <c r="AE2770" s="18"/>
      <c r="AF2770" s="18"/>
      <c r="AG2770" s="18"/>
      <c r="AI2770" s="18"/>
      <c r="AK2770" s="18"/>
      <c r="AL2770" s="18"/>
      <c r="AN2770" s="36"/>
      <c r="AO2770" s="36"/>
      <c r="AP2770" s="36"/>
      <c r="AQ2770" s="36"/>
      <c r="AR2770" s="36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</row>
    <row r="2771" spans="6:69" x14ac:dyDescent="0.25">
      <c r="F2771" s="18"/>
      <c r="G2771" s="18"/>
      <c r="H2771" s="252"/>
      <c r="I2771" s="18"/>
      <c r="J2771" s="18"/>
      <c r="W2771" s="215"/>
      <c r="X2771" s="18"/>
      <c r="Y2771" s="31"/>
      <c r="Z2771" s="31"/>
      <c r="AA2771" s="43"/>
      <c r="AB2771" s="18"/>
      <c r="AC2771" s="18"/>
      <c r="AE2771" s="18"/>
      <c r="AF2771" s="18"/>
      <c r="AG2771" s="18"/>
      <c r="AI2771" s="18"/>
      <c r="AK2771" s="18"/>
      <c r="AL2771" s="18"/>
      <c r="AN2771" s="36"/>
      <c r="AO2771" s="36"/>
      <c r="AP2771" s="36"/>
      <c r="AQ2771" s="36"/>
      <c r="AR2771" s="36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</row>
    <row r="2772" spans="6:69" x14ac:dyDescent="0.25">
      <c r="F2772" s="18"/>
      <c r="G2772" s="18"/>
      <c r="H2772" s="252"/>
      <c r="I2772" s="18"/>
      <c r="J2772" s="18"/>
      <c r="W2772" s="215"/>
      <c r="X2772" s="18"/>
      <c r="Y2772" s="31"/>
      <c r="Z2772" s="31"/>
      <c r="AA2772" s="43"/>
      <c r="AB2772" s="18"/>
      <c r="AC2772" s="18"/>
      <c r="AE2772" s="18"/>
      <c r="AF2772" s="18"/>
      <c r="AG2772" s="18"/>
      <c r="AI2772" s="18"/>
      <c r="AK2772" s="18"/>
      <c r="AL2772" s="18"/>
      <c r="AN2772" s="36"/>
      <c r="AO2772" s="36"/>
      <c r="AP2772" s="36"/>
      <c r="AQ2772" s="36"/>
      <c r="AR2772" s="36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</row>
    <row r="2773" spans="6:69" x14ac:dyDescent="0.25">
      <c r="F2773" s="18"/>
      <c r="G2773" s="18"/>
      <c r="H2773" s="252"/>
      <c r="I2773" s="18"/>
      <c r="J2773" s="18"/>
      <c r="W2773" s="215"/>
      <c r="X2773" s="18"/>
      <c r="Y2773" s="31"/>
      <c r="Z2773" s="31"/>
      <c r="AA2773" s="43"/>
      <c r="AB2773" s="18"/>
      <c r="AC2773" s="18"/>
      <c r="AE2773" s="18"/>
      <c r="AF2773" s="18"/>
      <c r="AG2773" s="18"/>
      <c r="AI2773" s="18"/>
      <c r="AK2773" s="18"/>
      <c r="AL2773" s="18"/>
      <c r="AN2773" s="36"/>
      <c r="AO2773" s="36"/>
      <c r="AP2773" s="36"/>
      <c r="AQ2773" s="36"/>
      <c r="AR2773" s="36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</row>
    <row r="2774" spans="6:69" x14ac:dyDescent="0.25">
      <c r="F2774" s="18"/>
      <c r="G2774" s="18"/>
      <c r="H2774" s="252"/>
      <c r="I2774" s="18"/>
      <c r="J2774" s="18"/>
      <c r="W2774" s="215"/>
      <c r="X2774" s="18"/>
      <c r="Y2774" s="31"/>
      <c r="Z2774" s="31"/>
      <c r="AA2774" s="43"/>
      <c r="AB2774" s="18"/>
      <c r="AC2774" s="18"/>
      <c r="AE2774" s="18"/>
      <c r="AF2774" s="18"/>
      <c r="AG2774" s="18"/>
      <c r="AI2774" s="18"/>
      <c r="AK2774" s="18"/>
      <c r="AL2774" s="18"/>
      <c r="AN2774" s="36"/>
      <c r="AO2774" s="36"/>
      <c r="AP2774" s="36"/>
      <c r="AQ2774" s="36"/>
      <c r="AR2774" s="36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</row>
    <row r="2775" spans="6:69" x14ac:dyDescent="0.25">
      <c r="F2775" s="18"/>
      <c r="G2775" s="18"/>
      <c r="H2775" s="252"/>
      <c r="I2775" s="18"/>
      <c r="J2775" s="18"/>
      <c r="W2775" s="215"/>
      <c r="X2775" s="18"/>
      <c r="Y2775" s="31"/>
      <c r="Z2775" s="31"/>
      <c r="AA2775" s="43"/>
      <c r="AB2775" s="18"/>
      <c r="AC2775" s="18"/>
      <c r="AE2775" s="18"/>
      <c r="AF2775" s="18"/>
      <c r="AG2775" s="18"/>
      <c r="AI2775" s="18"/>
      <c r="AK2775" s="18"/>
      <c r="AL2775" s="18"/>
      <c r="AN2775" s="36"/>
      <c r="AO2775" s="36"/>
      <c r="AP2775" s="36"/>
      <c r="AQ2775" s="36"/>
      <c r="AR2775" s="36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</row>
    <row r="2776" spans="6:69" x14ac:dyDescent="0.25">
      <c r="F2776" s="18"/>
      <c r="G2776" s="18"/>
      <c r="H2776" s="252"/>
      <c r="I2776" s="18"/>
      <c r="J2776" s="18"/>
      <c r="W2776" s="215"/>
      <c r="X2776" s="18"/>
      <c r="Y2776" s="31"/>
      <c r="Z2776" s="31"/>
      <c r="AA2776" s="43"/>
      <c r="AB2776" s="18"/>
      <c r="AC2776" s="18"/>
      <c r="AE2776" s="18"/>
      <c r="AF2776" s="18"/>
      <c r="AG2776" s="18"/>
      <c r="AI2776" s="18"/>
      <c r="AK2776" s="18"/>
      <c r="AL2776" s="18"/>
      <c r="AN2776" s="36"/>
      <c r="AO2776" s="36"/>
      <c r="AP2776" s="36"/>
      <c r="AQ2776" s="36"/>
      <c r="AR2776" s="36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</row>
    <row r="2777" spans="6:69" x14ac:dyDescent="0.25">
      <c r="F2777" s="18"/>
      <c r="G2777" s="18"/>
      <c r="H2777" s="252"/>
      <c r="I2777" s="18"/>
      <c r="J2777" s="18"/>
      <c r="W2777" s="215"/>
      <c r="X2777" s="18"/>
      <c r="Y2777" s="31"/>
      <c r="Z2777" s="31"/>
      <c r="AA2777" s="43"/>
      <c r="AB2777" s="18"/>
      <c r="AC2777" s="18"/>
      <c r="AE2777" s="18"/>
      <c r="AF2777" s="18"/>
      <c r="AG2777" s="18"/>
      <c r="AI2777" s="18"/>
      <c r="AK2777" s="18"/>
      <c r="AL2777" s="18"/>
      <c r="AN2777" s="36"/>
      <c r="AO2777" s="36"/>
      <c r="AP2777" s="36"/>
      <c r="AQ2777" s="36"/>
      <c r="AR2777" s="36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</row>
    <row r="2778" spans="6:69" x14ac:dyDescent="0.25">
      <c r="F2778" s="18"/>
      <c r="G2778" s="18"/>
      <c r="H2778" s="252"/>
      <c r="I2778" s="18"/>
      <c r="J2778" s="18"/>
      <c r="W2778" s="215"/>
      <c r="X2778" s="18"/>
      <c r="Y2778" s="31"/>
      <c r="Z2778" s="31"/>
      <c r="AA2778" s="43"/>
      <c r="AB2778" s="18"/>
      <c r="AC2778" s="18"/>
      <c r="AE2778" s="18"/>
      <c r="AF2778" s="18"/>
      <c r="AG2778" s="18"/>
      <c r="AI2778" s="18"/>
      <c r="AK2778" s="18"/>
      <c r="AL2778" s="18"/>
      <c r="AN2778" s="36"/>
      <c r="AO2778" s="36"/>
      <c r="AP2778" s="36"/>
      <c r="AQ2778" s="36"/>
      <c r="AR2778" s="36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</row>
    <row r="2779" spans="6:69" x14ac:dyDescent="0.25">
      <c r="F2779" s="18"/>
      <c r="G2779" s="18"/>
      <c r="H2779" s="252"/>
      <c r="I2779" s="18"/>
      <c r="J2779" s="18"/>
      <c r="W2779" s="215"/>
      <c r="X2779" s="18"/>
      <c r="Y2779" s="31"/>
      <c r="Z2779" s="31"/>
      <c r="AA2779" s="43"/>
      <c r="AB2779" s="18"/>
      <c r="AC2779" s="18"/>
      <c r="AE2779" s="18"/>
      <c r="AF2779" s="18"/>
      <c r="AG2779" s="18"/>
      <c r="AI2779" s="18"/>
      <c r="AK2779" s="18"/>
      <c r="AL2779" s="18"/>
      <c r="AN2779" s="36"/>
      <c r="AO2779" s="36"/>
      <c r="AP2779" s="36"/>
      <c r="AQ2779" s="36"/>
      <c r="AR2779" s="36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</row>
    <row r="2780" spans="6:69" x14ac:dyDescent="0.25">
      <c r="F2780" s="18"/>
      <c r="G2780" s="18"/>
      <c r="H2780" s="252"/>
      <c r="I2780" s="18"/>
      <c r="J2780" s="18"/>
      <c r="W2780" s="215"/>
      <c r="X2780" s="18"/>
      <c r="Y2780" s="31"/>
      <c r="Z2780" s="31"/>
      <c r="AA2780" s="43"/>
      <c r="AB2780" s="18"/>
      <c r="AC2780" s="18"/>
      <c r="AE2780" s="18"/>
      <c r="AF2780" s="18"/>
      <c r="AG2780" s="18"/>
      <c r="AI2780" s="18"/>
      <c r="AK2780" s="18"/>
      <c r="AL2780" s="18"/>
      <c r="AN2780" s="36"/>
      <c r="AO2780" s="36"/>
      <c r="AP2780" s="36"/>
      <c r="AQ2780" s="36"/>
      <c r="AR2780" s="36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</row>
    <row r="2781" spans="6:69" x14ac:dyDescent="0.25">
      <c r="F2781" s="18"/>
      <c r="G2781" s="18"/>
      <c r="H2781" s="252"/>
      <c r="I2781" s="18"/>
      <c r="J2781" s="18"/>
      <c r="W2781" s="215"/>
      <c r="X2781" s="18"/>
      <c r="Y2781" s="31"/>
      <c r="Z2781" s="31"/>
      <c r="AA2781" s="43"/>
      <c r="AB2781" s="18"/>
      <c r="AC2781" s="18"/>
      <c r="AE2781" s="18"/>
      <c r="AF2781" s="18"/>
      <c r="AG2781" s="18"/>
      <c r="AI2781" s="18"/>
      <c r="AK2781" s="18"/>
      <c r="AL2781" s="18"/>
      <c r="AN2781" s="36"/>
      <c r="AO2781" s="36"/>
      <c r="AP2781" s="36"/>
      <c r="AQ2781" s="36"/>
      <c r="AR2781" s="36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</row>
    <row r="2782" spans="6:69" x14ac:dyDescent="0.25">
      <c r="F2782" s="18"/>
      <c r="G2782" s="18"/>
      <c r="H2782" s="252"/>
      <c r="I2782" s="18"/>
      <c r="J2782" s="18"/>
      <c r="W2782" s="215"/>
      <c r="X2782" s="18"/>
      <c r="Y2782" s="31"/>
      <c r="Z2782" s="31"/>
      <c r="AA2782" s="43"/>
      <c r="AB2782" s="18"/>
      <c r="AC2782" s="18"/>
      <c r="AE2782" s="18"/>
      <c r="AF2782" s="18"/>
      <c r="AG2782" s="18"/>
      <c r="AI2782" s="18"/>
      <c r="AK2782" s="18"/>
      <c r="AL2782" s="18"/>
      <c r="AN2782" s="36"/>
      <c r="AO2782" s="36"/>
      <c r="AP2782" s="36"/>
      <c r="AQ2782" s="36"/>
      <c r="AR2782" s="36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</row>
    <row r="2783" spans="6:69" x14ac:dyDescent="0.25">
      <c r="F2783" s="18"/>
      <c r="G2783" s="18"/>
      <c r="H2783" s="252"/>
      <c r="I2783" s="18"/>
      <c r="J2783" s="18"/>
      <c r="W2783" s="215"/>
      <c r="X2783" s="18"/>
      <c r="Y2783" s="31"/>
      <c r="Z2783" s="31"/>
      <c r="AA2783" s="43"/>
      <c r="AB2783" s="18"/>
      <c r="AC2783" s="18"/>
      <c r="AE2783" s="18"/>
      <c r="AF2783" s="18"/>
      <c r="AG2783" s="18"/>
      <c r="AI2783" s="18"/>
      <c r="AK2783" s="18"/>
      <c r="AL2783" s="18"/>
      <c r="AN2783" s="36"/>
      <c r="AO2783" s="36"/>
      <c r="AP2783" s="36"/>
      <c r="AQ2783" s="36"/>
      <c r="AR2783" s="36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</row>
    <row r="2784" spans="6:69" x14ac:dyDescent="0.25">
      <c r="F2784" s="18"/>
      <c r="G2784" s="18"/>
      <c r="H2784" s="252"/>
      <c r="I2784" s="18"/>
      <c r="J2784" s="18"/>
      <c r="W2784" s="215"/>
      <c r="X2784" s="18"/>
      <c r="Y2784" s="31"/>
      <c r="Z2784" s="31"/>
      <c r="AA2784" s="43"/>
      <c r="AB2784" s="18"/>
      <c r="AC2784" s="18"/>
      <c r="AE2784" s="18"/>
      <c r="AF2784" s="18"/>
      <c r="AG2784" s="18"/>
      <c r="AI2784" s="18"/>
      <c r="AK2784" s="18"/>
      <c r="AL2784" s="18"/>
      <c r="AN2784" s="36"/>
      <c r="AO2784" s="36"/>
      <c r="AP2784" s="36"/>
      <c r="AQ2784" s="36"/>
      <c r="AR2784" s="36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</row>
    <row r="2785" spans="6:69" x14ac:dyDescent="0.25">
      <c r="F2785" s="18"/>
      <c r="G2785" s="18"/>
      <c r="H2785" s="252"/>
      <c r="I2785" s="18"/>
      <c r="J2785" s="18"/>
      <c r="W2785" s="215"/>
      <c r="X2785" s="18"/>
      <c r="Y2785" s="31"/>
      <c r="Z2785" s="31"/>
      <c r="AA2785" s="43"/>
      <c r="AB2785" s="18"/>
      <c r="AC2785" s="18"/>
      <c r="AE2785" s="18"/>
      <c r="AF2785" s="18"/>
      <c r="AG2785" s="18"/>
      <c r="AI2785" s="18"/>
      <c r="AK2785" s="18"/>
      <c r="AL2785" s="18"/>
      <c r="AN2785" s="36"/>
      <c r="AO2785" s="36"/>
      <c r="AP2785" s="36"/>
      <c r="AQ2785" s="36"/>
      <c r="AR2785" s="36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</row>
    <row r="2786" spans="6:69" x14ac:dyDescent="0.25">
      <c r="F2786" s="18"/>
      <c r="G2786" s="18"/>
      <c r="H2786" s="252"/>
      <c r="I2786" s="18"/>
      <c r="J2786" s="18"/>
      <c r="W2786" s="215"/>
      <c r="X2786" s="18"/>
      <c r="Y2786" s="31"/>
      <c r="Z2786" s="31"/>
      <c r="AA2786" s="43"/>
      <c r="AB2786" s="18"/>
      <c r="AC2786" s="18"/>
      <c r="AE2786" s="18"/>
      <c r="AF2786" s="18"/>
      <c r="AG2786" s="18"/>
      <c r="AI2786" s="18"/>
      <c r="AK2786" s="18"/>
      <c r="AL2786" s="18"/>
      <c r="AN2786" s="36"/>
      <c r="AO2786" s="36"/>
      <c r="AP2786" s="36"/>
      <c r="AQ2786" s="36"/>
      <c r="AR2786" s="36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</row>
    <row r="2787" spans="6:69" x14ac:dyDescent="0.25">
      <c r="F2787" s="18"/>
      <c r="G2787" s="18"/>
      <c r="H2787" s="252"/>
      <c r="I2787" s="18"/>
      <c r="J2787" s="18"/>
      <c r="W2787" s="215"/>
      <c r="X2787" s="18"/>
      <c r="Y2787" s="31"/>
      <c r="Z2787" s="31"/>
      <c r="AA2787" s="43"/>
      <c r="AB2787" s="18"/>
      <c r="AC2787" s="18"/>
      <c r="AE2787" s="18"/>
      <c r="AF2787" s="18"/>
      <c r="AG2787" s="18"/>
      <c r="AI2787" s="18"/>
      <c r="AK2787" s="18"/>
      <c r="AL2787" s="18"/>
      <c r="AN2787" s="36"/>
      <c r="AO2787" s="36"/>
      <c r="AP2787" s="36"/>
      <c r="AQ2787" s="36"/>
      <c r="AR2787" s="36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</row>
    <row r="2788" spans="6:69" x14ac:dyDescent="0.25">
      <c r="F2788" s="18"/>
      <c r="G2788" s="18"/>
      <c r="H2788" s="252"/>
      <c r="I2788" s="18"/>
      <c r="J2788" s="18"/>
      <c r="W2788" s="215"/>
      <c r="X2788" s="18"/>
      <c r="Y2788" s="31"/>
      <c r="Z2788" s="31"/>
      <c r="AA2788" s="43"/>
      <c r="AB2788" s="18"/>
      <c r="AC2788" s="18"/>
      <c r="AE2788" s="18"/>
      <c r="AF2788" s="18"/>
      <c r="AG2788" s="18"/>
      <c r="AI2788" s="18"/>
      <c r="AK2788" s="18"/>
      <c r="AL2788" s="18"/>
      <c r="AN2788" s="36"/>
      <c r="AO2788" s="36"/>
      <c r="AP2788" s="36"/>
      <c r="AQ2788" s="36"/>
      <c r="AR2788" s="36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</row>
    <row r="2789" spans="6:69" x14ac:dyDescent="0.25">
      <c r="F2789" s="18"/>
      <c r="G2789" s="18"/>
      <c r="H2789" s="252"/>
      <c r="I2789" s="18"/>
      <c r="J2789" s="18"/>
      <c r="W2789" s="215"/>
      <c r="X2789" s="18"/>
      <c r="Y2789" s="31"/>
      <c r="Z2789" s="31"/>
      <c r="AA2789" s="43"/>
      <c r="AB2789" s="18"/>
      <c r="AC2789" s="18"/>
      <c r="AE2789" s="18"/>
      <c r="AF2789" s="18"/>
      <c r="AG2789" s="18"/>
      <c r="AI2789" s="18"/>
      <c r="AK2789" s="18"/>
      <c r="AL2789" s="18"/>
      <c r="AN2789" s="36"/>
      <c r="AO2789" s="36"/>
      <c r="AP2789" s="36"/>
      <c r="AQ2789" s="36"/>
      <c r="AR2789" s="36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</row>
    <row r="2790" spans="6:69" x14ac:dyDescent="0.25">
      <c r="F2790" s="18"/>
      <c r="G2790" s="18"/>
      <c r="H2790" s="252"/>
      <c r="I2790" s="18"/>
      <c r="J2790" s="18"/>
      <c r="W2790" s="215"/>
      <c r="X2790" s="18"/>
      <c r="Y2790" s="31"/>
      <c r="Z2790" s="31"/>
      <c r="AA2790" s="43"/>
      <c r="AB2790" s="18"/>
      <c r="AC2790" s="18"/>
      <c r="AE2790" s="18"/>
      <c r="AF2790" s="18"/>
      <c r="AG2790" s="18"/>
      <c r="AI2790" s="18"/>
      <c r="AK2790" s="18"/>
      <c r="AL2790" s="18"/>
      <c r="AN2790" s="36"/>
      <c r="AO2790" s="36"/>
      <c r="AP2790" s="36"/>
      <c r="AQ2790" s="36"/>
      <c r="AR2790" s="36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</row>
    <row r="2791" spans="6:69" x14ac:dyDescent="0.25">
      <c r="F2791" s="18"/>
      <c r="G2791" s="18"/>
      <c r="H2791" s="252"/>
      <c r="I2791" s="18"/>
      <c r="J2791" s="18"/>
      <c r="W2791" s="215"/>
      <c r="X2791" s="18"/>
      <c r="Y2791" s="31"/>
      <c r="Z2791" s="31"/>
      <c r="AA2791" s="43"/>
      <c r="AB2791" s="18"/>
      <c r="AC2791" s="18"/>
      <c r="AE2791" s="18"/>
      <c r="AF2791" s="18"/>
      <c r="AG2791" s="18"/>
      <c r="AI2791" s="18"/>
      <c r="AK2791" s="18"/>
      <c r="AL2791" s="18"/>
      <c r="AN2791" s="36"/>
      <c r="AO2791" s="36"/>
      <c r="AP2791" s="36"/>
      <c r="AQ2791" s="36"/>
      <c r="AR2791" s="36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</row>
    <row r="2792" spans="6:69" x14ac:dyDescent="0.25">
      <c r="F2792" s="18"/>
      <c r="G2792" s="18"/>
      <c r="H2792" s="252"/>
      <c r="I2792" s="18"/>
      <c r="J2792" s="18"/>
      <c r="W2792" s="215"/>
      <c r="X2792" s="18"/>
      <c r="Y2792" s="31"/>
      <c r="Z2792" s="31"/>
      <c r="AA2792" s="43"/>
      <c r="AB2792" s="18"/>
      <c r="AC2792" s="18"/>
      <c r="AE2792" s="18"/>
      <c r="AF2792" s="18"/>
      <c r="AG2792" s="18"/>
      <c r="AI2792" s="18"/>
      <c r="AK2792" s="18"/>
      <c r="AL2792" s="18"/>
      <c r="AN2792" s="36"/>
      <c r="AO2792" s="36"/>
      <c r="AP2792" s="36"/>
      <c r="AQ2792" s="36"/>
      <c r="AR2792" s="36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</row>
    <row r="2793" spans="6:69" x14ac:dyDescent="0.25">
      <c r="F2793" s="18"/>
      <c r="G2793" s="18"/>
      <c r="H2793" s="252"/>
      <c r="I2793" s="18"/>
      <c r="J2793" s="18"/>
      <c r="W2793" s="215"/>
      <c r="X2793" s="18"/>
      <c r="Y2793" s="31"/>
      <c r="Z2793" s="31"/>
      <c r="AA2793" s="43"/>
      <c r="AB2793" s="18"/>
      <c r="AC2793" s="18"/>
      <c r="AE2793" s="18"/>
      <c r="AF2793" s="18"/>
      <c r="AG2793" s="18"/>
      <c r="AI2793" s="18"/>
      <c r="AK2793" s="18"/>
      <c r="AL2793" s="18"/>
      <c r="AN2793" s="36"/>
      <c r="AO2793" s="36"/>
      <c r="AP2793" s="36"/>
      <c r="AQ2793" s="36"/>
      <c r="AR2793" s="36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</row>
    <row r="2794" spans="6:69" x14ac:dyDescent="0.25">
      <c r="F2794" s="18"/>
      <c r="G2794" s="18"/>
      <c r="H2794" s="252"/>
      <c r="I2794" s="18"/>
      <c r="J2794" s="18"/>
      <c r="W2794" s="215"/>
      <c r="X2794" s="18"/>
      <c r="Y2794" s="31"/>
      <c r="Z2794" s="31"/>
      <c r="AA2794" s="43"/>
      <c r="AB2794" s="18"/>
      <c r="AC2794" s="18"/>
      <c r="AE2794" s="18"/>
      <c r="AF2794" s="18"/>
      <c r="AG2794" s="18"/>
      <c r="AI2794" s="18"/>
      <c r="AK2794" s="18"/>
      <c r="AL2794" s="18"/>
      <c r="AN2794" s="36"/>
      <c r="AO2794" s="36"/>
      <c r="AP2794" s="36"/>
      <c r="AQ2794" s="36"/>
      <c r="AR2794" s="36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</row>
    <row r="2795" spans="6:69" x14ac:dyDescent="0.25">
      <c r="F2795" s="18"/>
      <c r="G2795" s="18"/>
      <c r="H2795" s="252"/>
      <c r="I2795" s="18"/>
      <c r="J2795" s="18"/>
      <c r="W2795" s="215"/>
      <c r="X2795" s="18"/>
      <c r="Y2795" s="31"/>
      <c r="Z2795" s="31"/>
      <c r="AA2795" s="43"/>
      <c r="AB2795" s="18"/>
      <c r="AC2795" s="18"/>
      <c r="AE2795" s="18"/>
      <c r="AF2795" s="18"/>
      <c r="AG2795" s="18"/>
      <c r="AI2795" s="18"/>
      <c r="AK2795" s="18"/>
      <c r="AL2795" s="18"/>
      <c r="AN2795" s="36"/>
      <c r="AO2795" s="36"/>
      <c r="AP2795" s="36"/>
      <c r="AQ2795" s="36"/>
      <c r="AR2795" s="36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</row>
    <row r="2796" spans="6:69" x14ac:dyDescent="0.25">
      <c r="F2796" s="18"/>
      <c r="G2796" s="18"/>
      <c r="H2796" s="252"/>
      <c r="I2796" s="18"/>
      <c r="J2796" s="18"/>
      <c r="W2796" s="215"/>
      <c r="X2796" s="18"/>
      <c r="Y2796" s="31"/>
      <c r="Z2796" s="31"/>
      <c r="AA2796" s="43"/>
      <c r="AB2796" s="18"/>
      <c r="AC2796" s="18"/>
      <c r="AE2796" s="18"/>
      <c r="AF2796" s="18"/>
      <c r="AG2796" s="18"/>
      <c r="AI2796" s="18"/>
      <c r="AK2796" s="18"/>
      <c r="AL2796" s="18"/>
      <c r="AN2796" s="36"/>
      <c r="AO2796" s="36"/>
      <c r="AP2796" s="36"/>
      <c r="AQ2796" s="36"/>
      <c r="AR2796" s="36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</row>
    <row r="2797" spans="6:69" x14ac:dyDescent="0.25">
      <c r="F2797" s="18"/>
      <c r="G2797" s="18"/>
      <c r="H2797" s="252"/>
      <c r="I2797" s="18"/>
      <c r="J2797" s="18"/>
      <c r="W2797" s="215"/>
      <c r="X2797" s="18"/>
      <c r="Y2797" s="31"/>
      <c r="Z2797" s="31"/>
      <c r="AA2797" s="43"/>
      <c r="AB2797" s="18"/>
      <c r="AC2797" s="18"/>
      <c r="AE2797" s="18"/>
      <c r="AF2797" s="18"/>
      <c r="AG2797" s="18"/>
      <c r="AI2797" s="18"/>
      <c r="AK2797" s="18"/>
      <c r="AL2797" s="18"/>
      <c r="AN2797" s="36"/>
      <c r="AO2797" s="36"/>
      <c r="AP2797" s="36"/>
      <c r="AQ2797" s="36"/>
      <c r="AR2797" s="36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</row>
    <row r="2798" spans="6:69" x14ac:dyDescent="0.25">
      <c r="F2798" s="18"/>
      <c r="G2798" s="18"/>
      <c r="H2798" s="252"/>
      <c r="I2798" s="18"/>
      <c r="J2798" s="18"/>
      <c r="W2798" s="215"/>
      <c r="X2798" s="18"/>
      <c r="Y2798" s="31"/>
      <c r="Z2798" s="31"/>
      <c r="AA2798" s="43"/>
      <c r="AB2798" s="18"/>
      <c r="AC2798" s="18"/>
      <c r="AE2798" s="18"/>
      <c r="AF2798" s="18"/>
      <c r="AG2798" s="18"/>
      <c r="AI2798" s="18"/>
      <c r="AK2798" s="18"/>
      <c r="AL2798" s="18"/>
      <c r="AN2798" s="36"/>
      <c r="AO2798" s="36"/>
      <c r="AP2798" s="36"/>
      <c r="AQ2798" s="36"/>
      <c r="AR2798" s="36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</row>
    <row r="2799" spans="6:69" x14ac:dyDescent="0.25">
      <c r="F2799" s="18"/>
      <c r="G2799" s="18"/>
      <c r="H2799" s="252"/>
      <c r="I2799" s="18"/>
      <c r="J2799" s="18"/>
      <c r="W2799" s="215"/>
      <c r="X2799" s="18"/>
      <c r="Y2799" s="31"/>
      <c r="Z2799" s="31"/>
      <c r="AA2799" s="43"/>
      <c r="AB2799" s="18"/>
      <c r="AC2799" s="18"/>
      <c r="AE2799" s="18"/>
      <c r="AF2799" s="18"/>
      <c r="AG2799" s="18"/>
      <c r="AI2799" s="18"/>
      <c r="AK2799" s="18"/>
      <c r="AL2799" s="18"/>
      <c r="AN2799" s="36"/>
      <c r="AO2799" s="36"/>
      <c r="AP2799" s="36"/>
      <c r="AQ2799" s="36"/>
      <c r="AR2799" s="36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</row>
    <row r="2800" spans="6:69" x14ac:dyDescent="0.25">
      <c r="F2800" s="18"/>
      <c r="G2800" s="18"/>
      <c r="H2800" s="252"/>
      <c r="I2800" s="18"/>
      <c r="J2800" s="18"/>
      <c r="W2800" s="215"/>
      <c r="X2800" s="18"/>
      <c r="Y2800" s="31"/>
      <c r="Z2800" s="31"/>
      <c r="AA2800" s="43"/>
      <c r="AB2800" s="18"/>
      <c r="AC2800" s="18"/>
      <c r="AE2800" s="18"/>
      <c r="AF2800" s="18"/>
      <c r="AG2800" s="18"/>
      <c r="AI2800" s="18"/>
      <c r="AK2800" s="18"/>
      <c r="AL2800" s="18"/>
      <c r="AN2800" s="36"/>
      <c r="AO2800" s="36"/>
      <c r="AP2800" s="36"/>
      <c r="AQ2800" s="36"/>
      <c r="AR2800" s="36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</row>
    <row r="2801" spans="6:69" x14ac:dyDescent="0.25">
      <c r="F2801" s="18"/>
      <c r="G2801" s="18"/>
      <c r="H2801" s="252"/>
      <c r="I2801" s="18"/>
      <c r="J2801" s="18"/>
      <c r="W2801" s="215"/>
      <c r="X2801" s="18"/>
      <c r="Y2801" s="31"/>
      <c r="Z2801" s="31"/>
      <c r="AA2801" s="43"/>
      <c r="AB2801" s="18"/>
      <c r="AC2801" s="18"/>
      <c r="AE2801" s="18"/>
      <c r="AF2801" s="18"/>
      <c r="AG2801" s="18"/>
      <c r="AI2801" s="18"/>
      <c r="AK2801" s="18"/>
      <c r="AL2801" s="18"/>
      <c r="AN2801" s="36"/>
      <c r="AO2801" s="36"/>
      <c r="AP2801" s="36"/>
      <c r="AQ2801" s="36"/>
      <c r="AR2801" s="36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</row>
    <row r="2802" spans="6:69" x14ac:dyDescent="0.25">
      <c r="F2802" s="18"/>
      <c r="G2802" s="18"/>
      <c r="H2802" s="252"/>
      <c r="I2802" s="18"/>
      <c r="J2802" s="18"/>
      <c r="W2802" s="215"/>
      <c r="X2802" s="18"/>
      <c r="Y2802" s="31"/>
      <c r="Z2802" s="31"/>
      <c r="AA2802" s="43"/>
      <c r="AB2802" s="18"/>
      <c r="AC2802" s="18"/>
      <c r="AE2802" s="18"/>
      <c r="AF2802" s="18"/>
      <c r="AG2802" s="18"/>
      <c r="AI2802" s="18"/>
      <c r="AK2802" s="18"/>
      <c r="AL2802" s="18"/>
      <c r="AN2802" s="36"/>
      <c r="AO2802" s="36"/>
      <c r="AP2802" s="36"/>
      <c r="AQ2802" s="36"/>
      <c r="AR2802" s="36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8"/>
      <c r="BL2802" s="18"/>
      <c r="BM2802" s="18"/>
      <c r="BN2802" s="18"/>
      <c r="BO2802" s="18"/>
      <c r="BP2802" s="18"/>
      <c r="BQ2802" s="18"/>
    </row>
    <row r="2803" spans="6:69" x14ac:dyDescent="0.25">
      <c r="F2803" s="18"/>
      <c r="G2803" s="18"/>
      <c r="H2803" s="252"/>
      <c r="I2803" s="18"/>
      <c r="J2803" s="18"/>
      <c r="W2803" s="215"/>
      <c r="X2803" s="18"/>
      <c r="Y2803" s="31"/>
      <c r="Z2803" s="31"/>
      <c r="AA2803" s="43"/>
      <c r="AB2803" s="18"/>
      <c r="AC2803" s="18"/>
      <c r="AE2803" s="18"/>
      <c r="AF2803" s="18"/>
      <c r="AG2803" s="18"/>
      <c r="AI2803" s="18"/>
      <c r="AK2803" s="18"/>
      <c r="AL2803" s="18"/>
      <c r="AN2803" s="36"/>
      <c r="AO2803" s="36"/>
      <c r="AP2803" s="36"/>
      <c r="AQ2803" s="36"/>
      <c r="AR2803" s="36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</row>
    <row r="2804" spans="6:69" x14ac:dyDescent="0.25">
      <c r="F2804" s="18"/>
      <c r="G2804" s="18"/>
      <c r="H2804" s="252"/>
      <c r="I2804" s="18"/>
      <c r="J2804" s="18"/>
      <c r="W2804" s="215"/>
      <c r="X2804" s="18"/>
      <c r="Y2804" s="31"/>
      <c r="Z2804" s="31"/>
      <c r="AA2804" s="43"/>
      <c r="AB2804" s="18"/>
      <c r="AC2804" s="18"/>
      <c r="AE2804" s="18"/>
      <c r="AF2804" s="18"/>
      <c r="AG2804" s="18"/>
      <c r="AI2804" s="18"/>
      <c r="AK2804" s="18"/>
      <c r="AL2804" s="18"/>
      <c r="AN2804" s="36"/>
      <c r="AO2804" s="36"/>
      <c r="AP2804" s="36"/>
      <c r="AQ2804" s="36"/>
      <c r="AR2804" s="36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</row>
    <row r="2805" spans="6:69" x14ac:dyDescent="0.25">
      <c r="F2805" s="18"/>
      <c r="G2805" s="18"/>
      <c r="H2805" s="252"/>
      <c r="I2805" s="18"/>
      <c r="J2805" s="18"/>
      <c r="W2805" s="215"/>
      <c r="X2805" s="18"/>
      <c r="Y2805" s="31"/>
      <c r="Z2805" s="31"/>
      <c r="AA2805" s="43"/>
      <c r="AB2805" s="18"/>
      <c r="AC2805" s="18"/>
      <c r="AE2805" s="18"/>
      <c r="AF2805" s="18"/>
      <c r="AG2805" s="18"/>
      <c r="AI2805" s="18"/>
      <c r="AK2805" s="18"/>
      <c r="AL2805" s="18"/>
      <c r="AN2805" s="36"/>
      <c r="AO2805" s="36"/>
      <c r="AP2805" s="36"/>
      <c r="AQ2805" s="36"/>
      <c r="AR2805" s="36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</row>
    <row r="2806" spans="6:69" x14ac:dyDescent="0.25">
      <c r="F2806" s="18"/>
      <c r="G2806" s="18"/>
      <c r="H2806" s="252"/>
      <c r="I2806" s="18"/>
      <c r="J2806" s="18"/>
      <c r="W2806" s="215"/>
      <c r="X2806" s="18"/>
      <c r="Y2806" s="31"/>
      <c r="Z2806" s="31"/>
      <c r="AA2806" s="43"/>
      <c r="AB2806" s="18"/>
      <c r="AC2806" s="18"/>
      <c r="AE2806" s="18"/>
      <c r="AF2806" s="18"/>
      <c r="AG2806" s="18"/>
      <c r="AI2806" s="18"/>
      <c r="AK2806" s="18"/>
      <c r="AL2806" s="18"/>
      <c r="AN2806" s="36"/>
      <c r="AO2806" s="36"/>
      <c r="AP2806" s="36"/>
      <c r="AQ2806" s="36"/>
      <c r="AR2806" s="36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</row>
    <row r="2807" spans="6:69" x14ac:dyDescent="0.25">
      <c r="F2807" s="18"/>
      <c r="G2807" s="18"/>
      <c r="H2807" s="252"/>
      <c r="I2807" s="18"/>
      <c r="J2807" s="18"/>
      <c r="W2807" s="215"/>
      <c r="X2807" s="18"/>
      <c r="Y2807" s="31"/>
      <c r="Z2807" s="31"/>
      <c r="AA2807" s="43"/>
      <c r="AB2807" s="18"/>
      <c r="AC2807" s="18"/>
      <c r="AE2807" s="18"/>
      <c r="AF2807" s="18"/>
      <c r="AG2807" s="18"/>
      <c r="AI2807" s="18"/>
      <c r="AK2807" s="18"/>
      <c r="AL2807" s="18"/>
      <c r="AN2807" s="36"/>
      <c r="AO2807" s="36"/>
      <c r="AP2807" s="36"/>
      <c r="AQ2807" s="36"/>
      <c r="AR2807" s="36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</row>
    <row r="2808" spans="6:69" x14ac:dyDescent="0.25">
      <c r="F2808" s="18"/>
      <c r="G2808" s="18"/>
      <c r="H2808" s="252"/>
      <c r="I2808" s="18"/>
      <c r="J2808" s="18"/>
      <c r="W2808" s="215"/>
      <c r="X2808" s="18"/>
      <c r="Y2808" s="31"/>
      <c r="Z2808" s="31"/>
      <c r="AA2808" s="43"/>
      <c r="AB2808" s="18"/>
      <c r="AC2808" s="18"/>
      <c r="AE2808" s="18"/>
      <c r="AF2808" s="18"/>
      <c r="AG2808" s="18"/>
      <c r="AI2808" s="18"/>
      <c r="AK2808" s="18"/>
      <c r="AL2808" s="18"/>
      <c r="AN2808" s="36"/>
      <c r="AO2808" s="36"/>
      <c r="AP2808" s="36"/>
      <c r="AQ2808" s="36"/>
      <c r="AR2808" s="36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8"/>
      <c r="BL2808" s="18"/>
      <c r="BM2808" s="18"/>
      <c r="BN2808" s="18"/>
      <c r="BO2808" s="18"/>
      <c r="BP2808" s="18"/>
      <c r="BQ2808" s="18"/>
    </row>
    <row r="2809" spans="6:69" x14ac:dyDescent="0.25">
      <c r="F2809" s="18"/>
      <c r="G2809" s="18"/>
      <c r="H2809" s="252"/>
      <c r="I2809" s="18"/>
      <c r="J2809" s="18"/>
      <c r="W2809" s="215"/>
      <c r="X2809" s="18"/>
      <c r="Y2809" s="31"/>
      <c r="Z2809" s="31"/>
      <c r="AA2809" s="43"/>
      <c r="AB2809" s="18"/>
      <c r="AC2809" s="18"/>
      <c r="AE2809" s="18"/>
      <c r="AF2809" s="18"/>
      <c r="AG2809" s="18"/>
      <c r="AI2809" s="18"/>
      <c r="AK2809" s="18"/>
      <c r="AL2809" s="18"/>
      <c r="AN2809" s="36"/>
      <c r="AO2809" s="36"/>
      <c r="AP2809" s="36"/>
      <c r="AQ2809" s="36"/>
      <c r="AR2809" s="36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</row>
    <row r="2810" spans="6:69" x14ac:dyDescent="0.25">
      <c r="F2810" s="18"/>
      <c r="G2810" s="18"/>
      <c r="H2810" s="252"/>
      <c r="I2810" s="18"/>
      <c r="J2810" s="18"/>
      <c r="W2810" s="215"/>
      <c r="X2810" s="18"/>
      <c r="Y2810" s="31"/>
      <c r="Z2810" s="31"/>
      <c r="AA2810" s="43"/>
      <c r="AB2810" s="18"/>
      <c r="AC2810" s="18"/>
      <c r="AE2810" s="18"/>
      <c r="AF2810" s="18"/>
      <c r="AG2810" s="18"/>
      <c r="AI2810" s="18"/>
      <c r="AK2810" s="18"/>
      <c r="AL2810" s="18"/>
      <c r="AN2810" s="36"/>
      <c r="AO2810" s="36"/>
      <c r="AP2810" s="36"/>
      <c r="AQ2810" s="36"/>
      <c r="AR2810" s="36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</row>
    <row r="2811" spans="6:69" x14ac:dyDescent="0.25">
      <c r="F2811" s="18"/>
      <c r="G2811" s="18"/>
      <c r="H2811" s="252"/>
      <c r="I2811" s="18"/>
      <c r="J2811" s="18"/>
      <c r="W2811" s="215"/>
      <c r="X2811" s="18"/>
      <c r="Y2811" s="31"/>
      <c r="Z2811" s="31"/>
      <c r="AA2811" s="43"/>
      <c r="AB2811" s="18"/>
      <c r="AC2811" s="18"/>
      <c r="AE2811" s="18"/>
      <c r="AF2811" s="18"/>
      <c r="AG2811" s="18"/>
      <c r="AI2811" s="18"/>
      <c r="AK2811" s="18"/>
      <c r="AL2811" s="18"/>
      <c r="AN2811" s="36"/>
      <c r="AO2811" s="36"/>
      <c r="AP2811" s="36"/>
      <c r="AQ2811" s="36"/>
      <c r="AR2811" s="36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</row>
    <row r="2812" spans="6:69" x14ac:dyDescent="0.25">
      <c r="F2812" s="18"/>
      <c r="G2812" s="18"/>
      <c r="H2812" s="252"/>
      <c r="I2812" s="18"/>
      <c r="J2812" s="18"/>
      <c r="W2812" s="215"/>
      <c r="X2812" s="18"/>
      <c r="Y2812" s="31"/>
      <c r="Z2812" s="31"/>
      <c r="AA2812" s="43"/>
      <c r="AB2812" s="18"/>
      <c r="AC2812" s="18"/>
      <c r="AE2812" s="18"/>
      <c r="AF2812" s="18"/>
      <c r="AG2812" s="18"/>
      <c r="AI2812" s="18"/>
      <c r="AK2812" s="18"/>
      <c r="AL2812" s="18"/>
      <c r="AN2812" s="36"/>
      <c r="AO2812" s="36"/>
      <c r="AP2812" s="36"/>
      <c r="AQ2812" s="36"/>
      <c r="AR2812" s="36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</row>
    <row r="2813" spans="6:69" x14ac:dyDescent="0.25">
      <c r="F2813" s="18"/>
      <c r="G2813" s="18"/>
      <c r="H2813" s="252"/>
      <c r="I2813" s="18"/>
      <c r="J2813" s="18"/>
      <c r="W2813" s="215"/>
      <c r="X2813" s="18"/>
      <c r="Y2813" s="31"/>
      <c r="Z2813" s="31"/>
      <c r="AA2813" s="43"/>
      <c r="AB2813" s="18"/>
      <c r="AC2813" s="18"/>
      <c r="AE2813" s="18"/>
      <c r="AF2813" s="18"/>
      <c r="AG2813" s="18"/>
      <c r="AI2813" s="18"/>
      <c r="AK2813" s="18"/>
      <c r="AL2813" s="18"/>
      <c r="AN2813" s="36"/>
      <c r="AO2813" s="36"/>
      <c r="AP2813" s="36"/>
      <c r="AQ2813" s="36"/>
      <c r="AR2813" s="36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</row>
    <row r="2814" spans="6:69" x14ac:dyDescent="0.25">
      <c r="F2814" s="18"/>
      <c r="G2814" s="18"/>
      <c r="H2814" s="252"/>
      <c r="I2814" s="18"/>
      <c r="J2814" s="18"/>
      <c r="W2814" s="215"/>
      <c r="X2814" s="18"/>
      <c r="Y2814" s="31"/>
      <c r="Z2814" s="31"/>
      <c r="AA2814" s="43"/>
      <c r="AB2814" s="18"/>
      <c r="AC2814" s="18"/>
      <c r="AE2814" s="18"/>
      <c r="AF2814" s="18"/>
      <c r="AG2814" s="18"/>
      <c r="AI2814" s="18"/>
      <c r="AK2814" s="18"/>
      <c r="AL2814" s="18"/>
      <c r="AN2814" s="36"/>
      <c r="AO2814" s="36"/>
      <c r="AP2814" s="36"/>
      <c r="AQ2814" s="36"/>
      <c r="AR2814" s="36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</row>
    <row r="2815" spans="6:69" x14ac:dyDescent="0.25">
      <c r="F2815" s="18"/>
      <c r="G2815" s="18"/>
      <c r="H2815" s="252"/>
      <c r="I2815" s="18"/>
      <c r="J2815" s="18"/>
      <c r="W2815" s="215"/>
      <c r="X2815" s="18"/>
      <c r="Y2815" s="31"/>
      <c r="Z2815" s="31"/>
      <c r="AA2815" s="43"/>
      <c r="AB2815" s="18"/>
      <c r="AC2815" s="18"/>
      <c r="AE2815" s="18"/>
      <c r="AF2815" s="18"/>
      <c r="AG2815" s="18"/>
      <c r="AI2815" s="18"/>
      <c r="AK2815" s="18"/>
      <c r="AL2815" s="18"/>
      <c r="AN2815" s="36"/>
      <c r="AO2815" s="36"/>
      <c r="AP2815" s="36"/>
      <c r="AQ2815" s="36"/>
      <c r="AR2815" s="36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</row>
    <row r="2816" spans="6:69" x14ac:dyDescent="0.25">
      <c r="F2816" s="18"/>
      <c r="G2816" s="18"/>
      <c r="H2816" s="252"/>
      <c r="I2816" s="18"/>
      <c r="J2816" s="18"/>
      <c r="W2816" s="215"/>
      <c r="X2816" s="18"/>
      <c r="Y2816" s="31"/>
      <c r="Z2816" s="31"/>
      <c r="AA2816" s="43"/>
      <c r="AB2816" s="18"/>
      <c r="AC2816" s="18"/>
      <c r="AE2816" s="18"/>
      <c r="AF2816" s="18"/>
      <c r="AG2816" s="18"/>
      <c r="AI2816" s="18"/>
      <c r="AK2816" s="18"/>
      <c r="AL2816" s="18"/>
      <c r="AN2816" s="36"/>
      <c r="AO2816" s="36"/>
      <c r="AP2816" s="36"/>
      <c r="AQ2816" s="36"/>
      <c r="AR2816" s="36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</row>
    <row r="2817" spans="6:69" x14ac:dyDescent="0.25">
      <c r="F2817" s="18"/>
      <c r="G2817" s="18"/>
      <c r="H2817" s="252"/>
      <c r="I2817" s="18"/>
      <c r="J2817" s="18"/>
      <c r="W2817" s="215"/>
      <c r="X2817" s="18"/>
      <c r="Y2817" s="31"/>
      <c r="Z2817" s="31"/>
      <c r="AA2817" s="43"/>
      <c r="AB2817" s="18"/>
      <c r="AC2817" s="18"/>
      <c r="AE2817" s="18"/>
      <c r="AF2817" s="18"/>
      <c r="AG2817" s="18"/>
      <c r="AI2817" s="18"/>
      <c r="AK2817" s="18"/>
      <c r="AL2817" s="18"/>
      <c r="AN2817" s="36"/>
      <c r="AO2817" s="36"/>
      <c r="AP2817" s="36"/>
      <c r="AQ2817" s="36"/>
      <c r="AR2817" s="36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</row>
    <row r="2818" spans="6:69" x14ac:dyDescent="0.25">
      <c r="F2818" s="18"/>
      <c r="G2818" s="18"/>
      <c r="H2818" s="252"/>
      <c r="I2818" s="18"/>
      <c r="J2818" s="18"/>
      <c r="W2818" s="215"/>
      <c r="X2818" s="18"/>
      <c r="Y2818" s="31"/>
      <c r="Z2818" s="31"/>
      <c r="AA2818" s="43"/>
      <c r="AB2818" s="18"/>
      <c r="AC2818" s="18"/>
      <c r="AE2818" s="18"/>
      <c r="AF2818" s="18"/>
      <c r="AG2818" s="18"/>
      <c r="AI2818" s="18"/>
      <c r="AK2818" s="18"/>
      <c r="AL2818" s="18"/>
      <c r="AN2818" s="36"/>
      <c r="AO2818" s="36"/>
      <c r="AP2818" s="36"/>
      <c r="AQ2818" s="36"/>
      <c r="AR2818" s="36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8"/>
      <c r="BL2818" s="18"/>
      <c r="BM2818" s="18"/>
      <c r="BN2818" s="18"/>
      <c r="BO2818" s="18"/>
      <c r="BP2818" s="18"/>
      <c r="BQ2818" s="18"/>
    </row>
    <row r="2819" spans="6:69" x14ac:dyDescent="0.25">
      <c r="F2819" s="18"/>
      <c r="G2819" s="18"/>
      <c r="H2819" s="252"/>
      <c r="I2819" s="18"/>
      <c r="J2819" s="18"/>
      <c r="W2819" s="215"/>
      <c r="X2819" s="18"/>
      <c r="Y2819" s="31"/>
      <c r="Z2819" s="31"/>
      <c r="AA2819" s="43"/>
      <c r="AB2819" s="18"/>
      <c r="AC2819" s="18"/>
      <c r="AE2819" s="18"/>
      <c r="AF2819" s="18"/>
      <c r="AG2819" s="18"/>
      <c r="AI2819" s="18"/>
      <c r="AK2819" s="18"/>
      <c r="AL2819" s="18"/>
      <c r="AN2819" s="36"/>
      <c r="AO2819" s="36"/>
      <c r="AP2819" s="36"/>
      <c r="AQ2819" s="36"/>
      <c r="AR2819" s="36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  <c r="BQ2819" s="18"/>
    </row>
    <row r="2820" spans="6:69" x14ac:dyDescent="0.25">
      <c r="F2820" s="18"/>
      <c r="G2820" s="18"/>
      <c r="H2820" s="252"/>
      <c r="I2820" s="18"/>
      <c r="J2820" s="18"/>
      <c r="W2820" s="215"/>
      <c r="X2820" s="18"/>
      <c r="Y2820" s="31"/>
      <c r="Z2820" s="31"/>
      <c r="AA2820" s="43"/>
      <c r="AB2820" s="18"/>
      <c r="AC2820" s="18"/>
      <c r="AE2820" s="18"/>
      <c r="AF2820" s="18"/>
      <c r="AG2820" s="18"/>
      <c r="AI2820" s="18"/>
      <c r="AK2820" s="18"/>
      <c r="AL2820" s="18"/>
      <c r="AN2820" s="36"/>
      <c r="AO2820" s="36"/>
      <c r="AP2820" s="36"/>
      <c r="AQ2820" s="36"/>
      <c r="AR2820" s="36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</row>
    <row r="2821" spans="6:69" x14ac:dyDescent="0.25">
      <c r="F2821" s="18"/>
      <c r="G2821" s="18"/>
      <c r="H2821" s="252"/>
      <c r="I2821" s="18"/>
      <c r="J2821" s="18"/>
      <c r="W2821" s="215"/>
      <c r="X2821" s="18"/>
      <c r="Y2821" s="31"/>
      <c r="Z2821" s="31"/>
      <c r="AA2821" s="43"/>
      <c r="AB2821" s="18"/>
      <c r="AC2821" s="18"/>
      <c r="AE2821" s="18"/>
      <c r="AF2821" s="18"/>
      <c r="AG2821" s="18"/>
      <c r="AI2821" s="18"/>
      <c r="AK2821" s="18"/>
      <c r="AL2821" s="18"/>
      <c r="AN2821" s="36"/>
      <c r="AO2821" s="36"/>
      <c r="AP2821" s="36"/>
      <c r="AQ2821" s="36"/>
      <c r="AR2821" s="36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</row>
    <row r="2822" spans="6:69" x14ac:dyDescent="0.25">
      <c r="F2822" s="18"/>
      <c r="G2822" s="18"/>
      <c r="H2822" s="252"/>
      <c r="I2822" s="18"/>
      <c r="J2822" s="18"/>
      <c r="W2822" s="215"/>
      <c r="X2822" s="18"/>
      <c r="Y2822" s="31"/>
      <c r="Z2822" s="31"/>
      <c r="AA2822" s="43"/>
      <c r="AB2822" s="18"/>
      <c r="AC2822" s="18"/>
      <c r="AE2822" s="18"/>
      <c r="AF2822" s="18"/>
      <c r="AG2822" s="18"/>
      <c r="AI2822" s="18"/>
      <c r="AK2822" s="18"/>
      <c r="AL2822" s="18"/>
      <c r="AN2822" s="36"/>
      <c r="AO2822" s="36"/>
      <c r="AP2822" s="36"/>
      <c r="AQ2822" s="36"/>
      <c r="AR2822" s="36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</row>
    <row r="2823" spans="6:69" x14ac:dyDescent="0.25">
      <c r="F2823" s="18"/>
      <c r="G2823" s="18"/>
      <c r="H2823" s="252"/>
      <c r="I2823" s="18"/>
      <c r="J2823" s="18"/>
      <c r="W2823" s="215"/>
      <c r="X2823" s="18"/>
      <c r="Y2823" s="31"/>
      <c r="Z2823" s="31"/>
      <c r="AA2823" s="43"/>
      <c r="AB2823" s="18"/>
      <c r="AC2823" s="18"/>
      <c r="AE2823" s="18"/>
      <c r="AF2823" s="18"/>
      <c r="AG2823" s="18"/>
      <c r="AI2823" s="18"/>
      <c r="AK2823" s="18"/>
      <c r="AL2823" s="18"/>
      <c r="AN2823" s="36"/>
      <c r="AO2823" s="36"/>
      <c r="AP2823" s="36"/>
      <c r="AQ2823" s="36"/>
      <c r="AR2823" s="36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</row>
    <row r="2824" spans="6:69" x14ac:dyDescent="0.25">
      <c r="F2824" s="18"/>
      <c r="G2824" s="18"/>
      <c r="H2824" s="252"/>
      <c r="I2824" s="18"/>
      <c r="J2824" s="18"/>
      <c r="W2824" s="215"/>
      <c r="X2824" s="18"/>
      <c r="Y2824" s="31"/>
      <c r="Z2824" s="31"/>
      <c r="AA2824" s="43"/>
      <c r="AB2824" s="18"/>
      <c r="AC2824" s="18"/>
      <c r="AE2824" s="18"/>
      <c r="AF2824" s="18"/>
      <c r="AG2824" s="18"/>
      <c r="AI2824" s="18"/>
      <c r="AK2824" s="18"/>
      <c r="AL2824" s="18"/>
      <c r="AN2824" s="36"/>
      <c r="AO2824" s="36"/>
      <c r="AP2824" s="36"/>
      <c r="AQ2824" s="36"/>
      <c r="AR2824" s="36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8"/>
      <c r="BL2824" s="18"/>
      <c r="BM2824" s="18"/>
      <c r="BN2824" s="18"/>
      <c r="BO2824" s="18"/>
      <c r="BP2824" s="18"/>
      <c r="BQ2824" s="18"/>
    </row>
    <row r="2825" spans="6:69" x14ac:dyDescent="0.25">
      <c r="F2825" s="18"/>
      <c r="G2825" s="18"/>
      <c r="H2825" s="252"/>
      <c r="I2825" s="18"/>
      <c r="J2825" s="18"/>
      <c r="W2825" s="215"/>
      <c r="X2825" s="18"/>
      <c r="Y2825" s="31"/>
      <c r="Z2825" s="31"/>
      <c r="AA2825" s="43"/>
      <c r="AB2825" s="18"/>
      <c r="AC2825" s="18"/>
      <c r="AE2825" s="18"/>
      <c r="AF2825" s="18"/>
      <c r="AG2825" s="18"/>
      <c r="AI2825" s="18"/>
      <c r="AK2825" s="18"/>
      <c r="AL2825" s="18"/>
      <c r="AN2825" s="36"/>
      <c r="AO2825" s="36"/>
      <c r="AP2825" s="36"/>
      <c r="AQ2825" s="36"/>
      <c r="AR2825" s="36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</row>
    <row r="2826" spans="6:69" x14ac:dyDescent="0.25">
      <c r="F2826" s="18"/>
      <c r="G2826" s="18"/>
      <c r="H2826" s="252"/>
      <c r="I2826" s="18"/>
      <c r="J2826" s="18"/>
      <c r="W2826" s="215"/>
      <c r="X2826" s="18"/>
      <c r="Y2826" s="31"/>
      <c r="Z2826" s="31"/>
      <c r="AA2826" s="43"/>
      <c r="AB2826" s="18"/>
      <c r="AC2826" s="18"/>
      <c r="AE2826" s="18"/>
      <c r="AF2826" s="18"/>
      <c r="AG2826" s="18"/>
      <c r="AI2826" s="18"/>
      <c r="AK2826" s="18"/>
      <c r="AL2826" s="18"/>
      <c r="AN2826" s="36"/>
      <c r="AO2826" s="36"/>
      <c r="AP2826" s="36"/>
      <c r="AQ2826" s="36"/>
      <c r="AR2826" s="36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</row>
    <row r="2827" spans="6:69" x14ac:dyDescent="0.25">
      <c r="F2827" s="18"/>
      <c r="G2827" s="18"/>
      <c r="H2827" s="252"/>
      <c r="I2827" s="18"/>
      <c r="J2827" s="18"/>
      <c r="W2827" s="215"/>
      <c r="X2827" s="18"/>
      <c r="Y2827" s="31"/>
      <c r="Z2827" s="31"/>
      <c r="AA2827" s="43"/>
      <c r="AB2827" s="18"/>
      <c r="AC2827" s="18"/>
      <c r="AE2827" s="18"/>
      <c r="AF2827" s="18"/>
      <c r="AG2827" s="18"/>
      <c r="AI2827" s="18"/>
      <c r="AK2827" s="18"/>
      <c r="AL2827" s="18"/>
      <c r="AN2827" s="36"/>
      <c r="AO2827" s="36"/>
      <c r="AP2827" s="36"/>
      <c r="AQ2827" s="36"/>
      <c r="AR2827" s="36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</row>
    <row r="2828" spans="6:69" x14ac:dyDescent="0.25">
      <c r="F2828" s="18"/>
      <c r="G2828" s="18"/>
      <c r="H2828" s="252"/>
      <c r="I2828" s="18"/>
      <c r="J2828" s="18"/>
      <c r="W2828" s="215"/>
      <c r="X2828" s="18"/>
      <c r="Y2828" s="31"/>
      <c r="Z2828" s="31"/>
      <c r="AA2828" s="43"/>
      <c r="AB2828" s="18"/>
      <c r="AC2828" s="18"/>
      <c r="AE2828" s="18"/>
      <c r="AF2828" s="18"/>
      <c r="AG2828" s="18"/>
      <c r="AI2828" s="18"/>
      <c r="AK2828" s="18"/>
      <c r="AL2828" s="18"/>
      <c r="AN2828" s="36"/>
      <c r="AO2828" s="36"/>
      <c r="AP2828" s="36"/>
      <c r="AQ2828" s="36"/>
      <c r="AR2828" s="36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</row>
    <row r="2829" spans="6:69" x14ac:dyDescent="0.25">
      <c r="F2829" s="18"/>
      <c r="G2829" s="18"/>
      <c r="H2829" s="252"/>
      <c r="I2829" s="18"/>
      <c r="J2829" s="18"/>
      <c r="W2829" s="215"/>
      <c r="X2829" s="18"/>
      <c r="Y2829" s="31"/>
      <c r="Z2829" s="31"/>
      <c r="AA2829" s="43"/>
      <c r="AB2829" s="18"/>
      <c r="AC2829" s="18"/>
      <c r="AE2829" s="18"/>
      <c r="AF2829" s="18"/>
      <c r="AG2829" s="18"/>
      <c r="AI2829" s="18"/>
      <c r="AK2829" s="18"/>
      <c r="AL2829" s="18"/>
      <c r="AN2829" s="36"/>
      <c r="AO2829" s="36"/>
      <c r="AP2829" s="36"/>
      <c r="AQ2829" s="36"/>
      <c r="AR2829" s="36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</row>
    <row r="2830" spans="6:69" x14ac:dyDescent="0.25">
      <c r="F2830" s="18"/>
      <c r="G2830" s="18"/>
      <c r="H2830" s="252"/>
      <c r="I2830" s="18"/>
      <c r="J2830" s="18"/>
      <c r="W2830" s="215"/>
      <c r="X2830" s="18"/>
      <c r="Y2830" s="31"/>
      <c r="Z2830" s="31"/>
      <c r="AA2830" s="43"/>
      <c r="AB2830" s="18"/>
      <c r="AC2830" s="18"/>
      <c r="AE2830" s="18"/>
      <c r="AF2830" s="18"/>
      <c r="AG2830" s="18"/>
      <c r="AI2830" s="18"/>
      <c r="AK2830" s="18"/>
      <c r="AL2830" s="18"/>
      <c r="AN2830" s="36"/>
      <c r="AO2830" s="36"/>
      <c r="AP2830" s="36"/>
      <c r="AQ2830" s="36"/>
      <c r="AR2830" s="36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</row>
    <row r="2831" spans="6:69" x14ac:dyDescent="0.25">
      <c r="F2831" s="18"/>
      <c r="G2831" s="18"/>
      <c r="H2831" s="252"/>
      <c r="I2831" s="18"/>
      <c r="J2831" s="18"/>
      <c r="W2831" s="215"/>
      <c r="X2831" s="18"/>
      <c r="Y2831" s="31"/>
      <c r="Z2831" s="31"/>
      <c r="AA2831" s="43"/>
      <c r="AB2831" s="18"/>
      <c r="AC2831" s="18"/>
      <c r="AE2831" s="18"/>
      <c r="AF2831" s="18"/>
      <c r="AG2831" s="18"/>
      <c r="AI2831" s="18"/>
      <c r="AK2831" s="18"/>
      <c r="AL2831" s="18"/>
      <c r="AN2831" s="36"/>
      <c r="AO2831" s="36"/>
      <c r="AP2831" s="36"/>
      <c r="AQ2831" s="36"/>
      <c r="AR2831" s="36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</row>
    <row r="2832" spans="6:69" x14ac:dyDescent="0.25">
      <c r="F2832" s="18"/>
      <c r="G2832" s="18"/>
      <c r="H2832" s="252"/>
      <c r="I2832" s="18"/>
      <c r="J2832" s="18"/>
      <c r="W2832" s="215"/>
      <c r="X2832" s="18"/>
      <c r="Y2832" s="31"/>
      <c r="Z2832" s="31"/>
      <c r="AA2832" s="43"/>
      <c r="AB2832" s="18"/>
      <c r="AC2832" s="18"/>
      <c r="AE2832" s="18"/>
      <c r="AF2832" s="18"/>
      <c r="AG2832" s="18"/>
      <c r="AI2832" s="18"/>
      <c r="AK2832" s="18"/>
      <c r="AL2832" s="18"/>
      <c r="AN2832" s="36"/>
      <c r="AO2832" s="36"/>
      <c r="AP2832" s="36"/>
      <c r="AQ2832" s="36"/>
      <c r="AR2832" s="36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</row>
    <row r="2833" spans="6:69" x14ac:dyDescent="0.25">
      <c r="F2833" s="18"/>
      <c r="G2833" s="18"/>
      <c r="H2833" s="252"/>
      <c r="I2833" s="18"/>
      <c r="J2833" s="18"/>
      <c r="W2833" s="215"/>
      <c r="X2833" s="18"/>
      <c r="Y2833" s="31"/>
      <c r="Z2833" s="31"/>
      <c r="AA2833" s="43"/>
      <c r="AB2833" s="18"/>
      <c r="AC2833" s="18"/>
      <c r="AE2833" s="18"/>
      <c r="AF2833" s="18"/>
      <c r="AG2833" s="18"/>
      <c r="AI2833" s="18"/>
      <c r="AK2833" s="18"/>
      <c r="AL2833" s="18"/>
      <c r="AN2833" s="36"/>
      <c r="AO2833" s="36"/>
      <c r="AP2833" s="36"/>
      <c r="AQ2833" s="36"/>
      <c r="AR2833" s="36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</row>
    <row r="2834" spans="6:69" x14ac:dyDescent="0.25">
      <c r="F2834" s="18"/>
      <c r="G2834" s="18"/>
      <c r="H2834" s="252"/>
      <c r="I2834" s="18"/>
      <c r="J2834" s="18"/>
      <c r="W2834" s="215"/>
      <c r="X2834" s="18"/>
      <c r="Y2834" s="31"/>
      <c r="Z2834" s="31"/>
      <c r="AA2834" s="43"/>
      <c r="AB2834" s="18"/>
      <c r="AC2834" s="18"/>
      <c r="AE2834" s="18"/>
      <c r="AF2834" s="18"/>
      <c r="AG2834" s="18"/>
      <c r="AI2834" s="18"/>
      <c r="AK2834" s="18"/>
      <c r="AL2834" s="18"/>
      <c r="AN2834" s="36"/>
      <c r="AO2834" s="36"/>
      <c r="AP2834" s="36"/>
      <c r="AQ2834" s="36"/>
      <c r="AR2834" s="36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/>
    </row>
    <row r="2835" spans="6:69" x14ac:dyDescent="0.25">
      <c r="F2835" s="18"/>
      <c r="G2835" s="18"/>
      <c r="H2835" s="252"/>
      <c r="I2835" s="18"/>
      <c r="J2835" s="18"/>
      <c r="W2835" s="215"/>
      <c r="X2835" s="18"/>
      <c r="Y2835" s="31"/>
      <c r="Z2835" s="31"/>
      <c r="AA2835" s="43"/>
      <c r="AB2835" s="18"/>
      <c r="AC2835" s="18"/>
      <c r="AE2835" s="18"/>
      <c r="AF2835" s="18"/>
      <c r="AG2835" s="18"/>
      <c r="AI2835" s="18"/>
      <c r="AK2835" s="18"/>
      <c r="AL2835" s="18"/>
      <c r="AN2835" s="36"/>
      <c r="AO2835" s="36"/>
      <c r="AP2835" s="36"/>
      <c r="AQ2835" s="36"/>
      <c r="AR2835" s="36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  <c r="BQ2835" s="18"/>
    </row>
    <row r="2836" spans="6:69" x14ac:dyDescent="0.25">
      <c r="F2836" s="18"/>
      <c r="G2836" s="18"/>
      <c r="H2836" s="252"/>
      <c r="I2836" s="18"/>
      <c r="J2836" s="18"/>
      <c r="W2836" s="215"/>
      <c r="X2836" s="18"/>
      <c r="Y2836" s="31"/>
      <c r="Z2836" s="31"/>
      <c r="AA2836" s="43"/>
      <c r="AB2836" s="18"/>
      <c r="AC2836" s="18"/>
      <c r="AE2836" s="18"/>
      <c r="AF2836" s="18"/>
      <c r="AG2836" s="18"/>
      <c r="AI2836" s="18"/>
      <c r="AK2836" s="18"/>
      <c r="AL2836" s="18"/>
      <c r="AN2836" s="36"/>
      <c r="AO2836" s="36"/>
      <c r="AP2836" s="36"/>
      <c r="AQ2836" s="36"/>
      <c r="AR2836" s="36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</row>
    <row r="2837" spans="6:69" x14ac:dyDescent="0.25">
      <c r="F2837" s="18"/>
      <c r="G2837" s="18"/>
      <c r="H2837" s="252"/>
      <c r="I2837" s="18"/>
      <c r="J2837" s="18"/>
      <c r="W2837" s="215"/>
      <c r="X2837" s="18"/>
      <c r="Y2837" s="31"/>
      <c r="Z2837" s="31"/>
      <c r="AA2837" s="43"/>
      <c r="AB2837" s="18"/>
      <c r="AC2837" s="18"/>
      <c r="AE2837" s="18"/>
      <c r="AF2837" s="18"/>
      <c r="AG2837" s="18"/>
      <c r="AI2837" s="18"/>
      <c r="AK2837" s="18"/>
      <c r="AL2837" s="18"/>
      <c r="AN2837" s="36"/>
      <c r="AO2837" s="36"/>
      <c r="AP2837" s="36"/>
      <c r="AQ2837" s="36"/>
      <c r="AR2837" s="36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</row>
    <row r="2838" spans="6:69" x14ac:dyDescent="0.25">
      <c r="F2838" s="18"/>
      <c r="G2838" s="18"/>
      <c r="H2838" s="252"/>
      <c r="I2838" s="18"/>
      <c r="J2838" s="18"/>
      <c r="W2838" s="215"/>
      <c r="X2838" s="18"/>
      <c r="Y2838" s="31"/>
      <c r="Z2838" s="31"/>
      <c r="AA2838" s="43"/>
      <c r="AB2838" s="18"/>
      <c r="AC2838" s="18"/>
      <c r="AE2838" s="18"/>
      <c r="AF2838" s="18"/>
      <c r="AG2838" s="18"/>
      <c r="AI2838" s="18"/>
      <c r="AK2838" s="18"/>
      <c r="AL2838" s="18"/>
      <c r="AN2838" s="36"/>
      <c r="AO2838" s="36"/>
      <c r="AP2838" s="36"/>
      <c r="AQ2838" s="36"/>
      <c r="AR2838" s="36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</row>
    <row r="2839" spans="6:69" x14ac:dyDescent="0.25">
      <c r="F2839" s="18"/>
      <c r="G2839" s="18"/>
      <c r="H2839" s="252"/>
      <c r="I2839" s="18"/>
      <c r="J2839" s="18"/>
      <c r="W2839" s="215"/>
      <c r="X2839" s="18"/>
      <c r="Y2839" s="31"/>
      <c r="Z2839" s="31"/>
      <c r="AA2839" s="43"/>
      <c r="AB2839" s="18"/>
      <c r="AC2839" s="18"/>
      <c r="AE2839" s="18"/>
      <c r="AF2839" s="18"/>
      <c r="AG2839" s="18"/>
      <c r="AI2839" s="18"/>
      <c r="AK2839" s="18"/>
      <c r="AL2839" s="18"/>
      <c r="AN2839" s="36"/>
      <c r="AO2839" s="36"/>
      <c r="AP2839" s="36"/>
      <c r="AQ2839" s="36"/>
      <c r="AR2839" s="36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</row>
    <row r="2840" spans="6:69" x14ac:dyDescent="0.25">
      <c r="F2840" s="18"/>
      <c r="G2840" s="18"/>
      <c r="H2840" s="252"/>
      <c r="I2840" s="18"/>
      <c r="J2840" s="18"/>
      <c r="W2840" s="215"/>
      <c r="X2840" s="18"/>
      <c r="Y2840" s="31"/>
      <c r="Z2840" s="31"/>
      <c r="AA2840" s="43"/>
      <c r="AB2840" s="18"/>
      <c r="AC2840" s="18"/>
      <c r="AE2840" s="18"/>
      <c r="AF2840" s="18"/>
      <c r="AG2840" s="18"/>
      <c r="AI2840" s="18"/>
      <c r="AK2840" s="18"/>
      <c r="AL2840" s="18"/>
      <c r="AN2840" s="36"/>
      <c r="AO2840" s="36"/>
      <c r="AP2840" s="36"/>
      <c r="AQ2840" s="36"/>
      <c r="AR2840" s="36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8"/>
      <c r="BL2840" s="18"/>
      <c r="BM2840" s="18"/>
      <c r="BN2840" s="18"/>
      <c r="BO2840" s="18"/>
      <c r="BP2840" s="18"/>
      <c r="BQ2840" s="18"/>
    </row>
    <row r="2841" spans="6:69" x14ac:dyDescent="0.25">
      <c r="F2841" s="18"/>
      <c r="G2841" s="18"/>
      <c r="H2841" s="252"/>
      <c r="I2841" s="18"/>
      <c r="J2841" s="18"/>
      <c r="W2841" s="215"/>
      <c r="X2841" s="18"/>
      <c r="Y2841" s="31"/>
      <c r="Z2841" s="31"/>
      <c r="AA2841" s="43"/>
      <c r="AB2841" s="18"/>
      <c r="AC2841" s="18"/>
      <c r="AE2841" s="18"/>
      <c r="AF2841" s="18"/>
      <c r="AG2841" s="18"/>
      <c r="AI2841" s="18"/>
      <c r="AK2841" s="18"/>
      <c r="AL2841" s="18"/>
      <c r="AN2841" s="36"/>
      <c r="AO2841" s="36"/>
      <c r="AP2841" s="36"/>
      <c r="AQ2841" s="36"/>
      <c r="AR2841" s="36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</row>
    <row r="2842" spans="6:69" x14ac:dyDescent="0.25">
      <c r="F2842" s="18"/>
      <c r="G2842" s="18"/>
      <c r="H2842" s="252"/>
      <c r="I2842" s="18"/>
      <c r="J2842" s="18"/>
      <c r="W2842" s="215"/>
      <c r="X2842" s="18"/>
      <c r="Y2842" s="31"/>
      <c r="Z2842" s="31"/>
      <c r="AA2842" s="43"/>
      <c r="AB2842" s="18"/>
      <c r="AC2842" s="18"/>
      <c r="AE2842" s="18"/>
      <c r="AF2842" s="18"/>
      <c r="AG2842" s="18"/>
      <c r="AI2842" s="18"/>
      <c r="AK2842" s="18"/>
      <c r="AL2842" s="18"/>
      <c r="AN2842" s="36"/>
      <c r="AO2842" s="36"/>
      <c r="AP2842" s="36"/>
      <c r="AQ2842" s="36"/>
      <c r="AR2842" s="36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</row>
    <row r="2843" spans="6:69" x14ac:dyDescent="0.25">
      <c r="F2843" s="18"/>
      <c r="G2843" s="18"/>
      <c r="H2843" s="252"/>
      <c r="I2843" s="18"/>
      <c r="J2843" s="18"/>
      <c r="W2843" s="215"/>
      <c r="X2843" s="18"/>
      <c r="Y2843" s="31"/>
      <c r="Z2843" s="31"/>
      <c r="AA2843" s="43"/>
      <c r="AB2843" s="18"/>
      <c r="AC2843" s="18"/>
      <c r="AE2843" s="18"/>
      <c r="AF2843" s="18"/>
      <c r="AG2843" s="18"/>
      <c r="AI2843" s="18"/>
      <c r="AK2843" s="18"/>
      <c r="AL2843" s="18"/>
      <c r="AN2843" s="36"/>
      <c r="AO2843" s="36"/>
      <c r="AP2843" s="36"/>
      <c r="AQ2843" s="36"/>
      <c r="AR2843" s="36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</row>
    <row r="2844" spans="6:69" x14ac:dyDescent="0.25">
      <c r="F2844" s="18"/>
      <c r="G2844" s="18"/>
      <c r="H2844" s="252"/>
      <c r="I2844" s="18"/>
      <c r="J2844" s="18"/>
      <c r="W2844" s="215"/>
      <c r="X2844" s="18"/>
      <c r="Y2844" s="31"/>
      <c r="Z2844" s="31"/>
      <c r="AA2844" s="43"/>
      <c r="AB2844" s="18"/>
      <c r="AC2844" s="18"/>
      <c r="AE2844" s="18"/>
      <c r="AF2844" s="18"/>
      <c r="AG2844" s="18"/>
      <c r="AI2844" s="18"/>
      <c r="AK2844" s="18"/>
      <c r="AL2844" s="18"/>
      <c r="AN2844" s="36"/>
      <c r="AO2844" s="36"/>
      <c r="AP2844" s="36"/>
      <c r="AQ2844" s="36"/>
      <c r="AR2844" s="36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</row>
    <row r="2845" spans="6:69" x14ac:dyDescent="0.25">
      <c r="F2845" s="18"/>
      <c r="G2845" s="18"/>
      <c r="H2845" s="252"/>
      <c r="I2845" s="18"/>
      <c r="J2845" s="18"/>
      <c r="W2845" s="215"/>
      <c r="X2845" s="18"/>
      <c r="Y2845" s="31"/>
      <c r="Z2845" s="31"/>
      <c r="AA2845" s="43"/>
      <c r="AB2845" s="18"/>
      <c r="AC2845" s="18"/>
      <c r="AE2845" s="18"/>
      <c r="AF2845" s="18"/>
      <c r="AG2845" s="18"/>
      <c r="AI2845" s="18"/>
      <c r="AK2845" s="18"/>
      <c r="AL2845" s="18"/>
      <c r="AN2845" s="36"/>
      <c r="AO2845" s="36"/>
      <c r="AP2845" s="36"/>
      <c r="AQ2845" s="36"/>
      <c r="AR2845" s="36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</row>
    <row r="2846" spans="6:69" x14ac:dyDescent="0.25">
      <c r="F2846" s="18"/>
      <c r="G2846" s="18"/>
      <c r="H2846" s="252"/>
      <c r="I2846" s="18"/>
      <c r="J2846" s="18"/>
      <c r="W2846" s="215"/>
      <c r="X2846" s="18"/>
      <c r="Y2846" s="31"/>
      <c r="Z2846" s="31"/>
      <c r="AA2846" s="43"/>
      <c r="AB2846" s="18"/>
      <c r="AC2846" s="18"/>
      <c r="AE2846" s="18"/>
      <c r="AF2846" s="18"/>
      <c r="AG2846" s="18"/>
      <c r="AI2846" s="18"/>
      <c r="AK2846" s="18"/>
      <c r="AL2846" s="18"/>
      <c r="AN2846" s="36"/>
      <c r="AO2846" s="36"/>
      <c r="AP2846" s="36"/>
      <c r="AQ2846" s="36"/>
      <c r="AR2846" s="36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</row>
    <row r="2847" spans="6:69" x14ac:dyDescent="0.25">
      <c r="F2847" s="18"/>
      <c r="G2847" s="18"/>
      <c r="H2847" s="252"/>
      <c r="I2847" s="18"/>
      <c r="J2847" s="18"/>
      <c r="W2847" s="215"/>
      <c r="X2847" s="18"/>
      <c r="Y2847" s="31"/>
      <c r="Z2847" s="31"/>
      <c r="AA2847" s="43"/>
      <c r="AB2847" s="18"/>
      <c r="AC2847" s="18"/>
      <c r="AE2847" s="18"/>
      <c r="AF2847" s="18"/>
      <c r="AG2847" s="18"/>
      <c r="AI2847" s="18"/>
      <c r="AK2847" s="18"/>
      <c r="AL2847" s="18"/>
      <c r="AN2847" s="36"/>
      <c r="AO2847" s="36"/>
      <c r="AP2847" s="36"/>
      <c r="AQ2847" s="36"/>
      <c r="AR2847" s="36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</row>
    <row r="2848" spans="6:69" x14ac:dyDescent="0.25">
      <c r="F2848" s="18"/>
      <c r="G2848" s="18"/>
      <c r="H2848" s="252"/>
      <c r="I2848" s="18"/>
      <c r="J2848" s="18"/>
      <c r="W2848" s="215"/>
      <c r="X2848" s="18"/>
      <c r="Y2848" s="31"/>
      <c r="Z2848" s="31"/>
      <c r="AA2848" s="43"/>
      <c r="AB2848" s="18"/>
      <c r="AC2848" s="18"/>
      <c r="AE2848" s="18"/>
      <c r="AF2848" s="18"/>
      <c r="AG2848" s="18"/>
      <c r="AI2848" s="18"/>
      <c r="AK2848" s="18"/>
      <c r="AL2848" s="18"/>
      <c r="AN2848" s="36"/>
      <c r="AO2848" s="36"/>
      <c r="AP2848" s="36"/>
      <c r="AQ2848" s="36"/>
      <c r="AR2848" s="36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</row>
    <row r="2849" spans="6:69" x14ac:dyDescent="0.25">
      <c r="F2849" s="18"/>
      <c r="G2849" s="18"/>
      <c r="H2849" s="252"/>
      <c r="I2849" s="18"/>
      <c r="J2849" s="18"/>
      <c r="W2849" s="215"/>
      <c r="X2849" s="18"/>
      <c r="Y2849" s="31"/>
      <c r="Z2849" s="31"/>
      <c r="AA2849" s="43"/>
      <c r="AB2849" s="18"/>
      <c r="AC2849" s="18"/>
      <c r="AE2849" s="18"/>
      <c r="AF2849" s="18"/>
      <c r="AG2849" s="18"/>
      <c r="AI2849" s="18"/>
      <c r="AK2849" s="18"/>
      <c r="AL2849" s="18"/>
      <c r="AN2849" s="36"/>
      <c r="AO2849" s="36"/>
      <c r="AP2849" s="36"/>
      <c r="AQ2849" s="36"/>
      <c r="AR2849" s="36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</row>
    <row r="2850" spans="6:69" x14ac:dyDescent="0.25">
      <c r="F2850" s="18"/>
      <c r="G2850" s="18"/>
      <c r="H2850" s="252"/>
      <c r="I2850" s="18"/>
      <c r="J2850" s="18"/>
      <c r="W2850" s="215"/>
      <c r="X2850" s="18"/>
      <c r="Y2850" s="31"/>
      <c r="Z2850" s="31"/>
      <c r="AA2850" s="43"/>
      <c r="AB2850" s="18"/>
      <c r="AC2850" s="18"/>
      <c r="AE2850" s="18"/>
      <c r="AF2850" s="18"/>
      <c r="AG2850" s="18"/>
      <c r="AI2850" s="18"/>
      <c r="AK2850" s="18"/>
      <c r="AL2850" s="18"/>
      <c r="AN2850" s="36"/>
      <c r="AO2850" s="36"/>
      <c r="AP2850" s="36"/>
      <c r="AQ2850" s="36"/>
      <c r="AR2850" s="36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8"/>
      <c r="BL2850" s="18"/>
      <c r="BM2850" s="18"/>
      <c r="BN2850" s="18"/>
      <c r="BO2850" s="18"/>
      <c r="BP2850" s="18"/>
      <c r="BQ2850" s="18"/>
    </row>
    <row r="2851" spans="6:69" x14ac:dyDescent="0.25">
      <c r="F2851" s="18"/>
      <c r="G2851" s="18"/>
      <c r="H2851" s="252"/>
      <c r="I2851" s="18"/>
      <c r="J2851" s="18"/>
      <c r="W2851" s="215"/>
      <c r="X2851" s="18"/>
      <c r="Y2851" s="31"/>
      <c r="Z2851" s="31"/>
      <c r="AA2851" s="43"/>
      <c r="AB2851" s="18"/>
      <c r="AC2851" s="18"/>
      <c r="AE2851" s="18"/>
      <c r="AF2851" s="18"/>
      <c r="AG2851" s="18"/>
      <c r="AI2851" s="18"/>
      <c r="AK2851" s="18"/>
      <c r="AL2851" s="18"/>
      <c r="AN2851" s="36"/>
      <c r="AO2851" s="36"/>
      <c r="AP2851" s="36"/>
      <c r="AQ2851" s="36"/>
      <c r="AR2851" s="36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</row>
    <row r="2852" spans="6:69" x14ac:dyDescent="0.25">
      <c r="F2852" s="18"/>
      <c r="G2852" s="18"/>
      <c r="H2852" s="252"/>
      <c r="I2852" s="18"/>
      <c r="J2852" s="18"/>
      <c r="W2852" s="215"/>
      <c r="X2852" s="18"/>
      <c r="Y2852" s="31"/>
      <c r="Z2852" s="31"/>
      <c r="AA2852" s="43"/>
      <c r="AB2852" s="18"/>
      <c r="AC2852" s="18"/>
      <c r="AE2852" s="18"/>
      <c r="AF2852" s="18"/>
      <c r="AG2852" s="18"/>
      <c r="AI2852" s="18"/>
      <c r="AK2852" s="18"/>
      <c r="AL2852" s="18"/>
      <c r="AN2852" s="36"/>
      <c r="AO2852" s="36"/>
      <c r="AP2852" s="36"/>
      <c r="AQ2852" s="36"/>
      <c r="AR2852" s="36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</row>
    <row r="2853" spans="6:69" x14ac:dyDescent="0.25">
      <c r="F2853" s="18"/>
      <c r="G2853" s="18"/>
      <c r="H2853" s="252"/>
      <c r="I2853" s="18"/>
      <c r="J2853" s="18"/>
      <c r="W2853" s="215"/>
      <c r="X2853" s="18"/>
      <c r="Y2853" s="31"/>
      <c r="Z2853" s="31"/>
      <c r="AA2853" s="43"/>
      <c r="AB2853" s="18"/>
      <c r="AC2853" s="18"/>
      <c r="AE2853" s="18"/>
      <c r="AF2853" s="18"/>
      <c r="AG2853" s="18"/>
      <c r="AI2853" s="18"/>
      <c r="AK2853" s="18"/>
      <c r="AL2853" s="18"/>
      <c r="AN2853" s="36"/>
      <c r="AO2853" s="36"/>
      <c r="AP2853" s="36"/>
      <c r="AQ2853" s="36"/>
      <c r="AR2853" s="36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</row>
    <row r="2854" spans="6:69" x14ac:dyDescent="0.25">
      <c r="F2854" s="18"/>
      <c r="G2854" s="18"/>
      <c r="H2854" s="252"/>
      <c r="I2854" s="18"/>
      <c r="J2854" s="18"/>
      <c r="W2854" s="215"/>
      <c r="X2854" s="18"/>
      <c r="Y2854" s="31"/>
      <c r="Z2854" s="31"/>
      <c r="AA2854" s="43"/>
      <c r="AB2854" s="18"/>
      <c r="AC2854" s="18"/>
      <c r="AE2854" s="18"/>
      <c r="AF2854" s="18"/>
      <c r="AG2854" s="18"/>
      <c r="AI2854" s="18"/>
      <c r="AK2854" s="18"/>
      <c r="AL2854" s="18"/>
      <c r="AN2854" s="36"/>
      <c r="AO2854" s="36"/>
      <c r="AP2854" s="36"/>
      <c r="AQ2854" s="36"/>
      <c r="AR2854" s="36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</row>
    <row r="2855" spans="6:69" x14ac:dyDescent="0.25">
      <c r="F2855" s="18"/>
      <c r="G2855" s="18"/>
      <c r="H2855" s="252"/>
      <c r="I2855" s="18"/>
      <c r="J2855" s="18"/>
      <c r="W2855" s="215"/>
      <c r="X2855" s="18"/>
      <c r="Y2855" s="31"/>
      <c r="Z2855" s="31"/>
      <c r="AA2855" s="43"/>
      <c r="AB2855" s="18"/>
      <c r="AC2855" s="18"/>
      <c r="AE2855" s="18"/>
      <c r="AF2855" s="18"/>
      <c r="AG2855" s="18"/>
      <c r="AI2855" s="18"/>
      <c r="AK2855" s="18"/>
      <c r="AL2855" s="18"/>
      <c r="AN2855" s="36"/>
      <c r="AO2855" s="36"/>
      <c r="AP2855" s="36"/>
      <c r="AQ2855" s="36"/>
      <c r="AR2855" s="36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</row>
    <row r="2856" spans="6:69" x14ac:dyDescent="0.25">
      <c r="F2856" s="18"/>
      <c r="G2856" s="18"/>
      <c r="H2856" s="252"/>
      <c r="I2856" s="18"/>
      <c r="J2856" s="18"/>
      <c r="W2856" s="215"/>
      <c r="X2856" s="18"/>
      <c r="Y2856" s="31"/>
      <c r="Z2856" s="31"/>
      <c r="AA2856" s="43"/>
      <c r="AB2856" s="18"/>
      <c r="AC2856" s="18"/>
      <c r="AE2856" s="18"/>
      <c r="AF2856" s="18"/>
      <c r="AG2856" s="18"/>
      <c r="AI2856" s="18"/>
      <c r="AK2856" s="18"/>
      <c r="AL2856" s="18"/>
      <c r="AN2856" s="36"/>
      <c r="AO2856" s="36"/>
      <c r="AP2856" s="36"/>
      <c r="AQ2856" s="36"/>
      <c r="AR2856" s="36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8"/>
      <c r="BL2856" s="18"/>
      <c r="BM2856" s="18"/>
      <c r="BN2856" s="18"/>
      <c r="BO2856" s="18"/>
      <c r="BP2856" s="18"/>
      <c r="BQ2856" s="18"/>
    </row>
    <row r="2857" spans="6:69" x14ac:dyDescent="0.25">
      <c r="F2857" s="18"/>
      <c r="G2857" s="18"/>
      <c r="H2857" s="252"/>
      <c r="I2857" s="18"/>
      <c r="J2857" s="18"/>
      <c r="W2857" s="215"/>
      <c r="X2857" s="18"/>
      <c r="Y2857" s="31"/>
      <c r="Z2857" s="31"/>
      <c r="AA2857" s="43"/>
      <c r="AB2857" s="18"/>
      <c r="AC2857" s="18"/>
      <c r="AE2857" s="18"/>
      <c r="AF2857" s="18"/>
      <c r="AG2857" s="18"/>
      <c r="AI2857" s="18"/>
      <c r="AK2857" s="18"/>
      <c r="AL2857" s="18"/>
      <c r="AN2857" s="36"/>
      <c r="AO2857" s="36"/>
      <c r="AP2857" s="36"/>
      <c r="AQ2857" s="36"/>
      <c r="AR2857" s="36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</row>
    <row r="2858" spans="6:69" x14ac:dyDescent="0.25">
      <c r="F2858" s="18"/>
      <c r="G2858" s="18"/>
      <c r="H2858" s="252"/>
      <c r="I2858" s="18"/>
      <c r="J2858" s="18"/>
      <c r="W2858" s="215"/>
      <c r="X2858" s="18"/>
      <c r="Y2858" s="31"/>
      <c r="Z2858" s="31"/>
      <c r="AA2858" s="43"/>
      <c r="AB2858" s="18"/>
      <c r="AC2858" s="18"/>
      <c r="AE2858" s="18"/>
      <c r="AF2858" s="18"/>
      <c r="AG2858" s="18"/>
      <c r="AI2858" s="18"/>
      <c r="AK2858" s="18"/>
      <c r="AL2858" s="18"/>
      <c r="AN2858" s="36"/>
      <c r="AO2858" s="36"/>
      <c r="AP2858" s="36"/>
      <c r="AQ2858" s="36"/>
      <c r="AR2858" s="36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</row>
    <row r="2859" spans="6:69" x14ac:dyDescent="0.25">
      <c r="F2859" s="18"/>
      <c r="G2859" s="18"/>
      <c r="H2859" s="252"/>
      <c r="I2859" s="18"/>
      <c r="J2859" s="18"/>
      <c r="W2859" s="215"/>
      <c r="X2859" s="18"/>
      <c r="Y2859" s="31"/>
      <c r="Z2859" s="31"/>
      <c r="AA2859" s="43"/>
      <c r="AB2859" s="18"/>
      <c r="AC2859" s="18"/>
      <c r="AE2859" s="18"/>
      <c r="AF2859" s="18"/>
      <c r="AG2859" s="18"/>
      <c r="AI2859" s="18"/>
      <c r="AK2859" s="18"/>
      <c r="AL2859" s="18"/>
      <c r="AN2859" s="36"/>
      <c r="AO2859" s="36"/>
      <c r="AP2859" s="36"/>
      <c r="AQ2859" s="36"/>
      <c r="AR2859" s="36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</row>
    <row r="2860" spans="6:69" x14ac:dyDescent="0.25">
      <c r="F2860" s="18"/>
      <c r="G2860" s="18"/>
      <c r="H2860" s="252"/>
      <c r="I2860" s="18"/>
      <c r="J2860" s="18"/>
      <c r="W2860" s="215"/>
      <c r="X2860" s="18"/>
      <c r="Y2860" s="31"/>
      <c r="Z2860" s="31"/>
      <c r="AA2860" s="43"/>
      <c r="AB2860" s="18"/>
      <c r="AC2860" s="18"/>
      <c r="AE2860" s="18"/>
      <c r="AF2860" s="18"/>
      <c r="AG2860" s="18"/>
      <c r="AI2860" s="18"/>
      <c r="AK2860" s="18"/>
      <c r="AL2860" s="18"/>
      <c r="AN2860" s="36"/>
      <c r="AO2860" s="36"/>
      <c r="AP2860" s="36"/>
      <c r="AQ2860" s="36"/>
      <c r="AR2860" s="36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</row>
    <row r="2861" spans="6:69" x14ac:dyDescent="0.25">
      <c r="F2861" s="18"/>
      <c r="G2861" s="18"/>
      <c r="H2861" s="252"/>
      <c r="I2861" s="18"/>
      <c r="J2861" s="18"/>
      <c r="W2861" s="215"/>
      <c r="X2861" s="18"/>
      <c r="Y2861" s="31"/>
      <c r="Z2861" s="31"/>
      <c r="AA2861" s="43"/>
      <c r="AB2861" s="18"/>
      <c r="AC2861" s="18"/>
      <c r="AE2861" s="18"/>
      <c r="AF2861" s="18"/>
      <c r="AG2861" s="18"/>
      <c r="AI2861" s="18"/>
      <c r="AK2861" s="18"/>
      <c r="AL2861" s="18"/>
      <c r="AN2861" s="36"/>
      <c r="AO2861" s="36"/>
      <c r="AP2861" s="36"/>
      <c r="AQ2861" s="36"/>
      <c r="AR2861" s="36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</row>
    <row r="2862" spans="6:69" x14ac:dyDescent="0.25">
      <c r="F2862" s="18"/>
      <c r="G2862" s="18"/>
      <c r="H2862" s="252"/>
      <c r="I2862" s="18"/>
      <c r="J2862" s="18"/>
      <c r="W2862" s="215"/>
      <c r="X2862" s="18"/>
      <c r="Y2862" s="31"/>
      <c r="Z2862" s="31"/>
      <c r="AA2862" s="43"/>
      <c r="AB2862" s="18"/>
      <c r="AC2862" s="18"/>
      <c r="AE2862" s="18"/>
      <c r="AF2862" s="18"/>
      <c r="AG2862" s="18"/>
      <c r="AI2862" s="18"/>
      <c r="AK2862" s="18"/>
      <c r="AL2862" s="18"/>
      <c r="AN2862" s="36"/>
      <c r="AO2862" s="36"/>
      <c r="AP2862" s="36"/>
      <c r="AQ2862" s="36"/>
      <c r="AR2862" s="36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</row>
    <row r="2863" spans="6:69" x14ac:dyDescent="0.25">
      <c r="F2863" s="18"/>
      <c r="G2863" s="18"/>
      <c r="H2863" s="252"/>
      <c r="I2863" s="18"/>
      <c r="J2863" s="18"/>
      <c r="W2863" s="215"/>
      <c r="X2863" s="18"/>
      <c r="Y2863" s="31"/>
      <c r="Z2863" s="31"/>
      <c r="AA2863" s="43"/>
      <c r="AB2863" s="18"/>
      <c r="AC2863" s="18"/>
      <c r="AE2863" s="18"/>
      <c r="AF2863" s="18"/>
      <c r="AG2863" s="18"/>
      <c r="AI2863" s="18"/>
      <c r="AK2863" s="18"/>
      <c r="AL2863" s="18"/>
      <c r="AN2863" s="36"/>
      <c r="AO2863" s="36"/>
      <c r="AP2863" s="36"/>
      <c r="AQ2863" s="36"/>
      <c r="AR2863" s="36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</row>
    <row r="2864" spans="6:69" x14ac:dyDescent="0.25">
      <c r="F2864" s="18"/>
      <c r="G2864" s="18"/>
      <c r="H2864" s="252"/>
      <c r="I2864" s="18"/>
      <c r="J2864" s="18"/>
      <c r="W2864" s="215"/>
      <c r="X2864" s="18"/>
      <c r="Y2864" s="31"/>
      <c r="Z2864" s="31"/>
      <c r="AA2864" s="43"/>
      <c r="AB2864" s="18"/>
      <c r="AC2864" s="18"/>
      <c r="AE2864" s="18"/>
      <c r="AF2864" s="18"/>
      <c r="AG2864" s="18"/>
      <c r="AI2864" s="18"/>
      <c r="AK2864" s="18"/>
      <c r="AL2864" s="18"/>
      <c r="AN2864" s="36"/>
      <c r="AO2864" s="36"/>
      <c r="AP2864" s="36"/>
      <c r="AQ2864" s="36"/>
      <c r="AR2864" s="36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</row>
    <row r="2865" spans="6:69" x14ac:dyDescent="0.25">
      <c r="F2865" s="18"/>
      <c r="G2865" s="18"/>
      <c r="H2865" s="252"/>
      <c r="I2865" s="18"/>
      <c r="J2865" s="18"/>
      <c r="W2865" s="215"/>
      <c r="X2865" s="18"/>
      <c r="Y2865" s="31"/>
      <c r="Z2865" s="31"/>
      <c r="AA2865" s="43"/>
      <c r="AB2865" s="18"/>
      <c r="AC2865" s="18"/>
      <c r="AE2865" s="18"/>
      <c r="AF2865" s="18"/>
      <c r="AG2865" s="18"/>
      <c r="AI2865" s="18"/>
      <c r="AK2865" s="18"/>
      <c r="AL2865" s="18"/>
      <c r="AN2865" s="36"/>
      <c r="AO2865" s="36"/>
      <c r="AP2865" s="36"/>
      <c r="AQ2865" s="36"/>
      <c r="AR2865" s="36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</row>
    <row r="2866" spans="6:69" x14ac:dyDescent="0.25">
      <c r="F2866" s="18"/>
      <c r="G2866" s="18"/>
      <c r="H2866" s="252"/>
      <c r="I2866" s="18"/>
      <c r="J2866" s="18"/>
      <c r="W2866" s="215"/>
      <c r="X2866" s="18"/>
      <c r="Y2866" s="31"/>
      <c r="Z2866" s="31"/>
      <c r="AA2866" s="43"/>
      <c r="AB2866" s="18"/>
      <c r="AC2866" s="18"/>
      <c r="AE2866" s="18"/>
      <c r="AF2866" s="18"/>
      <c r="AG2866" s="18"/>
      <c r="AI2866" s="18"/>
      <c r="AK2866" s="18"/>
      <c r="AL2866" s="18"/>
      <c r="AN2866" s="36"/>
      <c r="AO2866" s="36"/>
      <c r="AP2866" s="36"/>
      <c r="AQ2866" s="36"/>
      <c r="AR2866" s="36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8"/>
      <c r="BL2866" s="18"/>
      <c r="BM2866" s="18"/>
      <c r="BN2866" s="18"/>
      <c r="BO2866" s="18"/>
      <c r="BP2866" s="18"/>
      <c r="BQ2866" s="18"/>
    </row>
    <row r="2867" spans="6:69" x14ac:dyDescent="0.25">
      <c r="F2867" s="18"/>
      <c r="G2867" s="18"/>
      <c r="H2867" s="252"/>
      <c r="I2867" s="18"/>
      <c r="J2867" s="18"/>
      <c r="W2867" s="215"/>
      <c r="X2867" s="18"/>
      <c r="Y2867" s="31"/>
      <c r="Z2867" s="31"/>
      <c r="AA2867" s="43"/>
      <c r="AB2867" s="18"/>
      <c r="AC2867" s="18"/>
      <c r="AE2867" s="18"/>
      <c r="AF2867" s="18"/>
      <c r="AG2867" s="18"/>
      <c r="AI2867" s="18"/>
      <c r="AK2867" s="18"/>
      <c r="AL2867" s="18"/>
      <c r="AN2867" s="36"/>
      <c r="AO2867" s="36"/>
      <c r="AP2867" s="36"/>
      <c r="AQ2867" s="36"/>
      <c r="AR2867" s="36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  <c r="BQ2867" s="18"/>
    </row>
    <row r="2868" spans="6:69" x14ac:dyDescent="0.25">
      <c r="F2868" s="18"/>
      <c r="G2868" s="18"/>
      <c r="H2868" s="252"/>
      <c r="I2868" s="18"/>
      <c r="J2868" s="18"/>
      <c r="W2868" s="215"/>
      <c r="X2868" s="18"/>
      <c r="Y2868" s="31"/>
      <c r="Z2868" s="31"/>
      <c r="AA2868" s="43"/>
      <c r="AB2868" s="18"/>
      <c r="AC2868" s="18"/>
      <c r="AE2868" s="18"/>
      <c r="AF2868" s="18"/>
      <c r="AG2868" s="18"/>
      <c r="AI2868" s="18"/>
      <c r="AK2868" s="18"/>
      <c r="AL2868" s="18"/>
      <c r="AN2868" s="36"/>
      <c r="AO2868" s="36"/>
      <c r="AP2868" s="36"/>
      <c r="AQ2868" s="36"/>
      <c r="AR2868" s="36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</row>
    <row r="2869" spans="6:69" x14ac:dyDescent="0.25">
      <c r="F2869" s="18"/>
      <c r="G2869" s="18"/>
      <c r="H2869" s="252"/>
      <c r="I2869" s="18"/>
      <c r="J2869" s="18"/>
      <c r="W2869" s="215"/>
      <c r="X2869" s="18"/>
      <c r="Y2869" s="31"/>
      <c r="Z2869" s="31"/>
      <c r="AA2869" s="43"/>
      <c r="AB2869" s="18"/>
      <c r="AC2869" s="18"/>
      <c r="AE2869" s="18"/>
      <c r="AF2869" s="18"/>
      <c r="AG2869" s="18"/>
      <c r="AI2869" s="18"/>
      <c r="AK2869" s="18"/>
      <c r="AL2869" s="18"/>
      <c r="AN2869" s="36"/>
      <c r="AO2869" s="36"/>
      <c r="AP2869" s="36"/>
      <c r="AQ2869" s="36"/>
      <c r="AR2869" s="36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</row>
    <row r="2870" spans="6:69" x14ac:dyDescent="0.25">
      <c r="F2870" s="18"/>
      <c r="G2870" s="18"/>
      <c r="H2870" s="252"/>
      <c r="I2870" s="18"/>
      <c r="J2870" s="18"/>
      <c r="W2870" s="215"/>
      <c r="X2870" s="18"/>
      <c r="Y2870" s="31"/>
      <c r="Z2870" s="31"/>
      <c r="AA2870" s="43"/>
      <c r="AB2870" s="18"/>
      <c r="AC2870" s="18"/>
      <c r="AE2870" s="18"/>
      <c r="AF2870" s="18"/>
      <c r="AG2870" s="18"/>
      <c r="AI2870" s="18"/>
      <c r="AK2870" s="18"/>
      <c r="AL2870" s="18"/>
      <c r="AN2870" s="36"/>
      <c r="AO2870" s="36"/>
      <c r="AP2870" s="36"/>
      <c r="AQ2870" s="36"/>
      <c r="AR2870" s="36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</row>
    <row r="2871" spans="6:69" x14ac:dyDescent="0.25">
      <c r="F2871" s="18"/>
      <c r="G2871" s="18"/>
      <c r="H2871" s="252"/>
      <c r="I2871" s="18"/>
      <c r="J2871" s="18"/>
      <c r="W2871" s="215"/>
      <c r="X2871" s="18"/>
      <c r="Y2871" s="31"/>
      <c r="Z2871" s="31"/>
      <c r="AA2871" s="43"/>
      <c r="AB2871" s="18"/>
      <c r="AC2871" s="18"/>
      <c r="AE2871" s="18"/>
      <c r="AF2871" s="18"/>
      <c r="AG2871" s="18"/>
      <c r="AI2871" s="18"/>
      <c r="AK2871" s="18"/>
      <c r="AL2871" s="18"/>
      <c r="AN2871" s="36"/>
      <c r="AO2871" s="36"/>
      <c r="AP2871" s="36"/>
      <c r="AQ2871" s="36"/>
      <c r="AR2871" s="36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</row>
    <row r="2872" spans="6:69" x14ac:dyDescent="0.25">
      <c r="F2872" s="18"/>
      <c r="G2872" s="18"/>
      <c r="H2872" s="252"/>
      <c r="I2872" s="18"/>
      <c r="J2872" s="18"/>
      <c r="W2872" s="215"/>
      <c r="X2872" s="18"/>
      <c r="Y2872" s="31"/>
      <c r="Z2872" s="31"/>
      <c r="AA2872" s="43"/>
      <c r="AB2872" s="18"/>
      <c r="AC2872" s="18"/>
      <c r="AE2872" s="18"/>
      <c r="AF2872" s="18"/>
      <c r="AG2872" s="18"/>
      <c r="AI2872" s="18"/>
      <c r="AK2872" s="18"/>
      <c r="AL2872" s="18"/>
      <c r="AN2872" s="36"/>
      <c r="AO2872" s="36"/>
      <c r="AP2872" s="36"/>
      <c r="AQ2872" s="36"/>
      <c r="AR2872" s="36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8"/>
      <c r="BL2872" s="18"/>
      <c r="BM2872" s="18"/>
      <c r="BN2872" s="18"/>
      <c r="BO2872" s="18"/>
      <c r="BP2872" s="18"/>
      <c r="BQ2872" s="18"/>
    </row>
    <row r="2873" spans="6:69" x14ac:dyDescent="0.25">
      <c r="F2873" s="18"/>
      <c r="G2873" s="18"/>
      <c r="H2873" s="252"/>
      <c r="I2873" s="18"/>
      <c r="J2873" s="18"/>
      <c r="W2873" s="215"/>
      <c r="X2873" s="18"/>
      <c r="Y2873" s="31"/>
      <c r="Z2873" s="31"/>
      <c r="AA2873" s="43"/>
      <c r="AB2873" s="18"/>
      <c r="AC2873" s="18"/>
      <c r="AE2873" s="18"/>
      <c r="AF2873" s="18"/>
      <c r="AG2873" s="18"/>
      <c r="AI2873" s="18"/>
      <c r="AK2873" s="18"/>
      <c r="AL2873" s="18"/>
      <c r="AN2873" s="36"/>
      <c r="AO2873" s="36"/>
      <c r="AP2873" s="36"/>
      <c r="AQ2873" s="36"/>
      <c r="AR2873" s="36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</row>
    <row r="2874" spans="6:69" x14ac:dyDescent="0.25">
      <c r="F2874" s="18"/>
      <c r="G2874" s="18"/>
      <c r="H2874" s="252"/>
      <c r="I2874" s="18"/>
      <c r="J2874" s="18"/>
      <c r="W2874" s="215"/>
      <c r="X2874" s="18"/>
      <c r="Y2874" s="31"/>
      <c r="Z2874" s="31"/>
      <c r="AA2874" s="43"/>
      <c r="AB2874" s="18"/>
      <c r="AC2874" s="18"/>
      <c r="AE2874" s="18"/>
      <c r="AF2874" s="18"/>
      <c r="AG2874" s="18"/>
      <c r="AI2874" s="18"/>
      <c r="AK2874" s="18"/>
      <c r="AL2874" s="18"/>
      <c r="AN2874" s="36"/>
      <c r="AO2874" s="36"/>
      <c r="AP2874" s="36"/>
      <c r="AQ2874" s="36"/>
      <c r="AR2874" s="36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</row>
    <row r="2875" spans="6:69" x14ac:dyDescent="0.25">
      <c r="F2875" s="18"/>
      <c r="G2875" s="18"/>
      <c r="H2875" s="252"/>
      <c r="I2875" s="18"/>
      <c r="J2875" s="18"/>
      <c r="W2875" s="215"/>
      <c r="X2875" s="18"/>
      <c r="Y2875" s="31"/>
      <c r="Z2875" s="31"/>
      <c r="AA2875" s="43"/>
      <c r="AB2875" s="18"/>
      <c r="AC2875" s="18"/>
      <c r="AE2875" s="18"/>
      <c r="AF2875" s="18"/>
      <c r="AG2875" s="18"/>
      <c r="AI2875" s="18"/>
      <c r="AK2875" s="18"/>
      <c r="AL2875" s="18"/>
      <c r="AN2875" s="36"/>
      <c r="AO2875" s="36"/>
      <c r="AP2875" s="36"/>
      <c r="AQ2875" s="36"/>
      <c r="AR2875" s="36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</row>
    <row r="2876" spans="6:69" x14ac:dyDescent="0.25">
      <c r="F2876" s="18"/>
      <c r="G2876" s="18"/>
      <c r="H2876" s="252"/>
      <c r="I2876" s="18"/>
      <c r="J2876" s="18"/>
      <c r="W2876" s="215"/>
      <c r="X2876" s="18"/>
      <c r="Y2876" s="31"/>
      <c r="Z2876" s="31"/>
      <c r="AA2876" s="43"/>
      <c r="AB2876" s="18"/>
      <c r="AC2876" s="18"/>
      <c r="AE2876" s="18"/>
      <c r="AF2876" s="18"/>
      <c r="AG2876" s="18"/>
      <c r="AI2876" s="18"/>
      <c r="AK2876" s="18"/>
      <c r="AL2876" s="18"/>
      <c r="AN2876" s="36"/>
      <c r="AO2876" s="36"/>
      <c r="AP2876" s="36"/>
      <c r="AQ2876" s="36"/>
      <c r="AR2876" s="36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</row>
    <row r="2877" spans="6:69" x14ac:dyDescent="0.25">
      <c r="F2877" s="18"/>
      <c r="G2877" s="18"/>
      <c r="H2877" s="252"/>
      <c r="I2877" s="18"/>
      <c r="J2877" s="18"/>
      <c r="W2877" s="215"/>
      <c r="X2877" s="18"/>
      <c r="Y2877" s="31"/>
      <c r="Z2877" s="31"/>
      <c r="AA2877" s="43"/>
      <c r="AB2877" s="18"/>
      <c r="AC2877" s="18"/>
      <c r="AE2877" s="18"/>
      <c r="AF2877" s="18"/>
      <c r="AG2877" s="18"/>
      <c r="AI2877" s="18"/>
      <c r="AK2877" s="18"/>
      <c r="AL2877" s="18"/>
      <c r="AN2877" s="36"/>
      <c r="AO2877" s="36"/>
      <c r="AP2877" s="36"/>
      <c r="AQ2877" s="36"/>
      <c r="AR2877" s="36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</row>
    <row r="2878" spans="6:69" x14ac:dyDescent="0.25">
      <c r="F2878" s="18"/>
      <c r="G2878" s="18"/>
      <c r="H2878" s="252"/>
      <c r="I2878" s="18"/>
      <c r="J2878" s="18"/>
      <c r="W2878" s="215"/>
      <c r="X2878" s="18"/>
      <c r="Y2878" s="31"/>
      <c r="Z2878" s="31"/>
      <c r="AA2878" s="43"/>
      <c r="AB2878" s="18"/>
      <c r="AC2878" s="18"/>
      <c r="AE2878" s="18"/>
      <c r="AF2878" s="18"/>
      <c r="AG2878" s="18"/>
      <c r="AI2878" s="18"/>
      <c r="AK2878" s="18"/>
      <c r="AL2878" s="18"/>
      <c r="AN2878" s="36"/>
      <c r="AO2878" s="36"/>
      <c r="AP2878" s="36"/>
      <c r="AQ2878" s="36"/>
      <c r="AR2878" s="36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</row>
    <row r="2879" spans="6:69" x14ac:dyDescent="0.25">
      <c r="F2879" s="18"/>
      <c r="G2879" s="18"/>
      <c r="H2879" s="252"/>
      <c r="I2879" s="18"/>
      <c r="J2879" s="18"/>
      <c r="W2879" s="215"/>
      <c r="X2879" s="18"/>
      <c r="Y2879" s="31"/>
      <c r="Z2879" s="31"/>
      <c r="AA2879" s="43"/>
      <c r="AB2879" s="18"/>
      <c r="AC2879" s="18"/>
      <c r="AE2879" s="18"/>
      <c r="AF2879" s="18"/>
      <c r="AG2879" s="18"/>
      <c r="AI2879" s="18"/>
      <c r="AK2879" s="18"/>
      <c r="AL2879" s="18"/>
      <c r="AN2879" s="36"/>
      <c r="AO2879" s="36"/>
      <c r="AP2879" s="36"/>
      <c r="AQ2879" s="36"/>
      <c r="AR2879" s="36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</row>
    <row r="2880" spans="6:69" x14ac:dyDescent="0.25">
      <c r="F2880" s="18"/>
      <c r="G2880" s="18"/>
      <c r="H2880" s="252"/>
      <c r="I2880" s="18"/>
      <c r="J2880" s="18"/>
      <c r="W2880" s="215"/>
      <c r="X2880" s="18"/>
      <c r="Y2880" s="31"/>
      <c r="Z2880" s="31"/>
      <c r="AA2880" s="43"/>
      <c r="AB2880" s="18"/>
      <c r="AC2880" s="18"/>
      <c r="AE2880" s="18"/>
      <c r="AF2880" s="18"/>
      <c r="AG2880" s="18"/>
      <c r="AI2880" s="18"/>
      <c r="AK2880" s="18"/>
      <c r="AL2880" s="18"/>
      <c r="AN2880" s="36"/>
      <c r="AO2880" s="36"/>
      <c r="AP2880" s="36"/>
      <c r="AQ2880" s="36"/>
      <c r="AR2880" s="36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</row>
    <row r="2881" spans="6:69" x14ac:dyDescent="0.25">
      <c r="F2881" s="18"/>
      <c r="G2881" s="18"/>
      <c r="H2881" s="252"/>
      <c r="I2881" s="18"/>
      <c r="J2881" s="18"/>
      <c r="W2881" s="215"/>
      <c r="X2881" s="18"/>
      <c r="Y2881" s="31"/>
      <c r="Z2881" s="31"/>
      <c r="AA2881" s="43"/>
      <c r="AB2881" s="18"/>
      <c r="AC2881" s="18"/>
      <c r="AE2881" s="18"/>
      <c r="AF2881" s="18"/>
      <c r="AG2881" s="18"/>
      <c r="AI2881" s="18"/>
      <c r="AK2881" s="18"/>
      <c r="AL2881" s="18"/>
      <c r="AN2881" s="36"/>
      <c r="AO2881" s="36"/>
      <c r="AP2881" s="36"/>
      <c r="AQ2881" s="36"/>
      <c r="AR2881" s="36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</row>
    <row r="2882" spans="6:69" x14ac:dyDescent="0.25">
      <c r="F2882" s="18"/>
      <c r="G2882" s="18"/>
      <c r="H2882" s="252"/>
      <c r="I2882" s="18"/>
      <c r="J2882" s="18"/>
      <c r="W2882" s="215"/>
      <c r="X2882" s="18"/>
      <c r="Y2882" s="31"/>
      <c r="Z2882" s="31"/>
      <c r="AA2882" s="43"/>
      <c r="AB2882" s="18"/>
      <c r="AC2882" s="18"/>
      <c r="AE2882" s="18"/>
      <c r="AF2882" s="18"/>
      <c r="AG2882" s="18"/>
      <c r="AI2882" s="18"/>
      <c r="AK2882" s="18"/>
      <c r="AL2882" s="18"/>
      <c r="AN2882" s="36"/>
      <c r="AO2882" s="36"/>
      <c r="AP2882" s="36"/>
      <c r="AQ2882" s="36"/>
      <c r="AR2882" s="36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8"/>
      <c r="BL2882" s="18"/>
      <c r="BM2882" s="18"/>
      <c r="BN2882" s="18"/>
      <c r="BO2882" s="18"/>
      <c r="BP2882" s="18"/>
      <c r="BQ2882" s="18"/>
    </row>
    <row r="2883" spans="6:69" x14ac:dyDescent="0.25">
      <c r="F2883" s="18"/>
      <c r="G2883" s="18"/>
      <c r="H2883" s="252"/>
      <c r="I2883" s="18"/>
      <c r="J2883" s="18"/>
      <c r="W2883" s="215"/>
      <c r="X2883" s="18"/>
      <c r="Y2883" s="31"/>
      <c r="Z2883" s="31"/>
      <c r="AA2883" s="43"/>
      <c r="AB2883" s="18"/>
      <c r="AC2883" s="18"/>
      <c r="AE2883" s="18"/>
      <c r="AF2883" s="18"/>
      <c r="AG2883" s="18"/>
      <c r="AI2883" s="18"/>
      <c r="AK2883" s="18"/>
      <c r="AL2883" s="18"/>
      <c r="AN2883" s="36"/>
      <c r="AO2883" s="36"/>
      <c r="AP2883" s="36"/>
      <c r="AQ2883" s="36"/>
      <c r="AR2883" s="36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  <c r="BQ2883" s="18"/>
    </row>
    <row r="2884" spans="6:69" x14ac:dyDescent="0.25">
      <c r="F2884" s="18"/>
      <c r="G2884" s="18"/>
      <c r="H2884" s="252"/>
      <c r="I2884" s="18"/>
      <c r="J2884" s="18"/>
      <c r="W2884" s="215"/>
      <c r="X2884" s="18"/>
      <c r="Y2884" s="31"/>
      <c r="Z2884" s="31"/>
      <c r="AA2884" s="43"/>
      <c r="AB2884" s="18"/>
      <c r="AC2884" s="18"/>
      <c r="AE2884" s="18"/>
      <c r="AF2884" s="18"/>
      <c r="AG2884" s="18"/>
      <c r="AI2884" s="18"/>
      <c r="AK2884" s="18"/>
      <c r="AL2884" s="18"/>
      <c r="AN2884" s="36"/>
      <c r="AO2884" s="36"/>
      <c r="AP2884" s="36"/>
      <c r="AQ2884" s="36"/>
      <c r="AR2884" s="36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</row>
    <row r="2885" spans="6:69" x14ac:dyDescent="0.25">
      <c r="F2885" s="18"/>
      <c r="G2885" s="18"/>
      <c r="H2885" s="252"/>
      <c r="I2885" s="18"/>
      <c r="J2885" s="18"/>
      <c r="W2885" s="215"/>
      <c r="X2885" s="18"/>
      <c r="Y2885" s="31"/>
      <c r="Z2885" s="31"/>
      <c r="AA2885" s="43"/>
      <c r="AB2885" s="18"/>
      <c r="AC2885" s="18"/>
      <c r="AE2885" s="18"/>
      <c r="AF2885" s="18"/>
      <c r="AG2885" s="18"/>
      <c r="AI2885" s="18"/>
      <c r="AK2885" s="18"/>
      <c r="AL2885" s="18"/>
      <c r="AN2885" s="36"/>
      <c r="AO2885" s="36"/>
      <c r="AP2885" s="36"/>
      <c r="AQ2885" s="36"/>
      <c r="AR2885" s="36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</row>
    <row r="2886" spans="6:69" x14ac:dyDescent="0.25">
      <c r="F2886" s="18"/>
      <c r="G2886" s="18"/>
      <c r="H2886" s="252"/>
      <c r="I2886" s="18"/>
      <c r="J2886" s="18"/>
      <c r="W2886" s="215"/>
      <c r="X2886" s="18"/>
      <c r="Y2886" s="31"/>
      <c r="Z2886" s="31"/>
      <c r="AA2886" s="43"/>
      <c r="AB2886" s="18"/>
      <c r="AC2886" s="18"/>
      <c r="AE2886" s="18"/>
      <c r="AF2886" s="18"/>
      <c r="AG2886" s="18"/>
      <c r="AI2886" s="18"/>
      <c r="AK2886" s="18"/>
      <c r="AL2886" s="18"/>
      <c r="AN2886" s="36"/>
      <c r="AO2886" s="36"/>
      <c r="AP2886" s="36"/>
      <c r="AQ2886" s="36"/>
      <c r="AR2886" s="36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</row>
    <row r="2887" spans="6:69" x14ac:dyDescent="0.25">
      <c r="F2887" s="18"/>
      <c r="G2887" s="18"/>
      <c r="H2887" s="252"/>
      <c r="I2887" s="18"/>
      <c r="J2887" s="18"/>
      <c r="W2887" s="215"/>
      <c r="X2887" s="18"/>
      <c r="Y2887" s="31"/>
      <c r="Z2887" s="31"/>
      <c r="AA2887" s="43"/>
      <c r="AB2887" s="18"/>
      <c r="AC2887" s="18"/>
      <c r="AE2887" s="18"/>
      <c r="AF2887" s="18"/>
      <c r="AG2887" s="18"/>
      <c r="AI2887" s="18"/>
      <c r="AK2887" s="18"/>
      <c r="AL2887" s="18"/>
      <c r="AN2887" s="36"/>
      <c r="AO2887" s="36"/>
      <c r="AP2887" s="36"/>
      <c r="AQ2887" s="36"/>
      <c r="AR2887" s="36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</row>
    <row r="2888" spans="6:69" x14ac:dyDescent="0.25">
      <c r="F2888" s="18"/>
      <c r="G2888" s="18"/>
      <c r="H2888" s="252"/>
      <c r="I2888" s="18"/>
      <c r="J2888" s="18"/>
      <c r="W2888" s="215"/>
      <c r="X2888" s="18"/>
      <c r="Y2888" s="31"/>
      <c r="Z2888" s="31"/>
      <c r="AA2888" s="43"/>
      <c r="AB2888" s="18"/>
      <c r="AC2888" s="18"/>
      <c r="AE2888" s="18"/>
      <c r="AF2888" s="18"/>
      <c r="AG2888" s="18"/>
      <c r="AI2888" s="18"/>
      <c r="AK2888" s="18"/>
      <c r="AL2888" s="18"/>
      <c r="AN2888" s="36"/>
      <c r="AO2888" s="36"/>
      <c r="AP2888" s="36"/>
      <c r="AQ2888" s="36"/>
      <c r="AR2888" s="36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8"/>
      <c r="BL2888" s="18"/>
      <c r="BM2888" s="18"/>
      <c r="BN2888" s="18"/>
      <c r="BO2888" s="18"/>
      <c r="BP2888" s="18"/>
      <c r="BQ2888" s="18"/>
    </row>
    <row r="2889" spans="6:69" x14ac:dyDescent="0.25">
      <c r="F2889" s="18"/>
      <c r="G2889" s="18"/>
      <c r="H2889" s="252"/>
      <c r="I2889" s="18"/>
      <c r="J2889" s="18"/>
      <c r="W2889" s="215"/>
      <c r="X2889" s="18"/>
      <c r="Y2889" s="31"/>
      <c r="Z2889" s="31"/>
      <c r="AA2889" s="43"/>
      <c r="AB2889" s="18"/>
      <c r="AC2889" s="18"/>
      <c r="AE2889" s="18"/>
      <c r="AF2889" s="18"/>
      <c r="AG2889" s="18"/>
      <c r="AI2889" s="18"/>
      <c r="AK2889" s="18"/>
      <c r="AL2889" s="18"/>
      <c r="AN2889" s="36"/>
      <c r="AO2889" s="36"/>
      <c r="AP2889" s="36"/>
      <c r="AQ2889" s="36"/>
      <c r="AR2889" s="36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</row>
    <row r="2890" spans="6:69" x14ac:dyDescent="0.25">
      <c r="F2890" s="18"/>
      <c r="G2890" s="18"/>
      <c r="H2890" s="252"/>
      <c r="I2890" s="18"/>
      <c r="J2890" s="18"/>
      <c r="W2890" s="215"/>
      <c r="X2890" s="18"/>
      <c r="Y2890" s="31"/>
      <c r="Z2890" s="31"/>
      <c r="AA2890" s="43"/>
      <c r="AB2890" s="18"/>
      <c r="AC2890" s="18"/>
      <c r="AE2890" s="18"/>
      <c r="AF2890" s="18"/>
      <c r="AG2890" s="18"/>
      <c r="AI2890" s="18"/>
      <c r="AK2890" s="18"/>
      <c r="AL2890" s="18"/>
      <c r="AN2890" s="36"/>
      <c r="AO2890" s="36"/>
      <c r="AP2890" s="36"/>
      <c r="AQ2890" s="36"/>
      <c r="AR2890" s="36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</row>
    <row r="2891" spans="6:69" x14ac:dyDescent="0.25">
      <c r="F2891" s="18"/>
      <c r="G2891" s="18"/>
      <c r="H2891" s="252"/>
      <c r="I2891" s="18"/>
      <c r="J2891" s="18"/>
      <c r="W2891" s="215"/>
      <c r="X2891" s="18"/>
      <c r="Y2891" s="31"/>
      <c r="Z2891" s="31"/>
      <c r="AA2891" s="43"/>
      <c r="AB2891" s="18"/>
      <c r="AC2891" s="18"/>
      <c r="AE2891" s="18"/>
      <c r="AF2891" s="18"/>
      <c r="AG2891" s="18"/>
      <c r="AI2891" s="18"/>
      <c r="AK2891" s="18"/>
      <c r="AL2891" s="18"/>
      <c r="AN2891" s="36"/>
      <c r="AO2891" s="36"/>
      <c r="AP2891" s="36"/>
      <c r="AQ2891" s="36"/>
      <c r="AR2891" s="36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</row>
    <row r="2892" spans="6:69" x14ac:dyDescent="0.25">
      <c r="F2892" s="18"/>
      <c r="G2892" s="18"/>
      <c r="H2892" s="252"/>
      <c r="I2892" s="18"/>
      <c r="J2892" s="18"/>
      <c r="W2892" s="215"/>
      <c r="X2892" s="18"/>
      <c r="Y2892" s="31"/>
      <c r="Z2892" s="31"/>
      <c r="AA2892" s="43"/>
      <c r="AB2892" s="18"/>
      <c r="AC2892" s="18"/>
      <c r="AE2892" s="18"/>
      <c r="AF2892" s="18"/>
      <c r="AG2892" s="18"/>
      <c r="AI2892" s="18"/>
      <c r="AK2892" s="18"/>
      <c r="AL2892" s="18"/>
      <c r="AN2892" s="36"/>
      <c r="AO2892" s="36"/>
      <c r="AP2892" s="36"/>
      <c r="AQ2892" s="36"/>
      <c r="AR2892" s="36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</row>
    <row r="2893" spans="6:69" x14ac:dyDescent="0.25">
      <c r="F2893" s="18"/>
      <c r="G2893" s="18"/>
      <c r="H2893" s="252"/>
      <c r="I2893" s="18"/>
      <c r="J2893" s="18"/>
      <c r="W2893" s="215"/>
      <c r="X2893" s="18"/>
      <c r="Y2893" s="31"/>
      <c r="Z2893" s="31"/>
      <c r="AA2893" s="43"/>
      <c r="AB2893" s="18"/>
      <c r="AC2893" s="18"/>
      <c r="AE2893" s="18"/>
      <c r="AF2893" s="18"/>
      <c r="AG2893" s="18"/>
      <c r="AI2893" s="18"/>
      <c r="AK2893" s="18"/>
      <c r="AL2893" s="18"/>
      <c r="AN2893" s="36"/>
      <c r="AO2893" s="36"/>
      <c r="AP2893" s="36"/>
      <c r="AQ2893" s="36"/>
      <c r="AR2893" s="36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</row>
    <row r="2894" spans="6:69" x14ac:dyDescent="0.25">
      <c r="F2894" s="18"/>
      <c r="G2894" s="18"/>
      <c r="H2894" s="252"/>
      <c r="I2894" s="18"/>
      <c r="J2894" s="18"/>
      <c r="W2894" s="215"/>
      <c r="X2894" s="18"/>
      <c r="Y2894" s="31"/>
      <c r="Z2894" s="31"/>
      <c r="AA2894" s="43"/>
      <c r="AB2894" s="18"/>
      <c r="AC2894" s="18"/>
      <c r="AE2894" s="18"/>
      <c r="AF2894" s="18"/>
      <c r="AG2894" s="18"/>
      <c r="AI2894" s="18"/>
      <c r="AK2894" s="18"/>
      <c r="AL2894" s="18"/>
      <c r="AN2894" s="36"/>
      <c r="AO2894" s="36"/>
      <c r="AP2894" s="36"/>
      <c r="AQ2894" s="36"/>
      <c r="AR2894" s="36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</row>
    <row r="2895" spans="6:69" x14ac:dyDescent="0.25">
      <c r="F2895" s="18"/>
      <c r="G2895" s="18"/>
      <c r="H2895" s="252"/>
      <c r="I2895" s="18"/>
      <c r="J2895" s="18"/>
      <c r="W2895" s="215"/>
      <c r="X2895" s="18"/>
      <c r="Y2895" s="31"/>
      <c r="Z2895" s="31"/>
      <c r="AA2895" s="43"/>
      <c r="AB2895" s="18"/>
      <c r="AC2895" s="18"/>
      <c r="AE2895" s="18"/>
      <c r="AF2895" s="18"/>
      <c r="AG2895" s="18"/>
      <c r="AI2895" s="18"/>
      <c r="AK2895" s="18"/>
      <c r="AL2895" s="18"/>
      <c r="AN2895" s="36"/>
      <c r="AO2895" s="36"/>
      <c r="AP2895" s="36"/>
      <c r="AQ2895" s="36"/>
      <c r="AR2895" s="36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</row>
    <row r="2896" spans="6:69" x14ac:dyDescent="0.25">
      <c r="F2896" s="18"/>
      <c r="G2896" s="18"/>
      <c r="H2896" s="252"/>
      <c r="I2896" s="18"/>
      <c r="J2896" s="18"/>
      <c r="W2896" s="215"/>
      <c r="X2896" s="18"/>
      <c r="Y2896" s="31"/>
      <c r="Z2896" s="31"/>
      <c r="AA2896" s="43"/>
      <c r="AB2896" s="18"/>
      <c r="AC2896" s="18"/>
      <c r="AE2896" s="18"/>
      <c r="AF2896" s="18"/>
      <c r="AG2896" s="18"/>
      <c r="AI2896" s="18"/>
      <c r="AK2896" s="18"/>
      <c r="AL2896" s="18"/>
      <c r="AN2896" s="36"/>
      <c r="AO2896" s="36"/>
      <c r="AP2896" s="36"/>
      <c r="AQ2896" s="36"/>
      <c r="AR2896" s="36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</row>
    <row r="2897" spans="6:69" x14ac:dyDescent="0.25">
      <c r="F2897" s="18"/>
      <c r="G2897" s="18"/>
      <c r="H2897" s="252"/>
      <c r="I2897" s="18"/>
      <c r="J2897" s="18"/>
      <c r="W2897" s="215"/>
      <c r="X2897" s="18"/>
      <c r="Y2897" s="31"/>
      <c r="Z2897" s="31"/>
      <c r="AA2897" s="43"/>
      <c r="AB2897" s="18"/>
      <c r="AC2897" s="18"/>
      <c r="AE2897" s="18"/>
      <c r="AF2897" s="18"/>
      <c r="AG2897" s="18"/>
      <c r="AI2897" s="18"/>
      <c r="AK2897" s="18"/>
      <c r="AL2897" s="18"/>
      <c r="AN2897" s="36"/>
      <c r="AO2897" s="36"/>
      <c r="AP2897" s="36"/>
      <c r="AQ2897" s="36"/>
      <c r="AR2897" s="36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</row>
    <row r="2898" spans="6:69" x14ac:dyDescent="0.25">
      <c r="F2898" s="18"/>
      <c r="G2898" s="18"/>
      <c r="H2898" s="252"/>
      <c r="I2898" s="18"/>
      <c r="J2898" s="18"/>
      <c r="W2898" s="215"/>
      <c r="X2898" s="18"/>
      <c r="Y2898" s="31"/>
      <c r="Z2898" s="31"/>
      <c r="AA2898" s="43"/>
      <c r="AB2898" s="18"/>
      <c r="AC2898" s="18"/>
      <c r="AE2898" s="18"/>
      <c r="AF2898" s="18"/>
      <c r="AG2898" s="18"/>
      <c r="AI2898" s="18"/>
      <c r="AK2898" s="18"/>
      <c r="AL2898" s="18"/>
      <c r="AN2898" s="36"/>
      <c r="AO2898" s="36"/>
      <c r="AP2898" s="36"/>
      <c r="AQ2898" s="36"/>
      <c r="AR2898" s="36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8"/>
      <c r="BL2898" s="18"/>
      <c r="BM2898" s="18"/>
      <c r="BN2898" s="18"/>
      <c r="BO2898" s="18"/>
      <c r="BP2898" s="18"/>
      <c r="BQ2898" s="18"/>
    </row>
    <row r="2899" spans="6:69" x14ac:dyDescent="0.25">
      <c r="F2899" s="18"/>
      <c r="G2899" s="18"/>
      <c r="H2899" s="252"/>
      <c r="I2899" s="18"/>
      <c r="J2899" s="18"/>
      <c r="W2899" s="215"/>
      <c r="X2899" s="18"/>
      <c r="Y2899" s="31"/>
      <c r="Z2899" s="31"/>
      <c r="AA2899" s="43"/>
      <c r="AB2899" s="18"/>
      <c r="AC2899" s="18"/>
      <c r="AE2899" s="18"/>
      <c r="AF2899" s="18"/>
      <c r="AG2899" s="18"/>
      <c r="AI2899" s="18"/>
      <c r="AK2899" s="18"/>
      <c r="AL2899" s="18"/>
      <c r="AN2899" s="36"/>
      <c r="AO2899" s="36"/>
      <c r="AP2899" s="36"/>
      <c r="AQ2899" s="36"/>
      <c r="AR2899" s="36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  <c r="BQ2899" s="18"/>
    </row>
    <row r="2900" spans="6:69" x14ac:dyDescent="0.25">
      <c r="F2900" s="18"/>
      <c r="G2900" s="18"/>
      <c r="H2900" s="252"/>
      <c r="I2900" s="18"/>
      <c r="J2900" s="18"/>
      <c r="W2900" s="215"/>
      <c r="X2900" s="18"/>
      <c r="Y2900" s="31"/>
      <c r="Z2900" s="31"/>
      <c r="AA2900" s="43"/>
      <c r="AB2900" s="18"/>
      <c r="AC2900" s="18"/>
      <c r="AE2900" s="18"/>
      <c r="AF2900" s="18"/>
      <c r="AG2900" s="18"/>
      <c r="AI2900" s="18"/>
      <c r="AK2900" s="18"/>
      <c r="AL2900" s="18"/>
      <c r="AN2900" s="36"/>
      <c r="AO2900" s="36"/>
      <c r="AP2900" s="36"/>
      <c r="AQ2900" s="36"/>
      <c r="AR2900" s="36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</row>
    <row r="2901" spans="6:69" x14ac:dyDescent="0.25">
      <c r="F2901" s="18"/>
      <c r="G2901" s="18"/>
      <c r="H2901" s="252"/>
      <c r="I2901" s="18"/>
      <c r="J2901" s="18"/>
      <c r="W2901" s="215"/>
      <c r="X2901" s="18"/>
      <c r="Y2901" s="31"/>
      <c r="Z2901" s="31"/>
      <c r="AA2901" s="43"/>
      <c r="AB2901" s="18"/>
      <c r="AC2901" s="18"/>
      <c r="AE2901" s="18"/>
      <c r="AF2901" s="18"/>
      <c r="AG2901" s="18"/>
      <c r="AI2901" s="18"/>
      <c r="AK2901" s="18"/>
      <c r="AL2901" s="18"/>
      <c r="AN2901" s="36"/>
      <c r="AO2901" s="36"/>
      <c r="AP2901" s="36"/>
      <c r="AQ2901" s="36"/>
      <c r="AR2901" s="36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</row>
    <row r="2902" spans="6:69" x14ac:dyDescent="0.25">
      <c r="F2902" s="18"/>
      <c r="G2902" s="18"/>
      <c r="H2902" s="252"/>
      <c r="I2902" s="18"/>
      <c r="J2902" s="18"/>
      <c r="W2902" s="215"/>
      <c r="X2902" s="18"/>
      <c r="Y2902" s="31"/>
      <c r="Z2902" s="31"/>
      <c r="AA2902" s="43"/>
      <c r="AB2902" s="18"/>
      <c r="AC2902" s="18"/>
      <c r="AE2902" s="18"/>
      <c r="AF2902" s="18"/>
      <c r="AG2902" s="18"/>
      <c r="AI2902" s="18"/>
      <c r="AK2902" s="18"/>
      <c r="AL2902" s="18"/>
      <c r="AN2902" s="36"/>
      <c r="AO2902" s="36"/>
      <c r="AP2902" s="36"/>
      <c r="AQ2902" s="36"/>
      <c r="AR2902" s="36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</row>
    <row r="2903" spans="6:69" x14ac:dyDescent="0.25">
      <c r="F2903" s="18"/>
      <c r="G2903" s="18"/>
      <c r="H2903" s="252"/>
      <c r="I2903" s="18"/>
      <c r="J2903" s="18"/>
      <c r="W2903" s="215"/>
      <c r="X2903" s="18"/>
      <c r="Y2903" s="31"/>
      <c r="Z2903" s="31"/>
      <c r="AA2903" s="43"/>
      <c r="AB2903" s="18"/>
      <c r="AC2903" s="18"/>
      <c r="AE2903" s="18"/>
      <c r="AF2903" s="18"/>
      <c r="AG2903" s="18"/>
      <c r="AI2903" s="18"/>
      <c r="AK2903" s="18"/>
      <c r="AL2903" s="18"/>
      <c r="AN2903" s="36"/>
      <c r="AO2903" s="36"/>
      <c r="AP2903" s="36"/>
      <c r="AQ2903" s="36"/>
      <c r="AR2903" s="36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</row>
    <row r="2904" spans="6:69" x14ac:dyDescent="0.25">
      <c r="F2904" s="18"/>
      <c r="G2904" s="18"/>
      <c r="H2904" s="252"/>
      <c r="I2904" s="18"/>
      <c r="J2904" s="18"/>
      <c r="W2904" s="215"/>
      <c r="X2904" s="18"/>
      <c r="Y2904" s="31"/>
      <c r="Z2904" s="31"/>
      <c r="AA2904" s="43"/>
      <c r="AB2904" s="18"/>
      <c r="AC2904" s="18"/>
      <c r="AE2904" s="18"/>
      <c r="AF2904" s="18"/>
      <c r="AG2904" s="18"/>
      <c r="AI2904" s="18"/>
      <c r="AK2904" s="18"/>
      <c r="AL2904" s="18"/>
      <c r="AN2904" s="36"/>
      <c r="AO2904" s="36"/>
      <c r="AP2904" s="36"/>
      <c r="AQ2904" s="36"/>
      <c r="AR2904" s="36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8"/>
      <c r="BL2904" s="18"/>
      <c r="BM2904" s="18"/>
      <c r="BN2904" s="18"/>
      <c r="BO2904" s="18"/>
      <c r="BP2904" s="18"/>
      <c r="BQ2904" s="18"/>
    </row>
    <row r="2905" spans="6:69" x14ac:dyDescent="0.25">
      <c r="F2905" s="18"/>
      <c r="G2905" s="18"/>
      <c r="H2905" s="252"/>
      <c r="I2905" s="18"/>
      <c r="J2905" s="18"/>
      <c r="W2905" s="215"/>
      <c r="X2905" s="18"/>
      <c r="Y2905" s="31"/>
      <c r="Z2905" s="31"/>
      <c r="AA2905" s="43"/>
      <c r="AB2905" s="18"/>
      <c r="AC2905" s="18"/>
      <c r="AE2905" s="18"/>
      <c r="AF2905" s="18"/>
      <c r="AG2905" s="18"/>
      <c r="AI2905" s="18"/>
      <c r="AK2905" s="18"/>
      <c r="AL2905" s="18"/>
      <c r="AN2905" s="36"/>
      <c r="AO2905" s="36"/>
      <c r="AP2905" s="36"/>
      <c r="AQ2905" s="36"/>
      <c r="AR2905" s="36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</row>
    <row r="2906" spans="6:69" x14ac:dyDescent="0.25">
      <c r="F2906" s="18"/>
      <c r="G2906" s="18"/>
      <c r="H2906" s="252"/>
      <c r="I2906" s="18"/>
      <c r="J2906" s="18"/>
      <c r="W2906" s="215"/>
      <c r="X2906" s="18"/>
      <c r="Y2906" s="31"/>
      <c r="Z2906" s="31"/>
      <c r="AA2906" s="43"/>
      <c r="AB2906" s="18"/>
      <c r="AC2906" s="18"/>
      <c r="AE2906" s="18"/>
      <c r="AF2906" s="18"/>
      <c r="AG2906" s="18"/>
      <c r="AI2906" s="18"/>
      <c r="AK2906" s="18"/>
      <c r="AL2906" s="18"/>
      <c r="AN2906" s="36"/>
      <c r="AO2906" s="36"/>
      <c r="AP2906" s="36"/>
      <c r="AQ2906" s="36"/>
      <c r="AR2906" s="36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</row>
    <row r="2907" spans="6:69" x14ac:dyDescent="0.25">
      <c r="F2907" s="18"/>
      <c r="G2907" s="18"/>
      <c r="H2907" s="252"/>
      <c r="I2907" s="18"/>
      <c r="J2907" s="18"/>
      <c r="W2907" s="215"/>
      <c r="X2907" s="18"/>
      <c r="Y2907" s="31"/>
      <c r="Z2907" s="31"/>
      <c r="AA2907" s="43"/>
      <c r="AB2907" s="18"/>
      <c r="AC2907" s="18"/>
      <c r="AE2907" s="18"/>
      <c r="AF2907" s="18"/>
      <c r="AG2907" s="18"/>
      <c r="AI2907" s="18"/>
      <c r="AK2907" s="18"/>
      <c r="AL2907" s="18"/>
      <c r="AN2907" s="36"/>
      <c r="AO2907" s="36"/>
      <c r="AP2907" s="36"/>
      <c r="AQ2907" s="36"/>
      <c r="AR2907" s="36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</row>
    <row r="2908" spans="6:69" x14ac:dyDescent="0.25">
      <c r="F2908" s="18"/>
      <c r="G2908" s="18"/>
      <c r="H2908" s="252"/>
      <c r="I2908" s="18"/>
      <c r="J2908" s="18"/>
      <c r="W2908" s="215"/>
      <c r="X2908" s="18"/>
      <c r="Y2908" s="31"/>
      <c r="Z2908" s="31"/>
      <c r="AA2908" s="43"/>
      <c r="AB2908" s="18"/>
      <c r="AC2908" s="18"/>
      <c r="AE2908" s="18"/>
      <c r="AF2908" s="18"/>
      <c r="AG2908" s="18"/>
      <c r="AI2908" s="18"/>
      <c r="AK2908" s="18"/>
      <c r="AL2908" s="18"/>
      <c r="AN2908" s="36"/>
      <c r="AO2908" s="36"/>
      <c r="AP2908" s="36"/>
      <c r="AQ2908" s="36"/>
      <c r="AR2908" s="36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</row>
    <row r="2909" spans="6:69" x14ac:dyDescent="0.25">
      <c r="F2909" s="18"/>
      <c r="G2909" s="18"/>
      <c r="H2909" s="252"/>
      <c r="I2909" s="18"/>
      <c r="J2909" s="18"/>
      <c r="W2909" s="215"/>
      <c r="X2909" s="18"/>
      <c r="Y2909" s="31"/>
      <c r="Z2909" s="31"/>
      <c r="AA2909" s="43"/>
      <c r="AB2909" s="18"/>
      <c r="AC2909" s="18"/>
      <c r="AE2909" s="18"/>
      <c r="AF2909" s="18"/>
      <c r="AG2909" s="18"/>
      <c r="AI2909" s="18"/>
      <c r="AK2909" s="18"/>
      <c r="AL2909" s="18"/>
      <c r="AN2909" s="36"/>
      <c r="AO2909" s="36"/>
      <c r="AP2909" s="36"/>
      <c r="AQ2909" s="36"/>
      <c r="AR2909" s="36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</row>
    <row r="2910" spans="6:69" x14ac:dyDescent="0.25">
      <c r="F2910" s="18"/>
      <c r="G2910" s="18"/>
      <c r="H2910" s="252"/>
      <c r="I2910" s="18"/>
      <c r="J2910" s="18"/>
      <c r="W2910" s="215"/>
      <c r="X2910" s="18"/>
      <c r="Y2910" s="31"/>
      <c r="Z2910" s="31"/>
      <c r="AA2910" s="43"/>
      <c r="AB2910" s="18"/>
      <c r="AC2910" s="18"/>
      <c r="AE2910" s="18"/>
      <c r="AF2910" s="18"/>
      <c r="AG2910" s="18"/>
      <c r="AI2910" s="18"/>
      <c r="AK2910" s="18"/>
      <c r="AL2910" s="18"/>
      <c r="AN2910" s="36"/>
      <c r="AO2910" s="36"/>
      <c r="AP2910" s="36"/>
      <c r="AQ2910" s="36"/>
      <c r="AR2910" s="36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</row>
    <row r="2911" spans="6:69" x14ac:dyDescent="0.25">
      <c r="F2911" s="18"/>
      <c r="G2911" s="18"/>
      <c r="H2911" s="252"/>
      <c r="I2911" s="18"/>
      <c r="J2911" s="18"/>
      <c r="W2911" s="215"/>
      <c r="X2911" s="18"/>
      <c r="Y2911" s="31"/>
      <c r="Z2911" s="31"/>
      <c r="AA2911" s="43"/>
      <c r="AB2911" s="18"/>
      <c r="AC2911" s="18"/>
      <c r="AE2911" s="18"/>
      <c r="AF2911" s="18"/>
      <c r="AG2911" s="18"/>
      <c r="AI2911" s="18"/>
      <c r="AK2911" s="18"/>
      <c r="AL2911" s="18"/>
      <c r="AN2911" s="36"/>
      <c r="AO2911" s="36"/>
      <c r="AP2911" s="36"/>
      <c r="AQ2911" s="36"/>
      <c r="AR2911" s="36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</row>
    <row r="2912" spans="6:69" x14ac:dyDescent="0.25">
      <c r="F2912" s="18"/>
      <c r="G2912" s="18"/>
      <c r="H2912" s="252"/>
      <c r="I2912" s="18"/>
      <c r="J2912" s="18"/>
      <c r="W2912" s="215"/>
      <c r="X2912" s="18"/>
      <c r="Y2912" s="31"/>
      <c r="Z2912" s="31"/>
      <c r="AA2912" s="43"/>
      <c r="AB2912" s="18"/>
      <c r="AC2912" s="18"/>
      <c r="AE2912" s="18"/>
      <c r="AF2912" s="18"/>
      <c r="AG2912" s="18"/>
      <c r="AI2912" s="18"/>
      <c r="AK2912" s="18"/>
      <c r="AL2912" s="18"/>
      <c r="AN2912" s="36"/>
      <c r="AO2912" s="36"/>
      <c r="AP2912" s="36"/>
      <c r="AQ2912" s="36"/>
      <c r="AR2912" s="36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</row>
    <row r="2913" spans="6:69" x14ac:dyDescent="0.25">
      <c r="F2913" s="18"/>
      <c r="G2913" s="18"/>
      <c r="H2913" s="252"/>
      <c r="I2913" s="18"/>
      <c r="J2913" s="18"/>
      <c r="W2913" s="215"/>
      <c r="X2913" s="18"/>
      <c r="Y2913" s="31"/>
      <c r="Z2913" s="31"/>
      <c r="AA2913" s="43"/>
      <c r="AB2913" s="18"/>
      <c r="AC2913" s="18"/>
      <c r="AE2913" s="18"/>
      <c r="AF2913" s="18"/>
      <c r="AG2913" s="18"/>
      <c r="AI2913" s="18"/>
      <c r="AK2913" s="18"/>
      <c r="AL2913" s="18"/>
      <c r="AN2913" s="36"/>
      <c r="AO2913" s="36"/>
      <c r="AP2913" s="36"/>
      <c r="AQ2913" s="36"/>
      <c r="AR2913" s="36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</row>
    <row r="2914" spans="6:69" x14ac:dyDescent="0.25">
      <c r="F2914" s="18"/>
      <c r="G2914" s="18"/>
      <c r="H2914" s="252"/>
      <c r="I2914" s="18"/>
      <c r="J2914" s="18"/>
      <c r="W2914" s="215"/>
      <c r="X2914" s="18"/>
      <c r="Y2914" s="31"/>
      <c r="Z2914" s="31"/>
      <c r="AA2914" s="43"/>
      <c r="AB2914" s="18"/>
      <c r="AC2914" s="18"/>
      <c r="AE2914" s="18"/>
      <c r="AF2914" s="18"/>
      <c r="AG2914" s="18"/>
      <c r="AI2914" s="18"/>
      <c r="AK2914" s="18"/>
      <c r="AL2914" s="18"/>
      <c r="AN2914" s="36"/>
      <c r="AO2914" s="36"/>
      <c r="AP2914" s="36"/>
      <c r="AQ2914" s="36"/>
      <c r="AR2914" s="36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8"/>
      <c r="BL2914" s="18"/>
      <c r="BM2914" s="18"/>
      <c r="BN2914" s="18"/>
      <c r="BO2914" s="18"/>
      <c r="BP2914" s="18"/>
      <c r="BQ2914" s="18"/>
    </row>
    <row r="2915" spans="6:69" x14ac:dyDescent="0.25">
      <c r="F2915" s="18"/>
      <c r="G2915" s="18"/>
      <c r="H2915" s="252"/>
      <c r="I2915" s="18"/>
      <c r="J2915" s="18"/>
      <c r="W2915" s="215"/>
      <c r="X2915" s="18"/>
      <c r="Y2915" s="31"/>
      <c r="Z2915" s="31"/>
      <c r="AA2915" s="43"/>
      <c r="AB2915" s="18"/>
      <c r="AC2915" s="18"/>
      <c r="AE2915" s="18"/>
      <c r="AF2915" s="18"/>
      <c r="AG2915" s="18"/>
      <c r="AI2915" s="18"/>
      <c r="AK2915" s="18"/>
      <c r="AL2915" s="18"/>
      <c r="AN2915" s="36"/>
      <c r="AO2915" s="36"/>
      <c r="AP2915" s="36"/>
      <c r="AQ2915" s="36"/>
      <c r="AR2915" s="36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  <c r="BQ2915" s="18"/>
    </row>
    <row r="2916" spans="6:69" x14ac:dyDescent="0.25">
      <c r="F2916" s="18"/>
      <c r="G2916" s="18"/>
      <c r="H2916" s="252"/>
      <c r="I2916" s="18"/>
      <c r="J2916" s="18"/>
      <c r="W2916" s="215"/>
      <c r="X2916" s="18"/>
      <c r="Y2916" s="31"/>
      <c r="Z2916" s="31"/>
      <c r="AA2916" s="43"/>
      <c r="AB2916" s="18"/>
      <c r="AC2916" s="18"/>
      <c r="AE2916" s="18"/>
      <c r="AF2916" s="18"/>
      <c r="AG2916" s="18"/>
      <c r="AI2916" s="18"/>
      <c r="AK2916" s="18"/>
      <c r="AL2916" s="18"/>
      <c r="AN2916" s="36"/>
      <c r="AO2916" s="36"/>
      <c r="AP2916" s="36"/>
      <c r="AQ2916" s="36"/>
      <c r="AR2916" s="36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</row>
    <row r="2917" spans="6:69" x14ac:dyDescent="0.25">
      <c r="F2917" s="18"/>
      <c r="G2917" s="18"/>
      <c r="H2917" s="252"/>
      <c r="I2917" s="18"/>
      <c r="J2917" s="18"/>
      <c r="W2917" s="215"/>
      <c r="X2917" s="18"/>
      <c r="Y2917" s="31"/>
      <c r="Z2917" s="31"/>
      <c r="AA2917" s="43"/>
      <c r="AB2917" s="18"/>
      <c r="AC2917" s="18"/>
      <c r="AE2917" s="18"/>
      <c r="AF2917" s="18"/>
      <c r="AG2917" s="18"/>
      <c r="AI2917" s="18"/>
      <c r="AK2917" s="18"/>
      <c r="AL2917" s="18"/>
      <c r="AN2917" s="36"/>
      <c r="AO2917" s="36"/>
      <c r="AP2917" s="36"/>
      <c r="AQ2917" s="36"/>
      <c r="AR2917" s="36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</row>
    <row r="2918" spans="6:69" x14ac:dyDescent="0.25">
      <c r="F2918" s="18"/>
      <c r="G2918" s="18"/>
      <c r="H2918" s="252"/>
      <c r="I2918" s="18"/>
      <c r="J2918" s="18"/>
      <c r="W2918" s="215"/>
      <c r="X2918" s="18"/>
      <c r="Y2918" s="31"/>
      <c r="Z2918" s="31"/>
      <c r="AA2918" s="43"/>
      <c r="AB2918" s="18"/>
      <c r="AC2918" s="18"/>
      <c r="AE2918" s="18"/>
      <c r="AF2918" s="18"/>
      <c r="AG2918" s="18"/>
      <c r="AI2918" s="18"/>
      <c r="AK2918" s="18"/>
      <c r="AL2918" s="18"/>
      <c r="AN2918" s="36"/>
      <c r="AO2918" s="36"/>
      <c r="AP2918" s="36"/>
      <c r="AQ2918" s="36"/>
      <c r="AR2918" s="36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</row>
    <row r="2919" spans="6:69" x14ac:dyDescent="0.25">
      <c r="F2919" s="18"/>
      <c r="G2919" s="18"/>
      <c r="H2919" s="252"/>
      <c r="I2919" s="18"/>
      <c r="J2919" s="18"/>
      <c r="W2919" s="215"/>
      <c r="X2919" s="18"/>
      <c r="Y2919" s="31"/>
      <c r="Z2919" s="31"/>
      <c r="AA2919" s="43"/>
      <c r="AB2919" s="18"/>
      <c r="AC2919" s="18"/>
      <c r="AE2919" s="18"/>
      <c r="AF2919" s="18"/>
      <c r="AG2919" s="18"/>
      <c r="AI2919" s="18"/>
      <c r="AK2919" s="18"/>
      <c r="AL2919" s="18"/>
      <c r="AN2919" s="36"/>
      <c r="AO2919" s="36"/>
      <c r="AP2919" s="36"/>
      <c r="AQ2919" s="36"/>
      <c r="AR2919" s="36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</row>
    <row r="2920" spans="6:69" x14ac:dyDescent="0.25">
      <c r="F2920" s="18"/>
      <c r="G2920" s="18"/>
      <c r="H2920" s="252"/>
      <c r="I2920" s="18"/>
      <c r="J2920" s="18"/>
      <c r="W2920" s="215"/>
      <c r="X2920" s="18"/>
      <c r="Y2920" s="31"/>
      <c r="Z2920" s="31"/>
      <c r="AA2920" s="43"/>
      <c r="AB2920" s="18"/>
      <c r="AC2920" s="18"/>
      <c r="AE2920" s="18"/>
      <c r="AF2920" s="18"/>
      <c r="AG2920" s="18"/>
      <c r="AI2920" s="18"/>
      <c r="AK2920" s="18"/>
      <c r="AL2920" s="18"/>
      <c r="AN2920" s="36"/>
      <c r="AO2920" s="36"/>
      <c r="AP2920" s="36"/>
      <c r="AQ2920" s="36"/>
      <c r="AR2920" s="36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8"/>
      <c r="BL2920" s="18"/>
      <c r="BM2920" s="18"/>
      <c r="BN2920" s="18"/>
      <c r="BO2920" s="18"/>
      <c r="BP2920" s="18"/>
      <c r="BQ2920" s="18"/>
    </row>
    <row r="2921" spans="6:69" x14ac:dyDescent="0.25">
      <c r="F2921" s="18"/>
      <c r="G2921" s="18"/>
      <c r="H2921" s="252"/>
      <c r="I2921" s="18"/>
      <c r="J2921" s="18"/>
      <c r="W2921" s="215"/>
      <c r="X2921" s="18"/>
      <c r="Y2921" s="31"/>
      <c r="Z2921" s="31"/>
      <c r="AA2921" s="43"/>
      <c r="AB2921" s="18"/>
      <c r="AC2921" s="18"/>
      <c r="AE2921" s="18"/>
      <c r="AF2921" s="18"/>
      <c r="AG2921" s="18"/>
      <c r="AI2921" s="18"/>
      <c r="AK2921" s="18"/>
      <c r="AL2921" s="18"/>
      <c r="AN2921" s="36"/>
      <c r="AO2921" s="36"/>
      <c r="AP2921" s="36"/>
      <c r="AQ2921" s="36"/>
      <c r="AR2921" s="36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</row>
    <row r="2922" spans="6:69" x14ac:dyDescent="0.25">
      <c r="F2922" s="18"/>
      <c r="G2922" s="18"/>
      <c r="H2922" s="252"/>
      <c r="I2922" s="18"/>
      <c r="J2922" s="18"/>
      <c r="W2922" s="215"/>
      <c r="X2922" s="18"/>
      <c r="Y2922" s="31"/>
      <c r="Z2922" s="31"/>
      <c r="AA2922" s="43"/>
      <c r="AB2922" s="18"/>
      <c r="AC2922" s="18"/>
      <c r="AE2922" s="18"/>
      <c r="AF2922" s="18"/>
      <c r="AG2922" s="18"/>
      <c r="AI2922" s="18"/>
      <c r="AK2922" s="18"/>
      <c r="AL2922" s="18"/>
      <c r="AN2922" s="36"/>
      <c r="AO2922" s="36"/>
      <c r="AP2922" s="36"/>
      <c r="AQ2922" s="36"/>
      <c r="AR2922" s="36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</row>
    <row r="2923" spans="6:69" x14ac:dyDescent="0.25">
      <c r="F2923" s="18"/>
      <c r="G2923" s="18"/>
      <c r="H2923" s="252"/>
      <c r="I2923" s="18"/>
      <c r="J2923" s="18"/>
      <c r="W2923" s="215"/>
      <c r="X2923" s="18"/>
      <c r="Y2923" s="31"/>
      <c r="Z2923" s="31"/>
      <c r="AA2923" s="43"/>
      <c r="AB2923" s="18"/>
      <c r="AC2923" s="18"/>
      <c r="AE2923" s="18"/>
      <c r="AF2923" s="18"/>
      <c r="AG2923" s="18"/>
      <c r="AI2923" s="18"/>
      <c r="AK2923" s="18"/>
      <c r="AL2923" s="18"/>
      <c r="AN2923" s="36"/>
      <c r="AO2923" s="36"/>
      <c r="AP2923" s="36"/>
      <c r="AQ2923" s="36"/>
      <c r="AR2923" s="36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</row>
    <row r="2924" spans="6:69" x14ac:dyDescent="0.25">
      <c r="F2924" s="18"/>
      <c r="G2924" s="18"/>
      <c r="H2924" s="252"/>
      <c r="I2924" s="18"/>
      <c r="J2924" s="18"/>
      <c r="W2924" s="215"/>
      <c r="X2924" s="18"/>
      <c r="Y2924" s="31"/>
      <c r="Z2924" s="31"/>
      <c r="AA2924" s="43"/>
      <c r="AB2924" s="18"/>
      <c r="AC2924" s="18"/>
      <c r="AE2924" s="18"/>
      <c r="AF2924" s="18"/>
      <c r="AG2924" s="18"/>
      <c r="AI2924" s="18"/>
      <c r="AK2924" s="18"/>
      <c r="AL2924" s="18"/>
      <c r="AN2924" s="36"/>
      <c r="AO2924" s="36"/>
      <c r="AP2924" s="36"/>
      <c r="AQ2924" s="36"/>
      <c r="AR2924" s="36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</row>
    <row r="2925" spans="6:69" x14ac:dyDescent="0.25">
      <c r="F2925" s="18"/>
      <c r="G2925" s="18"/>
      <c r="H2925" s="252"/>
      <c r="I2925" s="18"/>
      <c r="J2925" s="18"/>
      <c r="W2925" s="215"/>
      <c r="X2925" s="18"/>
      <c r="Y2925" s="31"/>
      <c r="Z2925" s="31"/>
      <c r="AA2925" s="43"/>
      <c r="AB2925" s="18"/>
      <c r="AC2925" s="18"/>
      <c r="AE2925" s="18"/>
      <c r="AF2925" s="18"/>
      <c r="AG2925" s="18"/>
      <c r="AI2925" s="18"/>
      <c r="AK2925" s="18"/>
      <c r="AL2925" s="18"/>
      <c r="AN2925" s="36"/>
      <c r="AO2925" s="36"/>
      <c r="AP2925" s="36"/>
      <c r="AQ2925" s="36"/>
      <c r="AR2925" s="36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</row>
    <row r="2926" spans="6:69" x14ac:dyDescent="0.25">
      <c r="F2926" s="18"/>
      <c r="G2926" s="18"/>
      <c r="H2926" s="252"/>
      <c r="I2926" s="18"/>
      <c r="J2926" s="18"/>
      <c r="W2926" s="215"/>
      <c r="X2926" s="18"/>
      <c r="Y2926" s="31"/>
      <c r="Z2926" s="31"/>
      <c r="AA2926" s="43"/>
      <c r="AB2926" s="18"/>
      <c r="AC2926" s="18"/>
      <c r="AE2926" s="18"/>
      <c r="AF2926" s="18"/>
      <c r="AG2926" s="18"/>
      <c r="AI2926" s="18"/>
      <c r="AK2926" s="18"/>
      <c r="AL2926" s="18"/>
      <c r="AN2926" s="36"/>
      <c r="AO2926" s="36"/>
      <c r="AP2926" s="36"/>
      <c r="AQ2926" s="36"/>
      <c r="AR2926" s="36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</row>
    <row r="2927" spans="6:69" x14ac:dyDescent="0.25">
      <c r="F2927" s="18"/>
      <c r="G2927" s="18"/>
      <c r="H2927" s="252"/>
      <c r="I2927" s="18"/>
      <c r="J2927" s="18"/>
      <c r="W2927" s="215"/>
      <c r="X2927" s="18"/>
      <c r="Y2927" s="31"/>
      <c r="Z2927" s="31"/>
      <c r="AA2927" s="43"/>
      <c r="AB2927" s="18"/>
      <c r="AC2927" s="18"/>
      <c r="AE2927" s="18"/>
      <c r="AF2927" s="18"/>
      <c r="AG2927" s="18"/>
      <c r="AI2927" s="18"/>
      <c r="AK2927" s="18"/>
      <c r="AL2927" s="18"/>
      <c r="AN2927" s="36"/>
      <c r="AO2927" s="36"/>
      <c r="AP2927" s="36"/>
      <c r="AQ2927" s="36"/>
      <c r="AR2927" s="36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</row>
    <row r="2928" spans="6:69" x14ac:dyDescent="0.25">
      <c r="F2928" s="18"/>
      <c r="G2928" s="18"/>
      <c r="H2928" s="252"/>
      <c r="I2928" s="18"/>
      <c r="J2928" s="18"/>
      <c r="W2928" s="215"/>
      <c r="X2928" s="18"/>
      <c r="Y2928" s="31"/>
      <c r="Z2928" s="31"/>
      <c r="AA2928" s="43"/>
      <c r="AB2928" s="18"/>
      <c r="AC2928" s="18"/>
      <c r="AE2928" s="18"/>
      <c r="AF2928" s="18"/>
      <c r="AG2928" s="18"/>
      <c r="AI2928" s="18"/>
      <c r="AK2928" s="18"/>
      <c r="AL2928" s="18"/>
      <c r="AN2928" s="36"/>
      <c r="AO2928" s="36"/>
      <c r="AP2928" s="36"/>
      <c r="AQ2928" s="36"/>
      <c r="AR2928" s="36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</row>
    <row r="2929" spans="6:69" x14ac:dyDescent="0.25">
      <c r="F2929" s="18"/>
      <c r="G2929" s="18"/>
      <c r="H2929" s="252"/>
      <c r="I2929" s="18"/>
      <c r="J2929" s="18"/>
      <c r="W2929" s="215"/>
      <c r="X2929" s="18"/>
      <c r="Y2929" s="31"/>
      <c r="Z2929" s="31"/>
      <c r="AA2929" s="43"/>
      <c r="AB2929" s="18"/>
      <c r="AC2929" s="18"/>
      <c r="AE2929" s="18"/>
      <c r="AF2929" s="18"/>
      <c r="AG2929" s="18"/>
      <c r="AI2929" s="18"/>
      <c r="AK2929" s="18"/>
      <c r="AL2929" s="18"/>
      <c r="AN2929" s="36"/>
      <c r="AO2929" s="36"/>
      <c r="AP2929" s="36"/>
      <c r="AQ2929" s="36"/>
      <c r="AR2929" s="36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</row>
    <row r="2930" spans="6:69" x14ac:dyDescent="0.25">
      <c r="F2930" s="18"/>
      <c r="G2930" s="18"/>
      <c r="H2930" s="252"/>
      <c r="I2930" s="18"/>
      <c r="J2930" s="18"/>
      <c r="W2930" s="215"/>
      <c r="X2930" s="18"/>
      <c r="Y2930" s="31"/>
      <c r="Z2930" s="31"/>
      <c r="AA2930" s="43"/>
      <c r="AB2930" s="18"/>
      <c r="AC2930" s="18"/>
      <c r="AE2930" s="18"/>
      <c r="AF2930" s="18"/>
      <c r="AG2930" s="18"/>
      <c r="AI2930" s="18"/>
      <c r="AK2930" s="18"/>
      <c r="AL2930" s="18"/>
      <c r="AN2930" s="36"/>
      <c r="AO2930" s="36"/>
      <c r="AP2930" s="36"/>
      <c r="AQ2930" s="36"/>
      <c r="AR2930" s="36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8"/>
      <c r="BL2930" s="18"/>
      <c r="BM2930" s="18"/>
      <c r="BN2930" s="18"/>
      <c r="BO2930" s="18"/>
      <c r="BP2930" s="18"/>
      <c r="BQ2930" s="18"/>
    </row>
    <row r="2931" spans="6:69" x14ac:dyDescent="0.25">
      <c r="F2931" s="18"/>
      <c r="G2931" s="18"/>
      <c r="H2931" s="252"/>
      <c r="I2931" s="18"/>
      <c r="J2931" s="18"/>
      <c r="W2931" s="215"/>
      <c r="X2931" s="18"/>
      <c r="Y2931" s="31"/>
      <c r="Z2931" s="31"/>
      <c r="AA2931" s="43"/>
      <c r="AB2931" s="18"/>
      <c r="AC2931" s="18"/>
      <c r="AE2931" s="18"/>
      <c r="AF2931" s="18"/>
      <c r="AG2931" s="18"/>
      <c r="AI2931" s="18"/>
      <c r="AK2931" s="18"/>
      <c r="AL2931" s="18"/>
      <c r="AN2931" s="36"/>
      <c r="AO2931" s="36"/>
      <c r="AP2931" s="36"/>
      <c r="AQ2931" s="36"/>
      <c r="AR2931" s="36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  <c r="BQ2931" s="18"/>
    </row>
    <row r="2932" spans="6:69" x14ac:dyDescent="0.25">
      <c r="F2932" s="18"/>
      <c r="G2932" s="18"/>
      <c r="H2932" s="252"/>
      <c r="I2932" s="18"/>
      <c r="J2932" s="18"/>
      <c r="W2932" s="215"/>
      <c r="X2932" s="18"/>
      <c r="Y2932" s="31"/>
      <c r="Z2932" s="31"/>
      <c r="AA2932" s="43"/>
      <c r="AB2932" s="18"/>
      <c r="AC2932" s="18"/>
      <c r="AE2932" s="18"/>
      <c r="AF2932" s="18"/>
      <c r="AG2932" s="18"/>
      <c r="AI2932" s="18"/>
      <c r="AK2932" s="18"/>
      <c r="AL2932" s="18"/>
      <c r="AN2932" s="36"/>
      <c r="AO2932" s="36"/>
      <c r="AP2932" s="36"/>
      <c r="AQ2932" s="36"/>
      <c r="AR2932" s="36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</row>
    <row r="2933" spans="6:69" x14ac:dyDescent="0.25">
      <c r="F2933" s="18"/>
      <c r="G2933" s="18"/>
      <c r="H2933" s="252"/>
      <c r="I2933" s="18"/>
      <c r="J2933" s="18"/>
      <c r="W2933" s="215"/>
      <c r="X2933" s="18"/>
      <c r="Y2933" s="31"/>
      <c r="Z2933" s="31"/>
      <c r="AA2933" s="43"/>
      <c r="AB2933" s="18"/>
      <c r="AC2933" s="18"/>
      <c r="AE2933" s="18"/>
      <c r="AF2933" s="18"/>
      <c r="AG2933" s="18"/>
      <c r="AI2933" s="18"/>
      <c r="AK2933" s="18"/>
      <c r="AL2933" s="18"/>
      <c r="AN2933" s="36"/>
      <c r="AO2933" s="36"/>
      <c r="AP2933" s="36"/>
      <c r="AQ2933" s="36"/>
      <c r="AR2933" s="36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</row>
    <row r="2934" spans="6:69" x14ac:dyDescent="0.25">
      <c r="F2934" s="18"/>
      <c r="G2934" s="18"/>
      <c r="H2934" s="252"/>
      <c r="I2934" s="18"/>
      <c r="J2934" s="18"/>
      <c r="W2934" s="215"/>
      <c r="X2934" s="18"/>
      <c r="Y2934" s="31"/>
      <c r="Z2934" s="31"/>
      <c r="AA2934" s="43"/>
      <c r="AB2934" s="18"/>
      <c r="AC2934" s="18"/>
      <c r="AE2934" s="18"/>
      <c r="AF2934" s="18"/>
      <c r="AG2934" s="18"/>
      <c r="AI2934" s="18"/>
      <c r="AK2934" s="18"/>
      <c r="AL2934" s="18"/>
      <c r="AN2934" s="36"/>
      <c r="AO2934" s="36"/>
      <c r="AP2934" s="36"/>
      <c r="AQ2934" s="36"/>
      <c r="AR2934" s="36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</row>
    <row r="2935" spans="6:69" x14ac:dyDescent="0.25">
      <c r="F2935" s="18"/>
      <c r="G2935" s="18"/>
      <c r="H2935" s="252"/>
      <c r="I2935" s="18"/>
      <c r="J2935" s="18"/>
      <c r="W2935" s="215"/>
      <c r="X2935" s="18"/>
      <c r="Y2935" s="31"/>
      <c r="Z2935" s="31"/>
      <c r="AA2935" s="43"/>
      <c r="AB2935" s="18"/>
      <c r="AC2935" s="18"/>
      <c r="AE2935" s="18"/>
      <c r="AF2935" s="18"/>
      <c r="AG2935" s="18"/>
      <c r="AI2935" s="18"/>
      <c r="AK2935" s="18"/>
      <c r="AL2935" s="18"/>
      <c r="AN2935" s="36"/>
      <c r="AO2935" s="36"/>
      <c r="AP2935" s="36"/>
      <c r="AQ2935" s="36"/>
      <c r="AR2935" s="36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</row>
    <row r="2936" spans="6:69" x14ac:dyDescent="0.25">
      <c r="F2936" s="18"/>
      <c r="G2936" s="18"/>
      <c r="H2936" s="252"/>
      <c r="I2936" s="18"/>
      <c r="J2936" s="18"/>
      <c r="W2936" s="215"/>
      <c r="X2936" s="18"/>
      <c r="Y2936" s="31"/>
      <c r="Z2936" s="31"/>
      <c r="AA2936" s="43"/>
      <c r="AB2936" s="18"/>
      <c r="AC2936" s="18"/>
      <c r="AE2936" s="18"/>
      <c r="AF2936" s="18"/>
      <c r="AG2936" s="18"/>
      <c r="AI2936" s="18"/>
      <c r="AK2936" s="18"/>
      <c r="AL2936" s="18"/>
      <c r="AN2936" s="36"/>
      <c r="AO2936" s="36"/>
      <c r="AP2936" s="36"/>
      <c r="AQ2936" s="36"/>
      <c r="AR2936" s="36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8"/>
      <c r="BL2936" s="18"/>
      <c r="BM2936" s="18"/>
      <c r="BN2936" s="18"/>
      <c r="BO2936" s="18"/>
      <c r="BP2936" s="18"/>
      <c r="BQ2936" s="18"/>
    </row>
    <row r="2937" spans="6:69" x14ac:dyDescent="0.25">
      <c r="F2937" s="18"/>
      <c r="G2937" s="18"/>
      <c r="H2937" s="252"/>
      <c r="I2937" s="18"/>
      <c r="J2937" s="18"/>
      <c r="W2937" s="215"/>
      <c r="X2937" s="18"/>
      <c r="Y2937" s="31"/>
      <c r="Z2937" s="31"/>
      <c r="AA2937" s="43"/>
      <c r="AB2937" s="18"/>
      <c r="AC2937" s="18"/>
      <c r="AE2937" s="18"/>
      <c r="AF2937" s="18"/>
      <c r="AG2937" s="18"/>
      <c r="AI2937" s="18"/>
      <c r="AK2937" s="18"/>
      <c r="AL2937" s="18"/>
      <c r="AN2937" s="36"/>
      <c r="AO2937" s="36"/>
      <c r="AP2937" s="36"/>
      <c r="AQ2937" s="36"/>
      <c r="AR2937" s="36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</row>
    <row r="2938" spans="6:69" x14ac:dyDescent="0.25">
      <c r="F2938" s="18"/>
      <c r="G2938" s="18"/>
      <c r="H2938" s="252"/>
      <c r="I2938" s="18"/>
      <c r="J2938" s="18"/>
      <c r="W2938" s="215"/>
      <c r="X2938" s="18"/>
      <c r="Y2938" s="31"/>
      <c r="Z2938" s="31"/>
      <c r="AA2938" s="43"/>
      <c r="AB2938" s="18"/>
      <c r="AC2938" s="18"/>
      <c r="AE2938" s="18"/>
      <c r="AF2938" s="18"/>
      <c r="AG2938" s="18"/>
      <c r="AI2938" s="18"/>
      <c r="AK2938" s="18"/>
      <c r="AL2938" s="18"/>
      <c r="AN2938" s="36"/>
      <c r="AO2938" s="36"/>
      <c r="AP2938" s="36"/>
      <c r="AQ2938" s="36"/>
      <c r="AR2938" s="36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</row>
    <row r="2939" spans="6:69" x14ac:dyDescent="0.25">
      <c r="F2939" s="18"/>
      <c r="G2939" s="18"/>
      <c r="H2939" s="252"/>
      <c r="I2939" s="18"/>
      <c r="J2939" s="18"/>
      <c r="W2939" s="215"/>
      <c r="X2939" s="18"/>
      <c r="Y2939" s="31"/>
      <c r="Z2939" s="31"/>
      <c r="AA2939" s="43"/>
      <c r="AB2939" s="18"/>
      <c r="AC2939" s="18"/>
      <c r="AE2939" s="18"/>
      <c r="AF2939" s="18"/>
      <c r="AG2939" s="18"/>
      <c r="AI2939" s="18"/>
      <c r="AK2939" s="18"/>
      <c r="AL2939" s="18"/>
      <c r="AN2939" s="36"/>
      <c r="AO2939" s="36"/>
      <c r="AP2939" s="36"/>
      <c r="AQ2939" s="36"/>
      <c r="AR2939" s="36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</row>
    <row r="2940" spans="6:69" x14ac:dyDescent="0.25">
      <c r="F2940" s="18"/>
      <c r="G2940" s="18"/>
      <c r="H2940" s="252"/>
      <c r="I2940" s="18"/>
      <c r="J2940" s="18"/>
      <c r="W2940" s="215"/>
      <c r="X2940" s="18"/>
      <c r="Y2940" s="31"/>
      <c r="Z2940" s="31"/>
      <c r="AA2940" s="43"/>
      <c r="AB2940" s="18"/>
      <c r="AC2940" s="18"/>
      <c r="AE2940" s="18"/>
      <c r="AF2940" s="18"/>
      <c r="AG2940" s="18"/>
      <c r="AI2940" s="18"/>
      <c r="AK2940" s="18"/>
      <c r="AL2940" s="18"/>
      <c r="AN2940" s="36"/>
      <c r="AO2940" s="36"/>
      <c r="AP2940" s="36"/>
      <c r="AQ2940" s="36"/>
      <c r="AR2940" s="36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</row>
    <row r="2941" spans="6:69" x14ac:dyDescent="0.25">
      <c r="F2941" s="18"/>
      <c r="G2941" s="18"/>
      <c r="H2941" s="252"/>
      <c r="I2941" s="18"/>
      <c r="J2941" s="18"/>
      <c r="W2941" s="215"/>
      <c r="X2941" s="18"/>
      <c r="Y2941" s="31"/>
      <c r="Z2941" s="31"/>
      <c r="AA2941" s="43"/>
      <c r="AB2941" s="18"/>
      <c r="AC2941" s="18"/>
      <c r="AE2941" s="18"/>
      <c r="AF2941" s="18"/>
      <c r="AG2941" s="18"/>
      <c r="AI2941" s="18"/>
      <c r="AK2941" s="18"/>
      <c r="AL2941" s="18"/>
      <c r="AN2941" s="36"/>
      <c r="AO2941" s="36"/>
      <c r="AP2941" s="36"/>
      <c r="AQ2941" s="36"/>
      <c r="AR2941" s="36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</row>
    <row r="2942" spans="6:69" x14ac:dyDescent="0.25">
      <c r="F2942" s="18"/>
      <c r="G2942" s="18"/>
      <c r="H2942" s="252"/>
      <c r="I2942" s="18"/>
      <c r="J2942" s="18"/>
      <c r="W2942" s="215"/>
      <c r="X2942" s="18"/>
      <c r="Y2942" s="31"/>
      <c r="Z2942" s="31"/>
      <c r="AA2942" s="43"/>
      <c r="AB2942" s="18"/>
      <c r="AC2942" s="18"/>
      <c r="AE2942" s="18"/>
      <c r="AF2942" s="18"/>
      <c r="AG2942" s="18"/>
      <c r="AI2942" s="18"/>
      <c r="AK2942" s="18"/>
      <c r="AL2942" s="18"/>
      <c r="AN2942" s="36"/>
      <c r="AO2942" s="36"/>
      <c r="AP2942" s="36"/>
      <c r="AQ2942" s="36"/>
      <c r="AR2942" s="36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</row>
    <row r="2943" spans="6:69" x14ac:dyDescent="0.25">
      <c r="F2943" s="18"/>
      <c r="G2943" s="18"/>
      <c r="H2943" s="252"/>
      <c r="I2943" s="18"/>
      <c r="J2943" s="18"/>
      <c r="W2943" s="215"/>
      <c r="X2943" s="18"/>
      <c r="Y2943" s="31"/>
      <c r="Z2943" s="31"/>
      <c r="AA2943" s="43"/>
      <c r="AB2943" s="18"/>
      <c r="AC2943" s="18"/>
      <c r="AE2943" s="18"/>
      <c r="AF2943" s="18"/>
      <c r="AG2943" s="18"/>
      <c r="AI2943" s="18"/>
      <c r="AK2943" s="18"/>
      <c r="AL2943" s="18"/>
      <c r="AN2943" s="36"/>
      <c r="AO2943" s="36"/>
      <c r="AP2943" s="36"/>
      <c r="AQ2943" s="36"/>
      <c r="AR2943" s="36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</row>
    <row r="2944" spans="6:69" x14ac:dyDescent="0.25">
      <c r="F2944" s="18"/>
      <c r="G2944" s="18"/>
      <c r="H2944" s="252"/>
      <c r="I2944" s="18"/>
      <c r="J2944" s="18"/>
      <c r="W2944" s="215"/>
      <c r="X2944" s="18"/>
      <c r="Y2944" s="31"/>
      <c r="Z2944" s="31"/>
      <c r="AA2944" s="43"/>
      <c r="AB2944" s="18"/>
      <c r="AC2944" s="18"/>
      <c r="AE2944" s="18"/>
      <c r="AF2944" s="18"/>
      <c r="AG2944" s="18"/>
      <c r="AI2944" s="18"/>
      <c r="AK2944" s="18"/>
      <c r="AL2944" s="18"/>
      <c r="AN2944" s="36"/>
      <c r="AO2944" s="36"/>
      <c r="AP2944" s="36"/>
      <c r="AQ2944" s="36"/>
      <c r="AR2944" s="36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</row>
    <row r="2945" spans="6:69" x14ac:dyDescent="0.25">
      <c r="F2945" s="18"/>
      <c r="G2945" s="18"/>
      <c r="H2945" s="252"/>
      <c r="I2945" s="18"/>
      <c r="J2945" s="18"/>
      <c r="W2945" s="215"/>
      <c r="X2945" s="18"/>
      <c r="Y2945" s="31"/>
      <c r="Z2945" s="31"/>
      <c r="AA2945" s="43"/>
      <c r="AB2945" s="18"/>
      <c r="AC2945" s="18"/>
      <c r="AE2945" s="18"/>
      <c r="AF2945" s="18"/>
      <c r="AG2945" s="18"/>
      <c r="AI2945" s="18"/>
      <c r="AK2945" s="18"/>
      <c r="AL2945" s="18"/>
      <c r="AN2945" s="36"/>
      <c r="AO2945" s="36"/>
      <c r="AP2945" s="36"/>
      <c r="AQ2945" s="36"/>
      <c r="AR2945" s="36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</row>
    <row r="2946" spans="6:69" x14ac:dyDescent="0.25">
      <c r="F2946" s="18"/>
      <c r="G2946" s="18"/>
      <c r="H2946" s="252"/>
      <c r="I2946" s="18"/>
      <c r="J2946" s="18"/>
      <c r="W2946" s="215"/>
      <c r="X2946" s="18"/>
      <c r="Y2946" s="31"/>
      <c r="Z2946" s="31"/>
      <c r="AA2946" s="43"/>
      <c r="AB2946" s="18"/>
      <c r="AC2946" s="18"/>
      <c r="AE2946" s="18"/>
      <c r="AF2946" s="18"/>
      <c r="AG2946" s="18"/>
      <c r="AI2946" s="18"/>
      <c r="AK2946" s="18"/>
      <c r="AL2946" s="18"/>
      <c r="AN2946" s="36"/>
      <c r="AO2946" s="36"/>
      <c r="AP2946" s="36"/>
      <c r="AQ2946" s="36"/>
      <c r="AR2946" s="36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</row>
    <row r="2947" spans="6:69" x14ac:dyDescent="0.25">
      <c r="F2947" s="18"/>
      <c r="G2947" s="18"/>
      <c r="H2947" s="252"/>
      <c r="I2947" s="18"/>
      <c r="J2947" s="18"/>
      <c r="W2947" s="215"/>
      <c r="X2947" s="18"/>
      <c r="Y2947" s="31"/>
      <c r="Z2947" s="31"/>
      <c r="AA2947" s="43"/>
      <c r="AB2947" s="18"/>
      <c r="AC2947" s="18"/>
      <c r="AE2947" s="18"/>
      <c r="AF2947" s="18"/>
      <c r="AG2947" s="18"/>
      <c r="AI2947" s="18"/>
      <c r="AK2947" s="18"/>
      <c r="AL2947" s="18"/>
      <c r="AN2947" s="36"/>
      <c r="AO2947" s="36"/>
      <c r="AP2947" s="36"/>
      <c r="AQ2947" s="36"/>
      <c r="AR2947" s="36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</row>
    <row r="2948" spans="6:69" x14ac:dyDescent="0.25">
      <c r="F2948" s="18"/>
      <c r="G2948" s="18"/>
      <c r="H2948" s="252"/>
      <c r="I2948" s="18"/>
      <c r="J2948" s="18"/>
      <c r="W2948" s="215"/>
      <c r="X2948" s="18"/>
      <c r="Y2948" s="31"/>
      <c r="Z2948" s="31"/>
      <c r="AA2948" s="43"/>
      <c r="AB2948" s="18"/>
      <c r="AC2948" s="18"/>
      <c r="AE2948" s="18"/>
      <c r="AF2948" s="18"/>
      <c r="AG2948" s="18"/>
      <c r="AI2948" s="18"/>
      <c r="AK2948" s="18"/>
      <c r="AL2948" s="18"/>
      <c r="AN2948" s="36"/>
      <c r="AO2948" s="36"/>
      <c r="AP2948" s="36"/>
      <c r="AQ2948" s="36"/>
      <c r="AR2948" s="36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</row>
    <row r="2949" spans="6:69" x14ac:dyDescent="0.25">
      <c r="F2949" s="18"/>
      <c r="G2949" s="18"/>
      <c r="H2949" s="252"/>
      <c r="I2949" s="18"/>
      <c r="J2949" s="18"/>
      <c r="W2949" s="215"/>
      <c r="X2949" s="18"/>
      <c r="Y2949" s="31"/>
      <c r="Z2949" s="31"/>
      <c r="AA2949" s="43"/>
      <c r="AB2949" s="18"/>
      <c r="AC2949" s="18"/>
      <c r="AE2949" s="18"/>
      <c r="AF2949" s="18"/>
      <c r="AG2949" s="18"/>
      <c r="AI2949" s="18"/>
      <c r="AK2949" s="18"/>
      <c r="AL2949" s="18"/>
      <c r="AN2949" s="36"/>
      <c r="AO2949" s="36"/>
      <c r="AP2949" s="36"/>
      <c r="AQ2949" s="36"/>
      <c r="AR2949" s="36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</row>
    <row r="2950" spans="6:69" x14ac:dyDescent="0.25">
      <c r="F2950" s="18"/>
      <c r="G2950" s="18"/>
      <c r="H2950" s="252"/>
      <c r="I2950" s="18"/>
      <c r="J2950" s="18"/>
      <c r="W2950" s="215"/>
      <c r="X2950" s="18"/>
      <c r="Y2950" s="31"/>
      <c r="Z2950" s="31"/>
      <c r="AA2950" s="43"/>
      <c r="AB2950" s="18"/>
      <c r="AC2950" s="18"/>
      <c r="AE2950" s="18"/>
      <c r="AF2950" s="18"/>
      <c r="AG2950" s="18"/>
      <c r="AI2950" s="18"/>
      <c r="AK2950" s="18"/>
      <c r="AL2950" s="18"/>
      <c r="AN2950" s="36"/>
      <c r="AO2950" s="36"/>
      <c r="AP2950" s="36"/>
      <c r="AQ2950" s="36"/>
      <c r="AR2950" s="36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</row>
    <row r="2951" spans="6:69" x14ac:dyDescent="0.25">
      <c r="F2951" s="18"/>
      <c r="G2951" s="18"/>
      <c r="H2951" s="252"/>
      <c r="I2951" s="18"/>
      <c r="J2951" s="18"/>
      <c r="W2951" s="215"/>
      <c r="X2951" s="18"/>
      <c r="Y2951" s="31"/>
      <c r="Z2951" s="31"/>
      <c r="AA2951" s="43"/>
      <c r="AB2951" s="18"/>
      <c r="AC2951" s="18"/>
      <c r="AE2951" s="18"/>
      <c r="AF2951" s="18"/>
      <c r="AG2951" s="18"/>
      <c r="AI2951" s="18"/>
      <c r="AK2951" s="18"/>
      <c r="AL2951" s="18"/>
      <c r="AN2951" s="36"/>
      <c r="AO2951" s="36"/>
      <c r="AP2951" s="36"/>
      <c r="AQ2951" s="36"/>
      <c r="AR2951" s="36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</row>
    <row r="2952" spans="6:69" x14ac:dyDescent="0.25">
      <c r="F2952" s="18"/>
      <c r="G2952" s="18"/>
      <c r="H2952" s="252"/>
      <c r="I2952" s="18"/>
      <c r="J2952" s="18"/>
      <c r="W2952" s="215"/>
      <c r="X2952" s="18"/>
      <c r="Y2952" s="31"/>
      <c r="Z2952" s="31"/>
      <c r="AA2952" s="43"/>
      <c r="AB2952" s="18"/>
      <c r="AC2952" s="18"/>
      <c r="AE2952" s="18"/>
      <c r="AF2952" s="18"/>
      <c r="AG2952" s="18"/>
      <c r="AI2952" s="18"/>
      <c r="AK2952" s="18"/>
      <c r="AL2952" s="18"/>
      <c r="AN2952" s="36"/>
      <c r="AO2952" s="36"/>
      <c r="AP2952" s="36"/>
      <c r="AQ2952" s="36"/>
      <c r="AR2952" s="36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8"/>
      <c r="BL2952" s="18"/>
      <c r="BM2952" s="18"/>
      <c r="BN2952" s="18"/>
      <c r="BO2952" s="18"/>
      <c r="BP2952" s="18"/>
      <c r="BQ2952" s="18"/>
    </row>
    <row r="2953" spans="6:69" x14ac:dyDescent="0.25">
      <c r="F2953" s="18"/>
      <c r="G2953" s="18"/>
      <c r="H2953" s="252"/>
      <c r="I2953" s="18"/>
      <c r="J2953" s="18"/>
      <c r="W2953" s="215"/>
      <c r="X2953" s="18"/>
      <c r="Y2953" s="31"/>
      <c r="Z2953" s="31"/>
      <c r="AA2953" s="43"/>
      <c r="AB2953" s="18"/>
      <c r="AC2953" s="18"/>
      <c r="AE2953" s="18"/>
      <c r="AF2953" s="18"/>
      <c r="AG2953" s="18"/>
      <c r="AI2953" s="18"/>
      <c r="AK2953" s="18"/>
      <c r="AL2953" s="18"/>
      <c r="AN2953" s="36"/>
      <c r="AO2953" s="36"/>
      <c r="AP2953" s="36"/>
      <c r="AQ2953" s="36"/>
      <c r="AR2953" s="36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</row>
    <row r="2954" spans="6:69" x14ac:dyDescent="0.25">
      <c r="F2954" s="18"/>
      <c r="G2954" s="18"/>
      <c r="H2954" s="252"/>
      <c r="I2954" s="18"/>
      <c r="J2954" s="18"/>
      <c r="W2954" s="215"/>
      <c r="X2954" s="18"/>
      <c r="Y2954" s="31"/>
      <c r="Z2954" s="31"/>
      <c r="AA2954" s="43"/>
      <c r="AB2954" s="18"/>
      <c r="AC2954" s="18"/>
      <c r="AE2954" s="18"/>
      <c r="AF2954" s="18"/>
      <c r="AG2954" s="18"/>
      <c r="AI2954" s="18"/>
      <c r="AK2954" s="18"/>
      <c r="AL2954" s="18"/>
      <c r="AN2954" s="36"/>
      <c r="AO2954" s="36"/>
      <c r="AP2954" s="36"/>
      <c r="AQ2954" s="36"/>
      <c r="AR2954" s="36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</row>
    <row r="2955" spans="6:69" x14ac:dyDescent="0.25">
      <c r="F2955" s="18"/>
      <c r="G2955" s="18"/>
      <c r="H2955" s="252"/>
      <c r="I2955" s="18"/>
      <c r="J2955" s="18"/>
      <c r="W2955" s="215"/>
      <c r="X2955" s="18"/>
      <c r="Y2955" s="31"/>
      <c r="Z2955" s="31"/>
      <c r="AA2955" s="43"/>
      <c r="AB2955" s="18"/>
      <c r="AC2955" s="18"/>
      <c r="AE2955" s="18"/>
      <c r="AF2955" s="18"/>
      <c r="AG2955" s="18"/>
      <c r="AI2955" s="18"/>
      <c r="AK2955" s="18"/>
      <c r="AL2955" s="18"/>
      <c r="AN2955" s="36"/>
      <c r="AO2955" s="36"/>
      <c r="AP2955" s="36"/>
      <c r="AQ2955" s="36"/>
      <c r="AR2955" s="36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</row>
    <row r="2956" spans="6:69" x14ac:dyDescent="0.25">
      <c r="F2956" s="18"/>
      <c r="G2956" s="18"/>
      <c r="H2956" s="252"/>
      <c r="I2956" s="18"/>
      <c r="J2956" s="18"/>
      <c r="W2956" s="215"/>
      <c r="X2956" s="18"/>
      <c r="Y2956" s="31"/>
      <c r="Z2956" s="31"/>
      <c r="AA2956" s="43"/>
      <c r="AB2956" s="18"/>
      <c r="AC2956" s="18"/>
      <c r="AE2956" s="18"/>
      <c r="AF2956" s="18"/>
      <c r="AG2956" s="18"/>
      <c r="AI2956" s="18"/>
      <c r="AK2956" s="18"/>
      <c r="AL2956" s="18"/>
      <c r="AN2956" s="36"/>
      <c r="AO2956" s="36"/>
      <c r="AP2956" s="36"/>
      <c r="AQ2956" s="36"/>
      <c r="AR2956" s="36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</row>
    <row r="2957" spans="6:69" x14ac:dyDescent="0.25">
      <c r="F2957" s="18"/>
      <c r="G2957" s="18"/>
      <c r="H2957" s="252"/>
      <c r="I2957" s="18"/>
      <c r="J2957" s="18"/>
      <c r="W2957" s="215"/>
      <c r="X2957" s="18"/>
      <c r="Y2957" s="31"/>
      <c r="Z2957" s="31"/>
      <c r="AA2957" s="43"/>
      <c r="AB2957" s="18"/>
      <c r="AC2957" s="18"/>
      <c r="AE2957" s="18"/>
      <c r="AF2957" s="18"/>
      <c r="AG2957" s="18"/>
      <c r="AI2957" s="18"/>
      <c r="AK2957" s="18"/>
      <c r="AL2957" s="18"/>
      <c r="AN2957" s="36"/>
      <c r="AO2957" s="36"/>
      <c r="AP2957" s="36"/>
      <c r="AQ2957" s="36"/>
      <c r="AR2957" s="36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</row>
    <row r="2958" spans="6:69" x14ac:dyDescent="0.25">
      <c r="F2958" s="18"/>
      <c r="G2958" s="18"/>
      <c r="H2958" s="252"/>
      <c r="I2958" s="18"/>
      <c r="J2958" s="18"/>
      <c r="W2958" s="215"/>
      <c r="X2958" s="18"/>
      <c r="Y2958" s="31"/>
      <c r="Z2958" s="31"/>
      <c r="AA2958" s="43"/>
      <c r="AB2958" s="18"/>
      <c r="AC2958" s="18"/>
      <c r="AE2958" s="18"/>
      <c r="AF2958" s="18"/>
      <c r="AG2958" s="18"/>
      <c r="AI2958" s="18"/>
      <c r="AK2958" s="18"/>
      <c r="AL2958" s="18"/>
      <c r="AN2958" s="36"/>
      <c r="AO2958" s="36"/>
      <c r="AP2958" s="36"/>
      <c r="AQ2958" s="36"/>
      <c r="AR2958" s="36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</row>
    <row r="2959" spans="6:69" x14ac:dyDescent="0.25">
      <c r="F2959" s="18"/>
      <c r="G2959" s="18"/>
      <c r="H2959" s="252"/>
      <c r="I2959" s="18"/>
      <c r="J2959" s="18"/>
      <c r="W2959" s="215"/>
      <c r="X2959" s="18"/>
      <c r="Y2959" s="31"/>
      <c r="Z2959" s="31"/>
      <c r="AA2959" s="43"/>
      <c r="AB2959" s="18"/>
      <c r="AC2959" s="18"/>
      <c r="AE2959" s="18"/>
      <c r="AF2959" s="18"/>
      <c r="AG2959" s="18"/>
      <c r="AI2959" s="18"/>
      <c r="AK2959" s="18"/>
      <c r="AL2959" s="18"/>
      <c r="AN2959" s="36"/>
      <c r="AO2959" s="36"/>
      <c r="AP2959" s="36"/>
      <c r="AQ2959" s="36"/>
      <c r="AR2959" s="36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</row>
    <row r="2960" spans="6:69" x14ac:dyDescent="0.25">
      <c r="F2960" s="18"/>
      <c r="G2960" s="18"/>
      <c r="H2960" s="252"/>
      <c r="I2960" s="18"/>
      <c r="J2960" s="18"/>
      <c r="W2960" s="215"/>
      <c r="X2960" s="18"/>
      <c r="Y2960" s="31"/>
      <c r="Z2960" s="31"/>
      <c r="AA2960" s="43"/>
      <c r="AB2960" s="18"/>
      <c r="AC2960" s="18"/>
      <c r="AE2960" s="18"/>
      <c r="AF2960" s="18"/>
      <c r="AG2960" s="18"/>
      <c r="AI2960" s="18"/>
      <c r="AK2960" s="18"/>
      <c r="AL2960" s="18"/>
      <c r="AN2960" s="36"/>
      <c r="AO2960" s="36"/>
      <c r="AP2960" s="36"/>
      <c r="AQ2960" s="36"/>
      <c r="AR2960" s="36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</row>
    <row r="2961" spans="6:69" x14ac:dyDescent="0.25">
      <c r="F2961" s="18"/>
      <c r="G2961" s="18"/>
      <c r="H2961" s="252"/>
      <c r="I2961" s="18"/>
      <c r="J2961" s="18"/>
      <c r="W2961" s="215"/>
      <c r="X2961" s="18"/>
      <c r="Y2961" s="31"/>
      <c r="Z2961" s="31"/>
      <c r="AA2961" s="43"/>
      <c r="AB2961" s="18"/>
      <c r="AC2961" s="18"/>
      <c r="AE2961" s="18"/>
      <c r="AF2961" s="18"/>
      <c r="AG2961" s="18"/>
      <c r="AI2961" s="18"/>
      <c r="AK2961" s="18"/>
      <c r="AL2961" s="18"/>
      <c r="AN2961" s="36"/>
      <c r="AO2961" s="36"/>
      <c r="AP2961" s="36"/>
      <c r="AQ2961" s="36"/>
      <c r="AR2961" s="36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</row>
    <row r="2962" spans="6:69" x14ac:dyDescent="0.25">
      <c r="F2962" s="18"/>
      <c r="G2962" s="18"/>
      <c r="H2962" s="252"/>
      <c r="I2962" s="18"/>
      <c r="J2962" s="18"/>
      <c r="W2962" s="215"/>
      <c r="X2962" s="18"/>
      <c r="Y2962" s="31"/>
      <c r="Z2962" s="31"/>
      <c r="AA2962" s="43"/>
      <c r="AB2962" s="18"/>
      <c r="AC2962" s="18"/>
      <c r="AE2962" s="18"/>
      <c r="AF2962" s="18"/>
      <c r="AG2962" s="18"/>
      <c r="AI2962" s="18"/>
      <c r="AK2962" s="18"/>
      <c r="AL2962" s="18"/>
      <c r="AN2962" s="36"/>
      <c r="AO2962" s="36"/>
      <c r="AP2962" s="36"/>
      <c r="AQ2962" s="36"/>
      <c r="AR2962" s="36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8"/>
      <c r="BL2962" s="18"/>
      <c r="BM2962" s="18"/>
      <c r="BN2962" s="18"/>
      <c r="BO2962" s="18"/>
      <c r="BP2962" s="18"/>
      <c r="BQ2962" s="18"/>
    </row>
    <row r="2963" spans="6:69" x14ac:dyDescent="0.25">
      <c r="F2963" s="18"/>
      <c r="G2963" s="18"/>
      <c r="H2963" s="252"/>
      <c r="I2963" s="18"/>
      <c r="J2963" s="18"/>
      <c r="W2963" s="215"/>
      <c r="X2963" s="18"/>
      <c r="Y2963" s="31"/>
      <c r="Z2963" s="31"/>
      <c r="AA2963" s="43"/>
      <c r="AB2963" s="18"/>
      <c r="AC2963" s="18"/>
      <c r="AE2963" s="18"/>
      <c r="AF2963" s="18"/>
      <c r="AG2963" s="18"/>
      <c r="AI2963" s="18"/>
      <c r="AK2963" s="18"/>
      <c r="AL2963" s="18"/>
      <c r="AN2963" s="36"/>
      <c r="AO2963" s="36"/>
      <c r="AP2963" s="36"/>
      <c r="AQ2963" s="36"/>
      <c r="AR2963" s="36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  <c r="BQ2963" s="18"/>
    </row>
    <row r="2964" spans="6:69" x14ac:dyDescent="0.25">
      <c r="F2964" s="18"/>
      <c r="G2964" s="18"/>
      <c r="H2964" s="252"/>
      <c r="I2964" s="18"/>
      <c r="J2964" s="18"/>
      <c r="W2964" s="215"/>
      <c r="X2964" s="18"/>
      <c r="Y2964" s="31"/>
      <c r="Z2964" s="31"/>
      <c r="AA2964" s="43"/>
      <c r="AB2964" s="18"/>
      <c r="AC2964" s="18"/>
      <c r="AE2964" s="18"/>
      <c r="AF2964" s="18"/>
      <c r="AG2964" s="18"/>
      <c r="AI2964" s="18"/>
      <c r="AK2964" s="18"/>
      <c r="AL2964" s="18"/>
      <c r="AN2964" s="36"/>
      <c r="AO2964" s="36"/>
      <c r="AP2964" s="36"/>
      <c r="AQ2964" s="36"/>
      <c r="AR2964" s="36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</row>
    <row r="2965" spans="6:69" x14ac:dyDescent="0.25">
      <c r="F2965" s="18"/>
      <c r="G2965" s="18"/>
      <c r="H2965" s="252"/>
      <c r="I2965" s="18"/>
      <c r="J2965" s="18"/>
      <c r="W2965" s="215"/>
      <c r="X2965" s="18"/>
      <c r="Y2965" s="31"/>
      <c r="Z2965" s="31"/>
      <c r="AA2965" s="43"/>
      <c r="AB2965" s="18"/>
      <c r="AC2965" s="18"/>
      <c r="AE2965" s="18"/>
      <c r="AF2965" s="18"/>
      <c r="AG2965" s="18"/>
      <c r="AI2965" s="18"/>
      <c r="AK2965" s="18"/>
      <c r="AL2965" s="18"/>
      <c r="AN2965" s="36"/>
      <c r="AO2965" s="36"/>
      <c r="AP2965" s="36"/>
      <c r="AQ2965" s="36"/>
      <c r="AR2965" s="36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</row>
    <row r="2966" spans="6:69" x14ac:dyDescent="0.25">
      <c r="F2966" s="18"/>
      <c r="G2966" s="18"/>
      <c r="H2966" s="252"/>
      <c r="I2966" s="18"/>
      <c r="J2966" s="18"/>
      <c r="W2966" s="215"/>
      <c r="X2966" s="18"/>
      <c r="Y2966" s="31"/>
      <c r="Z2966" s="31"/>
      <c r="AA2966" s="43"/>
      <c r="AB2966" s="18"/>
      <c r="AC2966" s="18"/>
      <c r="AE2966" s="18"/>
      <c r="AF2966" s="18"/>
      <c r="AG2966" s="18"/>
      <c r="AI2966" s="18"/>
      <c r="AK2966" s="18"/>
      <c r="AL2966" s="18"/>
      <c r="AN2966" s="36"/>
      <c r="AO2966" s="36"/>
      <c r="AP2966" s="36"/>
      <c r="AQ2966" s="36"/>
      <c r="AR2966" s="36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</row>
    <row r="2967" spans="6:69" x14ac:dyDescent="0.25">
      <c r="F2967" s="18"/>
      <c r="G2967" s="18"/>
      <c r="H2967" s="252"/>
      <c r="I2967" s="18"/>
      <c r="J2967" s="18"/>
      <c r="W2967" s="215"/>
      <c r="X2967" s="18"/>
      <c r="Y2967" s="31"/>
      <c r="Z2967" s="31"/>
      <c r="AA2967" s="43"/>
      <c r="AB2967" s="18"/>
      <c r="AC2967" s="18"/>
      <c r="AE2967" s="18"/>
      <c r="AF2967" s="18"/>
      <c r="AG2967" s="18"/>
      <c r="AI2967" s="18"/>
      <c r="AK2967" s="18"/>
      <c r="AL2967" s="18"/>
      <c r="AN2967" s="36"/>
      <c r="AO2967" s="36"/>
      <c r="AP2967" s="36"/>
      <c r="AQ2967" s="36"/>
      <c r="AR2967" s="36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</row>
    <row r="2968" spans="6:69" x14ac:dyDescent="0.25">
      <c r="F2968" s="18"/>
      <c r="G2968" s="18"/>
      <c r="H2968" s="252"/>
      <c r="I2968" s="18"/>
      <c r="J2968" s="18"/>
      <c r="W2968" s="215"/>
      <c r="X2968" s="18"/>
      <c r="Y2968" s="31"/>
      <c r="Z2968" s="31"/>
      <c r="AA2968" s="43"/>
      <c r="AB2968" s="18"/>
      <c r="AC2968" s="18"/>
      <c r="AE2968" s="18"/>
      <c r="AF2968" s="18"/>
      <c r="AG2968" s="18"/>
      <c r="AI2968" s="18"/>
      <c r="AK2968" s="18"/>
      <c r="AL2968" s="18"/>
      <c r="AN2968" s="36"/>
      <c r="AO2968" s="36"/>
      <c r="AP2968" s="36"/>
      <c r="AQ2968" s="36"/>
      <c r="AR2968" s="36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8"/>
      <c r="BL2968" s="18"/>
      <c r="BM2968" s="18"/>
      <c r="BN2968" s="18"/>
      <c r="BO2968" s="18"/>
      <c r="BP2968" s="18"/>
      <c r="BQ2968" s="18"/>
    </row>
    <row r="2969" spans="6:69" x14ac:dyDescent="0.25">
      <c r="F2969" s="18"/>
      <c r="G2969" s="18"/>
      <c r="H2969" s="252"/>
      <c r="I2969" s="18"/>
      <c r="J2969" s="18"/>
      <c r="W2969" s="215"/>
      <c r="X2969" s="18"/>
      <c r="Y2969" s="31"/>
      <c r="Z2969" s="31"/>
      <c r="AA2969" s="43"/>
      <c r="AB2969" s="18"/>
      <c r="AC2969" s="18"/>
      <c r="AE2969" s="18"/>
      <c r="AF2969" s="18"/>
      <c r="AG2969" s="18"/>
      <c r="AI2969" s="18"/>
      <c r="AK2969" s="18"/>
      <c r="AL2969" s="18"/>
      <c r="AN2969" s="36"/>
      <c r="AO2969" s="36"/>
      <c r="AP2969" s="36"/>
      <c r="AQ2969" s="36"/>
      <c r="AR2969" s="36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</row>
    <row r="2970" spans="6:69" x14ac:dyDescent="0.25">
      <c r="F2970" s="18"/>
      <c r="G2970" s="18"/>
      <c r="H2970" s="252"/>
      <c r="I2970" s="18"/>
      <c r="J2970" s="18"/>
      <c r="W2970" s="215"/>
      <c r="X2970" s="18"/>
      <c r="Y2970" s="31"/>
      <c r="Z2970" s="31"/>
      <c r="AA2970" s="43"/>
      <c r="AB2970" s="18"/>
      <c r="AC2970" s="18"/>
      <c r="AE2970" s="18"/>
      <c r="AF2970" s="18"/>
      <c r="AG2970" s="18"/>
      <c r="AI2970" s="18"/>
      <c r="AK2970" s="18"/>
      <c r="AL2970" s="18"/>
      <c r="AN2970" s="36"/>
      <c r="AO2970" s="36"/>
      <c r="AP2970" s="36"/>
      <c r="AQ2970" s="36"/>
      <c r="AR2970" s="36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</row>
    <row r="2971" spans="6:69" x14ac:dyDescent="0.25">
      <c r="F2971" s="18"/>
      <c r="G2971" s="18"/>
      <c r="H2971" s="252"/>
      <c r="I2971" s="18"/>
      <c r="J2971" s="18"/>
      <c r="W2971" s="215"/>
      <c r="X2971" s="18"/>
      <c r="Y2971" s="31"/>
      <c r="Z2971" s="31"/>
      <c r="AA2971" s="43"/>
      <c r="AB2971" s="18"/>
      <c r="AC2971" s="18"/>
      <c r="AE2971" s="18"/>
      <c r="AF2971" s="18"/>
      <c r="AG2971" s="18"/>
      <c r="AI2971" s="18"/>
      <c r="AK2971" s="18"/>
      <c r="AL2971" s="18"/>
      <c r="AN2971" s="36"/>
      <c r="AO2971" s="36"/>
      <c r="AP2971" s="36"/>
      <c r="AQ2971" s="36"/>
      <c r="AR2971" s="36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</row>
    <row r="2972" spans="6:69" x14ac:dyDescent="0.25">
      <c r="F2972" s="18"/>
      <c r="G2972" s="18"/>
      <c r="H2972" s="252"/>
      <c r="I2972" s="18"/>
      <c r="J2972" s="18"/>
      <c r="W2972" s="215"/>
      <c r="X2972" s="18"/>
      <c r="Y2972" s="31"/>
      <c r="Z2972" s="31"/>
      <c r="AA2972" s="43"/>
      <c r="AB2972" s="18"/>
      <c r="AC2972" s="18"/>
      <c r="AE2972" s="18"/>
      <c r="AF2972" s="18"/>
      <c r="AG2972" s="18"/>
      <c r="AI2972" s="18"/>
      <c r="AK2972" s="18"/>
      <c r="AL2972" s="18"/>
      <c r="AN2972" s="36"/>
      <c r="AO2972" s="36"/>
      <c r="AP2972" s="36"/>
      <c r="AQ2972" s="36"/>
      <c r="AR2972" s="36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</row>
    <row r="2973" spans="6:69" x14ac:dyDescent="0.25">
      <c r="F2973" s="18"/>
      <c r="G2973" s="18"/>
      <c r="H2973" s="252"/>
      <c r="I2973" s="18"/>
      <c r="J2973" s="18"/>
      <c r="W2973" s="215"/>
      <c r="X2973" s="18"/>
      <c r="Y2973" s="31"/>
      <c r="Z2973" s="31"/>
      <c r="AA2973" s="43"/>
      <c r="AB2973" s="18"/>
      <c r="AC2973" s="18"/>
      <c r="AE2973" s="18"/>
      <c r="AF2973" s="18"/>
      <c r="AG2973" s="18"/>
      <c r="AI2973" s="18"/>
      <c r="AK2973" s="18"/>
      <c r="AL2973" s="18"/>
      <c r="AN2973" s="36"/>
      <c r="AO2973" s="36"/>
      <c r="AP2973" s="36"/>
      <c r="AQ2973" s="36"/>
      <c r="AR2973" s="36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</row>
    <row r="2974" spans="6:69" x14ac:dyDescent="0.25">
      <c r="F2974" s="18"/>
      <c r="G2974" s="18"/>
      <c r="H2974" s="252"/>
      <c r="I2974" s="18"/>
      <c r="J2974" s="18"/>
      <c r="W2974" s="215"/>
      <c r="X2974" s="18"/>
      <c r="Y2974" s="31"/>
      <c r="Z2974" s="31"/>
      <c r="AA2974" s="43"/>
      <c r="AB2974" s="18"/>
      <c r="AC2974" s="18"/>
      <c r="AE2974" s="18"/>
      <c r="AF2974" s="18"/>
      <c r="AG2974" s="18"/>
      <c r="AI2974" s="18"/>
      <c r="AK2974" s="18"/>
      <c r="AL2974" s="18"/>
      <c r="AN2974" s="36"/>
      <c r="AO2974" s="36"/>
      <c r="AP2974" s="36"/>
      <c r="AQ2974" s="36"/>
      <c r="AR2974" s="36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</row>
    <row r="2975" spans="6:69" x14ac:dyDescent="0.25">
      <c r="F2975" s="18"/>
      <c r="G2975" s="18"/>
      <c r="H2975" s="252"/>
      <c r="I2975" s="18"/>
      <c r="J2975" s="18"/>
      <c r="W2975" s="215"/>
      <c r="X2975" s="18"/>
      <c r="Y2975" s="31"/>
      <c r="Z2975" s="31"/>
      <c r="AA2975" s="43"/>
      <c r="AB2975" s="18"/>
      <c r="AC2975" s="18"/>
      <c r="AE2975" s="18"/>
      <c r="AF2975" s="18"/>
      <c r="AG2975" s="18"/>
      <c r="AI2975" s="18"/>
      <c r="AK2975" s="18"/>
      <c r="AL2975" s="18"/>
      <c r="AN2975" s="36"/>
      <c r="AO2975" s="36"/>
      <c r="AP2975" s="36"/>
      <c r="AQ2975" s="36"/>
      <c r="AR2975" s="36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</row>
    <row r="2976" spans="6:69" x14ac:dyDescent="0.25">
      <c r="F2976" s="18"/>
      <c r="G2976" s="18"/>
      <c r="H2976" s="252"/>
      <c r="I2976" s="18"/>
      <c r="J2976" s="18"/>
      <c r="W2976" s="215"/>
      <c r="X2976" s="18"/>
      <c r="Y2976" s="31"/>
      <c r="Z2976" s="31"/>
      <c r="AA2976" s="43"/>
      <c r="AB2976" s="18"/>
      <c r="AC2976" s="18"/>
      <c r="AE2976" s="18"/>
      <c r="AF2976" s="18"/>
      <c r="AG2976" s="18"/>
      <c r="AI2976" s="18"/>
      <c r="AK2976" s="18"/>
      <c r="AL2976" s="18"/>
      <c r="AN2976" s="36"/>
      <c r="AO2976" s="36"/>
      <c r="AP2976" s="36"/>
      <c r="AQ2976" s="36"/>
      <c r="AR2976" s="36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</row>
    <row r="2977" spans="6:69" x14ac:dyDescent="0.25">
      <c r="F2977" s="18"/>
      <c r="G2977" s="18"/>
      <c r="H2977" s="252"/>
      <c r="I2977" s="18"/>
      <c r="J2977" s="18"/>
      <c r="W2977" s="215"/>
      <c r="X2977" s="18"/>
      <c r="Y2977" s="31"/>
      <c r="Z2977" s="31"/>
      <c r="AA2977" s="43"/>
      <c r="AB2977" s="18"/>
      <c r="AC2977" s="18"/>
      <c r="AE2977" s="18"/>
      <c r="AF2977" s="18"/>
      <c r="AG2977" s="18"/>
      <c r="AI2977" s="18"/>
      <c r="AK2977" s="18"/>
      <c r="AL2977" s="18"/>
      <c r="AN2977" s="36"/>
      <c r="AO2977" s="36"/>
      <c r="AP2977" s="36"/>
      <c r="AQ2977" s="36"/>
      <c r="AR2977" s="36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</row>
    <row r="2978" spans="6:69" x14ac:dyDescent="0.25">
      <c r="F2978" s="18"/>
      <c r="G2978" s="18"/>
      <c r="H2978" s="252"/>
      <c r="I2978" s="18"/>
      <c r="J2978" s="18"/>
      <c r="W2978" s="215"/>
      <c r="X2978" s="18"/>
      <c r="Y2978" s="31"/>
      <c r="Z2978" s="31"/>
      <c r="AA2978" s="43"/>
      <c r="AB2978" s="18"/>
      <c r="AC2978" s="18"/>
      <c r="AE2978" s="18"/>
      <c r="AF2978" s="18"/>
      <c r="AG2978" s="18"/>
      <c r="AI2978" s="18"/>
      <c r="AK2978" s="18"/>
      <c r="AL2978" s="18"/>
      <c r="AN2978" s="36"/>
      <c r="AO2978" s="36"/>
      <c r="AP2978" s="36"/>
      <c r="AQ2978" s="36"/>
      <c r="AR2978" s="36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</row>
    <row r="2979" spans="6:69" x14ac:dyDescent="0.25">
      <c r="F2979" s="18"/>
      <c r="G2979" s="18"/>
      <c r="H2979" s="252"/>
      <c r="I2979" s="18"/>
      <c r="J2979" s="18"/>
      <c r="W2979" s="215"/>
      <c r="X2979" s="18"/>
      <c r="Y2979" s="31"/>
      <c r="Z2979" s="31"/>
      <c r="AA2979" s="43"/>
      <c r="AB2979" s="18"/>
      <c r="AC2979" s="18"/>
      <c r="AE2979" s="18"/>
      <c r="AF2979" s="18"/>
      <c r="AG2979" s="18"/>
      <c r="AI2979" s="18"/>
      <c r="AK2979" s="18"/>
      <c r="AL2979" s="18"/>
      <c r="AN2979" s="36"/>
      <c r="AO2979" s="36"/>
      <c r="AP2979" s="36"/>
      <c r="AQ2979" s="36"/>
      <c r="AR2979" s="36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</row>
    <row r="2980" spans="6:69" x14ac:dyDescent="0.25">
      <c r="F2980" s="18"/>
      <c r="G2980" s="18"/>
      <c r="H2980" s="252"/>
      <c r="I2980" s="18"/>
      <c r="J2980" s="18"/>
      <c r="W2980" s="215"/>
      <c r="X2980" s="18"/>
      <c r="Y2980" s="31"/>
      <c r="Z2980" s="31"/>
      <c r="AA2980" s="43"/>
      <c r="AB2980" s="18"/>
      <c r="AC2980" s="18"/>
      <c r="AE2980" s="18"/>
      <c r="AF2980" s="18"/>
      <c r="AG2980" s="18"/>
      <c r="AI2980" s="18"/>
      <c r="AK2980" s="18"/>
      <c r="AL2980" s="18"/>
      <c r="AN2980" s="36"/>
      <c r="AO2980" s="36"/>
      <c r="AP2980" s="36"/>
      <c r="AQ2980" s="36"/>
      <c r="AR2980" s="36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</row>
    <row r="2981" spans="6:69" x14ac:dyDescent="0.25">
      <c r="F2981" s="18"/>
      <c r="G2981" s="18"/>
      <c r="H2981" s="252"/>
      <c r="I2981" s="18"/>
      <c r="J2981" s="18"/>
      <c r="W2981" s="215"/>
      <c r="X2981" s="18"/>
      <c r="Y2981" s="31"/>
      <c r="Z2981" s="31"/>
      <c r="AA2981" s="43"/>
      <c r="AB2981" s="18"/>
      <c r="AC2981" s="18"/>
      <c r="AE2981" s="18"/>
      <c r="AF2981" s="18"/>
      <c r="AG2981" s="18"/>
      <c r="AI2981" s="18"/>
      <c r="AK2981" s="18"/>
      <c r="AL2981" s="18"/>
      <c r="AN2981" s="36"/>
      <c r="AO2981" s="36"/>
      <c r="AP2981" s="36"/>
      <c r="AQ2981" s="36"/>
      <c r="AR2981" s="36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</row>
    <row r="2982" spans="6:69" x14ac:dyDescent="0.25">
      <c r="F2982" s="18"/>
      <c r="G2982" s="18"/>
      <c r="H2982" s="252"/>
      <c r="I2982" s="18"/>
      <c r="J2982" s="18"/>
      <c r="W2982" s="215"/>
      <c r="X2982" s="18"/>
      <c r="Y2982" s="31"/>
      <c r="Z2982" s="31"/>
      <c r="AA2982" s="43"/>
      <c r="AB2982" s="18"/>
      <c r="AC2982" s="18"/>
      <c r="AE2982" s="18"/>
      <c r="AF2982" s="18"/>
      <c r="AG2982" s="18"/>
      <c r="AI2982" s="18"/>
      <c r="AK2982" s="18"/>
      <c r="AL2982" s="18"/>
      <c r="AN2982" s="36"/>
      <c r="AO2982" s="36"/>
      <c r="AP2982" s="36"/>
      <c r="AQ2982" s="36"/>
      <c r="AR2982" s="36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</row>
    <row r="2983" spans="6:69" x14ac:dyDescent="0.25">
      <c r="F2983" s="18"/>
      <c r="G2983" s="18"/>
      <c r="H2983" s="252"/>
      <c r="I2983" s="18"/>
      <c r="J2983" s="18"/>
      <c r="W2983" s="215"/>
      <c r="X2983" s="18"/>
      <c r="Y2983" s="31"/>
      <c r="Z2983" s="31"/>
      <c r="AA2983" s="43"/>
      <c r="AB2983" s="18"/>
      <c r="AC2983" s="18"/>
      <c r="AE2983" s="18"/>
      <c r="AF2983" s="18"/>
      <c r="AG2983" s="18"/>
      <c r="AI2983" s="18"/>
      <c r="AK2983" s="18"/>
      <c r="AL2983" s="18"/>
      <c r="AN2983" s="36"/>
      <c r="AO2983" s="36"/>
      <c r="AP2983" s="36"/>
      <c r="AQ2983" s="36"/>
      <c r="AR2983" s="36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</row>
    <row r="2984" spans="6:69" x14ac:dyDescent="0.25">
      <c r="F2984" s="18"/>
      <c r="G2984" s="18"/>
      <c r="H2984" s="252"/>
      <c r="I2984" s="18"/>
      <c r="J2984" s="18"/>
      <c r="W2984" s="215"/>
      <c r="X2984" s="18"/>
      <c r="Y2984" s="31"/>
      <c r="Z2984" s="31"/>
      <c r="AA2984" s="43"/>
      <c r="AB2984" s="18"/>
      <c r="AC2984" s="18"/>
      <c r="AE2984" s="18"/>
      <c r="AF2984" s="18"/>
      <c r="AG2984" s="18"/>
      <c r="AI2984" s="18"/>
      <c r="AK2984" s="18"/>
      <c r="AL2984" s="18"/>
      <c r="AN2984" s="36"/>
      <c r="AO2984" s="36"/>
      <c r="AP2984" s="36"/>
      <c r="AQ2984" s="36"/>
      <c r="AR2984" s="36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8"/>
      <c r="BL2984" s="18"/>
      <c r="BM2984" s="18"/>
      <c r="BN2984" s="18"/>
      <c r="BO2984" s="18"/>
      <c r="BP2984" s="18"/>
      <c r="BQ2984" s="18"/>
    </row>
    <row r="2985" spans="6:69" x14ac:dyDescent="0.25">
      <c r="F2985" s="18"/>
      <c r="G2985" s="18"/>
      <c r="H2985" s="252"/>
      <c r="I2985" s="18"/>
      <c r="J2985" s="18"/>
      <c r="W2985" s="215"/>
      <c r="X2985" s="18"/>
      <c r="Y2985" s="31"/>
      <c r="Z2985" s="31"/>
      <c r="AA2985" s="43"/>
      <c r="AB2985" s="18"/>
      <c r="AC2985" s="18"/>
      <c r="AE2985" s="18"/>
      <c r="AF2985" s="18"/>
      <c r="AG2985" s="18"/>
      <c r="AI2985" s="18"/>
      <c r="AK2985" s="18"/>
      <c r="AL2985" s="18"/>
      <c r="AN2985" s="36"/>
      <c r="AO2985" s="36"/>
      <c r="AP2985" s="36"/>
      <c r="AQ2985" s="36"/>
      <c r="AR2985" s="36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</row>
    <row r="2986" spans="6:69" x14ac:dyDescent="0.25">
      <c r="F2986" s="18"/>
      <c r="G2986" s="18"/>
      <c r="H2986" s="252"/>
      <c r="I2986" s="18"/>
      <c r="J2986" s="18"/>
      <c r="W2986" s="215"/>
      <c r="X2986" s="18"/>
      <c r="Y2986" s="31"/>
      <c r="Z2986" s="31"/>
      <c r="AA2986" s="43"/>
      <c r="AB2986" s="18"/>
      <c r="AC2986" s="18"/>
      <c r="AE2986" s="18"/>
      <c r="AF2986" s="18"/>
      <c r="AG2986" s="18"/>
      <c r="AI2986" s="18"/>
      <c r="AK2986" s="18"/>
      <c r="AL2986" s="18"/>
      <c r="AN2986" s="36"/>
      <c r="AO2986" s="36"/>
      <c r="AP2986" s="36"/>
      <c r="AQ2986" s="36"/>
      <c r="AR2986" s="36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</row>
    <row r="2987" spans="6:69" x14ac:dyDescent="0.25">
      <c r="F2987" s="18"/>
      <c r="G2987" s="18"/>
      <c r="H2987" s="252"/>
      <c r="I2987" s="18"/>
      <c r="J2987" s="18"/>
      <c r="W2987" s="215"/>
      <c r="X2987" s="18"/>
      <c r="Y2987" s="31"/>
      <c r="Z2987" s="31"/>
      <c r="AA2987" s="43"/>
      <c r="AB2987" s="18"/>
      <c r="AC2987" s="18"/>
      <c r="AE2987" s="18"/>
      <c r="AF2987" s="18"/>
      <c r="AG2987" s="18"/>
      <c r="AI2987" s="18"/>
      <c r="AK2987" s="18"/>
      <c r="AL2987" s="18"/>
      <c r="AN2987" s="36"/>
      <c r="AO2987" s="36"/>
      <c r="AP2987" s="36"/>
      <c r="AQ2987" s="36"/>
      <c r="AR2987" s="36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</row>
    <row r="2988" spans="6:69" x14ac:dyDescent="0.25">
      <c r="F2988" s="18"/>
      <c r="G2988" s="18"/>
      <c r="H2988" s="252"/>
      <c r="I2988" s="18"/>
      <c r="J2988" s="18"/>
      <c r="W2988" s="215"/>
      <c r="X2988" s="18"/>
      <c r="Y2988" s="31"/>
      <c r="Z2988" s="31"/>
      <c r="AA2988" s="43"/>
      <c r="AB2988" s="18"/>
      <c r="AC2988" s="18"/>
      <c r="AE2988" s="18"/>
      <c r="AF2988" s="18"/>
      <c r="AG2988" s="18"/>
      <c r="AI2988" s="18"/>
      <c r="AK2988" s="18"/>
      <c r="AL2988" s="18"/>
      <c r="AN2988" s="36"/>
      <c r="AO2988" s="36"/>
      <c r="AP2988" s="36"/>
      <c r="AQ2988" s="36"/>
      <c r="AR2988" s="36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</row>
    <row r="2989" spans="6:69" x14ac:dyDescent="0.25">
      <c r="F2989" s="18"/>
      <c r="G2989" s="18"/>
      <c r="H2989" s="252"/>
      <c r="I2989" s="18"/>
      <c r="J2989" s="18"/>
      <c r="W2989" s="215"/>
      <c r="X2989" s="18"/>
      <c r="Y2989" s="31"/>
      <c r="Z2989" s="31"/>
      <c r="AA2989" s="43"/>
      <c r="AB2989" s="18"/>
      <c r="AC2989" s="18"/>
      <c r="AE2989" s="18"/>
      <c r="AF2989" s="18"/>
      <c r="AG2989" s="18"/>
      <c r="AI2989" s="18"/>
      <c r="AK2989" s="18"/>
      <c r="AL2989" s="18"/>
      <c r="AN2989" s="36"/>
      <c r="AO2989" s="36"/>
      <c r="AP2989" s="36"/>
      <c r="AQ2989" s="36"/>
      <c r="AR2989" s="36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</row>
    <row r="2990" spans="6:69" x14ac:dyDescent="0.25">
      <c r="F2990" s="18"/>
      <c r="G2990" s="18"/>
      <c r="H2990" s="252"/>
      <c r="I2990" s="18"/>
      <c r="J2990" s="18"/>
      <c r="W2990" s="215"/>
      <c r="X2990" s="18"/>
      <c r="Y2990" s="31"/>
      <c r="Z2990" s="31"/>
      <c r="AA2990" s="43"/>
      <c r="AB2990" s="18"/>
      <c r="AC2990" s="18"/>
      <c r="AE2990" s="18"/>
      <c r="AF2990" s="18"/>
      <c r="AG2990" s="18"/>
      <c r="AI2990" s="18"/>
      <c r="AK2990" s="18"/>
      <c r="AL2990" s="18"/>
      <c r="AN2990" s="36"/>
      <c r="AO2990" s="36"/>
      <c r="AP2990" s="36"/>
      <c r="AQ2990" s="36"/>
      <c r="AR2990" s="36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</row>
    <row r="2991" spans="6:69" x14ac:dyDescent="0.25">
      <c r="F2991" s="18"/>
      <c r="G2991" s="18"/>
      <c r="H2991" s="252"/>
      <c r="I2991" s="18"/>
      <c r="J2991" s="18"/>
      <c r="W2991" s="215"/>
      <c r="X2991" s="18"/>
      <c r="Y2991" s="31"/>
      <c r="Z2991" s="31"/>
      <c r="AA2991" s="43"/>
      <c r="AB2991" s="18"/>
      <c r="AC2991" s="18"/>
      <c r="AE2991" s="18"/>
      <c r="AF2991" s="18"/>
      <c r="AG2991" s="18"/>
      <c r="AI2991" s="18"/>
      <c r="AK2991" s="18"/>
      <c r="AL2991" s="18"/>
      <c r="AN2991" s="36"/>
      <c r="AO2991" s="36"/>
      <c r="AP2991" s="36"/>
      <c r="AQ2991" s="36"/>
      <c r="AR2991" s="36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</row>
    <row r="2992" spans="6:69" x14ac:dyDescent="0.25">
      <c r="F2992" s="18"/>
      <c r="G2992" s="18"/>
      <c r="H2992" s="252"/>
      <c r="I2992" s="18"/>
      <c r="J2992" s="18"/>
      <c r="W2992" s="215"/>
      <c r="X2992" s="18"/>
      <c r="Y2992" s="31"/>
      <c r="Z2992" s="31"/>
      <c r="AA2992" s="43"/>
      <c r="AB2992" s="18"/>
      <c r="AC2992" s="18"/>
      <c r="AE2992" s="18"/>
      <c r="AF2992" s="18"/>
      <c r="AG2992" s="18"/>
      <c r="AI2992" s="18"/>
      <c r="AK2992" s="18"/>
      <c r="AL2992" s="18"/>
      <c r="AN2992" s="36"/>
      <c r="AO2992" s="36"/>
      <c r="AP2992" s="36"/>
      <c r="AQ2992" s="36"/>
      <c r="AR2992" s="36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</row>
    <row r="2993" spans="6:69" x14ac:dyDescent="0.25">
      <c r="F2993" s="18"/>
      <c r="G2993" s="18"/>
      <c r="H2993" s="252"/>
      <c r="I2993" s="18"/>
      <c r="J2993" s="18"/>
      <c r="W2993" s="215"/>
      <c r="X2993" s="18"/>
      <c r="Y2993" s="31"/>
      <c r="Z2993" s="31"/>
      <c r="AA2993" s="43"/>
      <c r="AB2993" s="18"/>
      <c r="AC2993" s="18"/>
      <c r="AE2993" s="18"/>
      <c r="AF2993" s="18"/>
      <c r="AG2993" s="18"/>
      <c r="AI2993" s="18"/>
      <c r="AK2993" s="18"/>
      <c r="AL2993" s="18"/>
      <c r="AN2993" s="36"/>
      <c r="AO2993" s="36"/>
      <c r="AP2993" s="36"/>
      <c r="AQ2993" s="36"/>
      <c r="AR2993" s="36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</row>
    <row r="2994" spans="6:69" x14ac:dyDescent="0.25">
      <c r="F2994" s="18"/>
      <c r="G2994" s="18"/>
      <c r="H2994" s="252"/>
      <c r="I2994" s="18"/>
      <c r="J2994" s="18"/>
      <c r="W2994" s="215"/>
      <c r="X2994" s="18"/>
      <c r="Y2994" s="31"/>
      <c r="Z2994" s="31"/>
      <c r="AA2994" s="43"/>
      <c r="AB2994" s="18"/>
      <c r="AC2994" s="18"/>
      <c r="AE2994" s="18"/>
      <c r="AF2994" s="18"/>
      <c r="AG2994" s="18"/>
      <c r="AI2994" s="18"/>
      <c r="AK2994" s="18"/>
      <c r="AL2994" s="18"/>
      <c r="AN2994" s="36"/>
      <c r="AO2994" s="36"/>
      <c r="AP2994" s="36"/>
      <c r="AQ2994" s="36"/>
      <c r="AR2994" s="36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8"/>
      <c r="BL2994" s="18"/>
      <c r="BM2994" s="18"/>
      <c r="BN2994" s="18"/>
      <c r="BO2994" s="18"/>
      <c r="BP2994" s="18"/>
      <c r="BQ2994" s="18"/>
    </row>
    <row r="2995" spans="6:69" x14ac:dyDescent="0.25">
      <c r="F2995" s="18"/>
      <c r="G2995" s="18"/>
      <c r="H2995" s="252"/>
      <c r="I2995" s="18"/>
      <c r="J2995" s="18"/>
      <c r="W2995" s="215"/>
      <c r="X2995" s="18"/>
      <c r="Y2995" s="31"/>
      <c r="Z2995" s="31"/>
      <c r="AA2995" s="43"/>
      <c r="AB2995" s="18"/>
      <c r="AC2995" s="18"/>
      <c r="AE2995" s="18"/>
      <c r="AF2995" s="18"/>
      <c r="AG2995" s="18"/>
      <c r="AI2995" s="18"/>
      <c r="AK2995" s="18"/>
      <c r="AL2995" s="18"/>
      <c r="AN2995" s="36"/>
      <c r="AO2995" s="36"/>
      <c r="AP2995" s="36"/>
      <c r="AQ2995" s="36"/>
      <c r="AR2995" s="36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</row>
    <row r="2996" spans="6:69" x14ac:dyDescent="0.25">
      <c r="F2996" s="18"/>
      <c r="G2996" s="18"/>
      <c r="H2996" s="252"/>
      <c r="I2996" s="18"/>
      <c r="J2996" s="18"/>
      <c r="W2996" s="215"/>
      <c r="X2996" s="18"/>
      <c r="Y2996" s="31"/>
      <c r="Z2996" s="31"/>
      <c r="AA2996" s="43"/>
      <c r="AB2996" s="18"/>
      <c r="AC2996" s="18"/>
      <c r="AE2996" s="18"/>
      <c r="AF2996" s="18"/>
      <c r="AG2996" s="18"/>
      <c r="AI2996" s="18"/>
      <c r="AK2996" s="18"/>
      <c r="AL2996" s="18"/>
      <c r="AN2996" s="36"/>
      <c r="AO2996" s="36"/>
      <c r="AP2996" s="36"/>
      <c r="AQ2996" s="36"/>
      <c r="AR2996" s="36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</row>
    <row r="2997" spans="6:69" x14ac:dyDescent="0.25">
      <c r="F2997" s="18"/>
      <c r="G2997" s="18"/>
      <c r="H2997" s="252"/>
      <c r="I2997" s="18"/>
      <c r="J2997" s="18"/>
      <c r="W2997" s="215"/>
      <c r="X2997" s="18"/>
      <c r="Y2997" s="31"/>
      <c r="Z2997" s="31"/>
      <c r="AA2997" s="43"/>
      <c r="AB2997" s="18"/>
      <c r="AC2997" s="18"/>
      <c r="AE2997" s="18"/>
      <c r="AF2997" s="18"/>
      <c r="AG2997" s="18"/>
      <c r="AI2997" s="18"/>
      <c r="AK2997" s="18"/>
      <c r="AL2997" s="18"/>
      <c r="AN2997" s="36"/>
      <c r="AO2997" s="36"/>
      <c r="AP2997" s="36"/>
      <c r="AQ2997" s="36"/>
      <c r="AR2997" s="36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</row>
    <row r="2998" spans="6:69" x14ac:dyDescent="0.25">
      <c r="F2998" s="18"/>
      <c r="G2998" s="18"/>
      <c r="H2998" s="252"/>
      <c r="I2998" s="18"/>
      <c r="J2998" s="18"/>
      <c r="W2998" s="215"/>
      <c r="X2998" s="18"/>
      <c r="Y2998" s="31"/>
      <c r="Z2998" s="31"/>
      <c r="AA2998" s="43"/>
      <c r="AB2998" s="18"/>
      <c r="AC2998" s="18"/>
      <c r="AE2998" s="18"/>
      <c r="AF2998" s="18"/>
      <c r="AG2998" s="18"/>
      <c r="AI2998" s="18"/>
      <c r="AK2998" s="18"/>
      <c r="AL2998" s="18"/>
      <c r="AN2998" s="36"/>
      <c r="AO2998" s="36"/>
      <c r="AP2998" s="36"/>
      <c r="AQ2998" s="36"/>
      <c r="AR2998" s="36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</row>
    <row r="2999" spans="6:69" x14ac:dyDescent="0.25">
      <c r="F2999" s="18"/>
      <c r="G2999" s="18"/>
      <c r="H2999" s="252"/>
      <c r="I2999" s="18"/>
      <c r="J2999" s="18"/>
      <c r="W2999" s="215"/>
      <c r="X2999" s="18"/>
      <c r="Y2999" s="31"/>
      <c r="Z2999" s="31"/>
      <c r="AA2999" s="43"/>
      <c r="AB2999" s="18"/>
      <c r="AC2999" s="18"/>
      <c r="AE2999" s="18"/>
      <c r="AF2999" s="18"/>
      <c r="AG2999" s="18"/>
      <c r="AI2999" s="18"/>
      <c r="AK2999" s="18"/>
      <c r="AL2999" s="18"/>
      <c r="AN2999" s="36"/>
      <c r="AO2999" s="36"/>
      <c r="AP2999" s="36"/>
      <c r="AQ2999" s="36"/>
      <c r="AR2999" s="36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</row>
    <row r="3000" spans="6:69" x14ac:dyDescent="0.25">
      <c r="F3000" s="18"/>
      <c r="G3000" s="18"/>
      <c r="H3000" s="252"/>
      <c r="I3000" s="18"/>
      <c r="J3000" s="18"/>
      <c r="W3000" s="215"/>
      <c r="X3000" s="18"/>
      <c r="Y3000" s="31"/>
      <c r="Z3000" s="31"/>
      <c r="AA3000" s="43"/>
      <c r="AB3000" s="18"/>
      <c r="AC3000" s="18"/>
      <c r="AE3000" s="18"/>
      <c r="AF3000" s="18"/>
      <c r="AG3000" s="18"/>
      <c r="AI3000" s="18"/>
      <c r="AK3000" s="18"/>
      <c r="AL3000" s="18"/>
      <c r="AN3000" s="36"/>
      <c r="AO3000" s="36"/>
      <c r="AP3000" s="36"/>
      <c r="AQ3000" s="36"/>
      <c r="AR3000" s="36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8"/>
      <c r="BL3000" s="18"/>
      <c r="BM3000" s="18"/>
      <c r="BN3000" s="18"/>
      <c r="BO3000" s="18"/>
      <c r="BP3000" s="18"/>
      <c r="BQ3000" s="18"/>
    </row>
    <row r="3001" spans="6:69" x14ac:dyDescent="0.25">
      <c r="F3001" s="18"/>
      <c r="G3001" s="18"/>
      <c r="H3001" s="252"/>
      <c r="I3001" s="18"/>
      <c r="J3001" s="18"/>
      <c r="W3001" s="215"/>
      <c r="X3001" s="18"/>
      <c r="Y3001" s="31"/>
      <c r="Z3001" s="31"/>
      <c r="AA3001" s="43"/>
      <c r="AB3001" s="18"/>
      <c r="AC3001" s="18"/>
      <c r="AE3001" s="18"/>
      <c r="AF3001" s="18"/>
      <c r="AG3001" s="18"/>
      <c r="AI3001" s="18"/>
      <c r="AK3001" s="18"/>
      <c r="AL3001" s="18"/>
      <c r="AN3001" s="36"/>
      <c r="AO3001" s="36"/>
      <c r="AP3001" s="36"/>
      <c r="AQ3001" s="36"/>
      <c r="AR3001" s="36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</row>
    <row r="3002" spans="6:69" x14ac:dyDescent="0.25">
      <c r="F3002" s="18"/>
      <c r="G3002" s="18"/>
      <c r="H3002" s="252"/>
      <c r="I3002" s="18"/>
      <c r="J3002" s="18"/>
      <c r="W3002" s="215"/>
      <c r="X3002" s="18"/>
      <c r="Y3002" s="31"/>
      <c r="Z3002" s="31"/>
      <c r="AA3002" s="43"/>
      <c r="AB3002" s="18"/>
      <c r="AC3002" s="18"/>
      <c r="AE3002" s="18"/>
      <c r="AF3002" s="18"/>
      <c r="AG3002" s="18"/>
      <c r="AI3002" s="18"/>
      <c r="AK3002" s="18"/>
      <c r="AL3002" s="18"/>
      <c r="AN3002" s="36"/>
      <c r="AO3002" s="36"/>
      <c r="AP3002" s="36"/>
      <c r="AQ3002" s="36"/>
      <c r="AR3002" s="36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</row>
    <row r="3003" spans="6:69" x14ac:dyDescent="0.25">
      <c r="F3003" s="18"/>
      <c r="G3003" s="18"/>
      <c r="H3003" s="252"/>
      <c r="I3003" s="18"/>
      <c r="J3003" s="18"/>
      <c r="W3003" s="215"/>
      <c r="X3003" s="18"/>
      <c r="Y3003" s="31"/>
      <c r="Z3003" s="31"/>
      <c r="AA3003" s="43"/>
      <c r="AB3003" s="18"/>
      <c r="AC3003" s="18"/>
      <c r="AE3003" s="18"/>
      <c r="AF3003" s="18"/>
      <c r="AG3003" s="18"/>
      <c r="AI3003" s="18"/>
      <c r="AK3003" s="18"/>
      <c r="AL3003" s="18"/>
      <c r="AN3003" s="36"/>
      <c r="AO3003" s="36"/>
      <c r="AP3003" s="36"/>
      <c r="AQ3003" s="36"/>
      <c r="AR3003" s="36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</row>
    <row r="3004" spans="6:69" x14ac:dyDescent="0.25">
      <c r="F3004" s="18"/>
      <c r="G3004" s="18"/>
      <c r="H3004" s="252"/>
      <c r="I3004" s="18"/>
      <c r="J3004" s="18"/>
      <c r="W3004" s="215"/>
      <c r="X3004" s="18"/>
      <c r="Y3004" s="31"/>
      <c r="Z3004" s="31"/>
      <c r="AA3004" s="43"/>
      <c r="AB3004" s="18"/>
      <c r="AC3004" s="18"/>
      <c r="AE3004" s="18"/>
      <c r="AF3004" s="18"/>
      <c r="AG3004" s="18"/>
      <c r="AI3004" s="18"/>
      <c r="AK3004" s="18"/>
      <c r="AL3004" s="18"/>
      <c r="AN3004" s="36"/>
      <c r="AO3004" s="36"/>
      <c r="AP3004" s="36"/>
      <c r="AQ3004" s="36"/>
      <c r="AR3004" s="36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</row>
    <row r="3005" spans="6:69" x14ac:dyDescent="0.25">
      <c r="F3005" s="18"/>
      <c r="G3005" s="18"/>
      <c r="H3005" s="252"/>
      <c r="I3005" s="18"/>
      <c r="J3005" s="18"/>
      <c r="W3005" s="215"/>
      <c r="X3005" s="18"/>
      <c r="Y3005" s="31"/>
      <c r="Z3005" s="31"/>
      <c r="AA3005" s="43"/>
      <c r="AB3005" s="18"/>
      <c r="AC3005" s="18"/>
      <c r="AE3005" s="18"/>
      <c r="AF3005" s="18"/>
      <c r="AG3005" s="18"/>
      <c r="AI3005" s="18"/>
      <c r="AK3005" s="18"/>
      <c r="AL3005" s="18"/>
      <c r="AN3005" s="36"/>
      <c r="AO3005" s="36"/>
      <c r="AP3005" s="36"/>
      <c r="AQ3005" s="36"/>
      <c r="AR3005" s="36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</row>
    <row r="3006" spans="6:69" x14ac:dyDescent="0.25">
      <c r="F3006" s="18"/>
      <c r="G3006" s="18"/>
      <c r="H3006" s="252"/>
      <c r="I3006" s="18"/>
      <c r="J3006" s="18"/>
      <c r="W3006" s="215"/>
      <c r="X3006" s="18"/>
      <c r="Y3006" s="31"/>
      <c r="Z3006" s="31"/>
      <c r="AA3006" s="43"/>
      <c r="AB3006" s="18"/>
      <c r="AC3006" s="18"/>
      <c r="AE3006" s="18"/>
      <c r="AF3006" s="18"/>
      <c r="AG3006" s="18"/>
      <c r="AI3006" s="18"/>
      <c r="AK3006" s="18"/>
      <c r="AL3006" s="18"/>
      <c r="AN3006" s="36"/>
      <c r="AO3006" s="36"/>
      <c r="AP3006" s="36"/>
      <c r="AQ3006" s="36"/>
      <c r="AR3006" s="36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</row>
    <row r="3007" spans="6:69" x14ac:dyDescent="0.25">
      <c r="F3007" s="18"/>
      <c r="G3007" s="18"/>
      <c r="H3007" s="252"/>
      <c r="I3007" s="18"/>
      <c r="J3007" s="18"/>
      <c r="W3007" s="215"/>
      <c r="X3007" s="18"/>
      <c r="Y3007" s="31"/>
      <c r="Z3007" s="31"/>
      <c r="AA3007" s="43"/>
      <c r="AB3007" s="18"/>
      <c r="AC3007" s="18"/>
      <c r="AE3007" s="18"/>
      <c r="AF3007" s="18"/>
      <c r="AG3007" s="18"/>
      <c r="AI3007" s="18"/>
      <c r="AK3007" s="18"/>
      <c r="AL3007" s="18"/>
      <c r="AN3007" s="36"/>
      <c r="AO3007" s="36"/>
      <c r="AP3007" s="36"/>
      <c r="AQ3007" s="36"/>
      <c r="AR3007" s="36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</row>
    <row r="3008" spans="6:69" x14ac:dyDescent="0.25">
      <c r="F3008" s="18"/>
      <c r="G3008" s="18"/>
      <c r="H3008" s="252"/>
      <c r="I3008" s="18"/>
      <c r="J3008" s="18"/>
      <c r="W3008" s="215"/>
      <c r="X3008" s="18"/>
      <c r="Y3008" s="31"/>
      <c r="Z3008" s="31"/>
      <c r="AA3008" s="43"/>
      <c r="AB3008" s="18"/>
      <c r="AC3008" s="18"/>
      <c r="AE3008" s="18"/>
      <c r="AF3008" s="18"/>
      <c r="AG3008" s="18"/>
      <c r="AI3008" s="18"/>
      <c r="AK3008" s="18"/>
      <c r="AL3008" s="18"/>
      <c r="AN3008" s="36"/>
      <c r="AO3008" s="36"/>
      <c r="AP3008" s="36"/>
      <c r="AQ3008" s="36"/>
      <c r="AR3008" s="36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</row>
    <row r="3009" spans="6:69" x14ac:dyDescent="0.25">
      <c r="F3009" s="18"/>
      <c r="G3009" s="18"/>
      <c r="H3009" s="252"/>
      <c r="I3009" s="18"/>
      <c r="J3009" s="18"/>
      <c r="W3009" s="215"/>
      <c r="X3009" s="18"/>
      <c r="Y3009" s="31"/>
      <c r="Z3009" s="31"/>
      <c r="AA3009" s="43"/>
      <c r="AB3009" s="18"/>
      <c r="AC3009" s="18"/>
      <c r="AE3009" s="18"/>
      <c r="AF3009" s="18"/>
      <c r="AG3009" s="18"/>
      <c r="AI3009" s="18"/>
      <c r="AK3009" s="18"/>
      <c r="AL3009" s="18"/>
      <c r="AN3009" s="36"/>
      <c r="AO3009" s="36"/>
      <c r="AP3009" s="36"/>
      <c r="AQ3009" s="36"/>
      <c r="AR3009" s="36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</row>
    <row r="3010" spans="6:69" x14ac:dyDescent="0.25">
      <c r="F3010" s="18"/>
      <c r="G3010" s="18"/>
      <c r="H3010" s="252"/>
      <c r="I3010" s="18"/>
      <c r="J3010" s="18"/>
      <c r="W3010" s="215"/>
      <c r="X3010" s="18"/>
      <c r="Y3010" s="31"/>
      <c r="Z3010" s="31"/>
      <c r="AA3010" s="43"/>
      <c r="AB3010" s="18"/>
      <c r="AC3010" s="18"/>
      <c r="AE3010" s="18"/>
      <c r="AF3010" s="18"/>
      <c r="AG3010" s="18"/>
      <c r="AI3010" s="18"/>
      <c r="AK3010" s="18"/>
      <c r="AL3010" s="18"/>
      <c r="AN3010" s="36"/>
      <c r="AO3010" s="36"/>
      <c r="AP3010" s="36"/>
      <c r="AQ3010" s="36"/>
      <c r="AR3010" s="36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8"/>
      <c r="BL3010" s="18"/>
      <c r="BM3010" s="18"/>
      <c r="BN3010" s="18"/>
      <c r="BO3010" s="18"/>
      <c r="BP3010" s="18"/>
      <c r="BQ3010" s="18"/>
    </row>
    <row r="3011" spans="6:69" x14ac:dyDescent="0.25">
      <c r="F3011" s="18"/>
      <c r="G3011" s="18"/>
      <c r="H3011" s="252"/>
      <c r="I3011" s="18"/>
      <c r="J3011" s="18"/>
      <c r="W3011" s="215"/>
      <c r="X3011" s="18"/>
      <c r="Y3011" s="31"/>
      <c r="Z3011" s="31"/>
      <c r="AA3011" s="43"/>
      <c r="AB3011" s="18"/>
      <c r="AC3011" s="18"/>
      <c r="AE3011" s="18"/>
      <c r="AF3011" s="18"/>
      <c r="AG3011" s="18"/>
      <c r="AI3011" s="18"/>
      <c r="AK3011" s="18"/>
      <c r="AL3011" s="18"/>
      <c r="AN3011" s="36"/>
      <c r="AO3011" s="36"/>
      <c r="AP3011" s="36"/>
      <c r="AQ3011" s="36"/>
      <c r="AR3011" s="36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</row>
    <row r="3012" spans="6:69" x14ac:dyDescent="0.25">
      <c r="F3012" s="18"/>
      <c r="G3012" s="18"/>
      <c r="H3012" s="252"/>
      <c r="I3012" s="18"/>
      <c r="J3012" s="18"/>
      <c r="W3012" s="215"/>
      <c r="X3012" s="18"/>
      <c r="Y3012" s="31"/>
      <c r="Z3012" s="31"/>
      <c r="AA3012" s="43"/>
      <c r="AB3012" s="18"/>
      <c r="AC3012" s="18"/>
      <c r="AE3012" s="18"/>
      <c r="AF3012" s="18"/>
      <c r="AG3012" s="18"/>
      <c r="AI3012" s="18"/>
      <c r="AK3012" s="18"/>
      <c r="AL3012" s="18"/>
      <c r="AN3012" s="36"/>
      <c r="AO3012" s="36"/>
      <c r="AP3012" s="36"/>
      <c r="AQ3012" s="36"/>
      <c r="AR3012" s="36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</row>
    <row r="3013" spans="6:69" x14ac:dyDescent="0.25">
      <c r="F3013" s="18"/>
      <c r="G3013" s="18"/>
      <c r="H3013" s="252"/>
      <c r="I3013" s="18"/>
      <c r="J3013" s="18"/>
      <c r="W3013" s="215"/>
      <c r="X3013" s="18"/>
      <c r="Y3013" s="31"/>
      <c r="Z3013" s="31"/>
      <c r="AA3013" s="43"/>
      <c r="AB3013" s="18"/>
      <c r="AC3013" s="18"/>
      <c r="AE3013" s="18"/>
      <c r="AF3013" s="18"/>
      <c r="AG3013" s="18"/>
      <c r="AI3013" s="18"/>
      <c r="AK3013" s="18"/>
      <c r="AL3013" s="18"/>
      <c r="AN3013" s="36"/>
      <c r="AO3013" s="36"/>
      <c r="AP3013" s="36"/>
      <c r="AQ3013" s="36"/>
      <c r="AR3013" s="36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</row>
    <row r="3014" spans="6:69" x14ac:dyDescent="0.25">
      <c r="F3014" s="18"/>
      <c r="G3014" s="18"/>
      <c r="H3014" s="252"/>
      <c r="I3014" s="18"/>
      <c r="J3014" s="18"/>
      <c r="W3014" s="215"/>
      <c r="X3014" s="18"/>
      <c r="Y3014" s="31"/>
      <c r="Z3014" s="31"/>
      <c r="AA3014" s="43"/>
      <c r="AB3014" s="18"/>
      <c r="AC3014" s="18"/>
      <c r="AE3014" s="18"/>
      <c r="AF3014" s="18"/>
      <c r="AG3014" s="18"/>
      <c r="AI3014" s="18"/>
      <c r="AK3014" s="18"/>
      <c r="AL3014" s="18"/>
      <c r="AN3014" s="36"/>
      <c r="AO3014" s="36"/>
      <c r="AP3014" s="36"/>
      <c r="AQ3014" s="36"/>
      <c r="AR3014" s="36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</row>
    <row r="3015" spans="6:69" x14ac:dyDescent="0.25">
      <c r="F3015" s="18"/>
      <c r="G3015" s="18"/>
      <c r="H3015" s="252"/>
      <c r="I3015" s="18"/>
      <c r="J3015" s="18"/>
      <c r="W3015" s="215"/>
      <c r="X3015" s="18"/>
      <c r="Y3015" s="31"/>
      <c r="Z3015" s="31"/>
      <c r="AA3015" s="43"/>
      <c r="AB3015" s="18"/>
      <c r="AC3015" s="18"/>
      <c r="AE3015" s="18"/>
      <c r="AF3015" s="18"/>
      <c r="AG3015" s="18"/>
      <c r="AI3015" s="18"/>
      <c r="AK3015" s="18"/>
      <c r="AL3015" s="18"/>
      <c r="AN3015" s="36"/>
      <c r="AO3015" s="36"/>
      <c r="AP3015" s="36"/>
      <c r="AQ3015" s="36"/>
      <c r="AR3015" s="36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</row>
    <row r="3016" spans="6:69" x14ac:dyDescent="0.25">
      <c r="F3016" s="18"/>
      <c r="G3016" s="18"/>
      <c r="H3016" s="252"/>
      <c r="I3016" s="18"/>
      <c r="J3016" s="18"/>
      <c r="W3016" s="215"/>
      <c r="X3016" s="18"/>
      <c r="Y3016" s="31"/>
      <c r="Z3016" s="31"/>
      <c r="AA3016" s="43"/>
      <c r="AB3016" s="18"/>
      <c r="AC3016" s="18"/>
      <c r="AE3016" s="18"/>
      <c r="AF3016" s="18"/>
      <c r="AG3016" s="18"/>
      <c r="AI3016" s="18"/>
      <c r="AK3016" s="18"/>
      <c r="AL3016" s="18"/>
      <c r="AN3016" s="36"/>
      <c r="AO3016" s="36"/>
      <c r="AP3016" s="36"/>
      <c r="AQ3016" s="36"/>
      <c r="AR3016" s="36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8"/>
      <c r="BL3016" s="18"/>
      <c r="BM3016" s="18"/>
      <c r="BN3016" s="18"/>
      <c r="BO3016" s="18"/>
      <c r="BP3016" s="18"/>
      <c r="BQ3016" s="18"/>
    </row>
    <row r="3017" spans="6:69" x14ac:dyDescent="0.25">
      <c r="F3017" s="18"/>
      <c r="G3017" s="18"/>
      <c r="H3017" s="252"/>
      <c r="I3017" s="18"/>
      <c r="J3017" s="18"/>
      <c r="W3017" s="215"/>
      <c r="X3017" s="18"/>
      <c r="Y3017" s="31"/>
      <c r="Z3017" s="31"/>
      <c r="AA3017" s="43"/>
      <c r="AB3017" s="18"/>
      <c r="AC3017" s="18"/>
      <c r="AE3017" s="18"/>
      <c r="AF3017" s="18"/>
      <c r="AG3017" s="18"/>
      <c r="AI3017" s="18"/>
      <c r="AK3017" s="18"/>
      <c r="AL3017" s="18"/>
      <c r="AN3017" s="36"/>
      <c r="AO3017" s="36"/>
      <c r="AP3017" s="36"/>
      <c r="AQ3017" s="36"/>
      <c r="AR3017" s="36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</row>
    <row r="3018" spans="6:69" x14ac:dyDescent="0.25">
      <c r="F3018" s="18"/>
      <c r="G3018" s="18"/>
      <c r="H3018" s="252"/>
      <c r="I3018" s="18"/>
      <c r="J3018" s="18"/>
      <c r="W3018" s="215"/>
      <c r="X3018" s="18"/>
      <c r="Y3018" s="31"/>
      <c r="Z3018" s="31"/>
      <c r="AA3018" s="43"/>
      <c r="AB3018" s="18"/>
      <c r="AC3018" s="18"/>
      <c r="AE3018" s="18"/>
      <c r="AF3018" s="18"/>
      <c r="AG3018" s="18"/>
      <c r="AI3018" s="18"/>
      <c r="AK3018" s="18"/>
      <c r="AL3018" s="18"/>
      <c r="AN3018" s="36"/>
      <c r="AO3018" s="36"/>
      <c r="AP3018" s="36"/>
      <c r="AQ3018" s="36"/>
      <c r="AR3018" s="36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</row>
    <row r="3019" spans="6:69" x14ac:dyDescent="0.25">
      <c r="F3019" s="18"/>
      <c r="G3019" s="18"/>
      <c r="H3019" s="252"/>
      <c r="I3019" s="18"/>
      <c r="J3019" s="18"/>
      <c r="W3019" s="215"/>
      <c r="X3019" s="18"/>
      <c r="Y3019" s="31"/>
      <c r="Z3019" s="31"/>
      <c r="AA3019" s="43"/>
      <c r="AB3019" s="18"/>
      <c r="AC3019" s="18"/>
      <c r="AE3019" s="18"/>
      <c r="AF3019" s="18"/>
      <c r="AG3019" s="18"/>
      <c r="AI3019" s="18"/>
      <c r="AK3019" s="18"/>
      <c r="AL3019" s="18"/>
      <c r="AN3019" s="36"/>
      <c r="AO3019" s="36"/>
      <c r="AP3019" s="36"/>
      <c r="AQ3019" s="36"/>
      <c r="AR3019" s="36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</row>
    <row r="3020" spans="6:69" x14ac:dyDescent="0.25">
      <c r="F3020" s="18"/>
      <c r="G3020" s="18"/>
      <c r="H3020" s="252"/>
      <c r="I3020" s="18"/>
      <c r="J3020" s="18"/>
      <c r="W3020" s="215"/>
      <c r="X3020" s="18"/>
      <c r="Y3020" s="31"/>
      <c r="Z3020" s="31"/>
      <c r="AA3020" s="43"/>
      <c r="AB3020" s="18"/>
      <c r="AC3020" s="18"/>
      <c r="AE3020" s="18"/>
      <c r="AF3020" s="18"/>
      <c r="AG3020" s="18"/>
      <c r="AI3020" s="18"/>
      <c r="AK3020" s="18"/>
      <c r="AL3020" s="18"/>
      <c r="AN3020" s="36"/>
      <c r="AO3020" s="36"/>
      <c r="AP3020" s="36"/>
      <c r="AQ3020" s="36"/>
      <c r="AR3020" s="36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</row>
    <row r="3021" spans="6:69" x14ac:dyDescent="0.25">
      <c r="F3021" s="18"/>
      <c r="G3021" s="18"/>
      <c r="H3021" s="252"/>
      <c r="I3021" s="18"/>
      <c r="J3021" s="18"/>
      <c r="W3021" s="215"/>
      <c r="X3021" s="18"/>
      <c r="Y3021" s="31"/>
      <c r="Z3021" s="31"/>
      <c r="AA3021" s="43"/>
      <c r="AB3021" s="18"/>
      <c r="AC3021" s="18"/>
      <c r="AE3021" s="18"/>
      <c r="AF3021" s="18"/>
      <c r="AG3021" s="18"/>
      <c r="AI3021" s="18"/>
      <c r="AK3021" s="18"/>
      <c r="AL3021" s="18"/>
      <c r="AN3021" s="36"/>
      <c r="AO3021" s="36"/>
      <c r="AP3021" s="36"/>
      <c r="AQ3021" s="36"/>
      <c r="AR3021" s="36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</row>
    <row r="3022" spans="6:69" x14ac:dyDescent="0.25">
      <c r="F3022" s="18"/>
      <c r="G3022" s="18"/>
      <c r="H3022" s="252"/>
      <c r="I3022" s="18"/>
      <c r="J3022" s="18"/>
      <c r="W3022" s="215"/>
      <c r="X3022" s="18"/>
      <c r="Y3022" s="31"/>
      <c r="Z3022" s="31"/>
      <c r="AA3022" s="43"/>
      <c r="AB3022" s="18"/>
      <c r="AC3022" s="18"/>
      <c r="AE3022" s="18"/>
      <c r="AF3022" s="18"/>
      <c r="AG3022" s="18"/>
      <c r="AI3022" s="18"/>
      <c r="AK3022" s="18"/>
      <c r="AL3022" s="18"/>
      <c r="AN3022" s="36"/>
      <c r="AO3022" s="36"/>
      <c r="AP3022" s="36"/>
      <c r="AQ3022" s="36"/>
      <c r="AR3022" s="36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</row>
    <row r="3023" spans="6:69" x14ac:dyDescent="0.25">
      <c r="F3023" s="18"/>
      <c r="G3023" s="18"/>
      <c r="H3023" s="252"/>
      <c r="I3023" s="18"/>
      <c r="J3023" s="18"/>
      <c r="W3023" s="215"/>
      <c r="X3023" s="18"/>
      <c r="Y3023" s="31"/>
      <c r="Z3023" s="31"/>
      <c r="AA3023" s="43"/>
      <c r="AB3023" s="18"/>
      <c r="AC3023" s="18"/>
      <c r="AE3023" s="18"/>
      <c r="AF3023" s="18"/>
      <c r="AG3023" s="18"/>
      <c r="AI3023" s="18"/>
      <c r="AK3023" s="18"/>
      <c r="AL3023" s="18"/>
      <c r="AN3023" s="36"/>
      <c r="AO3023" s="36"/>
      <c r="AP3023" s="36"/>
      <c r="AQ3023" s="36"/>
      <c r="AR3023" s="36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</row>
    <row r="3024" spans="6:69" x14ac:dyDescent="0.25">
      <c r="F3024" s="18"/>
      <c r="G3024" s="18"/>
      <c r="H3024" s="252"/>
      <c r="I3024" s="18"/>
      <c r="J3024" s="18"/>
      <c r="W3024" s="215"/>
      <c r="X3024" s="18"/>
      <c r="Y3024" s="31"/>
      <c r="Z3024" s="31"/>
      <c r="AA3024" s="43"/>
      <c r="AB3024" s="18"/>
      <c r="AC3024" s="18"/>
      <c r="AE3024" s="18"/>
      <c r="AF3024" s="18"/>
      <c r="AG3024" s="18"/>
      <c r="AI3024" s="18"/>
      <c r="AK3024" s="18"/>
      <c r="AL3024" s="18"/>
      <c r="AN3024" s="36"/>
      <c r="AO3024" s="36"/>
      <c r="AP3024" s="36"/>
      <c r="AQ3024" s="36"/>
      <c r="AR3024" s="36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</row>
    <row r="3025" spans="6:69" x14ac:dyDescent="0.25">
      <c r="F3025" s="18"/>
      <c r="G3025" s="18"/>
      <c r="H3025" s="252"/>
      <c r="I3025" s="18"/>
      <c r="J3025" s="18"/>
      <c r="W3025" s="215"/>
      <c r="X3025" s="18"/>
      <c r="Y3025" s="31"/>
      <c r="Z3025" s="31"/>
      <c r="AA3025" s="43"/>
      <c r="AB3025" s="18"/>
      <c r="AC3025" s="18"/>
      <c r="AE3025" s="18"/>
      <c r="AF3025" s="18"/>
      <c r="AG3025" s="18"/>
      <c r="AI3025" s="18"/>
      <c r="AK3025" s="18"/>
      <c r="AL3025" s="18"/>
      <c r="AN3025" s="36"/>
      <c r="AO3025" s="36"/>
      <c r="AP3025" s="36"/>
      <c r="AQ3025" s="36"/>
      <c r="AR3025" s="36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</row>
    <row r="3026" spans="6:69" x14ac:dyDescent="0.25">
      <c r="F3026" s="18"/>
      <c r="G3026" s="18"/>
      <c r="H3026" s="252"/>
      <c r="I3026" s="18"/>
      <c r="J3026" s="18"/>
      <c r="W3026" s="215"/>
      <c r="X3026" s="18"/>
      <c r="Y3026" s="31"/>
      <c r="Z3026" s="31"/>
      <c r="AA3026" s="43"/>
      <c r="AB3026" s="18"/>
      <c r="AC3026" s="18"/>
      <c r="AE3026" s="18"/>
      <c r="AF3026" s="18"/>
      <c r="AG3026" s="18"/>
      <c r="AI3026" s="18"/>
      <c r="AK3026" s="18"/>
      <c r="AL3026" s="18"/>
      <c r="AN3026" s="36"/>
      <c r="AO3026" s="36"/>
      <c r="AP3026" s="36"/>
      <c r="AQ3026" s="36"/>
      <c r="AR3026" s="36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8"/>
      <c r="BL3026" s="18"/>
      <c r="BM3026" s="18"/>
      <c r="BN3026" s="18"/>
      <c r="BO3026" s="18"/>
      <c r="BP3026" s="18"/>
      <c r="BQ3026" s="18"/>
    </row>
    <row r="3027" spans="6:69" x14ac:dyDescent="0.25">
      <c r="F3027" s="18"/>
      <c r="G3027" s="18"/>
      <c r="H3027" s="252"/>
      <c r="I3027" s="18"/>
      <c r="J3027" s="18"/>
      <c r="W3027" s="215"/>
      <c r="X3027" s="18"/>
      <c r="Y3027" s="31"/>
      <c r="Z3027" s="31"/>
      <c r="AA3027" s="43"/>
      <c r="AB3027" s="18"/>
      <c r="AC3027" s="18"/>
      <c r="AE3027" s="18"/>
      <c r="AF3027" s="18"/>
      <c r="AG3027" s="18"/>
      <c r="AI3027" s="18"/>
      <c r="AK3027" s="18"/>
      <c r="AL3027" s="18"/>
      <c r="AN3027" s="36"/>
      <c r="AO3027" s="36"/>
      <c r="AP3027" s="36"/>
      <c r="AQ3027" s="36"/>
      <c r="AR3027" s="36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</row>
    <row r="3028" spans="6:69" x14ac:dyDescent="0.25">
      <c r="F3028" s="18"/>
      <c r="G3028" s="18"/>
      <c r="H3028" s="252"/>
      <c r="I3028" s="18"/>
      <c r="J3028" s="18"/>
      <c r="W3028" s="215"/>
      <c r="X3028" s="18"/>
      <c r="Y3028" s="31"/>
      <c r="Z3028" s="31"/>
      <c r="AA3028" s="43"/>
      <c r="AB3028" s="18"/>
      <c r="AC3028" s="18"/>
      <c r="AE3028" s="18"/>
      <c r="AF3028" s="18"/>
      <c r="AG3028" s="18"/>
      <c r="AI3028" s="18"/>
      <c r="AK3028" s="18"/>
      <c r="AL3028" s="18"/>
      <c r="AN3028" s="36"/>
      <c r="AO3028" s="36"/>
      <c r="AP3028" s="36"/>
      <c r="AQ3028" s="36"/>
      <c r="AR3028" s="36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</row>
    <row r="3029" spans="6:69" x14ac:dyDescent="0.25">
      <c r="F3029" s="18"/>
      <c r="G3029" s="18"/>
      <c r="H3029" s="252"/>
      <c r="I3029" s="18"/>
      <c r="J3029" s="18"/>
      <c r="W3029" s="215"/>
      <c r="X3029" s="18"/>
      <c r="Y3029" s="31"/>
      <c r="Z3029" s="31"/>
      <c r="AA3029" s="43"/>
      <c r="AB3029" s="18"/>
      <c r="AC3029" s="18"/>
      <c r="AE3029" s="18"/>
      <c r="AF3029" s="18"/>
      <c r="AG3029" s="18"/>
      <c r="AI3029" s="18"/>
      <c r="AK3029" s="18"/>
      <c r="AL3029" s="18"/>
      <c r="AN3029" s="36"/>
      <c r="AO3029" s="36"/>
      <c r="AP3029" s="36"/>
      <c r="AQ3029" s="36"/>
      <c r="AR3029" s="36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</row>
    <row r="3030" spans="6:69" x14ac:dyDescent="0.25">
      <c r="F3030" s="18"/>
      <c r="G3030" s="18"/>
      <c r="H3030" s="252"/>
      <c r="I3030" s="18"/>
      <c r="J3030" s="18"/>
      <c r="W3030" s="215"/>
      <c r="X3030" s="18"/>
      <c r="Y3030" s="31"/>
      <c r="Z3030" s="31"/>
      <c r="AA3030" s="43"/>
      <c r="AB3030" s="18"/>
      <c r="AC3030" s="18"/>
      <c r="AE3030" s="18"/>
      <c r="AF3030" s="18"/>
      <c r="AG3030" s="18"/>
      <c r="AI3030" s="18"/>
      <c r="AK3030" s="18"/>
      <c r="AL3030" s="18"/>
      <c r="AN3030" s="36"/>
      <c r="AO3030" s="36"/>
      <c r="AP3030" s="36"/>
      <c r="AQ3030" s="36"/>
      <c r="AR3030" s="36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</row>
    <row r="3031" spans="6:69" x14ac:dyDescent="0.25">
      <c r="F3031" s="18"/>
      <c r="G3031" s="18"/>
      <c r="H3031" s="252"/>
      <c r="I3031" s="18"/>
      <c r="J3031" s="18"/>
      <c r="W3031" s="215"/>
      <c r="X3031" s="18"/>
      <c r="Y3031" s="31"/>
      <c r="Z3031" s="31"/>
      <c r="AA3031" s="43"/>
      <c r="AB3031" s="18"/>
      <c r="AC3031" s="18"/>
      <c r="AE3031" s="18"/>
      <c r="AF3031" s="18"/>
      <c r="AG3031" s="18"/>
      <c r="AI3031" s="18"/>
      <c r="AK3031" s="18"/>
      <c r="AL3031" s="18"/>
      <c r="AN3031" s="36"/>
      <c r="AO3031" s="36"/>
      <c r="AP3031" s="36"/>
      <c r="AQ3031" s="36"/>
      <c r="AR3031" s="36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</row>
    <row r="3032" spans="6:69" x14ac:dyDescent="0.25">
      <c r="F3032" s="18"/>
      <c r="G3032" s="18"/>
      <c r="H3032" s="252"/>
      <c r="I3032" s="18"/>
      <c r="J3032" s="18"/>
      <c r="W3032" s="215"/>
      <c r="X3032" s="18"/>
      <c r="Y3032" s="31"/>
      <c r="Z3032" s="31"/>
      <c r="AA3032" s="43"/>
      <c r="AB3032" s="18"/>
      <c r="AC3032" s="18"/>
      <c r="AE3032" s="18"/>
      <c r="AF3032" s="18"/>
      <c r="AG3032" s="18"/>
      <c r="AI3032" s="18"/>
      <c r="AK3032" s="18"/>
      <c r="AL3032" s="18"/>
      <c r="AN3032" s="36"/>
      <c r="AO3032" s="36"/>
      <c r="AP3032" s="36"/>
      <c r="AQ3032" s="36"/>
      <c r="AR3032" s="36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8"/>
      <c r="BL3032" s="18"/>
      <c r="BM3032" s="18"/>
      <c r="BN3032" s="18"/>
      <c r="BO3032" s="18"/>
      <c r="BP3032" s="18"/>
      <c r="BQ3032" s="18"/>
    </row>
    <row r="3033" spans="6:69" x14ac:dyDescent="0.25">
      <c r="F3033" s="18"/>
      <c r="G3033" s="18"/>
      <c r="H3033" s="252"/>
      <c r="I3033" s="18"/>
      <c r="J3033" s="18"/>
      <c r="W3033" s="215"/>
      <c r="X3033" s="18"/>
      <c r="Y3033" s="31"/>
      <c r="Z3033" s="31"/>
      <c r="AA3033" s="43"/>
      <c r="AB3033" s="18"/>
      <c r="AC3033" s="18"/>
      <c r="AE3033" s="18"/>
      <c r="AF3033" s="18"/>
      <c r="AG3033" s="18"/>
      <c r="AI3033" s="18"/>
      <c r="AK3033" s="18"/>
      <c r="AL3033" s="18"/>
      <c r="AN3033" s="36"/>
      <c r="AO3033" s="36"/>
      <c r="AP3033" s="36"/>
      <c r="AQ3033" s="36"/>
      <c r="AR3033" s="36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</row>
    <row r="3034" spans="6:69" x14ac:dyDescent="0.25">
      <c r="F3034" s="18"/>
      <c r="G3034" s="18"/>
      <c r="H3034" s="252"/>
      <c r="I3034" s="18"/>
      <c r="J3034" s="18"/>
      <c r="W3034" s="215"/>
      <c r="X3034" s="18"/>
      <c r="Y3034" s="31"/>
      <c r="Z3034" s="31"/>
      <c r="AA3034" s="43"/>
      <c r="AB3034" s="18"/>
      <c r="AC3034" s="18"/>
      <c r="AE3034" s="18"/>
      <c r="AF3034" s="18"/>
      <c r="AG3034" s="18"/>
      <c r="AI3034" s="18"/>
      <c r="AK3034" s="18"/>
      <c r="AL3034" s="18"/>
      <c r="AN3034" s="36"/>
      <c r="AO3034" s="36"/>
      <c r="AP3034" s="36"/>
      <c r="AQ3034" s="36"/>
      <c r="AR3034" s="36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</row>
    <row r="3035" spans="6:69" x14ac:dyDescent="0.25">
      <c r="F3035" s="18"/>
      <c r="G3035" s="18"/>
      <c r="H3035" s="252"/>
      <c r="I3035" s="18"/>
      <c r="J3035" s="18"/>
      <c r="W3035" s="215"/>
      <c r="X3035" s="18"/>
      <c r="Y3035" s="31"/>
      <c r="Z3035" s="31"/>
      <c r="AA3035" s="43"/>
      <c r="AB3035" s="18"/>
      <c r="AC3035" s="18"/>
      <c r="AE3035" s="18"/>
      <c r="AF3035" s="18"/>
      <c r="AG3035" s="18"/>
      <c r="AI3035" s="18"/>
      <c r="AK3035" s="18"/>
      <c r="AL3035" s="18"/>
      <c r="AN3035" s="36"/>
      <c r="AO3035" s="36"/>
      <c r="AP3035" s="36"/>
      <c r="AQ3035" s="36"/>
      <c r="AR3035" s="36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</row>
    <row r="3036" spans="6:69" x14ac:dyDescent="0.25">
      <c r="F3036" s="18"/>
      <c r="G3036" s="18"/>
      <c r="H3036" s="252"/>
      <c r="I3036" s="18"/>
      <c r="J3036" s="18"/>
      <c r="W3036" s="215"/>
      <c r="X3036" s="18"/>
      <c r="Y3036" s="31"/>
      <c r="Z3036" s="31"/>
      <c r="AA3036" s="43"/>
      <c r="AB3036" s="18"/>
      <c r="AC3036" s="18"/>
      <c r="AE3036" s="18"/>
      <c r="AF3036" s="18"/>
      <c r="AG3036" s="18"/>
      <c r="AI3036" s="18"/>
      <c r="AK3036" s="18"/>
      <c r="AL3036" s="18"/>
      <c r="AN3036" s="36"/>
      <c r="AO3036" s="36"/>
      <c r="AP3036" s="36"/>
      <c r="AQ3036" s="36"/>
      <c r="AR3036" s="36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</row>
    <row r="3037" spans="6:69" x14ac:dyDescent="0.25">
      <c r="F3037" s="18"/>
      <c r="G3037" s="18"/>
      <c r="H3037" s="252"/>
      <c r="I3037" s="18"/>
      <c r="J3037" s="18"/>
      <c r="W3037" s="215"/>
      <c r="X3037" s="18"/>
      <c r="Y3037" s="31"/>
      <c r="Z3037" s="31"/>
      <c r="AA3037" s="43"/>
      <c r="AB3037" s="18"/>
      <c r="AC3037" s="18"/>
      <c r="AE3037" s="18"/>
      <c r="AF3037" s="18"/>
      <c r="AG3037" s="18"/>
      <c r="AI3037" s="18"/>
      <c r="AK3037" s="18"/>
      <c r="AL3037" s="18"/>
      <c r="AN3037" s="36"/>
      <c r="AO3037" s="36"/>
      <c r="AP3037" s="36"/>
      <c r="AQ3037" s="36"/>
      <c r="AR3037" s="36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</row>
    <row r="3038" spans="6:69" x14ac:dyDescent="0.25">
      <c r="F3038" s="18"/>
      <c r="G3038" s="18"/>
      <c r="H3038" s="252"/>
      <c r="I3038" s="18"/>
      <c r="J3038" s="18"/>
      <c r="W3038" s="215"/>
      <c r="X3038" s="18"/>
      <c r="Y3038" s="31"/>
      <c r="Z3038" s="31"/>
      <c r="AA3038" s="43"/>
      <c r="AB3038" s="18"/>
      <c r="AC3038" s="18"/>
      <c r="AE3038" s="18"/>
      <c r="AF3038" s="18"/>
      <c r="AG3038" s="18"/>
      <c r="AI3038" s="18"/>
      <c r="AK3038" s="18"/>
      <c r="AL3038" s="18"/>
      <c r="AN3038" s="36"/>
      <c r="AO3038" s="36"/>
      <c r="AP3038" s="36"/>
      <c r="AQ3038" s="36"/>
      <c r="AR3038" s="36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</row>
    <row r="3039" spans="6:69" x14ac:dyDescent="0.25">
      <c r="F3039" s="18"/>
      <c r="G3039" s="18"/>
      <c r="H3039" s="252"/>
      <c r="I3039" s="18"/>
      <c r="J3039" s="18"/>
      <c r="W3039" s="215"/>
      <c r="X3039" s="18"/>
      <c r="Y3039" s="31"/>
      <c r="Z3039" s="31"/>
      <c r="AA3039" s="43"/>
      <c r="AB3039" s="18"/>
      <c r="AC3039" s="18"/>
      <c r="AE3039" s="18"/>
      <c r="AF3039" s="18"/>
      <c r="AG3039" s="18"/>
      <c r="AI3039" s="18"/>
      <c r="AK3039" s="18"/>
      <c r="AL3039" s="18"/>
      <c r="AN3039" s="36"/>
      <c r="AO3039" s="36"/>
      <c r="AP3039" s="36"/>
      <c r="AQ3039" s="36"/>
      <c r="AR3039" s="36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</row>
    <row r="3040" spans="6:69" x14ac:dyDescent="0.25">
      <c r="F3040" s="18"/>
      <c r="G3040" s="18"/>
      <c r="H3040" s="252"/>
      <c r="I3040" s="18"/>
      <c r="J3040" s="18"/>
      <c r="W3040" s="215"/>
      <c r="X3040" s="18"/>
      <c r="Y3040" s="31"/>
      <c r="Z3040" s="31"/>
      <c r="AA3040" s="43"/>
      <c r="AB3040" s="18"/>
      <c r="AC3040" s="18"/>
      <c r="AE3040" s="18"/>
      <c r="AF3040" s="18"/>
      <c r="AG3040" s="18"/>
      <c r="AI3040" s="18"/>
      <c r="AK3040" s="18"/>
      <c r="AL3040" s="18"/>
      <c r="AN3040" s="36"/>
      <c r="AO3040" s="36"/>
      <c r="AP3040" s="36"/>
      <c r="AQ3040" s="36"/>
      <c r="AR3040" s="36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</row>
    <row r="3041" spans="6:69" x14ac:dyDescent="0.25">
      <c r="F3041" s="18"/>
      <c r="G3041" s="18"/>
      <c r="H3041" s="252"/>
      <c r="I3041" s="18"/>
      <c r="J3041" s="18"/>
      <c r="W3041" s="215"/>
      <c r="X3041" s="18"/>
      <c r="Y3041" s="31"/>
      <c r="Z3041" s="31"/>
      <c r="AA3041" s="43"/>
      <c r="AB3041" s="18"/>
      <c r="AC3041" s="18"/>
      <c r="AE3041" s="18"/>
      <c r="AF3041" s="18"/>
      <c r="AG3041" s="18"/>
      <c r="AI3041" s="18"/>
      <c r="AK3041" s="18"/>
      <c r="AL3041" s="18"/>
      <c r="AN3041" s="36"/>
      <c r="AO3041" s="36"/>
      <c r="AP3041" s="36"/>
      <c r="AQ3041" s="36"/>
      <c r="AR3041" s="36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</row>
    <row r="3042" spans="6:69" x14ac:dyDescent="0.25">
      <c r="F3042" s="18"/>
      <c r="G3042" s="18"/>
      <c r="H3042" s="252"/>
      <c r="I3042" s="18"/>
      <c r="J3042" s="18"/>
      <c r="W3042" s="215"/>
      <c r="X3042" s="18"/>
      <c r="Y3042" s="31"/>
      <c r="Z3042" s="31"/>
      <c r="AA3042" s="43"/>
      <c r="AB3042" s="18"/>
      <c r="AC3042" s="18"/>
      <c r="AE3042" s="18"/>
      <c r="AF3042" s="18"/>
      <c r="AG3042" s="18"/>
      <c r="AI3042" s="18"/>
      <c r="AK3042" s="18"/>
      <c r="AL3042" s="18"/>
      <c r="AN3042" s="36"/>
      <c r="AO3042" s="36"/>
      <c r="AP3042" s="36"/>
      <c r="AQ3042" s="36"/>
      <c r="AR3042" s="36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8"/>
      <c r="BL3042" s="18"/>
      <c r="BM3042" s="18"/>
      <c r="BN3042" s="18"/>
      <c r="BO3042" s="18"/>
      <c r="BP3042" s="18"/>
      <c r="BQ3042" s="18"/>
    </row>
    <row r="3043" spans="6:69" x14ac:dyDescent="0.25">
      <c r="F3043" s="18"/>
      <c r="G3043" s="18"/>
      <c r="H3043" s="252"/>
      <c r="I3043" s="18"/>
      <c r="J3043" s="18"/>
      <c r="W3043" s="215"/>
      <c r="X3043" s="18"/>
      <c r="Y3043" s="31"/>
      <c r="Z3043" s="31"/>
      <c r="AA3043" s="43"/>
      <c r="AB3043" s="18"/>
      <c r="AC3043" s="18"/>
      <c r="AE3043" s="18"/>
      <c r="AF3043" s="18"/>
      <c r="AG3043" s="18"/>
      <c r="AI3043" s="18"/>
      <c r="AK3043" s="18"/>
      <c r="AL3043" s="18"/>
      <c r="AN3043" s="36"/>
      <c r="AO3043" s="36"/>
      <c r="AP3043" s="36"/>
      <c r="AQ3043" s="36"/>
      <c r="AR3043" s="36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</row>
    <row r="3044" spans="6:69" x14ac:dyDescent="0.25">
      <c r="F3044" s="18"/>
      <c r="G3044" s="18"/>
      <c r="H3044" s="252"/>
      <c r="I3044" s="18"/>
      <c r="J3044" s="18"/>
      <c r="W3044" s="215"/>
      <c r="X3044" s="18"/>
      <c r="Y3044" s="31"/>
      <c r="Z3044" s="31"/>
      <c r="AA3044" s="43"/>
      <c r="AB3044" s="18"/>
      <c r="AC3044" s="18"/>
      <c r="AE3044" s="18"/>
      <c r="AF3044" s="18"/>
      <c r="AG3044" s="18"/>
      <c r="AI3044" s="18"/>
      <c r="AK3044" s="18"/>
      <c r="AL3044" s="18"/>
      <c r="AN3044" s="36"/>
      <c r="AO3044" s="36"/>
      <c r="AP3044" s="36"/>
      <c r="AQ3044" s="36"/>
      <c r="AR3044" s="36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</row>
    <row r="3045" spans="6:69" x14ac:dyDescent="0.25">
      <c r="F3045" s="18"/>
      <c r="G3045" s="18"/>
      <c r="H3045" s="252"/>
      <c r="I3045" s="18"/>
      <c r="J3045" s="18"/>
      <c r="W3045" s="215"/>
      <c r="X3045" s="18"/>
      <c r="Y3045" s="31"/>
      <c r="Z3045" s="31"/>
      <c r="AA3045" s="43"/>
      <c r="AB3045" s="18"/>
      <c r="AC3045" s="18"/>
      <c r="AE3045" s="18"/>
      <c r="AF3045" s="18"/>
      <c r="AG3045" s="18"/>
      <c r="AI3045" s="18"/>
      <c r="AK3045" s="18"/>
      <c r="AL3045" s="18"/>
      <c r="AN3045" s="36"/>
      <c r="AO3045" s="36"/>
      <c r="AP3045" s="36"/>
      <c r="AQ3045" s="36"/>
      <c r="AR3045" s="36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</row>
    <row r="3046" spans="6:69" x14ac:dyDescent="0.25">
      <c r="F3046" s="18"/>
      <c r="G3046" s="18"/>
      <c r="H3046" s="252"/>
      <c r="I3046" s="18"/>
      <c r="J3046" s="18"/>
      <c r="W3046" s="215"/>
      <c r="X3046" s="18"/>
      <c r="Y3046" s="31"/>
      <c r="Z3046" s="31"/>
      <c r="AA3046" s="43"/>
      <c r="AB3046" s="18"/>
      <c r="AC3046" s="18"/>
      <c r="AE3046" s="18"/>
      <c r="AF3046" s="18"/>
      <c r="AG3046" s="18"/>
      <c r="AI3046" s="18"/>
      <c r="AK3046" s="18"/>
      <c r="AL3046" s="18"/>
      <c r="AN3046" s="36"/>
      <c r="AO3046" s="36"/>
      <c r="AP3046" s="36"/>
      <c r="AQ3046" s="36"/>
      <c r="AR3046" s="36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</row>
    <row r="3047" spans="6:69" x14ac:dyDescent="0.25">
      <c r="F3047" s="18"/>
      <c r="G3047" s="18"/>
      <c r="H3047" s="252"/>
      <c r="I3047" s="18"/>
      <c r="J3047" s="18"/>
      <c r="W3047" s="215"/>
      <c r="X3047" s="18"/>
      <c r="Y3047" s="31"/>
      <c r="Z3047" s="31"/>
      <c r="AA3047" s="43"/>
      <c r="AB3047" s="18"/>
      <c r="AC3047" s="18"/>
      <c r="AE3047" s="18"/>
      <c r="AF3047" s="18"/>
      <c r="AG3047" s="18"/>
      <c r="AI3047" s="18"/>
      <c r="AK3047" s="18"/>
      <c r="AL3047" s="18"/>
      <c r="AN3047" s="36"/>
      <c r="AO3047" s="36"/>
      <c r="AP3047" s="36"/>
      <c r="AQ3047" s="36"/>
      <c r="AR3047" s="36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</row>
    <row r="3048" spans="6:69" x14ac:dyDescent="0.25">
      <c r="F3048" s="18"/>
      <c r="G3048" s="18"/>
      <c r="H3048" s="252"/>
      <c r="I3048" s="18"/>
      <c r="J3048" s="18"/>
      <c r="W3048" s="215"/>
      <c r="X3048" s="18"/>
      <c r="Y3048" s="31"/>
      <c r="Z3048" s="31"/>
      <c r="AA3048" s="43"/>
      <c r="AB3048" s="18"/>
      <c r="AC3048" s="18"/>
      <c r="AE3048" s="18"/>
      <c r="AF3048" s="18"/>
      <c r="AG3048" s="18"/>
      <c r="AI3048" s="18"/>
      <c r="AK3048" s="18"/>
      <c r="AL3048" s="18"/>
      <c r="AN3048" s="36"/>
      <c r="AO3048" s="36"/>
      <c r="AP3048" s="36"/>
      <c r="AQ3048" s="36"/>
      <c r="AR3048" s="36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8"/>
      <c r="BL3048" s="18"/>
      <c r="BM3048" s="18"/>
      <c r="BN3048" s="18"/>
      <c r="BO3048" s="18"/>
      <c r="BP3048" s="18"/>
      <c r="BQ3048" s="18"/>
    </row>
    <row r="3049" spans="6:69" x14ac:dyDescent="0.25">
      <c r="F3049" s="18"/>
      <c r="G3049" s="18"/>
      <c r="H3049" s="252"/>
      <c r="I3049" s="18"/>
      <c r="J3049" s="18"/>
      <c r="W3049" s="215"/>
      <c r="X3049" s="18"/>
      <c r="Y3049" s="31"/>
      <c r="Z3049" s="31"/>
      <c r="AA3049" s="43"/>
      <c r="AB3049" s="18"/>
      <c r="AC3049" s="18"/>
      <c r="AE3049" s="18"/>
      <c r="AF3049" s="18"/>
      <c r="AG3049" s="18"/>
      <c r="AI3049" s="18"/>
      <c r="AK3049" s="18"/>
      <c r="AL3049" s="18"/>
      <c r="AN3049" s="36"/>
      <c r="AO3049" s="36"/>
      <c r="AP3049" s="36"/>
      <c r="AQ3049" s="36"/>
      <c r="AR3049" s="36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</row>
    <row r="3050" spans="6:69" x14ac:dyDescent="0.25">
      <c r="F3050" s="18"/>
      <c r="G3050" s="18"/>
      <c r="H3050" s="252"/>
      <c r="I3050" s="18"/>
      <c r="J3050" s="18"/>
      <c r="W3050" s="215"/>
      <c r="X3050" s="18"/>
      <c r="Y3050" s="31"/>
      <c r="Z3050" s="31"/>
      <c r="AA3050" s="43"/>
      <c r="AB3050" s="18"/>
      <c r="AC3050" s="18"/>
      <c r="AE3050" s="18"/>
      <c r="AF3050" s="18"/>
      <c r="AG3050" s="18"/>
      <c r="AI3050" s="18"/>
      <c r="AK3050" s="18"/>
      <c r="AL3050" s="18"/>
      <c r="AN3050" s="36"/>
      <c r="AO3050" s="36"/>
      <c r="AP3050" s="36"/>
      <c r="AQ3050" s="36"/>
      <c r="AR3050" s="36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</row>
    <row r="3051" spans="6:69" x14ac:dyDescent="0.25">
      <c r="F3051" s="18"/>
      <c r="G3051" s="18"/>
      <c r="H3051" s="252"/>
      <c r="I3051" s="18"/>
      <c r="J3051" s="18"/>
      <c r="W3051" s="215"/>
      <c r="X3051" s="18"/>
      <c r="Y3051" s="31"/>
      <c r="Z3051" s="31"/>
      <c r="AA3051" s="43"/>
      <c r="AB3051" s="18"/>
      <c r="AC3051" s="18"/>
      <c r="AE3051" s="18"/>
      <c r="AF3051" s="18"/>
      <c r="AG3051" s="18"/>
      <c r="AI3051" s="18"/>
      <c r="AK3051" s="18"/>
      <c r="AL3051" s="18"/>
      <c r="AN3051" s="36"/>
      <c r="AO3051" s="36"/>
      <c r="AP3051" s="36"/>
      <c r="AQ3051" s="36"/>
      <c r="AR3051" s="36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</row>
    <row r="3052" spans="6:69" x14ac:dyDescent="0.25">
      <c r="F3052" s="18"/>
      <c r="G3052" s="18"/>
      <c r="H3052" s="252"/>
      <c r="I3052" s="18"/>
      <c r="J3052" s="18"/>
      <c r="W3052" s="215"/>
      <c r="X3052" s="18"/>
      <c r="Y3052" s="31"/>
      <c r="Z3052" s="31"/>
      <c r="AA3052" s="43"/>
      <c r="AB3052" s="18"/>
      <c r="AC3052" s="18"/>
      <c r="AE3052" s="18"/>
      <c r="AF3052" s="18"/>
      <c r="AG3052" s="18"/>
      <c r="AI3052" s="18"/>
      <c r="AK3052" s="18"/>
      <c r="AL3052" s="18"/>
      <c r="AN3052" s="36"/>
      <c r="AO3052" s="36"/>
      <c r="AP3052" s="36"/>
      <c r="AQ3052" s="36"/>
      <c r="AR3052" s="36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</row>
    <row r="3053" spans="6:69" x14ac:dyDescent="0.25">
      <c r="F3053" s="18"/>
      <c r="G3053" s="18"/>
      <c r="H3053" s="252"/>
      <c r="I3053" s="18"/>
      <c r="J3053" s="18"/>
      <c r="W3053" s="215"/>
      <c r="X3053" s="18"/>
      <c r="Y3053" s="31"/>
      <c r="Z3053" s="31"/>
      <c r="AA3053" s="43"/>
      <c r="AB3053" s="18"/>
      <c r="AC3053" s="18"/>
      <c r="AE3053" s="18"/>
      <c r="AF3053" s="18"/>
      <c r="AG3053" s="18"/>
      <c r="AI3053" s="18"/>
      <c r="AK3053" s="18"/>
      <c r="AL3053" s="18"/>
      <c r="AN3053" s="36"/>
      <c r="AO3053" s="36"/>
      <c r="AP3053" s="36"/>
      <c r="AQ3053" s="36"/>
      <c r="AR3053" s="36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</row>
    <row r="3054" spans="6:69" x14ac:dyDescent="0.25">
      <c r="F3054" s="18"/>
      <c r="G3054" s="18"/>
      <c r="H3054" s="252"/>
      <c r="I3054" s="18"/>
      <c r="J3054" s="18"/>
      <c r="W3054" s="215"/>
      <c r="X3054" s="18"/>
      <c r="Y3054" s="31"/>
      <c r="Z3054" s="31"/>
      <c r="AA3054" s="43"/>
      <c r="AB3054" s="18"/>
      <c r="AC3054" s="18"/>
      <c r="AE3054" s="18"/>
      <c r="AF3054" s="18"/>
      <c r="AG3054" s="18"/>
      <c r="AI3054" s="18"/>
      <c r="AK3054" s="18"/>
      <c r="AL3054" s="18"/>
      <c r="AN3054" s="36"/>
      <c r="AO3054" s="36"/>
      <c r="AP3054" s="36"/>
      <c r="AQ3054" s="36"/>
      <c r="AR3054" s="36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</row>
    <row r="3055" spans="6:69" x14ac:dyDescent="0.25">
      <c r="F3055" s="18"/>
      <c r="G3055" s="18"/>
      <c r="H3055" s="252"/>
      <c r="I3055" s="18"/>
      <c r="J3055" s="18"/>
      <c r="W3055" s="215"/>
      <c r="X3055" s="18"/>
      <c r="Y3055" s="31"/>
      <c r="Z3055" s="31"/>
      <c r="AA3055" s="43"/>
      <c r="AB3055" s="18"/>
      <c r="AC3055" s="18"/>
      <c r="AE3055" s="18"/>
      <c r="AF3055" s="18"/>
      <c r="AG3055" s="18"/>
      <c r="AI3055" s="18"/>
      <c r="AK3055" s="18"/>
      <c r="AL3055" s="18"/>
      <c r="AN3055" s="36"/>
      <c r="AO3055" s="36"/>
      <c r="AP3055" s="36"/>
      <c r="AQ3055" s="36"/>
      <c r="AR3055" s="36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</row>
    <row r="3056" spans="6:69" x14ac:dyDescent="0.25">
      <c r="F3056" s="18"/>
      <c r="G3056" s="18"/>
      <c r="H3056" s="252"/>
      <c r="I3056" s="18"/>
      <c r="J3056" s="18"/>
      <c r="W3056" s="215"/>
      <c r="X3056" s="18"/>
      <c r="Y3056" s="31"/>
      <c r="Z3056" s="31"/>
      <c r="AA3056" s="43"/>
      <c r="AB3056" s="18"/>
      <c r="AC3056" s="18"/>
      <c r="AE3056" s="18"/>
      <c r="AF3056" s="18"/>
      <c r="AG3056" s="18"/>
      <c r="AI3056" s="18"/>
      <c r="AK3056" s="18"/>
      <c r="AL3056" s="18"/>
      <c r="AN3056" s="36"/>
      <c r="AO3056" s="36"/>
      <c r="AP3056" s="36"/>
      <c r="AQ3056" s="36"/>
      <c r="AR3056" s="36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</row>
    <row r="3057" spans="6:69" x14ac:dyDescent="0.25">
      <c r="F3057" s="18"/>
      <c r="G3057" s="18"/>
      <c r="H3057" s="252"/>
      <c r="I3057" s="18"/>
      <c r="J3057" s="18"/>
      <c r="W3057" s="215"/>
      <c r="X3057" s="18"/>
      <c r="Y3057" s="31"/>
      <c r="Z3057" s="31"/>
      <c r="AA3057" s="43"/>
      <c r="AB3057" s="18"/>
      <c r="AC3057" s="18"/>
      <c r="AE3057" s="18"/>
      <c r="AF3057" s="18"/>
      <c r="AG3057" s="18"/>
      <c r="AI3057" s="18"/>
      <c r="AK3057" s="18"/>
      <c r="AL3057" s="18"/>
      <c r="AN3057" s="36"/>
      <c r="AO3057" s="36"/>
      <c r="AP3057" s="36"/>
      <c r="AQ3057" s="36"/>
      <c r="AR3057" s="36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</row>
    <row r="3058" spans="6:69" x14ac:dyDescent="0.25">
      <c r="F3058" s="18"/>
      <c r="G3058" s="18"/>
      <c r="H3058" s="252"/>
      <c r="I3058" s="18"/>
      <c r="J3058" s="18"/>
      <c r="W3058" s="215"/>
      <c r="X3058" s="18"/>
      <c r="Y3058" s="31"/>
      <c r="Z3058" s="31"/>
      <c r="AA3058" s="43"/>
      <c r="AB3058" s="18"/>
      <c r="AC3058" s="18"/>
      <c r="AE3058" s="18"/>
      <c r="AF3058" s="18"/>
      <c r="AG3058" s="18"/>
      <c r="AI3058" s="18"/>
      <c r="AK3058" s="18"/>
      <c r="AL3058" s="18"/>
      <c r="AN3058" s="36"/>
      <c r="AO3058" s="36"/>
      <c r="AP3058" s="36"/>
      <c r="AQ3058" s="36"/>
      <c r="AR3058" s="36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8"/>
      <c r="BL3058" s="18"/>
      <c r="BM3058" s="18"/>
      <c r="BN3058" s="18"/>
      <c r="BO3058" s="18"/>
      <c r="BP3058" s="18"/>
      <c r="BQ3058" s="18"/>
    </row>
    <row r="3059" spans="6:69" x14ac:dyDescent="0.25">
      <c r="F3059" s="18"/>
      <c r="G3059" s="18"/>
      <c r="H3059" s="252"/>
      <c r="I3059" s="18"/>
      <c r="J3059" s="18"/>
      <c r="W3059" s="215"/>
      <c r="X3059" s="18"/>
      <c r="Y3059" s="31"/>
      <c r="Z3059" s="31"/>
      <c r="AA3059" s="43"/>
      <c r="AB3059" s="18"/>
      <c r="AC3059" s="18"/>
      <c r="AE3059" s="18"/>
      <c r="AF3059" s="18"/>
      <c r="AG3059" s="18"/>
      <c r="AI3059" s="18"/>
      <c r="AK3059" s="18"/>
      <c r="AL3059" s="18"/>
      <c r="AN3059" s="36"/>
      <c r="AO3059" s="36"/>
      <c r="AP3059" s="36"/>
      <c r="AQ3059" s="36"/>
      <c r="AR3059" s="36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</row>
    <row r="3060" spans="6:69" x14ac:dyDescent="0.25">
      <c r="F3060" s="18"/>
      <c r="G3060" s="18"/>
      <c r="H3060" s="252"/>
      <c r="I3060" s="18"/>
      <c r="J3060" s="18"/>
      <c r="W3060" s="215"/>
      <c r="X3060" s="18"/>
      <c r="Y3060" s="31"/>
      <c r="Z3060" s="31"/>
      <c r="AA3060" s="43"/>
      <c r="AB3060" s="18"/>
      <c r="AC3060" s="18"/>
      <c r="AE3060" s="18"/>
      <c r="AF3060" s="18"/>
      <c r="AG3060" s="18"/>
      <c r="AI3060" s="18"/>
      <c r="AK3060" s="18"/>
      <c r="AL3060" s="18"/>
      <c r="AN3060" s="36"/>
      <c r="AO3060" s="36"/>
      <c r="AP3060" s="36"/>
      <c r="AQ3060" s="36"/>
      <c r="AR3060" s="36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</row>
    <row r="3061" spans="6:69" x14ac:dyDescent="0.25">
      <c r="F3061" s="18"/>
      <c r="G3061" s="18"/>
      <c r="H3061" s="252"/>
      <c r="I3061" s="18"/>
      <c r="J3061" s="18"/>
      <c r="W3061" s="215"/>
      <c r="X3061" s="18"/>
      <c r="Y3061" s="31"/>
      <c r="Z3061" s="31"/>
      <c r="AA3061" s="43"/>
      <c r="AB3061" s="18"/>
      <c r="AC3061" s="18"/>
      <c r="AE3061" s="18"/>
      <c r="AF3061" s="18"/>
      <c r="AG3061" s="18"/>
      <c r="AI3061" s="18"/>
      <c r="AK3061" s="18"/>
      <c r="AL3061" s="18"/>
      <c r="AN3061" s="36"/>
      <c r="AO3061" s="36"/>
      <c r="AP3061" s="36"/>
      <c r="AQ3061" s="36"/>
      <c r="AR3061" s="36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</row>
    <row r="3062" spans="6:69" x14ac:dyDescent="0.25">
      <c r="F3062" s="18"/>
      <c r="G3062" s="18"/>
      <c r="H3062" s="252"/>
      <c r="I3062" s="18"/>
      <c r="J3062" s="18"/>
      <c r="W3062" s="215"/>
      <c r="X3062" s="18"/>
      <c r="Y3062" s="31"/>
      <c r="Z3062" s="31"/>
      <c r="AA3062" s="43"/>
      <c r="AB3062" s="18"/>
      <c r="AC3062" s="18"/>
      <c r="AE3062" s="18"/>
      <c r="AF3062" s="18"/>
      <c r="AG3062" s="18"/>
      <c r="AI3062" s="18"/>
      <c r="AK3062" s="18"/>
      <c r="AL3062" s="18"/>
      <c r="AN3062" s="36"/>
      <c r="AO3062" s="36"/>
      <c r="AP3062" s="36"/>
      <c r="AQ3062" s="36"/>
      <c r="AR3062" s="36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</row>
    <row r="3063" spans="6:69" x14ac:dyDescent="0.25">
      <c r="F3063" s="18"/>
      <c r="G3063" s="18"/>
      <c r="H3063" s="252"/>
      <c r="I3063" s="18"/>
      <c r="J3063" s="18"/>
      <c r="W3063" s="215"/>
      <c r="X3063" s="18"/>
      <c r="Y3063" s="31"/>
      <c r="Z3063" s="31"/>
      <c r="AA3063" s="43"/>
      <c r="AB3063" s="18"/>
      <c r="AC3063" s="18"/>
      <c r="AE3063" s="18"/>
      <c r="AF3063" s="18"/>
      <c r="AG3063" s="18"/>
      <c r="AI3063" s="18"/>
      <c r="AK3063" s="18"/>
      <c r="AL3063" s="18"/>
      <c r="AN3063" s="36"/>
      <c r="AO3063" s="36"/>
      <c r="AP3063" s="36"/>
      <c r="AQ3063" s="36"/>
      <c r="AR3063" s="36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</row>
    <row r="3064" spans="6:69" x14ac:dyDescent="0.25">
      <c r="F3064" s="18"/>
      <c r="G3064" s="18"/>
      <c r="H3064" s="252"/>
      <c r="I3064" s="18"/>
      <c r="J3064" s="18"/>
      <c r="W3064" s="215"/>
      <c r="X3064" s="18"/>
      <c r="Y3064" s="31"/>
      <c r="Z3064" s="31"/>
      <c r="AA3064" s="43"/>
      <c r="AB3064" s="18"/>
      <c r="AC3064" s="18"/>
      <c r="AE3064" s="18"/>
      <c r="AF3064" s="18"/>
      <c r="AG3064" s="18"/>
      <c r="AI3064" s="18"/>
      <c r="AK3064" s="18"/>
      <c r="AL3064" s="18"/>
      <c r="AN3064" s="36"/>
      <c r="AO3064" s="36"/>
      <c r="AP3064" s="36"/>
      <c r="AQ3064" s="36"/>
      <c r="AR3064" s="36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8"/>
      <c r="BL3064" s="18"/>
      <c r="BM3064" s="18"/>
      <c r="BN3064" s="18"/>
      <c r="BO3064" s="18"/>
      <c r="BP3064" s="18"/>
      <c r="BQ3064" s="18"/>
    </row>
    <row r="3065" spans="6:69" x14ac:dyDescent="0.25">
      <c r="F3065" s="18"/>
      <c r="G3065" s="18"/>
      <c r="H3065" s="252"/>
      <c r="I3065" s="18"/>
      <c r="J3065" s="18"/>
      <c r="W3065" s="215"/>
      <c r="X3065" s="18"/>
      <c r="Y3065" s="31"/>
      <c r="Z3065" s="31"/>
      <c r="AA3065" s="43"/>
      <c r="AB3065" s="18"/>
      <c r="AC3065" s="18"/>
      <c r="AE3065" s="18"/>
      <c r="AF3065" s="18"/>
      <c r="AG3065" s="18"/>
      <c r="AI3065" s="18"/>
      <c r="AK3065" s="18"/>
      <c r="AL3065" s="18"/>
      <c r="AN3065" s="36"/>
      <c r="AO3065" s="36"/>
      <c r="AP3065" s="36"/>
      <c r="AQ3065" s="36"/>
      <c r="AR3065" s="36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</row>
    <row r="3066" spans="6:69" x14ac:dyDescent="0.25">
      <c r="F3066" s="18"/>
      <c r="G3066" s="18"/>
      <c r="H3066" s="252"/>
      <c r="I3066" s="18"/>
      <c r="J3066" s="18"/>
      <c r="W3066" s="215"/>
      <c r="X3066" s="18"/>
      <c r="Y3066" s="31"/>
      <c r="Z3066" s="31"/>
      <c r="AA3066" s="43"/>
      <c r="AB3066" s="18"/>
      <c r="AC3066" s="18"/>
      <c r="AE3066" s="18"/>
      <c r="AF3066" s="18"/>
      <c r="AG3066" s="18"/>
      <c r="AI3066" s="18"/>
      <c r="AK3066" s="18"/>
      <c r="AL3066" s="18"/>
      <c r="AN3066" s="36"/>
      <c r="AO3066" s="36"/>
      <c r="AP3066" s="36"/>
      <c r="AQ3066" s="36"/>
      <c r="AR3066" s="36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</row>
    <row r="3067" spans="6:69" x14ac:dyDescent="0.25">
      <c r="F3067" s="18"/>
      <c r="G3067" s="18"/>
      <c r="H3067" s="252"/>
      <c r="I3067" s="18"/>
      <c r="J3067" s="18"/>
      <c r="W3067" s="215"/>
      <c r="X3067" s="18"/>
      <c r="Y3067" s="31"/>
      <c r="Z3067" s="31"/>
      <c r="AA3067" s="43"/>
      <c r="AB3067" s="18"/>
      <c r="AC3067" s="18"/>
      <c r="AE3067" s="18"/>
      <c r="AF3067" s="18"/>
      <c r="AG3067" s="18"/>
      <c r="AI3067" s="18"/>
      <c r="AK3067" s="18"/>
      <c r="AL3067" s="18"/>
      <c r="AN3067" s="36"/>
      <c r="AO3067" s="36"/>
      <c r="AP3067" s="36"/>
      <c r="AQ3067" s="36"/>
      <c r="AR3067" s="36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</row>
    <row r="3068" spans="6:69" x14ac:dyDescent="0.25">
      <c r="F3068" s="18"/>
      <c r="G3068" s="18"/>
      <c r="H3068" s="252"/>
      <c r="I3068" s="18"/>
      <c r="J3068" s="18"/>
      <c r="W3068" s="215"/>
      <c r="X3068" s="18"/>
      <c r="Y3068" s="31"/>
      <c r="Z3068" s="31"/>
      <c r="AA3068" s="43"/>
      <c r="AB3068" s="18"/>
      <c r="AC3068" s="18"/>
      <c r="AE3068" s="18"/>
      <c r="AF3068" s="18"/>
      <c r="AG3068" s="18"/>
      <c r="AI3068" s="18"/>
      <c r="AK3068" s="18"/>
      <c r="AL3068" s="18"/>
      <c r="AN3068" s="36"/>
      <c r="AO3068" s="36"/>
      <c r="AP3068" s="36"/>
      <c r="AQ3068" s="36"/>
      <c r="AR3068" s="36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</row>
    <row r="3069" spans="6:69" x14ac:dyDescent="0.25">
      <c r="F3069" s="18"/>
      <c r="G3069" s="18"/>
      <c r="H3069" s="252"/>
      <c r="I3069" s="18"/>
      <c r="J3069" s="18"/>
      <c r="W3069" s="215"/>
      <c r="X3069" s="18"/>
      <c r="Y3069" s="31"/>
      <c r="Z3069" s="31"/>
      <c r="AA3069" s="43"/>
      <c r="AB3069" s="18"/>
      <c r="AC3069" s="18"/>
      <c r="AE3069" s="18"/>
      <c r="AF3069" s="18"/>
      <c r="AG3069" s="18"/>
      <c r="AI3069" s="18"/>
      <c r="AK3069" s="18"/>
      <c r="AL3069" s="18"/>
      <c r="AN3069" s="36"/>
      <c r="AO3069" s="36"/>
      <c r="AP3069" s="36"/>
      <c r="AQ3069" s="36"/>
      <c r="AR3069" s="36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</row>
    <row r="3070" spans="6:69" x14ac:dyDescent="0.25">
      <c r="F3070" s="18"/>
      <c r="G3070" s="18"/>
      <c r="H3070" s="252"/>
      <c r="I3070" s="18"/>
      <c r="J3070" s="18"/>
      <c r="W3070" s="215"/>
      <c r="X3070" s="18"/>
      <c r="Y3070" s="31"/>
      <c r="Z3070" s="31"/>
      <c r="AA3070" s="43"/>
      <c r="AB3070" s="18"/>
      <c r="AC3070" s="18"/>
      <c r="AE3070" s="18"/>
      <c r="AF3070" s="18"/>
      <c r="AG3070" s="18"/>
      <c r="AI3070" s="18"/>
      <c r="AK3070" s="18"/>
      <c r="AL3070" s="18"/>
      <c r="AN3070" s="36"/>
      <c r="AO3070" s="36"/>
      <c r="AP3070" s="36"/>
      <c r="AQ3070" s="36"/>
      <c r="AR3070" s="36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</row>
    <row r="3071" spans="6:69" x14ac:dyDescent="0.25">
      <c r="F3071" s="18"/>
      <c r="G3071" s="18"/>
      <c r="H3071" s="252"/>
      <c r="I3071" s="18"/>
      <c r="J3071" s="18"/>
      <c r="W3071" s="215"/>
      <c r="X3071" s="18"/>
      <c r="Y3071" s="31"/>
      <c r="Z3071" s="31"/>
      <c r="AA3071" s="43"/>
      <c r="AB3071" s="18"/>
      <c r="AC3071" s="18"/>
      <c r="AE3071" s="18"/>
      <c r="AF3071" s="18"/>
      <c r="AG3071" s="18"/>
      <c r="AI3071" s="18"/>
      <c r="AK3071" s="18"/>
      <c r="AL3071" s="18"/>
      <c r="AN3071" s="36"/>
      <c r="AO3071" s="36"/>
      <c r="AP3071" s="36"/>
      <c r="AQ3071" s="36"/>
      <c r="AR3071" s="36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</row>
    <row r="3072" spans="6:69" x14ac:dyDescent="0.25">
      <c r="F3072" s="18"/>
      <c r="G3072" s="18"/>
      <c r="H3072" s="252"/>
      <c r="I3072" s="18"/>
      <c r="J3072" s="18"/>
      <c r="W3072" s="215"/>
      <c r="X3072" s="18"/>
      <c r="Y3072" s="31"/>
      <c r="Z3072" s="31"/>
      <c r="AA3072" s="43"/>
      <c r="AB3072" s="18"/>
      <c r="AC3072" s="18"/>
      <c r="AE3072" s="18"/>
      <c r="AF3072" s="18"/>
      <c r="AG3072" s="18"/>
      <c r="AI3072" s="18"/>
      <c r="AK3072" s="18"/>
      <c r="AL3072" s="18"/>
      <c r="AN3072" s="36"/>
      <c r="AO3072" s="36"/>
      <c r="AP3072" s="36"/>
      <c r="AQ3072" s="36"/>
      <c r="AR3072" s="36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</row>
    <row r="3073" spans="6:69" x14ac:dyDescent="0.25">
      <c r="F3073" s="18"/>
      <c r="G3073" s="18"/>
      <c r="H3073" s="252"/>
      <c r="I3073" s="18"/>
      <c r="J3073" s="18"/>
      <c r="W3073" s="215"/>
      <c r="X3073" s="18"/>
      <c r="Y3073" s="31"/>
      <c r="Z3073" s="31"/>
      <c r="AA3073" s="43"/>
      <c r="AB3073" s="18"/>
      <c r="AC3073" s="18"/>
      <c r="AE3073" s="18"/>
      <c r="AF3073" s="18"/>
      <c r="AG3073" s="18"/>
      <c r="AI3073" s="18"/>
      <c r="AK3073" s="18"/>
      <c r="AL3073" s="18"/>
      <c r="AN3073" s="36"/>
      <c r="AO3073" s="36"/>
      <c r="AP3073" s="36"/>
      <c r="AQ3073" s="36"/>
      <c r="AR3073" s="36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</row>
    <row r="3074" spans="6:69" x14ac:dyDescent="0.25">
      <c r="F3074" s="18"/>
      <c r="G3074" s="18"/>
      <c r="H3074" s="252"/>
      <c r="I3074" s="18"/>
      <c r="J3074" s="18"/>
      <c r="W3074" s="215"/>
      <c r="X3074" s="18"/>
      <c r="Y3074" s="31"/>
      <c r="Z3074" s="31"/>
      <c r="AA3074" s="43"/>
      <c r="AB3074" s="18"/>
      <c r="AC3074" s="18"/>
      <c r="AE3074" s="18"/>
      <c r="AF3074" s="18"/>
      <c r="AG3074" s="18"/>
      <c r="AI3074" s="18"/>
      <c r="AK3074" s="18"/>
      <c r="AL3074" s="18"/>
      <c r="AN3074" s="36"/>
      <c r="AO3074" s="36"/>
      <c r="AP3074" s="36"/>
      <c r="AQ3074" s="36"/>
      <c r="AR3074" s="36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8"/>
      <c r="BL3074" s="18"/>
      <c r="BM3074" s="18"/>
      <c r="BN3074" s="18"/>
      <c r="BO3074" s="18"/>
      <c r="BP3074" s="18"/>
      <c r="BQ3074" s="18"/>
    </row>
    <row r="3075" spans="6:69" x14ac:dyDescent="0.25">
      <c r="F3075" s="18"/>
      <c r="G3075" s="18"/>
      <c r="H3075" s="252"/>
      <c r="I3075" s="18"/>
      <c r="J3075" s="18"/>
      <c r="W3075" s="215"/>
      <c r="X3075" s="18"/>
      <c r="Y3075" s="31"/>
      <c r="Z3075" s="31"/>
      <c r="AA3075" s="43"/>
      <c r="AB3075" s="18"/>
      <c r="AC3075" s="18"/>
      <c r="AE3075" s="18"/>
      <c r="AF3075" s="18"/>
      <c r="AG3075" s="18"/>
      <c r="AI3075" s="18"/>
      <c r="AK3075" s="18"/>
      <c r="AL3075" s="18"/>
      <c r="AN3075" s="36"/>
      <c r="AO3075" s="36"/>
      <c r="AP3075" s="36"/>
      <c r="AQ3075" s="36"/>
      <c r="AR3075" s="36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</row>
    <row r="3076" spans="6:69" x14ac:dyDescent="0.25">
      <c r="F3076" s="18"/>
      <c r="G3076" s="18"/>
      <c r="H3076" s="252"/>
      <c r="I3076" s="18"/>
      <c r="J3076" s="18"/>
      <c r="W3076" s="215"/>
      <c r="X3076" s="18"/>
      <c r="Y3076" s="31"/>
      <c r="Z3076" s="31"/>
      <c r="AA3076" s="43"/>
      <c r="AB3076" s="18"/>
      <c r="AC3076" s="18"/>
      <c r="AE3076" s="18"/>
      <c r="AF3076" s="18"/>
      <c r="AG3076" s="18"/>
      <c r="AI3076" s="18"/>
      <c r="AK3076" s="18"/>
      <c r="AL3076" s="18"/>
      <c r="AN3076" s="36"/>
      <c r="AO3076" s="36"/>
      <c r="AP3076" s="36"/>
      <c r="AQ3076" s="36"/>
      <c r="AR3076" s="36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</row>
    <row r="3077" spans="6:69" x14ac:dyDescent="0.25">
      <c r="F3077" s="18"/>
      <c r="G3077" s="18"/>
      <c r="H3077" s="252"/>
      <c r="I3077" s="18"/>
      <c r="J3077" s="18"/>
      <c r="W3077" s="215"/>
      <c r="X3077" s="18"/>
      <c r="Y3077" s="31"/>
      <c r="Z3077" s="31"/>
      <c r="AA3077" s="43"/>
      <c r="AB3077" s="18"/>
      <c r="AC3077" s="18"/>
      <c r="AE3077" s="18"/>
      <c r="AF3077" s="18"/>
      <c r="AG3077" s="18"/>
      <c r="AI3077" s="18"/>
      <c r="AK3077" s="18"/>
      <c r="AL3077" s="18"/>
      <c r="AN3077" s="36"/>
      <c r="AO3077" s="36"/>
      <c r="AP3077" s="36"/>
      <c r="AQ3077" s="36"/>
      <c r="AR3077" s="36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</row>
    <row r="3078" spans="6:69" x14ac:dyDescent="0.25">
      <c r="F3078" s="18"/>
      <c r="G3078" s="18"/>
      <c r="H3078" s="252"/>
      <c r="I3078" s="18"/>
      <c r="J3078" s="18"/>
      <c r="W3078" s="215"/>
      <c r="X3078" s="18"/>
      <c r="Y3078" s="31"/>
      <c r="Z3078" s="31"/>
      <c r="AA3078" s="43"/>
      <c r="AB3078" s="18"/>
      <c r="AC3078" s="18"/>
      <c r="AE3078" s="18"/>
      <c r="AF3078" s="18"/>
      <c r="AG3078" s="18"/>
      <c r="AI3078" s="18"/>
      <c r="AK3078" s="18"/>
      <c r="AL3078" s="18"/>
      <c r="AN3078" s="36"/>
      <c r="AO3078" s="36"/>
      <c r="AP3078" s="36"/>
      <c r="AQ3078" s="36"/>
      <c r="AR3078" s="36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</row>
    <row r="3079" spans="6:69" x14ac:dyDescent="0.25">
      <c r="F3079" s="18"/>
      <c r="G3079" s="18"/>
      <c r="H3079" s="252"/>
      <c r="I3079" s="18"/>
      <c r="J3079" s="18"/>
      <c r="W3079" s="215"/>
      <c r="X3079" s="18"/>
      <c r="Y3079" s="31"/>
      <c r="Z3079" s="31"/>
      <c r="AA3079" s="43"/>
      <c r="AB3079" s="18"/>
      <c r="AC3079" s="18"/>
      <c r="AE3079" s="18"/>
      <c r="AF3079" s="18"/>
      <c r="AG3079" s="18"/>
      <c r="AI3079" s="18"/>
      <c r="AK3079" s="18"/>
      <c r="AL3079" s="18"/>
      <c r="AN3079" s="36"/>
      <c r="AO3079" s="36"/>
      <c r="AP3079" s="36"/>
      <c r="AQ3079" s="36"/>
      <c r="AR3079" s="36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</row>
    <row r="3080" spans="6:69" x14ac:dyDescent="0.25">
      <c r="F3080" s="18"/>
      <c r="G3080" s="18"/>
      <c r="H3080" s="252"/>
      <c r="I3080" s="18"/>
      <c r="J3080" s="18"/>
      <c r="W3080" s="215"/>
      <c r="X3080" s="18"/>
      <c r="Y3080" s="31"/>
      <c r="Z3080" s="31"/>
      <c r="AA3080" s="43"/>
      <c r="AB3080" s="18"/>
      <c r="AC3080" s="18"/>
      <c r="AE3080" s="18"/>
      <c r="AF3080" s="18"/>
      <c r="AG3080" s="18"/>
      <c r="AI3080" s="18"/>
      <c r="AK3080" s="18"/>
      <c r="AL3080" s="18"/>
      <c r="AN3080" s="36"/>
      <c r="AO3080" s="36"/>
      <c r="AP3080" s="36"/>
      <c r="AQ3080" s="36"/>
      <c r="AR3080" s="36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8"/>
      <c r="BL3080" s="18"/>
      <c r="BM3080" s="18"/>
      <c r="BN3080" s="18"/>
      <c r="BO3080" s="18"/>
      <c r="BP3080" s="18"/>
      <c r="BQ3080" s="18"/>
    </row>
    <row r="3081" spans="6:69" x14ac:dyDescent="0.25">
      <c r="F3081" s="18"/>
      <c r="G3081" s="18"/>
      <c r="H3081" s="252"/>
      <c r="I3081" s="18"/>
      <c r="J3081" s="18"/>
      <c r="W3081" s="215"/>
      <c r="X3081" s="18"/>
      <c r="Y3081" s="31"/>
      <c r="Z3081" s="31"/>
      <c r="AA3081" s="43"/>
      <c r="AB3081" s="18"/>
      <c r="AC3081" s="18"/>
      <c r="AE3081" s="18"/>
      <c r="AF3081" s="18"/>
      <c r="AG3081" s="18"/>
      <c r="AI3081" s="18"/>
      <c r="AK3081" s="18"/>
      <c r="AL3081" s="18"/>
      <c r="AN3081" s="36"/>
      <c r="AO3081" s="36"/>
      <c r="AP3081" s="36"/>
      <c r="AQ3081" s="36"/>
      <c r="AR3081" s="36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</row>
    <row r="3082" spans="6:69" x14ac:dyDescent="0.25">
      <c r="F3082" s="18"/>
      <c r="G3082" s="18"/>
      <c r="H3082" s="252"/>
      <c r="I3082" s="18"/>
      <c r="J3082" s="18"/>
      <c r="W3082" s="215"/>
      <c r="X3082" s="18"/>
      <c r="Y3082" s="31"/>
      <c r="Z3082" s="31"/>
      <c r="AA3082" s="43"/>
      <c r="AB3082" s="18"/>
      <c r="AC3082" s="18"/>
      <c r="AE3082" s="18"/>
      <c r="AF3082" s="18"/>
      <c r="AG3082" s="18"/>
      <c r="AI3082" s="18"/>
      <c r="AK3082" s="18"/>
      <c r="AL3082" s="18"/>
      <c r="AN3082" s="36"/>
      <c r="AO3082" s="36"/>
      <c r="AP3082" s="36"/>
      <c r="AQ3082" s="36"/>
      <c r="AR3082" s="36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</row>
    <row r="3083" spans="6:69" x14ac:dyDescent="0.25">
      <c r="F3083" s="18"/>
      <c r="G3083" s="18"/>
      <c r="H3083" s="252"/>
      <c r="I3083" s="18"/>
      <c r="J3083" s="18"/>
      <c r="W3083" s="215"/>
      <c r="X3083" s="18"/>
      <c r="Y3083" s="31"/>
      <c r="Z3083" s="31"/>
      <c r="AA3083" s="43"/>
      <c r="AB3083" s="18"/>
      <c r="AC3083" s="18"/>
      <c r="AE3083" s="18"/>
      <c r="AF3083" s="18"/>
      <c r="AG3083" s="18"/>
      <c r="AI3083" s="18"/>
      <c r="AK3083" s="18"/>
      <c r="AL3083" s="18"/>
      <c r="AN3083" s="36"/>
      <c r="AO3083" s="36"/>
      <c r="AP3083" s="36"/>
      <c r="AQ3083" s="36"/>
      <c r="AR3083" s="36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</row>
    <row r="3084" spans="6:69" x14ac:dyDescent="0.25">
      <c r="F3084" s="18"/>
      <c r="G3084" s="18"/>
      <c r="H3084" s="252"/>
      <c r="I3084" s="18"/>
      <c r="J3084" s="18"/>
      <c r="W3084" s="215"/>
      <c r="X3084" s="18"/>
      <c r="Y3084" s="31"/>
      <c r="Z3084" s="31"/>
      <c r="AA3084" s="43"/>
      <c r="AB3084" s="18"/>
      <c r="AC3084" s="18"/>
      <c r="AE3084" s="18"/>
      <c r="AF3084" s="18"/>
      <c r="AG3084" s="18"/>
      <c r="AI3084" s="18"/>
      <c r="AK3084" s="18"/>
      <c r="AL3084" s="18"/>
      <c r="AN3084" s="36"/>
      <c r="AO3084" s="36"/>
      <c r="AP3084" s="36"/>
      <c r="AQ3084" s="36"/>
      <c r="AR3084" s="36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</row>
    <row r="3085" spans="6:69" x14ac:dyDescent="0.25">
      <c r="F3085" s="18"/>
      <c r="G3085" s="18"/>
      <c r="H3085" s="252"/>
      <c r="I3085" s="18"/>
      <c r="J3085" s="18"/>
      <c r="W3085" s="215"/>
      <c r="X3085" s="18"/>
      <c r="Y3085" s="31"/>
      <c r="Z3085" s="31"/>
      <c r="AA3085" s="43"/>
      <c r="AB3085" s="18"/>
      <c r="AC3085" s="18"/>
      <c r="AE3085" s="18"/>
      <c r="AF3085" s="18"/>
      <c r="AG3085" s="18"/>
      <c r="AI3085" s="18"/>
      <c r="AK3085" s="18"/>
      <c r="AL3085" s="18"/>
      <c r="AN3085" s="36"/>
      <c r="AO3085" s="36"/>
      <c r="AP3085" s="36"/>
      <c r="AQ3085" s="36"/>
      <c r="AR3085" s="36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</row>
    <row r="3086" spans="6:69" x14ac:dyDescent="0.25">
      <c r="F3086" s="18"/>
      <c r="G3086" s="18"/>
      <c r="H3086" s="252"/>
      <c r="I3086" s="18"/>
      <c r="J3086" s="18"/>
      <c r="W3086" s="215"/>
      <c r="X3086" s="18"/>
      <c r="Y3086" s="31"/>
      <c r="Z3086" s="31"/>
      <c r="AA3086" s="43"/>
      <c r="AB3086" s="18"/>
      <c r="AC3086" s="18"/>
      <c r="AE3086" s="18"/>
      <c r="AF3086" s="18"/>
      <c r="AG3086" s="18"/>
      <c r="AI3086" s="18"/>
      <c r="AK3086" s="18"/>
      <c r="AL3086" s="18"/>
      <c r="AN3086" s="36"/>
      <c r="AO3086" s="36"/>
      <c r="AP3086" s="36"/>
      <c r="AQ3086" s="36"/>
      <c r="AR3086" s="36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</row>
    <row r="3087" spans="6:69" x14ac:dyDescent="0.25">
      <c r="F3087" s="18"/>
      <c r="G3087" s="18"/>
      <c r="H3087" s="252"/>
      <c r="I3087" s="18"/>
      <c r="J3087" s="18"/>
      <c r="W3087" s="215"/>
      <c r="X3087" s="18"/>
      <c r="Y3087" s="31"/>
      <c r="Z3087" s="31"/>
      <c r="AA3087" s="43"/>
      <c r="AB3087" s="18"/>
      <c r="AC3087" s="18"/>
      <c r="AE3087" s="18"/>
      <c r="AF3087" s="18"/>
      <c r="AG3087" s="18"/>
      <c r="AI3087" s="18"/>
      <c r="AK3087" s="18"/>
      <c r="AL3087" s="18"/>
      <c r="AN3087" s="36"/>
      <c r="AO3087" s="36"/>
      <c r="AP3087" s="36"/>
      <c r="AQ3087" s="36"/>
      <c r="AR3087" s="36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</row>
    <row r="3088" spans="6:69" x14ac:dyDescent="0.25">
      <c r="F3088" s="18"/>
      <c r="G3088" s="18"/>
      <c r="H3088" s="252"/>
      <c r="I3088" s="18"/>
      <c r="J3088" s="18"/>
      <c r="W3088" s="215"/>
      <c r="X3088" s="18"/>
      <c r="Y3088" s="31"/>
      <c r="Z3088" s="31"/>
      <c r="AA3088" s="43"/>
      <c r="AB3088" s="18"/>
      <c r="AC3088" s="18"/>
      <c r="AE3088" s="18"/>
      <c r="AF3088" s="18"/>
      <c r="AG3088" s="18"/>
      <c r="AI3088" s="18"/>
      <c r="AK3088" s="18"/>
      <c r="AL3088" s="18"/>
      <c r="AN3088" s="36"/>
      <c r="AO3088" s="36"/>
      <c r="AP3088" s="36"/>
      <c r="AQ3088" s="36"/>
      <c r="AR3088" s="36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</row>
    <row r="3089" spans="6:69" x14ac:dyDescent="0.25">
      <c r="F3089" s="18"/>
      <c r="G3089" s="18"/>
      <c r="H3089" s="252"/>
      <c r="I3089" s="18"/>
      <c r="J3089" s="18"/>
      <c r="W3089" s="215"/>
      <c r="X3089" s="18"/>
      <c r="Y3089" s="31"/>
      <c r="Z3089" s="31"/>
      <c r="AA3089" s="43"/>
      <c r="AB3089" s="18"/>
      <c r="AC3089" s="18"/>
      <c r="AE3089" s="18"/>
      <c r="AF3089" s="18"/>
      <c r="AG3089" s="18"/>
      <c r="AI3089" s="18"/>
      <c r="AK3089" s="18"/>
      <c r="AL3089" s="18"/>
      <c r="AN3089" s="36"/>
      <c r="AO3089" s="36"/>
      <c r="AP3089" s="36"/>
      <c r="AQ3089" s="36"/>
      <c r="AR3089" s="36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</row>
    <row r="3090" spans="6:69" x14ac:dyDescent="0.25">
      <c r="F3090" s="18"/>
      <c r="G3090" s="18"/>
      <c r="H3090" s="252"/>
      <c r="I3090" s="18"/>
      <c r="J3090" s="18"/>
      <c r="W3090" s="215"/>
      <c r="X3090" s="18"/>
      <c r="Y3090" s="31"/>
      <c r="Z3090" s="31"/>
      <c r="AA3090" s="43"/>
      <c r="AB3090" s="18"/>
      <c r="AC3090" s="18"/>
      <c r="AE3090" s="18"/>
      <c r="AF3090" s="18"/>
      <c r="AG3090" s="18"/>
      <c r="AI3090" s="18"/>
      <c r="AK3090" s="18"/>
      <c r="AL3090" s="18"/>
      <c r="AN3090" s="36"/>
      <c r="AO3090" s="36"/>
      <c r="AP3090" s="36"/>
      <c r="AQ3090" s="36"/>
      <c r="AR3090" s="36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8"/>
      <c r="BL3090" s="18"/>
      <c r="BM3090" s="18"/>
      <c r="BN3090" s="18"/>
      <c r="BO3090" s="18"/>
      <c r="BP3090" s="18"/>
      <c r="BQ3090" s="18"/>
    </row>
    <row r="3091" spans="6:69" x14ac:dyDescent="0.25">
      <c r="F3091" s="18"/>
      <c r="G3091" s="18"/>
      <c r="H3091" s="252"/>
      <c r="I3091" s="18"/>
      <c r="J3091" s="18"/>
      <c r="W3091" s="215"/>
      <c r="X3091" s="18"/>
      <c r="Y3091" s="31"/>
      <c r="Z3091" s="31"/>
      <c r="AA3091" s="43"/>
      <c r="AB3091" s="18"/>
      <c r="AC3091" s="18"/>
      <c r="AE3091" s="18"/>
      <c r="AF3091" s="18"/>
      <c r="AG3091" s="18"/>
      <c r="AI3091" s="18"/>
      <c r="AK3091" s="18"/>
      <c r="AL3091" s="18"/>
      <c r="AN3091" s="36"/>
      <c r="AO3091" s="36"/>
      <c r="AP3091" s="36"/>
      <c r="AQ3091" s="36"/>
      <c r="AR3091" s="36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</row>
    <row r="3092" spans="6:69" x14ac:dyDescent="0.25">
      <c r="F3092" s="18"/>
      <c r="G3092" s="18"/>
      <c r="H3092" s="252"/>
      <c r="I3092" s="18"/>
      <c r="J3092" s="18"/>
      <c r="W3092" s="215"/>
      <c r="X3092" s="18"/>
      <c r="Y3092" s="31"/>
      <c r="Z3092" s="31"/>
      <c r="AA3092" s="43"/>
      <c r="AB3092" s="18"/>
      <c r="AC3092" s="18"/>
      <c r="AE3092" s="18"/>
      <c r="AF3092" s="18"/>
      <c r="AG3092" s="18"/>
      <c r="AI3092" s="18"/>
      <c r="AK3092" s="18"/>
      <c r="AL3092" s="18"/>
      <c r="AN3092" s="36"/>
      <c r="AO3092" s="36"/>
      <c r="AP3092" s="36"/>
      <c r="AQ3092" s="36"/>
      <c r="AR3092" s="36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</row>
    <row r="3093" spans="6:69" x14ac:dyDescent="0.25">
      <c r="F3093" s="18"/>
      <c r="G3093" s="18"/>
      <c r="H3093" s="252"/>
      <c r="I3093" s="18"/>
      <c r="J3093" s="18"/>
      <c r="W3093" s="215"/>
      <c r="X3093" s="18"/>
      <c r="Y3093" s="31"/>
      <c r="Z3093" s="31"/>
      <c r="AA3093" s="43"/>
      <c r="AB3093" s="18"/>
      <c r="AC3093" s="18"/>
      <c r="AE3093" s="18"/>
      <c r="AF3093" s="18"/>
      <c r="AG3093" s="18"/>
      <c r="AI3093" s="18"/>
      <c r="AK3093" s="18"/>
      <c r="AL3093" s="18"/>
      <c r="AN3093" s="36"/>
      <c r="AO3093" s="36"/>
      <c r="AP3093" s="36"/>
      <c r="AQ3093" s="36"/>
      <c r="AR3093" s="36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</row>
    <row r="3094" spans="6:69" x14ac:dyDescent="0.25">
      <c r="F3094" s="18"/>
      <c r="G3094" s="18"/>
      <c r="H3094" s="252"/>
      <c r="I3094" s="18"/>
      <c r="J3094" s="18"/>
      <c r="W3094" s="215"/>
      <c r="X3094" s="18"/>
      <c r="Y3094" s="31"/>
      <c r="Z3094" s="31"/>
      <c r="AA3094" s="43"/>
      <c r="AB3094" s="18"/>
      <c r="AC3094" s="18"/>
      <c r="AE3094" s="18"/>
      <c r="AF3094" s="18"/>
      <c r="AG3094" s="18"/>
      <c r="AI3094" s="18"/>
      <c r="AK3094" s="18"/>
      <c r="AL3094" s="18"/>
      <c r="AN3094" s="36"/>
      <c r="AO3094" s="36"/>
      <c r="AP3094" s="36"/>
      <c r="AQ3094" s="36"/>
      <c r="AR3094" s="36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</row>
    <row r="3095" spans="6:69" x14ac:dyDescent="0.25">
      <c r="F3095" s="18"/>
      <c r="G3095" s="18"/>
      <c r="H3095" s="252"/>
      <c r="I3095" s="18"/>
      <c r="J3095" s="18"/>
      <c r="W3095" s="215"/>
      <c r="X3095" s="18"/>
      <c r="Y3095" s="31"/>
      <c r="Z3095" s="31"/>
      <c r="AA3095" s="43"/>
      <c r="AB3095" s="18"/>
      <c r="AC3095" s="18"/>
      <c r="AE3095" s="18"/>
      <c r="AF3095" s="18"/>
      <c r="AG3095" s="18"/>
      <c r="AI3095" s="18"/>
      <c r="AK3095" s="18"/>
      <c r="AL3095" s="18"/>
      <c r="AN3095" s="36"/>
      <c r="AO3095" s="36"/>
      <c r="AP3095" s="36"/>
      <c r="AQ3095" s="36"/>
      <c r="AR3095" s="36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</row>
    <row r="3096" spans="6:69" x14ac:dyDescent="0.25">
      <c r="F3096" s="18"/>
      <c r="G3096" s="18"/>
      <c r="H3096" s="252"/>
      <c r="I3096" s="18"/>
      <c r="J3096" s="18"/>
      <c r="W3096" s="215"/>
      <c r="X3096" s="18"/>
      <c r="Y3096" s="31"/>
      <c r="Z3096" s="31"/>
      <c r="AA3096" s="43"/>
      <c r="AB3096" s="18"/>
      <c r="AC3096" s="18"/>
      <c r="AE3096" s="18"/>
      <c r="AF3096" s="18"/>
      <c r="AG3096" s="18"/>
      <c r="AI3096" s="18"/>
      <c r="AK3096" s="18"/>
      <c r="AL3096" s="18"/>
      <c r="AN3096" s="36"/>
      <c r="AO3096" s="36"/>
      <c r="AP3096" s="36"/>
      <c r="AQ3096" s="36"/>
      <c r="AR3096" s="36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8"/>
      <c r="BL3096" s="18"/>
      <c r="BM3096" s="18"/>
      <c r="BN3096" s="18"/>
      <c r="BO3096" s="18"/>
      <c r="BP3096" s="18"/>
      <c r="BQ3096" s="18"/>
    </row>
    <row r="3097" spans="6:69" x14ac:dyDescent="0.25">
      <c r="F3097" s="18"/>
      <c r="G3097" s="18"/>
      <c r="H3097" s="252"/>
      <c r="I3097" s="18"/>
      <c r="J3097" s="18"/>
      <c r="W3097" s="215"/>
      <c r="X3097" s="18"/>
      <c r="Y3097" s="31"/>
      <c r="Z3097" s="31"/>
      <c r="AA3097" s="43"/>
      <c r="AB3097" s="18"/>
      <c r="AC3097" s="18"/>
      <c r="AE3097" s="18"/>
      <c r="AF3097" s="18"/>
      <c r="AG3097" s="18"/>
      <c r="AI3097" s="18"/>
      <c r="AK3097" s="18"/>
      <c r="AL3097" s="18"/>
      <c r="AN3097" s="36"/>
      <c r="AO3097" s="36"/>
      <c r="AP3097" s="36"/>
      <c r="AQ3097" s="36"/>
      <c r="AR3097" s="36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</row>
    <row r="3098" spans="6:69" x14ac:dyDescent="0.25">
      <c r="F3098" s="18"/>
      <c r="G3098" s="18"/>
      <c r="H3098" s="252"/>
      <c r="I3098" s="18"/>
      <c r="J3098" s="18"/>
      <c r="W3098" s="215"/>
      <c r="X3098" s="18"/>
      <c r="Y3098" s="31"/>
      <c r="Z3098" s="31"/>
      <c r="AA3098" s="43"/>
      <c r="AB3098" s="18"/>
      <c r="AC3098" s="18"/>
      <c r="AE3098" s="18"/>
      <c r="AF3098" s="18"/>
      <c r="AG3098" s="18"/>
      <c r="AI3098" s="18"/>
      <c r="AK3098" s="18"/>
      <c r="AL3098" s="18"/>
      <c r="AN3098" s="36"/>
      <c r="AO3098" s="36"/>
      <c r="AP3098" s="36"/>
      <c r="AQ3098" s="36"/>
      <c r="AR3098" s="36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</row>
    <row r="3099" spans="6:69" x14ac:dyDescent="0.25">
      <c r="F3099" s="18"/>
      <c r="G3099" s="18"/>
      <c r="H3099" s="252"/>
      <c r="I3099" s="18"/>
      <c r="J3099" s="18"/>
      <c r="W3099" s="215"/>
      <c r="X3099" s="18"/>
      <c r="Y3099" s="31"/>
      <c r="Z3099" s="31"/>
      <c r="AA3099" s="43"/>
      <c r="AB3099" s="18"/>
      <c r="AC3099" s="18"/>
      <c r="AE3099" s="18"/>
      <c r="AF3099" s="18"/>
      <c r="AG3099" s="18"/>
      <c r="AI3099" s="18"/>
      <c r="AK3099" s="18"/>
      <c r="AL3099" s="18"/>
      <c r="AN3099" s="36"/>
      <c r="AO3099" s="36"/>
      <c r="AP3099" s="36"/>
      <c r="AQ3099" s="36"/>
      <c r="AR3099" s="36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</row>
    <row r="3100" spans="6:69" x14ac:dyDescent="0.25">
      <c r="F3100" s="18"/>
      <c r="G3100" s="18"/>
      <c r="H3100" s="252"/>
      <c r="I3100" s="18"/>
      <c r="J3100" s="18"/>
      <c r="W3100" s="215"/>
      <c r="X3100" s="18"/>
      <c r="Y3100" s="31"/>
      <c r="Z3100" s="31"/>
      <c r="AA3100" s="43"/>
      <c r="AB3100" s="18"/>
      <c r="AC3100" s="18"/>
      <c r="AE3100" s="18"/>
      <c r="AF3100" s="18"/>
      <c r="AG3100" s="18"/>
      <c r="AI3100" s="18"/>
      <c r="AK3100" s="18"/>
      <c r="AL3100" s="18"/>
      <c r="AN3100" s="36"/>
      <c r="AO3100" s="36"/>
      <c r="AP3100" s="36"/>
      <c r="AQ3100" s="36"/>
      <c r="AR3100" s="36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</row>
    <row r="3101" spans="6:69" x14ac:dyDescent="0.25">
      <c r="F3101" s="18"/>
      <c r="G3101" s="18"/>
      <c r="H3101" s="252"/>
      <c r="I3101" s="18"/>
      <c r="J3101" s="18"/>
      <c r="W3101" s="215"/>
      <c r="X3101" s="18"/>
      <c r="Y3101" s="31"/>
      <c r="Z3101" s="31"/>
      <c r="AA3101" s="43"/>
      <c r="AB3101" s="18"/>
      <c r="AC3101" s="18"/>
      <c r="AE3101" s="18"/>
      <c r="AF3101" s="18"/>
      <c r="AG3101" s="18"/>
      <c r="AI3101" s="18"/>
      <c r="AK3101" s="18"/>
      <c r="AL3101" s="18"/>
      <c r="AN3101" s="36"/>
      <c r="AO3101" s="36"/>
      <c r="AP3101" s="36"/>
      <c r="AQ3101" s="36"/>
      <c r="AR3101" s="36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</row>
    <row r="3102" spans="6:69" x14ac:dyDescent="0.25">
      <c r="F3102" s="18"/>
      <c r="G3102" s="18"/>
      <c r="H3102" s="252"/>
      <c r="I3102" s="18"/>
      <c r="J3102" s="18"/>
      <c r="W3102" s="215"/>
      <c r="X3102" s="18"/>
      <c r="Y3102" s="31"/>
      <c r="Z3102" s="31"/>
      <c r="AA3102" s="43"/>
      <c r="AB3102" s="18"/>
      <c r="AC3102" s="18"/>
      <c r="AE3102" s="18"/>
      <c r="AF3102" s="18"/>
      <c r="AG3102" s="18"/>
      <c r="AI3102" s="18"/>
      <c r="AK3102" s="18"/>
      <c r="AL3102" s="18"/>
      <c r="AN3102" s="36"/>
      <c r="AO3102" s="36"/>
      <c r="AP3102" s="36"/>
      <c r="AQ3102" s="36"/>
      <c r="AR3102" s="36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</row>
    <row r="3103" spans="6:69" x14ac:dyDescent="0.25">
      <c r="F3103" s="18"/>
      <c r="G3103" s="18"/>
      <c r="H3103" s="252"/>
      <c r="I3103" s="18"/>
      <c r="J3103" s="18"/>
      <c r="W3103" s="215"/>
      <c r="X3103" s="18"/>
      <c r="Y3103" s="31"/>
      <c r="Z3103" s="31"/>
      <c r="AA3103" s="43"/>
      <c r="AB3103" s="18"/>
      <c r="AC3103" s="18"/>
      <c r="AE3103" s="18"/>
      <c r="AF3103" s="18"/>
      <c r="AG3103" s="18"/>
      <c r="AI3103" s="18"/>
      <c r="AK3103" s="18"/>
      <c r="AL3103" s="18"/>
      <c r="AN3103" s="36"/>
      <c r="AO3103" s="36"/>
      <c r="AP3103" s="36"/>
      <c r="AQ3103" s="36"/>
      <c r="AR3103" s="36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</row>
    <row r="3104" spans="6:69" x14ac:dyDescent="0.25">
      <c r="F3104" s="18"/>
      <c r="G3104" s="18"/>
      <c r="H3104" s="252"/>
      <c r="I3104" s="18"/>
      <c r="J3104" s="18"/>
      <c r="W3104" s="215"/>
      <c r="X3104" s="18"/>
      <c r="Y3104" s="31"/>
      <c r="Z3104" s="31"/>
      <c r="AA3104" s="43"/>
      <c r="AB3104" s="18"/>
      <c r="AC3104" s="18"/>
      <c r="AE3104" s="18"/>
      <c r="AF3104" s="18"/>
      <c r="AG3104" s="18"/>
      <c r="AI3104" s="18"/>
      <c r="AK3104" s="18"/>
      <c r="AL3104" s="18"/>
      <c r="AN3104" s="36"/>
      <c r="AO3104" s="36"/>
      <c r="AP3104" s="36"/>
      <c r="AQ3104" s="36"/>
      <c r="AR3104" s="36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</row>
    <row r="3105" spans="6:69" x14ac:dyDescent="0.25">
      <c r="F3105" s="18"/>
      <c r="G3105" s="18"/>
      <c r="H3105" s="252"/>
      <c r="I3105" s="18"/>
      <c r="J3105" s="18"/>
      <c r="W3105" s="215"/>
      <c r="X3105" s="18"/>
      <c r="Y3105" s="31"/>
      <c r="Z3105" s="31"/>
      <c r="AA3105" s="43"/>
      <c r="AB3105" s="18"/>
      <c r="AC3105" s="18"/>
      <c r="AE3105" s="18"/>
      <c r="AF3105" s="18"/>
      <c r="AG3105" s="18"/>
      <c r="AI3105" s="18"/>
      <c r="AK3105" s="18"/>
      <c r="AL3105" s="18"/>
      <c r="AN3105" s="36"/>
      <c r="AO3105" s="36"/>
      <c r="AP3105" s="36"/>
      <c r="AQ3105" s="36"/>
      <c r="AR3105" s="36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</row>
    <row r="3106" spans="6:69" x14ac:dyDescent="0.25">
      <c r="F3106" s="18"/>
      <c r="G3106" s="18"/>
      <c r="H3106" s="252"/>
      <c r="I3106" s="18"/>
      <c r="J3106" s="18"/>
      <c r="W3106" s="215"/>
      <c r="X3106" s="18"/>
      <c r="Y3106" s="31"/>
      <c r="Z3106" s="31"/>
      <c r="AA3106" s="43"/>
      <c r="AB3106" s="18"/>
      <c r="AC3106" s="18"/>
      <c r="AE3106" s="18"/>
      <c r="AF3106" s="18"/>
      <c r="AG3106" s="18"/>
      <c r="AI3106" s="18"/>
      <c r="AK3106" s="18"/>
      <c r="AL3106" s="18"/>
      <c r="AN3106" s="36"/>
      <c r="AO3106" s="36"/>
      <c r="AP3106" s="36"/>
      <c r="AQ3106" s="36"/>
      <c r="AR3106" s="36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8"/>
      <c r="BL3106" s="18"/>
      <c r="BM3106" s="18"/>
      <c r="BN3106" s="18"/>
      <c r="BO3106" s="18"/>
      <c r="BP3106" s="18"/>
      <c r="BQ3106" s="18"/>
    </row>
    <row r="3107" spans="6:69" x14ac:dyDescent="0.25">
      <c r="F3107" s="18"/>
      <c r="G3107" s="18"/>
      <c r="H3107" s="252"/>
      <c r="I3107" s="18"/>
      <c r="J3107" s="18"/>
      <c r="W3107" s="215"/>
      <c r="X3107" s="18"/>
      <c r="Y3107" s="31"/>
      <c r="Z3107" s="31"/>
      <c r="AA3107" s="43"/>
      <c r="AB3107" s="18"/>
      <c r="AC3107" s="18"/>
      <c r="AE3107" s="18"/>
      <c r="AF3107" s="18"/>
      <c r="AG3107" s="18"/>
      <c r="AI3107" s="18"/>
      <c r="AK3107" s="18"/>
      <c r="AL3107" s="18"/>
      <c r="AN3107" s="36"/>
      <c r="AO3107" s="36"/>
      <c r="AP3107" s="36"/>
      <c r="AQ3107" s="36"/>
      <c r="AR3107" s="36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  <c r="BQ3107" s="18"/>
    </row>
    <row r="3108" spans="6:69" x14ac:dyDescent="0.25">
      <c r="F3108" s="18"/>
      <c r="G3108" s="18"/>
      <c r="H3108" s="252"/>
      <c r="I3108" s="18"/>
      <c r="J3108" s="18"/>
      <c r="W3108" s="215"/>
      <c r="X3108" s="18"/>
      <c r="Y3108" s="31"/>
      <c r="Z3108" s="31"/>
      <c r="AA3108" s="43"/>
      <c r="AB3108" s="18"/>
      <c r="AC3108" s="18"/>
      <c r="AE3108" s="18"/>
      <c r="AF3108" s="18"/>
      <c r="AG3108" s="18"/>
      <c r="AI3108" s="18"/>
      <c r="AK3108" s="18"/>
      <c r="AL3108" s="18"/>
      <c r="AN3108" s="36"/>
      <c r="AO3108" s="36"/>
      <c r="AP3108" s="36"/>
      <c r="AQ3108" s="36"/>
      <c r="AR3108" s="36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</row>
    <row r="3109" spans="6:69" x14ac:dyDescent="0.25">
      <c r="F3109" s="18"/>
      <c r="G3109" s="18"/>
      <c r="H3109" s="252"/>
      <c r="I3109" s="18"/>
      <c r="J3109" s="18"/>
      <c r="W3109" s="215"/>
      <c r="X3109" s="18"/>
      <c r="Y3109" s="31"/>
      <c r="Z3109" s="31"/>
      <c r="AA3109" s="43"/>
      <c r="AB3109" s="18"/>
      <c r="AC3109" s="18"/>
      <c r="AE3109" s="18"/>
      <c r="AF3109" s="18"/>
      <c r="AG3109" s="18"/>
      <c r="AI3109" s="18"/>
      <c r="AK3109" s="18"/>
      <c r="AL3109" s="18"/>
      <c r="AN3109" s="36"/>
      <c r="AO3109" s="36"/>
      <c r="AP3109" s="36"/>
      <c r="AQ3109" s="36"/>
      <c r="AR3109" s="36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</row>
    <row r="3110" spans="6:69" x14ac:dyDescent="0.25">
      <c r="F3110" s="18"/>
      <c r="G3110" s="18"/>
      <c r="H3110" s="252"/>
      <c r="I3110" s="18"/>
      <c r="J3110" s="18"/>
      <c r="W3110" s="215"/>
      <c r="X3110" s="18"/>
      <c r="Y3110" s="31"/>
      <c r="Z3110" s="31"/>
      <c r="AA3110" s="43"/>
      <c r="AB3110" s="18"/>
      <c r="AC3110" s="18"/>
      <c r="AE3110" s="18"/>
      <c r="AF3110" s="18"/>
      <c r="AG3110" s="18"/>
      <c r="AI3110" s="18"/>
      <c r="AK3110" s="18"/>
      <c r="AL3110" s="18"/>
      <c r="AN3110" s="36"/>
      <c r="AO3110" s="36"/>
      <c r="AP3110" s="36"/>
      <c r="AQ3110" s="36"/>
      <c r="AR3110" s="36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</row>
    <row r="3111" spans="6:69" x14ac:dyDescent="0.25">
      <c r="F3111" s="18"/>
      <c r="G3111" s="18"/>
      <c r="H3111" s="252"/>
      <c r="I3111" s="18"/>
      <c r="J3111" s="18"/>
      <c r="W3111" s="215"/>
      <c r="X3111" s="18"/>
      <c r="Y3111" s="31"/>
      <c r="Z3111" s="31"/>
      <c r="AA3111" s="43"/>
      <c r="AB3111" s="18"/>
      <c r="AC3111" s="18"/>
      <c r="AE3111" s="18"/>
      <c r="AF3111" s="18"/>
      <c r="AG3111" s="18"/>
      <c r="AI3111" s="18"/>
      <c r="AK3111" s="18"/>
      <c r="AL3111" s="18"/>
      <c r="AN3111" s="36"/>
      <c r="AO3111" s="36"/>
      <c r="AP3111" s="36"/>
      <c r="AQ3111" s="36"/>
      <c r="AR3111" s="36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</row>
    <row r="3112" spans="6:69" x14ac:dyDescent="0.25">
      <c r="F3112" s="18"/>
      <c r="G3112" s="18"/>
      <c r="H3112" s="252"/>
      <c r="I3112" s="18"/>
      <c r="J3112" s="18"/>
      <c r="W3112" s="215"/>
      <c r="X3112" s="18"/>
      <c r="Y3112" s="31"/>
      <c r="Z3112" s="31"/>
      <c r="AA3112" s="43"/>
      <c r="AB3112" s="18"/>
      <c r="AC3112" s="18"/>
      <c r="AE3112" s="18"/>
      <c r="AF3112" s="18"/>
      <c r="AG3112" s="18"/>
      <c r="AI3112" s="18"/>
      <c r="AK3112" s="18"/>
      <c r="AL3112" s="18"/>
      <c r="AN3112" s="36"/>
      <c r="AO3112" s="36"/>
      <c r="AP3112" s="36"/>
      <c r="AQ3112" s="36"/>
      <c r="AR3112" s="36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8"/>
      <c r="BL3112" s="18"/>
      <c r="BM3112" s="18"/>
      <c r="BN3112" s="18"/>
      <c r="BO3112" s="18"/>
      <c r="BP3112" s="18"/>
      <c r="BQ3112" s="18"/>
    </row>
    <row r="3113" spans="6:69" x14ac:dyDescent="0.25">
      <c r="F3113" s="18"/>
      <c r="G3113" s="18"/>
      <c r="H3113" s="252"/>
      <c r="I3113" s="18"/>
      <c r="J3113" s="18"/>
      <c r="W3113" s="215"/>
      <c r="X3113" s="18"/>
      <c r="Y3113" s="31"/>
      <c r="Z3113" s="31"/>
      <c r="AA3113" s="43"/>
      <c r="AB3113" s="18"/>
      <c r="AC3113" s="18"/>
      <c r="AE3113" s="18"/>
      <c r="AF3113" s="18"/>
      <c r="AG3113" s="18"/>
      <c r="AI3113" s="18"/>
      <c r="AK3113" s="18"/>
      <c r="AL3113" s="18"/>
      <c r="AN3113" s="36"/>
      <c r="AO3113" s="36"/>
      <c r="AP3113" s="36"/>
      <c r="AQ3113" s="36"/>
      <c r="AR3113" s="36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</row>
    <row r="3114" spans="6:69" x14ac:dyDescent="0.25">
      <c r="F3114" s="18"/>
      <c r="G3114" s="18"/>
      <c r="H3114" s="252"/>
      <c r="I3114" s="18"/>
      <c r="J3114" s="18"/>
      <c r="W3114" s="215"/>
      <c r="X3114" s="18"/>
      <c r="Y3114" s="31"/>
      <c r="Z3114" s="31"/>
      <c r="AA3114" s="43"/>
      <c r="AB3114" s="18"/>
      <c r="AC3114" s="18"/>
      <c r="AE3114" s="18"/>
      <c r="AF3114" s="18"/>
      <c r="AG3114" s="18"/>
      <c r="AI3114" s="18"/>
      <c r="AK3114" s="18"/>
      <c r="AL3114" s="18"/>
      <c r="AN3114" s="36"/>
      <c r="AO3114" s="36"/>
      <c r="AP3114" s="36"/>
      <c r="AQ3114" s="36"/>
      <c r="AR3114" s="36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</row>
    <row r="3115" spans="6:69" x14ac:dyDescent="0.25">
      <c r="F3115" s="18"/>
      <c r="G3115" s="18"/>
      <c r="H3115" s="252"/>
      <c r="I3115" s="18"/>
      <c r="J3115" s="18"/>
      <c r="W3115" s="215"/>
      <c r="X3115" s="18"/>
      <c r="Y3115" s="31"/>
      <c r="Z3115" s="31"/>
      <c r="AA3115" s="43"/>
      <c r="AB3115" s="18"/>
      <c r="AC3115" s="18"/>
      <c r="AE3115" s="18"/>
      <c r="AF3115" s="18"/>
      <c r="AG3115" s="18"/>
      <c r="AI3115" s="18"/>
      <c r="AK3115" s="18"/>
      <c r="AL3115" s="18"/>
      <c r="AN3115" s="36"/>
      <c r="AO3115" s="36"/>
      <c r="AP3115" s="36"/>
      <c r="AQ3115" s="36"/>
      <c r="AR3115" s="36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</row>
    <row r="3116" spans="6:69" x14ac:dyDescent="0.25">
      <c r="F3116" s="18"/>
      <c r="G3116" s="18"/>
      <c r="H3116" s="252"/>
      <c r="I3116" s="18"/>
      <c r="J3116" s="18"/>
      <c r="W3116" s="215"/>
      <c r="X3116" s="18"/>
      <c r="Y3116" s="31"/>
      <c r="Z3116" s="31"/>
      <c r="AA3116" s="43"/>
      <c r="AB3116" s="18"/>
      <c r="AC3116" s="18"/>
      <c r="AE3116" s="18"/>
      <c r="AF3116" s="18"/>
      <c r="AG3116" s="18"/>
      <c r="AI3116" s="18"/>
      <c r="AK3116" s="18"/>
      <c r="AL3116" s="18"/>
      <c r="AN3116" s="36"/>
      <c r="AO3116" s="36"/>
      <c r="AP3116" s="36"/>
      <c r="AQ3116" s="36"/>
      <c r="AR3116" s="36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</row>
    <row r="3117" spans="6:69" x14ac:dyDescent="0.25">
      <c r="F3117" s="18"/>
      <c r="G3117" s="18"/>
      <c r="H3117" s="252"/>
      <c r="I3117" s="18"/>
      <c r="J3117" s="18"/>
      <c r="W3117" s="215"/>
      <c r="X3117" s="18"/>
      <c r="Y3117" s="31"/>
      <c r="Z3117" s="31"/>
      <c r="AA3117" s="43"/>
      <c r="AB3117" s="18"/>
      <c r="AC3117" s="18"/>
      <c r="AE3117" s="18"/>
      <c r="AF3117" s="18"/>
      <c r="AG3117" s="18"/>
      <c r="AI3117" s="18"/>
      <c r="AK3117" s="18"/>
      <c r="AL3117" s="18"/>
      <c r="AN3117" s="36"/>
      <c r="AO3117" s="36"/>
      <c r="AP3117" s="36"/>
      <c r="AQ3117" s="36"/>
      <c r="AR3117" s="36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</row>
    <row r="3118" spans="6:69" x14ac:dyDescent="0.25">
      <c r="F3118" s="18"/>
      <c r="G3118" s="18"/>
      <c r="H3118" s="252"/>
      <c r="I3118" s="18"/>
      <c r="J3118" s="18"/>
      <c r="W3118" s="215"/>
      <c r="X3118" s="18"/>
      <c r="Y3118" s="31"/>
      <c r="Z3118" s="31"/>
      <c r="AA3118" s="43"/>
      <c r="AB3118" s="18"/>
      <c r="AC3118" s="18"/>
      <c r="AE3118" s="18"/>
      <c r="AF3118" s="18"/>
      <c r="AG3118" s="18"/>
      <c r="AI3118" s="18"/>
      <c r="AK3118" s="18"/>
      <c r="AL3118" s="18"/>
      <c r="AN3118" s="36"/>
      <c r="AO3118" s="36"/>
      <c r="AP3118" s="36"/>
      <c r="AQ3118" s="36"/>
      <c r="AR3118" s="36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</row>
    <row r="3119" spans="6:69" x14ac:dyDescent="0.25">
      <c r="F3119" s="18"/>
      <c r="G3119" s="18"/>
      <c r="H3119" s="252"/>
      <c r="I3119" s="18"/>
      <c r="J3119" s="18"/>
      <c r="W3119" s="215"/>
      <c r="X3119" s="18"/>
      <c r="Y3119" s="31"/>
      <c r="Z3119" s="31"/>
      <c r="AA3119" s="43"/>
      <c r="AB3119" s="18"/>
      <c r="AC3119" s="18"/>
      <c r="AE3119" s="18"/>
      <c r="AF3119" s="18"/>
      <c r="AG3119" s="18"/>
      <c r="AI3119" s="18"/>
      <c r="AK3119" s="18"/>
      <c r="AL3119" s="18"/>
      <c r="AN3119" s="36"/>
      <c r="AO3119" s="36"/>
      <c r="AP3119" s="36"/>
      <c r="AQ3119" s="36"/>
      <c r="AR3119" s="36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</row>
    <row r="3120" spans="6:69" x14ac:dyDescent="0.25">
      <c r="F3120" s="18"/>
      <c r="G3120" s="18"/>
      <c r="H3120" s="252"/>
      <c r="I3120" s="18"/>
      <c r="J3120" s="18"/>
      <c r="W3120" s="215"/>
      <c r="X3120" s="18"/>
      <c r="Y3120" s="31"/>
      <c r="Z3120" s="31"/>
      <c r="AA3120" s="43"/>
      <c r="AB3120" s="18"/>
      <c r="AC3120" s="18"/>
      <c r="AE3120" s="18"/>
      <c r="AF3120" s="18"/>
      <c r="AG3120" s="18"/>
      <c r="AI3120" s="18"/>
      <c r="AK3120" s="18"/>
      <c r="AL3120" s="18"/>
      <c r="AN3120" s="36"/>
      <c r="AO3120" s="36"/>
      <c r="AP3120" s="36"/>
      <c r="AQ3120" s="36"/>
      <c r="AR3120" s="36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</row>
    <row r="3121" spans="6:69" x14ac:dyDescent="0.25">
      <c r="F3121" s="18"/>
      <c r="G3121" s="18"/>
      <c r="H3121" s="252"/>
      <c r="I3121" s="18"/>
      <c r="J3121" s="18"/>
      <c r="W3121" s="215"/>
      <c r="X3121" s="18"/>
      <c r="Y3121" s="31"/>
      <c r="Z3121" s="31"/>
      <c r="AA3121" s="43"/>
      <c r="AB3121" s="18"/>
      <c r="AC3121" s="18"/>
      <c r="AE3121" s="18"/>
      <c r="AF3121" s="18"/>
      <c r="AG3121" s="18"/>
      <c r="AI3121" s="18"/>
      <c r="AK3121" s="18"/>
      <c r="AL3121" s="18"/>
      <c r="AN3121" s="36"/>
      <c r="AO3121" s="36"/>
      <c r="AP3121" s="36"/>
      <c r="AQ3121" s="36"/>
      <c r="AR3121" s="36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</row>
    <row r="3122" spans="6:69" x14ac:dyDescent="0.25">
      <c r="F3122" s="18"/>
      <c r="G3122" s="18"/>
      <c r="H3122" s="252"/>
      <c r="I3122" s="18"/>
      <c r="J3122" s="18"/>
      <c r="W3122" s="215"/>
      <c r="X3122" s="18"/>
      <c r="Y3122" s="31"/>
      <c r="Z3122" s="31"/>
      <c r="AA3122" s="43"/>
      <c r="AB3122" s="18"/>
      <c r="AC3122" s="18"/>
      <c r="AE3122" s="18"/>
      <c r="AF3122" s="18"/>
      <c r="AG3122" s="18"/>
      <c r="AI3122" s="18"/>
      <c r="AK3122" s="18"/>
      <c r="AL3122" s="18"/>
      <c r="AN3122" s="36"/>
      <c r="AO3122" s="36"/>
      <c r="AP3122" s="36"/>
      <c r="AQ3122" s="36"/>
      <c r="AR3122" s="36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8"/>
      <c r="BL3122" s="18"/>
      <c r="BM3122" s="18"/>
      <c r="BN3122" s="18"/>
      <c r="BO3122" s="18"/>
      <c r="BP3122" s="18"/>
      <c r="BQ3122" s="18"/>
    </row>
    <row r="3123" spans="6:69" x14ac:dyDescent="0.25">
      <c r="F3123" s="18"/>
      <c r="G3123" s="18"/>
      <c r="H3123" s="252"/>
      <c r="I3123" s="18"/>
      <c r="J3123" s="18"/>
      <c r="W3123" s="215"/>
      <c r="X3123" s="18"/>
      <c r="Y3123" s="31"/>
      <c r="Z3123" s="31"/>
      <c r="AA3123" s="43"/>
      <c r="AB3123" s="18"/>
      <c r="AC3123" s="18"/>
      <c r="AE3123" s="18"/>
      <c r="AF3123" s="18"/>
      <c r="AG3123" s="18"/>
      <c r="AI3123" s="18"/>
      <c r="AK3123" s="18"/>
      <c r="AL3123" s="18"/>
      <c r="AN3123" s="36"/>
      <c r="AO3123" s="36"/>
      <c r="AP3123" s="36"/>
      <c r="AQ3123" s="36"/>
      <c r="AR3123" s="36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</row>
    <row r="3124" spans="6:69" x14ac:dyDescent="0.25">
      <c r="F3124" s="18"/>
      <c r="G3124" s="18"/>
      <c r="H3124" s="252"/>
      <c r="I3124" s="18"/>
      <c r="J3124" s="18"/>
      <c r="W3124" s="215"/>
      <c r="X3124" s="18"/>
      <c r="Y3124" s="31"/>
      <c r="Z3124" s="31"/>
      <c r="AA3124" s="43"/>
      <c r="AB3124" s="18"/>
      <c r="AC3124" s="18"/>
      <c r="AE3124" s="18"/>
      <c r="AF3124" s="18"/>
      <c r="AG3124" s="18"/>
      <c r="AI3124" s="18"/>
      <c r="AK3124" s="18"/>
      <c r="AL3124" s="18"/>
      <c r="AN3124" s="36"/>
      <c r="AO3124" s="36"/>
      <c r="AP3124" s="36"/>
      <c r="AQ3124" s="36"/>
      <c r="AR3124" s="36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</row>
    <row r="3125" spans="6:69" x14ac:dyDescent="0.25">
      <c r="F3125" s="18"/>
      <c r="G3125" s="18"/>
      <c r="H3125" s="252"/>
      <c r="I3125" s="18"/>
      <c r="J3125" s="18"/>
      <c r="W3125" s="215"/>
      <c r="X3125" s="18"/>
      <c r="Y3125" s="31"/>
      <c r="Z3125" s="31"/>
      <c r="AA3125" s="43"/>
      <c r="AB3125" s="18"/>
      <c r="AC3125" s="18"/>
      <c r="AE3125" s="18"/>
      <c r="AF3125" s="18"/>
      <c r="AG3125" s="18"/>
      <c r="AI3125" s="18"/>
      <c r="AK3125" s="18"/>
      <c r="AL3125" s="18"/>
      <c r="AN3125" s="36"/>
      <c r="AO3125" s="36"/>
      <c r="AP3125" s="36"/>
      <c r="AQ3125" s="36"/>
      <c r="AR3125" s="36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</row>
    <row r="3126" spans="6:69" x14ac:dyDescent="0.25">
      <c r="F3126" s="18"/>
      <c r="G3126" s="18"/>
      <c r="H3126" s="252"/>
      <c r="I3126" s="18"/>
      <c r="J3126" s="18"/>
      <c r="W3126" s="215"/>
      <c r="X3126" s="18"/>
      <c r="Y3126" s="31"/>
      <c r="Z3126" s="31"/>
      <c r="AA3126" s="43"/>
      <c r="AB3126" s="18"/>
      <c r="AC3126" s="18"/>
      <c r="AE3126" s="18"/>
      <c r="AF3126" s="18"/>
      <c r="AG3126" s="18"/>
      <c r="AI3126" s="18"/>
      <c r="AK3126" s="18"/>
      <c r="AL3126" s="18"/>
      <c r="AN3126" s="36"/>
      <c r="AO3126" s="36"/>
      <c r="AP3126" s="36"/>
      <c r="AQ3126" s="36"/>
      <c r="AR3126" s="36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</row>
    <row r="3127" spans="6:69" x14ac:dyDescent="0.25">
      <c r="F3127" s="18"/>
      <c r="G3127" s="18"/>
      <c r="H3127" s="252"/>
      <c r="I3127" s="18"/>
      <c r="J3127" s="18"/>
      <c r="W3127" s="215"/>
      <c r="X3127" s="18"/>
      <c r="Y3127" s="31"/>
      <c r="Z3127" s="31"/>
      <c r="AA3127" s="43"/>
      <c r="AB3127" s="18"/>
      <c r="AC3127" s="18"/>
      <c r="AE3127" s="18"/>
      <c r="AF3127" s="18"/>
      <c r="AG3127" s="18"/>
      <c r="AI3127" s="18"/>
      <c r="AK3127" s="18"/>
      <c r="AL3127" s="18"/>
      <c r="AN3127" s="36"/>
      <c r="AO3127" s="36"/>
      <c r="AP3127" s="36"/>
      <c r="AQ3127" s="36"/>
      <c r="AR3127" s="36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</row>
    <row r="3128" spans="6:69" x14ac:dyDescent="0.25">
      <c r="F3128" s="18"/>
      <c r="G3128" s="18"/>
      <c r="H3128" s="252"/>
      <c r="I3128" s="18"/>
      <c r="J3128" s="18"/>
      <c r="W3128" s="215"/>
      <c r="X3128" s="18"/>
      <c r="Y3128" s="31"/>
      <c r="Z3128" s="31"/>
      <c r="AA3128" s="43"/>
      <c r="AB3128" s="18"/>
      <c r="AC3128" s="18"/>
      <c r="AE3128" s="18"/>
      <c r="AF3128" s="18"/>
      <c r="AG3128" s="18"/>
      <c r="AI3128" s="18"/>
      <c r="AK3128" s="18"/>
      <c r="AL3128" s="18"/>
      <c r="AN3128" s="36"/>
      <c r="AO3128" s="36"/>
      <c r="AP3128" s="36"/>
      <c r="AQ3128" s="36"/>
      <c r="AR3128" s="36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8"/>
      <c r="BL3128" s="18"/>
      <c r="BM3128" s="18"/>
      <c r="BN3128" s="18"/>
      <c r="BO3128" s="18"/>
      <c r="BP3128" s="18"/>
      <c r="BQ3128" s="18"/>
    </row>
    <row r="3129" spans="6:69" x14ac:dyDescent="0.25">
      <c r="F3129" s="18"/>
      <c r="G3129" s="18"/>
      <c r="H3129" s="252"/>
      <c r="I3129" s="18"/>
      <c r="J3129" s="18"/>
      <c r="W3129" s="215"/>
      <c r="X3129" s="18"/>
      <c r="Y3129" s="31"/>
      <c r="Z3129" s="31"/>
      <c r="AA3129" s="43"/>
      <c r="AB3129" s="18"/>
      <c r="AC3129" s="18"/>
      <c r="AE3129" s="18"/>
      <c r="AF3129" s="18"/>
      <c r="AG3129" s="18"/>
      <c r="AI3129" s="18"/>
      <c r="AK3129" s="18"/>
      <c r="AL3129" s="18"/>
      <c r="AN3129" s="36"/>
      <c r="AO3129" s="36"/>
      <c r="AP3129" s="36"/>
      <c r="AQ3129" s="36"/>
      <c r="AR3129" s="36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</row>
    <row r="3130" spans="6:69" x14ac:dyDescent="0.25">
      <c r="F3130" s="18"/>
      <c r="G3130" s="18"/>
      <c r="H3130" s="252"/>
      <c r="I3130" s="18"/>
      <c r="J3130" s="18"/>
      <c r="W3130" s="215"/>
      <c r="X3130" s="18"/>
      <c r="Y3130" s="31"/>
      <c r="Z3130" s="31"/>
      <c r="AA3130" s="43"/>
      <c r="AB3130" s="18"/>
      <c r="AC3130" s="18"/>
      <c r="AE3130" s="18"/>
      <c r="AF3130" s="18"/>
      <c r="AG3130" s="18"/>
      <c r="AI3130" s="18"/>
      <c r="AK3130" s="18"/>
      <c r="AL3130" s="18"/>
      <c r="AN3130" s="36"/>
      <c r="AO3130" s="36"/>
      <c r="AP3130" s="36"/>
      <c r="AQ3130" s="36"/>
      <c r="AR3130" s="36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</row>
    <row r="3131" spans="6:69" x14ac:dyDescent="0.25">
      <c r="F3131" s="18"/>
      <c r="G3131" s="18"/>
      <c r="H3131" s="252"/>
      <c r="I3131" s="18"/>
      <c r="J3131" s="18"/>
      <c r="W3131" s="215"/>
      <c r="X3131" s="18"/>
      <c r="Y3131" s="31"/>
      <c r="Z3131" s="31"/>
      <c r="AA3131" s="43"/>
      <c r="AB3131" s="18"/>
      <c r="AC3131" s="18"/>
      <c r="AE3131" s="18"/>
      <c r="AF3131" s="18"/>
      <c r="AG3131" s="18"/>
      <c r="AI3131" s="18"/>
      <c r="AK3131" s="18"/>
      <c r="AL3131" s="18"/>
      <c r="AN3131" s="36"/>
      <c r="AO3131" s="36"/>
      <c r="AP3131" s="36"/>
      <c r="AQ3131" s="36"/>
      <c r="AR3131" s="36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</row>
    <row r="3132" spans="6:69" x14ac:dyDescent="0.25">
      <c r="F3132" s="18"/>
      <c r="G3132" s="18"/>
      <c r="H3132" s="252"/>
      <c r="I3132" s="18"/>
      <c r="J3132" s="18"/>
      <c r="W3132" s="215"/>
      <c r="X3132" s="18"/>
      <c r="Y3132" s="31"/>
      <c r="Z3132" s="31"/>
      <c r="AA3132" s="43"/>
      <c r="AB3132" s="18"/>
      <c r="AC3132" s="18"/>
      <c r="AE3132" s="18"/>
      <c r="AF3132" s="18"/>
      <c r="AG3132" s="18"/>
      <c r="AI3132" s="18"/>
      <c r="AK3132" s="18"/>
      <c r="AL3132" s="18"/>
      <c r="AN3132" s="36"/>
      <c r="AO3132" s="36"/>
      <c r="AP3132" s="36"/>
      <c r="AQ3132" s="36"/>
      <c r="AR3132" s="36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</row>
    <row r="3133" spans="6:69" x14ac:dyDescent="0.25">
      <c r="F3133" s="18"/>
      <c r="G3133" s="18"/>
      <c r="H3133" s="252"/>
      <c r="I3133" s="18"/>
      <c r="J3133" s="18"/>
      <c r="W3133" s="215"/>
      <c r="X3133" s="18"/>
      <c r="Y3133" s="31"/>
      <c r="Z3133" s="31"/>
      <c r="AA3133" s="43"/>
      <c r="AB3133" s="18"/>
      <c r="AC3133" s="18"/>
      <c r="AE3133" s="18"/>
      <c r="AF3133" s="18"/>
      <c r="AG3133" s="18"/>
      <c r="AI3133" s="18"/>
      <c r="AK3133" s="18"/>
      <c r="AL3133" s="18"/>
      <c r="AN3133" s="36"/>
      <c r="AO3133" s="36"/>
      <c r="AP3133" s="36"/>
      <c r="AQ3133" s="36"/>
      <c r="AR3133" s="36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</row>
    <row r="3134" spans="6:69" x14ac:dyDescent="0.25">
      <c r="F3134" s="18"/>
      <c r="G3134" s="18"/>
      <c r="H3134" s="252"/>
      <c r="I3134" s="18"/>
      <c r="J3134" s="18"/>
      <c r="W3134" s="215"/>
      <c r="X3134" s="18"/>
      <c r="Y3134" s="31"/>
      <c r="Z3134" s="31"/>
      <c r="AA3134" s="43"/>
      <c r="AB3134" s="18"/>
      <c r="AC3134" s="18"/>
      <c r="AE3134" s="18"/>
      <c r="AF3134" s="18"/>
      <c r="AG3134" s="18"/>
      <c r="AI3134" s="18"/>
      <c r="AK3134" s="18"/>
      <c r="AL3134" s="18"/>
      <c r="AN3134" s="36"/>
      <c r="AO3134" s="36"/>
      <c r="AP3134" s="36"/>
      <c r="AQ3134" s="36"/>
      <c r="AR3134" s="36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</row>
    <row r="3135" spans="6:69" x14ac:dyDescent="0.25">
      <c r="F3135" s="18"/>
      <c r="G3135" s="18"/>
      <c r="H3135" s="252"/>
      <c r="I3135" s="18"/>
      <c r="J3135" s="18"/>
      <c r="W3135" s="215"/>
      <c r="X3135" s="18"/>
      <c r="Y3135" s="31"/>
      <c r="Z3135" s="31"/>
      <c r="AA3135" s="43"/>
      <c r="AB3135" s="18"/>
      <c r="AC3135" s="18"/>
      <c r="AE3135" s="18"/>
      <c r="AF3135" s="18"/>
      <c r="AG3135" s="18"/>
      <c r="AI3135" s="18"/>
      <c r="AK3135" s="18"/>
      <c r="AL3135" s="18"/>
      <c r="AN3135" s="36"/>
      <c r="AO3135" s="36"/>
      <c r="AP3135" s="36"/>
      <c r="AQ3135" s="36"/>
      <c r="AR3135" s="36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</row>
    <row r="3136" spans="6:69" x14ac:dyDescent="0.25">
      <c r="F3136" s="18"/>
      <c r="G3136" s="18"/>
      <c r="H3136" s="252"/>
      <c r="I3136" s="18"/>
      <c r="J3136" s="18"/>
      <c r="W3136" s="215"/>
      <c r="X3136" s="18"/>
      <c r="Y3136" s="31"/>
      <c r="Z3136" s="31"/>
      <c r="AA3136" s="43"/>
      <c r="AB3136" s="18"/>
      <c r="AC3136" s="18"/>
      <c r="AE3136" s="18"/>
      <c r="AF3136" s="18"/>
      <c r="AG3136" s="18"/>
      <c r="AI3136" s="18"/>
      <c r="AK3136" s="18"/>
      <c r="AL3136" s="18"/>
      <c r="AN3136" s="36"/>
      <c r="AO3136" s="36"/>
      <c r="AP3136" s="36"/>
      <c r="AQ3136" s="36"/>
      <c r="AR3136" s="36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</row>
    <row r="3137" spans="6:69" x14ac:dyDescent="0.25">
      <c r="F3137" s="18"/>
      <c r="G3137" s="18"/>
      <c r="H3137" s="252"/>
      <c r="I3137" s="18"/>
      <c r="J3137" s="18"/>
      <c r="W3137" s="215"/>
      <c r="X3137" s="18"/>
      <c r="Y3137" s="31"/>
      <c r="Z3137" s="31"/>
      <c r="AA3137" s="43"/>
      <c r="AB3137" s="18"/>
      <c r="AC3137" s="18"/>
      <c r="AE3137" s="18"/>
      <c r="AF3137" s="18"/>
      <c r="AG3137" s="18"/>
      <c r="AI3137" s="18"/>
      <c r="AK3137" s="18"/>
      <c r="AL3137" s="18"/>
      <c r="AN3137" s="36"/>
      <c r="AO3137" s="36"/>
      <c r="AP3137" s="36"/>
      <c r="AQ3137" s="36"/>
      <c r="AR3137" s="36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</row>
    <row r="3138" spans="6:69" x14ac:dyDescent="0.25">
      <c r="F3138" s="18"/>
      <c r="G3138" s="18"/>
      <c r="H3138" s="252"/>
      <c r="I3138" s="18"/>
      <c r="J3138" s="18"/>
      <c r="W3138" s="215"/>
      <c r="X3138" s="18"/>
      <c r="Y3138" s="31"/>
      <c r="Z3138" s="31"/>
      <c r="AA3138" s="43"/>
      <c r="AB3138" s="18"/>
      <c r="AC3138" s="18"/>
      <c r="AE3138" s="18"/>
      <c r="AF3138" s="18"/>
      <c r="AG3138" s="18"/>
      <c r="AI3138" s="18"/>
      <c r="AK3138" s="18"/>
      <c r="AL3138" s="18"/>
      <c r="AN3138" s="36"/>
      <c r="AO3138" s="36"/>
      <c r="AP3138" s="36"/>
      <c r="AQ3138" s="36"/>
      <c r="AR3138" s="36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8"/>
      <c r="BL3138" s="18"/>
      <c r="BM3138" s="18"/>
      <c r="BN3138" s="18"/>
      <c r="BO3138" s="18"/>
      <c r="BP3138" s="18"/>
      <c r="BQ3138" s="18"/>
    </row>
    <row r="3139" spans="6:69" x14ac:dyDescent="0.25">
      <c r="F3139" s="18"/>
      <c r="G3139" s="18"/>
      <c r="H3139" s="252"/>
      <c r="I3139" s="18"/>
      <c r="J3139" s="18"/>
      <c r="W3139" s="215"/>
      <c r="X3139" s="18"/>
      <c r="Y3139" s="31"/>
      <c r="Z3139" s="31"/>
      <c r="AA3139" s="43"/>
      <c r="AB3139" s="18"/>
      <c r="AC3139" s="18"/>
      <c r="AE3139" s="18"/>
      <c r="AF3139" s="18"/>
      <c r="AG3139" s="18"/>
      <c r="AI3139" s="18"/>
      <c r="AK3139" s="18"/>
      <c r="AL3139" s="18"/>
      <c r="AN3139" s="36"/>
      <c r="AO3139" s="36"/>
      <c r="AP3139" s="36"/>
      <c r="AQ3139" s="36"/>
      <c r="AR3139" s="36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  <c r="BQ3139" s="18"/>
    </row>
    <row r="3140" spans="6:69" x14ac:dyDescent="0.25">
      <c r="F3140" s="18"/>
      <c r="G3140" s="18"/>
      <c r="H3140" s="252"/>
      <c r="I3140" s="18"/>
      <c r="J3140" s="18"/>
      <c r="W3140" s="215"/>
      <c r="X3140" s="18"/>
      <c r="Y3140" s="31"/>
      <c r="Z3140" s="31"/>
      <c r="AA3140" s="43"/>
      <c r="AB3140" s="18"/>
      <c r="AC3140" s="18"/>
      <c r="AE3140" s="18"/>
      <c r="AF3140" s="18"/>
      <c r="AG3140" s="18"/>
      <c r="AI3140" s="18"/>
      <c r="AK3140" s="18"/>
      <c r="AL3140" s="18"/>
      <c r="AN3140" s="36"/>
      <c r="AO3140" s="36"/>
      <c r="AP3140" s="36"/>
      <c r="AQ3140" s="36"/>
      <c r="AR3140" s="36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</row>
    <row r="3141" spans="6:69" x14ac:dyDescent="0.25">
      <c r="F3141" s="18"/>
      <c r="G3141" s="18"/>
      <c r="H3141" s="252"/>
      <c r="I3141" s="18"/>
      <c r="J3141" s="18"/>
      <c r="W3141" s="215"/>
      <c r="X3141" s="18"/>
      <c r="Y3141" s="31"/>
      <c r="Z3141" s="31"/>
      <c r="AA3141" s="43"/>
      <c r="AB3141" s="18"/>
      <c r="AC3141" s="18"/>
      <c r="AE3141" s="18"/>
      <c r="AF3141" s="18"/>
      <c r="AG3141" s="18"/>
      <c r="AI3141" s="18"/>
      <c r="AK3141" s="18"/>
      <c r="AL3141" s="18"/>
      <c r="AN3141" s="36"/>
      <c r="AO3141" s="36"/>
      <c r="AP3141" s="36"/>
      <c r="AQ3141" s="36"/>
      <c r="AR3141" s="36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</row>
    <row r="3142" spans="6:69" x14ac:dyDescent="0.25">
      <c r="F3142" s="18"/>
      <c r="G3142" s="18"/>
      <c r="H3142" s="252"/>
      <c r="I3142" s="18"/>
      <c r="J3142" s="18"/>
      <c r="W3142" s="215"/>
      <c r="X3142" s="18"/>
      <c r="Y3142" s="31"/>
      <c r="Z3142" s="31"/>
      <c r="AA3142" s="43"/>
      <c r="AB3142" s="18"/>
      <c r="AC3142" s="18"/>
      <c r="AE3142" s="18"/>
      <c r="AF3142" s="18"/>
      <c r="AG3142" s="18"/>
      <c r="AI3142" s="18"/>
      <c r="AK3142" s="18"/>
      <c r="AL3142" s="18"/>
      <c r="AN3142" s="36"/>
      <c r="AO3142" s="36"/>
      <c r="AP3142" s="36"/>
      <c r="AQ3142" s="36"/>
      <c r="AR3142" s="36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</row>
    <row r="3143" spans="6:69" x14ac:dyDescent="0.25">
      <c r="F3143" s="18"/>
      <c r="G3143" s="18"/>
      <c r="H3143" s="252"/>
      <c r="I3143" s="18"/>
      <c r="J3143" s="18"/>
      <c r="W3143" s="215"/>
      <c r="X3143" s="18"/>
      <c r="Y3143" s="31"/>
      <c r="Z3143" s="31"/>
      <c r="AA3143" s="43"/>
      <c r="AB3143" s="18"/>
      <c r="AC3143" s="18"/>
      <c r="AE3143" s="18"/>
      <c r="AF3143" s="18"/>
      <c r="AG3143" s="18"/>
      <c r="AI3143" s="18"/>
      <c r="AK3143" s="18"/>
      <c r="AL3143" s="18"/>
      <c r="AN3143" s="36"/>
      <c r="AO3143" s="36"/>
      <c r="AP3143" s="36"/>
      <c r="AQ3143" s="36"/>
      <c r="AR3143" s="36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</row>
    <row r="3144" spans="6:69" x14ac:dyDescent="0.25">
      <c r="F3144" s="18"/>
      <c r="G3144" s="18"/>
      <c r="H3144" s="252"/>
      <c r="I3144" s="18"/>
      <c r="J3144" s="18"/>
      <c r="W3144" s="215"/>
      <c r="X3144" s="18"/>
      <c r="Y3144" s="31"/>
      <c r="Z3144" s="31"/>
      <c r="AA3144" s="43"/>
      <c r="AB3144" s="18"/>
      <c r="AC3144" s="18"/>
      <c r="AE3144" s="18"/>
      <c r="AF3144" s="18"/>
      <c r="AG3144" s="18"/>
      <c r="AI3144" s="18"/>
      <c r="AK3144" s="18"/>
      <c r="AL3144" s="18"/>
      <c r="AN3144" s="36"/>
      <c r="AO3144" s="36"/>
      <c r="AP3144" s="36"/>
      <c r="AQ3144" s="36"/>
      <c r="AR3144" s="36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8"/>
      <c r="BL3144" s="18"/>
      <c r="BM3144" s="18"/>
      <c r="BN3144" s="18"/>
      <c r="BO3144" s="18"/>
      <c r="BP3144" s="18"/>
      <c r="BQ3144" s="18"/>
    </row>
    <row r="3145" spans="6:69" x14ac:dyDescent="0.25">
      <c r="F3145" s="18"/>
      <c r="G3145" s="18"/>
      <c r="H3145" s="252"/>
      <c r="I3145" s="18"/>
      <c r="J3145" s="18"/>
      <c r="W3145" s="215"/>
      <c r="X3145" s="18"/>
      <c r="Y3145" s="31"/>
      <c r="Z3145" s="31"/>
      <c r="AA3145" s="43"/>
      <c r="AB3145" s="18"/>
      <c r="AC3145" s="18"/>
      <c r="AE3145" s="18"/>
      <c r="AF3145" s="18"/>
      <c r="AG3145" s="18"/>
      <c r="AI3145" s="18"/>
      <c r="AK3145" s="18"/>
      <c r="AL3145" s="18"/>
      <c r="AN3145" s="36"/>
      <c r="AO3145" s="36"/>
      <c r="AP3145" s="36"/>
      <c r="AQ3145" s="36"/>
      <c r="AR3145" s="36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</row>
    <row r="3146" spans="6:69" x14ac:dyDescent="0.25">
      <c r="F3146" s="18"/>
      <c r="G3146" s="18"/>
      <c r="H3146" s="252"/>
      <c r="I3146" s="18"/>
      <c r="J3146" s="18"/>
      <c r="W3146" s="215"/>
      <c r="X3146" s="18"/>
      <c r="Y3146" s="31"/>
      <c r="Z3146" s="31"/>
      <c r="AA3146" s="43"/>
      <c r="AB3146" s="18"/>
      <c r="AC3146" s="18"/>
      <c r="AE3146" s="18"/>
      <c r="AF3146" s="18"/>
      <c r="AG3146" s="18"/>
      <c r="AI3146" s="18"/>
      <c r="AK3146" s="18"/>
      <c r="AL3146" s="18"/>
      <c r="AN3146" s="36"/>
      <c r="AO3146" s="36"/>
      <c r="AP3146" s="36"/>
      <c r="AQ3146" s="36"/>
      <c r="AR3146" s="36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</row>
    <row r="3147" spans="6:69" x14ac:dyDescent="0.25">
      <c r="F3147" s="18"/>
      <c r="G3147" s="18"/>
      <c r="H3147" s="252"/>
      <c r="I3147" s="18"/>
      <c r="J3147" s="18"/>
      <c r="W3147" s="215"/>
      <c r="X3147" s="18"/>
      <c r="Y3147" s="31"/>
      <c r="Z3147" s="31"/>
      <c r="AA3147" s="43"/>
      <c r="AB3147" s="18"/>
      <c r="AC3147" s="18"/>
      <c r="AE3147" s="18"/>
      <c r="AF3147" s="18"/>
      <c r="AG3147" s="18"/>
      <c r="AI3147" s="18"/>
      <c r="AK3147" s="18"/>
      <c r="AL3147" s="18"/>
      <c r="AN3147" s="36"/>
      <c r="AO3147" s="36"/>
      <c r="AP3147" s="36"/>
      <c r="AQ3147" s="36"/>
      <c r="AR3147" s="36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</row>
    <row r="3148" spans="6:69" x14ac:dyDescent="0.25">
      <c r="F3148" s="18"/>
      <c r="G3148" s="18"/>
      <c r="H3148" s="252"/>
      <c r="I3148" s="18"/>
      <c r="J3148" s="18"/>
      <c r="W3148" s="215"/>
      <c r="X3148" s="18"/>
      <c r="Y3148" s="31"/>
      <c r="Z3148" s="31"/>
      <c r="AA3148" s="43"/>
      <c r="AB3148" s="18"/>
      <c r="AC3148" s="18"/>
      <c r="AE3148" s="18"/>
      <c r="AF3148" s="18"/>
      <c r="AG3148" s="18"/>
      <c r="AI3148" s="18"/>
      <c r="AK3148" s="18"/>
      <c r="AL3148" s="18"/>
      <c r="AN3148" s="36"/>
      <c r="AO3148" s="36"/>
      <c r="AP3148" s="36"/>
      <c r="AQ3148" s="36"/>
      <c r="AR3148" s="36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</row>
    <row r="3149" spans="6:69" x14ac:dyDescent="0.25">
      <c r="F3149" s="18"/>
      <c r="G3149" s="18"/>
      <c r="H3149" s="252"/>
      <c r="I3149" s="18"/>
      <c r="J3149" s="18"/>
      <c r="W3149" s="215"/>
      <c r="X3149" s="18"/>
      <c r="Y3149" s="31"/>
      <c r="Z3149" s="31"/>
      <c r="AA3149" s="43"/>
      <c r="AB3149" s="18"/>
      <c r="AC3149" s="18"/>
      <c r="AE3149" s="18"/>
      <c r="AF3149" s="18"/>
      <c r="AG3149" s="18"/>
      <c r="AI3149" s="18"/>
      <c r="AK3149" s="18"/>
      <c r="AL3149" s="18"/>
      <c r="AN3149" s="36"/>
      <c r="AO3149" s="36"/>
      <c r="AP3149" s="36"/>
      <c r="AQ3149" s="36"/>
      <c r="AR3149" s="36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</row>
    <row r="3150" spans="6:69" x14ac:dyDescent="0.25">
      <c r="F3150" s="18"/>
      <c r="G3150" s="18"/>
      <c r="H3150" s="252"/>
      <c r="I3150" s="18"/>
      <c r="J3150" s="18"/>
      <c r="W3150" s="215"/>
      <c r="X3150" s="18"/>
      <c r="Y3150" s="31"/>
      <c r="Z3150" s="31"/>
      <c r="AA3150" s="43"/>
      <c r="AB3150" s="18"/>
      <c r="AC3150" s="18"/>
      <c r="AE3150" s="18"/>
      <c r="AF3150" s="18"/>
      <c r="AG3150" s="18"/>
      <c r="AI3150" s="18"/>
      <c r="AK3150" s="18"/>
      <c r="AL3150" s="18"/>
      <c r="AN3150" s="36"/>
      <c r="AO3150" s="36"/>
      <c r="AP3150" s="36"/>
      <c r="AQ3150" s="36"/>
      <c r="AR3150" s="36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</row>
    <row r="3151" spans="6:69" x14ac:dyDescent="0.25">
      <c r="F3151" s="18"/>
      <c r="G3151" s="18"/>
      <c r="H3151" s="252"/>
      <c r="I3151" s="18"/>
      <c r="J3151" s="18"/>
      <c r="W3151" s="215"/>
      <c r="X3151" s="18"/>
      <c r="Y3151" s="31"/>
      <c r="Z3151" s="31"/>
      <c r="AA3151" s="43"/>
      <c r="AB3151" s="18"/>
      <c r="AC3151" s="18"/>
      <c r="AE3151" s="18"/>
      <c r="AF3151" s="18"/>
      <c r="AG3151" s="18"/>
      <c r="AI3151" s="18"/>
      <c r="AK3151" s="18"/>
      <c r="AL3151" s="18"/>
      <c r="AN3151" s="36"/>
      <c r="AO3151" s="36"/>
      <c r="AP3151" s="36"/>
      <c r="AQ3151" s="36"/>
      <c r="AR3151" s="36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</row>
    <row r="3152" spans="6:69" x14ac:dyDescent="0.25">
      <c r="F3152" s="18"/>
      <c r="G3152" s="18"/>
      <c r="H3152" s="252"/>
      <c r="I3152" s="18"/>
      <c r="J3152" s="18"/>
      <c r="W3152" s="215"/>
      <c r="X3152" s="18"/>
      <c r="Y3152" s="31"/>
      <c r="Z3152" s="31"/>
      <c r="AA3152" s="43"/>
      <c r="AB3152" s="18"/>
      <c r="AC3152" s="18"/>
      <c r="AE3152" s="18"/>
      <c r="AF3152" s="18"/>
      <c r="AG3152" s="18"/>
      <c r="AI3152" s="18"/>
      <c r="AK3152" s="18"/>
      <c r="AL3152" s="18"/>
      <c r="AN3152" s="36"/>
      <c r="AO3152" s="36"/>
      <c r="AP3152" s="36"/>
      <c r="AQ3152" s="36"/>
      <c r="AR3152" s="36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</row>
    <row r="3153" spans="6:69" x14ac:dyDescent="0.25">
      <c r="F3153" s="18"/>
      <c r="G3153" s="18"/>
      <c r="H3153" s="252"/>
      <c r="I3153" s="18"/>
      <c r="J3153" s="18"/>
      <c r="W3153" s="215"/>
      <c r="X3153" s="18"/>
      <c r="Y3153" s="31"/>
      <c r="Z3153" s="31"/>
      <c r="AA3153" s="43"/>
      <c r="AB3153" s="18"/>
      <c r="AC3153" s="18"/>
      <c r="AE3153" s="18"/>
      <c r="AF3153" s="18"/>
      <c r="AG3153" s="18"/>
      <c r="AI3153" s="18"/>
      <c r="AK3153" s="18"/>
      <c r="AL3153" s="18"/>
      <c r="AN3153" s="36"/>
      <c r="AO3153" s="36"/>
      <c r="AP3153" s="36"/>
      <c r="AQ3153" s="36"/>
      <c r="AR3153" s="36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</row>
    <row r="3154" spans="6:69" x14ac:dyDescent="0.25">
      <c r="F3154" s="18"/>
      <c r="G3154" s="18"/>
      <c r="H3154" s="252"/>
      <c r="I3154" s="18"/>
      <c r="J3154" s="18"/>
      <c r="W3154" s="215"/>
      <c r="X3154" s="18"/>
      <c r="Y3154" s="31"/>
      <c r="Z3154" s="31"/>
      <c r="AA3154" s="43"/>
      <c r="AB3154" s="18"/>
      <c r="AC3154" s="18"/>
      <c r="AE3154" s="18"/>
      <c r="AF3154" s="18"/>
      <c r="AG3154" s="18"/>
      <c r="AI3154" s="18"/>
      <c r="AK3154" s="18"/>
      <c r="AL3154" s="18"/>
      <c r="AN3154" s="36"/>
      <c r="AO3154" s="36"/>
      <c r="AP3154" s="36"/>
      <c r="AQ3154" s="36"/>
      <c r="AR3154" s="36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8"/>
      <c r="BL3154" s="18"/>
      <c r="BM3154" s="18"/>
      <c r="BN3154" s="18"/>
      <c r="BO3154" s="18"/>
      <c r="BP3154" s="18"/>
      <c r="BQ3154" s="18"/>
    </row>
    <row r="3155" spans="6:69" x14ac:dyDescent="0.25">
      <c r="F3155" s="18"/>
      <c r="G3155" s="18"/>
      <c r="H3155" s="252"/>
      <c r="I3155" s="18"/>
      <c r="J3155" s="18"/>
      <c r="W3155" s="215"/>
      <c r="X3155" s="18"/>
      <c r="Y3155" s="31"/>
      <c r="Z3155" s="31"/>
      <c r="AA3155" s="43"/>
      <c r="AB3155" s="18"/>
      <c r="AC3155" s="18"/>
      <c r="AE3155" s="18"/>
      <c r="AF3155" s="18"/>
      <c r="AG3155" s="18"/>
      <c r="AI3155" s="18"/>
      <c r="AK3155" s="18"/>
      <c r="AL3155" s="18"/>
      <c r="AN3155" s="36"/>
      <c r="AO3155" s="36"/>
      <c r="AP3155" s="36"/>
      <c r="AQ3155" s="36"/>
      <c r="AR3155" s="36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</row>
    <row r="3156" spans="6:69" x14ac:dyDescent="0.25">
      <c r="F3156" s="18"/>
      <c r="G3156" s="18"/>
      <c r="H3156" s="252"/>
      <c r="I3156" s="18"/>
      <c r="J3156" s="18"/>
      <c r="W3156" s="215"/>
      <c r="X3156" s="18"/>
      <c r="Y3156" s="31"/>
      <c r="Z3156" s="31"/>
      <c r="AA3156" s="43"/>
      <c r="AB3156" s="18"/>
      <c r="AC3156" s="18"/>
      <c r="AE3156" s="18"/>
      <c r="AF3156" s="18"/>
      <c r="AG3156" s="18"/>
      <c r="AI3156" s="18"/>
      <c r="AK3156" s="18"/>
      <c r="AL3156" s="18"/>
      <c r="AN3156" s="36"/>
      <c r="AO3156" s="36"/>
      <c r="AP3156" s="36"/>
      <c r="AQ3156" s="36"/>
      <c r="AR3156" s="36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</row>
    <row r="3157" spans="6:69" x14ac:dyDescent="0.25">
      <c r="F3157" s="18"/>
      <c r="G3157" s="18"/>
      <c r="H3157" s="252"/>
      <c r="I3157" s="18"/>
      <c r="J3157" s="18"/>
      <c r="W3157" s="215"/>
      <c r="X3157" s="18"/>
      <c r="Y3157" s="31"/>
      <c r="Z3157" s="31"/>
      <c r="AA3157" s="43"/>
      <c r="AB3157" s="18"/>
      <c r="AC3157" s="18"/>
      <c r="AE3157" s="18"/>
      <c r="AF3157" s="18"/>
      <c r="AG3157" s="18"/>
      <c r="AI3157" s="18"/>
      <c r="AK3157" s="18"/>
      <c r="AL3157" s="18"/>
      <c r="AN3157" s="36"/>
      <c r="AO3157" s="36"/>
      <c r="AP3157" s="36"/>
      <c r="AQ3157" s="36"/>
      <c r="AR3157" s="36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</row>
    <row r="3158" spans="6:69" x14ac:dyDescent="0.25">
      <c r="F3158" s="18"/>
      <c r="G3158" s="18"/>
      <c r="H3158" s="252"/>
      <c r="I3158" s="18"/>
      <c r="J3158" s="18"/>
      <c r="W3158" s="215"/>
      <c r="X3158" s="18"/>
      <c r="Y3158" s="31"/>
      <c r="Z3158" s="31"/>
      <c r="AA3158" s="43"/>
      <c r="AB3158" s="18"/>
      <c r="AC3158" s="18"/>
      <c r="AE3158" s="18"/>
      <c r="AF3158" s="18"/>
      <c r="AG3158" s="18"/>
      <c r="AI3158" s="18"/>
      <c r="AK3158" s="18"/>
      <c r="AL3158" s="18"/>
      <c r="AN3158" s="36"/>
      <c r="AO3158" s="36"/>
      <c r="AP3158" s="36"/>
      <c r="AQ3158" s="36"/>
      <c r="AR3158" s="36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</row>
    <row r="3159" spans="6:69" x14ac:dyDescent="0.25">
      <c r="F3159" s="18"/>
      <c r="G3159" s="18"/>
      <c r="H3159" s="252"/>
      <c r="I3159" s="18"/>
      <c r="J3159" s="18"/>
      <c r="W3159" s="215"/>
      <c r="X3159" s="18"/>
      <c r="Y3159" s="31"/>
      <c r="Z3159" s="31"/>
      <c r="AA3159" s="43"/>
      <c r="AB3159" s="18"/>
      <c r="AC3159" s="18"/>
      <c r="AE3159" s="18"/>
      <c r="AF3159" s="18"/>
      <c r="AG3159" s="18"/>
      <c r="AI3159" s="18"/>
      <c r="AK3159" s="18"/>
      <c r="AL3159" s="18"/>
      <c r="AN3159" s="36"/>
      <c r="AO3159" s="36"/>
      <c r="AP3159" s="36"/>
      <c r="AQ3159" s="36"/>
      <c r="AR3159" s="36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</row>
    <row r="3160" spans="6:69" x14ac:dyDescent="0.25">
      <c r="F3160" s="18"/>
      <c r="G3160" s="18"/>
      <c r="H3160" s="252"/>
      <c r="I3160" s="18"/>
      <c r="J3160" s="18"/>
      <c r="W3160" s="215"/>
      <c r="X3160" s="18"/>
      <c r="Y3160" s="31"/>
      <c r="Z3160" s="31"/>
      <c r="AA3160" s="43"/>
      <c r="AB3160" s="18"/>
      <c r="AC3160" s="18"/>
      <c r="AE3160" s="18"/>
      <c r="AF3160" s="18"/>
      <c r="AG3160" s="18"/>
      <c r="AI3160" s="18"/>
      <c r="AK3160" s="18"/>
      <c r="AL3160" s="18"/>
      <c r="AN3160" s="36"/>
      <c r="AO3160" s="36"/>
      <c r="AP3160" s="36"/>
      <c r="AQ3160" s="36"/>
      <c r="AR3160" s="36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8"/>
      <c r="BL3160" s="18"/>
      <c r="BM3160" s="18"/>
      <c r="BN3160" s="18"/>
      <c r="BO3160" s="18"/>
      <c r="BP3160" s="18"/>
      <c r="BQ3160" s="18"/>
    </row>
    <row r="3161" spans="6:69" x14ac:dyDescent="0.25">
      <c r="F3161" s="18"/>
      <c r="G3161" s="18"/>
      <c r="H3161" s="252"/>
      <c r="I3161" s="18"/>
      <c r="J3161" s="18"/>
      <c r="W3161" s="215"/>
      <c r="X3161" s="18"/>
      <c r="Y3161" s="31"/>
      <c r="Z3161" s="31"/>
      <c r="AA3161" s="43"/>
      <c r="AB3161" s="18"/>
      <c r="AC3161" s="18"/>
      <c r="AE3161" s="18"/>
      <c r="AF3161" s="18"/>
      <c r="AG3161" s="18"/>
      <c r="AI3161" s="18"/>
      <c r="AK3161" s="18"/>
      <c r="AL3161" s="18"/>
      <c r="AN3161" s="36"/>
      <c r="AO3161" s="36"/>
      <c r="AP3161" s="36"/>
      <c r="AQ3161" s="36"/>
      <c r="AR3161" s="36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</row>
    <row r="3162" spans="6:69" x14ac:dyDescent="0.25">
      <c r="F3162" s="18"/>
      <c r="G3162" s="18"/>
      <c r="H3162" s="252"/>
      <c r="I3162" s="18"/>
      <c r="J3162" s="18"/>
      <c r="W3162" s="215"/>
      <c r="X3162" s="18"/>
      <c r="Y3162" s="31"/>
      <c r="Z3162" s="31"/>
      <c r="AA3162" s="43"/>
      <c r="AB3162" s="18"/>
      <c r="AC3162" s="18"/>
      <c r="AE3162" s="18"/>
      <c r="AF3162" s="18"/>
      <c r="AG3162" s="18"/>
      <c r="AI3162" s="18"/>
      <c r="AK3162" s="18"/>
      <c r="AL3162" s="18"/>
      <c r="AN3162" s="36"/>
      <c r="AO3162" s="36"/>
      <c r="AP3162" s="36"/>
      <c r="AQ3162" s="36"/>
      <c r="AR3162" s="36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</row>
    <row r="3163" spans="6:69" x14ac:dyDescent="0.25">
      <c r="F3163" s="18"/>
      <c r="G3163" s="18"/>
      <c r="H3163" s="252"/>
      <c r="I3163" s="18"/>
      <c r="J3163" s="18"/>
      <c r="W3163" s="215"/>
      <c r="X3163" s="18"/>
      <c r="Y3163" s="31"/>
      <c r="Z3163" s="31"/>
      <c r="AA3163" s="43"/>
      <c r="AB3163" s="18"/>
      <c r="AC3163" s="18"/>
      <c r="AE3163" s="18"/>
      <c r="AF3163" s="18"/>
      <c r="AG3163" s="18"/>
      <c r="AI3163" s="18"/>
      <c r="AK3163" s="18"/>
      <c r="AL3163" s="18"/>
      <c r="AN3163" s="36"/>
      <c r="AO3163" s="36"/>
      <c r="AP3163" s="36"/>
      <c r="AQ3163" s="36"/>
      <c r="AR3163" s="36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</row>
    <row r="3164" spans="6:69" x14ac:dyDescent="0.25">
      <c r="F3164" s="18"/>
      <c r="G3164" s="18"/>
      <c r="H3164" s="252"/>
      <c r="I3164" s="18"/>
      <c r="J3164" s="18"/>
      <c r="W3164" s="215"/>
      <c r="X3164" s="18"/>
      <c r="Y3164" s="31"/>
      <c r="Z3164" s="31"/>
      <c r="AA3164" s="43"/>
      <c r="AB3164" s="18"/>
      <c r="AC3164" s="18"/>
      <c r="AE3164" s="18"/>
      <c r="AF3164" s="18"/>
      <c r="AG3164" s="18"/>
      <c r="AI3164" s="18"/>
      <c r="AK3164" s="18"/>
      <c r="AL3164" s="18"/>
      <c r="AN3164" s="36"/>
      <c r="AO3164" s="36"/>
      <c r="AP3164" s="36"/>
      <c r="AQ3164" s="36"/>
      <c r="AR3164" s="36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</row>
    <row r="3165" spans="6:69" x14ac:dyDescent="0.25">
      <c r="F3165" s="18"/>
      <c r="G3165" s="18"/>
      <c r="H3165" s="252"/>
      <c r="I3165" s="18"/>
      <c r="J3165" s="18"/>
      <c r="W3165" s="215"/>
      <c r="X3165" s="18"/>
      <c r="Y3165" s="31"/>
      <c r="Z3165" s="31"/>
      <c r="AA3165" s="43"/>
      <c r="AB3165" s="18"/>
      <c r="AC3165" s="18"/>
      <c r="AE3165" s="18"/>
      <c r="AF3165" s="18"/>
      <c r="AG3165" s="18"/>
      <c r="AI3165" s="18"/>
      <c r="AK3165" s="18"/>
      <c r="AL3165" s="18"/>
      <c r="AN3165" s="36"/>
      <c r="AO3165" s="36"/>
      <c r="AP3165" s="36"/>
      <c r="AQ3165" s="36"/>
      <c r="AR3165" s="36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</row>
    <row r="3166" spans="6:69" x14ac:dyDescent="0.25">
      <c r="F3166" s="18"/>
      <c r="G3166" s="18"/>
      <c r="H3166" s="252"/>
      <c r="I3166" s="18"/>
      <c r="J3166" s="18"/>
      <c r="W3166" s="215"/>
      <c r="X3166" s="18"/>
      <c r="Y3166" s="31"/>
      <c r="Z3166" s="31"/>
      <c r="AA3166" s="43"/>
      <c r="AB3166" s="18"/>
      <c r="AC3166" s="18"/>
      <c r="AE3166" s="18"/>
      <c r="AF3166" s="18"/>
      <c r="AG3166" s="18"/>
      <c r="AI3166" s="18"/>
      <c r="AK3166" s="18"/>
      <c r="AL3166" s="18"/>
      <c r="AN3166" s="36"/>
      <c r="AO3166" s="36"/>
      <c r="AP3166" s="36"/>
      <c r="AQ3166" s="36"/>
      <c r="AR3166" s="36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</row>
    <row r="3167" spans="6:69" x14ac:dyDescent="0.25">
      <c r="F3167" s="18"/>
      <c r="G3167" s="18"/>
      <c r="H3167" s="252"/>
      <c r="I3167" s="18"/>
      <c r="J3167" s="18"/>
      <c r="W3167" s="215"/>
      <c r="X3167" s="18"/>
      <c r="Y3167" s="31"/>
      <c r="Z3167" s="31"/>
      <c r="AA3167" s="43"/>
      <c r="AB3167" s="18"/>
      <c r="AC3167" s="18"/>
      <c r="AE3167" s="18"/>
      <c r="AF3167" s="18"/>
      <c r="AG3167" s="18"/>
      <c r="AI3167" s="18"/>
      <c r="AK3167" s="18"/>
      <c r="AL3167" s="18"/>
      <c r="AN3167" s="36"/>
      <c r="AO3167" s="36"/>
      <c r="AP3167" s="36"/>
      <c r="AQ3167" s="36"/>
      <c r="AR3167" s="36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</row>
    <row r="3168" spans="6:69" x14ac:dyDescent="0.25">
      <c r="F3168" s="18"/>
      <c r="G3168" s="18"/>
      <c r="H3168" s="252"/>
      <c r="I3168" s="18"/>
      <c r="J3168" s="18"/>
      <c r="W3168" s="215"/>
      <c r="X3168" s="18"/>
      <c r="Y3168" s="31"/>
      <c r="Z3168" s="31"/>
      <c r="AA3168" s="43"/>
      <c r="AB3168" s="18"/>
      <c r="AC3168" s="18"/>
      <c r="AE3168" s="18"/>
      <c r="AF3168" s="18"/>
      <c r="AG3168" s="18"/>
      <c r="AI3168" s="18"/>
      <c r="AK3168" s="18"/>
      <c r="AL3168" s="18"/>
      <c r="AN3168" s="36"/>
      <c r="AO3168" s="36"/>
      <c r="AP3168" s="36"/>
      <c r="AQ3168" s="36"/>
      <c r="AR3168" s="36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</row>
    <row r="3169" spans="6:69" x14ac:dyDescent="0.25">
      <c r="F3169" s="18"/>
      <c r="G3169" s="18"/>
      <c r="H3169" s="252"/>
      <c r="I3169" s="18"/>
      <c r="J3169" s="18"/>
      <c r="W3169" s="215"/>
      <c r="X3169" s="18"/>
      <c r="Y3169" s="31"/>
      <c r="Z3169" s="31"/>
      <c r="AA3169" s="43"/>
      <c r="AB3169" s="18"/>
      <c r="AC3169" s="18"/>
      <c r="AE3169" s="18"/>
      <c r="AF3169" s="18"/>
      <c r="AG3169" s="18"/>
      <c r="AI3169" s="18"/>
      <c r="AK3169" s="18"/>
      <c r="AL3169" s="18"/>
      <c r="AN3169" s="36"/>
      <c r="AO3169" s="36"/>
      <c r="AP3169" s="36"/>
      <c r="AQ3169" s="36"/>
      <c r="AR3169" s="36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</row>
    <row r="3170" spans="6:69" x14ac:dyDescent="0.25">
      <c r="F3170" s="18"/>
      <c r="G3170" s="18"/>
      <c r="H3170" s="252"/>
      <c r="I3170" s="18"/>
      <c r="J3170" s="18"/>
      <c r="W3170" s="215"/>
      <c r="X3170" s="18"/>
      <c r="Y3170" s="31"/>
      <c r="Z3170" s="31"/>
      <c r="AA3170" s="43"/>
      <c r="AB3170" s="18"/>
      <c r="AC3170" s="18"/>
      <c r="AE3170" s="18"/>
      <c r="AF3170" s="18"/>
      <c r="AG3170" s="18"/>
      <c r="AI3170" s="18"/>
      <c r="AK3170" s="18"/>
      <c r="AL3170" s="18"/>
      <c r="AN3170" s="36"/>
      <c r="AO3170" s="36"/>
      <c r="AP3170" s="36"/>
      <c r="AQ3170" s="36"/>
      <c r="AR3170" s="36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8"/>
      <c r="BL3170" s="18"/>
      <c r="BM3170" s="18"/>
      <c r="BN3170" s="18"/>
      <c r="BO3170" s="18"/>
      <c r="BP3170" s="18"/>
      <c r="BQ3170" s="18"/>
    </row>
    <row r="3171" spans="6:69" x14ac:dyDescent="0.25">
      <c r="F3171" s="18"/>
      <c r="G3171" s="18"/>
      <c r="H3171" s="252"/>
      <c r="I3171" s="18"/>
      <c r="J3171" s="18"/>
      <c r="W3171" s="215"/>
      <c r="X3171" s="18"/>
      <c r="Y3171" s="31"/>
      <c r="Z3171" s="31"/>
      <c r="AA3171" s="43"/>
      <c r="AB3171" s="18"/>
      <c r="AC3171" s="18"/>
      <c r="AE3171" s="18"/>
      <c r="AF3171" s="18"/>
      <c r="AG3171" s="18"/>
      <c r="AI3171" s="18"/>
      <c r="AK3171" s="18"/>
      <c r="AL3171" s="18"/>
      <c r="AN3171" s="36"/>
      <c r="AO3171" s="36"/>
      <c r="AP3171" s="36"/>
      <c r="AQ3171" s="36"/>
      <c r="AR3171" s="36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</row>
    <row r="3172" spans="6:69" x14ac:dyDescent="0.25">
      <c r="F3172" s="18"/>
      <c r="G3172" s="18"/>
      <c r="H3172" s="252"/>
      <c r="I3172" s="18"/>
      <c r="J3172" s="18"/>
      <c r="W3172" s="215"/>
      <c r="X3172" s="18"/>
      <c r="Y3172" s="31"/>
      <c r="Z3172" s="31"/>
      <c r="AA3172" s="43"/>
      <c r="AB3172" s="18"/>
      <c r="AC3172" s="18"/>
      <c r="AE3172" s="18"/>
      <c r="AF3172" s="18"/>
      <c r="AG3172" s="18"/>
      <c r="AI3172" s="18"/>
      <c r="AK3172" s="18"/>
      <c r="AL3172" s="18"/>
      <c r="AN3172" s="36"/>
      <c r="AO3172" s="36"/>
      <c r="AP3172" s="36"/>
      <c r="AQ3172" s="36"/>
      <c r="AR3172" s="36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</row>
    <row r="3173" spans="6:69" x14ac:dyDescent="0.25">
      <c r="F3173" s="18"/>
      <c r="G3173" s="18"/>
      <c r="H3173" s="252"/>
      <c r="I3173" s="18"/>
      <c r="J3173" s="18"/>
      <c r="W3173" s="215"/>
      <c r="X3173" s="18"/>
      <c r="Y3173" s="31"/>
      <c r="Z3173" s="31"/>
      <c r="AA3173" s="43"/>
      <c r="AB3173" s="18"/>
      <c r="AC3173" s="18"/>
      <c r="AE3173" s="18"/>
      <c r="AF3173" s="18"/>
      <c r="AG3173" s="18"/>
      <c r="AI3173" s="18"/>
      <c r="AK3173" s="18"/>
      <c r="AL3173" s="18"/>
      <c r="AN3173" s="36"/>
      <c r="AO3173" s="36"/>
      <c r="AP3173" s="36"/>
      <c r="AQ3173" s="36"/>
      <c r="AR3173" s="36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</row>
    <row r="3174" spans="6:69" x14ac:dyDescent="0.25">
      <c r="F3174" s="18"/>
      <c r="G3174" s="18"/>
      <c r="H3174" s="252"/>
      <c r="I3174" s="18"/>
      <c r="J3174" s="18"/>
      <c r="W3174" s="215"/>
      <c r="X3174" s="18"/>
      <c r="Y3174" s="31"/>
      <c r="Z3174" s="31"/>
      <c r="AA3174" s="43"/>
      <c r="AB3174" s="18"/>
      <c r="AC3174" s="18"/>
      <c r="AE3174" s="18"/>
      <c r="AF3174" s="18"/>
      <c r="AG3174" s="18"/>
      <c r="AI3174" s="18"/>
      <c r="AK3174" s="18"/>
      <c r="AL3174" s="18"/>
      <c r="AN3174" s="36"/>
      <c r="AO3174" s="36"/>
      <c r="AP3174" s="36"/>
      <c r="AQ3174" s="36"/>
      <c r="AR3174" s="36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</row>
    <row r="3175" spans="6:69" x14ac:dyDescent="0.25">
      <c r="F3175" s="18"/>
      <c r="G3175" s="18"/>
      <c r="H3175" s="252"/>
      <c r="I3175" s="18"/>
      <c r="J3175" s="18"/>
      <c r="W3175" s="215"/>
      <c r="X3175" s="18"/>
      <c r="Y3175" s="31"/>
      <c r="Z3175" s="31"/>
      <c r="AA3175" s="43"/>
      <c r="AB3175" s="18"/>
      <c r="AC3175" s="18"/>
      <c r="AE3175" s="18"/>
      <c r="AF3175" s="18"/>
      <c r="AG3175" s="18"/>
      <c r="AI3175" s="18"/>
      <c r="AK3175" s="18"/>
      <c r="AL3175" s="18"/>
      <c r="AN3175" s="36"/>
      <c r="AO3175" s="36"/>
      <c r="AP3175" s="36"/>
      <c r="AQ3175" s="36"/>
      <c r="AR3175" s="36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</row>
    <row r="3176" spans="6:69" x14ac:dyDescent="0.25">
      <c r="F3176" s="18"/>
      <c r="G3176" s="18"/>
      <c r="H3176" s="252"/>
      <c r="I3176" s="18"/>
      <c r="J3176" s="18"/>
      <c r="W3176" s="215"/>
      <c r="X3176" s="18"/>
      <c r="Y3176" s="31"/>
      <c r="Z3176" s="31"/>
      <c r="AA3176" s="43"/>
      <c r="AB3176" s="18"/>
      <c r="AC3176" s="18"/>
      <c r="AE3176" s="18"/>
      <c r="AF3176" s="18"/>
      <c r="AG3176" s="18"/>
      <c r="AI3176" s="18"/>
      <c r="AK3176" s="18"/>
      <c r="AL3176" s="18"/>
      <c r="AN3176" s="36"/>
      <c r="AO3176" s="36"/>
      <c r="AP3176" s="36"/>
      <c r="AQ3176" s="36"/>
      <c r="AR3176" s="36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8"/>
      <c r="BL3176" s="18"/>
      <c r="BM3176" s="18"/>
      <c r="BN3176" s="18"/>
      <c r="BO3176" s="18"/>
      <c r="BP3176" s="18"/>
      <c r="BQ3176" s="18"/>
    </row>
    <row r="3177" spans="6:69" x14ac:dyDescent="0.25">
      <c r="F3177" s="18"/>
      <c r="G3177" s="18"/>
      <c r="H3177" s="252"/>
      <c r="I3177" s="18"/>
      <c r="J3177" s="18"/>
      <c r="W3177" s="215"/>
      <c r="X3177" s="18"/>
      <c r="Y3177" s="31"/>
      <c r="Z3177" s="31"/>
      <c r="AA3177" s="43"/>
      <c r="AB3177" s="18"/>
      <c r="AC3177" s="18"/>
      <c r="AE3177" s="18"/>
      <c r="AF3177" s="18"/>
      <c r="AG3177" s="18"/>
      <c r="AI3177" s="18"/>
      <c r="AK3177" s="18"/>
      <c r="AL3177" s="18"/>
      <c r="AN3177" s="36"/>
      <c r="AO3177" s="36"/>
      <c r="AP3177" s="36"/>
      <c r="AQ3177" s="36"/>
      <c r="AR3177" s="36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</row>
    <row r="3178" spans="6:69" x14ac:dyDescent="0.25">
      <c r="F3178" s="18"/>
      <c r="G3178" s="18"/>
      <c r="H3178" s="252"/>
      <c r="I3178" s="18"/>
      <c r="J3178" s="18"/>
      <c r="W3178" s="215"/>
      <c r="X3178" s="18"/>
      <c r="Y3178" s="31"/>
      <c r="Z3178" s="31"/>
      <c r="AA3178" s="43"/>
      <c r="AB3178" s="18"/>
      <c r="AC3178" s="18"/>
      <c r="AE3178" s="18"/>
      <c r="AF3178" s="18"/>
      <c r="AG3178" s="18"/>
      <c r="AI3178" s="18"/>
      <c r="AK3178" s="18"/>
      <c r="AL3178" s="18"/>
      <c r="AN3178" s="36"/>
      <c r="AO3178" s="36"/>
      <c r="AP3178" s="36"/>
      <c r="AQ3178" s="36"/>
      <c r="AR3178" s="36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</row>
    <row r="3179" spans="6:69" x14ac:dyDescent="0.25">
      <c r="F3179" s="18"/>
      <c r="G3179" s="18"/>
      <c r="H3179" s="252"/>
      <c r="I3179" s="18"/>
      <c r="J3179" s="18"/>
      <c r="W3179" s="215"/>
      <c r="X3179" s="18"/>
      <c r="Y3179" s="31"/>
      <c r="Z3179" s="31"/>
      <c r="AA3179" s="43"/>
      <c r="AB3179" s="18"/>
      <c r="AC3179" s="18"/>
      <c r="AE3179" s="18"/>
      <c r="AF3179" s="18"/>
      <c r="AG3179" s="18"/>
      <c r="AI3179" s="18"/>
      <c r="AK3179" s="18"/>
      <c r="AL3179" s="18"/>
      <c r="AN3179" s="36"/>
      <c r="AO3179" s="36"/>
      <c r="AP3179" s="36"/>
      <c r="AQ3179" s="36"/>
      <c r="AR3179" s="36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</row>
    <row r="3180" spans="6:69" x14ac:dyDescent="0.25">
      <c r="F3180" s="18"/>
      <c r="G3180" s="18"/>
      <c r="H3180" s="252"/>
      <c r="I3180" s="18"/>
      <c r="J3180" s="18"/>
      <c r="W3180" s="215"/>
      <c r="X3180" s="18"/>
      <c r="Y3180" s="31"/>
      <c r="Z3180" s="31"/>
      <c r="AA3180" s="43"/>
      <c r="AB3180" s="18"/>
      <c r="AC3180" s="18"/>
      <c r="AE3180" s="18"/>
      <c r="AF3180" s="18"/>
      <c r="AG3180" s="18"/>
      <c r="AI3180" s="18"/>
      <c r="AK3180" s="18"/>
      <c r="AL3180" s="18"/>
      <c r="AN3180" s="36"/>
      <c r="AO3180" s="36"/>
      <c r="AP3180" s="36"/>
      <c r="AQ3180" s="36"/>
      <c r="AR3180" s="36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</row>
    <row r="3181" spans="6:69" x14ac:dyDescent="0.25">
      <c r="F3181" s="18"/>
      <c r="G3181" s="18"/>
      <c r="H3181" s="252"/>
      <c r="I3181" s="18"/>
      <c r="J3181" s="18"/>
      <c r="W3181" s="215"/>
      <c r="X3181" s="18"/>
      <c r="Y3181" s="31"/>
      <c r="Z3181" s="31"/>
      <c r="AA3181" s="43"/>
      <c r="AB3181" s="18"/>
      <c r="AC3181" s="18"/>
      <c r="AE3181" s="18"/>
      <c r="AF3181" s="18"/>
      <c r="AG3181" s="18"/>
      <c r="AI3181" s="18"/>
      <c r="AK3181" s="18"/>
      <c r="AL3181" s="18"/>
      <c r="AN3181" s="36"/>
      <c r="AO3181" s="36"/>
      <c r="AP3181" s="36"/>
      <c r="AQ3181" s="36"/>
      <c r="AR3181" s="36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</row>
    <row r="3182" spans="6:69" x14ac:dyDescent="0.25">
      <c r="F3182" s="18"/>
      <c r="G3182" s="18"/>
      <c r="H3182" s="252"/>
      <c r="I3182" s="18"/>
      <c r="J3182" s="18"/>
      <c r="W3182" s="215"/>
      <c r="X3182" s="18"/>
      <c r="Y3182" s="31"/>
      <c r="Z3182" s="31"/>
      <c r="AA3182" s="43"/>
      <c r="AB3182" s="18"/>
      <c r="AC3182" s="18"/>
      <c r="AE3182" s="18"/>
      <c r="AF3182" s="18"/>
      <c r="AG3182" s="18"/>
      <c r="AI3182" s="18"/>
      <c r="AK3182" s="18"/>
      <c r="AL3182" s="18"/>
      <c r="AN3182" s="36"/>
      <c r="AO3182" s="36"/>
      <c r="AP3182" s="36"/>
      <c r="AQ3182" s="36"/>
      <c r="AR3182" s="36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</row>
    <row r="3183" spans="6:69" x14ac:dyDescent="0.25">
      <c r="F3183" s="18"/>
      <c r="G3183" s="18"/>
      <c r="H3183" s="252"/>
      <c r="I3183" s="18"/>
      <c r="J3183" s="18"/>
      <c r="W3183" s="215"/>
      <c r="X3183" s="18"/>
      <c r="Y3183" s="31"/>
      <c r="Z3183" s="31"/>
      <c r="AA3183" s="43"/>
      <c r="AB3183" s="18"/>
      <c r="AC3183" s="18"/>
      <c r="AE3183" s="18"/>
      <c r="AF3183" s="18"/>
      <c r="AG3183" s="18"/>
      <c r="AI3183" s="18"/>
      <c r="AK3183" s="18"/>
      <c r="AL3183" s="18"/>
      <c r="AN3183" s="36"/>
      <c r="AO3183" s="36"/>
      <c r="AP3183" s="36"/>
      <c r="AQ3183" s="36"/>
      <c r="AR3183" s="36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</row>
    <row r="3184" spans="6:69" x14ac:dyDescent="0.25">
      <c r="F3184" s="18"/>
      <c r="G3184" s="18"/>
      <c r="H3184" s="252"/>
      <c r="I3184" s="18"/>
      <c r="J3184" s="18"/>
      <c r="W3184" s="215"/>
      <c r="X3184" s="18"/>
      <c r="Y3184" s="31"/>
      <c r="Z3184" s="31"/>
      <c r="AA3184" s="43"/>
      <c r="AB3184" s="18"/>
      <c r="AC3184" s="18"/>
      <c r="AE3184" s="18"/>
      <c r="AF3184" s="18"/>
      <c r="AG3184" s="18"/>
      <c r="AI3184" s="18"/>
      <c r="AK3184" s="18"/>
      <c r="AL3184" s="18"/>
      <c r="AN3184" s="36"/>
      <c r="AO3184" s="36"/>
      <c r="AP3184" s="36"/>
      <c r="AQ3184" s="36"/>
      <c r="AR3184" s="36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</row>
    <row r="3185" spans="6:69" x14ac:dyDescent="0.25">
      <c r="F3185" s="18"/>
      <c r="G3185" s="18"/>
      <c r="H3185" s="252"/>
      <c r="I3185" s="18"/>
      <c r="J3185" s="18"/>
      <c r="W3185" s="215"/>
      <c r="X3185" s="18"/>
      <c r="Y3185" s="31"/>
      <c r="Z3185" s="31"/>
      <c r="AA3185" s="43"/>
      <c r="AB3185" s="18"/>
      <c r="AC3185" s="18"/>
      <c r="AE3185" s="18"/>
      <c r="AF3185" s="18"/>
      <c r="AG3185" s="18"/>
      <c r="AI3185" s="18"/>
      <c r="AK3185" s="18"/>
      <c r="AL3185" s="18"/>
      <c r="AN3185" s="36"/>
      <c r="AO3185" s="36"/>
      <c r="AP3185" s="36"/>
      <c r="AQ3185" s="36"/>
      <c r="AR3185" s="36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</row>
    <row r="3186" spans="6:69" x14ac:dyDescent="0.25">
      <c r="F3186" s="18"/>
      <c r="G3186" s="18"/>
      <c r="H3186" s="252"/>
      <c r="I3186" s="18"/>
      <c r="J3186" s="18"/>
      <c r="W3186" s="215"/>
      <c r="X3186" s="18"/>
      <c r="Y3186" s="31"/>
      <c r="Z3186" s="31"/>
      <c r="AA3186" s="43"/>
      <c r="AB3186" s="18"/>
      <c r="AC3186" s="18"/>
      <c r="AE3186" s="18"/>
      <c r="AF3186" s="18"/>
      <c r="AG3186" s="18"/>
      <c r="AI3186" s="18"/>
      <c r="AK3186" s="18"/>
      <c r="AL3186" s="18"/>
      <c r="AN3186" s="36"/>
      <c r="AO3186" s="36"/>
      <c r="AP3186" s="36"/>
      <c r="AQ3186" s="36"/>
      <c r="AR3186" s="36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8"/>
      <c r="BL3186" s="18"/>
      <c r="BM3186" s="18"/>
      <c r="BN3186" s="18"/>
      <c r="BO3186" s="18"/>
      <c r="BP3186" s="18"/>
      <c r="BQ3186" s="18"/>
    </row>
    <row r="3187" spans="6:69" x14ac:dyDescent="0.25">
      <c r="F3187" s="18"/>
      <c r="G3187" s="18"/>
      <c r="H3187" s="252"/>
      <c r="I3187" s="18"/>
      <c r="J3187" s="18"/>
      <c r="W3187" s="215"/>
      <c r="X3187" s="18"/>
      <c r="Y3187" s="31"/>
      <c r="Z3187" s="31"/>
      <c r="AA3187" s="43"/>
      <c r="AB3187" s="18"/>
      <c r="AC3187" s="18"/>
      <c r="AE3187" s="18"/>
      <c r="AF3187" s="18"/>
      <c r="AG3187" s="18"/>
      <c r="AI3187" s="18"/>
      <c r="AK3187" s="18"/>
      <c r="AL3187" s="18"/>
      <c r="AN3187" s="36"/>
      <c r="AO3187" s="36"/>
      <c r="AP3187" s="36"/>
      <c r="AQ3187" s="36"/>
      <c r="AR3187" s="36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  <c r="BQ3187" s="18"/>
    </row>
    <row r="3188" spans="6:69" x14ac:dyDescent="0.25">
      <c r="F3188" s="18"/>
      <c r="G3188" s="18"/>
      <c r="H3188" s="252"/>
      <c r="I3188" s="18"/>
      <c r="J3188" s="18"/>
      <c r="W3188" s="215"/>
      <c r="X3188" s="18"/>
      <c r="Y3188" s="31"/>
      <c r="Z3188" s="31"/>
      <c r="AA3188" s="43"/>
      <c r="AB3188" s="18"/>
      <c r="AC3188" s="18"/>
      <c r="AE3188" s="18"/>
      <c r="AF3188" s="18"/>
      <c r="AG3188" s="18"/>
      <c r="AI3188" s="18"/>
      <c r="AK3188" s="18"/>
      <c r="AL3188" s="18"/>
      <c r="AN3188" s="36"/>
      <c r="AO3188" s="36"/>
      <c r="AP3188" s="36"/>
      <c r="AQ3188" s="36"/>
      <c r="AR3188" s="36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</row>
    <row r="3189" spans="6:69" x14ac:dyDescent="0.25">
      <c r="F3189" s="18"/>
      <c r="G3189" s="18"/>
      <c r="H3189" s="252"/>
      <c r="I3189" s="18"/>
      <c r="J3189" s="18"/>
      <c r="W3189" s="215"/>
      <c r="X3189" s="18"/>
      <c r="Y3189" s="31"/>
      <c r="Z3189" s="31"/>
      <c r="AA3189" s="43"/>
      <c r="AB3189" s="18"/>
      <c r="AC3189" s="18"/>
      <c r="AE3189" s="18"/>
      <c r="AF3189" s="18"/>
      <c r="AG3189" s="18"/>
      <c r="AI3189" s="18"/>
      <c r="AK3189" s="18"/>
      <c r="AL3189" s="18"/>
      <c r="AN3189" s="36"/>
      <c r="AO3189" s="36"/>
      <c r="AP3189" s="36"/>
      <c r="AQ3189" s="36"/>
      <c r="AR3189" s="36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</row>
    <row r="3190" spans="6:69" x14ac:dyDescent="0.25">
      <c r="F3190" s="18"/>
      <c r="G3190" s="18"/>
      <c r="H3190" s="252"/>
      <c r="I3190" s="18"/>
      <c r="J3190" s="18"/>
      <c r="W3190" s="215"/>
      <c r="X3190" s="18"/>
      <c r="Y3190" s="31"/>
      <c r="Z3190" s="31"/>
      <c r="AA3190" s="43"/>
      <c r="AB3190" s="18"/>
      <c r="AC3190" s="18"/>
      <c r="AE3190" s="18"/>
      <c r="AF3190" s="18"/>
      <c r="AG3190" s="18"/>
      <c r="AI3190" s="18"/>
      <c r="AK3190" s="18"/>
      <c r="AL3190" s="18"/>
      <c r="AN3190" s="36"/>
      <c r="AO3190" s="36"/>
      <c r="AP3190" s="36"/>
      <c r="AQ3190" s="36"/>
      <c r="AR3190" s="36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</row>
    <row r="3191" spans="6:69" x14ac:dyDescent="0.25">
      <c r="F3191" s="18"/>
      <c r="G3191" s="18"/>
      <c r="H3191" s="252"/>
      <c r="I3191" s="18"/>
      <c r="J3191" s="18"/>
      <c r="W3191" s="215"/>
      <c r="X3191" s="18"/>
      <c r="Y3191" s="31"/>
      <c r="Z3191" s="31"/>
      <c r="AA3191" s="43"/>
      <c r="AB3191" s="18"/>
      <c r="AC3191" s="18"/>
      <c r="AE3191" s="18"/>
      <c r="AF3191" s="18"/>
      <c r="AG3191" s="18"/>
      <c r="AI3191" s="18"/>
      <c r="AK3191" s="18"/>
      <c r="AL3191" s="18"/>
      <c r="AN3191" s="36"/>
      <c r="AO3191" s="36"/>
      <c r="AP3191" s="36"/>
      <c r="AQ3191" s="36"/>
      <c r="AR3191" s="36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</row>
    <row r="3192" spans="6:69" x14ac:dyDescent="0.25">
      <c r="F3192" s="18"/>
      <c r="G3192" s="18"/>
      <c r="H3192" s="252"/>
      <c r="I3192" s="18"/>
      <c r="J3192" s="18"/>
      <c r="W3192" s="215"/>
      <c r="X3192" s="18"/>
      <c r="Y3192" s="31"/>
      <c r="Z3192" s="31"/>
      <c r="AA3192" s="43"/>
      <c r="AB3192" s="18"/>
      <c r="AC3192" s="18"/>
      <c r="AE3192" s="18"/>
      <c r="AF3192" s="18"/>
      <c r="AG3192" s="18"/>
      <c r="AI3192" s="18"/>
      <c r="AK3192" s="18"/>
      <c r="AL3192" s="18"/>
      <c r="AN3192" s="36"/>
      <c r="AO3192" s="36"/>
      <c r="AP3192" s="36"/>
      <c r="AQ3192" s="36"/>
      <c r="AR3192" s="36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18"/>
      <c r="BN3192" s="18"/>
      <c r="BO3192" s="18"/>
      <c r="BP3192" s="18"/>
      <c r="BQ3192" s="18"/>
    </row>
    <row r="3193" spans="6:69" x14ac:dyDescent="0.25">
      <c r="F3193" s="18"/>
      <c r="G3193" s="18"/>
      <c r="H3193" s="252"/>
      <c r="I3193" s="18"/>
      <c r="J3193" s="18"/>
      <c r="W3193" s="215"/>
      <c r="X3193" s="18"/>
      <c r="Y3193" s="31"/>
      <c r="Z3193" s="31"/>
      <c r="AA3193" s="43"/>
      <c r="AB3193" s="18"/>
      <c r="AC3193" s="18"/>
      <c r="AE3193" s="18"/>
      <c r="AF3193" s="18"/>
      <c r="AG3193" s="18"/>
      <c r="AI3193" s="18"/>
      <c r="AK3193" s="18"/>
      <c r="AL3193" s="18"/>
      <c r="AN3193" s="36"/>
      <c r="AO3193" s="36"/>
      <c r="AP3193" s="36"/>
      <c r="AQ3193" s="36"/>
      <c r="AR3193" s="36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</row>
    <row r="3194" spans="6:69" x14ac:dyDescent="0.25">
      <c r="F3194" s="18"/>
      <c r="G3194" s="18"/>
      <c r="H3194" s="252"/>
      <c r="I3194" s="18"/>
      <c r="J3194" s="18"/>
      <c r="W3194" s="215"/>
      <c r="X3194" s="18"/>
      <c r="Y3194" s="31"/>
      <c r="Z3194" s="31"/>
      <c r="AA3194" s="43"/>
      <c r="AB3194" s="18"/>
      <c r="AC3194" s="18"/>
      <c r="AE3194" s="18"/>
      <c r="AF3194" s="18"/>
      <c r="AG3194" s="18"/>
      <c r="AI3194" s="18"/>
      <c r="AK3194" s="18"/>
      <c r="AL3194" s="18"/>
      <c r="AN3194" s="36"/>
      <c r="AO3194" s="36"/>
      <c r="AP3194" s="36"/>
      <c r="AQ3194" s="36"/>
      <c r="AR3194" s="36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</row>
    <row r="3195" spans="6:69" x14ac:dyDescent="0.25">
      <c r="F3195" s="18"/>
      <c r="G3195" s="18"/>
      <c r="H3195" s="252"/>
      <c r="I3195" s="18"/>
      <c r="J3195" s="18"/>
      <c r="W3195" s="215"/>
      <c r="X3195" s="18"/>
      <c r="Y3195" s="31"/>
      <c r="Z3195" s="31"/>
      <c r="AA3195" s="43"/>
      <c r="AB3195" s="18"/>
      <c r="AC3195" s="18"/>
      <c r="AE3195" s="18"/>
      <c r="AF3195" s="18"/>
      <c r="AG3195" s="18"/>
      <c r="AI3195" s="18"/>
      <c r="AK3195" s="18"/>
      <c r="AL3195" s="18"/>
      <c r="AN3195" s="36"/>
      <c r="AO3195" s="36"/>
      <c r="AP3195" s="36"/>
      <c r="AQ3195" s="36"/>
      <c r="AR3195" s="36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</row>
    <row r="3196" spans="6:69" x14ac:dyDescent="0.25">
      <c r="F3196" s="18"/>
      <c r="G3196" s="18"/>
      <c r="H3196" s="252"/>
      <c r="I3196" s="18"/>
      <c r="J3196" s="18"/>
      <c r="W3196" s="215"/>
      <c r="X3196" s="18"/>
      <c r="Y3196" s="31"/>
      <c r="Z3196" s="31"/>
      <c r="AA3196" s="43"/>
      <c r="AB3196" s="18"/>
      <c r="AC3196" s="18"/>
      <c r="AE3196" s="18"/>
      <c r="AF3196" s="18"/>
      <c r="AG3196" s="18"/>
      <c r="AI3196" s="18"/>
      <c r="AK3196" s="18"/>
      <c r="AL3196" s="18"/>
      <c r="AN3196" s="36"/>
      <c r="AO3196" s="36"/>
      <c r="AP3196" s="36"/>
      <c r="AQ3196" s="36"/>
      <c r="AR3196" s="36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</row>
    <row r="3197" spans="6:69" x14ac:dyDescent="0.25">
      <c r="F3197" s="18"/>
      <c r="G3197" s="18"/>
      <c r="H3197" s="252"/>
      <c r="I3197" s="18"/>
      <c r="J3197" s="18"/>
      <c r="W3197" s="215"/>
      <c r="X3197" s="18"/>
      <c r="Y3197" s="31"/>
      <c r="Z3197" s="31"/>
      <c r="AA3197" s="43"/>
      <c r="AB3197" s="18"/>
      <c r="AC3197" s="18"/>
      <c r="AE3197" s="18"/>
      <c r="AF3197" s="18"/>
      <c r="AG3197" s="18"/>
      <c r="AI3197" s="18"/>
      <c r="AK3197" s="18"/>
      <c r="AL3197" s="18"/>
      <c r="AN3197" s="36"/>
      <c r="AO3197" s="36"/>
      <c r="AP3197" s="36"/>
      <c r="AQ3197" s="36"/>
      <c r="AR3197" s="36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</row>
    <row r="3198" spans="6:69" x14ac:dyDescent="0.25">
      <c r="F3198" s="18"/>
      <c r="G3198" s="18"/>
      <c r="H3198" s="252"/>
      <c r="I3198" s="18"/>
      <c r="J3198" s="18"/>
      <c r="W3198" s="215"/>
      <c r="X3198" s="18"/>
      <c r="Y3198" s="31"/>
      <c r="Z3198" s="31"/>
      <c r="AA3198" s="43"/>
      <c r="AB3198" s="18"/>
      <c r="AC3198" s="18"/>
      <c r="AE3198" s="18"/>
      <c r="AF3198" s="18"/>
      <c r="AG3198" s="18"/>
      <c r="AI3198" s="18"/>
      <c r="AK3198" s="18"/>
      <c r="AL3198" s="18"/>
      <c r="AN3198" s="36"/>
      <c r="AO3198" s="36"/>
      <c r="AP3198" s="36"/>
      <c r="AQ3198" s="36"/>
      <c r="AR3198" s="36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</row>
    <row r="3199" spans="6:69" x14ac:dyDescent="0.25">
      <c r="F3199" s="18"/>
      <c r="G3199" s="18"/>
      <c r="H3199" s="252"/>
      <c r="I3199" s="18"/>
      <c r="J3199" s="18"/>
      <c r="W3199" s="215"/>
      <c r="X3199" s="18"/>
      <c r="Y3199" s="31"/>
      <c r="Z3199" s="31"/>
      <c r="AA3199" s="43"/>
      <c r="AB3199" s="18"/>
      <c r="AC3199" s="18"/>
      <c r="AE3199" s="18"/>
      <c r="AF3199" s="18"/>
      <c r="AG3199" s="18"/>
      <c r="AI3199" s="18"/>
      <c r="AK3199" s="18"/>
      <c r="AL3199" s="18"/>
      <c r="AN3199" s="36"/>
      <c r="AO3199" s="36"/>
      <c r="AP3199" s="36"/>
      <c r="AQ3199" s="36"/>
      <c r="AR3199" s="36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</row>
    <row r="3200" spans="6:69" x14ac:dyDescent="0.25">
      <c r="F3200" s="18"/>
      <c r="G3200" s="18"/>
      <c r="H3200" s="252"/>
      <c r="I3200" s="18"/>
      <c r="J3200" s="18"/>
      <c r="W3200" s="215"/>
      <c r="X3200" s="18"/>
      <c r="Y3200" s="31"/>
      <c r="Z3200" s="31"/>
      <c r="AA3200" s="43"/>
      <c r="AB3200" s="18"/>
      <c r="AC3200" s="18"/>
      <c r="AE3200" s="18"/>
      <c r="AF3200" s="18"/>
      <c r="AG3200" s="18"/>
      <c r="AI3200" s="18"/>
      <c r="AK3200" s="18"/>
      <c r="AL3200" s="18"/>
      <c r="AN3200" s="36"/>
      <c r="AO3200" s="36"/>
      <c r="AP3200" s="36"/>
      <c r="AQ3200" s="36"/>
      <c r="AR3200" s="36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</row>
    <row r="3201" spans="6:69" x14ac:dyDescent="0.25">
      <c r="F3201" s="18"/>
      <c r="G3201" s="18"/>
      <c r="H3201" s="252"/>
      <c r="I3201" s="18"/>
      <c r="J3201" s="18"/>
      <c r="W3201" s="215"/>
      <c r="X3201" s="18"/>
      <c r="Y3201" s="31"/>
      <c r="Z3201" s="31"/>
      <c r="AA3201" s="43"/>
      <c r="AB3201" s="18"/>
      <c r="AC3201" s="18"/>
      <c r="AE3201" s="18"/>
      <c r="AF3201" s="18"/>
      <c r="AG3201" s="18"/>
      <c r="AI3201" s="18"/>
      <c r="AK3201" s="18"/>
      <c r="AL3201" s="18"/>
      <c r="AN3201" s="36"/>
      <c r="AO3201" s="36"/>
      <c r="AP3201" s="36"/>
      <c r="AQ3201" s="36"/>
      <c r="AR3201" s="36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</row>
    <row r="3202" spans="6:69" x14ac:dyDescent="0.25">
      <c r="F3202" s="18"/>
      <c r="G3202" s="18"/>
      <c r="H3202" s="252"/>
      <c r="I3202" s="18"/>
      <c r="J3202" s="18"/>
      <c r="W3202" s="215"/>
      <c r="X3202" s="18"/>
      <c r="Y3202" s="31"/>
      <c r="Z3202" s="31"/>
      <c r="AA3202" s="43"/>
      <c r="AB3202" s="18"/>
      <c r="AC3202" s="18"/>
      <c r="AE3202" s="18"/>
      <c r="AF3202" s="18"/>
      <c r="AG3202" s="18"/>
      <c r="AI3202" s="18"/>
      <c r="AK3202" s="18"/>
      <c r="AL3202" s="18"/>
      <c r="AN3202" s="36"/>
      <c r="AO3202" s="36"/>
      <c r="AP3202" s="36"/>
      <c r="AQ3202" s="36"/>
      <c r="AR3202" s="36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8"/>
      <c r="BL3202" s="18"/>
      <c r="BM3202" s="18"/>
      <c r="BN3202" s="18"/>
      <c r="BO3202" s="18"/>
      <c r="BP3202" s="18"/>
      <c r="BQ3202" s="18"/>
    </row>
    <row r="3203" spans="6:69" x14ac:dyDescent="0.25">
      <c r="F3203" s="18"/>
      <c r="G3203" s="18"/>
      <c r="H3203" s="252"/>
      <c r="I3203" s="18"/>
      <c r="J3203" s="18"/>
      <c r="W3203" s="215"/>
      <c r="X3203" s="18"/>
      <c r="Y3203" s="31"/>
      <c r="Z3203" s="31"/>
      <c r="AA3203" s="43"/>
      <c r="AB3203" s="18"/>
      <c r="AC3203" s="18"/>
      <c r="AE3203" s="18"/>
      <c r="AF3203" s="18"/>
      <c r="AG3203" s="18"/>
      <c r="AI3203" s="18"/>
      <c r="AK3203" s="18"/>
      <c r="AL3203" s="18"/>
      <c r="AN3203" s="36"/>
      <c r="AO3203" s="36"/>
      <c r="AP3203" s="36"/>
      <c r="AQ3203" s="36"/>
      <c r="AR3203" s="36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</row>
    <row r="3204" spans="6:69" x14ac:dyDescent="0.25">
      <c r="F3204" s="18"/>
      <c r="G3204" s="18"/>
      <c r="H3204" s="252"/>
      <c r="I3204" s="18"/>
      <c r="J3204" s="18"/>
      <c r="W3204" s="215"/>
      <c r="X3204" s="18"/>
      <c r="Y3204" s="31"/>
      <c r="Z3204" s="31"/>
      <c r="AA3204" s="43"/>
      <c r="AB3204" s="18"/>
      <c r="AC3204" s="18"/>
      <c r="AE3204" s="18"/>
      <c r="AF3204" s="18"/>
      <c r="AG3204" s="18"/>
      <c r="AI3204" s="18"/>
      <c r="AK3204" s="18"/>
      <c r="AL3204" s="18"/>
      <c r="AN3204" s="36"/>
      <c r="AO3204" s="36"/>
      <c r="AP3204" s="36"/>
      <c r="AQ3204" s="36"/>
      <c r="AR3204" s="36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</row>
    <row r="3205" spans="6:69" x14ac:dyDescent="0.25">
      <c r="F3205" s="18"/>
      <c r="G3205" s="18"/>
      <c r="H3205" s="252"/>
      <c r="I3205" s="18"/>
      <c r="J3205" s="18"/>
      <c r="W3205" s="215"/>
      <c r="X3205" s="18"/>
      <c r="Y3205" s="31"/>
      <c r="Z3205" s="31"/>
      <c r="AA3205" s="43"/>
      <c r="AB3205" s="18"/>
      <c r="AC3205" s="18"/>
      <c r="AE3205" s="18"/>
      <c r="AF3205" s="18"/>
      <c r="AG3205" s="18"/>
      <c r="AI3205" s="18"/>
      <c r="AK3205" s="18"/>
      <c r="AL3205" s="18"/>
      <c r="AN3205" s="36"/>
      <c r="AO3205" s="36"/>
      <c r="AP3205" s="36"/>
      <c r="AQ3205" s="36"/>
      <c r="AR3205" s="36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</row>
    <row r="3206" spans="6:69" x14ac:dyDescent="0.25">
      <c r="F3206" s="18"/>
      <c r="G3206" s="18"/>
      <c r="H3206" s="252"/>
      <c r="I3206" s="18"/>
      <c r="J3206" s="18"/>
      <c r="W3206" s="215"/>
      <c r="X3206" s="18"/>
      <c r="Y3206" s="31"/>
      <c r="Z3206" s="31"/>
      <c r="AA3206" s="43"/>
      <c r="AB3206" s="18"/>
      <c r="AC3206" s="18"/>
      <c r="AE3206" s="18"/>
      <c r="AF3206" s="18"/>
      <c r="AG3206" s="18"/>
      <c r="AI3206" s="18"/>
      <c r="AK3206" s="18"/>
      <c r="AL3206" s="18"/>
      <c r="AN3206" s="36"/>
      <c r="AO3206" s="36"/>
      <c r="AP3206" s="36"/>
      <c r="AQ3206" s="36"/>
      <c r="AR3206" s="36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</row>
    <row r="3207" spans="6:69" x14ac:dyDescent="0.25">
      <c r="F3207" s="18"/>
      <c r="G3207" s="18"/>
      <c r="H3207" s="252"/>
      <c r="I3207" s="18"/>
      <c r="J3207" s="18"/>
      <c r="W3207" s="215"/>
      <c r="X3207" s="18"/>
      <c r="Y3207" s="31"/>
      <c r="Z3207" s="31"/>
      <c r="AA3207" s="43"/>
      <c r="AB3207" s="18"/>
      <c r="AC3207" s="18"/>
      <c r="AE3207" s="18"/>
      <c r="AF3207" s="18"/>
      <c r="AG3207" s="18"/>
      <c r="AI3207" s="18"/>
      <c r="AK3207" s="18"/>
      <c r="AL3207" s="18"/>
      <c r="AN3207" s="36"/>
      <c r="AO3207" s="36"/>
      <c r="AP3207" s="36"/>
      <c r="AQ3207" s="36"/>
      <c r="AR3207" s="36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</row>
    <row r="3208" spans="6:69" x14ac:dyDescent="0.25">
      <c r="F3208" s="18"/>
      <c r="G3208" s="18"/>
      <c r="H3208" s="252"/>
      <c r="I3208" s="18"/>
      <c r="J3208" s="18"/>
      <c r="W3208" s="215"/>
      <c r="X3208" s="18"/>
      <c r="Y3208" s="31"/>
      <c r="Z3208" s="31"/>
      <c r="AA3208" s="43"/>
      <c r="AB3208" s="18"/>
      <c r="AC3208" s="18"/>
      <c r="AE3208" s="18"/>
      <c r="AF3208" s="18"/>
      <c r="AG3208" s="18"/>
      <c r="AI3208" s="18"/>
      <c r="AK3208" s="18"/>
      <c r="AL3208" s="18"/>
      <c r="AN3208" s="36"/>
      <c r="AO3208" s="36"/>
      <c r="AP3208" s="36"/>
      <c r="AQ3208" s="36"/>
      <c r="AR3208" s="36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18"/>
      <c r="BN3208" s="18"/>
      <c r="BO3208" s="18"/>
      <c r="BP3208" s="18"/>
      <c r="BQ3208" s="18"/>
    </row>
    <row r="3209" spans="6:69" x14ac:dyDescent="0.25">
      <c r="F3209" s="18"/>
      <c r="G3209" s="18"/>
      <c r="H3209" s="252"/>
      <c r="I3209" s="18"/>
      <c r="J3209" s="18"/>
      <c r="W3209" s="215"/>
      <c r="X3209" s="18"/>
      <c r="Y3209" s="31"/>
      <c r="Z3209" s="31"/>
      <c r="AA3209" s="43"/>
      <c r="AB3209" s="18"/>
      <c r="AC3209" s="18"/>
      <c r="AE3209" s="18"/>
      <c r="AF3209" s="18"/>
      <c r="AG3209" s="18"/>
      <c r="AI3209" s="18"/>
      <c r="AK3209" s="18"/>
      <c r="AL3209" s="18"/>
      <c r="AN3209" s="36"/>
      <c r="AO3209" s="36"/>
      <c r="AP3209" s="36"/>
      <c r="AQ3209" s="36"/>
      <c r="AR3209" s="36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</row>
    <row r="3210" spans="6:69" x14ac:dyDescent="0.25">
      <c r="F3210" s="18"/>
      <c r="G3210" s="18"/>
      <c r="H3210" s="252"/>
      <c r="I3210" s="18"/>
      <c r="J3210" s="18"/>
      <c r="W3210" s="215"/>
      <c r="X3210" s="18"/>
      <c r="Y3210" s="31"/>
      <c r="Z3210" s="31"/>
      <c r="AA3210" s="43"/>
      <c r="AB3210" s="18"/>
      <c r="AC3210" s="18"/>
      <c r="AE3210" s="18"/>
      <c r="AF3210" s="18"/>
      <c r="AG3210" s="18"/>
      <c r="AI3210" s="18"/>
      <c r="AK3210" s="18"/>
      <c r="AL3210" s="18"/>
      <c r="AN3210" s="36"/>
      <c r="AO3210" s="36"/>
      <c r="AP3210" s="36"/>
      <c r="AQ3210" s="36"/>
      <c r="AR3210" s="36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</row>
    <row r="3211" spans="6:69" x14ac:dyDescent="0.25">
      <c r="F3211" s="18"/>
      <c r="G3211" s="18"/>
      <c r="H3211" s="252"/>
      <c r="I3211" s="18"/>
      <c r="J3211" s="18"/>
      <c r="W3211" s="215"/>
      <c r="X3211" s="18"/>
      <c r="Y3211" s="31"/>
      <c r="Z3211" s="31"/>
      <c r="AA3211" s="43"/>
      <c r="AB3211" s="18"/>
      <c r="AC3211" s="18"/>
      <c r="AE3211" s="18"/>
      <c r="AF3211" s="18"/>
      <c r="AG3211" s="18"/>
      <c r="AI3211" s="18"/>
      <c r="AK3211" s="18"/>
      <c r="AL3211" s="18"/>
      <c r="AN3211" s="36"/>
      <c r="AO3211" s="36"/>
      <c r="AP3211" s="36"/>
      <c r="AQ3211" s="36"/>
      <c r="AR3211" s="36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</row>
    <row r="3212" spans="6:69" x14ac:dyDescent="0.25">
      <c r="F3212" s="18"/>
      <c r="G3212" s="18"/>
      <c r="H3212" s="252"/>
      <c r="I3212" s="18"/>
      <c r="J3212" s="18"/>
      <c r="W3212" s="215"/>
      <c r="X3212" s="18"/>
      <c r="Y3212" s="31"/>
      <c r="Z3212" s="31"/>
      <c r="AA3212" s="43"/>
      <c r="AB3212" s="18"/>
      <c r="AC3212" s="18"/>
      <c r="AE3212" s="18"/>
      <c r="AF3212" s="18"/>
      <c r="AG3212" s="18"/>
      <c r="AI3212" s="18"/>
      <c r="AK3212" s="18"/>
      <c r="AL3212" s="18"/>
      <c r="AN3212" s="36"/>
      <c r="AO3212" s="36"/>
      <c r="AP3212" s="36"/>
      <c r="AQ3212" s="36"/>
      <c r="AR3212" s="36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</row>
    <row r="3213" spans="6:69" x14ac:dyDescent="0.25">
      <c r="F3213" s="18"/>
      <c r="G3213" s="18"/>
      <c r="H3213" s="252"/>
      <c r="I3213" s="18"/>
      <c r="J3213" s="18"/>
      <c r="W3213" s="215"/>
      <c r="X3213" s="18"/>
      <c r="Y3213" s="31"/>
      <c r="Z3213" s="31"/>
      <c r="AA3213" s="43"/>
      <c r="AB3213" s="18"/>
      <c r="AC3213" s="18"/>
      <c r="AE3213" s="18"/>
      <c r="AF3213" s="18"/>
      <c r="AG3213" s="18"/>
      <c r="AI3213" s="18"/>
      <c r="AK3213" s="18"/>
      <c r="AL3213" s="18"/>
      <c r="AN3213" s="36"/>
      <c r="AO3213" s="36"/>
      <c r="AP3213" s="36"/>
      <c r="AQ3213" s="36"/>
      <c r="AR3213" s="36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</row>
    <row r="3214" spans="6:69" x14ac:dyDescent="0.25">
      <c r="F3214" s="18"/>
      <c r="G3214" s="18"/>
      <c r="H3214" s="252"/>
      <c r="I3214" s="18"/>
      <c r="J3214" s="18"/>
      <c r="W3214" s="215"/>
      <c r="X3214" s="18"/>
      <c r="Y3214" s="31"/>
      <c r="Z3214" s="31"/>
      <c r="AA3214" s="43"/>
      <c r="AB3214" s="18"/>
      <c r="AC3214" s="18"/>
      <c r="AE3214" s="18"/>
      <c r="AF3214" s="18"/>
      <c r="AG3214" s="18"/>
      <c r="AI3214" s="18"/>
      <c r="AK3214" s="18"/>
      <c r="AL3214" s="18"/>
      <c r="AN3214" s="36"/>
      <c r="AO3214" s="36"/>
      <c r="AP3214" s="36"/>
      <c r="AQ3214" s="36"/>
      <c r="AR3214" s="36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</row>
    <row r="3215" spans="6:69" x14ac:dyDescent="0.25">
      <c r="F3215" s="18"/>
      <c r="G3215" s="18"/>
      <c r="H3215" s="252"/>
      <c r="I3215" s="18"/>
      <c r="J3215" s="18"/>
      <c r="W3215" s="215"/>
      <c r="X3215" s="18"/>
      <c r="Y3215" s="31"/>
      <c r="Z3215" s="31"/>
      <c r="AA3215" s="43"/>
      <c r="AB3215" s="18"/>
      <c r="AC3215" s="18"/>
      <c r="AE3215" s="18"/>
      <c r="AF3215" s="18"/>
      <c r="AG3215" s="18"/>
      <c r="AI3215" s="18"/>
      <c r="AK3215" s="18"/>
      <c r="AL3215" s="18"/>
      <c r="AN3215" s="36"/>
      <c r="AO3215" s="36"/>
      <c r="AP3215" s="36"/>
      <c r="AQ3215" s="36"/>
      <c r="AR3215" s="36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</row>
    <row r="3216" spans="6:69" x14ac:dyDescent="0.25">
      <c r="F3216" s="18"/>
      <c r="G3216" s="18"/>
      <c r="H3216" s="252"/>
      <c r="I3216" s="18"/>
      <c r="J3216" s="18"/>
      <c r="W3216" s="215"/>
      <c r="X3216" s="18"/>
      <c r="Y3216" s="31"/>
      <c r="Z3216" s="31"/>
      <c r="AA3216" s="43"/>
      <c r="AB3216" s="18"/>
      <c r="AC3216" s="18"/>
      <c r="AE3216" s="18"/>
      <c r="AF3216" s="18"/>
      <c r="AG3216" s="18"/>
      <c r="AI3216" s="18"/>
      <c r="AK3216" s="18"/>
      <c r="AL3216" s="18"/>
      <c r="AN3216" s="36"/>
      <c r="AO3216" s="36"/>
      <c r="AP3216" s="36"/>
      <c r="AQ3216" s="36"/>
      <c r="AR3216" s="36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</row>
    <row r="3217" spans="6:69" x14ac:dyDescent="0.25">
      <c r="F3217" s="18"/>
      <c r="G3217" s="18"/>
      <c r="H3217" s="252"/>
      <c r="I3217" s="18"/>
      <c r="J3217" s="18"/>
      <c r="W3217" s="215"/>
      <c r="X3217" s="18"/>
      <c r="Y3217" s="31"/>
      <c r="Z3217" s="31"/>
      <c r="AA3217" s="43"/>
      <c r="AB3217" s="18"/>
      <c r="AC3217" s="18"/>
      <c r="AE3217" s="18"/>
      <c r="AF3217" s="18"/>
      <c r="AG3217" s="18"/>
      <c r="AI3217" s="18"/>
      <c r="AK3217" s="18"/>
      <c r="AL3217" s="18"/>
      <c r="AN3217" s="36"/>
      <c r="AO3217" s="36"/>
      <c r="AP3217" s="36"/>
      <c r="AQ3217" s="36"/>
      <c r="AR3217" s="36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</row>
    <row r="3218" spans="6:69" x14ac:dyDescent="0.25">
      <c r="F3218" s="18"/>
      <c r="G3218" s="18"/>
      <c r="H3218" s="252"/>
      <c r="I3218" s="18"/>
      <c r="J3218" s="18"/>
      <c r="W3218" s="215"/>
      <c r="X3218" s="18"/>
      <c r="Y3218" s="31"/>
      <c r="Z3218" s="31"/>
      <c r="AA3218" s="43"/>
      <c r="AB3218" s="18"/>
      <c r="AC3218" s="18"/>
      <c r="AE3218" s="18"/>
      <c r="AF3218" s="18"/>
      <c r="AG3218" s="18"/>
      <c r="AI3218" s="18"/>
      <c r="AK3218" s="18"/>
      <c r="AL3218" s="18"/>
      <c r="AN3218" s="36"/>
      <c r="AO3218" s="36"/>
      <c r="AP3218" s="36"/>
      <c r="AQ3218" s="36"/>
      <c r="AR3218" s="36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8"/>
      <c r="BL3218" s="18"/>
      <c r="BM3218" s="18"/>
      <c r="BN3218" s="18"/>
      <c r="BO3218" s="18"/>
      <c r="BP3218" s="18"/>
      <c r="BQ3218" s="18"/>
    </row>
    <row r="3219" spans="6:69" x14ac:dyDescent="0.25">
      <c r="F3219" s="18"/>
      <c r="G3219" s="18"/>
      <c r="H3219" s="252"/>
      <c r="I3219" s="18"/>
      <c r="J3219" s="18"/>
      <c r="W3219" s="215"/>
      <c r="X3219" s="18"/>
      <c r="Y3219" s="31"/>
      <c r="Z3219" s="31"/>
      <c r="AA3219" s="43"/>
      <c r="AB3219" s="18"/>
      <c r="AC3219" s="18"/>
      <c r="AE3219" s="18"/>
      <c r="AF3219" s="18"/>
      <c r="AG3219" s="18"/>
      <c r="AI3219" s="18"/>
      <c r="AK3219" s="18"/>
      <c r="AL3219" s="18"/>
      <c r="AN3219" s="36"/>
      <c r="AO3219" s="36"/>
      <c r="AP3219" s="36"/>
      <c r="AQ3219" s="36"/>
      <c r="AR3219" s="36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</row>
    <row r="3220" spans="6:69" x14ac:dyDescent="0.25">
      <c r="F3220" s="18"/>
      <c r="G3220" s="18"/>
      <c r="H3220" s="252"/>
      <c r="I3220" s="18"/>
      <c r="J3220" s="18"/>
      <c r="W3220" s="215"/>
      <c r="X3220" s="18"/>
      <c r="Y3220" s="31"/>
      <c r="Z3220" s="31"/>
      <c r="AA3220" s="43"/>
      <c r="AB3220" s="18"/>
      <c r="AC3220" s="18"/>
      <c r="AE3220" s="18"/>
      <c r="AF3220" s="18"/>
      <c r="AG3220" s="18"/>
      <c r="AI3220" s="18"/>
      <c r="AK3220" s="18"/>
      <c r="AL3220" s="18"/>
      <c r="AN3220" s="36"/>
      <c r="AO3220" s="36"/>
      <c r="AP3220" s="36"/>
      <c r="AQ3220" s="36"/>
      <c r="AR3220" s="36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</row>
    <row r="3221" spans="6:69" x14ac:dyDescent="0.25">
      <c r="F3221" s="18"/>
      <c r="G3221" s="18"/>
      <c r="H3221" s="252"/>
      <c r="I3221" s="18"/>
      <c r="J3221" s="18"/>
      <c r="W3221" s="215"/>
      <c r="X3221" s="18"/>
      <c r="Y3221" s="31"/>
      <c r="Z3221" s="31"/>
      <c r="AA3221" s="43"/>
      <c r="AB3221" s="18"/>
      <c r="AC3221" s="18"/>
      <c r="AE3221" s="18"/>
      <c r="AF3221" s="18"/>
      <c r="AG3221" s="18"/>
      <c r="AI3221" s="18"/>
      <c r="AK3221" s="18"/>
      <c r="AL3221" s="18"/>
      <c r="AN3221" s="36"/>
      <c r="AO3221" s="36"/>
      <c r="AP3221" s="36"/>
      <c r="AQ3221" s="36"/>
      <c r="AR3221" s="36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</row>
    <row r="3222" spans="6:69" x14ac:dyDescent="0.25">
      <c r="F3222" s="18"/>
      <c r="G3222" s="18"/>
      <c r="H3222" s="252"/>
      <c r="I3222" s="18"/>
      <c r="J3222" s="18"/>
      <c r="W3222" s="215"/>
      <c r="X3222" s="18"/>
      <c r="Y3222" s="31"/>
      <c r="Z3222" s="31"/>
      <c r="AA3222" s="43"/>
      <c r="AB3222" s="18"/>
      <c r="AC3222" s="18"/>
      <c r="AE3222" s="18"/>
      <c r="AF3222" s="18"/>
      <c r="AG3222" s="18"/>
      <c r="AI3222" s="18"/>
      <c r="AK3222" s="18"/>
      <c r="AL3222" s="18"/>
      <c r="AN3222" s="36"/>
      <c r="AO3222" s="36"/>
      <c r="AP3222" s="36"/>
      <c r="AQ3222" s="36"/>
      <c r="AR3222" s="36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</row>
    <row r="3223" spans="6:69" x14ac:dyDescent="0.25">
      <c r="F3223" s="18"/>
      <c r="G3223" s="18"/>
      <c r="H3223" s="252"/>
      <c r="I3223" s="18"/>
      <c r="J3223" s="18"/>
      <c r="W3223" s="215"/>
      <c r="X3223" s="18"/>
      <c r="Y3223" s="31"/>
      <c r="Z3223" s="31"/>
      <c r="AA3223" s="43"/>
      <c r="AB3223" s="18"/>
      <c r="AC3223" s="18"/>
      <c r="AE3223" s="18"/>
      <c r="AF3223" s="18"/>
      <c r="AG3223" s="18"/>
      <c r="AI3223" s="18"/>
      <c r="AK3223" s="18"/>
      <c r="AL3223" s="18"/>
      <c r="AN3223" s="36"/>
      <c r="AO3223" s="36"/>
      <c r="AP3223" s="36"/>
      <c r="AQ3223" s="36"/>
      <c r="AR3223" s="36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</row>
    <row r="3224" spans="6:69" x14ac:dyDescent="0.25">
      <c r="F3224" s="18"/>
      <c r="G3224" s="18"/>
      <c r="H3224" s="252"/>
      <c r="I3224" s="18"/>
      <c r="J3224" s="18"/>
      <c r="W3224" s="215"/>
      <c r="X3224" s="18"/>
      <c r="Y3224" s="31"/>
      <c r="Z3224" s="31"/>
      <c r="AA3224" s="43"/>
      <c r="AB3224" s="18"/>
      <c r="AC3224" s="18"/>
      <c r="AE3224" s="18"/>
      <c r="AF3224" s="18"/>
      <c r="AG3224" s="18"/>
      <c r="AI3224" s="18"/>
      <c r="AK3224" s="18"/>
      <c r="AL3224" s="18"/>
      <c r="AN3224" s="36"/>
      <c r="AO3224" s="36"/>
      <c r="AP3224" s="36"/>
      <c r="AQ3224" s="36"/>
      <c r="AR3224" s="36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8"/>
      <c r="BL3224" s="18"/>
      <c r="BM3224" s="18"/>
      <c r="BN3224" s="18"/>
      <c r="BO3224" s="18"/>
      <c r="BP3224" s="18"/>
      <c r="BQ3224" s="18"/>
    </row>
    <row r="3225" spans="6:69" x14ac:dyDescent="0.25">
      <c r="F3225" s="18"/>
      <c r="G3225" s="18"/>
      <c r="H3225" s="252"/>
      <c r="I3225" s="18"/>
      <c r="J3225" s="18"/>
      <c r="W3225" s="215"/>
      <c r="X3225" s="18"/>
      <c r="Y3225" s="31"/>
      <c r="Z3225" s="31"/>
      <c r="AA3225" s="43"/>
      <c r="AB3225" s="18"/>
      <c r="AC3225" s="18"/>
      <c r="AE3225" s="18"/>
      <c r="AF3225" s="18"/>
      <c r="AG3225" s="18"/>
      <c r="AI3225" s="18"/>
      <c r="AK3225" s="18"/>
      <c r="AL3225" s="18"/>
      <c r="AN3225" s="36"/>
      <c r="AO3225" s="36"/>
      <c r="AP3225" s="36"/>
      <c r="AQ3225" s="36"/>
      <c r="AR3225" s="36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</row>
    <row r="3226" spans="6:69" x14ac:dyDescent="0.25">
      <c r="F3226" s="18"/>
      <c r="G3226" s="18"/>
      <c r="H3226" s="252"/>
      <c r="I3226" s="18"/>
      <c r="J3226" s="18"/>
      <c r="W3226" s="215"/>
      <c r="X3226" s="18"/>
      <c r="Y3226" s="31"/>
      <c r="Z3226" s="31"/>
      <c r="AA3226" s="43"/>
      <c r="AB3226" s="18"/>
      <c r="AC3226" s="18"/>
      <c r="AE3226" s="18"/>
      <c r="AF3226" s="18"/>
      <c r="AG3226" s="18"/>
      <c r="AI3226" s="18"/>
      <c r="AK3226" s="18"/>
      <c r="AL3226" s="18"/>
      <c r="AN3226" s="36"/>
      <c r="AO3226" s="36"/>
      <c r="AP3226" s="36"/>
      <c r="AQ3226" s="36"/>
      <c r="AR3226" s="36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</row>
    <row r="3227" spans="6:69" x14ac:dyDescent="0.25">
      <c r="F3227" s="18"/>
      <c r="G3227" s="18"/>
      <c r="H3227" s="252"/>
      <c r="I3227" s="18"/>
      <c r="J3227" s="18"/>
      <c r="W3227" s="215"/>
      <c r="X3227" s="18"/>
      <c r="Y3227" s="31"/>
      <c r="Z3227" s="31"/>
      <c r="AA3227" s="43"/>
      <c r="AB3227" s="18"/>
      <c r="AC3227" s="18"/>
      <c r="AE3227" s="18"/>
      <c r="AF3227" s="18"/>
      <c r="AG3227" s="18"/>
      <c r="AI3227" s="18"/>
      <c r="AK3227" s="18"/>
      <c r="AL3227" s="18"/>
      <c r="AN3227" s="36"/>
      <c r="AO3227" s="36"/>
      <c r="AP3227" s="36"/>
      <c r="AQ3227" s="36"/>
      <c r="AR3227" s="36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</row>
    <row r="3228" spans="6:69" x14ac:dyDescent="0.25">
      <c r="F3228" s="18"/>
      <c r="G3228" s="18"/>
      <c r="H3228" s="252"/>
      <c r="I3228" s="18"/>
      <c r="J3228" s="18"/>
      <c r="W3228" s="215"/>
      <c r="X3228" s="18"/>
      <c r="Y3228" s="31"/>
      <c r="Z3228" s="31"/>
      <c r="AA3228" s="43"/>
      <c r="AB3228" s="18"/>
      <c r="AC3228" s="18"/>
      <c r="AE3228" s="18"/>
      <c r="AF3228" s="18"/>
      <c r="AG3228" s="18"/>
      <c r="AI3228" s="18"/>
      <c r="AK3228" s="18"/>
      <c r="AL3228" s="18"/>
      <c r="AN3228" s="36"/>
      <c r="AO3228" s="36"/>
      <c r="AP3228" s="36"/>
      <c r="AQ3228" s="36"/>
      <c r="AR3228" s="36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</row>
    <row r="3229" spans="6:69" x14ac:dyDescent="0.25">
      <c r="F3229" s="18"/>
      <c r="G3229" s="18"/>
      <c r="H3229" s="252"/>
      <c r="I3229" s="18"/>
      <c r="J3229" s="18"/>
      <c r="W3229" s="215"/>
      <c r="X3229" s="18"/>
      <c r="Y3229" s="31"/>
      <c r="Z3229" s="31"/>
      <c r="AA3229" s="43"/>
      <c r="AB3229" s="18"/>
      <c r="AC3229" s="18"/>
      <c r="AE3229" s="18"/>
      <c r="AF3229" s="18"/>
      <c r="AG3229" s="18"/>
      <c r="AI3229" s="18"/>
      <c r="AK3229" s="18"/>
      <c r="AL3229" s="18"/>
      <c r="AN3229" s="36"/>
      <c r="AO3229" s="36"/>
      <c r="AP3229" s="36"/>
      <c r="AQ3229" s="36"/>
      <c r="AR3229" s="36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</row>
    <row r="3230" spans="6:69" x14ac:dyDescent="0.25">
      <c r="F3230" s="18"/>
      <c r="G3230" s="18"/>
      <c r="H3230" s="252"/>
      <c r="I3230" s="18"/>
      <c r="J3230" s="18"/>
      <c r="W3230" s="215"/>
      <c r="X3230" s="18"/>
      <c r="Y3230" s="31"/>
      <c r="Z3230" s="31"/>
      <c r="AA3230" s="43"/>
      <c r="AB3230" s="18"/>
      <c r="AC3230" s="18"/>
      <c r="AE3230" s="18"/>
      <c r="AF3230" s="18"/>
      <c r="AG3230" s="18"/>
      <c r="AI3230" s="18"/>
      <c r="AK3230" s="18"/>
      <c r="AL3230" s="18"/>
      <c r="AN3230" s="36"/>
      <c r="AO3230" s="36"/>
      <c r="AP3230" s="36"/>
      <c r="AQ3230" s="36"/>
      <c r="AR3230" s="36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</row>
    <row r="3231" spans="6:69" x14ac:dyDescent="0.25">
      <c r="F3231" s="18"/>
      <c r="G3231" s="18"/>
      <c r="H3231" s="252"/>
      <c r="I3231" s="18"/>
      <c r="J3231" s="18"/>
      <c r="W3231" s="215"/>
      <c r="X3231" s="18"/>
      <c r="Y3231" s="31"/>
      <c r="Z3231" s="31"/>
      <c r="AA3231" s="43"/>
      <c r="AB3231" s="18"/>
      <c r="AC3231" s="18"/>
      <c r="AE3231" s="18"/>
      <c r="AF3231" s="18"/>
      <c r="AG3231" s="18"/>
      <c r="AI3231" s="18"/>
      <c r="AK3231" s="18"/>
      <c r="AL3231" s="18"/>
      <c r="AN3231" s="36"/>
      <c r="AO3231" s="36"/>
      <c r="AP3231" s="36"/>
      <c r="AQ3231" s="36"/>
      <c r="AR3231" s="36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</row>
    <row r="3232" spans="6:69" x14ac:dyDescent="0.25">
      <c r="F3232" s="18"/>
      <c r="G3232" s="18"/>
      <c r="H3232" s="252"/>
      <c r="I3232" s="18"/>
      <c r="J3232" s="18"/>
      <c r="W3232" s="215"/>
      <c r="X3232" s="18"/>
      <c r="Y3232" s="31"/>
      <c r="Z3232" s="31"/>
      <c r="AA3232" s="43"/>
      <c r="AB3232" s="18"/>
      <c r="AC3232" s="18"/>
      <c r="AE3232" s="18"/>
      <c r="AF3232" s="18"/>
      <c r="AG3232" s="18"/>
      <c r="AI3232" s="18"/>
      <c r="AK3232" s="18"/>
      <c r="AL3232" s="18"/>
      <c r="AN3232" s="36"/>
      <c r="AO3232" s="36"/>
      <c r="AP3232" s="36"/>
      <c r="AQ3232" s="36"/>
      <c r="AR3232" s="36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</row>
    <row r="3233" spans="6:69" x14ac:dyDescent="0.25">
      <c r="F3233" s="18"/>
      <c r="G3233" s="18"/>
      <c r="H3233" s="252"/>
      <c r="I3233" s="18"/>
      <c r="J3233" s="18"/>
      <c r="W3233" s="215"/>
      <c r="X3233" s="18"/>
      <c r="Y3233" s="31"/>
      <c r="Z3233" s="31"/>
      <c r="AA3233" s="43"/>
      <c r="AB3233" s="18"/>
      <c r="AC3233" s="18"/>
      <c r="AE3233" s="18"/>
      <c r="AF3233" s="18"/>
      <c r="AG3233" s="18"/>
      <c r="AI3233" s="18"/>
      <c r="AK3233" s="18"/>
      <c r="AL3233" s="18"/>
      <c r="AN3233" s="36"/>
      <c r="AO3233" s="36"/>
      <c r="AP3233" s="36"/>
      <c r="AQ3233" s="36"/>
      <c r="AR3233" s="36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</row>
    <row r="3234" spans="6:69" x14ac:dyDescent="0.25">
      <c r="F3234" s="18"/>
      <c r="G3234" s="18"/>
      <c r="H3234" s="252"/>
      <c r="I3234" s="18"/>
      <c r="J3234" s="18"/>
      <c r="W3234" s="215"/>
      <c r="X3234" s="18"/>
      <c r="Y3234" s="31"/>
      <c r="Z3234" s="31"/>
      <c r="AA3234" s="43"/>
      <c r="AB3234" s="18"/>
      <c r="AC3234" s="18"/>
      <c r="AE3234" s="18"/>
      <c r="AF3234" s="18"/>
      <c r="AG3234" s="18"/>
      <c r="AI3234" s="18"/>
      <c r="AK3234" s="18"/>
      <c r="AL3234" s="18"/>
      <c r="AN3234" s="36"/>
      <c r="AO3234" s="36"/>
      <c r="AP3234" s="36"/>
      <c r="AQ3234" s="36"/>
      <c r="AR3234" s="36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8"/>
      <c r="BL3234" s="18"/>
      <c r="BM3234" s="18"/>
      <c r="BN3234" s="18"/>
      <c r="BO3234" s="18"/>
      <c r="BP3234" s="18"/>
      <c r="BQ3234" s="18"/>
    </row>
    <row r="3235" spans="6:69" x14ac:dyDescent="0.25">
      <c r="F3235" s="18"/>
      <c r="G3235" s="18"/>
      <c r="H3235" s="252"/>
      <c r="I3235" s="18"/>
      <c r="J3235" s="18"/>
      <c r="W3235" s="215"/>
      <c r="X3235" s="18"/>
      <c r="Y3235" s="31"/>
      <c r="Z3235" s="31"/>
      <c r="AA3235" s="43"/>
      <c r="AB3235" s="18"/>
      <c r="AC3235" s="18"/>
      <c r="AE3235" s="18"/>
      <c r="AF3235" s="18"/>
      <c r="AG3235" s="18"/>
      <c r="AI3235" s="18"/>
      <c r="AK3235" s="18"/>
      <c r="AL3235" s="18"/>
      <c r="AN3235" s="36"/>
      <c r="AO3235" s="36"/>
      <c r="AP3235" s="36"/>
      <c r="AQ3235" s="36"/>
      <c r="AR3235" s="36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</row>
    <row r="3236" spans="6:69" x14ac:dyDescent="0.25">
      <c r="F3236" s="18"/>
      <c r="G3236" s="18"/>
      <c r="H3236" s="252"/>
      <c r="I3236" s="18"/>
      <c r="J3236" s="18"/>
      <c r="W3236" s="215"/>
      <c r="X3236" s="18"/>
      <c r="Y3236" s="31"/>
      <c r="Z3236" s="31"/>
      <c r="AA3236" s="43"/>
      <c r="AB3236" s="18"/>
      <c r="AC3236" s="18"/>
      <c r="AE3236" s="18"/>
      <c r="AF3236" s="18"/>
      <c r="AG3236" s="18"/>
      <c r="AI3236" s="18"/>
      <c r="AK3236" s="18"/>
      <c r="AL3236" s="18"/>
      <c r="AN3236" s="36"/>
      <c r="AO3236" s="36"/>
      <c r="AP3236" s="36"/>
      <c r="AQ3236" s="36"/>
      <c r="AR3236" s="36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</row>
    <row r="3237" spans="6:69" x14ac:dyDescent="0.25">
      <c r="F3237" s="18"/>
      <c r="G3237" s="18"/>
      <c r="H3237" s="252"/>
      <c r="I3237" s="18"/>
      <c r="J3237" s="18"/>
      <c r="W3237" s="215"/>
      <c r="X3237" s="18"/>
      <c r="Y3237" s="31"/>
      <c r="Z3237" s="31"/>
      <c r="AA3237" s="43"/>
      <c r="AB3237" s="18"/>
      <c r="AC3237" s="18"/>
      <c r="AE3237" s="18"/>
      <c r="AF3237" s="18"/>
      <c r="AG3237" s="18"/>
      <c r="AI3237" s="18"/>
      <c r="AK3237" s="18"/>
      <c r="AL3237" s="18"/>
      <c r="AN3237" s="36"/>
      <c r="AO3237" s="36"/>
      <c r="AP3237" s="36"/>
      <c r="AQ3237" s="36"/>
      <c r="AR3237" s="36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</row>
    <row r="3238" spans="6:69" x14ac:dyDescent="0.25">
      <c r="F3238" s="18"/>
      <c r="G3238" s="18"/>
      <c r="H3238" s="252"/>
      <c r="I3238" s="18"/>
      <c r="J3238" s="18"/>
      <c r="W3238" s="215"/>
      <c r="X3238" s="18"/>
      <c r="Y3238" s="31"/>
      <c r="Z3238" s="31"/>
      <c r="AA3238" s="43"/>
      <c r="AB3238" s="18"/>
      <c r="AC3238" s="18"/>
      <c r="AE3238" s="18"/>
      <c r="AF3238" s="18"/>
      <c r="AG3238" s="18"/>
      <c r="AI3238" s="18"/>
      <c r="AK3238" s="18"/>
      <c r="AL3238" s="18"/>
      <c r="AN3238" s="36"/>
      <c r="AO3238" s="36"/>
      <c r="AP3238" s="36"/>
      <c r="AQ3238" s="36"/>
      <c r="AR3238" s="36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</row>
    <row r="3239" spans="6:69" x14ac:dyDescent="0.25">
      <c r="F3239" s="18"/>
      <c r="G3239" s="18"/>
      <c r="H3239" s="252"/>
      <c r="I3239" s="18"/>
      <c r="J3239" s="18"/>
      <c r="W3239" s="215"/>
      <c r="X3239" s="18"/>
      <c r="Y3239" s="31"/>
      <c r="Z3239" s="31"/>
      <c r="AA3239" s="43"/>
      <c r="AB3239" s="18"/>
      <c r="AC3239" s="18"/>
      <c r="AE3239" s="18"/>
      <c r="AF3239" s="18"/>
      <c r="AG3239" s="18"/>
      <c r="AI3239" s="18"/>
      <c r="AK3239" s="18"/>
      <c r="AL3239" s="18"/>
      <c r="AN3239" s="36"/>
      <c r="AO3239" s="36"/>
      <c r="AP3239" s="36"/>
      <c r="AQ3239" s="36"/>
      <c r="AR3239" s="36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</row>
    <row r="3240" spans="6:69" x14ac:dyDescent="0.25">
      <c r="F3240" s="18"/>
      <c r="G3240" s="18"/>
      <c r="H3240" s="252"/>
      <c r="I3240" s="18"/>
      <c r="J3240" s="18"/>
      <c r="W3240" s="215"/>
      <c r="X3240" s="18"/>
      <c r="Y3240" s="31"/>
      <c r="Z3240" s="31"/>
      <c r="AA3240" s="43"/>
      <c r="AB3240" s="18"/>
      <c r="AC3240" s="18"/>
      <c r="AE3240" s="18"/>
      <c r="AF3240" s="18"/>
      <c r="AG3240" s="18"/>
      <c r="AI3240" s="18"/>
      <c r="AK3240" s="18"/>
      <c r="AL3240" s="18"/>
      <c r="AN3240" s="36"/>
      <c r="AO3240" s="36"/>
      <c r="AP3240" s="36"/>
      <c r="AQ3240" s="36"/>
      <c r="AR3240" s="36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8"/>
      <c r="BL3240" s="18"/>
      <c r="BM3240" s="18"/>
      <c r="BN3240" s="18"/>
      <c r="BO3240" s="18"/>
      <c r="BP3240" s="18"/>
      <c r="BQ3240" s="18"/>
    </row>
    <row r="3241" spans="6:69" x14ac:dyDescent="0.25">
      <c r="F3241" s="18"/>
      <c r="G3241" s="18"/>
      <c r="H3241" s="252"/>
      <c r="I3241" s="18"/>
      <c r="J3241" s="18"/>
      <c r="W3241" s="215"/>
      <c r="X3241" s="18"/>
      <c r="Y3241" s="31"/>
      <c r="Z3241" s="31"/>
      <c r="AA3241" s="43"/>
      <c r="AB3241" s="18"/>
      <c r="AC3241" s="18"/>
      <c r="AE3241" s="18"/>
      <c r="AF3241" s="18"/>
      <c r="AG3241" s="18"/>
      <c r="AI3241" s="18"/>
      <c r="AK3241" s="18"/>
      <c r="AL3241" s="18"/>
      <c r="AN3241" s="36"/>
      <c r="AO3241" s="36"/>
      <c r="AP3241" s="36"/>
      <c r="AQ3241" s="36"/>
      <c r="AR3241" s="36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</row>
    <row r="3242" spans="6:69" x14ac:dyDescent="0.25">
      <c r="F3242" s="18"/>
      <c r="G3242" s="18"/>
      <c r="H3242" s="252"/>
      <c r="I3242" s="18"/>
      <c r="J3242" s="18"/>
      <c r="W3242" s="215"/>
      <c r="X3242" s="18"/>
      <c r="Y3242" s="31"/>
      <c r="Z3242" s="31"/>
      <c r="AA3242" s="43"/>
      <c r="AB3242" s="18"/>
      <c r="AC3242" s="18"/>
      <c r="AE3242" s="18"/>
      <c r="AF3242" s="18"/>
      <c r="AG3242" s="18"/>
      <c r="AI3242" s="18"/>
      <c r="AK3242" s="18"/>
      <c r="AL3242" s="18"/>
      <c r="AN3242" s="36"/>
      <c r="AO3242" s="36"/>
      <c r="AP3242" s="36"/>
      <c r="AQ3242" s="36"/>
      <c r="AR3242" s="36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</row>
    <row r="3243" spans="6:69" x14ac:dyDescent="0.25">
      <c r="F3243" s="18"/>
      <c r="G3243" s="18"/>
      <c r="H3243" s="252"/>
      <c r="I3243" s="18"/>
      <c r="J3243" s="18"/>
      <c r="W3243" s="215"/>
      <c r="X3243" s="18"/>
      <c r="Y3243" s="31"/>
      <c r="Z3243" s="31"/>
      <c r="AA3243" s="43"/>
      <c r="AB3243" s="18"/>
      <c r="AC3243" s="18"/>
      <c r="AE3243" s="18"/>
      <c r="AF3243" s="18"/>
      <c r="AG3243" s="18"/>
      <c r="AI3243" s="18"/>
      <c r="AK3243" s="18"/>
      <c r="AL3243" s="18"/>
      <c r="AN3243" s="36"/>
      <c r="AO3243" s="36"/>
      <c r="AP3243" s="36"/>
      <c r="AQ3243" s="36"/>
      <c r="AR3243" s="36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</row>
    <row r="3244" spans="6:69" x14ac:dyDescent="0.25">
      <c r="F3244" s="18"/>
      <c r="G3244" s="18"/>
      <c r="H3244" s="252"/>
      <c r="I3244" s="18"/>
      <c r="J3244" s="18"/>
      <c r="W3244" s="215"/>
      <c r="X3244" s="18"/>
      <c r="Y3244" s="31"/>
      <c r="Z3244" s="31"/>
      <c r="AA3244" s="43"/>
      <c r="AB3244" s="18"/>
      <c r="AC3244" s="18"/>
      <c r="AE3244" s="18"/>
      <c r="AF3244" s="18"/>
      <c r="AG3244" s="18"/>
      <c r="AI3244" s="18"/>
      <c r="AK3244" s="18"/>
      <c r="AL3244" s="18"/>
      <c r="AN3244" s="36"/>
      <c r="AO3244" s="36"/>
      <c r="AP3244" s="36"/>
      <c r="AQ3244" s="36"/>
      <c r="AR3244" s="36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</row>
    <row r="3245" spans="6:69" x14ac:dyDescent="0.25">
      <c r="F3245" s="18"/>
      <c r="G3245" s="18"/>
      <c r="H3245" s="252"/>
      <c r="I3245" s="18"/>
      <c r="J3245" s="18"/>
      <c r="W3245" s="215"/>
      <c r="X3245" s="18"/>
      <c r="Y3245" s="31"/>
      <c r="Z3245" s="31"/>
      <c r="AA3245" s="43"/>
      <c r="AB3245" s="18"/>
      <c r="AC3245" s="18"/>
      <c r="AE3245" s="18"/>
      <c r="AF3245" s="18"/>
      <c r="AG3245" s="18"/>
      <c r="AI3245" s="18"/>
      <c r="AK3245" s="18"/>
      <c r="AL3245" s="18"/>
      <c r="AN3245" s="36"/>
      <c r="AO3245" s="36"/>
      <c r="AP3245" s="36"/>
      <c r="AQ3245" s="36"/>
      <c r="AR3245" s="36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</row>
    <row r="3246" spans="6:69" x14ac:dyDescent="0.25">
      <c r="F3246" s="18"/>
      <c r="G3246" s="18"/>
      <c r="H3246" s="252"/>
      <c r="I3246" s="18"/>
      <c r="J3246" s="18"/>
      <c r="W3246" s="215"/>
      <c r="X3246" s="18"/>
      <c r="Y3246" s="31"/>
      <c r="Z3246" s="31"/>
      <c r="AA3246" s="43"/>
      <c r="AB3246" s="18"/>
      <c r="AC3246" s="18"/>
      <c r="AE3246" s="18"/>
      <c r="AF3246" s="18"/>
      <c r="AG3246" s="18"/>
      <c r="AI3246" s="18"/>
      <c r="AK3246" s="18"/>
      <c r="AL3246" s="18"/>
      <c r="AN3246" s="36"/>
      <c r="AO3246" s="36"/>
      <c r="AP3246" s="36"/>
      <c r="AQ3246" s="36"/>
      <c r="AR3246" s="36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</row>
    <row r="3247" spans="6:69" x14ac:dyDescent="0.25">
      <c r="F3247" s="18"/>
      <c r="G3247" s="18"/>
      <c r="H3247" s="252"/>
      <c r="I3247" s="18"/>
      <c r="J3247" s="18"/>
      <c r="W3247" s="215"/>
      <c r="X3247" s="18"/>
      <c r="Y3247" s="31"/>
      <c r="Z3247" s="31"/>
      <c r="AA3247" s="43"/>
      <c r="AB3247" s="18"/>
      <c r="AC3247" s="18"/>
      <c r="AE3247" s="18"/>
      <c r="AF3247" s="18"/>
      <c r="AG3247" s="18"/>
      <c r="AI3247" s="18"/>
      <c r="AK3247" s="18"/>
      <c r="AL3247" s="18"/>
      <c r="AN3247" s="36"/>
      <c r="AO3247" s="36"/>
      <c r="AP3247" s="36"/>
      <c r="AQ3247" s="36"/>
      <c r="AR3247" s="36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</row>
    <row r="3248" spans="6:69" x14ac:dyDescent="0.25">
      <c r="F3248" s="18"/>
      <c r="G3248" s="18"/>
      <c r="H3248" s="252"/>
      <c r="I3248" s="18"/>
      <c r="J3248" s="18"/>
      <c r="W3248" s="215"/>
      <c r="X3248" s="18"/>
      <c r="Y3248" s="31"/>
      <c r="Z3248" s="31"/>
      <c r="AA3248" s="43"/>
      <c r="AB3248" s="18"/>
      <c r="AC3248" s="18"/>
      <c r="AE3248" s="18"/>
      <c r="AF3248" s="18"/>
      <c r="AG3248" s="18"/>
      <c r="AI3248" s="18"/>
      <c r="AK3248" s="18"/>
      <c r="AL3248" s="18"/>
      <c r="AN3248" s="36"/>
      <c r="AO3248" s="36"/>
      <c r="AP3248" s="36"/>
      <c r="AQ3248" s="36"/>
      <c r="AR3248" s="36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</row>
    <row r="3249" spans="6:69" x14ac:dyDescent="0.25">
      <c r="F3249" s="18"/>
      <c r="G3249" s="18"/>
      <c r="H3249" s="252"/>
      <c r="I3249" s="18"/>
      <c r="J3249" s="18"/>
      <c r="W3249" s="215"/>
      <c r="X3249" s="18"/>
      <c r="Y3249" s="31"/>
      <c r="Z3249" s="31"/>
      <c r="AA3249" s="43"/>
      <c r="AB3249" s="18"/>
      <c r="AC3249" s="18"/>
      <c r="AE3249" s="18"/>
      <c r="AF3249" s="18"/>
      <c r="AG3249" s="18"/>
      <c r="AI3249" s="18"/>
      <c r="AK3249" s="18"/>
      <c r="AL3249" s="18"/>
      <c r="AN3249" s="36"/>
      <c r="AO3249" s="36"/>
      <c r="AP3249" s="36"/>
      <c r="AQ3249" s="36"/>
      <c r="AR3249" s="36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</row>
    <row r="3250" spans="6:69" x14ac:dyDescent="0.25">
      <c r="F3250" s="18"/>
      <c r="G3250" s="18"/>
      <c r="H3250" s="252"/>
      <c r="I3250" s="18"/>
      <c r="J3250" s="18"/>
      <c r="W3250" s="215"/>
      <c r="X3250" s="18"/>
      <c r="Y3250" s="31"/>
      <c r="Z3250" s="31"/>
      <c r="AA3250" s="43"/>
      <c r="AB3250" s="18"/>
      <c r="AC3250" s="18"/>
      <c r="AE3250" s="18"/>
      <c r="AF3250" s="18"/>
      <c r="AG3250" s="18"/>
      <c r="AI3250" s="18"/>
      <c r="AK3250" s="18"/>
      <c r="AL3250" s="18"/>
      <c r="AN3250" s="36"/>
      <c r="AO3250" s="36"/>
      <c r="AP3250" s="36"/>
      <c r="AQ3250" s="36"/>
      <c r="AR3250" s="36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8"/>
      <c r="BL3250" s="18"/>
      <c r="BM3250" s="18"/>
      <c r="BN3250" s="18"/>
      <c r="BO3250" s="18"/>
      <c r="BP3250" s="18"/>
      <c r="BQ3250" s="18"/>
    </row>
    <row r="3251" spans="6:69" x14ac:dyDescent="0.25">
      <c r="F3251" s="18"/>
      <c r="G3251" s="18"/>
      <c r="H3251" s="252"/>
      <c r="I3251" s="18"/>
      <c r="J3251" s="18"/>
      <c r="W3251" s="215"/>
      <c r="X3251" s="18"/>
      <c r="Y3251" s="31"/>
      <c r="Z3251" s="31"/>
      <c r="AA3251" s="43"/>
      <c r="AB3251" s="18"/>
      <c r="AC3251" s="18"/>
      <c r="AE3251" s="18"/>
      <c r="AF3251" s="18"/>
      <c r="AG3251" s="18"/>
      <c r="AI3251" s="18"/>
      <c r="AK3251" s="18"/>
      <c r="AL3251" s="18"/>
      <c r="AN3251" s="36"/>
      <c r="AO3251" s="36"/>
      <c r="AP3251" s="36"/>
      <c r="AQ3251" s="36"/>
      <c r="AR3251" s="36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</row>
    <row r="3252" spans="6:69" x14ac:dyDescent="0.25">
      <c r="F3252" s="18"/>
      <c r="G3252" s="18"/>
      <c r="H3252" s="252"/>
      <c r="I3252" s="18"/>
      <c r="J3252" s="18"/>
      <c r="W3252" s="215"/>
      <c r="X3252" s="18"/>
      <c r="Y3252" s="31"/>
      <c r="Z3252" s="31"/>
      <c r="AA3252" s="43"/>
      <c r="AB3252" s="18"/>
      <c r="AC3252" s="18"/>
      <c r="AE3252" s="18"/>
      <c r="AF3252" s="18"/>
      <c r="AG3252" s="18"/>
      <c r="AI3252" s="18"/>
      <c r="AK3252" s="18"/>
      <c r="AL3252" s="18"/>
      <c r="AN3252" s="36"/>
      <c r="AO3252" s="36"/>
      <c r="AP3252" s="36"/>
      <c r="AQ3252" s="36"/>
      <c r="AR3252" s="36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</row>
    <row r="3253" spans="6:69" x14ac:dyDescent="0.25">
      <c r="F3253" s="18"/>
      <c r="G3253" s="18"/>
      <c r="H3253" s="252"/>
      <c r="I3253" s="18"/>
      <c r="J3253" s="18"/>
      <c r="W3253" s="215"/>
      <c r="X3253" s="18"/>
      <c r="Y3253" s="31"/>
      <c r="Z3253" s="31"/>
      <c r="AA3253" s="43"/>
      <c r="AB3253" s="18"/>
      <c r="AC3253" s="18"/>
      <c r="AE3253" s="18"/>
      <c r="AF3253" s="18"/>
      <c r="AG3253" s="18"/>
      <c r="AI3253" s="18"/>
      <c r="AK3253" s="18"/>
      <c r="AL3253" s="18"/>
      <c r="AN3253" s="36"/>
      <c r="AO3253" s="36"/>
      <c r="AP3253" s="36"/>
      <c r="AQ3253" s="36"/>
      <c r="AR3253" s="36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</row>
    <row r="3254" spans="6:69" x14ac:dyDescent="0.25">
      <c r="F3254" s="18"/>
      <c r="G3254" s="18"/>
      <c r="H3254" s="252"/>
      <c r="I3254" s="18"/>
      <c r="J3254" s="18"/>
      <c r="W3254" s="215"/>
      <c r="X3254" s="18"/>
      <c r="Y3254" s="31"/>
      <c r="Z3254" s="31"/>
      <c r="AA3254" s="43"/>
      <c r="AB3254" s="18"/>
      <c r="AC3254" s="18"/>
      <c r="AE3254" s="18"/>
      <c r="AF3254" s="18"/>
      <c r="AG3254" s="18"/>
      <c r="AI3254" s="18"/>
      <c r="AK3254" s="18"/>
      <c r="AL3254" s="18"/>
      <c r="AN3254" s="36"/>
      <c r="AO3254" s="36"/>
      <c r="AP3254" s="36"/>
      <c r="AQ3254" s="36"/>
      <c r="AR3254" s="36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</row>
    <row r="3255" spans="6:69" x14ac:dyDescent="0.25">
      <c r="F3255" s="18"/>
      <c r="G3255" s="18"/>
      <c r="H3255" s="252"/>
      <c r="I3255" s="18"/>
      <c r="J3255" s="18"/>
      <c r="W3255" s="215"/>
      <c r="X3255" s="18"/>
      <c r="Y3255" s="31"/>
      <c r="Z3255" s="31"/>
      <c r="AA3255" s="43"/>
      <c r="AB3255" s="18"/>
      <c r="AC3255" s="18"/>
      <c r="AE3255" s="18"/>
      <c r="AF3255" s="18"/>
      <c r="AG3255" s="18"/>
      <c r="AI3255" s="18"/>
      <c r="AK3255" s="18"/>
      <c r="AL3255" s="18"/>
      <c r="AN3255" s="36"/>
      <c r="AO3255" s="36"/>
      <c r="AP3255" s="36"/>
      <c r="AQ3255" s="36"/>
      <c r="AR3255" s="36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</row>
    <row r="3256" spans="6:69" x14ac:dyDescent="0.25">
      <c r="F3256" s="18"/>
      <c r="G3256" s="18"/>
      <c r="H3256" s="252"/>
      <c r="I3256" s="18"/>
      <c r="J3256" s="18"/>
      <c r="W3256" s="215"/>
      <c r="X3256" s="18"/>
      <c r="Y3256" s="31"/>
      <c r="Z3256" s="31"/>
      <c r="AA3256" s="43"/>
      <c r="AB3256" s="18"/>
      <c r="AC3256" s="18"/>
      <c r="AE3256" s="18"/>
      <c r="AF3256" s="18"/>
      <c r="AG3256" s="18"/>
      <c r="AI3256" s="18"/>
      <c r="AK3256" s="18"/>
      <c r="AL3256" s="18"/>
      <c r="AN3256" s="36"/>
      <c r="AO3256" s="36"/>
      <c r="AP3256" s="36"/>
      <c r="AQ3256" s="36"/>
      <c r="AR3256" s="36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8"/>
      <c r="BL3256" s="18"/>
      <c r="BM3256" s="18"/>
      <c r="BN3256" s="18"/>
      <c r="BO3256" s="18"/>
      <c r="BP3256" s="18"/>
      <c r="BQ3256" s="18"/>
    </row>
    <row r="3257" spans="6:69" x14ac:dyDescent="0.25">
      <c r="F3257" s="18"/>
      <c r="G3257" s="18"/>
      <c r="H3257" s="252"/>
      <c r="I3257" s="18"/>
      <c r="J3257" s="18"/>
      <c r="W3257" s="215"/>
      <c r="X3257" s="18"/>
      <c r="Y3257" s="31"/>
      <c r="Z3257" s="31"/>
      <c r="AA3257" s="43"/>
      <c r="AB3257" s="18"/>
      <c r="AC3257" s="18"/>
      <c r="AE3257" s="18"/>
      <c r="AF3257" s="18"/>
      <c r="AG3257" s="18"/>
      <c r="AI3257" s="18"/>
      <c r="AK3257" s="18"/>
      <c r="AL3257" s="18"/>
      <c r="AN3257" s="36"/>
      <c r="AO3257" s="36"/>
      <c r="AP3257" s="36"/>
      <c r="AQ3257" s="36"/>
      <c r="AR3257" s="36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</row>
    <row r="3258" spans="6:69" x14ac:dyDescent="0.25">
      <c r="F3258" s="18"/>
      <c r="G3258" s="18"/>
      <c r="H3258" s="252"/>
      <c r="I3258" s="18"/>
      <c r="J3258" s="18"/>
      <c r="W3258" s="215"/>
      <c r="X3258" s="18"/>
      <c r="Y3258" s="31"/>
      <c r="Z3258" s="31"/>
      <c r="AA3258" s="43"/>
      <c r="AB3258" s="18"/>
      <c r="AC3258" s="18"/>
      <c r="AE3258" s="18"/>
      <c r="AF3258" s="18"/>
      <c r="AG3258" s="18"/>
      <c r="AI3258" s="18"/>
      <c r="AK3258" s="18"/>
      <c r="AL3258" s="18"/>
      <c r="AN3258" s="36"/>
      <c r="AO3258" s="36"/>
      <c r="AP3258" s="36"/>
      <c r="AQ3258" s="36"/>
      <c r="AR3258" s="36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</row>
    <row r="3259" spans="6:69" x14ac:dyDescent="0.25">
      <c r="F3259" s="18"/>
      <c r="G3259" s="18"/>
      <c r="H3259" s="252"/>
      <c r="I3259" s="18"/>
      <c r="J3259" s="18"/>
      <c r="W3259" s="215"/>
      <c r="X3259" s="18"/>
      <c r="Y3259" s="31"/>
      <c r="Z3259" s="31"/>
      <c r="AA3259" s="43"/>
      <c r="AB3259" s="18"/>
      <c r="AC3259" s="18"/>
      <c r="AE3259" s="18"/>
      <c r="AF3259" s="18"/>
      <c r="AG3259" s="18"/>
      <c r="AI3259" s="18"/>
      <c r="AK3259" s="18"/>
      <c r="AL3259" s="18"/>
      <c r="AN3259" s="36"/>
      <c r="AO3259" s="36"/>
      <c r="AP3259" s="36"/>
      <c r="AQ3259" s="36"/>
      <c r="AR3259" s="36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</row>
    <row r="3260" spans="6:69" x14ac:dyDescent="0.25">
      <c r="F3260" s="18"/>
      <c r="G3260" s="18"/>
      <c r="H3260" s="252"/>
      <c r="I3260" s="18"/>
      <c r="J3260" s="18"/>
      <c r="W3260" s="215"/>
      <c r="X3260" s="18"/>
      <c r="Y3260" s="31"/>
      <c r="Z3260" s="31"/>
      <c r="AA3260" s="43"/>
      <c r="AB3260" s="18"/>
      <c r="AC3260" s="18"/>
      <c r="AE3260" s="18"/>
      <c r="AF3260" s="18"/>
      <c r="AG3260" s="18"/>
      <c r="AI3260" s="18"/>
      <c r="AK3260" s="18"/>
      <c r="AL3260" s="18"/>
      <c r="AN3260" s="36"/>
      <c r="AO3260" s="36"/>
      <c r="AP3260" s="36"/>
      <c r="AQ3260" s="36"/>
      <c r="AR3260" s="36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</row>
    <row r="3261" spans="6:69" x14ac:dyDescent="0.25">
      <c r="F3261" s="18"/>
      <c r="G3261" s="18"/>
      <c r="H3261" s="252"/>
      <c r="I3261" s="18"/>
      <c r="J3261" s="18"/>
      <c r="W3261" s="215"/>
      <c r="X3261" s="18"/>
      <c r="Y3261" s="31"/>
      <c r="Z3261" s="31"/>
      <c r="AA3261" s="43"/>
      <c r="AB3261" s="18"/>
      <c r="AC3261" s="18"/>
      <c r="AE3261" s="18"/>
      <c r="AF3261" s="18"/>
      <c r="AG3261" s="18"/>
      <c r="AI3261" s="18"/>
      <c r="AK3261" s="18"/>
      <c r="AL3261" s="18"/>
      <c r="AN3261" s="36"/>
      <c r="AO3261" s="36"/>
      <c r="AP3261" s="36"/>
      <c r="AQ3261" s="36"/>
      <c r="AR3261" s="36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</row>
    <row r="3262" spans="6:69" x14ac:dyDescent="0.25">
      <c r="F3262" s="18"/>
      <c r="G3262" s="18"/>
      <c r="H3262" s="252"/>
      <c r="I3262" s="18"/>
      <c r="J3262" s="18"/>
      <c r="W3262" s="215"/>
      <c r="X3262" s="18"/>
      <c r="Y3262" s="31"/>
      <c r="Z3262" s="31"/>
      <c r="AA3262" s="43"/>
      <c r="AB3262" s="18"/>
      <c r="AC3262" s="18"/>
      <c r="AE3262" s="18"/>
      <c r="AF3262" s="18"/>
      <c r="AG3262" s="18"/>
      <c r="AI3262" s="18"/>
      <c r="AK3262" s="18"/>
      <c r="AL3262" s="18"/>
      <c r="AN3262" s="36"/>
      <c r="AO3262" s="36"/>
      <c r="AP3262" s="36"/>
      <c r="AQ3262" s="36"/>
      <c r="AR3262" s="36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</row>
    <row r="3263" spans="6:69" x14ac:dyDescent="0.25">
      <c r="F3263" s="18"/>
      <c r="G3263" s="18"/>
      <c r="H3263" s="252"/>
      <c r="I3263" s="18"/>
      <c r="J3263" s="18"/>
      <c r="W3263" s="215"/>
      <c r="X3263" s="18"/>
      <c r="Y3263" s="31"/>
      <c r="Z3263" s="31"/>
      <c r="AA3263" s="43"/>
      <c r="AB3263" s="18"/>
      <c r="AC3263" s="18"/>
      <c r="AE3263" s="18"/>
      <c r="AF3263" s="18"/>
      <c r="AG3263" s="18"/>
      <c r="AI3263" s="18"/>
      <c r="AK3263" s="18"/>
      <c r="AL3263" s="18"/>
      <c r="AN3263" s="36"/>
      <c r="AO3263" s="36"/>
      <c r="AP3263" s="36"/>
      <c r="AQ3263" s="36"/>
      <c r="AR3263" s="36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</row>
    <row r="3264" spans="6:69" x14ac:dyDescent="0.25">
      <c r="F3264" s="18"/>
      <c r="G3264" s="18"/>
      <c r="H3264" s="252"/>
      <c r="I3264" s="18"/>
      <c r="J3264" s="18"/>
      <c r="W3264" s="215"/>
      <c r="X3264" s="18"/>
      <c r="Y3264" s="31"/>
      <c r="Z3264" s="31"/>
      <c r="AA3264" s="43"/>
      <c r="AB3264" s="18"/>
      <c r="AC3264" s="18"/>
      <c r="AE3264" s="18"/>
      <c r="AF3264" s="18"/>
      <c r="AG3264" s="18"/>
      <c r="AI3264" s="18"/>
      <c r="AK3264" s="18"/>
      <c r="AL3264" s="18"/>
      <c r="AN3264" s="36"/>
      <c r="AO3264" s="36"/>
      <c r="AP3264" s="36"/>
      <c r="AQ3264" s="36"/>
      <c r="AR3264" s="36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</row>
    <row r="3265" spans="6:69" x14ac:dyDescent="0.25">
      <c r="F3265" s="18"/>
      <c r="G3265" s="18"/>
      <c r="H3265" s="252"/>
      <c r="I3265" s="18"/>
      <c r="J3265" s="18"/>
      <c r="W3265" s="215"/>
      <c r="X3265" s="18"/>
      <c r="Y3265" s="31"/>
      <c r="Z3265" s="31"/>
      <c r="AA3265" s="43"/>
      <c r="AB3265" s="18"/>
      <c r="AC3265" s="18"/>
      <c r="AE3265" s="18"/>
      <c r="AF3265" s="18"/>
      <c r="AG3265" s="18"/>
      <c r="AI3265" s="18"/>
      <c r="AK3265" s="18"/>
      <c r="AL3265" s="18"/>
      <c r="AN3265" s="36"/>
      <c r="AO3265" s="36"/>
      <c r="AP3265" s="36"/>
      <c r="AQ3265" s="36"/>
      <c r="AR3265" s="36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</row>
    <row r="3266" spans="6:69" x14ac:dyDescent="0.25">
      <c r="F3266" s="18"/>
      <c r="G3266" s="18"/>
      <c r="H3266" s="252"/>
      <c r="I3266" s="18"/>
      <c r="J3266" s="18"/>
      <c r="W3266" s="215"/>
      <c r="X3266" s="18"/>
      <c r="Y3266" s="31"/>
      <c r="Z3266" s="31"/>
      <c r="AA3266" s="43"/>
      <c r="AB3266" s="18"/>
      <c r="AC3266" s="18"/>
      <c r="AE3266" s="18"/>
      <c r="AF3266" s="18"/>
      <c r="AG3266" s="18"/>
      <c r="AI3266" s="18"/>
      <c r="AK3266" s="18"/>
      <c r="AL3266" s="18"/>
      <c r="AN3266" s="36"/>
      <c r="AO3266" s="36"/>
      <c r="AP3266" s="36"/>
      <c r="AQ3266" s="36"/>
      <c r="AR3266" s="36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/>
      <c r="BL3266" s="18"/>
      <c r="BM3266" s="18"/>
      <c r="BN3266" s="18"/>
      <c r="BO3266" s="18"/>
      <c r="BP3266" s="18"/>
      <c r="BQ3266" s="18"/>
    </row>
    <row r="3267" spans="6:69" x14ac:dyDescent="0.25">
      <c r="F3267" s="18"/>
      <c r="G3267" s="18"/>
      <c r="H3267" s="252"/>
      <c r="I3267" s="18"/>
      <c r="J3267" s="18"/>
      <c r="W3267" s="215"/>
      <c r="X3267" s="18"/>
      <c r="Y3267" s="31"/>
      <c r="Z3267" s="31"/>
      <c r="AA3267" s="43"/>
      <c r="AB3267" s="18"/>
      <c r="AC3267" s="18"/>
      <c r="AE3267" s="18"/>
      <c r="AF3267" s="18"/>
      <c r="AG3267" s="18"/>
      <c r="AI3267" s="18"/>
      <c r="AK3267" s="18"/>
      <c r="AL3267" s="18"/>
      <c r="AN3267" s="36"/>
      <c r="AO3267" s="36"/>
      <c r="AP3267" s="36"/>
      <c r="AQ3267" s="36"/>
      <c r="AR3267" s="36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</row>
    <row r="3268" spans="6:69" x14ac:dyDescent="0.25">
      <c r="F3268" s="18"/>
      <c r="G3268" s="18"/>
      <c r="H3268" s="252"/>
      <c r="I3268" s="18"/>
      <c r="J3268" s="18"/>
      <c r="W3268" s="215"/>
      <c r="X3268" s="18"/>
      <c r="Y3268" s="31"/>
      <c r="Z3268" s="31"/>
      <c r="AA3268" s="43"/>
      <c r="AB3268" s="18"/>
      <c r="AC3268" s="18"/>
      <c r="AE3268" s="18"/>
      <c r="AF3268" s="18"/>
      <c r="AG3268" s="18"/>
      <c r="AI3268" s="18"/>
      <c r="AK3268" s="18"/>
      <c r="AL3268" s="18"/>
      <c r="AN3268" s="36"/>
      <c r="AO3268" s="36"/>
      <c r="AP3268" s="36"/>
      <c r="AQ3268" s="36"/>
      <c r="AR3268" s="36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</row>
    <row r="3269" spans="6:69" x14ac:dyDescent="0.25">
      <c r="F3269" s="18"/>
      <c r="G3269" s="18"/>
      <c r="H3269" s="252"/>
      <c r="I3269" s="18"/>
      <c r="J3269" s="18"/>
      <c r="W3269" s="215"/>
      <c r="X3269" s="18"/>
      <c r="Y3269" s="31"/>
      <c r="Z3269" s="31"/>
      <c r="AA3269" s="43"/>
      <c r="AB3269" s="18"/>
      <c r="AC3269" s="18"/>
      <c r="AE3269" s="18"/>
      <c r="AF3269" s="18"/>
      <c r="AG3269" s="18"/>
      <c r="AI3269" s="18"/>
      <c r="AK3269" s="18"/>
      <c r="AL3269" s="18"/>
      <c r="AN3269" s="36"/>
      <c r="AO3269" s="36"/>
      <c r="AP3269" s="36"/>
      <c r="AQ3269" s="36"/>
      <c r="AR3269" s="36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</row>
    <row r="3270" spans="6:69" x14ac:dyDescent="0.25">
      <c r="F3270" s="18"/>
      <c r="G3270" s="18"/>
      <c r="H3270" s="252"/>
      <c r="I3270" s="18"/>
      <c r="J3270" s="18"/>
      <c r="W3270" s="215"/>
      <c r="X3270" s="18"/>
      <c r="Y3270" s="31"/>
      <c r="Z3270" s="31"/>
      <c r="AA3270" s="43"/>
      <c r="AB3270" s="18"/>
      <c r="AC3270" s="18"/>
      <c r="AE3270" s="18"/>
      <c r="AF3270" s="18"/>
      <c r="AG3270" s="18"/>
      <c r="AI3270" s="18"/>
      <c r="AK3270" s="18"/>
      <c r="AL3270" s="18"/>
      <c r="AN3270" s="36"/>
      <c r="AO3270" s="36"/>
      <c r="AP3270" s="36"/>
      <c r="AQ3270" s="36"/>
      <c r="AR3270" s="36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</row>
    <row r="3271" spans="6:69" x14ac:dyDescent="0.25">
      <c r="F3271" s="18"/>
      <c r="G3271" s="18"/>
      <c r="H3271" s="252"/>
      <c r="I3271" s="18"/>
      <c r="J3271" s="18"/>
      <c r="W3271" s="215"/>
      <c r="X3271" s="18"/>
      <c r="Y3271" s="31"/>
      <c r="Z3271" s="31"/>
      <c r="AA3271" s="43"/>
      <c r="AB3271" s="18"/>
      <c r="AC3271" s="18"/>
      <c r="AE3271" s="18"/>
      <c r="AF3271" s="18"/>
      <c r="AG3271" s="18"/>
      <c r="AI3271" s="18"/>
      <c r="AK3271" s="18"/>
      <c r="AL3271" s="18"/>
      <c r="AN3271" s="36"/>
      <c r="AO3271" s="36"/>
      <c r="AP3271" s="36"/>
      <c r="AQ3271" s="36"/>
      <c r="AR3271" s="36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</row>
    <row r="3272" spans="6:69" x14ac:dyDescent="0.25">
      <c r="F3272" s="18"/>
      <c r="G3272" s="18"/>
      <c r="H3272" s="252"/>
      <c r="I3272" s="18"/>
      <c r="J3272" s="18"/>
      <c r="W3272" s="215"/>
      <c r="X3272" s="18"/>
      <c r="Y3272" s="31"/>
      <c r="Z3272" s="31"/>
      <c r="AA3272" s="43"/>
      <c r="AB3272" s="18"/>
      <c r="AC3272" s="18"/>
      <c r="AE3272" s="18"/>
      <c r="AF3272" s="18"/>
      <c r="AG3272" s="18"/>
      <c r="AI3272" s="18"/>
      <c r="AK3272" s="18"/>
      <c r="AL3272" s="18"/>
      <c r="AN3272" s="36"/>
      <c r="AO3272" s="36"/>
      <c r="AP3272" s="36"/>
      <c r="AQ3272" s="36"/>
      <c r="AR3272" s="36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8"/>
      <c r="BL3272" s="18"/>
      <c r="BM3272" s="18"/>
      <c r="BN3272" s="18"/>
      <c r="BO3272" s="18"/>
      <c r="BP3272" s="18"/>
      <c r="BQ3272" s="18"/>
    </row>
    <row r="3273" spans="6:69" x14ac:dyDescent="0.25">
      <c r="F3273" s="18"/>
      <c r="G3273" s="18"/>
      <c r="H3273" s="252"/>
      <c r="I3273" s="18"/>
      <c r="J3273" s="18"/>
      <c r="W3273" s="215"/>
      <c r="X3273" s="18"/>
      <c r="Y3273" s="31"/>
      <c r="Z3273" s="31"/>
      <c r="AA3273" s="43"/>
      <c r="AB3273" s="18"/>
      <c r="AC3273" s="18"/>
      <c r="AE3273" s="18"/>
      <c r="AF3273" s="18"/>
      <c r="AG3273" s="18"/>
      <c r="AI3273" s="18"/>
      <c r="AK3273" s="18"/>
      <c r="AL3273" s="18"/>
      <c r="AN3273" s="36"/>
      <c r="AO3273" s="36"/>
      <c r="AP3273" s="36"/>
      <c r="AQ3273" s="36"/>
      <c r="AR3273" s="36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</row>
    <row r="3274" spans="6:69" x14ac:dyDescent="0.25">
      <c r="F3274" s="18"/>
      <c r="G3274" s="18"/>
      <c r="H3274" s="252"/>
      <c r="I3274" s="18"/>
      <c r="J3274" s="18"/>
      <c r="W3274" s="215"/>
      <c r="X3274" s="18"/>
      <c r="Y3274" s="31"/>
      <c r="Z3274" s="31"/>
      <c r="AA3274" s="43"/>
      <c r="AB3274" s="18"/>
      <c r="AC3274" s="18"/>
      <c r="AE3274" s="18"/>
      <c r="AF3274" s="18"/>
      <c r="AG3274" s="18"/>
      <c r="AI3274" s="18"/>
      <c r="AK3274" s="18"/>
      <c r="AL3274" s="18"/>
      <c r="AN3274" s="36"/>
      <c r="AO3274" s="36"/>
      <c r="AP3274" s="36"/>
      <c r="AQ3274" s="36"/>
      <c r="AR3274" s="36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</row>
    <row r="3275" spans="6:69" x14ac:dyDescent="0.25">
      <c r="F3275" s="18"/>
      <c r="G3275" s="18"/>
      <c r="H3275" s="252"/>
      <c r="I3275" s="18"/>
      <c r="J3275" s="18"/>
      <c r="W3275" s="215"/>
      <c r="X3275" s="18"/>
      <c r="Y3275" s="31"/>
      <c r="Z3275" s="31"/>
      <c r="AA3275" s="43"/>
      <c r="AB3275" s="18"/>
      <c r="AC3275" s="18"/>
      <c r="AE3275" s="18"/>
      <c r="AF3275" s="18"/>
      <c r="AG3275" s="18"/>
      <c r="AI3275" s="18"/>
      <c r="AK3275" s="18"/>
      <c r="AL3275" s="18"/>
      <c r="AN3275" s="36"/>
      <c r="AO3275" s="36"/>
      <c r="AP3275" s="36"/>
      <c r="AQ3275" s="36"/>
      <c r="AR3275" s="36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</row>
    <row r="3276" spans="6:69" x14ac:dyDescent="0.25">
      <c r="F3276" s="18"/>
      <c r="G3276" s="18"/>
      <c r="H3276" s="252"/>
      <c r="I3276" s="18"/>
      <c r="J3276" s="18"/>
      <c r="W3276" s="215"/>
      <c r="X3276" s="18"/>
      <c r="Y3276" s="31"/>
      <c r="Z3276" s="31"/>
      <c r="AA3276" s="43"/>
      <c r="AB3276" s="18"/>
      <c r="AC3276" s="18"/>
      <c r="AE3276" s="18"/>
      <c r="AF3276" s="18"/>
      <c r="AG3276" s="18"/>
      <c r="AI3276" s="18"/>
      <c r="AK3276" s="18"/>
      <c r="AL3276" s="18"/>
      <c r="AN3276" s="36"/>
      <c r="AO3276" s="36"/>
      <c r="AP3276" s="36"/>
      <c r="AQ3276" s="36"/>
      <c r="AR3276" s="36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</row>
    <row r="3277" spans="6:69" x14ac:dyDescent="0.25">
      <c r="F3277" s="18"/>
      <c r="G3277" s="18"/>
      <c r="H3277" s="252"/>
      <c r="I3277" s="18"/>
      <c r="J3277" s="18"/>
      <c r="W3277" s="215"/>
      <c r="X3277" s="18"/>
      <c r="Y3277" s="31"/>
      <c r="Z3277" s="31"/>
      <c r="AA3277" s="43"/>
      <c r="AB3277" s="18"/>
      <c r="AC3277" s="18"/>
      <c r="AE3277" s="18"/>
      <c r="AF3277" s="18"/>
      <c r="AG3277" s="18"/>
      <c r="AI3277" s="18"/>
      <c r="AK3277" s="18"/>
      <c r="AL3277" s="18"/>
      <c r="AN3277" s="36"/>
      <c r="AO3277" s="36"/>
      <c r="AP3277" s="36"/>
      <c r="AQ3277" s="36"/>
      <c r="AR3277" s="36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</row>
    <row r="3278" spans="6:69" x14ac:dyDescent="0.25">
      <c r="F3278" s="18"/>
      <c r="G3278" s="18"/>
      <c r="H3278" s="252"/>
      <c r="I3278" s="18"/>
      <c r="J3278" s="18"/>
      <c r="W3278" s="215"/>
      <c r="X3278" s="18"/>
      <c r="Y3278" s="31"/>
      <c r="Z3278" s="31"/>
      <c r="AA3278" s="43"/>
      <c r="AB3278" s="18"/>
      <c r="AC3278" s="18"/>
      <c r="AE3278" s="18"/>
      <c r="AF3278" s="18"/>
      <c r="AG3278" s="18"/>
      <c r="AI3278" s="18"/>
      <c r="AK3278" s="18"/>
      <c r="AL3278" s="18"/>
      <c r="AN3278" s="36"/>
      <c r="AO3278" s="36"/>
      <c r="AP3278" s="36"/>
      <c r="AQ3278" s="36"/>
      <c r="AR3278" s="36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</row>
    <row r="3279" spans="6:69" x14ac:dyDescent="0.25">
      <c r="F3279" s="18"/>
      <c r="G3279" s="18"/>
      <c r="H3279" s="252"/>
      <c r="I3279" s="18"/>
      <c r="J3279" s="18"/>
      <c r="W3279" s="215"/>
      <c r="X3279" s="18"/>
      <c r="Y3279" s="31"/>
      <c r="Z3279" s="31"/>
      <c r="AA3279" s="43"/>
      <c r="AB3279" s="18"/>
      <c r="AC3279" s="18"/>
      <c r="AE3279" s="18"/>
      <c r="AF3279" s="18"/>
      <c r="AG3279" s="18"/>
      <c r="AI3279" s="18"/>
      <c r="AK3279" s="18"/>
      <c r="AL3279" s="18"/>
      <c r="AN3279" s="36"/>
      <c r="AO3279" s="36"/>
      <c r="AP3279" s="36"/>
      <c r="AQ3279" s="36"/>
      <c r="AR3279" s="36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</row>
    <row r="3280" spans="6:69" x14ac:dyDescent="0.25">
      <c r="F3280" s="18"/>
      <c r="G3280" s="18"/>
      <c r="H3280" s="252"/>
      <c r="I3280" s="18"/>
      <c r="J3280" s="18"/>
      <c r="W3280" s="215"/>
      <c r="X3280" s="18"/>
      <c r="Y3280" s="31"/>
      <c r="Z3280" s="31"/>
      <c r="AA3280" s="43"/>
      <c r="AB3280" s="18"/>
      <c r="AC3280" s="18"/>
      <c r="AE3280" s="18"/>
      <c r="AF3280" s="18"/>
      <c r="AG3280" s="18"/>
      <c r="AI3280" s="18"/>
      <c r="AK3280" s="18"/>
      <c r="AL3280" s="18"/>
      <c r="AN3280" s="36"/>
      <c r="AO3280" s="36"/>
      <c r="AP3280" s="36"/>
      <c r="AQ3280" s="36"/>
      <c r="AR3280" s="36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</row>
    <row r="3281" spans="6:69" x14ac:dyDescent="0.25">
      <c r="F3281" s="18"/>
      <c r="G3281" s="18"/>
      <c r="H3281" s="252"/>
      <c r="I3281" s="18"/>
      <c r="J3281" s="18"/>
      <c r="W3281" s="215"/>
      <c r="X3281" s="18"/>
      <c r="Y3281" s="31"/>
      <c r="Z3281" s="31"/>
      <c r="AA3281" s="43"/>
      <c r="AB3281" s="18"/>
      <c r="AC3281" s="18"/>
      <c r="AE3281" s="18"/>
      <c r="AF3281" s="18"/>
      <c r="AG3281" s="18"/>
      <c r="AI3281" s="18"/>
      <c r="AK3281" s="18"/>
      <c r="AL3281" s="18"/>
      <c r="AN3281" s="36"/>
      <c r="AO3281" s="36"/>
      <c r="AP3281" s="36"/>
      <c r="AQ3281" s="36"/>
      <c r="AR3281" s="36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</row>
    <row r="3282" spans="6:69" x14ac:dyDescent="0.25">
      <c r="F3282" s="18"/>
      <c r="G3282" s="18"/>
      <c r="H3282" s="252"/>
      <c r="I3282" s="18"/>
      <c r="J3282" s="18"/>
      <c r="W3282" s="215"/>
      <c r="X3282" s="18"/>
      <c r="Y3282" s="31"/>
      <c r="Z3282" s="31"/>
      <c r="AA3282" s="43"/>
      <c r="AB3282" s="18"/>
      <c r="AC3282" s="18"/>
      <c r="AE3282" s="18"/>
      <c r="AF3282" s="18"/>
      <c r="AG3282" s="18"/>
      <c r="AI3282" s="18"/>
      <c r="AK3282" s="18"/>
      <c r="AL3282" s="18"/>
      <c r="AN3282" s="36"/>
      <c r="AO3282" s="36"/>
      <c r="AP3282" s="36"/>
      <c r="AQ3282" s="36"/>
      <c r="AR3282" s="36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8"/>
      <c r="BL3282" s="18"/>
      <c r="BM3282" s="18"/>
      <c r="BN3282" s="18"/>
      <c r="BO3282" s="18"/>
      <c r="BP3282" s="18"/>
      <c r="BQ3282" s="18"/>
    </row>
    <row r="3283" spans="6:69" x14ac:dyDescent="0.25">
      <c r="F3283" s="18"/>
      <c r="G3283" s="18"/>
      <c r="H3283" s="252"/>
      <c r="I3283" s="18"/>
      <c r="J3283" s="18"/>
      <c r="W3283" s="215"/>
      <c r="X3283" s="18"/>
      <c r="Y3283" s="31"/>
      <c r="Z3283" s="31"/>
      <c r="AA3283" s="43"/>
      <c r="AB3283" s="18"/>
      <c r="AC3283" s="18"/>
      <c r="AE3283" s="18"/>
      <c r="AF3283" s="18"/>
      <c r="AG3283" s="18"/>
      <c r="AI3283" s="18"/>
      <c r="AK3283" s="18"/>
      <c r="AL3283" s="18"/>
      <c r="AN3283" s="36"/>
      <c r="AO3283" s="36"/>
      <c r="AP3283" s="36"/>
      <c r="AQ3283" s="36"/>
      <c r="AR3283" s="36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</row>
    <row r="3284" spans="6:69" x14ac:dyDescent="0.25">
      <c r="F3284" s="18"/>
      <c r="G3284" s="18"/>
      <c r="H3284" s="252"/>
      <c r="I3284" s="18"/>
      <c r="J3284" s="18"/>
      <c r="W3284" s="215"/>
      <c r="X3284" s="18"/>
      <c r="Y3284" s="31"/>
      <c r="Z3284" s="31"/>
      <c r="AA3284" s="43"/>
      <c r="AB3284" s="18"/>
      <c r="AC3284" s="18"/>
      <c r="AE3284" s="18"/>
      <c r="AF3284" s="18"/>
      <c r="AG3284" s="18"/>
      <c r="AI3284" s="18"/>
      <c r="AK3284" s="18"/>
      <c r="AL3284" s="18"/>
      <c r="AN3284" s="36"/>
      <c r="AO3284" s="36"/>
      <c r="AP3284" s="36"/>
      <c r="AQ3284" s="36"/>
      <c r="AR3284" s="36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</row>
    <row r="3285" spans="6:69" x14ac:dyDescent="0.25">
      <c r="F3285" s="18"/>
      <c r="G3285" s="18"/>
      <c r="H3285" s="252"/>
      <c r="I3285" s="18"/>
      <c r="J3285" s="18"/>
      <c r="W3285" s="215"/>
      <c r="X3285" s="18"/>
      <c r="Y3285" s="31"/>
      <c r="Z3285" s="31"/>
      <c r="AA3285" s="43"/>
      <c r="AB3285" s="18"/>
      <c r="AC3285" s="18"/>
      <c r="AE3285" s="18"/>
      <c r="AF3285" s="18"/>
      <c r="AG3285" s="18"/>
      <c r="AI3285" s="18"/>
      <c r="AK3285" s="18"/>
      <c r="AL3285" s="18"/>
      <c r="AN3285" s="36"/>
      <c r="AO3285" s="36"/>
      <c r="AP3285" s="36"/>
      <c r="AQ3285" s="36"/>
      <c r="AR3285" s="36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</row>
    <row r="3286" spans="6:69" x14ac:dyDescent="0.25">
      <c r="F3286" s="18"/>
      <c r="G3286" s="18"/>
      <c r="H3286" s="252"/>
      <c r="I3286" s="18"/>
      <c r="J3286" s="18"/>
      <c r="W3286" s="215"/>
      <c r="X3286" s="18"/>
      <c r="Y3286" s="31"/>
      <c r="Z3286" s="31"/>
      <c r="AA3286" s="43"/>
      <c r="AB3286" s="18"/>
      <c r="AC3286" s="18"/>
      <c r="AE3286" s="18"/>
      <c r="AF3286" s="18"/>
      <c r="AG3286" s="18"/>
      <c r="AI3286" s="18"/>
      <c r="AK3286" s="18"/>
      <c r="AL3286" s="18"/>
      <c r="AN3286" s="36"/>
      <c r="AO3286" s="36"/>
      <c r="AP3286" s="36"/>
      <c r="AQ3286" s="36"/>
      <c r="AR3286" s="36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</row>
    <row r="3287" spans="6:69" x14ac:dyDescent="0.25">
      <c r="F3287" s="18"/>
      <c r="G3287" s="18"/>
      <c r="H3287" s="252"/>
      <c r="I3287" s="18"/>
      <c r="J3287" s="18"/>
      <c r="W3287" s="215"/>
      <c r="X3287" s="18"/>
      <c r="Y3287" s="31"/>
      <c r="Z3287" s="31"/>
      <c r="AA3287" s="43"/>
      <c r="AB3287" s="18"/>
      <c r="AC3287" s="18"/>
      <c r="AE3287" s="18"/>
      <c r="AF3287" s="18"/>
      <c r="AG3287" s="18"/>
      <c r="AI3287" s="18"/>
      <c r="AK3287" s="18"/>
      <c r="AL3287" s="18"/>
      <c r="AN3287" s="36"/>
      <c r="AO3287" s="36"/>
      <c r="AP3287" s="36"/>
      <c r="AQ3287" s="36"/>
      <c r="AR3287" s="36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</row>
    <row r="3288" spans="6:69" x14ac:dyDescent="0.25">
      <c r="F3288" s="18"/>
      <c r="G3288" s="18"/>
      <c r="H3288" s="252"/>
      <c r="I3288" s="18"/>
      <c r="J3288" s="18"/>
      <c r="W3288" s="215"/>
      <c r="X3288" s="18"/>
      <c r="Y3288" s="31"/>
      <c r="Z3288" s="31"/>
      <c r="AA3288" s="43"/>
      <c r="AB3288" s="18"/>
      <c r="AC3288" s="18"/>
      <c r="AE3288" s="18"/>
      <c r="AF3288" s="18"/>
      <c r="AG3288" s="18"/>
      <c r="AI3288" s="18"/>
      <c r="AK3288" s="18"/>
      <c r="AL3288" s="18"/>
      <c r="AN3288" s="36"/>
      <c r="AO3288" s="36"/>
      <c r="AP3288" s="36"/>
      <c r="AQ3288" s="36"/>
      <c r="AR3288" s="36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8"/>
      <c r="BL3288" s="18"/>
      <c r="BM3288" s="18"/>
      <c r="BN3288" s="18"/>
      <c r="BO3288" s="18"/>
      <c r="BP3288" s="18"/>
      <c r="BQ3288" s="18"/>
    </row>
    <row r="3289" spans="6:69" x14ac:dyDescent="0.25">
      <c r="F3289" s="18"/>
      <c r="G3289" s="18"/>
      <c r="H3289" s="252"/>
      <c r="I3289" s="18"/>
      <c r="J3289" s="18"/>
      <c r="W3289" s="215"/>
      <c r="X3289" s="18"/>
      <c r="Y3289" s="31"/>
      <c r="Z3289" s="31"/>
      <c r="AA3289" s="43"/>
      <c r="AB3289" s="18"/>
      <c r="AC3289" s="18"/>
      <c r="AE3289" s="18"/>
      <c r="AF3289" s="18"/>
      <c r="AG3289" s="18"/>
      <c r="AI3289" s="18"/>
      <c r="AK3289" s="18"/>
      <c r="AL3289" s="18"/>
      <c r="AN3289" s="36"/>
      <c r="AO3289" s="36"/>
      <c r="AP3289" s="36"/>
      <c r="AQ3289" s="36"/>
      <c r="AR3289" s="36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</row>
    <row r="3290" spans="6:69" x14ac:dyDescent="0.25">
      <c r="F3290" s="18"/>
      <c r="G3290" s="18"/>
      <c r="H3290" s="252"/>
      <c r="I3290" s="18"/>
      <c r="J3290" s="18"/>
      <c r="W3290" s="215"/>
      <c r="X3290" s="18"/>
      <c r="Y3290" s="31"/>
      <c r="Z3290" s="31"/>
      <c r="AA3290" s="43"/>
      <c r="AB3290" s="18"/>
      <c r="AC3290" s="18"/>
      <c r="AE3290" s="18"/>
      <c r="AF3290" s="18"/>
      <c r="AG3290" s="18"/>
      <c r="AI3290" s="18"/>
      <c r="AK3290" s="18"/>
      <c r="AL3290" s="18"/>
      <c r="AN3290" s="36"/>
      <c r="AO3290" s="36"/>
      <c r="AP3290" s="36"/>
      <c r="AQ3290" s="36"/>
      <c r="AR3290" s="36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</row>
    <row r="3291" spans="6:69" x14ac:dyDescent="0.25">
      <c r="F3291" s="18"/>
      <c r="G3291" s="18"/>
      <c r="H3291" s="252"/>
      <c r="I3291" s="18"/>
      <c r="J3291" s="18"/>
      <c r="W3291" s="215"/>
      <c r="X3291" s="18"/>
      <c r="Y3291" s="31"/>
      <c r="Z3291" s="31"/>
      <c r="AA3291" s="43"/>
      <c r="AB3291" s="18"/>
      <c r="AC3291" s="18"/>
      <c r="AE3291" s="18"/>
      <c r="AF3291" s="18"/>
      <c r="AG3291" s="18"/>
      <c r="AI3291" s="18"/>
      <c r="AK3291" s="18"/>
      <c r="AL3291" s="18"/>
      <c r="AN3291" s="36"/>
      <c r="AO3291" s="36"/>
      <c r="AP3291" s="36"/>
      <c r="AQ3291" s="36"/>
      <c r="AR3291" s="36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</row>
    <row r="3292" spans="6:69" x14ac:dyDescent="0.25">
      <c r="F3292" s="18"/>
      <c r="G3292" s="18"/>
      <c r="H3292" s="252"/>
      <c r="I3292" s="18"/>
      <c r="J3292" s="18"/>
      <c r="W3292" s="215"/>
      <c r="X3292" s="18"/>
      <c r="Y3292" s="31"/>
      <c r="Z3292" s="31"/>
      <c r="AA3292" s="43"/>
      <c r="AB3292" s="18"/>
      <c r="AC3292" s="18"/>
      <c r="AE3292" s="18"/>
      <c r="AF3292" s="18"/>
      <c r="AG3292" s="18"/>
      <c r="AI3292" s="18"/>
      <c r="AK3292" s="18"/>
      <c r="AL3292" s="18"/>
      <c r="AN3292" s="36"/>
      <c r="AO3292" s="36"/>
      <c r="AP3292" s="36"/>
      <c r="AQ3292" s="36"/>
      <c r="AR3292" s="36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</row>
    <row r="3293" spans="6:69" x14ac:dyDescent="0.25">
      <c r="F3293" s="18"/>
      <c r="G3293" s="18"/>
      <c r="H3293" s="252"/>
      <c r="I3293" s="18"/>
      <c r="J3293" s="18"/>
      <c r="W3293" s="215"/>
      <c r="X3293" s="18"/>
      <c r="Y3293" s="31"/>
      <c r="Z3293" s="31"/>
      <c r="AA3293" s="43"/>
      <c r="AB3293" s="18"/>
      <c r="AC3293" s="18"/>
      <c r="AE3293" s="18"/>
      <c r="AF3293" s="18"/>
      <c r="AG3293" s="18"/>
      <c r="AI3293" s="18"/>
      <c r="AK3293" s="18"/>
      <c r="AL3293" s="18"/>
      <c r="AN3293" s="36"/>
      <c r="AO3293" s="36"/>
      <c r="AP3293" s="36"/>
      <c r="AQ3293" s="36"/>
      <c r="AR3293" s="36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</row>
    <row r="3294" spans="6:69" x14ac:dyDescent="0.25">
      <c r="F3294" s="18"/>
      <c r="G3294" s="18"/>
      <c r="H3294" s="252"/>
      <c r="I3294" s="18"/>
      <c r="J3294" s="18"/>
      <c r="W3294" s="215"/>
      <c r="X3294" s="18"/>
      <c r="Y3294" s="31"/>
      <c r="Z3294" s="31"/>
      <c r="AA3294" s="43"/>
      <c r="AB3294" s="18"/>
      <c r="AC3294" s="18"/>
      <c r="AE3294" s="18"/>
      <c r="AF3294" s="18"/>
      <c r="AG3294" s="18"/>
      <c r="AI3294" s="18"/>
      <c r="AK3294" s="18"/>
      <c r="AL3294" s="18"/>
      <c r="AN3294" s="36"/>
      <c r="AO3294" s="36"/>
      <c r="AP3294" s="36"/>
      <c r="AQ3294" s="36"/>
      <c r="AR3294" s="36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</row>
    <row r="3295" spans="6:69" x14ac:dyDescent="0.25">
      <c r="F3295" s="18"/>
      <c r="G3295" s="18"/>
      <c r="H3295" s="252"/>
      <c r="I3295" s="18"/>
      <c r="J3295" s="18"/>
      <c r="W3295" s="215"/>
      <c r="X3295" s="18"/>
      <c r="Y3295" s="31"/>
      <c r="Z3295" s="31"/>
      <c r="AA3295" s="43"/>
      <c r="AB3295" s="18"/>
      <c r="AC3295" s="18"/>
      <c r="AE3295" s="18"/>
      <c r="AF3295" s="18"/>
      <c r="AG3295" s="18"/>
      <c r="AI3295" s="18"/>
      <c r="AK3295" s="18"/>
      <c r="AL3295" s="18"/>
      <c r="AN3295" s="36"/>
      <c r="AO3295" s="36"/>
      <c r="AP3295" s="36"/>
      <c r="AQ3295" s="36"/>
      <c r="AR3295" s="36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</row>
    <row r="3296" spans="6:69" x14ac:dyDescent="0.25">
      <c r="F3296" s="18"/>
      <c r="G3296" s="18"/>
      <c r="H3296" s="252"/>
      <c r="I3296" s="18"/>
      <c r="J3296" s="18"/>
      <c r="W3296" s="215"/>
      <c r="X3296" s="18"/>
      <c r="Y3296" s="31"/>
      <c r="Z3296" s="31"/>
      <c r="AA3296" s="43"/>
      <c r="AB3296" s="18"/>
      <c r="AC3296" s="18"/>
      <c r="AE3296" s="18"/>
      <c r="AF3296" s="18"/>
      <c r="AG3296" s="18"/>
      <c r="AI3296" s="18"/>
      <c r="AK3296" s="18"/>
      <c r="AL3296" s="18"/>
      <c r="AN3296" s="36"/>
      <c r="AO3296" s="36"/>
      <c r="AP3296" s="36"/>
      <c r="AQ3296" s="36"/>
      <c r="AR3296" s="36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</row>
    <row r="3297" spans="6:69" x14ac:dyDescent="0.25">
      <c r="F3297" s="18"/>
      <c r="G3297" s="18"/>
      <c r="H3297" s="252"/>
      <c r="I3297" s="18"/>
      <c r="J3297" s="18"/>
      <c r="W3297" s="215"/>
      <c r="X3297" s="18"/>
      <c r="Y3297" s="31"/>
      <c r="Z3297" s="31"/>
      <c r="AA3297" s="43"/>
      <c r="AB3297" s="18"/>
      <c r="AC3297" s="18"/>
      <c r="AE3297" s="18"/>
      <c r="AF3297" s="18"/>
      <c r="AG3297" s="18"/>
      <c r="AI3297" s="18"/>
      <c r="AK3297" s="18"/>
      <c r="AL3297" s="18"/>
      <c r="AN3297" s="36"/>
      <c r="AO3297" s="36"/>
      <c r="AP3297" s="36"/>
      <c r="AQ3297" s="36"/>
      <c r="AR3297" s="36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</row>
    <row r="3298" spans="6:69" x14ac:dyDescent="0.25">
      <c r="F3298" s="18"/>
      <c r="G3298" s="18"/>
      <c r="H3298" s="252"/>
      <c r="I3298" s="18"/>
      <c r="J3298" s="18"/>
      <c r="W3298" s="215"/>
      <c r="X3298" s="18"/>
      <c r="Y3298" s="31"/>
      <c r="Z3298" s="31"/>
      <c r="AA3298" s="43"/>
      <c r="AB3298" s="18"/>
      <c r="AC3298" s="18"/>
      <c r="AE3298" s="18"/>
      <c r="AF3298" s="18"/>
      <c r="AG3298" s="18"/>
      <c r="AI3298" s="18"/>
      <c r="AK3298" s="18"/>
      <c r="AL3298" s="18"/>
      <c r="AN3298" s="36"/>
      <c r="AO3298" s="36"/>
      <c r="AP3298" s="36"/>
      <c r="AQ3298" s="36"/>
      <c r="AR3298" s="36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8"/>
      <c r="BL3298" s="18"/>
      <c r="BM3298" s="18"/>
      <c r="BN3298" s="18"/>
      <c r="BO3298" s="18"/>
      <c r="BP3298" s="18"/>
      <c r="BQ3298" s="18"/>
    </row>
    <row r="3299" spans="6:69" x14ac:dyDescent="0.25">
      <c r="F3299" s="18"/>
      <c r="G3299" s="18"/>
      <c r="H3299" s="252"/>
      <c r="I3299" s="18"/>
      <c r="J3299" s="18"/>
      <c r="W3299" s="215"/>
      <c r="X3299" s="18"/>
      <c r="Y3299" s="31"/>
      <c r="Z3299" s="31"/>
      <c r="AA3299" s="43"/>
      <c r="AB3299" s="18"/>
      <c r="AC3299" s="18"/>
      <c r="AE3299" s="18"/>
      <c r="AF3299" s="18"/>
      <c r="AG3299" s="18"/>
      <c r="AI3299" s="18"/>
      <c r="AK3299" s="18"/>
      <c r="AL3299" s="18"/>
      <c r="AN3299" s="36"/>
      <c r="AO3299" s="36"/>
      <c r="AP3299" s="36"/>
      <c r="AQ3299" s="36"/>
      <c r="AR3299" s="36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</row>
    <row r="3300" spans="6:69" x14ac:dyDescent="0.25">
      <c r="F3300" s="18"/>
      <c r="G3300" s="18"/>
      <c r="H3300" s="252"/>
      <c r="I3300" s="18"/>
      <c r="J3300" s="18"/>
      <c r="W3300" s="215"/>
      <c r="X3300" s="18"/>
      <c r="Y3300" s="31"/>
      <c r="Z3300" s="31"/>
      <c r="AA3300" s="43"/>
      <c r="AB3300" s="18"/>
      <c r="AC3300" s="18"/>
      <c r="AE3300" s="18"/>
      <c r="AF3300" s="18"/>
      <c r="AG3300" s="18"/>
      <c r="AI3300" s="18"/>
      <c r="AK3300" s="18"/>
      <c r="AL3300" s="18"/>
      <c r="AN3300" s="36"/>
      <c r="AO3300" s="36"/>
      <c r="AP3300" s="36"/>
      <c r="AQ3300" s="36"/>
      <c r="AR3300" s="36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</row>
    <row r="3301" spans="6:69" x14ac:dyDescent="0.25">
      <c r="F3301" s="18"/>
      <c r="G3301" s="18"/>
      <c r="H3301" s="252"/>
      <c r="I3301" s="18"/>
      <c r="J3301" s="18"/>
      <c r="W3301" s="215"/>
      <c r="X3301" s="18"/>
      <c r="Y3301" s="31"/>
      <c r="Z3301" s="31"/>
      <c r="AA3301" s="43"/>
      <c r="AB3301" s="18"/>
      <c r="AC3301" s="18"/>
      <c r="AE3301" s="18"/>
      <c r="AF3301" s="18"/>
      <c r="AG3301" s="18"/>
      <c r="AI3301" s="18"/>
      <c r="AK3301" s="18"/>
      <c r="AL3301" s="18"/>
      <c r="AN3301" s="36"/>
      <c r="AO3301" s="36"/>
      <c r="AP3301" s="36"/>
      <c r="AQ3301" s="36"/>
      <c r="AR3301" s="36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</row>
    <row r="3302" spans="6:69" x14ac:dyDescent="0.25">
      <c r="F3302" s="18"/>
      <c r="G3302" s="18"/>
      <c r="H3302" s="252"/>
      <c r="I3302" s="18"/>
      <c r="J3302" s="18"/>
      <c r="W3302" s="215"/>
      <c r="X3302" s="18"/>
      <c r="Y3302" s="31"/>
      <c r="Z3302" s="31"/>
      <c r="AA3302" s="43"/>
      <c r="AB3302" s="18"/>
      <c r="AC3302" s="18"/>
      <c r="AE3302" s="18"/>
      <c r="AF3302" s="18"/>
      <c r="AG3302" s="18"/>
      <c r="AI3302" s="18"/>
      <c r="AK3302" s="18"/>
      <c r="AL3302" s="18"/>
      <c r="AN3302" s="36"/>
      <c r="AO3302" s="36"/>
      <c r="AP3302" s="36"/>
      <c r="AQ3302" s="36"/>
      <c r="AR3302" s="36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</row>
    <row r="3303" spans="6:69" x14ac:dyDescent="0.25">
      <c r="F3303" s="18"/>
      <c r="G3303" s="18"/>
      <c r="H3303" s="252"/>
      <c r="I3303" s="18"/>
      <c r="J3303" s="18"/>
      <c r="W3303" s="215"/>
      <c r="X3303" s="18"/>
      <c r="Y3303" s="31"/>
      <c r="Z3303" s="31"/>
      <c r="AA3303" s="43"/>
      <c r="AB3303" s="18"/>
      <c r="AC3303" s="18"/>
      <c r="AE3303" s="18"/>
      <c r="AF3303" s="18"/>
      <c r="AG3303" s="18"/>
      <c r="AI3303" s="18"/>
      <c r="AK3303" s="18"/>
      <c r="AL3303" s="18"/>
      <c r="AN3303" s="36"/>
      <c r="AO3303" s="36"/>
      <c r="AP3303" s="36"/>
      <c r="AQ3303" s="36"/>
      <c r="AR3303" s="36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</row>
    <row r="3304" spans="6:69" x14ac:dyDescent="0.25">
      <c r="F3304" s="18"/>
      <c r="G3304" s="18"/>
      <c r="H3304" s="252"/>
      <c r="I3304" s="18"/>
      <c r="J3304" s="18"/>
      <c r="W3304" s="215"/>
      <c r="X3304" s="18"/>
      <c r="Y3304" s="31"/>
      <c r="Z3304" s="31"/>
      <c r="AA3304" s="43"/>
      <c r="AB3304" s="18"/>
      <c r="AC3304" s="18"/>
      <c r="AE3304" s="18"/>
      <c r="AF3304" s="18"/>
      <c r="AG3304" s="18"/>
      <c r="AI3304" s="18"/>
      <c r="AK3304" s="18"/>
      <c r="AL3304" s="18"/>
      <c r="AN3304" s="36"/>
      <c r="AO3304" s="36"/>
      <c r="AP3304" s="36"/>
      <c r="AQ3304" s="36"/>
      <c r="AR3304" s="36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8"/>
      <c r="BL3304" s="18"/>
      <c r="BM3304" s="18"/>
      <c r="BN3304" s="18"/>
      <c r="BO3304" s="18"/>
      <c r="BP3304" s="18"/>
      <c r="BQ3304" s="18"/>
    </row>
    <row r="3305" spans="6:69" x14ac:dyDescent="0.25">
      <c r="F3305" s="18"/>
      <c r="G3305" s="18"/>
      <c r="H3305" s="252"/>
      <c r="I3305" s="18"/>
      <c r="J3305" s="18"/>
      <c r="W3305" s="215"/>
      <c r="X3305" s="18"/>
      <c r="Y3305" s="31"/>
      <c r="Z3305" s="31"/>
      <c r="AA3305" s="43"/>
      <c r="AB3305" s="18"/>
      <c r="AC3305" s="18"/>
      <c r="AE3305" s="18"/>
      <c r="AF3305" s="18"/>
      <c r="AG3305" s="18"/>
      <c r="AI3305" s="18"/>
      <c r="AK3305" s="18"/>
      <c r="AL3305" s="18"/>
      <c r="AN3305" s="36"/>
      <c r="AO3305" s="36"/>
      <c r="AP3305" s="36"/>
      <c r="AQ3305" s="36"/>
      <c r="AR3305" s="36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</row>
    <row r="3306" spans="6:69" x14ac:dyDescent="0.25">
      <c r="F3306" s="18"/>
      <c r="G3306" s="18"/>
      <c r="H3306" s="252"/>
      <c r="I3306" s="18"/>
      <c r="J3306" s="18"/>
      <c r="W3306" s="215"/>
      <c r="X3306" s="18"/>
      <c r="Y3306" s="31"/>
      <c r="Z3306" s="31"/>
      <c r="AA3306" s="43"/>
      <c r="AB3306" s="18"/>
      <c r="AC3306" s="18"/>
      <c r="AE3306" s="18"/>
      <c r="AF3306" s="18"/>
      <c r="AG3306" s="18"/>
      <c r="AI3306" s="18"/>
      <c r="AK3306" s="18"/>
      <c r="AL3306" s="18"/>
      <c r="AN3306" s="36"/>
      <c r="AO3306" s="36"/>
      <c r="AP3306" s="36"/>
      <c r="AQ3306" s="36"/>
      <c r="AR3306" s="36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</row>
    <row r="3307" spans="6:69" x14ac:dyDescent="0.25">
      <c r="F3307" s="18"/>
      <c r="G3307" s="18"/>
      <c r="H3307" s="252"/>
      <c r="I3307" s="18"/>
      <c r="J3307" s="18"/>
      <c r="W3307" s="215"/>
      <c r="X3307" s="18"/>
      <c r="Y3307" s="31"/>
      <c r="Z3307" s="31"/>
      <c r="AA3307" s="43"/>
      <c r="AB3307" s="18"/>
      <c r="AC3307" s="18"/>
      <c r="AE3307" s="18"/>
      <c r="AF3307" s="18"/>
      <c r="AG3307" s="18"/>
      <c r="AI3307" s="18"/>
      <c r="AK3307" s="18"/>
      <c r="AL3307" s="18"/>
      <c r="AN3307" s="36"/>
      <c r="AO3307" s="36"/>
      <c r="AP3307" s="36"/>
      <c r="AQ3307" s="36"/>
      <c r="AR3307" s="36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</row>
    <row r="3308" spans="6:69" x14ac:dyDescent="0.25">
      <c r="F3308" s="18"/>
      <c r="G3308" s="18"/>
      <c r="H3308" s="252"/>
      <c r="I3308" s="18"/>
      <c r="J3308" s="18"/>
      <c r="W3308" s="215"/>
      <c r="X3308" s="18"/>
      <c r="Y3308" s="31"/>
      <c r="Z3308" s="31"/>
      <c r="AA3308" s="43"/>
      <c r="AB3308" s="18"/>
      <c r="AC3308" s="18"/>
      <c r="AE3308" s="18"/>
      <c r="AF3308" s="18"/>
      <c r="AG3308" s="18"/>
      <c r="AI3308" s="18"/>
      <c r="AK3308" s="18"/>
      <c r="AL3308" s="18"/>
      <c r="AN3308" s="36"/>
      <c r="AO3308" s="36"/>
      <c r="AP3308" s="36"/>
      <c r="AQ3308" s="36"/>
      <c r="AR3308" s="36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</row>
    <row r="3309" spans="6:69" x14ac:dyDescent="0.25">
      <c r="F3309" s="18"/>
      <c r="G3309" s="18"/>
      <c r="H3309" s="252"/>
      <c r="I3309" s="18"/>
      <c r="J3309" s="18"/>
      <c r="W3309" s="215"/>
      <c r="X3309" s="18"/>
      <c r="Y3309" s="31"/>
      <c r="Z3309" s="31"/>
      <c r="AA3309" s="43"/>
      <c r="AB3309" s="18"/>
      <c r="AC3309" s="18"/>
      <c r="AE3309" s="18"/>
      <c r="AF3309" s="18"/>
      <c r="AG3309" s="18"/>
      <c r="AI3309" s="18"/>
      <c r="AK3309" s="18"/>
      <c r="AL3309" s="18"/>
      <c r="AN3309" s="36"/>
      <c r="AO3309" s="36"/>
      <c r="AP3309" s="36"/>
      <c r="AQ3309" s="36"/>
      <c r="AR3309" s="36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</row>
    <row r="3310" spans="6:69" x14ac:dyDescent="0.25">
      <c r="F3310" s="18"/>
      <c r="G3310" s="18"/>
      <c r="H3310" s="252"/>
      <c r="I3310" s="18"/>
      <c r="J3310" s="18"/>
      <c r="W3310" s="215"/>
      <c r="X3310" s="18"/>
      <c r="Y3310" s="31"/>
      <c r="Z3310" s="31"/>
      <c r="AA3310" s="43"/>
      <c r="AB3310" s="18"/>
      <c r="AC3310" s="18"/>
      <c r="AE3310" s="18"/>
      <c r="AF3310" s="18"/>
      <c r="AG3310" s="18"/>
      <c r="AI3310" s="18"/>
      <c r="AK3310" s="18"/>
      <c r="AL3310" s="18"/>
      <c r="AN3310" s="36"/>
      <c r="AO3310" s="36"/>
      <c r="AP3310" s="36"/>
      <c r="AQ3310" s="36"/>
      <c r="AR3310" s="36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</row>
    <row r="3311" spans="6:69" x14ac:dyDescent="0.25">
      <c r="F3311" s="18"/>
      <c r="G3311" s="18"/>
      <c r="H3311" s="252"/>
      <c r="I3311" s="18"/>
      <c r="J3311" s="18"/>
      <c r="W3311" s="215"/>
      <c r="X3311" s="18"/>
      <c r="Y3311" s="31"/>
      <c r="Z3311" s="31"/>
      <c r="AA3311" s="43"/>
      <c r="AB3311" s="18"/>
      <c r="AC3311" s="18"/>
      <c r="AE3311" s="18"/>
      <c r="AF3311" s="18"/>
      <c r="AG3311" s="18"/>
      <c r="AI3311" s="18"/>
      <c r="AK3311" s="18"/>
      <c r="AL3311" s="18"/>
      <c r="AN3311" s="36"/>
      <c r="AO3311" s="36"/>
      <c r="AP3311" s="36"/>
      <c r="AQ3311" s="36"/>
      <c r="AR3311" s="36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</row>
    <row r="3312" spans="6:69" x14ac:dyDescent="0.25">
      <c r="F3312" s="18"/>
      <c r="G3312" s="18"/>
      <c r="H3312" s="252"/>
      <c r="I3312" s="18"/>
      <c r="J3312" s="18"/>
      <c r="W3312" s="215"/>
      <c r="X3312" s="18"/>
      <c r="Y3312" s="31"/>
      <c r="Z3312" s="31"/>
      <c r="AA3312" s="43"/>
      <c r="AB3312" s="18"/>
      <c r="AC3312" s="18"/>
      <c r="AE3312" s="18"/>
      <c r="AF3312" s="18"/>
      <c r="AG3312" s="18"/>
      <c r="AI3312" s="18"/>
      <c r="AK3312" s="18"/>
      <c r="AL3312" s="18"/>
      <c r="AN3312" s="36"/>
      <c r="AO3312" s="36"/>
      <c r="AP3312" s="36"/>
      <c r="AQ3312" s="36"/>
      <c r="AR3312" s="36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</row>
    <row r="3313" spans="6:69" x14ac:dyDescent="0.25">
      <c r="F3313" s="18"/>
      <c r="G3313" s="18"/>
      <c r="H3313" s="252"/>
      <c r="I3313" s="18"/>
      <c r="J3313" s="18"/>
      <c r="W3313" s="215"/>
      <c r="X3313" s="18"/>
      <c r="Y3313" s="31"/>
      <c r="Z3313" s="31"/>
      <c r="AA3313" s="43"/>
      <c r="AB3313" s="18"/>
      <c r="AC3313" s="18"/>
      <c r="AE3313" s="18"/>
      <c r="AF3313" s="18"/>
      <c r="AG3313" s="18"/>
      <c r="AI3313" s="18"/>
      <c r="AK3313" s="18"/>
      <c r="AL3313" s="18"/>
      <c r="AN3313" s="36"/>
      <c r="AO3313" s="36"/>
      <c r="AP3313" s="36"/>
      <c r="AQ3313" s="36"/>
      <c r="AR3313" s="36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</row>
    <row r="3314" spans="6:69" x14ac:dyDescent="0.25">
      <c r="F3314" s="18"/>
      <c r="G3314" s="18"/>
      <c r="H3314" s="252"/>
      <c r="I3314" s="18"/>
      <c r="J3314" s="18"/>
      <c r="W3314" s="215"/>
      <c r="X3314" s="18"/>
      <c r="Y3314" s="31"/>
      <c r="Z3314" s="31"/>
      <c r="AA3314" s="43"/>
      <c r="AB3314" s="18"/>
      <c r="AC3314" s="18"/>
      <c r="AE3314" s="18"/>
      <c r="AF3314" s="18"/>
      <c r="AG3314" s="18"/>
      <c r="AI3314" s="18"/>
      <c r="AK3314" s="18"/>
      <c r="AL3314" s="18"/>
      <c r="AN3314" s="36"/>
      <c r="AO3314" s="36"/>
      <c r="AP3314" s="36"/>
      <c r="AQ3314" s="36"/>
      <c r="AR3314" s="36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8"/>
      <c r="BL3314" s="18"/>
      <c r="BM3314" s="18"/>
      <c r="BN3314" s="18"/>
      <c r="BO3314" s="18"/>
      <c r="BP3314" s="18"/>
      <c r="BQ3314" s="18"/>
    </row>
    <row r="3315" spans="6:69" x14ac:dyDescent="0.25">
      <c r="F3315" s="18"/>
      <c r="G3315" s="18"/>
      <c r="H3315" s="252"/>
      <c r="I3315" s="18"/>
      <c r="J3315" s="18"/>
      <c r="W3315" s="215"/>
      <c r="X3315" s="18"/>
      <c r="Y3315" s="31"/>
      <c r="Z3315" s="31"/>
      <c r="AA3315" s="43"/>
      <c r="AB3315" s="18"/>
      <c r="AC3315" s="18"/>
      <c r="AE3315" s="18"/>
      <c r="AF3315" s="18"/>
      <c r="AG3315" s="18"/>
      <c r="AI3315" s="18"/>
      <c r="AK3315" s="18"/>
      <c r="AL3315" s="18"/>
      <c r="AN3315" s="36"/>
      <c r="AO3315" s="36"/>
      <c r="AP3315" s="36"/>
      <c r="AQ3315" s="36"/>
      <c r="AR3315" s="36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  <c r="BQ3315" s="18"/>
    </row>
    <row r="3316" spans="6:69" x14ac:dyDescent="0.25">
      <c r="F3316" s="18"/>
      <c r="G3316" s="18"/>
      <c r="H3316" s="252"/>
      <c r="I3316" s="18"/>
      <c r="J3316" s="18"/>
      <c r="W3316" s="215"/>
      <c r="X3316" s="18"/>
      <c r="Y3316" s="31"/>
      <c r="Z3316" s="31"/>
      <c r="AA3316" s="43"/>
      <c r="AB3316" s="18"/>
      <c r="AC3316" s="18"/>
      <c r="AE3316" s="18"/>
      <c r="AF3316" s="18"/>
      <c r="AG3316" s="18"/>
      <c r="AI3316" s="18"/>
      <c r="AK3316" s="18"/>
      <c r="AL3316" s="18"/>
      <c r="AN3316" s="36"/>
      <c r="AO3316" s="36"/>
      <c r="AP3316" s="36"/>
      <c r="AQ3316" s="36"/>
      <c r="AR3316" s="36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</row>
    <row r="3317" spans="6:69" x14ac:dyDescent="0.25">
      <c r="F3317" s="18"/>
      <c r="G3317" s="18"/>
      <c r="H3317" s="252"/>
      <c r="I3317" s="18"/>
      <c r="J3317" s="18"/>
      <c r="W3317" s="215"/>
      <c r="X3317" s="18"/>
      <c r="Y3317" s="31"/>
      <c r="Z3317" s="31"/>
      <c r="AA3317" s="43"/>
      <c r="AB3317" s="18"/>
      <c r="AC3317" s="18"/>
      <c r="AE3317" s="18"/>
      <c r="AF3317" s="18"/>
      <c r="AG3317" s="18"/>
      <c r="AI3317" s="18"/>
      <c r="AK3317" s="18"/>
      <c r="AL3317" s="18"/>
      <c r="AN3317" s="36"/>
      <c r="AO3317" s="36"/>
      <c r="AP3317" s="36"/>
      <c r="AQ3317" s="36"/>
      <c r="AR3317" s="36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</row>
    <row r="3318" spans="6:69" x14ac:dyDescent="0.25">
      <c r="F3318" s="18"/>
      <c r="G3318" s="18"/>
      <c r="H3318" s="252"/>
      <c r="I3318" s="18"/>
      <c r="J3318" s="18"/>
      <c r="W3318" s="215"/>
      <c r="X3318" s="18"/>
      <c r="Y3318" s="31"/>
      <c r="Z3318" s="31"/>
      <c r="AA3318" s="43"/>
      <c r="AB3318" s="18"/>
      <c r="AC3318" s="18"/>
      <c r="AE3318" s="18"/>
      <c r="AF3318" s="18"/>
      <c r="AG3318" s="18"/>
      <c r="AI3318" s="18"/>
      <c r="AK3318" s="18"/>
      <c r="AL3318" s="18"/>
      <c r="AN3318" s="36"/>
      <c r="AO3318" s="36"/>
      <c r="AP3318" s="36"/>
      <c r="AQ3318" s="36"/>
      <c r="AR3318" s="36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</row>
    <row r="3319" spans="6:69" x14ac:dyDescent="0.25">
      <c r="F3319" s="18"/>
      <c r="G3319" s="18"/>
      <c r="H3319" s="252"/>
      <c r="I3319" s="18"/>
      <c r="J3319" s="18"/>
      <c r="W3319" s="215"/>
      <c r="X3319" s="18"/>
      <c r="Y3319" s="31"/>
      <c r="Z3319" s="31"/>
      <c r="AA3319" s="43"/>
      <c r="AB3319" s="18"/>
      <c r="AC3319" s="18"/>
      <c r="AE3319" s="18"/>
      <c r="AF3319" s="18"/>
      <c r="AG3319" s="18"/>
      <c r="AI3319" s="18"/>
      <c r="AK3319" s="18"/>
      <c r="AL3319" s="18"/>
      <c r="AN3319" s="36"/>
      <c r="AO3319" s="36"/>
      <c r="AP3319" s="36"/>
      <c r="AQ3319" s="36"/>
      <c r="AR3319" s="36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</row>
    <row r="3320" spans="6:69" x14ac:dyDescent="0.25">
      <c r="F3320" s="18"/>
      <c r="G3320" s="18"/>
      <c r="H3320" s="252"/>
      <c r="I3320" s="18"/>
      <c r="J3320" s="18"/>
      <c r="W3320" s="215"/>
      <c r="X3320" s="18"/>
      <c r="Y3320" s="31"/>
      <c r="Z3320" s="31"/>
      <c r="AA3320" s="43"/>
      <c r="AB3320" s="18"/>
      <c r="AC3320" s="18"/>
      <c r="AE3320" s="18"/>
      <c r="AF3320" s="18"/>
      <c r="AG3320" s="18"/>
      <c r="AI3320" s="18"/>
      <c r="AK3320" s="18"/>
      <c r="AL3320" s="18"/>
      <c r="AN3320" s="36"/>
      <c r="AO3320" s="36"/>
      <c r="AP3320" s="36"/>
      <c r="AQ3320" s="36"/>
      <c r="AR3320" s="36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8"/>
      <c r="BL3320" s="18"/>
      <c r="BM3320" s="18"/>
      <c r="BN3320" s="18"/>
      <c r="BO3320" s="18"/>
      <c r="BP3320" s="18"/>
      <c r="BQ3320" s="18"/>
    </row>
    <row r="3321" spans="6:69" x14ac:dyDescent="0.25">
      <c r="F3321" s="18"/>
      <c r="G3321" s="18"/>
      <c r="H3321" s="252"/>
      <c r="I3321" s="18"/>
      <c r="J3321" s="18"/>
      <c r="W3321" s="215"/>
      <c r="X3321" s="18"/>
      <c r="Y3321" s="31"/>
      <c r="Z3321" s="31"/>
      <c r="AA3321" s="43"/>
      <c r="AB3321" s="18"/>
      <c r="AC3321" s="18"/>
      <c r="AE3321" s="18"/>
      <c r="AF3321" s="18"/>
      <c r="AG3321" s="18"/>
      <c r="AI3321" s="18"/>
      <c r="AK3321" s="18"/>
      <c r="AL3321" s="18"/>
      <c r="AN3321" s="36"/>
      <c r="AO3321" s="36"/>
      <c r="AP3321" s="36"/>
      <c r="AQ3321" s="36"/>
      <c r="AR3321" s="36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</row>
    <row r="3322" spans="6:69" x14ac:dyDescent="0.25">
      <c r="F3322" s="18"/>
      <c r="G3322" s="18"/>
      <c r="H3322" s="252"/>
      <c r="I3322" s="18"/>
      <c r="J3322" s="18"/>
      <c r="W3322" s="215"/>
      <c r="X3322" s="18"/>
      <c r="Y3322" s="31"/>
      <c r="Z3322" s="31"/>
      <c r="AA3322" s="43"/>
      <c r="AB3322" s="18"/>
      <c r="AC3322" s="18"/>
      <c r="AE3322" s="18"/>
      <c r="AF3322" s="18"/>
      <c r="AG3322" s="18"/>
      <c r="AI3322" s="18"/>
      <c r="AK3322" s="18"/>
      <c r="AL3322" s="18"/>
      <c r="AN3322" s="36"/>
      <c r="AO3322" s="36"/>
      <c r="AP3322" s="36"/>
      <c r="AQ3322" s="36"/>
      <c r="AR3322" s="36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</row>
    <row r="3323" spans="6:69" x14ac:dyDescent="0.25">
      <c r="F3323" s="18"/>
      <c r="G3323" s="18"/>
      <c r="H3323" s="252"/>
      <c r="I3323" s="18"/>
      <c r="J3323" s="18"/>
      <c r="W3323" s="215"/>
      <c r="X3323" s="18"/>
      <c r="Y3323" s="31"/>
      <c r="Z3323" s="31"/>
      <c r="AA3323" s="43"/>
      <c r="AB3323" s="18"/>
      <c r="AC3323" s="18"/>
      <c r="AE3323" s="18"/>
      <c r="AF3323" s="18"/>
      <c r="AG3323" s="18"/>
      <c r="AI3323" s="18"/>
      <c r="AK3323" s="18"/>
      <c r="AL3323" s="18"/>
      <c r="AN3323" s="36"/>
      <c r="AO3323" s="36"/>
      <c r="AP3323" s="36"/>
      <c r="AQ3323" s="36"/>
      <c r="AR3323" s="36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</row>
    <row r="3324" spans="6:69" x14ac:dyDescent="0.25">
      <c r="F3324" s="18"/>
      <c r="G3324" s="18"/>
      <c r="H3324" s="252"/>
      <c r="I3324" s="18"/>
      <c r="J3324" s="18"/>
      <c r="W3324" s="215"/>
      <c r="X3324" s="18"/>
      <c r="Y3324" s="31"/>
      <c r="Z3324" s="31"/>
      <c r="AA3324" s="43"/>
      <c r="AB3324" s="18"/>
      <c r="AC3324" s="18"/>
      <c r="AE3324" s="18"/>
      <c r="AF3324" s="18"/>
      <c r="AG3324" s="18"/>
      <c r="AI3324" s="18"/>
      <c r="AK3324" s="18"/>
      <c r="AL3324" s="18"/>
      <c r="AN3324" s="36"/>
      <c r="AO3324" s="36"/>
      <c r="AP3324" s="36"/>
      <c r="AQ3324" s="36"/>
      <c r="AR3324" s="36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</row>
    <row r="3325" spans="6:69" x14ac:dyDescent="0.25">
      <c r="F3325" s="18"/>
      <c r="G3325" s="18"/>
      <c r="H3325" s="252"/>
      <c r="I3325" s="18"/>
      <c r="J3325" s="18"/>
      <c r="W3325" s="215"/>
      <c r="X3325" s="18"/>
      <c r="Y3325" s="31"/>
      <c r="Z3325" s="31"/>
      <c r="AA3325" s="43"/>
      <c r="AB3325" s="18"/>
      <c r="AC3325" s="18"/>
      <c r="AE3325" s="18"/>
      <c r="AF3325" s="18"/>
      <c r="AG3325" s="18"/>
      <c r="AI3325" s="18"/>
      <c r="AK3325" s="18"/>
      <c r="AL3325" s="18"/>
      <c r="AN3325" s="36"/>
      <c r="AO3325" s="36"/>
      <c r="AP3325" s="36"/>
      <c r="AQ3325" s="36"/>
      <c r="AR3325" s="36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</row>
    <row r="3326" spans="6:69" x14ac:dyDescent="0.25">
      <c r="F3326" s="18"/>
      <c r="G3326" s="18"/>
      <c r="H3326" s="252"/>
      <c r="I3326" s="18"/>
      <c r="J3326" s="18"/>
      <c r="W3326" s="215"/>
      <c r="X3326" s="18"/>
      <c r="Y3326" s="31"/>
      <c r="Z3326" s="31"/>
      <c r="AA3326" s="43"/>
      <c r="AB3326" s="18"/>
      <c r="AC3326" s="18"/>
      <c r="AE3326" s="18"/>
      <c r="AF3326" s="18"/>
      <c r="AG3326" s="18"/>
      <c r="AI3326" s="18"/>
      <c r="AK3326" s="18"/>
      <c r="AL3326" s="18"/>
      <c r="AN3326" s="36"/>
      <c r="AO3326" s="36"/>
      <c r="AP3326" s="36"/>
      <c r="AQ3326" s="36"/>
      <c r="AR3326" s="36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</row>
    <row r="3327" spans="6:69" x14ac:dyDescent="0.25">
      <c r="F3327" s="18"/>
      <c r="G3327" s="18"/>
      <c r="H3327" s="252"/>
      <c r="I3327" s="18"/>
      <c r="J3327" s="18"/>
      <c r="W3327" s="215"/>
      <c r="X3327" s="18"/>
      <c r="Y3327" s="31"/>
      <c r="Z3327" s="31"/>
      <c r="AA3327" s="43"/>
      <c r="AB3327" s="18"/>
      <c r="AC3327" s="18"/>
      <c r="AE3327" s="18"/>
      <c r="AF3327" s="18"/>
      <c r="AG3327" s="18"/>
      <c r="AI3327" s="18"/>
      <c r="AK3327" s="18"/>
      <c r="AL3327" s="18"/>
      <c r="AN3327" s="36"/>
      <c r="AO3327" s="36"/>
      <c r="AP3327" s="36"/>
      <c r="AQ3327" s="36"/>
      <c r="AR3327" s="36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</row>
    <row r="3328" spans="6:69" x14ac:dyDescent="0.25">
      <c r="F3328" s="18"/>
      <c r="G3328" s="18"/>
      <c r="H3328" s="252"/>
      <c r="I3328" s="18"/>
      <c r="J3328" s="18"/>
      <c r="W3328" s="215"/>
      <c r="X3328" s="18"/>
      <c r="Y3328" s="31"/>
      <c r="Z3328" s="31"/>
      <c r="AA3328" s="43"/>
      <c r="AB3328" s="18"/>
      <c r="AC3328" s="18"/>
      <c r="AE3328" s="18"/>
      <c r="AF3328" s="18"/>
      <c r="AG3328" s="18"/>
      <c r="AI3328" s="18"/>
      <c r="AK3328" s="18"/>
      <c r="AL3328" s="18"/>
      <c r="AN3328" s="36"/>
      <c r="AO3328" s="36"/>
      <c r="AP3328" s="36"/>
      <c r="AQ3328" s="36"/>
      <c r="AR3328" s="36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</row>
    <row r="3329" spans="6:69" x14ac:dyDescent="0.25">
      <c r="F3329" s="18"/>
      <c r="G3329" s="18"/>
      <c r="H3329" s="252"/>
      <c r="I3329" s="18"/>
      <c r="J3329" s="18"/>
      <c r="W3329" s="215"/>
      <c r="X3329" s="18"/>
      <c r="Y3329" s="31"/>
      <c r="Z3329" s="31"/>
      <c r="AA3329" s="43"/>
      <c r="AB3329" s="18"/>
      <c r="AC3329" s="18"/>
      <c r="AE3329" s="18"/>
      <c r="AF3329" s="18"/>
      <c r="AG3329" s="18"/>
      <c r="AI3329" s="18"/>
      <c r="AK3329" s="18"/>
      <c r="AL3329" s="18"/>
      <c r="AN3329" s="36"/>
      <c r="AO3329" s="36"/>
      <c r="AP3329" s="36"/>
      <c r="AQ3329" s="36"/>
      <c r="AR3329" s="36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</row>
    <row r="3330" spans="6:69" x14ac:dyDescent="0.25">
      <c r="F3330" s="18"/>
      <c r="G3330" s="18"/>
      <c r="H3330" s="252"/>
      <c r="I3330" s="18"/>
      <c r="J3330" s="18"/>
      <c r="W3330" s="215"/>
      <c r="X3330" s="18"/>
      <c r="Y3330" s="31"/>
      <c r="Z3330" s="31"/>
      <c r="AA3330" s="43"/>
      <c r="AB3330" s="18"/>
      <c r="AC3330" s="18"/>
      <c r="AE3330" s="18"/>
      <c r="AF3330" s="18"/>
      <c r="AG3330" s="18"/>
      <c r="AI3330" s="18"/>
      <c r="AK3330" s="18"/>
      <c r="AL3330" s="18"/>
      <c r="AN3330" s="36"/>
      <c r="AO3330" s="36"/>
      <c r="AP3330" s="36"/>
      <c r="AQ3330" s="36"/>
      <c r="AR3330" s="36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8"/>
      <c r="BL3330" s="18"/>
      <c r="BM3330" s="18"/>
      <c r="BN3330" s="18"/>
      <c r="BO3330" s="18"/>
      <c r="BP3330" s="18"/>
      <c r="BQ3330" s="18"/>
    </row>
    <row r="3331" spans="6:69" x14ac:dyDescent="0.25">
      <c r="F3331" s="18"/>
      <c r="G3331" s="18"/>
      <c r="H3331" s="252"/>
      <c r="I3331" s="18"/>
      <c r="J3331" s="18"/>
      <c r="W3331" s="215"/>
      <c r="X3331" s="18"/>
      <c r="Y3331" s="31"/>
      <c r="Z3331" s="31"/>
      <c r="AA3331" s="43"/>
      <c r="AB3331" s="18"/>
      <c r="AC3331" s="18"/>
      <c r="AE3331" s="18"/>
      <c r="AF3331" s="18"/>
      <c r="AG3331" s="18"/>
      <c r="AI3331" s="18"/>
      <c r="AK3331" s="18"/>
      <c r="AL3331" s="18"/>
      <c r="AN3331" s="36"/>
      <c r="AO3331" s="36"/>
      <c r="AP3331" s="36"/>
      <c r="AQ3331" s="36"/>
      <c r="AR3331" s="36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</row>
    <row r="3332" spans="6:69" x14ac:dyDescent="0.25">
      <c r="F3332" s="18"/>
      <c r="G3332" s="18"/>
      <c r="H3332" s="252"/>
      <c r="I3332" s="18"/>
      <c r="J3332" s="18"/>
      <c r="W3332" s="215"/>
      <c r="X3332" s="18"/>
      <c r="Y3332" s="31"/>
      <c r="Z3332" s="31"/>
      <c r="AA3332" s="43"/>
      <c r="AB3332" s="18"/>
      <c r="AC3332" s="18"/>
      <c r="AE3332" s="18"/>
      <c r="AF3332" s="18"/>
      <c r="AG3332" s="18"/>
      <c r="AI3332" s="18"/>
      <c r="AK3332" s="18"/>
      <c r="AL3332" s="18"/>
      <c r="AN3332" s="36"/>
      <c r="AO3332" s="36"/>
      <c r="AP3332" s="36"/>
      <c r="AQ3332" s="36"/>
      <c r="AR3332" s="36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</row>
    <row r="3333" spans="6:69" x14ac:dyDescent="0.25">
      <c r="F3333" s="18"/>
      <c r="G3333" s="18"/>
      <c r="H3333" s="252"/>
      <c r="I3333" s="18"/>
      <c r="J3333" s="18"/>
      <c r="W3333" s="215"/>
      <c r="X3333" s="18"/>
      <c r="Y3333" s="31"/>
      <c r="Z3333" s="31"/>
      <c r="AA3333" s="43"/>
      <c r="AB3333" s="18"/>
      <c r="AC3333" s="18"/>
      <c r="AE3333" s="18"/>
      <c r="AF3333" s="18"/>
      <c r="AG3333" s="18"/>
      <c r="AI3333" s="18"/>
      <c r="AK3333" s="18"/>
      <c r="AL3333" s="18"/>
      <c r="AN3333" s="36"/>
      <c r="AO3333" s="36"/>
      <c r="AP3333" s="36"/>
      <c r="AQ3333" s="36"/>
      <c r="AR3333" s="36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</row>
    <row r="3334" spans="6:69" x14ac:dyDescent="0.25">
      <c r="F3334" s="18"/>
      <c r="G3334" s="18"/>
      <c r="H3334" s="252"/>
      <c r="I3334" s="18"/>
      <c r="J3334" s="18"/>
      <c r="W3334" s="215"/>
      <c r="X3334" s="18"/>
      <c r="Y3334" s="31"/>
      <c r="Z3334" s="31"/>
      <c r="AA3334" s="43"/>
      <c r="AB3334" s="18"/>
      <c r="AC3334" s="18"/>
      <c r="AE3334" s="18"/>
      <c r="AF3334" s="18"/>
      <c r="AG3334" s="18"/>
      <c r="AI3334" s="18"/>
      <c r="AK3334" s="18"/>
      <c r="AL3334" s="18"/>
      <c r="AN3334" s="36"/>
      <c r="AO3334" s="36"/>
      <c r="AP3334" s="36"/>
      <c r="AQ3334" s="36"/>
      <c r="AR3334" s="36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</row>
    <row r="3335" spans="6:69" x14ac:dyDescent="0.25">
      <c r="F3335" s="18"/>
      <c r="G3335" s="18"/>
      <c r="H3335" s="252"/>
      <c r="I3335" s="18"/>
      <c r="J3335" s="18"/>
      <c r="W3335" s="215"/>
      <c r="X3335" s="18"/>
      <c r="Y3335" s="31"/>
      <c r="Z3335" s="31"/>
      <c r="AA3335" s="43"/>
      <c r="AB3335" s="18"/>
      <c r="AC3335" s="18"/>
      <c r="AE3335" s="18"/>
      <c r="AF3335" s="18"/>
      <c r="AG3335" s="18"/>
      <c r="AI3335" s="18"/>
      <c r="AK3335" s="18"/>
      <c r="AL3335" s="18"/>
      <c r="AN3335" s="36"/>
      <c r="AO3335" s="36"/>
      <c r="AP3335" s="36"/>
      <c r="AQ3335" s="36"/>
      <c r="AR3335" s="36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</row>
    <row r="3336" spans="6:69" x14ac:dyDescent="0.25">
      <c r="F3336" s="18"/>
      <c r="G3336" s="18"/>
      <c r="H3336" s="252"/>
      <c r="I3336" s="18"/>
      <c r="J3336" s="18"/>
      <c r="W3336" s="215"/>
      <c r="X3336" s="18"/>
      <c r="Y3336" s="31"/>
      <c r="Z3336" s="31"/>
      <c r="AA3336" s="43"/>
      <c r="AB3336" s="18"/>
      <c r="AC3336" s="18"/>
      <c r="AE3336" s="18"/>
      <c r="AF3336" s="18"/>
      <c r="AG3336" s="18"/>
      <c r="AI3336" s="18"/>
      <c r="AK3336" s="18"/>
      <c r="AL3336" s="18"/>
      <c r="AN3336" s="36"/>
      <c r="AO3336" s="36"/>
      <c r="AP3336" s="36"/>
      <c r="AQ3336" s="36"/>
      <c r="AR3336" s="36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8"/>
      <c r="BL3336" s="18"/>
      <c r="BM3336" s="18"/>
      <c r="BN3336" s="18"/>
      <c r="BO3336" s="18"/>
      <c r="BP3336" s="18"/>
      <c r="BQ3336" s="18"/>
    </row>
    <row r="3337" spans="6:69" x14ac:dyDescent="0.25">
      <c r="F3337" s="18"/>
      <c r="G3337" s="18"/>
      <c r="H3337" s="252"/>
      <c r="I3337" s="18"/>
      <c r="J3337" s="18"/>
      <c r="W3337" s="215"/>
      <c r="X3337" s="18"/>
      <c r="Y3337" s="31"/>
      <c r="Z3337" s="31"/>
      <c r="AA3337" s="43"/>
      <c r="AB3337" s="18"/>
      <c r="AC3337" s="18"/>
      <c r="AE3337" s="18"/>
      <c r="AF3337" s="18"/>
      <c r="AG3337" s="18"/>
      <c r="AI3337" s="18"/>
      <c r="AK3337" s="18"/>
      <c r="AL3337" s="18"/>
      <c r="AN3337" s="36"/>
      <c r="AO3337" s="36"/>
      <c r="AP3337" s="36"/>
      <c r="AQ3337" s="36"/>
      <c r="AR3337" s="36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</row>
    <row r="3338" spans="6:69" x14ac:dyDescent="0.25">
      <c r="F3338" s="18"/>
      <c r="G3338" s="18"/>
      <c r="H3338" s="252"/>
      <c r="I3338" s="18"/>
      <c r="J3338" s="18"/>
      <c r="W3338" s="215"/>
      <c r="X3338" s="18"/>
      <c r="Y3338" s="31"/>
      <c r="Z3338" s="31"/>
      <c r="AA3338" s="43"/>
      <c r="AB3338" s="18"/>
      <c r="AC3338" s="18"/>
      <c r="AE3338" s="18"/>
      <c r="AF3338" s="18"/>
      <c r="AG3338" s="18"/>
      <c r="AI3338" s="18"/>
      <c r="AK3338" s="18"/>
      <c r="AL3338" s="18"/>
      <c r="AN3338" s="36"/>
      <c r="AO3338" s="36"/>
      <c r="AP3338" s="36"/>
      <c r="AQ3338" s="36"/>
      <c r="AR3338" s="36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</row>
    <row r="3339" spans="6:69" x14ac:dyDescent="0.25">
      <c r="F3339" s="18"/>
      <c r="G3339" s="18"/>
      <c r="H3339" s="252"/>
      <c r="I3339" s="18"/>
      <c r="J3339" s="18"/>
      <c r="W3339" s="215"/>
      <c r="X3339" s="18"/>
      <c r="Y3339" s="31"/>
      <c r="Z3339" s="31"/>
      <c r="AA3339" s="43"/>
      <c r="AB3339" s="18"/>
      <c r="AC3339" s="18"/>
      <c r="AE3339" s="18"/>
      <c r="AF3339" s="18"/>
      <c r="AG3339" s="18"/>
      <c r="AI3339" s="18"/>
      <c r="AK3339" s="18"/>
      <c r="AL3339" s="18"/>
      <c r="AN3339" s="36"/>
      <c r="AO3339" s="36"/>
      <c r="AP3339" s="36"/>
      <c r="AQ3339" s="36"/>
      <c r="AR3339" s="36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</row>
    <row r="3340" spans="6:69" x14ac:dyDescent="0.25">
      <c r="F3340" s="18"/>
      <c r="G3340" s="18"/>
      <c r="H3340" s="252"/>
      <c r="I3340" s="18"/>
      <c r="J3340" s="18"/>
      <c r="W3340" s="215"/>
      <c r="X3340" s="18"/>
      <c r="Y3340" s="31"/>
      <c r="Z3340" s="31"/>
      <c r="AA3340" s="43"/>
      <c r="AB3340" s="18"/>
      <c r="AC3340" s="18"/>
      <c r="AE3340" s="18"/>
      <c r="AF3340" s="18"/>
      <c r="AG3340" s="18"/>
      <c r="AI3340" s="18"/>
      <c r="AK3340" s="18"/>
      <c r="AL3340" s="18"/>
      <c r="AN3340" s="36"/>
      <c r="AO3340" s="36"/>
      <c r="AP3340" s="36"/>
      <c r="AQ3340" s="36"/>
      <c r="AR3340" s="36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</row>
    <row r="3341" spans="6:69" x14ac:dyDescent="0.25">
      <c r="F3341" s="18"/>
      <c r="G3341" s="18"/>
      <c r="H3341" s="252"/>
      <c r="I3341" s="18"/>
      <c r="J3341" s="18"/>
      <c r="W3341" s="215"/>
      <c r="X3341" s="18"/>
      <c r="Y3341" s="31"/>
      <c r="Z3341" s="31"/>
      <c r="AA3341" s="43"/>
      <c r="AB3341" s="18"/>
      <c r="AC3341" s="18"/>
      <c r="AE3341" s="18"/>
      <c r="AF3341" s="18"/>
      <c r="AG3341" s="18"/>
      <c r="AI3341" s="18"/>
      <c r="AK3341" s="18"/>
      <c r="AL3341" s="18"/>
      <c r="AN3341" s="36"/>
      <c r="AO3341" s="36"/>
      <c r="AP3341" s="36"/>
      <c r="AQ3341" s="36"/>
      <c r="AR3341" s="36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</row>
    <row r="3342" spans="6:69" x14ac:dyDescent="0.25">
      <c r="F3342" s="18"/>
      <c r="G3342" s="18"/>
      <c r="H3342" s="252"/>
      <c r="I3342" s="18"/>
      <c r="J3342" s="18"/>
      <c r="W3342" s="215"/>
      <c r="X3342" s="18"/>
      <c r="Y3342" s="31"/>
      <c r="Z3342" s="31"/>
      <c r="AA3342" s="43"/>
      <c r="AB3342" s="18"/>
      <c r="AC3342" s="18"/>
      <c r="AE3342" s="18"/>
      <c r="AF3342" s="18"/>
      <c r="AG3342" s="18"/>
      <c r="AI3342" s="18"/>
      <c r="AK3342" s="18"/>
      <c r="AL3342" s="18"/>
      <c r="AN3342" s="36"/>
      <c r="AO3342" s="36"/>
      <c r="AP3342" s="36"/>
      <c r="AQ3342" s="36"/>
      <c r="AR3342" s="36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</row>
    <row r="3343" spans="6:69" x14ac:dyDescent="0.25">
      <c r="F3343" s="18"/>
      <c r="G3343" s="18"/>
      <c r="H3343" s="252"/>
      <c r="I3343" s="18"/>
      <c r="J3343" s="18"/>
      <c r="W3343" s="215"/>
      <c r="X3343" s="18"/>
      <c r="Y3343" s="31"/>
      <c r="Z3343" s="31"/>
      <c r="AA3343" s="43"/>
      <c r="AB3343" s="18"/>
      <c r="AC3343" s="18"/>
      <c r="AE3343" s="18"/>
      <c r="AF3343" s="18"/>
      <c r="AG3343" s="18"/>
      <c r="AI3343" s="18"/>
      <c r="AK3343" s="18"/>
      <c r="AL3343" s="18"/>
      <c r="AN3343" s="36"/>
      <c r="AO3343" s="36"/>
      <c r="AP3343" s="36"/>
      <c r="AQ3343" s="36"/>
      <c r="AR3343" s="36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</row>
    <row r="3344" spans="6:69" x14ac:dyDescent="0.25">
      <c r="F3344" s="18"/>
      <c r="G3344" s="18"/>
      <c r="H3344" s="252"/>
      <c r="I3344" s="18"/>
      <c r="J3344" s="18"/>
      <c r="W3344" s="215"/>
      <c r="X3344" s="18"/>
      <c r="Y3344" s="31"/>
      <c r="Z3344" s="31"/>
      <c r="AA3344" s="43"/>
      <c r="AB3344" s="18"/>
      <c r="AC3344" s="18"/>
      <c r="AE3344" s="18"/>
      <c r="AF3344" s="18"/>
      <c r="AG3344" s="18"/>
      <c r="AI3344" s="18"/>
      <c r="AK3344" s="18"/>
      <c r="AL3344" s="18"/>
      <c r="AN3344" s="36"/>
      <c r="AO3344" s="36"/>
      <c r="AP3344" s="36"/>
      <c r="AQ3344" s="36"/>
      <c r="AR3344" s="36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</row>
    <row r="3345" spans="6:69" x14ac:dyDescent="0.25">
      <c r="F3345" s="18"/>
      <c r="G3345" s="18"/>
      <c r="H3345" s="252"/>
      <c r="I3345" s="18"/>
      <c r="J3345" s="18"/>
      <c r="W3345" s="215"/>
      <c r="X3345" s="18"/>
      <c r="Y3345" s="31"/>
      <c r="Z3345" s="31"/>
      <c r="AA3345" s="43"/>
      <c r="AB3345" s="18"/>
      <c r="AC3345" s="18"/>
      <c r="AE3345" s="18"/>
      <c r="AF3345" s="18"/>
      <c r="AG3345" s="18"/>
      <c r="AI3345" s="18"/>
      <c r="AK3345" s="18"/>
      <c r="AL3345" s="18"/>
      <c r="AN3345" s="36"/>
      <c r="AO3345" s="36"/>
      <c r="AP3345" s="36"/>
      <c r="AQ3345" s="36"/>
      <c r="AR3345" s="36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</row>
    <row r="3346" spans="6:69" x14ac:dyDescent="0.25">
      <c r="F3346" s="18"/>
      <c r="G3346" s="18"/>
      <c r="H3346" s="252"/>
      <c r="I3346" s="18"/>
      <c r="J3346" s="18"/>
      <c r="W3346" s="215"/>
      <c r="X3346" s="18"/>
      <c r="Y3346" s="31"/>
      <c r="Z3346" s="31"/>
      <c r="AA3346" s="43"/>
      <c r="AB3346" s="18"/>
      <c r="AC3346" s="18"/>
      <c r="AE3346" s="18"/>
      <c r="AF3346" s="18"/>
      <c r="AG3346" s="18"/>
      <c r="AI3346" s="18"/>
      <c r="AK3346" s="18"/>
      <c r="AL3346" s="18"/>
      <c r="AN3346" s="36"/>
      <c r="AO3346" s="36"/>
      <c r="AP3346" s="36"/>
      <c r="AQ3346" s="36"/>
      <c r="AR3346" s="36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8"/>
      <c r="BL3346" s="18"/>
      <c r="BM3346" s="18"/>
      <c r="BN3346" s="18"/>
      <c r="BO3346" s="18"/>
      <c r="BP3346" s="18"/>
      <c r="BQ3346" s="18"/>
    </row>
    <row r="3347" spans="6:69" x14ac:dyDescent="0.25">
      <c r="F3347" s="18"/>
      <c r="G3347" s="18"/>
      <c r="H3347" s="252"/>
      <c r="I3347" s="18"/>
      <c r="J3347" s="18"/>
      <c r="W3347" s="215"/>
      <c r="X3347" s="18"/>
      <c r="Y3347" s="31"/>
      <c r="Z3347" s="31"/>
      <c r="AA3347" s="43"/>
      <c r="AB3347" s="18"/>
      <c r="AC3347" s="18"/>
      <c r="AE3347" s="18"/>
      <c r="AF3347" s="18"/>
      <c r="AG3347" s="18"/>
      <c r="AI3347" s="18"/>
      <c r="AK3347" s="18"/>
      <c r="AL3347" s="18"/>
      <c r="AN3347" s="36"/>
      <c r="AO3347" s="36"/>
      <c r="AP3347" s="36"/>
      <c r="AQ3347" s="36"/>
      <c r="AR3347" s="36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</row>
    <row r="3348" spans="6:69" x14ac:dyDescent="0.25">
      <c r="F3348" s="18"/>
      <c r="G3348" s="18"/>
      <c r="H3348" s="252"/>
      <c r="I3348" s="18"/>
      <c r="J3348" s="18"/>
      <c r="W3348" s="215"/>
      <c r="X3348" s="18"/>
      <c r="Y3348" s="31"/>
      <c r="Z3348" s="31"/>
      <c r="AA3348" s="43"/>
      <c r="AB3348" s="18"/>
      <c r="AC3348" s="18"/>
      <c r="AE3348" s="18"/>
      <c r="AF3348" s="18"/>
      <c r="AG3348" s="18"/>
      <c r="AI3348" s="18"/>
      <c r="AK3348" s="18"/>
      <c r="AL3348" s="18"/>
      <c r="AN3348" s="36"/>
      <c r="AO3348" s="36"/>
      <c r="AP3348" s="36"/>
      <c r="AQ3348" s="36"/>
      <c r="AR3348" s="36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</row>
    <row r="3349" spans="6:69" x14ac:dyDescent="0.25">
      <c r="F3349" s="18"/>
      <c r="G3349" s="18"/>
      <c r="H3349" s="252"/>
      <c r="I3349" s="18"/>
      <c r="J3349" s="18"/>
      <c r="W3349" s="215"/>
      <c r="X3349" s="18"/>
      <c r="Y3349" s="31"/>
      <c r="Z3349" s="31"/>
      <c r="AA3349" s="43"/>
      <c r="AB3349" s="18"/>
      <c r="AC3349" s="18"/>
      <c r="AE3349" s="18"/>
      <c r="AF3349" s="18"/>
      <c r="AG3349" s="18"/>
      <c r="AI3349" s="18"/>
      <c r="AK3349" s="18"/>
      <c r="AL3349" s="18"/>
      <c r="AN3349" s="36"/>
      <c r="AO3349" s="36"/>
      <c r="AP3349" s="36"/>
      <c r="AQ3349" s="36"/>
      <c r="AR3349" s="36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</row>
    <row r="3350" spans="6:69" x14ac:dyDescent="0.25">
      <c r="F3350" s="18"/>
      <c r="G3350" s="18"/>
      <c r="H3350" s="252"/>
      <c r="I3350" s="18"/>
      <c r="J3350" s="18"/>
      <c r="W3350" s="215"/>
      <c r="X3350" s="18"/>
      <c r="Y3350" s="31"/>
      <c r="Z3350" s="31"/>
      <c r="AA3350" s="43"/>
      <c r="AB3350" s="18"/>
      <c r="AC3350" s="18"/>
      <c r="AE3350" s="18"/>
      <c r="AF3350" s="18"/>
      <c r="AG3350" s="18"/>
      <c r="AI3350" s="18"/>
      <c r="AK3350" s="18"/>
      <c r="AL3350" s="18"/>
      <c r="AN3350" s="36"/>
      <c r="AO3350" s="36"/>
      <c r="AP3350" s="36"/>
      <c r="AQ3350" s="36"/>
      <c r="AR3350" s="36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</row>
    <row r="3351" spans="6:69" x14ac:dyDescent="0.25">
      <c r="F3351" s="18"/>
      <c r="G3351" s="18"/>
      <c r="H3351" s="252"/>
      <c r="I3351" s="18"/>
      <c r="J3351" s="18"/>
      <c r="W3351" s="215"/>
      <c r="X3351" s="18"/>
      <c r="Y3351" s="31"/>
      <c r="Z3351" s="31"/>
      <c r="AA3351" s="43"/>
      <c r="AB3351" s="18"/>
      <c r="AC3351" s="18"/>
      <c r="AE3351" s="18"/>
      <c r="AF3351" s="18"/>
      <c r="AG3351" s="18"/>
      <c r="AI3351" s="18"/>
      <c r="AK3351" s="18"/>
      <c r="AL3351" s="18"/>
      <c r="AN3351" s="36"/>
      <c r="AO3351" s="36"/>
      <c r="AP3351" s="36"/>
      <c r="AQ3351" s="36"/>
      <c r="AR3351" s="36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</row>
    <row r="3352" spans="6:69" x14ac:dyDescent="0.25">
      <c r="F3352" s="18"/>
      <c r="G3352" s="18"/>
      <c r="H3352" s="252"/>
      <c r="I3352" s="18"/>
      <c r="J3352" s="18"/>
      <c r="W3352" s="215"/>
      <c r="X3352" s="18"/>
      <c r="Y3352" s="31"/>
      <c r="Z3352" s="31"/>
      <c r="AA3352" s="43"/>
      <c r="AB3352" s="18"/>
      <c r="AC3352" s="18"/>
      <c r="AE3352" s="18"/>
      <c r="AF3352" s="18"/>
      <c r="AG3352" s="18"/>
      <c r="AI3352" s="18"/>
      <c r="AK3352" s="18"/>
      <c r="AL3352" s="18"/>
      <c r="AN3352" s="36"/>
      <c r="AO3352" s="36"/>
      <c r="AP3352" s="36"/>
      <c r="AQ3352" s="36"/>
      <c r="AR3352" s="36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8"/>
      <c r="BL3352" s="18"/>
      <c r="BM3352" s="18"/>
      <c r="BN3352" s="18"/>
      <c r="BO3352" s="18"/>
      <c r="BP3352" s="18"/>
      <c r="BQ3352" s="18"/>
    </row>
    <row r="3353" spans="6:69" x14ac:dyDescent="0.25">
      <c r="F3353" s="18"/>
      <c r="G3353" s="18"/>
      <c r="H3353" s="252"/>
      <c r="I3353" s="18"/>
      <c r="J3353" s="18"/>
      <c r="W3353" s="215"/>
      <c r="X3353" s="18"/>
      <c r="Y3353" s="31"/>
      <c r="Z3353" s="31"/>
      <c r="AA3353" s="43"/>
      <c r="AB3353" s="18"/>
      <c r="AC3353" s="18"/>
      <c r="AE3353" s="18"/>
      <c r="AF3353" s="18"/>
      <c r="AG3353" s="18"/>
      <c r="AI3353" s="18"/>
      <c r="AK3353" s="18"/>
      <c r="AL3353" s="18"/>
      <c r="AN3353" s="36"/>
      <c r="AO3353" s="36"/>
      <c r="AP3353" s="36"/>
      <c r="AQ3353" s="36"/>
      <c r="AR3353" s="36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</row>
    <row r="3354" spans="6:69" x14ac:dyDescent="0.25">
      <c r="F3354" s="18"/>
      <c r="G3354" s="18"/>
      <c r="H3354" s="252"/>
      <c r="I3354" s="18"/>
      <c r="J3354" s="18"/>
      <c r="W3354" s="215"/>
      <c r="X3354" s="18"/>
      <c r="Y3354" s="31"/>
      <c r="Z3354" s="31"/>
      <c r="AA3354" s="43"/>
      <c r="AB3354" s="18"/>
      <c r="AC3354" s="18"/>
      <c r="AE3354" s="18"/>
      <c r="AF3354" s="18"/>
      <c r="AG3354" s="18"/>
      <c r="AI3354" s="18"/>
      <c r="AK3354" s="18"/>
      <c r="AL3354" s="18"/>
      <c r="AN3354" s="36"/>
      <c r="AO3354" s="36"/>
      <c r="AP3354" s="36"/>
      <c r="AQ3354" s="36"/>
      <c r="AR3354" s="36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</row>
    <row r="3355" spans="6:69" x14ac:dyDescent="0.25">
      <c r="F3355" s="18"/>
      <c r="G3355" s="18"/>
      <c r="H3355" s="252"/>
      <c r="I3355" s="18"/>
      <c r="J3355" s="18"/>
      <c r="W3355" s="215"/>
      <c r="X3355" s="18"/>
      <c r="Y3355" s="31"/>
      <c r="Z3355" s="31"/>
      <c r="AA3355" s="43"/>
      <c r="AB3355" s="18"/>
      <c r="AC3355" s="18"/>
      <c r="AE3355" s="18"/>
      <c r="AF3355" s="18"/>
      <c r="AG3355" s="18"/>
      <c r="AI3355" s="18"/>
      <c r="AK3355" s="18"/>
      <c r="AL3355" s="18"/>
      <c r="AN3355" s="36"/>
      <c r="AO3355" s="36"/>
      <c r="AP3355" s="36"/>
      <c r="AQ3355" s="36"/>
      <c r="AR3355" s="36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</row>
    <row r="3356" spans="6:69" x14ac:dyDescent="0.25">
      <c r="F3356" s="18"/>
      <c r="G3356" s="18"/>
      <c r="H3356" s="252"/>
      <c r="I3356" s="18"/>
      <c r="J3356" s="18"/>
      <c r="W3356" s="215"/>
      <c r="X3356" s="18"/>
      <c r="Y3356" s="31"/>
      <c r="Z3356" s="31"/>
      <c r="AA3356" s="43"/>
      <c r="AB3356" s="18"/>
      <c r="AC3356" s="18"/>
      <c r="AE3356" s="18"/>
      <c r="AF3356" s="18"/>
      <c r="AG3356" s="18"/>
      <c r="AI3356" s="18"/>
      <c r="AK3356" s="18"/>
      <c r="AL3356" s="18"/>
      <c r="AN3356" s="36"/>
      <c r="AO3356" s="36"/>
      <c r="AP3356" s="36"/>
      <c r="AQ3356" s="36"/>
      <c r="AR3356" s="36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</row>
    <row r="3357" spans="6:69" x14ac:dyDescent="0.25">
      <c r="F3357" s="18"/>
      <c r="G3357" s="18"/>
      <c r="H3357" s="252"/>
      <c r="I3357" s="18"/>
      <c r="J3357" s="18"/>
      <c r="W3357" s="215"/>
      <c r="X3357" s="18"/>
      <c r="Y3357" s="31"/>
      <c r="Z3357" s="31"/>
      <c r="AA3357" s="43"/>
      <c r="AB3357" s="18"/>
      <c r="AC3357" s="18"/>
      <c r="AE3357" s="18"/>
      <c r="AF3357" s="18"/>
      <c r="AG3357" s="18"/>
      <c r="AI3357" s="18"/>
      <c r="AK3357" s="18"/>
      <c r="AL3357" s="18"/>
      <c r="AN3357" s="36"/>
      <c r="AO3357" s="36"/>
      <c r="AP3357" s="36"/>
      <c r="AQ3357" s="36"/>
      <c r="AR3357" s="36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</row>
    <row r="3358" spans="6:69" x14ac:dyDescent="0.25">
      <c r="F3358" s="18"/>
      <c r="G3358" s="18"/>
      <c r="H3358" s="252"/>
      <c r="I3358" s="18"/>
      <c r="J3358" s="18"/>
      <c r="W3358" s="215"/>
      <c r="X3358" s="18"/>
      <c r="Y3358" s="31"/>
      <c r="Z3358" s="31"/>
      <c r="AA3358" s="43"/>
      <c r="AB3358" s="18"/>
      <c r="AC3358" s="18"/>
      <c r="AE3358" s="18"/>
      <c r="AF3358" s="18"/>
      <c r="AG3358" s="18"/>
      <c r="AI3358" s="18"/>
      <c r="AK3358" s="18"/>
      <c r="AL3358" s="18"/>
      <c r="AN3358" s="36"/>
      <c r="AO3358" s="36"/>
      <c r="AP3358" s="36"/>
      <c r="AQ3358" s="36"/>
      <c r="AR3358" s="36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</row>
    <row r="3359" spans="6:69" x14ac:dyDescent="0.25">
      <c r="F3359" s="18"/>
      <c r="G3359" s="18"/>
      <c r="H3359" s="252"/>
      <c r="I3359" s="18"/>
      <c r="J3359" s="18"/>
      <c r="W3359" s="215"/>
      <c r="X3359" s="18"/>
      <c r="Y3359" s="31"/>
      <c r="Z3359" s="31"/>
      <c r="AA3359" s="43"/>
      <c r="AB3359" s="18"/>
      <c r="AC3359" s="18"/>
      <c r="AE3359" s="18"/>
      <c r="AF3359" s="18"/>
      <c r="AG3359" s="18"/>
      <c r="AI3359" s="18"/>
      <c r="AK3359" s="18"/>
      <c r="AL3359" s="18"/>
      <c r="AN3359" s="36"/>
      <c r="AO3359" s="36"/>
      <c r="AP3359" s="36"/>
      <c r="AQ3359" s="36"/>
      <c r="AR3359" s="36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</row>
    <row r="3360" spans="6:69" x14ac:dyDescent="0.25">
      <c r="F3360" s="18"/>
      <c r="G3360" s="18"/>
      <c r="H3360" s="252"/>
      <c r="I3360" s="18"/>
      <c r="J3360" s="18"/>
      <c r="W3360" s="215"/>
      <c r="X3360" s="18"/>
      <c r="Y3360" s="31"/>
      <c r="Z3360" s="31"/>
      <c r="AA3360" s="43"/>
      <c r="AB3360" s="18"/>
      <c r="AC3360" s="18"/>
      <c r="AE3360" s="18"/>
      <c r="AF3360" s="18"/>
      <c r="AG3360" s="18"/>
      <c r="AI3360" s="18"/>
      <c r="AK3360" s="18"/>
      <c r="AL3360" s="18"/>
      <c r="AN3360" s="36"/>
      <c r="AO3360" s="36"/>
      <c r="AP3360" s="36"/>
      <c r="AQ3360" s="36"/>
      <c r="AR3360" s="36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</row>
    <row r="3361" spans="6:69" x14ac:dyDescent="0.25">
      <c r="F3361" s="18"/>
      <c r="G3361" s="18"/>
      <c r="H3361" s="252"/>
      <c r="I3361" s="18"/>
      <c r="J3361" s="18"/>
      <c r="W3361" s="215"/>
      <c r="X3361" s="18"/>
      <c r="Y3361" s="31"/>
      <c r="Z3361" s="31"/>
      <c r="AA3361" s="43"/>
      <c r="AB3361" s="18"/>
      <c r="AC3361" s="18"/>
      <c r="AE3361" s="18"/>
      <c r="AF3361" s="18"/>
      <c r="AG3361" s="18"/>
      <c r="AI3361" s="18"/>
      <c r="AK3361" s="18"/>
      <c r="AL3361" s="18"/>
      <c r="AN3361" s="36"/>
      <c r="AO3361" s="36"/>
      <c r="AP3361" s="36"/>
      <c r="AQ3361" s="36"/>
      <c r="AR3361" s="36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</row>
    <row r="3362" spans="6:69" x14ac:dyDescent="0.25">
      <c r="F3362" s="18"/>
      <c r="G3362" s="18"/>
      <c r="H3362" s="252"/>
      <c r="I3362" s="18"/>
      <c r="J3362" s="18"/>
      <c r="W3362" s="215"/>
      <c r="X3362" s="18"/>
      <c r="Y3362" s="31"/>
      <c r="Z3362" s="31"/>
      <c r="AA3362" s="43"/>
      <c r="AB3362" s="18"/>
      <c r="AC3362" s="18"/>
      <c r="AE3362" s="18"/>
      <c r="AF3362" s="18"/>
      <c r="AG3362" s="18"/>
      <c r="AI3362" s="18"/>
      <c r="AK3362" s="18"/>
      <c r="AL3362" s="18"/>
      <c r="AN3362" s="36"/>
      <c r="AO3362" s="36"/>
      <c r="AP3362" s="36"/>
      <c r="AQ3362" s="36"/>
      <c r="AR3362" s="36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8"/>
      <c r="BL3362" s="18"/>
      <c r="BM3362" s="18"/>
      <c r="BN3362" s="18"/>
      <c r="BO3362" s="18"/>
      <c r="BP3362" s="18"/>
      <c r="BQ3362" s="18"/>
    </row>
    <row r="3363" spans="6:69" x14ac:dyDescent="0.25">
      <c r="F3363" s="18"/>
      <c r="G3363" s="18"/>
      <c r="H3363" s="252"/>
      <c r="I3363" s="18"/>
      <c r="J3363" s="18"/>
      <c r="W3363" s="215"/>
      <c r="X3363" s="18"/>
      <c r="Y3363" s="31"/>
      <c r="Z3363" s="31"/>
      <c r="AA3363" s="43"/>
      <c r="AB3363" s="18"/>
      <c r="AC3363" s="18"/>
      <c r="AE3363" s="18"/>
      <c r="AF3363" s="18"/>
      <c r="AG3363" s="18"/>
      <c r="AI3363" s="18"/>
      <c r="AK3363" s="18"/>
      <c r="AL3363" s="18"/>
      <c r="AN3363" s="36"/>
      <c r="AO3363" s="36"/>
      <c r="AP3363" s="36"/>
      <c r="AQ3363" s="36"/>
      <c r="AR3363" s="36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</row>
    <row r="3364" spans="6:69" x14ac:dyDescent="0.25">
      <c r="F3364" s="18"/>
      <c r="G3364" s="18"/>
      <c r="H3364" s="252"/>
      <c r="I3364" s="18"/>
      <c r="J3364" s="18"/>
      <c r="W3364" s="215"/>
      <c r="X3364" s="18"/>
      <c r="Y3364" s="31"/>
      <c r="Z3364" s="31"/>
      <c r="AA3364" s="43"/>
      <c r="AB3364" s="18"/>
      <c r="AC3364" s="18"/>
      <c r="AE3364" s="18"/>
      <c r="AF3364" s="18"/>
      <c r="AG3364" s="18"/>
      <c r="AI3364" s="18"/>
      <c r="AK3364" s="18"/>
      <c r="AL3364" s="18"/>
      <c r="AN3364" s="36"/>
      <c r="AO3364" s="36"/>
      <c r="AP3364" s="36"/>
      <c r="AQ3364" s="36"/>
      <c r="AR3364" s="36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</row>
    <row r="3365" spans="6:69" x14ac:dyDescent="0.25">
      <c r="F3365" s="18"/>
      <c r="G3365" s="18"/>
      <c r="H3365" s="252"/>
      <c r="I3365" s="18"/>
      <c r="J3365" s="18"/>
      <c r="W3365" s="215"/>
      <c r="X3365" s="18"/>
      <c r="Y3365" s="31"/>
      <c r="Z3365" s="31"/>
      <c r="AA3365" s="43"/>
      <c r="AB3365" s="18"/>
      <c r="AC3365" s="18"/>
      <c r="AE3365" s="18"/>
      <c r="AF3365" s="18"/>
      <c r="AG3365" s="18"/>
      <c r="AI3365" s="18"/>
      <c r="AK3365" s="18"/>
      <c r="AL3365" s="18"/>
      <c r="AN3365" s="36"/>
      <c r="AO3365" s="36"/>
      <c r="AP3365" s="36"/>
      <c r="AQ3365" s="36"/>
      <c r="AR3365" s="36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</row>
    <row r="3366" spans="6:69" x14ac:dyDescent="0.25">
      <c r="F3366" s="18"/>
      <c r="G3366" s="18"/>
      <c r="H3366" s="252"/>
      <c r="I3366" s="18"/>
      <c r="J3366" s="18"/>
      <c r="W3366" s="215"/>
      <c r="X3366" s="18"/>
      <c r="Y3366" s="31"/>
      <c r="Z3366" s="31"/>
      <c r="AA3366" s="43"/>
      <c r="AB3366" s="18"/>
      <c r="AC3366" s="18"/>
      <c r="AE3366" s="18"/>
      <c r="AF3366" s="18"/>
      <c r="AG3366" s="18"/>
      <c r="AI3366" s="18"/>
      <c r="AK3366" s="18"/>
      <c r="AL3366" s="18"/>
      <c r="AN3366" s="36"/>
      <c r="AO3366" s="36"/>
      <c r="AP3366" s="36"/>
      <c r="AQ3366" s="36"/>
      <c r="AR3366" s="36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</row>
    <row r="3367" spans="6:69" x14ac:dyDescent="0.25">
      <c r="F3367" s="18"/>
      <c r="G3367" s="18"/>
      <c r="H3367" s="252"/>
      <c r="I3367" s="18"/>
      <c r="J3367" s="18"/>
      <c r="W3367" s="215"/>
      <c r="X3367" s="18"/>
      <c r="Y3367" s="31"/>
      <c r="Z3367" s="31"/>
      <c r="AA3367" s="43"/>
      <c r="AB3367" s="18"/>
      <c r="AC3367" s="18"/>
      <c r="AE3367" s="18"/>
      <c r="AF3367" s="18"/>
      <c r="AG3367" s="18"/>
      <c r="AI3367" s="18"/>
      <c r="AK3367" s="18"/>
      <c r="AL3367" s="18"/>
      <c r="AN3367" s="36"/>
      <c r="AO3367" s="36"/>
      <c r="AP3367" s="36"/>
      <c r="AQ3367" s="36"/>
      <c r="AR3367" s="36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</row>
    <row r="3368" spans="6:69" x14ac:dyDescent="0.25">
      <c r="F3368" s="18"/>
      <c r="G3368" s="18"/>
      <c r="H3368" s="252"/>
      <c r="I3368" s="18"/>
      <c r="J3368" s="18"/>
      <c r="W3368" s="215"/>
      <c r="X3368" s="18"/>
      <c r="Y3368" s="31"/>
      <c r="Z3368" s="31"/>
      <c r="AA3368" s="43"/>
      <c r="AB3368" s="18"/>
      <c r="AC3368" s="18"/>
      <c r="AE3368" s="18"/>
      <c r="AF3368" s="18"/>
      <c r="AG3368" s="18"/>
      <c r="AI3368" s="18"/>
      <c r="AK3368" s="18"/>
      <c r="AL3368" s="18"/>
      <c r="AN3368" s="36"/>
      <c r="AO3368" s="36"/>
      <c r="AP3368" s="36"/>
      <c r="AQ3368" s="36"/>
      <c r="AR3368" s="36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8"/>
      <c r="BL3368" s="18"/>
      <c r="BM3368" s="18"/>
      <c r="BN3368" s="18"/>
      <c r="BO3368" s="18"/>
      <c r="BP3368" s="18"/>
      <c r="BQ3368" s="18"/>
    </row>
    <row r="3369" spans="6:69" x14ac:dyDescent="0.25">
      <c r="F3369" s="18"/>
      <c r="G3369" s="18"/>
      <c r="H3369" s="252"/>
      <c r="I3369" s="18"/>
      <c r="J3369" s="18"/>
      <c r="W3369" s="215"/>
      <c r="X3369" s="18"/>
      <c r="Y3369" s="31"/>
      <c r="Z3369" s="31"/>
      <c r="AA3369" s="43"/>
      <c r="AB3369" s="18"/>
      <c r="AC3369" s="18"/>
      <c r="AE3369" s="18"/>
      <c r="AF3369" s="18"/>
      <c r="AG3369" s="18"/>
      <c r="AI3369" s="18"/>
      <c r="AK3369" s="18"/>
      <c r="AL3369" s="18"/>
      <c r="AN3369" s="36"/>
      <c r="AO3369" s="36"/>
      <c r="AP3369" s="36"/>
      <c r="AQ3369" s="36"/>
      <c r="AR3369" s="36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</row>
    <row r="3370" spans="6:69" x14ac:dyDescent="0.25">
      <c r="F3370" s="18"/>
      <c r="G3370" s="18"/>
      <c r="H3370" s="252"/>
      <c r="I3370" s="18"/>
      <c r="J3370" s="18"/>
      <c r="W3370" s="215"/>
      <c r="X3370" s="18"/>
      <c r="Y3370" s="31"/>
      <c r="Z3370" s="31"/>
      <c r="AA3370" s="43"/>
      <c r="AB3370" s="18"/>
      <c r="AC3370" s="18"/>
      <c r="AE3370" s="18"/>
      <c r="AF3370" s="18"/>
      <c r="AG3370" s="18"/>
      <c r="AI3370" s="18"/>
      <c r="AK3370" s="18"/>
      <c r="AL3370" s="18"/>
      <c r="AN3370" s="36"/>
      <c r="AO3370" s="36"/>
      <c r="AP3370" s="36"/>
      <c r="AQ3370" s="36"/>
      <c r="AR3370" s="36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</row>
    <row r="3371" spans="6:69" x14ac:dyDescent="0.25">
      <c r="F3371" s="18"/>
      <c r="G3371" s="18"/>
      <c r="H3371" s="252"/>
      <c r="I3371" s="18"/>
      <c r="J3371" s="18"/>
      <c r="W3371" s="215"/>
      <c r="X3371" s="18"/>
      <c r="Y3371" s="31"/>
      <c r="Z3371" s="31"/>
      <c r="AA3371" s="43"/>
      <c r="AB3371" s="18"/>
      <c r="AC3371" s="18"/>
      <c r="AE3371" s="18"/>
      <c r="AF3371" s="18"/>
      <c r="AG3371" s="18"/>
      <c r="AI3371" s="18"/>
      <c r="AK3371" s="18"/>
      <c r="AL3371" s="18"/>
      <c r="AN3371" s="36"/>
      <c r="AO3371" s="36"/>
      <c r="AP3371" s="36"/>
      <c r="AQ3371" s="36"/>
      <c r="AR3371" s="36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</row>
    <row r="3372" spans="6:69" x14ac:dyDescent="0.25">
      <c r="F3372" s="18"/>
      <c r="G3372" s="18"/>
      <c r="H3372" s="252"/>
      <c r="I3372" s="18"/>
      <c r="J3372" s="18"/>
      <c r="W3372" s="215"/>
      <c r="X3372" s="18"/>
      <c r="Y3372" s="31"/>
      <c r="Z3372" s="31"/>
      <c r="AA3372" s="43"/>
      <c r="AB3372" s="18"/>
      <c r="AC3372" s="18"/>
      <c r="AE3372" s="18"/>
      <c r="AF3372" s="18"/>
      <c r="AG3372" s="18"/>
      <c r="AI3372" s="18"/>
      <c r="AK3372" s="18"/>
      <c r="AL3372" s="18"/>
      <c r="AN3372" s="36"/>
      <c r="AO3372" s="36"/>
      <c r="AP3372" s="36"/>
      <c r="AQ3372" s="36"/>
      <c r="AR3372" s="36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</row>
    <row r="3373" spans="6:69" x14ac:dyDescent="0.25">
      <c r="F3373" s="18"/>
      <c r="G3373" s="18"/>
      <c r="H3373" s="252"/>
      <c r="I3373" s="18"/>
      <c r="J3373" s="18"/>
      <c r="W3373" s="215"/>
      <c r="X3373" s="18"/>
      <c r="Y3373" s="31"/>
      <c r="Z3373" s="31"/>
      <c r="AA3373" s="43"/>
      <c r="AB3373" s="18"/>
      <c r="AC3373" s="18"/>
      <c r="AE3373" s="18"/>
      <c r="AF3373" s="18"/>
      <c r="AG3373" s="18"/>
      <c r="AI3373" s="18"/>
      <c r="AK3373" s="18"/>
      <c r="AL3373" s="18"/>
      <c r="AN3373" s="36"/>
      <c r="AO3373" s="36"/>
      <c r="AP3373" s="36"/>
      <c r="AQ3373" s="36"/>
      <c r="AR3373" s="36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</row>
    <row r="3374" spans="6:69" x14ac:dyDescent="0.25">
      <c r="F3374" s="18"/>
      <c r="G3374" s="18"/>
      <c r="H3374" s="252"/>
      <c r="I3374" s="18"/>
      <c r="J3374" s="18"/>
      <c r="W3374" s="215"/>
      <c r="X3374" s="18"/>
      <c r="Y3374" s="31"/>
      <c r="Z3374" s="31"/>
      <c r="AA3374" s="43"/>
      <c r="AB3374" s="18"/>
      <c r="AC3374" s="18"/>
      <c r="AE3374" s="18"/>
      <c r="AF3374" s="18"/>
      <c r="AG3374" s="18"/>
      <c r="AI3374" s="18"/>
      <c r="AK3374" s="18"/>
      <c r="AL3374" s="18"/>
      <c r="AN3374" s="36"/>
      <c r="AO3374" s="36"/>
      <c r="AP3374" s="36"/>
      <c r="AQ3374" s="36"/>
      <c r="AR3374" s="36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</row>
    <row r="3375" spans="6:69" x14ac:dyDescent="0.25">
      <c r="F3375" s="18"/>
      <c r="G3375" s="18"/>
      <c r="H3375" s="252"/>
      <c r="I3375" s="18"/>
      <c r="J3375" s="18"/>
      <c r="W3375" s="215"/>
      <c r="X3375" s="18"/>
      <c r="Y3375" s="31"/>
      <c r="Z3375" s="31"/>
      <c r="AA3375" s="43"/>
      <c r="AB3375" s="18"/>
      <c r="AC3375" s="18"/>
      <c r="AE3375" s="18"/>
      <c r="AF3375" s="18"/>
      <c r="AG3375" s="18"/>
      <c r="AI3375" s="18"/>
      <c r="AK3375" s="18"/>
      <c r="AL3375" s="18"/>
      <c r="AN3375" s="36"/>
      <c r="AO3375" s="36"/>
      <c r="AP3375" s="36"/>
      <c r="AQ3375" s="36"/>
      <c r="AR3375" s="36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</row>
    <row r="3376" spans="6:69" x14ac:dyDescent="0.25">
      <c r="F3376" s="18"/>
      <c r="G3376" s="18"/>
      <c r="H3376" s="252"/>
      <c r="I3376" s="18"/>
      <c r="J3376" s="18"/>
      <c r="W3376" s="215"/>
      <c r="X3376" s="18"/>
      <c r="Y3376" s="31"/>
      <c r="Z3376" s="31"/>
      <c r="AA3376" s="43"/>
      <c r="AB3376" s="18"/>
      <c r="AC3376" s="18"/>
      <c r="AE3376" s="18"/>
      <c r="AF3376" s="18"/>
      <c r="AG3376" s="18"/>
      <c r="AI3376" s="18"/>
      <c r="AK3376" s="18"/>
      <c r="AL3376" s="18"/>
      <c r="AN3376" s="36"/>
      <c r="AO3376" s="36"/>
      <c r="AP3376" s="36"/>
      <c r="AQ3376" s="36"/>
      <c r="AR3376" s="36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</row>
    <row r="3377" spans="6:69" x14ac:dyDescent="0.25">
      <c r="F3377" s="18"/>
      <c r="G3377" s="18"/>
      <c r="H3377" s="252"/>
      <c r="I3377" s="18"/>
      <c r="J3377" s="18"/>
      <c r="W3377" s="215"/>
      <c r="X3377" s="18"/>
      <c r="Y3377" s="31"/>
      <c r="Z3377" s="31"/>
      <c r="AA3377" s="43"/>
      <c r="AB3377" s="18"/>
      <c r="AC3377" s="18"/>
      <c r="AE3377" s="18"/>
      <c r="AF3377" s="18"/>
      <c r="AG3377" s="18"/>
      <c r="AI3377" s="18"/>
      <c r="AK3377" s="18"/>
      <c r="AL3377" s="18"/>
      <c r="AN3377" s="36"/>
      <c r="AO3377" s="36"/>
      <c r="AP3377" s="36"/>
      <c r="AQ3377" s="36"/>
      <c r="AR3377" s="36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</row>
    <row r="3378" spans="6:69" x14ac:dyDescent="0.25">
      <c r="F3378" s="18"/>
      <c r="G3378" s="18"/>
      <c r="H3378" s="252"/>
      <c r="I3378" s="18"/>
      <c r="J3378" s="18"/>
      <c r="W3378" s="215"/>
      <c r="X3378" s="18"/>
      <c r="Y3378" s="31"/>
      <c r="Z3378" s="31"/>
      <c r="AA3378" s="43"/>
      <c r="AB3378" s="18"/>
      <c r="AC3378" s="18"/>
      <c r="AE3378" s="18"/>
      <c r="AF3378" s="18"/>
      <c r="AG3378" s="18"/>
      <c r="AI3378" s="18"/>
      <c r="AK3378" s="18"/>
      <c r="AL3378" s="18"/>
      <c r="AN3378" s="36"/>
      <c r="AO3378" s="36"/>
      <c r="AP3378" s="36"/>
      <c r="AQ3378" s="36"/>
      <c r="AR3378" s="36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8"/>
      <c r="BL3378" s="18"/>
      <c r="BM3378" s="18"/>
      <c r="BN3378" s="18"/>
      <c r="BO3378" s="18"/>
      <c r="BP3378" s="18"/>
      <c r="BQ3378" s="18"/>
    </row>
    <row r="3379" spans="6:69" x14ac:dyDescent="0.25">
      <c r="F3379" s="18"/>
      <c r="G3379" s="18"/>
      <c r="H3379" s="252"/>
      <c r="I3379" s="18"/>
      <c r="J3379" s="18"/>
      <c r="W3379" s="215"/>
      <c r="X3379" s="18"/>
      <c r="Y3379" s="31"/>
      <c r="Z3379" s="31"/>
      <c r="AA3379" s="43"/>
      <c r="AB3379" s="18"/>
      <c r="AC3379" s="18"/>
      <c r="AE3379" s="18"/>
      <c r="AF3379" s="18"/>
      <c r="AG3379" s="18"/>
      <c r="AI3379" s="18"/>
      <c r="AK3379" s="18"/>
      <c r="AL3379" s="18"/>
      <c r="AN3379" s="36"/>
      <c r="AO3379" s="36"/>
      <c r="AP3379" s="36"/>
      <c r="AQ3379" s="36"/>
      <c r="AR3379" s="36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</row>
    <row r="3380" spans="6:69" x14ac:dyDescent="0.25">
      <c r="F3380" s="18"/>
      <c r="G3380" s="18"/>
      <c r="H3380" s="252"/>
      <c r="I3380" s="18"/>
      <c r="J3380" s="18"/>
      <c r="W3380" s="215"/>
      <c r="X3380" s="18"/>
      <c r="Y3380" s="31"/>
      <c r="Z3380" s="31"/>
      <c r="AA3380" s="43"/>
      <c r="AB3380" s="18"/>
      <c r="AC3380" s="18"/>
      <c r="AE3380" s="18"/>
      <c r="AF3380" s="18"/>
      <c r="AG3380" s="18"/>
      <c r="AI3380" s="18"/>
      <c r="AK3380" s="18"/>
      <c r="AL3380" s="18"/>
      <c r="AN3380" s="36"/>
      <c r="AO3380" s="36"/>
      <c r="AP3380" s="36"/>
      <c r="AQ3380" s="36"/>
      <c r="AR3380" s="36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</row>
    <row r="3381" spans="6:69" x14ac:dyDescent="0.25">
      <c r="F3381" s="18"/>
      <c r="G3381" s="18"/>
      <c r="H3381" s="252"/>
      <c r="I3381" s="18"/>
      <c r="J3381" s="18"/>
      <c r="W3381" s="215"/>
      <c r="X3381" s="18"/>
      <c r="Y3381" s="31"/>
      <c r="Z3381" s="31"/>
      <c r="AA3381" s="43"/>
      <c r="AB3381" s="18"/>
      <c r="AC3381" s="18"/>
      <c r="AE3381" s="18"/>
      <c r="AF3381" s="18"/>
      <c r="AG3381" s="18"/>
      <c r="AI3381" s="18"/>
      <c r="AK3381" s="18"/>
      <c r="AL3381" s="18"/>
      <c r="AN3381" s="36"/>
      <c r="AO3381" s="36"/>
      <c r="AP3381" s="36"/>
      <c r="AQ3381" s="36"/>
      <c r="AR3381" s="36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</row>
    <row r="3382" spans="6:69" x14ac:dyDescent="0.25">
      <c r="F3382" s="18"/>
      <c r="G3382" s="18"/>
      <c r="H3382" s="252"/>
      <c r="I3382" s="18"/>
      <c r="J3382" s="18"/>
      <c r="W3382" s="215"/>
      <c r="X3382" s="18"/>
      <c r="Y3382" s="31"/>
      <c r="Z3382" s="31"/>
      <c r="AA3382" s="43"/>
      <c r="AB3382" s="18"/>
      <c r="AC3382" s="18"/>
      <c r="AE3382" s="18"/>
      <c r="AF3382" s="18"/>
      <c r="AG3382" s="18"/>
      <c r="AI3382" s="18"/>
      <c r="AK3382" s="18"/>
      <c r="AL3382" s="18"/>
      <c r="AN3382" s="36"/>
      <c r="AO3382" s="36"/>
      <c r="AP3382" s="36"/>
      <c r="AQ3382" s="36"/>
      <c r="AR3382" s="36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</row>
    <row r="3383" spans="6:69" x14ac:dyDescent="0.25">
      <c r="F3383" s="18"/>
      <c r="G3383" s="18"/>
      <c r="H3383" s="252"/>
      <c r="I3383" s="18"/>
      <c r="J3383" s="18"/>
      <c r="W3383" s="215"/>
      <c r="X3383" s="18"/>
      <c r="Y3383" s="31"/>
      <c r="Z3383" s="31"/>
      <c r="AA3383" s="43"/>
      <c r="AB3383" s="18"/>
      <c r="AC3383" s="18"/>
      <c r="AE3383" s="18"/>
      <c r="AF3383" s="18"/>
      <c r="AG3383" s="18"/>
      <c r="AI3383" s="18"/>
      <c r="AK3383" s="18"/>
      <c r="AL3383" s="18"/>
      <c r="AN3383" s="36"/>
      <c r="AO3383" s="36"/>
      <c r="AP3383" s="36"/>
      <c r="AQ3383" s="36"/>
      <c r="AR3383" s="36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</row>
    <row r="3384" spans="6:69" x14ac:dyDescent="0.25">
      <c r="F3384" s="18"/>
      <c r="G3384" s="18"/>
      <c r="H3384" s="252"/>
      <c r="I3384" s="18"/>
      <c r="J3384" s="18"/>
      <c r="W3384" s="215"/>
      <c r="X3384" s="18"/>
      <c r="Y3384" s="31"/>
      <c r="Z3384" s="31"/>
      <c r="AA3384" s="43"/>
      <c r="AB3384" s="18"/>
      <c r="AC3384" s="18"/>
      <c r="AE3384" s="18"/>
      <c r="AF3384" s="18"/>
      <c r="AG3384" s="18"/>
      <c r="AI3384" s="18"/>
      <c r="AK3384" s="18"/>
      <c r="AL3384" s="18"/>
      <c r="AN3384" s="36"/>
      <c r="AO3384" s="36"/>
      <c r="AP3384" s="36"/>
      <c r="AQ3384" s="36"/>
      <c r="AR3384" s="36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8"/>
      <c r="BL3384" s="18"/>
      <c r="BM3384" s="18"/>
      <c r="BN3384" s="18"/>
      <c r="BO3384" s="18"/>
      <c r="BP3384" s="18"/>
      <c r="BQ3384" s="18"/>
    </row>
    <row r="3385" spans="6:69" x14ac:dyDescent="0.25">
      <c r="F3385" s="18"/>
      <c r="G3385" s="18"/>
      <c r="H3385" s="252"/>
      <c r="I3385" s="18"/>
      <c r="J3385" s="18"/>
      <c r="W3385" s="215"/>
      <c r="X3385" s="18"/>
      <c r="Y3385" s="31"/>
      <c r="Z3385" s="31"/>
      <c r="AA3385" s="43"/>
      <c r="AB3385" s="18"/>
      <c r="AC3385" s="18"/>
      <c r="AE3385" s="18"/>
      <c r="AF3385" s="18"/>
      <c r="AG3385" s="18"/>
      <c r="AI3385" s="18"/>
      <c r="AK3385" s="18"/>
      <c r="AL3385" s="18"/>
      <c r="AN3385" s="36"/>
      <c r="AO3385" s="36"/>
      <c r="AP3385" s="36"/>
      <c r="AQ3385" s="36"/>
      <c r="AR3385" s="36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</row>
    <row r="3386" spans="6:69" x14ac:dyDescent="0.25">
      <c r="F3386" s="18"/>
      <c r="G3386" s="18"/>
      <c r="H3386" s="252"/>
      <c r="I3386" s="18"/>
      <c r="J3386" s="18"/>
      <c r="W3386" s="215"/>
      <c r="X3386" s="18"/>
      <c r="Y3386" s="31"/>
      <c r="Z3386" s="31"/>
      <c r="AA3386" s="43"/>
      <c r="AB3386" s="18"/>
      <c r="AC3386" s="18"/>
      <c r="AE3386" s="18"/>
      <c r="AF3386" s="18"/>
      <c r="AG3386" s="18"/>
      <c r="AI3386" s="18"/>
      <c r="AK3386" s="18"/>
      <c r="AL3386" s="18"/>
      <c r="AN3386" s="36"/>
      <c r="AO3386" s="36"/>
      <c r="AP3386" s="36"/>
      <c r="AQ3386" s="36"/>
      <c r="AR3386" s="36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</row>
    <row r="3387" spans="6:69" x14ac:dyDescent="0.25">
      <c r="F3387" s="18"/>
      <c r="G3387" s="18"/>
      <c r="H3387" s="252"/>
      <c r="I3387" s="18"/>
      <c r="J3387" s="18"/>
      <c r="W3387" s="215"/>
      <c r="X3387" s="18"/>
      <c r="Y3387" s="31"/>
      <c r="Z3387" s="31"/>
      <c r="AA3387" s="43"/>
      <c r="AB3387" s="18"/>
      <c r="AC3387" s="18"/>
      <c r="AE3387" s="18"/>
      <c r="AF3387" s="18"/>
      <c r="AG3387" s="18"/>
      <c r="AI3387" s="18"/>
      <c r="AK3387" s="18"/>
      <c r="AL3387" s="18"/>
      <c r="AN3387" s="36"/>
      <c r="AO3387" s="36"/>
      <c r="AP3387" s="36"/>
      <c r="AQ3387" s="36"/>
      <c r="AR3387" s="36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</row>
    <row r="3388" spans="6:69" x14ac:dyDescent="0.25">
      <c r="F3388" s="18"/>
      <c r="G3388" s="18"/>
      <c r="H3388" s="252"/>
      <c r="I3388" s="18"/>
      <c r="J3388" s="18"/>
      <c r="W3388" s="215"/>
      <c r="X3388" s="18"/>
      <c r="Y3388" s="31"/>
      <c r="Z3388" s="31"/>
      <c r="AA3388" s="43"/>
      <c r="AB3388" s="18"/>
      <c r="AC3388" s="18"/>
      <c r="AE3388" s="18"/>
      <c r="AF3388" s="18"/>
      <c r="AG3388" s="18"/>
      <c r="AI3388" s="18"/>
      <c r="AK3388" s="18"/>
      <c r="AL3388" s="18"/>
      <c r="AN3388" s="36"/>
      <c r="AO3388" s="36"/>
      <c r="AP3388" s="36"/>
      <c r="AQ3388" s="36"/>
      <c r="AR3388" s="36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</row>
    <row r="3389" spans="6:69" x14ac:dyDescent="0.25">
      <c r="F3389" s="18"/>
      <c r="G3389" s="18"/>
      <c r="H3389" s="252"/>
      <c r="I3389" s="18"/>
      <c r="J3389" s="18"/>
      <c r="W3389" s="215"/>
      <c r="X3389" s="18"/>
      <c r="Y3389" s="31"/>
      <c r="Z3389" s="31"/>
      <c r="AA3389" s="43"/>
      <c r="AB3389" s="18"/>
      <c r="AC3389" s="18"/>
      <c r="AE3389" s="18"/>
      <c r="AF3389" s="18"/>
      <c r="AG3389" s="18"/>
      <c r="AI3389" s="18"/>
      <c r="AK3389" s="18"/>
      <c r="AL3389" s="18"/>
      <c r="AN3389" s="36"/>
      <c r="AO3389" s="36"/>
      <c r="AP3389" s="36"/>
      <c r="AQ3389" s="36"/>
      <c r="AR3389" s="36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</row>
    <row r="3390" spans="6:69" x14ac:dyDescent="0.25">
      <c r="F3390" s="18"/>
      <c r="G3390" s="18"/>
      <c r="H3390" s="252"/>
      <c r="I3390" s="18"/>
      <c r="J3390" s="18"/>
      <c r="W3390" s="215"/>
      <c r="X3390" s="18"/>
      <c r="Y3390" s="31"/>
      <c r="Z3390" s="31"/>
      <c r="AA3390" s="43"/>
      <c r="AB3390" s="18"/>
      <c r="AC3390" s="18"/>
      <c r="AE3390" s="18"/>
      <c r="AF3390" s="18"/>
      <c r="AG3390" s="18"/>
      <c r="AI3390" s="18"/>
      <c r="AK3390" s="18"/>
      <c r="AL3390" s="18"/>
      <c r="AN3390" s="36"/>
      <c r="AO3390" s="36"/>
      <c r="AP3390" s="36"/>
      <c r="AQ3390" s="36"/>
      <c r="AR3390" s="36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</row>
    <row r="3391" spans="6:69" x14ac:dyDescent="0.25">
      <c r="F3391" s="18"/>
      <c r="G3391" s="18"/>
      <c r="H3391" s="252"/>
      <c r="I3391" s="18"/>
      <c r="J3391" s="18"/>
      <c r="W3391" s="215"/>
      <c r="X3391" s="18"/>
      <c r="Y3391" s="31"/>
      <c r="Z3391" s="31"/>
      <c r="AA3391" s="43"/>
      <c r="AB3391" s="18"/>
      <c r="AC3391" s="18"/>
      <c r="AE3391" s="18"/>
      <c r="AF3391" s="18"/>
      <c r="AG3391" s="18"/>
      <c r="AI3391" s="18"/>
      <c r="AK3391" s="18"/>
      <c r="AL3391" s="18"/>
      <c r="AN3391" s="36"/>
      <c r="AO3391" s="36"/>
      <c r="AP3391" s="36"/>
      <c r="AQ3391" s="36"/>
      <c r="AR3391" s="36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</row>
    <row r="3392" spans="6:69" x14ac:dyDescent="0.25">
      <c r="F3392" s="18"/>
      <c r="G3392" s="18"/>
      <c r="H3392" s="252"/>
      <c r="I3392" s="18"/>
      <c r="J3392" s="18"/>
      <c r="W3392" s="215"/>
      <c r="X3392" s="18"/>
      <c r="Y3392" s="31"/>
      <c r="Z3392" s="31"/>
      <c r="AA3392" s="43"/>
      <c r="AB3392" s="18"/>
      <c r="AC3392" s="18"/>
      <c r="AE3392" s="18"/>
      <c r="AF3392" s="18"/>
      <c r="AG3392" s="18"/>
      <c r="AI3392" s="18"/>
      <c r="AK3392" s="18"/>
      <c r="AL3392" s="18"/>
      <c r="AN3392" s="36"/>
      <c r="AO3392" s="36"/>
      <c r="AP3392" s="36"/>
      <c r="AQ3392" s="36"/>
      <c r="AR3392" s="36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</row>
    <row r="3393" spans="6:69" x14ac:dyDescent="0.25">
      <c r="F3393" s="18"/>
      <c r="G3393" s="18"/>
      <c r="H3393" s="252"/>
      <c r="I3393" s="18"/>
      <c r="J3393" s="18"/>
      <c r="W3393" s="215"/>
      <c r="X3393" s="18"/>
      <c r="Y3393" s="31"/>
      <c r="Z3393" s="31"/>
      <c r="AA3393" s="43"/>
      <c r="AB3393" s="18"/>
      <c r="AC3393" s="18"/>
      <c r="AE3393" s="18"/>
      <c r="AF3393" s="18"/>
      <c r="AG3393" s="18"/>
      <c r="AI3393" s="18"/>
      <c r="AK3393" s="18"/>
      <c r="AL3393" s="18"/>
      <c r="AN3393" s="36"/>
      <c r="AO3393" s="36"/>
      <c r="AP3393" s="36"/>
      <c r="AQ3393" s="36"/>
      <c r="AR3393" s="36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</row>
    <row r="3394" spans="6:69" x14ac:dyDescent="0.25">
      <c r="F3394" s="18"/>
      <c r="G3394" s="18"/>
      <c r="H3394" s="252"/>
      <c r="I3394" s="18"/>
      <c r="J3394" s="18"/>
      <c r="W3394" s="215"/>
      <c r="X3394" s="18"/>
      <c r="Y3394" s="31"/>
      <c r="Z3394" s="31"/>
      <c r="AA3394" s="43"/>
      <c r="AB3394" s="18"/>
      <c r="AC3394" s="18"/>
      <c r="AE3394" s="18"/>
      <c r="AF3394" s="18"/>
      <c r="AG3394" s="18"/>
      <c r="AI3394" s="18"/>
      <c r="AK3394" s="18"/>
      <c r="AL3394" s="18"/>
      <c r="AN3394" s="36"/>
      <c r="AO3394" s="36"/>
      <c r="AP3394" s="36"/>
      <c r="AQ3394" s="36"/>
      <c r="AR3394" s="36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8"/>
      <c r="BL3394" s="18"/>
      <c r="BM3394" s="18"/>
      <c r="BN3394" s="18"/>
      <c r="BO3394" s="18"/>
      <c r="BP3394" s="18"/>
      <c r="BQ3394" s="18"/>
    </row>
    <row r="3395" spans="6:69" x14ac:dyDescent="0.25">
      <c r="F3395" s="18"/>
      <c r="G3395" s="18"/>
      <c r="H3395" s="252"/>
      <c r="I3395" s="18"/>
      <c r="J3395" s="18"/>
      <c r="W3395" s="215"/>
      <c r="X3395" s="18"/>
      <c r="Y3395" s="31"/>
      <c r="Z3395" s="31"/>
      <c r="AA3395" s="43"/>
      <c r="AB3395" s="18"/>
      <c r="AC3395" s="18"/>
      <c r="AE3395" s="18"/>
      <c r="AF3395" s="18"/>
      <c r="AG3395" s="18"/>
      <c r="AI3395" s="18"/>
      <c r="AK3395" s="18"/>
      <c r="AL3395" s="18"/>
      <c r="AN3395" s="36"/>
      <c r="AO3395" s="36"/>
      <c r="AP3395" s="36"/>
      <c r="AQ3395" s="36"/>
      <c r="AR3395" s="36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8"/>
      <c r="BL3395" s="18"/>
      <c r="BM3395" s="18"/>
      <c r="BN3395" s="18"/>
      <c r="BO3395" s="18"/>
      <c r="BP3395" s="18"/>
      <c r="BQ3395" s="18"/>
    </row>
    <row r="3396" spans="6:69" x14ac:dyDescent="0.25">
      <c r="F3396" s="18"/>
      <c r="G3396" s="18"/>
      <c r="H3396" s="252"/>
      <c r="I3396" s="18"/>
      <c r="J3396" s="18"/>
      <c r="W3396" s="215"/>
      <c r="X3396" s="18"/>
      <c r="Y3396" s="31"/>
      <c r="Z3396" s="31"/>
      <c r="AA3396" s="43"/>
      <c r="AB3396" s="18"/>
      <c r="AC3396" s="18"/>
      <c r="AE3396" s="18"/>
      <c r="AF3396" s="18"/>
      <c r="AG3396" s="18"/>
      <c r="AI3396" s="18"/>
      <c r="AK3396" s="18"/>
      <c r="AL3396" s="18"/>
      <c r="AN3396" s="36"/>
      <c r="AO3396" s="36"/>
      <c r="AP3396" s="36"/>
      <c r="AQ3396" s="36"/>
      <c r="AR3396" s="36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</row>
    <row r="3397" spans="6:69" x14ac:dyDescent="0.25">
      <c r="F3397" s="18"/>
      <c r="G3397" s="18"/>
      <c r="H3397" s="252"/>
      <c r="I3397" s="18"/>
      <c r="J3397" s="18"/>
      <c r="W3397" s="215"/>
      <c r="X3397" s="18"/>
      <c r="Y3397" s="31"/>
      <c r="Z3397" s="31"/>
      <c r="AA3397" s="43"/>
      <c r="AB3397" s="18"/>
      <c r="AC3397" s="18"/>
      <c r="AE3397" s="18"/>
      <c r="AF3397" s="18"/>
      <c r="AG3397" s="18"/>
      <c r="AI3397" s="18"/>
      <c r="AK3397" s="18"/>
      <c r="AL3397" s="18"/>
      <c r="AN3397" s="36"/>
      <c r="AO3397" s="36"/>
      <c r="AP3397" s="36"/>
      <c r="AQ3397" s="36"/>
      <c r="AR3397" s="36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</row>
    <row r="3398" spans="6:69" x14ac:dyDescent="0.25">
      <c r="F3398" s="18"/>
      <c r="G3398" s="18"/>
      <c r="H3398" s="252"/>
      <c r="I3398" s="18"/>
      <c r="J3398" s="18"/>
      <c r="W3398" s="215"/>
      <c r="X3398" s="18"/>
      <c r="Y3398" s="31"/>
      <c r="Z3398" s="31"/>
      <c r="AA3398" s="43"/>
      <c r="AB3398" s="18"/>
      <c r="AC3398" s="18"/>
      <c r="AE3398" s="18"/>
      <c r="AF3398" s="18"/>
      <c r="AG3398" s="18"/>
      <c r="AI3398" s="18"/>
      <c r="AK3398" s="18"/>
      <c r="AL3398" s="18"/>
      <c r="AN3398" s="36"/>
      <c r="AO3398" s="36"/>
      <c r="AP3398" s="36"/>
      <c r="AQ3398" s="36"/>
      <c r="AR3398" s="36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</row>
    <row r="3399" spans="6:69" x14ac:dyDescent="0.25">
      <c r="F3399" s="18"/>
      <c r="G3399" s="18"/>
      <c r="H3399" s="252"/>
      <c r="I3399" s="18"/>
      <c r="J3399" s="18"/>
      <c r="W3399" s="215"/>
      <c r="X3399" s="18"/>
      <c r="Y3399" s="31"/>
      <c r="Z3399" s="31"/>
      <c r="AA3399" s="43"/>
      <c r="AB3399" s="18"/>
      <c r="AC3399" s="18"/>
      <c r="AE3399" s="18"/>
      <c r="AF3399" s="18"/>
      <c r="AG3399" s="18"/>
      <c r="AI3399" s="18"/>
      <c r="AK3399" s="18"/>
      <c r="AL3399" s="18"/>
      <c r="AN3399" s="36"/>
      <c r="AO3399" s="36"/>
      <c r="AP3399" s="36"/>
      <c r="AQ3399" s="36"/>
      <c r="AR3399" s="36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</row>
    <row r="3400" spans="6:69" x14ac:dyDescent="0.25">
      <c r="F3400" s="18"/>
      <c r="G3400" s="18"/>
      <c r="H3400" s="252"/>
      <c r="I3400" s="18"/>
      <c r="J3400" s="18"/>
      <c r="W3400" s="215"/>
      <c r="X3400" s="18"/>
      <c r="Y3400" s="31"/>
      <c r="Z3400" s="31"/>
      <c r="AA3400" s="43"/>
      <c r="AB3400" s="18"/>
      <c r="AC3400" s="18"/>
      <c r="AE3400" s="18"/>
      <c r="AF3400" s="18"/>
      <c r="AG3400" s="18"/>
      <c r="AI3400" s="18"/>
      <c r="AK3400" s="18"/>
      <c r="AL3400" s="18"/>
      <c r="AN3400" s="36"/>
      <c r="AO3400" s="36"/>
      <c r="AP3400" s="36"/>
      <c r="AQ3400" s="36"/>
      <c r="AR3400" s="36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8"/>
      <c r="BL3400" s="18"/>
      <c r="BM3400" s="18"/>
      <c r="BN3400" s="18"/>
      <c r="BO3400" s="18"/>
      <c r="BP3400" s="18"/>
      <c r="BQ3400" s="18"/>
    </row>
    <row r="3401" spans="6:69" x14ac:dyDescent="0.25">
      <c r="F3401" s="18"/>
      <c r="G3401" s="18"/>
      <c r="H3401" s="252"/>
      <c r="I3401" s="18"/>
      <c r="J3401" s="18"/>
      <c r="W3401" s="215"/>
      <c r="X3401" s="18"/>
      <c r="Y3401" s="31"/>
      <c r="Z3401" s="31"/>
      <c r="AA3401" s="43"/>
      <c r="AB3401" s="18"/>
      <c r="AC3401" s="18"/>
      <c r="AE3401" s="18"/>
      <c r="AF3401" s="18"/>
      <c r="AG3401" s="18"/>
      <c r="AI3401" s="18"/>
      <c r="AK3401" s="18"/>
      <c r="AL3401" s="18"/>
      <c r="AN3401" s="36"/>
      <c r="AO3401" s="36"/>
      <c r="AP3401" s="36"/>
      <c r="AQ3401" s="36"/>
      <c r="AR3401" s="36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</row>
    <row r="3402" spans="6:69" x14ac:dyDescent="0.25">
      <c r="F3402" s="18"/>
      <c r="G3402" s="18"/>
      <c r="H3402" s="252"/>
      <c r="I3402" s="18"/>
      <c r="J3402" s="18"/>
      <c r="W3402" s="215"/>
      <c r="X3402" s="18"/>
      <c r="Y3402" s="31"/>
      <c r="Z3402" s="31"/>
      <c r="AA3402" s="43"/>
      <c r="AB3402" s="18"/>
      <c r="AC3402" s="18"/>
      <c r="AE3402" s="18"/>
      <c r="AF3402" s="18"/>
      <c r="AG3402" s="18"/>
      <c r="AI3402" s="18"/>
      <c r="AK3402" s="18"/>
      <c r="AL3402" s="18"/>
      <c r="AN3402" s="36"/>
      <c r="AO3402" s="36"/>
      <c r="AP3402" s="36"/>
      <c r="AQ3402" s="36"/>
      <c r="AR3402" s="36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</row>
    <row r="3403" spans="6:69" x14ac:dyDescent="0.25">
      <c r="F3403" s="18"/>
      <c r="G3403" s="18"/>
      <c r="H3403" s="252"/>
      <c r="I3403" s="18"/>
      <c r="J3403" s="18"/>
      <c r="W3403" s="215"/>
      <c r="X3403" s="18"/>
      <c r="Y3403" s="31"/>
      <c r="Z3403" s="31"/>
      <c r="AA3403" s="43"/>
      <c r="AB3403" s="18"/>
      <c r="AC3403" s="18"/>
      <c r="AE3403" s="18"/>
      <c r="AF3403" s="18"/>
      <c r="AG3403" s="18"/>
      <c r="AI3403" s="18"/>
      <c r="AK3403" s="18"/>
      <c r="AL3403" s="18"/>
      <c r="AN3403" s="36"/>
      <c r="AO3403" s="36"/>
      <c r="AP3403" s="36"/>
      <c r="AQ3403" s="36"/>
      <c r="AR3403" s="36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</row>
    <row r="3404" spans="6:69" x14ac:dyDescent="0.25">
      <c r="F3404" s="18"/>
      <c r="G3404" s="18"/>
      <c r="H3404" s="252"/>
      <c r="I3404" s="18"/>
      <c r="J3404" s="18"/>
      <c r="W3404" s="215"/>
      <c r="X3404" s="18"/>
      <c r="Y3404" s="31"/>
      <c r="Z3404" s="31"/>
      <c r="AA3404" s="43"/>
      <c r="AB3404" s="18"/>
      <c r="AC3404" s="18"/>
      <c r="AE3404" s="18"/>
      <c r="AF3404" s="18"/>
      <c r="AG3404" s="18"/>
      <c r="AI3404" s="18"/>
      <c r="AK3404" s="18"/>
      <c r="AL3404" s="18"/>
      <c r="AN3404" s="36"/>
      <c r="AO3404" s="36"/>
      <c r="AP3404" s="36"/>
      <c r="AQ3404" s="36"/>
      <c r="AR3404" s="36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</row>
    <row r="3405" spans="6:69" x14ac:dyDescent="0.25">
      <c r="F3405" s="18"/>
      <c r="G3405" s="18"/>
      <c r="H3405" s="252"/>
      <c r="I3405" s="18"/>
      <c r="J3405" s="18"/>
      <c r="W3405" s="215"/>
      <c r="X3405" s="18"/>
      <c r="Y3405" s="31"/>
      <c r="Z3405" s="31"/>
      <c r="AA3405" s="43"/>
      <c r="AB3405" s="18"/>
      <c r="AC3405" s="18"/>
      <c r="AE3405" s="18"/>
      <c r="AF3405" s="18"/>
      <c r="AG3405" s="18"/>
      <c r="AI3405" s="18"/>
      <c r="AK3405" s="18"/>
      <c r="AL3405" s="18"/>
      <c r="AN3405" s="36"/>
      <c r="AO3405" s="36"/>
      <c r="AP3405" s="36"/>
      <c r="AQ3405" s="36"/>
      <c r="AR3405" s="36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</row>
    <row r="3406" spans="6:69" x14ac:dyDescent="0.25">
      <c r="F3406" s="18"/>
      <c r="G3406" s="18"/>
      <c r="H3406" s="252"/>
      <c r="I3406" s="18"/>
      <c r="J3406" s="18"/>
      <c r="W3406" s="215"/>
      <c r="X3406" s="18"/>
      <c r="Y3406" s="31"/>
      <c r="Z3406" s="31"/>
      <c r="AA3406" s="43"/>
      <c r="AB3406" s="18"/>
      <c r="AC3406" s="18"/>
      <c r="AE3406" s="18"/>
      <c r="AF3406" s="18"/>
      <c r="AG3406" s="18"/>
      <c r="AI3406" s="18"/>
      <c r="AK3406" s="18"/>
      <c r="AL3406" s="18"/>
      <c r="AN3406" s="36"/>
      <c r="AO3406" s="36"/>
      <c r="AP3406" s="36"/>
      <c r="AQ3406" s="36"/>
      <c r="AR3406" s="36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</row>
    <row r="3407" spans="6:69" x14ac:dyDescent="0.25">
      <c r="F3407" s="18"/>
      <c r="G3407" s="18"/>
      <c r="H3407" s="252"/>
      <c r="I3407" s="18"/>
      <c r="J3407" s="18"/>
      <c r="W3407" s="215"/>
      <c r="X3407" s="18"/>
      <c r="Y3407" s="31"/>
      <c r="Z3407" s="31"/>
      <c r="AA3407" s="43"/>
      <c r="AB3407" s="18"/>
      <c r="AC3407" s="18"/>
      <c r="AE3407" s="18"/>
      <c r="AF3407" s="18"/>
      <c r="AG3407" s="18"/>
      <c r="AI3407" s="18"/>
      <c r="AK3407" s="18"/>
      <c r="AL3407" s="18"/>
      <c r="AN3407" s="36"/>
      <c r="AO3407" s="36"/>
      <c r="AP3407" s="36"/>
      <c r="AQ3407" s="36"/>
      <c r="AR3407" s="36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</row>
    <row r="3408" spans="6:69" x14ac:dyDescent="0.25">
      <c r="F3408" s="18"/>
      <c r="G3408" s="18"/>
      <c r="H3408" s="252"/>
      <c r="I3408" s="18"/>
      <c r="J3408" s="18"/>
      <c r="W3408" s="215"/>
      <c r="X3408" s="18"/>
      <c r="Y3408" s="31"/>
      <c r="Z3408" s="31"/>
      <c r="AA3408" s="43"/>
      <c r="AB3408" s="18"/>
      <c r="AC3408" s="18"/>
      <c r="AE3408" s="18"/>
      <c r="AF3408" s="18"/>
      <c r="AG3408" s="18"/>
      <c r="AI3408" s="18"/>
      <c r="AK3408" s="18"/>
      <c r="AL3408" s="18"/>
      <c r="AN3408" s="36"/>
      <c r="AO3408" s="36"/>
      <c r="AP3408" s="36"/>
      <c r="AQ3408" s="36"/>
      <c r="AR3408" s="36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</row>
    <row r="3409" spans="6:69" x14ac:dyDescent="0.25">
      <c r="F3409" s="18"/>
      <c r="G3409" s="18"/>
      <c r="H3409" s="252"/>
      <c r="I3409" s="18"/>
      <c r="J3409" s="18"/>
      <c r="W3409" s="215"/>
      <c r="X3409" s="18"/>
      <c r="Y3409" s="31"/>
      <c r="Z3409" s="31"/>
      <c r="AA3409" s="43"/>
      <c r="AB3409" s="18"/>
      <c r="AC3409" s="18"/>
      <c r="AE3409" s="18"/>
      <c r="AF3409" s="18"/>
      <c r="AG3409" s="18"/>
      <c r="AI3409" s="18"/>
      <c r="AK3409" s="18"/>
      <c r="AL3409" s="18"/>
      <c r="AN3409" s="36"/>
      <c r="AO3409" s="36"/>
      <c r="AP3409" s="36"/>
      <c r="AQ3409" s="36"/>
      <c r="AR3409" s="36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</row>
    <row r="3410" spans="6:69" x14ac:dyDescent="0.25">
      <c r="F3410" s="18"/>
      <c r="G3410" s="18"/>
      <c r="H3410" s="252"/>
      <c r="I3410" s="18"/>
      <c r="J3410" s="18"/>
      <c r="W3410" s="215"/>
      <c r="X3410" s="18"/>
      <c r="Y3410" s="31"/>
      <c r="Z3410" s="31"/>
      <c r="AA3410" s="43"/>
      <c r="AB3410" s="18"/>
      <c r="AC3410" s="18"/>
      <c r="AE3410" s="18"/>
      <c r="AF3410" s="18"/>
      <c r="AG3410" s="18"/>
      <c r="AI3410" s="18"/>
      <c r="AK3410" s="18"/>
      <c r="AL3410" s="18"/>
      <c r="AN3410" s="36"/>
      <c r="AO3410" s="36"/>
      <c r="AP3410" s="36"/>
      <c r="AQ3410" s="36"/>
      <c r="AR3410" s="36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8"/>
      <c r="BL3410" s="18"/>
      <c r="BM3410" s="18"/>
      <c r="BN3410" s="18"/>
      <c r="BO3410" s="18"/>
      <c r="BP3410" s="18"/>
      <c r="BQ3410" s="18"/>
    </row>
    <row r="3411" spans="6:69" x14ac:dyDescent="0.25">
      <c r="F3411" s="18"/>
      <c r="G3411" s="18"/>
      <c r="H3411" s="252"/>
      <c r="I3411" s="18"/>
      <c r="J3411" s="18"/>
      <c r="W3411" s="215"/>
      <c r="X3411" s="18"/>
      <c r="Y3411" s="31"/>
      <c r="Z3411" s="31"/>
      <c r="AA3411" s="43"/>
      <c r="AB3411" s="18"/>
      <c r="AC3411" s="18"/>
      <c r="AE3411" s="18"/>
      <c r="AF3411" s="18"/>
      <c r="AG3411" s="18"/>
      <c r="AI3411" s="18"/>
      <c r="AK3411" s="18"/>
      <c r="AL3411" s="18"/>
      <c r="AN3411" s="36"/>
      <c r="AO3411" s="36"/>
      <c r="AP3411" s="36"/>
      <c r="AQ3411" s="36"/>
      <c r="AR3411" s="36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</row>
    <row r="3412" spans="6:69" x14ac:dyDescent="0.25">
      <c r="F3412" s="18"/>
      <c r="G3412" s="18"/>
      <c r="H3412" s="252"/>
      <c r="I3412" s="18"/>
      <c r="J3412" s="18"/>
      <c r="W3412" s="215"/>
      <c r="X3412" s="18"/>
      <c r="Y3412" s="31"/>
      <c r="Z3412" s="31"/>
      <c r="AA3412" s="43"/>
      <c r="AB3412" s="18"/>
      <c r="AC3412" s="18"/>
      <c r="AE3412" s="18"/>
      <c r="AF3412" s="18"/>
      <c r="AG3412" s="18"/>
      <c r="AI3412" s="18"/>
      <c r="AK3412" s="18"/>
      <c r="AL3412" s="18"/>
      <c r="AN3412" s="36"/>
      <c r="AO3412" s="36"/>
      <c r="AP3412" s="36"/>
      <c r="AQ3412" s="36"/>
      <c r="AR3412" s="36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</row>
    <row r="3413" spans="6:69" x14ac:dyDescent="0.25">
      <c r="F3413" s="18"/>
      <c r="G3413" s="18"/>
      <c r="H3413" s="252"/>
      <c r="I3413" s="18"/>
      <c r="J3413" s="18"/>
      <c r="W3413" s="215"/>
      <c r="X3413" s="18"/>
      <c r="Y3413" s="31"/>
      <c r="Z3413" s="31"/>
      <c r="AA3413" s="43"/>
      <c r="AB3413" s="18"/>
      <c r="AC3413" s="18"/>
      <c r="AE3413" s="18"/>
      <c r="AF3413" s="18"/>
      <c r="AG3413" s="18"/>
      <c r="AI3413" s="18"/>
      <c r="AK3413" s="18"/>
      <c r="AL3413" s="18"/>
      <c r="AN3413" s="36"/>
      <c r="AO3413" s="36"/>
      <c r="AP3413" s="36"/>
      <c r="AQ3413" s="36"/>
      <c r="AR3413" s="36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</row>
    <row r="3414" spans="6:69" x14ac:dyDescent="0.25">
      <c r="F3414" s="18"/>
      <c r="G3414" s="18"/>
      <c r="H3414" s="252"/>
      <c r="I3414" s="18"/>
      <c r="J3414" s="18"/>
      <c r="W3414" s="215"/>
      <c r="X3414" s="18"/>
      <c r="Y3414" s="31"/>
      <c r="Z3414" s="31"/>
      <c r="AA3414" s="43"/>
      <c r="AB3414" s="18"/>
      <c r="AC3414" s="18"/>
      <c r="AE3414" s="18"/>
      <c r="AF3414" s="18"/>
      <c r="AG3414" s="18"/>
      <c r="AI3414" s="18"/>
      <c r="AK3414" s="18"/>
      <c r="AL3414" s="18"/>
      <c r="AN3414" s="36"/>
      <c r="AO3414" s="36"/>
      <c r="AP3414" s="36"/>
      <c r="AQ3414" s="36"/>
      <c r="AR3414" s="36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</row>
    <row r="3415" spans="6:69" x14ac:dyDescent="0.25">
      <c r="F3415" s="18"/>
      <c r="G3415" s="18"/>
      <c r="H3415" s="252"/>
      <c r="I3415" s="18"/>
      <c r="J3415" s="18"/>
      <c r="W3415" s="215"/>
      <c r="X3415" s="18"/>
      <c r="Y3415" s="31"/>
      <c r="Z3415" s="31"/>
      <c r="AA3415" s="43"/>
      <c r="AB3415" s="18"/>
      <c r="AC3415" s="18"/>
      <c r="AE3415" s="18"/>
      <c r="AF3415" s="18"/>
      <c r="AG3415" s="18"/>
      <c r="AI3415" s="18"/>
      <c r="AK3415" s="18"/>
      <c r="AL3415" s="18"/>
      <c r="AN3415" s="36"/>
      <c r="AO3415" s="36"/>
      <c r="AP3415" s="36"/>
      <c r="AQ3415" s="36"/>
      <c r="AR3415" s="36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</row>
    <row r="3416" spans="6:69" x14ac:dyDescent="0.25">
      <c r="F3416" s="18"/>
      <c r="G3416" s="18"/>
      <c r="H3416" s="252"/>
      <c r="I3416" s="18"/>
      <c r="J3416" s="18"/>
      <c r="W3416" s="215"/>
      <c r="X3416" s="18"/>
      <c r="Y3416" s="31"/>
      <c r="Z3416" s="31"/>
      <c r="AA3416" s="43"/>
      <c r="AB3416" s="18"/>
      <c r="AC3416" s="18"/>
      <c r="AE3416" s="18"/>
      <c r="AF3416" s="18"/>
      <c r="AG3416" s="18"/>
      <c r="AI3416" s="18"/>
      <c r="AK3416" s="18"/>
      <c r="AL3416" s="18"/>
      <c r="AN3416" s="36"/>
      <c r="AO3416" s="36"/>
      <c r="AP3416" s="36"/>
      <c r="AQ3416" s="36"/>
      <c r="AR3416" s="36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8"/>
      <c r="BL3416" s="18"/>
      <c r="BM3416" s="18"/>
      <c r="BN3416" s="18"/>
      <c r="BO3416" s="18"/>
      <c r="BP3416" s="18"/>
      <c r="BQ3416" s="18"/>
    </row>
    <row r="3417" spans="6:69" x14ac:dyDescent="0.25">
      <c r="F3417" s="18"/>
      <c r="G3417" s="18"/>
      <c r="H3417" s="252"/>
      <c r="I3417" s="18"/>
      <c r="J3417" s="18"/>
      <c r="W3417" s="215"/>
      <c r="X3417" s="18"/>
      <c r="Y3417" s="31"/>
      <c r="Z3417" s="31"/>
      <c r="AA3417" s="43"/>
      <c r="AB3417" s="18"/>
      <c r="AC3417" s="18"/>
      <c r="AE3417" s="18"/>
      <c r="AF3417" s="18"/>
      <c r="AG3417" s="18"/>
      <c r="AI3417" s="18"/>
      <c r="AK3417" s="18"/>
      <c r="AL3417" s="18"/>
      <c r="AN3417" s="36"/>
      <c r="AO3417" s="36"/>
      <c r="AP3417" s="36"/>
      <c r="AQ3417" s="36"/>
      <c r="AR3417" s="36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</row>
    <row r="3418" spans="6:69" x14ac:dyDescent="0.25">
      <c r="F3418" s="18"/>
      <c r="G3418" s="18"/>
      <c r="H3418" s="252"/>
      <c r="I3418" s="18"/>
      <c r="J3418" s="18"/>
      <c r="W3418" s="215"/>
      <c r="X3418" s="18"/>
      <c r="Y3418" s="31"/>
      <c r="Z3418" s="31"/>
      <c r="AA3418" s="43"/>
      <c r="AB3418" s="18"/>
      <c r="AC3418" s="18"/>
      <c r="AE3418" s="18"/>
      <c r="AF3418" s="18"/>
      <c r="AG3418" s="18"/>
      <c r="AI3418" s="18"/>
      <c r="AK3418" s="18"/>
      <c r="AL3418" s="18"/>
      <c r="AN3418" s="36"/>
      <c r="AO3418" s="36"/>
      <c r="AP3418" s="36"/>
      <c r="AQ3418" s="36"/>
      <c r="AR3418" s="36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</row>
    <row r="3419" spans="6:69" x14ac:dyDescent="0.25">
      <c r="F3419" s="18"/>
      <c r="G3419" s="18"/>
      <c r="H3419" s="252"/>
      <c r="I3419" s="18"/>
      <c r="J3419" s="18"/>
      <c r="W3419" s="215"/>
      <c r="X3419" s="18"/>
      <c r="Y3419" s="31"/>
      <c r="Z3419" s="31"/>
      <c r="AA3419" s="43"/>
      <c r="AB3419" s="18"/>
      <c r="AC3419" s="18"/>
      <c r="AE3419" s="18"/>
      <c r="AF3419" s="18"/>
      <c r="AG3419" s="18"/>
      <c r="AI3419" s="18"/>
      <c r="AK3419" s="18"/>
      <c r="AL3419" s="18"/>
      <c r="AN3419" s="36"/>
      <c r="AO3419" s="36"/>
      <c r="AP3419" s="36"/>
      <c r="AQ3419" s="36"/>
      <c r="AR3419" s="36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</row>
    <row r="3420" spans="6:69" x14ac:dyDescent="0.25">
      <c r="F3420" s="18"/>
      <c r="G3420" s="18"/>
      <c r="H3420" s="252"/>
      <c r="I3420" s="18"/>
      <c r="J3420" s="18"/>
      <c r="W3420" s="215"/>
      <c r="X3420" s="18"/>
      <c r="Y3420" s="31"/>
      <c r="Z3420" s="31"/>
      <c r="AA3420" s="43"/>
      <c r="AB3420" s="18"/>
      <c r="AC3420" s="18"/>
      <c r="AE3420" s="18"/>
      <c r="AF3420" s="18"/>
      <c r="AG3420" s="18"/>
      <c r="AI3420" s="18"/>
      <c r="AK3420" s="18"/>
      <c r="AL3420" s="18"/>
      <c r="AN3420" s="36"/>
      <c r="AO3420" s="36"/>
      <c r="AP3420" s="36"/>
      <c r="AQ3420" s="36"/>
      <c r="AR3420" s="36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</row>
    <row r="3421" spans="6:69" x14ac:dyDescent="0.25">
      <c r="F3421" s="18"/>
      <c r="G3421" s="18"/>
      <c r="H3421" s="252"/>
      <c r="I3421" s="18"/>
      <c r="J3421" s="18"/>
      <c r="W3421" s="215"/>
      <c r="X3421" s="18"/>
      <c r="Y3421" s="31"/>
      <c r="Z3421" s="31"/>
      <c r="AA3421" s="43"/>
      <c r="AB3421" s="18"/>
      <c r="AC3421" s="18"/>
      <c r="AE3421" s="18"/>
      <c r="AF3421" s="18"/>
      <c r="AG3421" s="18"/>
      <c r="AI3421" s="18"/>
      <c r="AK3421" s="18"/>
      <c r="AL3421" s="18"/>
      <c r="AN3421" s="36"/>
      <c r="AO3421" s="36"/>
      <c r="AP3421" s="36"/>
      <c r="AQ3421" s="36"/>
      <c r="AR3421" s="36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</row>
    <row r="3422" spans="6:69" x14ac:dyDescent="0.25">
      <c r="F3422" s="18"/>
      <c r="G3422" s="18"/>
      <c r="H3422" s="252"/>
      <c r="I3422" s="18"/>
      <c r="J3422" s="18"/>
      <c r="W3422" s="215"/>
      <c r="X3422" s="18"/>
      <c r="Y3422" s="31"/>
      <c r="Z3422" s="31"/>
      <c r="AA3422" s="43"/>
      <c r="AB3422" s="18"/>
      <c r="AC3422" s="18"/>
      <c r="AE3422" s="18"/>
      <c r="AF3422" s="18"/>
      <c r="AG3422" s="18"/>
      <c r="AI3422" s="18"/>
      <c r="AK3422" s="18"/>
      <c r="AL3422" s="18"/>
      <c r="AN3422" s="36"/>
      <c r="AO3422" s="36"/>
      <c r="AP3422" s="36"/>
      <c r="AQ3422" s="36"/>
      <c r="AR3422" s="36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</row>
    <row r="3423" spans="6:69" x14ac:dyDescent="0.25">
      <c r="F3423" s="18"/>
      <c r="G3423" s="18"/>
      <c r="H3423" s="252"/>
      <c r="I3423" s="18"/>
      <c r="J3423" s="18"/>
      <c r="W3423" s="215"/>
      <c r="X3423" s="18"/>
      <c r="Y3423" s="31"/>
      <c r="Z3423" s="31"/>
      <c r="AA3423" s="43"/>
      <c r="AB3423" s="18"/>
      <c r="AC3423" s="18"/>
      <c r="AE3423" s="18"/>
      <c r="AF3423" s="18"/>
      <c r="AG3423" s="18"/>
      <c r="AI3423" s="18"/>
      <c r="AK3423" s="18"/>
      <c r="AL3423" s="18"/>
      <c r="AN3423" s="36"/>
      <c r="AO3423" s="36"/>
      <c r="AP3423" s="36"/>
      <c r="AQ3423" s="36"/>
      <c r="AR3423" s="36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</row>
    <row r="3424" spans="6:69" x14ac:dyDescent="0.25">
      <c r="F3424" s="18"/>
      <c r="G3424" s="18"/>
      <c r="H3424" s="252"/>
      <c r="I3424" s="18"/>
      <c r="J3424" s="18"/>
      <c r="W3424" s="215"/>
      <c r="X3424" s="18"/>
      <c r="Y3424" s="31"/>
      <c r="Z3424" s="31"/>
      <c r="AA3424" s="43"/>
      <c r="AB3424" s="18"/>
      <c r="AC3424" s="18"/>
      <c r="AE3424" s="18"/>
      <c r="AF3424" s="18"/>
      <c r="AG3424" s="18"/>
      <c r="AI3424" s="18"/>
      <c r="AK3424" s="18"/>
      <c r="AL3424" s="18"/>
      <c r="AN3424" s="36"/>
      <c r="AO3424" s="36"/>
      <c r="AP3424" s="36"/>
      <c r="AQ3424" s="36"/>
      <c r="AR3424" s="36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</row>
    <row r="3425" spans="6:69" x14ac:dyDescent="0.25">
      <c r="F3425" s="18"/>
      <c r="G3425" s="18"/>
      <c r="H3425" s="252"/>
      <c r="I3425" s="18"/>
      <c r="J3425" s="18"/>
      <c r="W3425" s="215"/>
      <c r="X3425" s="18"/>
      <c r="Y3425" s="31"/>
      <c r="Z3425" s="31"/>
      <c r="AA3425" s="43"/>
      <c r="AB3425" s="18"/>
      <c r="AC3425" s="18"/>
      <c r="AE3425" s="18"/>
      <c r="AF3425" s="18"/>
      <c r="AG3425" s="18"/>
      <c r="AI3425" s="18"/>
      <c r="AK3425" s="18"/>
      <c r="AL3425" s="18"/>
      <c r="AN3425" s="36"/>
      <c r="AO3425" s="36"/>
      <c r="AP3425" s="36"/>
      <c r="AQ3425" s="36"/>
      <c r="AR3425" s="36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</row>
    <row r="3426" spans="6:69" x14ac:dyDescent="0.25">
      <c r="F3426" s="18"/>
      <c r="G3426" s="18"/>
      <c r="H3426" s="252"/>
      <c r="I3426" s="18"/>
      <c r="J3426" s="18"/>
      <c r="W3426" s="215"/>
      <c r="X3426" s="18"/>
      <c r="Y3426" s="31"/>
      <c r="Z3426" s="31"/>
      <c r="AA3426" s="43"/>
      <c r="AB3426" s="18"/>
      <c r="AC3426" s="18"/>
      <c r="AE3426" s="18"/>
      <c r="AF3426" s="18"/>
      <c r="AG3426" s="18"/>
      <c r="AI3426" s="18"/>
      <c r="AK3426" s="18"/>
      <c r="AL3426" s="18"/>
      <c r="AN3426" s="36"/>
      <c r="AO3426" s="36"/>
      <c r="AP3426" s="36"/>
      <c r="AQ3426" s="36"/>
      <c r="AR3426" s="36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8"/>
      <c r="BL3426" s="18"/>
      <c r="BM3426" s="18"/>
      <c r="BN3426" s="18"/>
      <c r="BO3426" s="18"/>
      <c r="BP3426" s="18"/>
      <c r="BQ3426" s="18"/>
    </row>
    <row r="3427" spans="6:69" x14ac:dyDescent="0.25">
      <c r="F3427" s="18"/>
      <c r="G3427" s="18"/>
      <c r="H3427" s="252"/>
      <c r="I3427" s="18"/>
      <c r="J3427" s="18"/>
      <c r="W3427" s="215"/>
      <c r="X3427" s="18"/>
      <c r="Y3427" s="31"/>
      <c r="Z3427" s="31"/>
      <c r="AA3427" s="43"/>
      <c r="AB3427" s="18"/>
      <c r="AC3427" s="18"/>
      <c r="AE3427" s="18"/>
      <c r="AF3427" s="18"/>
      <c r="AG3427" s="18"/>
      <c r="AI3427" s="18"/>
      <c r="AK3427" s="18"/>
      <c r="AL3427" s="18"/>
      <c r="AN3427" s="36"/>
      <c r="AO3427" s="36"/>
      <c r="AP3427" s="36"/>
      <c r="AQ3427" s="36"/>
      <c r="AR3427" s="36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</row>
    <row r="3428" spans="6:69" x14ac:dyDescent="0.25">
      <c r="F3428" s="18"/>
      <c r="G3428" s="18"/>
      <c r="H3428" s="252"/>
      <c r="I3428" s="18"/>
      <c r="J3428" s="18"/>
      <c r="W3428" s="215"/>
      <c r="X3428" s="18"/>
      <c r="Y3428" s="31"/>
      <c r="Z3428" s="31"/>
      <c r="AA3428" s="43"/>
      <c r="AB3428" s="18"/>
      <c r="AC3428" s="18"/>
      <c r="AE3428" s="18"/>
      <c r="AF3428" s="18"/>
      <c r="AG3428" s="18"/>
      <c r="AI3428" s="18"/>
      <c r="AK3428" s="18"/>
      <c r="AL3428" s="18"/>
      <c r="AN3428" s="36"/>
      <c r="AO3428" s="36"/>
      <c r="AP3428" s="36"/>
      <c r="AQ3428" s="36"/>
      <c r="AR3428" s="36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</row>
    <row r="3429" spans="6:69" x14ac:dyDescent="0.25">
      <c r="F3429" s="18"/>
      <c r="G3429" s="18"/>
      <c r="H3429" s="252"/>
      <c r="I3429" s="18"/>
      <c r="J3429" s="18"/>
      <c r="W3429" s="215"/>
      <c r="X3429" s="18"/>
      <c r="Y3429" s="31"/>
      <c r="Z3429" s="31"/>
      <c r="AA3429" s="43"/>
      <c r="AB3429" s="18"/>
      <c r="AC3429" s="18"/>
      <c r="AE3429" s="18"/>
      <c r="AF3429" s="18"/>
      <c r="AG3429" s="18"/>
      <c r="AI3429" s="18"/>
      <c r="AK3429" s="18"/>
      <c r="AL3429" s="18"/>
      <c r="AN3429" s="36"/>
      <c r="AO3429" s="36"/>
      <c r="AP3429" s="36"/>
      <c r="AQ3429" s="36"/>
      <c r="AR3429" s="36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</row>
    <row r="3430" spans="6:69" x14ac:dyDescent="0.25">
      <c r="F3430" s="18"/>
      <c r="G3430" s="18"/>
      <c r="H3430" s="252"/>
      <c r="I3430" s="18"/>
      <c r="J3430" s="18"/>
      <c r="W3430" s="215"/>
      <c r="X3430" s="18"/>
      <c r="Y3430" s="31"/>
      <c r="Z3430" s="31"/>
      <c r="AA3430" s="43"/>
      <c r="AB3430" s="18"/>
      <c r="AC3430" s="18"/>
      <c r="AE3430" s="18"/>
      <c r="AF3430" s="18"/>
      <c r="AG3430" s="18"/>
      <c r="AI3430" s="18"/>
      <c r="AK3430" s="18"/>
      <c r="AL3430" s="18"/>
      <c r="AN3430" s="36"/>
      <c r="AO3430" s="36"/>
      <c r="AP3430" s="36"/>
      <c r="AQ3430" s="36"/>
      <c r="AR3430" s="36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</row>
    <row r="3431" spans="6:69" x14ac:dyDescent="0.25">
      <c r="F3431" s="18"/>
      <c r="G3431" s="18"/>
      <c r="H3431" s="252"/>
      <c r="I3431" s="18"/>
      <c r="J3431" s="18"/>
      <c r="W3431" s="215"/>
      <c r="X3431" s="18"/>
      <c r="Y3431" s="31"/>
      <c r="Z3431" s="31"/>
      <c r="AA3431" s="43"/>
      <c r="AB3431" s="18"/>
      <c r="AC3431" s="18"/>
      <c r="AE3431" s="18"/>
      <c r="AF3431" s="18"/>
      <c r="AG3431" s="18"/>
      <c r="AI3431" s="18"/>
      <c r="AK3431" s="18"/>
      <c r="AL3431" s="18"/>
      <c r="AN3431" s="36"/>
      <c r="AO3431" s="36"/>
      <c r="AP3431" s="36"/>
      <c r="AQ3431" s="36"/>
      <c r="AR3431" s="36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</row>
    <row r="3432" spans="6:69" x14ac:dyDescent="0.25">
      <c r="F3432" s="18"/>
      <c r="G3432" s="18"/>
      <c r="H3432" s="252"/>
      <c r="I3432" s="18"/>
      <c r="J3432" s="18"/>
      <c r="W3432" s="215"/>
      <c r="X3432" s="18"/>
      <c r="Y3432" s="31"/>
      <c r="Z3432" s="31"/>
      <c r="AA3432" s="43"/>
      <c r="AB3432" s="18"/>
      <c r="AC3432" s="18"/>
      <c r="AE3432" s="18"/>
      <c r="AF3432" s="18"/>
      <c r="AG3432" s="18"/>
      <c r="AI3432" s="18"/>
      <c r="AK3432" s="18"/>
      <c r="AL3432" s="18"/>
      <c r="AN3432" s="36"/>
      <c r="AO3432" s="36"/>
      <c r="AP3432" s="36"/>
      <c r="AQ3432" s="36"/>
      <c r="AR3432" s="36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8"/>
      <c r="BL3432" s="18"/>
      <c r="BM3432" s="18"/>
      <c r="BN3432" s="18"/>
      <c r="BO3432" s="18"/>
      <c r="BP3432" s="18"/>
      <c r="BQ3432" s="18"/>
    </row>
    <row r="3433" spans="6:69" x14ac:dyDescent="0.25">
      <c r="F3433" s="18"/>
      <c r="G3433" s="18"/>
      <c r="H3433" s="252"/>
      <c r="I3433" s="18"/>
      <c r="J3433" s="18"/>
      <c r="W3433" s="215"/>
      <c r="X3433" s="18"/>
      <c r="Y3433" s="31"/>
      <c r="Z3433" s="31"/>
      <c r="AA3433" s="43"/>
      <c r="AB3433" s="18"/>
      <c r="AC3433" s="18"/>
      <c r="AE3433" s="18"/>
      <c r="AF3433" s="18"/>
      <c r="AG3433" s="18"/>
      <c r="AI3433" s="18"/>
      <c r="AK3433" s="18"/>
      <c r="AL3433" s="18"/>
      <c r="AN3433" s="36"/>
      <c r="AO3433" s="36"/>
      <c r="AP3433" s="36"/>
      <c r="AQ3433" s="36"/>
      <c r="AR3433" s="36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</row>
    <row r="3434" spans="6:69" x14ac:dyDescent="0.25">
      <c r="F3434" s="18"/>
      <c r="G3434" s="18"/>
      <c r="H3434" s="252"/>
      <c r="I3434" s="18"/>
      <c r="J3434" s="18"/>
      <c r="W3434" s="215"/>
      <c r="X3434" s="18"/>
      <c r="Y3434" s="31"/>
      <c r="Z3434" s="31"/>
      <c r="AA3434" s="43"/>
      <c r="AB3434" s="18"/>
      <c r="AC3434" s="18"/>
      <c r="AE3434" s="18"/>
      <c r="AF3434" s="18"/>
      <c r="AG3434" s="18"/>
      <c r="AI3434" s="18"/>
      <c r="AK3434" s="18"/>
      <c r="AL3434" s="18"/>
      <c r="AN3434" s="36"/>
      <c r="AO3434" s="36"/>
      <c r="AP3434" s="36"/>
      <c r="AQ3434" s="36"/>
      <c r="AR3434" s="36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</row>
    <row r="3435" spans="6:69" x14ac:dyDescent="0.25">
      <c r="F3435" s="18"/>
      <c r="G3435" s="18"/>
      <c r="H3435" s="252"/>
      <c r="I3435" s="18"/>
      <c r="J3435" s="18"/>
      <c r="W3435" s="215"/>
      <c r="X3435" s="18"/>
      <c r="Y3435" s="31"/>
      <c r="Z3435" s="31"/>
      <c r="AA3435" s="43"/>
      <c r="AB3435" s="18"/>
      <c r="AC3435" s="18"/>
      <c r="AE3435" s="18"/>
      <c r="AF3435" s="18"/>
      <c r="AG3435" s="18"/>
      <c r="AI3435" s="18"/>
      <c r="AK3435" s="18"/>
      <c r="AL3435" s="18"/>
      <c r="AN3435" s="36"/>
      <c r="AO3435" s="36"/>
      <c r="AP3435" s="36"/>
      <c r="AQ3435" s="36"/>
      <c r="AR3435" s="36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</row>
    <row r="3436" spans="6:69" x14ac:dyDescent="0.25">
      <c r="F3436" s="18"/>
      <c r="G3436" s="18"/>
      <c r="H3436" s="252"/>
      <c r="I3436" s="18"/>
      <c r="J3436" s="18"/>
      <c r="W3436" s="215"/>
      <c r="X3436" s="18"/>
      <c r="Y3436" s="31"/>
      <c r="Z3436" s="31"/>
      <c r="AA3436" s="43"/>
      <c r="AB3436" s="18"/>
      <c r="AC3436" s="18"/>
      <c r="AE3436" s="18"/>
      <c r="AF3436" s="18"/>
      <c r="AG3436" s="18"/>
      <c r="AI3436" s="18"/>
      <c r="AK3436" s="18"/>
      <c r="AL3436" s="18"/>
      <c r="AN3436" s="36"/>
      <c r="AO3436" s="36"/>
      <c r="AP3436" s="36"/>
      <c r="AQ3436" s="36"/>
      <c r="AR3436" s="36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</row>
    <row r="3437" spans="6:69" x14ac:dyDescent="0.25">
      <c r="F3437" s="18"/>
      <c r="G3437" s="18"/>
      <c r="H3437" s="252"/>
      <c r="I3437" s="18"/>
      <c r="J3437" s="18"/>
      <c r="W3437" s="215"/>
      <c r="X3437" s="18"/>
      <c r="Y3437" s="31"/>
      <c r="Z3437" s="31"/>
      <c r="AA3437" s="43"/>
      <c r="AB3437" s="18"/>
      <c r="AC3437" s="18"/>
      <c r="AE3437" s="18"/>
      <c r="AF3437" s="18"/>
      <c r="AG3437" s="18"/>
      <c r="AI3437" s="18"/>
      <c r="AK3437" s="18"/>
      <c r="AL3437" s="18"/>
      <c r="AN3437" s="36"/>
      <c r="AO3437" s="36"/>
      <c r="AP3437" s="36"/>
      <c r="AQ3437" s="36"/>
      <c r="AR3437" s="36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</row>
    <row r="3438" spans="6:69" x14ac:dyDescent="0.25">
      <c r="F3438" s="18"/>
      <c r="G3438" s="18"/>
      <c r="H3438" s="252"/>
      <c r="I3438" s="18"/>
      <c r="J3438" s="18"/>
      <c r="W3438" s="215"/>
      <c r="X3438" s="18"/>
      <c r="Y3438" s="31"/>
      <c r="Z3438" s="31"/>
      <c r="AA3438" s="43"/>
      <c r="AB3438" s="18"/>
      <c r="AC3438" s="18"/>
      <c r="AE3438" s="18"/>
      <c r="AF3438" s="18"/>
      <c r="AG3438" s="18"/>
      <c r="AI3438" s="18"/>
      <c r="AK3438" s="18"/>
      <c r="AL3438" s="18"/>
      <c r="AN3438" s="36"/>
      <c r="AO3438" s="36"/>
      <c r="AP3438" s="36"/>
      <c r="AQ3438" s="36"/>
      <c r="AR3438" s="36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</row>
    <row r="3439" spans="6:69" x14ac:dyDescent="0.25">
      <c r="F3439" s="18"/>
      <c r="G3439" s="18"/>
      <c r="H3439" s="252"/>
      <c r="I3439" s="18"/>
      <c r="J3439" s="18"/>
      <c r="W3439" s="215"/>
      <c r="X3439" s="18"/>
      <c r="Y3439" s="31"/>
      <c r="Z3439" s="31"/>
      <c r="AA3439" s="43"/>
      <c r="AB3439" s="18"/>
      <c r="AC3439" s="18"/>
      <c r="AE3439" s="18"/>
      <c r="AF3439" s="18"/>
      <c r="AG3439" s="18"/>
      <c r="AI3439" s="18"/>
      <c r="AK3439" s="18"/>
      <c r="AL3439" s="18"/>
      <c r="AN3439" s="36"/>
      <c r="AO3439" s="36"/>
      <c r="AP3439" s="36"/>
      <c r="AQ3439" s="36"/>
      <c r="AR3439" s="36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</row>
    <row r="3440" spans="6:69" x14ac:dyDescent="0.25">
      <c r="F3440" s="18"/>
      <c r="G3440" s="18"/>
      <c r="H3440" s="252"/>
      <c r="I3440" s="18"/>
      <c r="J3440" s="18"/>
      <c r="W3440" s="215"/>
      <c r="X3440" s="18"/>
      <c r="Y3440" s="31"/>
      <c r="Z3440" s="31"/>
      <c r="AA3440" s="43"/>
      <c r="AB3440" s="18"/>
      <c r="AC3440" s="18"/>
      <c r="AE3440" s="18"/>
      <c r="AF3440" s="18"/>
      <c r="AG3440" s="18"/>
      <c r="AI3440" s="18"/>
      <c r="AK3440" s="18"/>
      <c r="AL3440" s="18"/>
      <c r="AN3440" s="36"/>
      <c r="AO3440" s="36"/>
      <c r="AP3440" s="36"/>
      <c r="AQ3440" s="36"/>
      <c r="AR3440" s="36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</row>
    <row r="3441" spans="6:69" x14ac:dyDescent="0.25">
      <c r="F3441" s="18"/>
      <c r="G3441" s="18"/>
      <c r="H3441" s="252"/>
      <c r="I3441" s="18"/>
      <c r="J3441" s="18"/>
      <c r="W3441" s="215"/>
      <c r="X3441" s="18"/>
      <c r="Y3441" s="31"/>
      <c r="Z3441" s="31"/>
      <c r="AA3441" s="43"/>
      <c r="AB3441" s="18"/>
      <c r="AC3441" s="18"/>
      <c r="AE3441" s="18"/>
      <c r="AF3441" s="18"/>
      <c r="AG3441" s="18"/>
      <c r="AI3441" s="18"/>
      <c r="AK3441" s="18"/>
      <c r="AL3441" s="18"/>
      <c r="AN3441" s="36"/>
      <c r="AO3441" s="36"/>
      <c r="AP3441" s="36"/>
      <c r="AQ3441" s="36"/>
      <c r="AR3441" s="36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</row>
    <row r="3442" spans="6:69" x14ac:dyDescent="0.25">
      <c r="F3442" s="18"/>
      <c r="G3442" s="18"/>
      <c r="H3442" s="252"/>
      <c r="I3442" s="18"/>
      <c r="J3442" s="18"/>
      <c r="W3442" s="215"/>
      <c r="X3442" s="18"/>
      <c r="Y3442" s="31"/>
      <c r="Z3442" s="31"/>
      <c r="AA3442" s="43"/>
      <c r="AB3442" s="18"/>
      <c r="AC3442" s="18"/>
      <c r="AE3442" s="18"/>
      <c r="AF3442" s="18"/>
      <c r="AG3442" s="18"/>
      <c r="AI3442" s="18"/>
      <c r="AK3442" s="18"/>
      <c r="AL3442" s="18"/>
      <c r="AN3442" s="36"/>
      <c r="AO3442" s="36"/>
      <c r="AP3442" s="36"/>
      <c r="AQ3442" s="36"/>
      <c r="AR3442" s="36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8"/>
      <c r="BL3442" s="18"/>
      <c r="BM3442" s="18"/>
      <c r="BN3442" s="18"/>
      <c r="BO3442" s="18"/>
      <c r="BP3442" s="18"/>
      <c r="BQ3442" s="18"/>
    </row>
    <row r="3443" spans="6:69" x14ac:dyDescent="0.25">
      <c r="F3443" s="18"/>
      <c r="G3443" s="18"/>
      <c r="H3443" s="252"/>
      <c r="I3443" s="18"/>
      <c r="J3443" s="18"/>
      <c r="W3443" s="215"/>
      <c r="X3443" s="18"/>
      <c r="Y3443" s="31"/>
      <c r="Z3443" s="31"/>
      <c r="AA3443" s="43"/>
      <c r="AB3443" s="18"/>
      <c r="AC3443" s="18"/>
      <c r="AE3443" s="18"/>
      <c r="AF3443" s="18"/>
      <c r="AG3443" s="18"/>
      <c r="AI3443" s="18"/>
      <c r="AK3443" s="18"/>
      <c r="AL3443" s="18"/>
      <c r="AN3443" s="36"/>
      <c r="AO3443" s="36"/>
      <c r="AP3443" s="36"/>
      <c r="AQ3443" s="36"/>
      <c r="AR3443" s="36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</row>
    <row r="3444" spans="6:69" x14ac:dyDescent="0.25">
      <c r="F3444" s="18"/>
      <c r="G3444" s="18"/>
      <c r="H3444" s="252"/>
      <c r="I3444" s="18"/>
      <c r="J3444" s="18"/>
      <c r="W3444" s="215"/>
      <c r="X3444" s="18"/>
      <c r="Y3444" s="31"/>
      <c r="Z3444" s="31"/>
      <c r="AA3444" s="43"/>
      <c r="AB3444" s="18"/>
      <c r="AC3444" s="18"/>
      <c r="AE3444" s="18"/>
      <c r="AF3444" s="18"/>
      <c r="AG3444" s="18"/>
      <c r="AI3444" s="18"/>
      <c r="AK3444" s="18"/>
      <c r="AL3444" s="18"/>
      <c r="AN3444" s="36"/>
      <c r="AO3444" s="36"/>
      <c r="AP3444" s="36"/>
      <c r="AQ3444" s="36"/>
      <c r="AR3444" s="36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</row>
    <row r="3445" spans="6:69" x14ac:dyDescent="0.25">
      <c r="F3445" s="18"/>
      <c r="G3445" s="18"/>
      <c r="H3445" s="252"/>
      <c r="I3445" s="18"/>
      <c r="J3445" s="18"/>
      <c r="W3445" s="215"/>
      <c r="X3445" s="18"/>
      <c r="Y3445" s="31"/>
      <c r="Z3445" s="31"/>
      <c r="AA3445" s="43"/>
      <c r="AB3445" s="18"/>
      <c r="AC3445" s="18"/>
      <c r="AE3445" s="18"/>
      <c r="AF3445" s="18"/>
      <c r="AG3445" s="18"/>
      <c r="AI3445" s="18"/>
      <c r="AK3445" s="18"/>
      <c r="AL3445" s="18"/>
      <c r="AN3445" s="36"/>
      <c r="AO3445" s="36"/>
      <c r="AP3445" s="36"/>
      <c r="AQ3445" s="36"/>
      <c r="AR3445" s="36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</row>
    <row r="3446" spans="6:69" x14ac:dyDescent="0.25">
      <c r="F3446" s="18"/>
      <c r="G3446" s="18"/>
      <c r="H3446" s="252"/>
      <c r="I3446" s="18"/>
      <c r="J3446" s="18"/>
      <c r="W3446" s="215"/>
      <c r="X3446" s="18"/>
      <c r="Y3446" s="31"/>
      <c r="Z3446" s="31"/>
      <c r="AA3446" s="43"/>
      <c r="AB3446" s="18"/>
      <c r="AC3446" s="18"/>
      <c r="AE3446" s="18"/>
      <c r="AF3446" s="18"/>
      <c r="AG3446" s="18"/>
      <c r="AI3446" s="18"/>
      <c r="AK3446" s="18"/>
      <c r="AL3446" s="18"/>
      <c r="AN3446" s="36"/>
      <c r="AO3446" s="36"/>
      <c r="AP3446" s="36"/>
      <c r="AQ3446" s="36"/>
      <c r="AR3446" s="36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</row>
    <row r="3447" spans="6:69" x14ac:dyDescent="0.25">
      <c r="F3447" s="18"/>
      <c r="G3447" s="18"/>
      <c r="H3447" s="252"/>
      <c r="I3447" s="18"/>
      <c r="J3447" s="18"/>
      <c r="W3447" s="215"/>
      <c r="X3447" s="18"/>
      <c r="Y3447" s="31"/>
      <c r="Z3447" s="31"/>
      <c r="AA3447" s="43"/>
      <c r="AB3447" s="18"/>
      <c r="AC3447" s="18"/>
      <c r="AE3447" s="18"/>
      <c r="AF3447" s="18"/>
      <c r="AG3447" s="18"/>
      <c r="AI3447" s="18"/>
      <c r="AK3447" s="18"/>
      <c r="AL3447" s="18"/>
      <c r="AN3447" s="36"/>
      <c r="AO3447" s="36"/>
      <c r="AP3447" s="36"/>
      <c r="AQ3447" s="36"/>
      <c r="AR3447" s="36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</row>
    <row r="3448" spans="6:69" x14ac:dyDescent="0.25">
      <c r="F3448" s="18"/>
      <c r="G3448" s="18"/>
      <c r="H3448" s="252"/>
      <c r="I3448" s="18"/>
      <c r="J3448" s="18"/>
      <c r="W3448" s="215"/>
      <c r="X3448" s="18"/>
      <c r="Y3448" s="31"/>
      <c r="Z3448" s="31"/>
      <c r="AA3448" s="43"/>
      <c r="AB3448" s="18"/>
      <c r="AC3448" s="18"/>
      <c r="AE3448" s="18"/>
      <c r="AF3448" s="18"/>
      <c r="AG3448" s="18"/>
      <c r="AI3448" s="18"/>
      <c r="AK3448" s="18"/>
      <c r="AL3448" s="18"/>
      <c r="AN3448" s="36"/>
      <c r="AO3448" s="36"/>
      <c r="AP3448" s="36"/>
      <c r="AQ3448" s="36"/>
      <c r="AR3448" s="36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G3448" s="18"/>
      <c r="BH3448" s="18"/>
      <c r="BI3448" s="18"/>
      <c r="BJ3448" s="18"/>
      <c r="BK3448" s="18"/>
      <c r="BL3448" s="18"/>
      <c r="BM3448" s="18"/>
      <c r="BN3448" s="18"/>
      <c r="BO3448" s="18"/>
      <c r="BP3448" s="18"/>
      <c r="BQ3448" s="18"/>
    </row>
    <row r="3449" spans="6:69" x14ac:dyDescent="0.25">
      <c r="F3449" s="18"/>
      <c r="G3449" s="18"/>
      <c r="H3449" s="252"/>
      <c r="I3449" s="18"/>
      <c r="J3449" s="18"/>
      <c r="W3449" s="215"/>
      <c r="X3449" s="18"/>
      <c r="Y3449" s="31"/>
      <c r="Z3449" s="31"/>
      <c r="AA3449" s="43"/>
      <c r="AB3449" s="18"/>
      <c r="AC3449" s="18"/>
      <c r="AE3449" s="18"/>
      <c r="AF3449" s="18"/>
      <c r="AG3449" s="18"/>
      <c r="AI3449" s="18"/>
      <c r="AK3449" s="18"/>
      <c r="AL3449" s="18"/>
      <c r="AN3449" s="36"/>
      <c r="AO3449" s="36"/>
      <c r="AP3449" s="36"/>
      <c r="AQ3449" s="36"/>
      <c r="AR3449" s="36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  <c r="BQ3449" s="18"/>
    </row>
    <row r="3450" spans="6:69" x14ac:dyDescent="0.25">
      <c r="F3450" s="18"/>
      <c r="G3450" s="18"/>
      <c r="H3450" s="252"/>
      <c r="I3450" s="18"/>
      <c r="J3450" s="18"/>
      <c r="W3450" s="215"/>
      <c r="X3450" s="18"/>
      <c r="Y3450" s="31"/>
      <c r="Z3450" s="31"/>
      <c r="AA3450" s="43"/>
      <c r="AB3450" s="18"/>
      <c r="AC3450" s="18"/>
      <c r="AE3450" s="18"/>
      <c r="AF3450" s="18"/>
      <c r="AG3450" s="18"/>
      <c r="AI3450" s="18"/>
      <c r="AK3450" s="18"/>
      <c r="AL3450" s="18"/>
      <c r="AN3450" s="36"/>
      <c r="AO3450" s="36"/>
      <c r="AP3450" s="36"/>
      <c r="AQ3450" s="36"/>
      <c r="AR3450" s="36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G3450" s="18"/>
      <c r="BH3450" s="18"/>
      <c r="BI3450" s="18"/>
      <c r="BJ3450" s="18"/>
      <c r="BK3450" s="18"/>
      <c r="BL3450" s="18"/>
      <c r="BM3450" s="18"/>
      <c r="BN3450" s="18"/>
      <c r="BO3450" s="18"/>
      <c r="BP3450" s="18"/>
      <c r="BQ3450" s="18"/>
    </row>
    <row r="3451" spans="6:69" x14ac:dyDescent="0.25">
      <c r="F3451" s="18"/>
      <c r="G3451" s="18"/>
      <c r="H3451" s="252"/>
      <c r="I3451" s="18"/>
      <c r="J3451" s="18"/>
      <c r="W3451" s="215"/>
      <c r="X3451" s="18"/>
      <c r="Y3451" s="31"/>
      <c r="Z3451" s="31"/>
      <c r="AA3451" s="43"/>
      <c r="AB3451" s="18"/>
      <c r="AC3451" s="18"/>
      <c r="AE3451" s="18"/>
      <c r="AF3451" s="18"/>
      <c r="AG3451" s="18"/>
      <c r="AI3451" s="18"/>
      <c r="AK3451" s="18"/>
      <c r="AL3451" s="18"/>
      <c r="AN3451" s="36"/>
      <c r="AO3451" s="36"/>
      <c r="AP3451" s="36"/>
      <c r="AQ3451" s="36"/>
      <c r="AR3451" s="36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  <c r="BQ3451" s="18"/>
    </row>
    <row r="3452" spans="6:69" x14ac:dyDescent="0.25">
      <c r="F3452" s="18"/>
      <c r="G3452" s="18"/>
      <c r="H3452" s="252"/>
      <c r="I3452" s="18"/>
      <c r="J3452" s="18"/>
      <c r="W3452" s="215"/>
      <c r="X3452" s="18"/>
      <c r="Y3452" s="31"/>
      <c r="Z3452" s="31"/>
      <c r="AA3452" s="43"/>
      <c r="AB3452" s="18"/>
      <c r="AC3452" s="18"/>
      <c r="AE3452" s="18"/>
      <c r="AF3452" s="18"/>
      <c r="AG3452" s="18"/>
      <c r="AI3452" s="18"/>
      <c r="AK3452" s="18"/>
      <c r="AL3452" s="18"/>
      <c r="AN3452" s="36"/>
      <c r="AO3452" s="36"/>
      <c r="AP3452" s="36"/>
      <c r="AQ3452" s="36"/>
      <c r="AR3452" s="36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G3452" s="18"/>
      <c r="BH3452" s="18"/>
      <c r="BI3452" s="18"/>
      <c r="BJ3452" s="18"/>
      <c r="BK3452" s="18"/>
      <c r="BL3452" s="18"/>
      <c r="BM3452" s="18"/>
      <c r="BN3452" s="18"/>
      <c r="BO3452" s="18"/>
      <c r="BP3452" s="18"/>
      <c r="BQ3452" s="18"/>
    </row>
    <row r="3453" spans="6:69" x14ac:dyDescent="0.25">
      <c r="F3453" s="18"/>
      <c r="G3453" s="18"/>
      <c r="H3453" s="252"/>
      <c r="I3453" s="18"/>
      <c r="J3453" s="18"/>
      <c r="W3453" s="215"/>
      <c r="X3453" s="18"/>
      <c r="Y3453" s="31"/>
      <c r="Z3453" s="31"/>
      <c r="AA3453" s="43"/>
      <c r="AB3453" s="18"/>
      <c r="AC3453" s="18"/>
      <c r="AE3453" s="18"/>
      <c r="AF3453" s="18"/>
      <c r="AG3453" s="18"/>
      <c r="AI3453" s="18"/>
      <c r="AK3453" s="18"/>
      <c r="AL3453" s="18"/>
      <c r="AN3453" s="36"/>
      <c r="AO3453" s="36"/>
      <c r="AP3453" s="36"/>
      <c r="AQ3453" s="36"/>
      <c r="AR3453" s="36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G3453" s="18"/>
      <c r="BH3453" s="18"/>
      <c r="BI3453" s="18"/>
      <c r="BJ3453" s="18"/>
      <c r="BK3453" s="18"/>
      <c r="BL3453" s="18"/>
      <c r="BM3453" s="18"/>
      <c r="BN3453" s="18"/>
      <c r="BO3453" s="18"/>
      <c r="BP3453" s="18"/>
      <c r="BQ3453" s="18"/>
    </row>
    <row r="3454" spans="6:69" x14ac:dyDescent="0.25">
      <c r="F3454" s="18"/>
      <c r="G3454" s="18"/>
      <c r="H3454" s="252"/>
      <c r="I3454" s="18"/>
      <c r="J3454" s="18"/>
      <c r="W3454" s="215"/>
      <c r="X3454" s="18"/>
      <c r="Y3454" s="31"/>
      <c r="Z3454" s="31"/>
      <c r="AA3454" s="43"/>
      <c r="AB3454" s="18"/>
      <c r="AC3454" s="18"/>
      <c r="AE3454" s="18"/>
      <c r="AF3454" s="18"/>
      <c r="AG3454" s="18"/>
      <c r="AI3454" s="18"/>
      <c r="AK3454" s="18"/>
      <c r="AL3454" s="18"/>
      <c r="AN3454" s="36"/>
      <c r="AO3454" s="36"/>
      <c r="AP3454" s="36"/>
      <c r="AQ3454" s="36"/>
      <c r="AR3454" s="36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G3454" s="18"/>
      <c r="BH3454" s="18"/>
      <c r="BI3454" s="18"/>
      <c r="BJ3454" s="18"/>
      <c r="BK3454" s="18"/>
      <c r="BL3454" s="18"/>
      <c r="BM3454" s="18"/>
      <c r="BN3454" s="18"/>
      <c r="BO3454" s="18"/>
      <c r="BP3454" s="18"/>
      <c r="BQ3454" s="18"/>
    </row>
    <row r="3455" spans="6:69" x14ac:dyDescent="0.25">
      <c r="F3455" s="18"/>
      <c r="G3455" s="18"/>
      <c r="H3455" s="252"/>
      <c r="I3455" s="18"/>
      <c r="J3455" s="18"/>
      <c r="W3455" s="215"/>
      <c r="X3455" s="18"/>
      <c r="Y3455" s="31"/>
      <c r="Z3455" s="31"/>
      <c r="AA3455" s="43"/>
      <c r="AB3455" s="18"/>
      <c r="AC3455" s="18"/>
      <c r="AE3455" s="18"/>
      <c r="AF3455" s="18"/>
      <c r="AG3455" s="18"/>
      <c r="AI3455" s="18"/>
      <c r="AK3455" s="18"/>
      <c r="AL3455" s="18"/>
      <c r="AN3455" s="36"/>
      <c r="AO3455" s="36"/>
      <c r="AP3455" s="36"/>
      <c r="AQ3455" s="36"/>
      <c r="AR3455" s="36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  <c r="BQ3455" s="18"/>
    </row>
    <row r="3456" spans="6:69" x14ac:dyDescent="0.25">
      <c r="F3456" s="18"/>
      <c r="G3456" s="18"/>
      <c r="H3456" s="252"/>
      <c r="I3456" s="18"/>
      <c r="J3456" s="18"/>
      <c r="W3456" s="215"/>
      <c r="X3456" s="18"/>
      <c r="Y3456" s="31"/>
      <c r="Z3456" s="31"/>
      <c r="AA3456" s="43"/>
      <c r="AB3456" s="18"/>
      <c r="AC3456" s="18"/>
      <c r="AE3456" s="18"/>
      <c r="AF3456" s="18"/>
      <c r="AG3456" s="18"/>
      <c r="AI3456" s="18"/>
      <c r="AK3456" s="18"/>
      <c r="AL3456" s="18"/>
      <c r="AN3456" s="36"/>
      <c r="AO3456" s="36"/>
      <c r="AP3456" s="36"/>
      <c r="AQ3456" s="36"/>
      <c r="AR3456" s="36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G3456" s="18"/>
      <c r="BH3456" s="18"/>
      <c r="BI3456" s="18"/>
      <c r="BJ3456" s="18"/>
      <c r="BK3456" s="18"/>
      <c r="BL3456" s="18"/>
      <c r="BM3456" s="18"/>
      <c r="BN3456" s="18"/>
      <c r="BO3456" s="18"/>
      <c r="BP3456" s="18"/>
      <c r="BQ3456" s="18"/>
    </row>
    <row r="3457" spans="6:69" x14ac:dyDescent="0.25">
      <c r="F3457" s="18"/>
      <c r="G3457" s="18"/>
      <c r="H3457" s="252"/>
      <c r="I3457" s="18"/>
      <c r="J3457" s="18"/>
      <c r="W3457" s="215"/>
      <c r="X3457" s="18"/>
      <c r="Y3457" s="31"/>
      <c r="Z3457" s="31"/>
      <c r="AA3457" s="43"/>
      <c r="AB3457" s="18"/>
      <c r="AC3457" s="18"/>
      <c r="AE3457" s="18"/>
      <c r="AF3457" s="18"/>
      <c r="AG3457" s="18"/>
      <c r="AI3457" s="18"/>
      <c r="AK3457" s="18"/>
      <c r="AL3457" s="18"/>
      <c r="AN3457" s="36"/>
      <c r="AO3457" s="36"/>
      <c r="AP3457" s="36"/>
      <c r="AQ3457" s="36"/>
      <c r="AR3457" s="36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8"/>
      <c r="BL3457" s="18"/>
      <c r="BM3457" s="18"/>
      <c r="BN3457" s="18"/>
      <c r="BO3457" s="18"/>
      <c r="BP3457" s="18"/>
      <c r="BQ3457" s="18"/>
    </row>
    <row r="3458" spans="6:69" x14ac:dyDescent="0.25">
      <c r="F3458" s="18"/>
      <c r="G3458" s="18"/>
      <c r="H3458" s="252"/>
      <c r="I3458" s="18"/>
      <c r="J3458" s="18"/>
      <c r="W3458" s="215"/>
      <c r="X3458" s="18"/>
      <c r="Y3458" s="31"/>
      <c r="Z3458" s="31"/>
      <c r="AA3458" s="43"/>
      <c r="AB3458" s="18"/>
      <c r="AC3458" s="18"/>
      <c r="AE3458" s="18"/>
      <c r="AF3458" s="18"/>
      <c r="AG3458" s="18"/>
      <c r="AI3458" s="18"/>
      <c r="AK3458" s="18"/>
      <c r="AL3458" s="18"/>
      <c r="AN3458" s="36"/>
      <c r="AO3458" s="36"/>
      <c r="AP3458" s="36"/>
      <c r="AQ3458" s="36"/>
      <c r="AR3458" s="36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G3458" s="18"/>
      <c r="BH3458" s="18"/>
      <c r="BI3458" s="18"/>
      <c r="BJ3458" s="18"/>
      <c r="BK3458" s="18"/>
      <c r="BL3458" s="18"/>
      <c r="BM3458" s="18"/>
      <c r="BN3458" s="18"/>
      <c r="BO3458" s="18"/>
      <c r="BP3458" s="18"/>
      <c r="BQ3458" s="18"/>
    </row>
    <row r="3459" spans="6:69" x14ac:dyDescent="0.25">
      <c r="F3459" s="18"/>
      <c r="G3459" s="18"/>
      <c r="H3459" s="252"/>
      <c r="I3459" s="18"/>
      <c r="J3459" s="18"/>
      <c r="W3459" s="215"/>
      <c r="X3459" s="18"/>
      <c r="Y3459" s="31"/>
      <c r="Z3459" s="31"/>
      <c r="AA3459" s="43"/>
      <c r="AB3459" s="18"/>
      <c r="AC3459" s="18"/>
      <c r="AE3459" s="18"/>
      <c r="AF3459" s="18"/>
      <c r="AG3459" s="18"/>
      <c r="AI3459" s="18"/>
      <c r="AK3459" s="18"/>
      <c r="AL3459" s="18"/>
      <c r="AN3459" s="36"/>
      <c r="AO3459" s="36"/>
      <c r="AP3459" s="36"/>
      <c r="AQ3459" s="36"/>
      <c r="AR3459" s="36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  <c r="BQ3459" s="18"/>
    </row>
    <row r="3460" spans="6:69" x14ac:dyDescent="0.25">
      <c r="F3460" s="18"/>
      <c r="G3460" s="18"/>
      <c r="H3460" s="252"/>
      <c r="I3460" s="18"/>
      <c r="J3460" s="18"/>
      <c r="W3460" s="215"/>
      <c r="X3460" s="18"/>
      <c r="Y3460" s="31"/>
      <c r="Z3460" s="31"/>
      <c r="AA3460" s="43"/>
      <c r="AB3460" s="18"/>
      <c r="AC3460" s="18"/>
      <c r="AE3460" s="18"/>
      <c r="AF3460" s="18"/>
      <c r="AG3460" s="18"/>
      <c r="AI3460" s="18"/>
      <c r="AK3460" s="18"/>
      <c r="AL3460" s="18"/>
      <c r="AN3460" s="36"/>
      <c r="AO3460" s="36"/>
      <c r="AP3460" s="36"/>
      <c r="AQ3460" s="36"/>
      <c r="AR3460" s="36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G3460" s="18"/>
      <c r="BH3460" s="18"/>
      <c r="BI3460" s="18"/>
      <c r="BJ3460" s="18"/>
      <c r="BK3460" s="18"/>
      <c r="BL3460" s="18"/>
      <c r="BM3460" s="18"/>
      <c r="BN3460" s="18"/>
      <c r="BO3460" s="18"/>
      <c r="BP3460" s="18"/>
      <c r="BQ3460" s="18"/>
    </row>
    <row r="3461" spans="6:69" x14ac:dyDescent="0.25">
      <c r="F3461" s="18"/>
      <c r="G3461" s="18"/>
      <c r="H3461" s="252"/>
      <c r="I3461" s="18"/>
      <c r="J3461" s="18"/>
      <c r="W3461" s="215"/>
      <c r="X3461" s="18"/>
      <c r="Y3461" s="31"/>
      <c r="Z3461" s="31"/>
      <c r="AA3461" s="43"/>
      <c r="AB3461" s="18"/>
      <c r="AC3461" s="18"/>
      <c r="AE3461" s="18"/>
      <c r="AF3461" s="18"/>
      <c r="AG3461" s="18"/>
      <c r="AI3461" s="18"/>
      <c r="AK3461" s="18"/>
      <c r="AL3461" s="18"/>
      <c r="AN3461" s="36"/>
      <c r="AO3461" s="36"/>
      <c r="AP3461" s="36"/>
      <c r="AQ3461" s="36"/>
      <c r="AR3461" s="36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  <c r="BQ3461" s="18"/>
    </row>
    <row r="3462" spans="6:69" x14ac:dyDescent="0.25">
      <c r="F3462" s="18"/>
      <c r="G3462" s="18"/>
      <c r="H3462" s="252"/>
      <c r="I3462" s="18"/>
      <c r="J3462" s="18"/>
      <c r="W3462" s="215"/>
      <c r="X3462" s="18"/>
      <c r="Y3462" s="31"/>
      <c r="Z3462" s="31"/>
      <c r="AA3462" s="43"/>
      <c r="AB3462" s="18"/>
      <c r="AC3462" s="18"/>
      <c r="AE3462" s="18"/>
      <c r="AF3462" s="18"/>
      <c r="AG3462" s="18"/>
      <c r="AI3462" s="18"/>
      <c r="AK3462" s="18"/>
      <c r="AL3462" s="18"/>
      <c r="AN3462" s="36"/>
      <c r="AO3462" s="36"/>
      <c r="AP3462" s="36"/>
      <c r="AQ3462" s="36"/>
      <c r="AR3462" s="36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G3462" s="18"/>
      <c r="BH3462" s="18"/>
      <c r="BI3462" s="18"/>
      <c r="BJ3462" s="18"/>
      <c r="BK3462" s="18"/>
      <c r="BL3462" s="18"/>
      <c r="BM3462" s="18"/>
      <c r="BN3462" s="18"/>
      <c r="BO3462" s="18"/>
      <c r="BP3462" s="18"/>
      <c r="BQ3462" s="18"/>
    </row>
    <row r="3463" spans="6:69" x14ac:dyDescent="0.25">
      <c r="F3463" s="18"/>
      <c r="G3463" s="18"/>
      <c r="H3463" s="252"/>
      <c r="I3463" s="18"/>
      <c r="J3463" s="18"/>
      <c r="W3463" s="215"/>
      <c r="X3463" s="18"/>
      <c r="Y3463" s="31"/>
      <c r="Z3463" s="31"/>
      <c r="AA3463" s="43"/>
      <c r="AB3463" s="18"/>
      <c r="AC3463" s="18"/>
      <c r="AE3463" s="18"/>
      <c r="AF3463" s="18"/>
      <c r="AG3463" s="18"/>
      <c r="AI3463" s="18"/>
      <c r="AK3463" s="18"/>
      <c r="AL3463" s="18"/>
      <c r="AN3463" s="36"/>
      <c r="AO3463" s="36"/>
      <c r="AP3463" s="36"/>
      <c r="AQ3463" s="36"/>
      <c r="AR3463" s="36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  <c r="BQ3463" s="18"/>
    </row>
    <row r="3464" spans="6:69" x14ac:dyDescent="0.25">
      <c r="F3464" s="18"/>
      <c r="G3464" s="18"/>
      <c r="H3464" s="252"/>
      <c r="I3464" s="18"/>
      <c r="J3464" s="18"/>
      <c r="W3464" s="215"/>
      <c r="X3464" s="18"/>
      <c r="Y3464" s="31"/>
      <c r="Z3464" s="31"/>
      <c r="AA3464" s="43"/>
      <c r="AB3464" s="18"/>
      <c r="AC3464" s="18"/>
      <c r="AE3464" s="18"/>
      <c r="AF3464" s="18"/>
      <c r="AG3464" s="18"/>
      <c r="AI3464" s="18"/>
      <c r="AK3464" s="18"/>
      <c r="AL3464" s="18"/>
      <c r="AN3464" s="36"/>
      <c r="AO3464" s="36"/>
      <c r="AP3464" s="36"/>
      <c r="AQ3464" s="36"/>
      <c r="AR3464" s="36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G3464" s="18"/>
      <c r="BH3464" s="18"/>
      <c r="BI3464" s="18"/>
      <c r="BJ3464" s="18"/>
      <c r="BK3464" s="18"/>
      <c r="BL3464" s="18"/>
      <c r="BM3464" s="18"/>
      <c r="BN3464" s="18"/>
      <c r="BO3464" s="18"/>
      <c r="BP3464" s="18"/>
      <c r="BQ3464" s="18"/>
    </row>
    <row r="3465" spans="6:69" x14ac:dyDescent="0.25">
      <c r="F3465" s="18"/>
      <c r="G3465" s="18"/>
      <c r="H3465" s="252"/>
      <c r="I3465" s="18"/>
      <c r="J3465" s="18"/>
      <c r="W3465" s="215"/>
      <c r="X3465" s="18"/>
      <c r="Y3465" s="31"/>
      <c r="Z3465" s="31"/>
      <c r="AA3465" s="43"/>
      <c r="AB3465" s="18"/>
      <c r="AC3465" s="18"/>
      <c r="AE3465" s="18"/>
      <c r="AF3465" s="18"/>
      <c r="AG3465" s="18"/>
      <c r="AI3465" s="18"/>
      <c r="AK3465" s="18"/>
      <c r="AL3465" s="18"/>
      <c r="AN3465" s="36"/>
      <c r="AO3465" s="36"/>
      <c r="AP3465" s="36"/>
      <c r="AQ3465" s="36"/>
      <c r="AR3465" s="36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  <c r="BQ3465" s="18"/>
    </row>
    <row r="3466" spans="6:69" x14ac:dyDescent="0.25">
      <c r="F3466" s="18"/>
      <c r="G3466" s="18"/>
      <c r="H3466" s="252"/>
      <c r="I3466" s="18"/>
      <c r="J3466" s="18"/>
      <c r="W3466" s="215"/>
      <c r="X3466" s="18"/>
      <c r="Y3466" s="31"/>
      <c r="Z3466" s="31"/>
      <c r="AA3466" s="43"/>
      <c r="AB3466" s="18"/>
      <c r="AC3466" s="18"/>
      <c r="AE3466" s="18"/>
      <c r="AF3466" s="18"/>
      <c r="AG3466" s="18"/>
      <c r="AI3466" s="18"/>
      <c r="AK3466" s="18"/>
      <c r="AL3466" s="18"/>
      <c r="AN3466" s="36"/>
      <c r="AO3466" s="36"/>
      <c r="AP3466" s="36"/>
      <c r="AQ3466" s="36"/>
      <c r="AR3466" s="36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G3466" s="18"/>
      <c r="BH3466" s="18"/>
      <c r="BI3466" s="18"/>
      <c r="BJ3466" s="18"/>
      <c r="BK3466" s="18"/>
      <c r="BL3466" s="18"/>
      <c r="BM3466" s="18"/>
      <c r="BN3466" s="18"/>
      <c r="BO3466" s="18"/>
      <c r="BP3466" s="18"/>
      <c r="BQ3466" s="18"/>
    </row>
    <row r="3467" spans="6:69" x14ac:dyDescent="0.25">
      <c r="F3467" s="18"/>
      <c r="G3467" s="18"/>
      <c r="H3467" s="252"/>
      <c r="I3467" s="18"/>
      <c r="J3467" s="18"/>
      <c r="W3467" s="215"/>
      <c r="X3467" s="18"/>
      <c r="Y3467" s="31"/>
      <c r="Z3467" s="31"/>
      <c r="AA3467" s="43"/>
      <c r="AB3467" s="18"/>
      <c r="AC3467" s="18"/>
      <c r="AE3467" s="18"/>
      <c r="AF3467" s="18"/>
      <c r="AG3467" s="18"/>
      <c r="AI3467" s="18"/>
      <c r="AK3467" s="18"/>
      <c r="AL3467" s="18"/>
      <c r="AN3467" s="36"/>
      <c r="AO3467" s="36"/>
      <c r="AP3467" s="36"/>
      <c r="AQ3467" s="36"/>
      <c r="AR3467" s="36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  <c r="BQ3467" s="18"/>
    </row>
    <row r="3468" spans="6:69" x14ac:dyDescent="0.25">
      <c r="F3468" s="18"/>
      <c r="G3468" s="18"/>
      <c r="H3468" s="252"/>
      <c r="I3468" s="18"/>
      <c r="J3468" s="18"/>
      <c r="W3468" s="215"/>
      <c r="X3468" s="18"/>
      <c r="Y3468" s="31"/>
      <c r="Z3468" s="31"/>
      <c r="AA3468" s="43"/>
      <c r="AB3468" s="18"/>
      <c r="AC3468" s="18"/>
      <c r="AE3468" s="18"/>
      <c r="AF3468" s="18"/>
      <c r="AG3468" s="18"/>
      <c r="AI3468" s="18"/>
      <c r="AK3468" s="18"/>
      <c r="AL3468" s="18"/>
      <c r="AN3468" s="36"/>
      <c r="AO3468" s="36"/>
      <c r="AP3468" s="36"/>
      <c r="AQ3468" s="36"/>
      <c r="AR3468" s="36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G3468" s="18"/>
      <c r="BH3468" s="18"/>
      <c r="BI3468" s="18"/>
      <c r="BJ3468" s="18"/>
      <c r="BK3468" s="18"/>
      <c r="BL3468" s="18"/>
      <c r="BM3468" s="18"/>
      <c r="BN3468" s="18"/>
      <c r="BO3468" s="18"/>
      <c r="BP3468" s="18"/>
      <c r="BQ3468" s="18"/>
    </row>
    <row r="3469" spans="6:69" x14ac:dyDescent="0.25">
      <c r="F3469" s="18"/>
      <c r="G3469" s="18"/>
      <c r="H3469" s="252"/>
      <c r="I3469" s="18"/>
      <c r="J3469" s="18"/>
      <c r="W3469" s="215"/>
      <c r="X3469" s="18"/>
      <c r="Y3469" s="31"/>
      <c r="Z3469" s="31"/>
      <c r="AA3469" s="43"/>
      <c r="AB3469" s="18"/>
      <c r="AC3469" s="18"/>
      <c r="AE3469" s="18"/>
      <c r="AF3469" s="18"/>
      <c r="AG3469" s="18"/>
      <c r="AI3469" s="18"/>
      <c r="AK3469" s="18"/>
      <c r="AL3469" s="18"/>
      <c r="AN3469" s="36"/>
      <c r="AO3469" s="36"/>
      <c r="AP3469" s="36"/>
      <c r="AQ3469" s="36"/>
      <c r="AR3469" s="36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  <c r="BQ3469" s="18"/>
    </row>
    <row r="3470" spans="6:69" x14ac:dyDescent="0.25">
      <c r="F3470" s="18"/>
      <c r="G3470" s="18"/>
      <c r="H3470" s="252"/>
      <c r="I3470" s="18"/>
      <c r="J3470" s="18"/>
      <c r="W3470" s="215"/>
      <c r="X3470" s="18"/>
      <c r="Y3470" s="31"/>
      <c r="Z3470" s="31"/>
      <c r="AA3470" s="43"/>
      <c r="AB3470" s="18"/>
      <c r="AC3470" s="18"/>
      <c r="AE3470" s="18"/>
      <c r="AF3470" s="18"/>
      <c r="AG3470" s="18"/>
      <c r="AI3470" s="18"/>
      <c r="AK3470" s="18"/>
      <c r="AL3470" s="18"/>
      <c r="AN3470" s="36"/>
      <c r="AO3470" s="36"/>
      <c r="AP3470" s="36"/>
      <c r="AQ3470" s="36"/>
      <c r="AR3470" s="36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G3470" s="18"/>
      <c r="BH3470" s="18"/>
      <c r="BI3470" s="18"/>
      <c r="BJ3470" s="18"/>
      <c r="BK3470" s="18"/>
      <c r="BL3470" s="18"/>
      <c r="BM3470" s="18"/>
      <c r="BN3470" s="18"/>
      <c r="BO3470" s="18"/>
      <c r="BP3470" s="18"/>
      <c r="BQ3470" s="18"/>
    </row>
    <row r="3471" spans="6:69" x14ac:dyDescent="0.25">
      <c r="F3471" s="18"/>
      <c r="G3471" s="18"/>
      <c r="H3471" s="252"/>
      <c r="I3471" s="18"/>
      <c r="J3471" s="18"/>
      <c r="W3471" s="215"/>
      <c r="X3471" s="18"/>
      <c r="Y3471" s="31"/>
      <c r="Z3471" s="31"/>
      <c r="AA3471" s="43"/>
      <c r="AB3471" s="18"/>
      <c r="AC3471" s="18"/>
      <c r="AE3471" s="18"/>
      <c r="AF3471" s="18"/>
      <c r="AG3471" s="18"/>
      <c r="AI3471" s="18"/>
      <c r="AK3471" s="18"/>
      <c r="AL3471" s="18"/>
      <c r="AN3471" s="36"/>
      <c r="AO3471" s="36"/>
      <c r="AP3471" s="36"/>
      <c r="AQ3471" s="36"/>
      <c r="AR3471" s="36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8"/>
      <c r="BL3471" s="18"/>
      <c r="BM3471" s="18"/>
      <c r="BN3471" s="18"/>
      <c r="BO3471" s="18"/>
      <c r="BP3471" s="18"/>
      <c r="BQ3471" s="18"/>
    </row>
    <row r="3472" spans="6:69" x14ac:dyDescent="0.25">
      <c r="F3472" s="18"/>
      <c r="G3472" s="18"/>
      <c r="H3472" s="252"/>
      <c r="I3472" s="18"/>
      <c r="J3472" s="18"/>
      <c r="W3472" s="215"/>
      <c r="X3472" s="18"/>
      <c r="Y3472" s="31"/>
      <c r="Z3472" s="31"/>
      <c r="AA3472" s="43"/>
      <c r="AB3472" s="18"/>
      <c r="AC3472" s="18"/>
      <c r="AE3472" s="18"/>
      <c r="AF3472" s="18"/>
      <c r="AG3472" s="18"/>
      <c r="AI3472" s="18"/>
      <c r="AK3472" s="18"/>
      <c r="AL3472" s="18"/>
      <c r="AN3472" s="36"/>
      <c r="AO3472" s="36"/>
      <c r="AP3472" s="36"/>
      <c r="AQ3472" s="36"/>
      <c r="AR3472" s="36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G3472" s="18"/>
      <c r="BH3472" s="18"/>
      <c r="BI3472" s="18"/>
      <c r="BJ3472" s="18"/>
      <c r="BK3472" s="18"/>
      <c r="BL3472" s="18"/>
      <c r="BM3472" s="18"/>
      <c r="BN3472" s="18"/>
      <c r="BO3472" s="18"/>
      <c r="BP3472" s="18"/>
      <c r="BQ3472" s="18"/>
    </row>
    <row r="3473" spans="6:69" x14ac:dyDescent="0.25">
      <c r="F3473" s="18"/>
      <c r="G3473" s="18"/>
      <c r="H3473" s="252"/>
      <c r="I3473" s="18"/>
      <c r="J3473" s="18"/>
      <c r="W3473" s="215"/>
      <c r="X3473" s="18"/>
      <c r="Y3473" s="31"/>
      <c r="Z3473" s="31"/>
      <c r="AA3473" s="43"/>
      <c r="AB3473" s="18"/>
      <c r="AC3473" s="18"/>
      <c r="AE3473" s="18"/>
      <c r="AF3473" s="18"/>
      <c r="AG3473" s="18"/>
      <c r="AI3473" s="18"/>
      <c r="AK3473" s="18"/>
      <c r="AL3473" s="18"/>
      <c r="AN3473" s="36"/>
      <c r="AO3473" s="36"/>
      <c r="AP3473" s="36"/>
      <c r="AQ3473" s="36"/>
      <c r="AR3473" s="36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  <c r="BQ3473" s="18"/>
    </row>
    <row r="3474" spans="6:69" x14ac:dyDescent="0.25">
      <c r="F3474" s="18"/>
      <c r="G3474" s="18"/>
      <c r="H3474" s="252"/>
      <c r="I3474" s="18"/>
      <c r="J3474" s="18"/>
      <c r="W3474" s="215"/>
      <c r="X3474" s="18"/>
      <c r="Y3474" s="31"/>
      <c r="Z3474" s="31"/>
      <c r="AA3474" s="43"/>
      <c r="AB3474" s="18"/>
      <c r="AC3474" s="18"/>
      <c r="AE3474" s="18"/>
      <c r="AF3474" s="18"/>
      <c r="AG3474" s="18"/>
      <c r="AI3474" s="18"/>
      <c r="AK3474" s="18"/>
      <c r="AL3474" s="18"/>
      <c r="AN3474" s="36"/>
      <c r="AO3474" s="36"/>
      <c r="AP3474" s="36"/>
      <c r="AQ3474" s="36"/>
      <c r="AR3474" s="36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G3474" s="18"/>
      <c r="BH3474" s="18"/>
      <c r="BI3474" s="18"/>
      <c r="BJ3474" s="18"/>
      <c r="BK3474" s="18"/>
      <c r="BL3474" s="18"/>
      <c r="BM3474" s="18"/>
      <c r="BN3474" s="18"/>
      <c r="BO3474" s="18"/>
      <c r="BP3474" s="18"/>
      <c r="BQ3474" s="18"/>
    </row>
    <row r="3475" spans="6:69" x14ac:dyDescent="0.25">
      <c r="F3475" s="18"/>
      <c r="G3475" s="18"/>
      <c r="H3475" s="252"/>
      <c r="I3475" s="18"/>
      <c r="J3475" s="18"/>
      <c r="W3475" s="215"/>
      <c r="X3475" s="18"/>
      <c r="Y3475" s="31"/>
      <c r="Z3475" s="31"/>
      <c r="AA3475" s="43"/>
      <c r="AB3475" s="18"/>
      <c r="AC3475" s="18"/>
      <c r="AE3475" s="18"/>
      <c r="AF3475" s="18"/>
      <c r="AG3475" s="18"/>
      <c r="AI3475" s="18"/>
      <c r="AK3475" s="18"/>
      <c r="AL3475" s="18"/>
      <c r="AN3475" s="36"/>
      <c r="AO3475" s="36"/>
      <c r="AP3475" s="36"/>
      <c r="AQ3475" s="36"/>
      <c r="AR3475" s="36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8"/>
      <c r="BL3475" s="18"/>
      <c r="BM3475" s="18"/>
      <c r="BN3475" s="18"/>
      <c r="BO3475" s="18"/>
      <c r="BP3475" s="18"/>
      <c r="BQ3475" s="18"/>
    </row>
    <row r="3476" spans="6:69" x14ac:dyDescent="0.25">
      <c r="F3476" s="18"/>
      <c r="G3476" s="18"/>
      <c r="H3476" s="252"/>
      <c r="I3476" s="18"/>
      <c r="J3476" s="18"/>
      <c r="W3476" s="215"/>
      <c r="X3476" s="18"/>
      <c r="Y3476" s="31"/>
      <c r="Z3476" s="31"/>
      <c r="AA3476" s="43"/>
      <c r="AB3476" s="18"/>
      <c r="AC3476" s="18"/>
      <c r="AE3476" s="18"/>
      <c r="AF3476" s="18"/>
      <c r="AG3476" s="18"/>
      <c r="AI3476" s="18"/>
      <c r="AK3476" s="18"/>
      <c r="AL3476" s="18"/>
      <c r="AN3476" s="36"/>
      <c r="AO3476" s="36"/>
      <c r="AP3476" s="36"/>
      <c r="AQ3476" s="36"/>
      <c r="AR3476" s="36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G3476" s="18"/>
      <c r="BH3476" s="18"/>
      <c r="BI3476" s="18"/>
      <c r="BJ3476" s="18"/>
      <c r="BK3476" s="18"/>
      <c r="BL3476" s="18"/>
      <c r="BM3476" s="18"/>
      <c r="BN3476" s="18"/>
      <c r="BO3476" s="18"/>
      <c r="BP3476" s="18"/>
      <c r="BQ3476" s="18"/>
    </row>
    <row r="3477" spans="6:69" x14ac:dyDescent="0.25">
      <c r="F3477" s="18"/>
      <c r="G3477" s="18"/>
      <c r="H3477" s="252"/>
      <c r="I3477" s="18"/>
      <c r="J3477" s="18"/>
      <c r="W3477" s="215"/>
      <c r="X3477" s="18"/>
      <c r="Y3477" s="31"/>
      <c r="Z3477" s="31"/>
      <c r="AA3477" s="43"/>
      <c r="AB3477" s="18"/>
      <c r="AC3477" s="18"/>
      <c r="AE3477" s="18"/>
      <c r="AF3477" s="18"/>
      <c r="AG3477" s="18"/>
      <c r="AI3477" s="18"/>
      <c r="AK3477" s="18"/>
      <c r="AL3477" s="18"/>
      <c r="AN3477" s="36"/>
      <c r="AO3477" s="36"/>
      <c r="AP3477" s="36"/>
      <c r="AQ3477" s="36"/>
      <c r="AR3477" s="36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  <c r="BQ3477" s="18"/>
    </row>
    <row r="3478" spans="6:69" x14ac:dyDescent="0.25">
      <c r="F3478" s="18"/>
      <c r="G3478" s="18"/>
      <c r="H3478" s="252"/>
      <c r="I3478" s="18"/>
      <c r="J3478" s="18"/>
      <c r="W3478" s="215"/>
      <c r="X3478" s="18"/>
      <c r="Y3478" s="31"/>
      <c r="Z3478" s="31"/>
      <c r="AA3478" s="43"/>
      <c r="AB3478" s="18"/>
      <c r="AC3478" s="18"/>
      <c r="AE3478" s="18"/>
      <c r="AF3478" s="18"/>
      <c r="AG3478" s="18"/>
      <c r="AI3478" s="18"/>
      <c r="AK3478" s="18"/>
      <c r="AL3478" s="18"/>
      <c r="AN3478" s="36"/>
      <c r="AO3478" s="36"/>
      <c r="AP3478" s="36"/>
      <c r="AQ3478" s="36"/>
      <c r="AR3478" s="36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G3478" s="18"/>
      <c r="BH3478" s="18"/>
      <c r="BI3478" s="18"/>
      <c r="BJ3478" s="18"/>
      <c r="BK3478" s="18"/>
      <c r="BL3478" s="18"/>
      <c r="BM3478" s="18"/>
      <c r="BN3478" s="18"/>
      <c r="BO3478" s="18"/>
      <c r="BP3478" s="18"/>
      <c r="BQ3478" s="18"/>
    </row>
    <row r="3479" spans="6:69" x14ac:dyDescent="0.25">
      <c r="F3479" s="18"/>
      <c r="G3479" s="18"/>
      <c r="H3479" s="252"/>
      <c r="I3479" s="18"/>
      <c r="J3479" s="18"/>
      <c r="W3479" s="215"/>
      <c r="X3479" s="18"/>
      <c r="Y3479" s="31"/>
      <c r="Z3479" s="31"/>
      <c r="AA3479" s="43"/>
      <c r="AB3479" s="18"/>
      <c r="AC3479" s="18"/>
      <c r="AE3479" s="18"/>
      <c r="AF3479" s="18"/>
      <c r="AG3479" s="18"/>
      <c r="AI3479" s="18"/>
      <c r="AK3479" s="18"/>
      <c r="AL3479" s="18"/>
      <c r="AN3479" s="36"/>
      <c r="AO3479" s="36"/>
      <c r="AP3479" s="36"/>
      <c r="AQ3479" s="36"/>
      <c r="AR3479" s="36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  <c r="BQ3479" s="18"/>
    </row>
    <row r="3480" spans="6:69" x14ac:dyDescent="0.25">
      <c r="F3480" s="18"/>
      <c r="G3480" s="18"/>
      <c r="H3480" s="252"/>
      <c r="I3480" s="18"/>
      <c r="J3480" s="18"/>
      <c r="W3480" s="215"/>
      <c r="X3480" s="18"/>
      <c r="Y3480" s="31"/>
      <c r="Z3480" s="31"/>
      <c r="AA3480" s="43"/>
      <c r="AB3480" s="18"/>
      <c r="AC3480" s="18"/>
      <c r="AE3480" s="18"/>
      <c r="AF3480" s="18"/>
      <c r="AG3480" s="18"/>
      <c r="AI3480" s="18"/>
      <c r="AK3480" s="18"/>
      <c r="AL3480" s="18"/>
      <c r="AN3480" s="36"/>
      <c r="AO3480" s="36"/>
      <c r="AP3480" s="36"/>
      <c r="AQ3480" s="36"/>
      <c r="AR3480" s="36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G3480" s="18"/>
      <c r="BH3480" s="18"/>
      <c r="BI3480" s="18"/>
      <c r="BJ3480" s="18"/>
      <c r="BK3480" s="18"/>
      <c r="BL3480" s="18"/>
      <c r="BM3480" s="18"/>
      <c r="BN3480" s="18"/>
      <c r="BO3480" s="18"/>
      <c r="BP3480" s="18"/>
      <c r="BQ3480" s="18"/>
    </row>
    <row r="3481" spans="6:69" x14ac:dyDescent="0.25">
      <c r="F3481" s="18"/>
      <c r="G3481" s="18"/>
      <c r="H3481" s="252"/>
      <c r="I3481" s="18"/>
      <c r="J3481" s="18"/>
      <c r="W3481" s="215"/>
      <c r="X3481" s="18"/>
      <c r="Y3481" s="31"/>
      <c r="Z3481" s="31"/>
      <c r="AA3481" s="43"/>
      <c r="AB3481" s="18"/>
      <c r="AC3481" s="18"/>
      <c r="AE3481" s="18"/>
      <c r="AF3481" s="18"/>
      <c r="AG3481" s="18"/>
      <c r="AI3481" s="18"/>
      <c r="AK3481" s="18"/>
      <c r="AL3481" s="18"/>
      <c r="AN3481" s="36"/>
      <c r="AO3481" s="36"/>
      <c r="AP3481" s="36"/>
      <c r="AQ3481" s="36"/>
      <c r="AR3481" s="36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/>
      <c r="BQ3481" s="18"/>
    </row>
    <row r="3482" spans="6:69" x14ac:dyDescent="0.25">
      <c r="F3482" s="18"/>
      <c r="G3482" s="18"/>
      <c r="H3482" s="252"/>
      <c r="I3482" s="18"/>
      <c r="J3482" s="18"/>
      <c r="W3482" s="215"/>
      <c r="X3482" s="18"/>
      <c r="Y3482" s="31"/>
      <c r="Z3482" s="31"/>
      <c r="AA3482" s="43"/>
      <c r="AB3482" s="18"/>
      <c r="AC3482" s="18"/>
      <c r="AE3482" s="18"/>
      <c r="AF3482" s="18"/>
      <c r="AG3482" s="18"/>
      <c r="AI3482" s="18"/>
      <c r="AK3482" s="18"/>
      <c r="AL3482" s="18"/>
      <c r="AN3482" s="36"/>
      <c r="AO3482" s="36"/>
      <c r="AP3482" s="36"/>
      <c r="AQ3482" s="36"/>
      <c r="AR3482" s="36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G3482" s="18"/>
      <c r="BH3482" s="18"/>
      <c r="BI3482" s="18"/>
      <c r="BJ3482" s="18"/>
      <c r="BK3482" s="18"/>
      <c r="BL3482" s="18"/>
      <c r="BM3482" s="18"/>
      <c r="BN3482" s="18"/>
      <c r="BO3482" s="18"/>
      <c r="BP3482" s="18"/>
      <c r="BQ3482" s="18"/>
    </row>
    <row r="3483" spans="6:69" x14ac:dyDescent="0.25">
      <c r="F3483" s="18"/>
      <c r="G3483" s="18"/>
      <c r="H3483" s="252"/>
      <c r="I3483" s="18"/>
      <c r="J3483" s="18"/>
      <c r="W3483" s="215"/>
      <c r="X3483" s="18"/>
      <c r="Y3483" s="31"/>
      <c r="Z3483" s="31"/>
      <c r="AA3483" s="43"/>
      <c r="AB3483" s="18"/>
      <c r="AC3483" s="18"/>
      <c r="AE3483" s="18"/>
      <c r="AF3483" s="18"/>
      <c r="AG3483" s="18"/>
      <c r="AI3483" s="18"/>
      <c r="AK3483" s="18"/>
      <c r="AL3483" s="18"/>
      <c r="AN3483" s="36"/>
      <c r="AO3483" s="36"/>
      <c r="AP3483" s="36"/>
      <c r="AQ3483" s="36"/>
      <c r="AR3483" s="36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/>
      <c r="BQ3483" s="18"/>
    </row>
    <row r="3484" spans="6:69" x14ac:dyDescent="0.25">
      <c r="F3484" s="18"/>
      <c r="G3484" s="18"/>
      <c r="H3484" s="252"/>
      <c r="I3484" s="18"/>
      <c r="J3484" s="18"/>
      <c r="W3484" s="215"/>
      <c r="X3484" s="18"/>
      <c r="Y3484" s="31"/>
      <c r="Z3484" s="31"/>
      <c r="AA3484" s="43"/>
      <c r="AB3484" s="18"/>
      <c r="AC3484" s="18"/>
      <c r="AE3484" s="18"/>
      <c r="AF3484" s="18"/>
      <c r="AG3484" s="18"/>
      <c r="AI3484" s="18"/>
      <c r="AK3484" s="18"/>
      <c r="AL3484" s="18"/>
      <c r="AN3484" s="36"/>
      <c r="AO3484" s="36"/>
      <c r="AP3484" s="36"/>
      <c r="AQ3484" s="36"/>
      <c r="AR3484" s="36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G3484" s="18"/>
      <c r="BH3484" s="18"/>
      <c r="BI3484" s="18"/>
      <c r="BJ3484" s="18"/>
      <c r="BK3484" s="18"/>
      <c r="BL3484" s="18"/>
      <c r="BM3484" s="18"/>
      <c r="BN3484" s="18"/>
      <c r="BO3484" s="18"/>
      <c r="BP3484" s="18"/>
      <c r="BQ3484" s="18"/>
    </row>
    <row r="3485" spans="6:69" x14ac:dyDescent="0.25">
      <c r="F3485" s="18"/>
      <c r="G3485" s="18"/>
      <c r="H3485" s="252"/>
      <c r="I3485" s="18"/>
      <c r="J3485" s="18"/>
      <c r="W3485" s="215"/>
      <c r="X3485" s="18"/>
      <c r="Y3485" s="31"/>
      <c r="Z3485" s="31"/>
      <c r="AA3485" s="43"/>
      <c r="AB3485" s="18"/>
      <c r="AC3485" s="18"/>
      <c r="AE3485" s="18"/>
      <c r="AF3485" s="18"/>
      <c r="AG3485" s="18"/>
      <c r="AI3485" s="18"/>
      <c r="AK3485" s="18"/>
      <c r="AL3485" s="18"/>
      <c r="AN3485" s="36"/>
      <c r="AO3485" s="36"/>
      <c r="AP3485" s="36"/>
      <c r="AQ3485" s="36"/>
      <c r="AR3485" s="36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8"/>
      <c r="BL3485" s="18"/>
      <c r="BM3485" s="18"/>
      <c r="BN3485" s="18"/>
      <c r="BO3485" s="18"/>
      <c r="BP3485" s="18"/>
      <c r="BQ3485" s="18"/>
    </row>
    <row r="3486" spans="6:69" x14ac:dyDescent="0.25">
      <c r="F3486" s="18"/>
      <c r="G3486" s="18"/>
      <c r="H3486" s="252"/>
      <c r="I3486" s="18"/>
      <c r="J3486" s="18"/>
      <c r="W3486" s="215"/>
      <c r="X3486" s="18"/>
      <c r="Y3486" s="31"/>
      <c r="Z3486" s="31"/>
      <c r="AA3486" s="43"/>
      <c r="AB3486" s="18"/>
      <c r="AC3486" s="18"/>
      <c r="AE3486" s="18"/>
      <c r="AF3486" s="18"/>
      <c r="AG3486" s="18"/>
      <c r="AI3486" s="18"/>
      <c r="AK3486" s="18"/>
      <c r="AL3486" s="18"/>
      <c r="AN3486" s="36"/>
      <c r="AO3486" s="36"/>
      <c r="AP3486" s="36"/>
      <c r="AQ3486" s="36"/>
      <c r="AR3486" s="36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G3486" s="18"/>
      <c r="BH3486" s="18"/>
      <c r="BI3486" s="18"/>
      <c r="BJ3486" s="18"/>
      <c r="BK3486" s="18"/>
      <c r="BL3486" s="18"/>
      <c r="BM3486" s="18"/>
      <c r="BN3486" s="18"/>
      <c r="BO3486" s="18"/>
      <c r="BP3486" s="18"/>
      <c r="BQ3486" s="18"/>
    </row>
    <row r="3487" spans="6:69" x14ac:dyDescent="0.25">
      <c r="F3487" s="18"/>
      <c r="G3487" s="18"/>
      <c r="H3487" s="252"/>
      <c r="I3487" s="18"/>
      <c r="J3487" s="18"/>
      <c r="W3487" s="215"/>
      <c r="X3487" s="18"/>
      <c r="Y3487" s="31"/>
      <c r="Z3487" s="31"/>
      <c r="AA3487" s="43"/>
      <c r="AB3487" s="18"/>
      <c r="AC3487" s="18"/>
      <c r="AE3487" s="18"/>
      <c r="AF3487" s="18"/>
      <c r="AG3487" s="18"/>
      <c r="AI3487" s="18"/>
      <c r="AK3487" s="18"/>
      <c r="AL3487" s="18"/>
      <c r="AN3487" s="36"/>
      <c r="AO3487" s="36"/>
      <c r="AP3487" s="36"/>
      <c r="AQ3487" s="36"/>
      <c r="AR3487" s="36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  <c r="BQ3487" s="18"/>
    </row>
    <row r="3488" spans="6:69" x14ac:dyDescent="0.25">
      <c r="F3488" s="18"/>
      <c r="G3488" s="18"/>
      <c r="H3488" s="252"/>
      <c r="I3488" s="18"/>
      <c r="J3488" s="18"/>
      <c r="W3488" s="215"/>
      <c r="X3488" s="18"/>
      <c r="Y3488" s="31"/>
      <c r="Z3488" s="31"/>
      <c r="AA3488" s="43"/>
      <c r="AB3488" s="18"/>
      <c r="AC3488" s="18"/>
      <c r="AE3488" s="18"/>
      <c r="AF3488" s="18"/>
      <c r="AG3488" s="18"/>
      <c r="AI3488" s="18"/>
      <c r="AK3488" s="18"/>
      <c r="AL3488" s="18"/>
      <c r="AN3488" s="36"/>
      <c r="AO3488" s="36"/>
      <c r="AP3488" s="36"/>
      <c r="AQ3488" s="36"/>
      <c r="AR3488" s="36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G3488" s="18"/>
      <c r="BH3488" s="18"/>
      <c r="BI3488" s="18"/>
      <c r="BJ3488" s="18"/>
      <c r="BK3488" s="18"/>
      <c r="BL3488" s="18"/>
      <c r="BM3488" s="18"/>
      <c r="BN3488" s="18"/>
      <c r="BO3488" s="18"/>
      <c r="BP3488" s="18"/>
      <c r="BQ3488" s="18"/>
    </row>
    <row r="3489" spans="6:69" x14ac:dyDescent="0.25">
      <c r="F3489" s="18"/>
      <c r="G3489" s="18"/>
      <c r="H3489" s="252"/>
      <c r="I3489" s="18"/>
      <c r="J3489" s="18"/>
      <c r="W3489" s="215"/>
      <c r="X3489" s="18"/>
      <c r="Y3489" s="31"/>
      <c r="Z3489" s="31"/>
      <c r="AA3489" s="43"/>
      <c r="AB3489" s="18"/>
      <c r="AC3489" s="18"/>
      <c r="AE3489" s="18"/>
      <c r="AF3489" s="18"/>
      <c r="AG3489" s="18"/>
      <c r="AI3489" s="18"/>
      <c r="AK3489" s="18"/>
      <c r="AL3489" s="18"/>
      <c r="AN3489" s="36"/>
      <c r="AO3489" s="36"/>
      <c r="AP3489" s="36"/>
      <c r="AQ3489" s="36"/>
      <c r="AR3489" s="36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  <c r="BQ3489" s="18"/>
    </row>
    <row r="3490" spans="6:69" x14ac:dyDescent="0.25">
      <c r="F3490" s="18"/>
      <c r="G3490" s="18"/>
      <c r="H3490" s="252"/>
      <c r="I3490" s="18"/>
      <c r="J3490" s="18"/>
      <c r="W3490" s="215"/>
      <c r="X3490" s="18"/>
      <c r="Y3490" s="31"/>
      <c r="Z3490" s="31"/>
      <c r="AA3490" s="43"/>
      <c r="AB3490" s="18"/>
      <c r="AC3490" s="18"/>
      <c r="AE3490" s="18"/>
      <c r="AF3490" s="18"/>
      <c r="AG3490" s="18"/>
      <c r="AI3490" s="18"/>
      <c r="AK3490" s="18"/>
      <c r="AL3490" s="18"/>
      <c r="AN3490" s="36"/>
      <c r="AO3490" s="36"/>
      <c r="AP3490" s="36"/>
      <c r="AQ3490" s="36"/>
      <c r="AR3490" s="36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G3490" s="18"/>
      <c r="BH3490" s="18"/>
      <c r="BI3490" s="18"/>
      <c r="BJ3490" s="18"/>
      <c r="BK3490" s="18"/>
      <c r="BL3490" s="18"/>
      <c r="BM3490" s="18"/>
      <c r="BN3490" s="18"/>
      <c r="BO3490" s="18"/>
      <c r="BP3490" s="18"/>
      <c r="BQ3490" s="18"/>
    </row>
    <row r="3491" spans="6:69" x14ac:dyDescent="0.25">
      <c r="F3491" s="18"/>
      <c r="G3491" s="18"/>
      <c r="H3491" s="252"/>
      <c r="I3491" s="18"/>
      <c r="J3491" s="18"/>
      <c r="W3491" s="215"/>
      <c r="X3491" s="18"/>
      <c r="Y3491" s="31"/>
      <c r="Z3491" s="31"/>
      <c r="AA3491" s="43"/>
      <c r="AB3491" s="18"/>
      <c r="AC3491" s="18"/>
      <c r="AE3491" s="18"/>
      <c r="AF3491" s="18"/>
      <c r="AG3491" s="18"/>
      <c r="AI3491" s="18"/>
      <c r="AK3491" s="18"/>
      <c r="AL3491" s="18"/>
      <c r="AN3491" s="36"/>
      <c r="AO3491" s="36"/>
      <c r="AP3491" s="36"/>
      <c r="AQ3491" s="36"/>
      <c r="AR3491" s="36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8"/>
      <c r="BL3491" s="18"/>
      <c r="BM3491" s="18"/>
      <c r="BN3491" s="18"/>
      <c r="BO3491" s="18"/>
      <c r="BP3491" s="18"/>
      <c r="BQ3491" s="18"/>
    </row>
    <row r="3492" spans="6:69" x14ac:dyDescent="0.25">
      <c r="F3492" s="18"/>
      <c r="G3492" s="18"/>
      <c r="H3492" s="252"/>
      <c r="I3492" s="18"/>
      <c r="J3492" s="18"/>
      <c r="W3492" s="215"/>
      <c r="X3492" s="18"/>
      <c r="Y3492" s="31"/>
      <c r="Z3492" s="31"/>
      <c r="AA3492" s="43"/>
      <c r="AB3492" s="18"/>
      <c r="AC3492" s="18"/>
      <c r="AE3492" s="18"/>
      <c r="AF3492" s="18"/>
      <c r="AG3492" s="18"/>
      <c r="AI3492" s="18"/>
      <c r="AK3492" s="18"/>
      <c r="AL3492" s="18"/>
      <c r="AN3492" s="36"/>
      <c r="AO3492" s="36"/>
      <c r="AP3492" s="36"/>
      <c r="AQ3492" s="36"/>
      <c r="AR3492" s="36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G3492" s="18"/>
      <c r="BH3492" s="18"/>
      <c r="BI3492" s="18"/>
      <c r="BJ3492" s="18"/>
      <c r="BK3492" s="18"/>
      <c r="BL3492" s="18"/>
      <c r="BM3492" s="18"/>
      <c r="BN3492" s="18"/>
      <c r="BO3492" s="18"/>
      <c r="BP3492" s="18"/>
      <c r="BQ3492" s="18"/>
    </row>
    <row r="3493" spans="6:69" x14ac:dyDescent="0.25">
      <c r="F3493" s="18"/>
      <c r="G3493" s="18"/>
      <c r="H3493" s="252"/>
      <c r="I3493" s="18"/>
      <c r="J3493" s="18"/>
      <c r="W3493" s="215"/>
      <c r="X3493" s="18"/>
      <c r="Y3493" s="31"/>
      <c r="Z3493" s="31"/>
      <c r="AA3493" s="43"/>
      <c r="AB3493" s="18"/>
      <c r="AC3493" s="18"/>
      <c r="AE3493" s="18"/>
      <c r="AF3493" s="18"/>
      <c r="AG3493" s="18"/>
      <c r="AI3493" s="18"/>
      <c r="AK3493" s="18"/>
      <c r="AL3493" s="18"/>
      <c r="AN3493" s="36"/>
      <c r="AO3493" s="36"/>
      <c r="AP3493" s="36"/>
      <c r="AQ3493" s="36"/>
      <c r="AR3493" s="36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G3493" s="18"/>
      <c r="BH3493" s="18"/>
      <c r="BI3493" s="18"/>
      <c r="BJ3493" s="18"/>
      <c r="BK3493" s="18"/>
      <c r="BL3493" s="18"/>
      <c r="BM3493" s="18"/>
      <c r="BN3493" s="18"/>
      <c r="BO3493" s="18"/>
      <c r="BP3493" s="18"/>
      <c r="BQ3493" s="18"/>
    </row>
    <row r="3494" spans="6:69" x14ac:dyDescent="0.25">
      <c r="F3494" s="18"/>
      <c r="G3494" s="18"/>
      <c r="H3494" s="252"/>
      <c r="I3494" s="18"/>
      <c r="J3494" s="18"/>
      <c r="W3494" s="215"/>
      <c r="X3494" s="18"/>
      <c r="Y3494" s="31"/>
      <c r="Z3494" s="31"/>
      <c r="AA3494" s="43"/>
      <c r="AB3494" s="18"/>
      <c r="AC3494" s="18"/>
      <c r="AE3494" s="18"/>
      <c r="AF3494" s="18"/>
      <c r="AG3494" s="18"/>
      <c r="AI3494" s="18"/>
      <c r="AK3494" s="18"/>
      <c r="AL3494" s="18"/>
      <c r="AN3494" s="36"/>
      <c r="AO3494" s="36"/>
      <c r="AP3494" s="36"/>
      <c r="AQ3494" s="36"/>
      <c r="AR3494" s="36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G3494" s="18"/>
      <c r="BH3494" s="18"/>
      <c r="BI3494" s="18"/>
      <c r="BJ3494" s="18"/>
      <c r="BK3494" s="18"/>
      <c r="BL3494" s="18"/>
      <c r="BM3494" s="18"/>
      <c r="BN3494" s="18"/>
      <c r="BO3494" s="18"/>
      <c r="BP3494" s="18"/>
      <c r="BQ3494" s="18"/>
    </row>
    <row r="3495" spans="6:69" x14ac:dyDescent="0.25">
      <c r="F3495" s="18"/>
      <c r="G3495" s="18"/>
      <c r="H3495" s="252"/>
      <c r="I3495" s="18"/>
      <c r="J3495" s="18"/>
      <c r="W3495" s="215"/>
      <c r="X3495" s="18"/>
      <c r="Y3495" s="31"/>
      <c r="Z3495" s="31"/>
      <c r="AA3495" s="43"/>
      <c r="AB3495" s="18"/>
      <c r="AC3495" s="18"/>
      <c r="AE3495" s="18"/>
      <c r="AF3495" s="18"/>
      <c r="AG3495" s="18"/>
      <c r="AI3495" s="18"/>
      <c r="AK3495" s="18"/>
      <c r="AL3495" s="18"/>
      <c r="AN3495" s="36"/>
      <c r="AO3495" s="36"/>
      <c r="AP3495" s="36"/>
      <c r="AQ3495" s="36"/>
      <c r="AR3495" s="36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  <c r="BQ3495" s="18"/>
    </row>
    <row r="3496" spans="6:69" x14ac:dyDescent="0.25">
      <c r="F3496" s="18"/>
      <c r="G3496" s="18"/>
      <c r="H3496" s="252"/>
      <c r="I3496" s="18"/>
      <c r="J3496" s="18"/>
      <c r="W3496" s="215"/>
      <c r="X3496" s="18"/>
      <c r="Y3496" s="31"/>
      <c r="Z3496" s="31"/>
      <c r="AA3496" s="43"/>
      <c r="AB3496" s="18"/>
      <c r="AC3496" s="18"/>
      <c r="AE3496" s="18"/>
      <c r="AF3496" s="18"/>
      <c r="AG3496" s="18"/>
      <c r="AI3496" s="18"/>
      <c r="AK3496" s="18"/>
      <c r="AL3496" s="18"/>
      <c r="AN3496" s="36"/>
      <c r="AO3496" s="36"/>
      <c r="AP3496" s="36"/>
      <c r="AQ3496" s="36"/>
      <c r="AR3496" s="36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G3496" s="18"/>
      <c r="BH3496" s="18"/>
      <c r="BI3496" s="18"/>
      <c r="BJ3496" s="18"/>
      <c r="BK3496" s="18"/>
      <c r="BL3496" s="18"/>
      <c r="BM3496" s="18"/>
      <c r="BN3496" s="18"/>
      <c r="BO3496" s="18"/>
      <c r="BP3496" s="18"/>
      <c r="BQ3496" s="18"/>
    </row>
    <row r="3497" spans="6:69" x14ac:dyDescent="0.25">
      <c r="F3497" s="18"/>
      <c r="G3497" s="18"/>
      <c r="H3497" s="252"/>
      <c r="I3497" s="18"/>
      <c r="J3497" s="18"/>
      <c r="W3497" s="215"/>
      <c r="X3497" s="18"/>
      <c r="Y3497" s="31"/>
      <c r="Z3497" s="31"/>
      <c r="AA3497" s="43"/>
      <c r="AB3497" s="18"/>
      <c r="AC3497" s="18"/>
      <c r="AE3497" s="18"/>
      <c r="AF3497" s="18"/>
      <c r="AG3497" s="18"/>
      <c r="AI3497" s="18"/>
      <c r="AK3497" s="18"/>
      <c r="AL3497" s="18"/>
      <c r="AN3497" s="36"/>
      <c r="AO3497" s="36"/>
      <c r="AP3497" s="36"/>
      <c r="AQ3497" s="36"/>
      <c r="AR3497" s="36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  <c r="BQ3497" s="18"/>
    </row>
    <row r="3498" spans="6:69" x14ac:dyDescent="0.25">
      <c r="F3498" s="18"/>
      <c r="G3498" s="18"/>
      <c r="H3498" s="252"/>
      <c r="I3498" s="18"/>
      <c r="J3498" s="18"/>
      <c r="W3498" s="215"/>
      <c r="X3498" s="18"/>
      <c r="Y3498" s="31"/>
      <c r="Z3498" s="31"/>
      <c r="AA3498" s="43"/>
      <c r="AB3498" s="18"/>
      <c r="AC3498" s="18"/>
      <c r="AE3498" s="18"/>
      <c r="AF3498" s="18"/>
      <c r="AG3498" s="18"/>
      <c r="AI3498" s="18"/>
      <c r="AK3498" s="18"/>
      <c r="AL3498" s="18"/>
      <c r="AN3498" s="36"/>
      <c r="AO3498" s="36"/>
      <c r="AP3498" s="36"/>
      <c r="AQ3498" s="36"/>
      <c r="AR3498" s="36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G3498" s="18"/>
      <c r="BH3498" s="18"/>
      <c r="BI3498" s="18"/>
      <c r="BJ3498" s="18"/>
      <c r="BK3498" s="18"/>
      <c r="BL3498" s="18"/>
      <c r="BM3498" s="18"/>
      <c r="BN3498" s="18"/>
      <c r="BO3498" s="18"/>
      <c r="BP3498" s="18"/>
      <c r="BQ3498" s="18"/>
    </row>
    <row r="3499" spans="6:69" x14ac:dyDescent="0.25">
      <c r="F3499" s="18"/>
      <c r="G3499" s="18"/>
      <c r="H3499" s="252"/>
      <c r="I3499" s="18"/>
      <c r="J3499" s="18"/>
      <c r="W3499" s="215"/>
      <c r="X3499" s="18"/>
      <c r="Y3499" s="31"/>
      <c r="Z3499" s="31"/>
      <c r="AA3499" s="43"/>
      <c r="AB3499" s="18"/>
      <c r="AC3499" s="18"/>
      <c r="AE3499" s="18"/>
      <c r="AF3499" s="18"/>
      <c r="AG3499" s="18"/>
      <c r="AI3499" s="18"/>
      <c r="AK3499" s="18"/>
      <c r="AL3499" s="18"/>
      <c r="AN3499" s="36"/>
      <c r="AO3499" s="36"/>
      <c r="AP3499" s="36"/>
      <c r="AQ3499" s="36"/>
      <c r="AR3499" s="36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  <c r="BQ3499" s="18"/>
    </row>
    <row r="3500" spans="6:69" x14ac:dyDescent="0.25">
      <c r="F3500" s="18"/>
      <c r="G3500" s="18"/>
      <c r="H3500" s="252"/>
      <c r="I3500" s="18"/>
      <c r="J3500" s="18"/>
      <c r="W3500" s="215"/>
      <c r="X3500" s="18"/>
      <c r="Y3500" s="31"/>
      <c r="Z3500" s="31"/>
      <c r="AA3500" s="43"/>
      <c r="AB3500" s="18"/>
      <c r="AC3500" s="18"/>
      <c r="AE3500" s="18"/>
      <c r="AF3500" s="18"/>
      <c r="AG3500" s="18"/>
      <c r="AI3500" s="18"/>
      <c r="AK3500" s="18"/>
      <c r="AL3500" s="18"/>
      <c r="AN3500" s="36"/>
      <c r="AO3500" s="36"/>
      <c r="AP3500" s="36"/>
      <c r="AQ3500" s="36"/>
      <c r="AR3500" s="36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G3500" s="18"/>
      <c r="BH3500" s="18"/>
      <c r="BI3500" s="18"/>
      <c r="BJ3500" s="18"/>
      <c r="BK3500" s="18"/>
      <c r="BL3500" s="18"/>
      <c r="BM3500" s="18"/>
      <c r="BN3500" s="18"/>
      <c r="BO3500" s="18"/>
      <c r="BP3500" s="18"/>
      <c r="BQ3500" s="18"/>
    </row>
    <row r="3501" spans="6:69" x14ac:dyDescent="0.25">
      <c r="F3501" s="18"/>
      <c r="G3501" s="18"/>
      <c r="H3501" s="252"/>
      <c r="I3501" s="18"/>
      <c r="J3501" s="18"/>
      <c r="W3501" s="215"/>
      <c r="X3501" s="18"/>
      <c r="Y3501" s="31"/>
      <c r="Z3501" s="31"/>
      <c r="AA3501" s="43"/>
      <c r="AB3501" s="18"/>
      <c r="AC3501" s="18"/>
      <c r="AE3501" s="18"/>
      <c r="AF3501" s="18"/>
      <c r="AG3501" s="18"/>
      <c r="AI3501" s="18"/>
      <c r="AK3501" s="18"/>
      <c r="AL3501" s="18"/>
      <c r="AN3501" s="36"/>
      <c r="AO3501" s="36"/>
      <c r="AP3501" s="36"/>
      <c r="AQ3501" s="36"/>
      <c r="AR3501" s="36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  <c r="BQ3501" s="18"/>
    </row>
    <row r="3502" spans="6:69" x14ac:dyDescent="0.25">
      <c r="F3502" s="18"/>
      <c r="G3502" s="18"/>
      <c r="H3502" s="252"/>
      <c r="I3502" s="18"/>
      <c r="J3502" s="18"/>
      <c r="W3502" s="215"/>
      <c r="X3502" s="18"/>
      <c r="Y3502" s="31"/>
      <c r="Z3502" s="31"/>
      <c r="AA3502" s="43"/>
      <c r="AB3502" s="18"/>
      <c r="AC3502" s="18"/>
      <c r="AE3502" s="18"/>
      <c r="AF3502" s="18"/>
      <c r="AG3502" s="18"/>
      <c r="AI3502" s="18"/>
      <c r="AK3502" s="18"/>
      <c r="AL3502" s="18"/>
      <c r="AN3502" s="36"/>
      <c r="AO3502" s="36"/>
      <c r="AP3502" s="36"/>
      <c r="AQ3502" s="36"/>
      <c r="AR3502" s="36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G3502" s="18"/>
      <c r="BH3502" s="18"/>
      <c r="BI3502" s="18"/>
      <c r="BJ3502" s="18"/>
      <c r="BK3502" s="18"/>
      <c r="BL3502" s="18"/>
      <c r="BM3502" s="18"/>
      <c r="BN3502" s="18"/>
      <c r="BO3502" s="18"/>
      <c r="BP3502" s="18"/>
      <c r="BQ3502" s="18"/>
    </row>
    <row r="3503" spans="6:69" x14ac:dyDescent="0.25">
      <c r="F3503" s="18"/>
      <c r="G3503" s="18"/>
      <c r="H3503" s="252"/>
      <c r="I3503" s="18"/>
      <c r="J3503" s="18"/>
      <c r="W3503" s="215"/>
      <c r="X3503" s="18"/>
      <c r="Y3503" s="31"/>
      <c r="Z3503" s="31"/>
      <c r="AA3503" s="43"/>
      <c r="AB3503" s="18"/>
      <c r="AC3503" s="18"/>
      <c r="AE3503" s="18"/>
      <c r="AF3503" s="18"/>
      <c r="AG3503" s="18"/>
      <c r="AI3503" s="18"/>
      <c r="AK3503" s="18"/>
      <c r="AL3503" s="18"/>
      <c r="AN3503" s="36"/>
      <c r="AO3503" s="36"/>
      <c r="AP3503" s="36"/>
      <c r="AQ3503" s="36"/>
      <c r="AR3503" s="36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  <c r="BQ3503" s="18"/>
    </row>
    <row r="3504" spans="6:69" x14ac:dyDescent="0.25">
      <c r="F3504" s="18"/>
      <c r="G3504" s="18"/>
      <c r="H3504" s="252"/>
      <c r="I3504" s="18"/>
      <c r="J3504" s="18"/>
      <c r="W3504" s="215"/>
      <c r="X3504" s="18"/>
      <c r="Y3504" s="31"/>
      <c r="Z3504" s="31"/>
      <c r="AA3504" s="43"/>
      <c r="AB3504" s="18"/>
      <c r="AC3504" s="18"/>
      <c r="AE3504" s="18"/>
      <c r="AF3504" s="18"/>
      <c r="AG3504" s="18"/>
      <c r="AI3504" s="18"/>
      <c r="AK3504" s="18"/>
      <c r="AL3504" s="18"/>
      <c r="AN3504" s="36"/>
      <c r="AO3504" s="36"/>
      <c r="AP3504" s="36"/>
      <c r="AQ3504" s="36"/>
      <c r="AR3504" s="36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G3504" s="18"/>
      <c r="BH3504" s="18"/>
      <c r="BI3504" s="18"/>
      <c r="BJ3504" s="18"/>
      <c r="BK3504" s="18"/>
      <c r="BL3504" s="18"/>
      <c r="BM3504" s="18"/>
      <c r="BN3504" s="18"/>
      <c r="BO3504" s="18"/>
      <c r="BP3504" s="18"/>
      <c r="BQ3504" s="18"/>
    </row>
    <row r="3505" spans="6:69" x14ac:dyDescent="0.25">
      <c r="F3505" s="18"/>
      <c r="G3505" s="18"/>
      <c r="H3505" s="252"/>
      <c r="I3505" s="18"/>
      <c r="J3505" s="18"/>
      <c r="W3505" s="215"/>
      <c r="X3505" s="18"/>
      <c r="Y3505" s="31"/>
      <c r="Z3505" s="31"/>
      <c r="AA3505" s="43"/>
      <c r="AB3505" s="18"/>
      <c r="AC3505" s="18"/>
      <c r="AE3505" s="18"/>
      <c r="AF3505" s="18"/>
      <c r="AG3505" s="18"/>
      <c r="AI3505" s="18"/>
      <c r="AK3505" s="18"/>
      <c r="AL3505" s="18"/>
      <c r="AN3505" s="36"/>
      <c r="AO3505" s="36"/>
      <c r="AP3505" s="36"/>
      <c r="AQ3505" s="36"/>
      <c r="AR3505" s="36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  <c r="BQ3505" s="18"/>
    </row>
    <row r="3506" spans="6:69" x14ac:dyDescent="0.25">
      <c r="F3506" s="18"/>
      <c r="G3506" s="18"/>
      <c r="H3506" s="252"/>
      <c r="I3506" s="18"/>
      <c r="J3506" s="18"/>
      <c r="W3506" s="215"/>
      <c r="X3506" s="18"/>
      <c r="Y3506" s="31"/>
      <c r="Z3506" s="31"/>
      <c r="AA3506" s="43"/>
      <c r="AB3506" s="18"/>
      <c r="AC3506" s="18"/>
      <c r="AE3506" s="18"/>
      <c r="AF3506" s="18"/>
      <c r="AG3506" s="18"/>
      <c r="AI3506" s="18"/>
      <c r="AK3506" s="18"/>
      <c r="AL3506" s="18"/>
      <c r="AN3506" s="36"/>
      <c r="AO3506" s="36"/>
      <c r="AP3506" s="36"/>
      <c r="AQ3506" s="36"/>
      <c r="AR3506" s="36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G3506" s="18"/>
      <c r="BH3506" s="18"/>
      <c r="BI3506" s="18"/>
      <c r="BJ3506" s="18"/>
      <c r="BK3506" s="18"/>
      <c r="BL3506" s="18"/>
      <c r="BM3506" s="18"/>
      <c r="BN3506" s="18"/>
      <c r="BO3506" s="18"/>
      <c r="BP3506" s="18"/>
      <c r="BQ3506" s="18"/>
    </row>
    <row r="3507" spans="6:69" x14ac:dyDescent="0.25">
      <c r="F3507" s="18"/>
      <c r="G3507" s="18"/>
      <c r="H3507" s="252"/>
      <c r="I3507" s="18"/>
      <c r="J3507" s="18"/>
      <c r="W3507" s="215"/>
      <c r="X3507" s="18"/>
      <c r="Y3507" s="31"/>
      <c r="Z3507" s="31"/>
      <c r="AA3507" s="43"/>
      <c r="AB3507" s="18"/>
      <c r="AC3507" s="18"/>
      <c r="AE3507" s="18"/>
      <c r="AF3507" s="18"/>
      <c r="AG3507" s="18"/>
      <c r="AI3507" s="18"/>
      <c r="AK3507" s="18"/>
      <c r="AL3507" s="18"/>
      <c r="AN3507" s="36"/>
      <c r="AO3507" s="36"/>
      <c r="AP3507" s="36"/>
      <c r="AQ3507" s="36"/>
      <c r="AR3507" s="36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  <c r="BQ3507" s="18"/>
    </row>
    <row r="3508" spans="6:69" x14ac:dyDescent="0.25">
      <c r="F3508" s="18"/>
      <c r="G3508" s="18"/>
      <c r="H3508" s="252"/>
      <c r="I3508" s="18"/>
      <c r="J3508" s="18"/>
      <c r="W3508" s="215"/>
      <c r="X3508" s="18"/>
      <c r="Y3508" s="31"/>
      <c r="Z3508" s="31"/>
      <c r="AA3508" s="43"/>
      <c r="AB3508" s="18"/>
      <c r="AC3508" s="18"/>
      <c r="AE3508" s="18"/>
      <c r="AF3508" s="18"/>
      <c r="AG3508" s="18"/>
      <c r="AI3508" s="18"/>
      <c r="AK3508" s="18"/>
      <c r="AL3508" s="18"/>
      <c r="AN3508" s="36"/>
      <c r="AO3508" s="36"/>
      <c r="AP3508" s="36"/>
      <c r="AQ3508" s="36"/>
      <c r="AR3508" s="36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G3508" s="18"/>
      <c r="BH3508" s="18"/>
      <c r="BI3508" s="18"/>
      <c r="BJ3508" s="18"/>
      <c r="BK3508" s="18"/>
      <c r="BL3508" s="18"/>
      <c r="BM3508" s="18"/>
      <c r="BN3508" s="18"/>
      <c r="BO3508" s="18"/>
      <c r="BP3508" s="18"/>
      <c r="BQ3508" s="18"/>
    </row>
    <row r="3509" spans="6:69" x14ac:dyDescent="0.25">
      <c r="F3509" s="18"/>
      <c r="G3509" s="18"/>
      <c r="H3509" s="252"/>
      <c r="I3509" s="18"/>
      <c r="J3509" s="18"/>
      <c r="W3509" s="215"/>
      <c r="X3509" s="18"/>
      <c r="Y3509" s="31"/>
      <c r="Z3509" s="31"/>
      <c r="AA3509" s="43"/>
      <c r="AB3509" s="18"/>
      <c r="AC3509" s="18"/>
      <c r="AE3509" s="18"/>
      <c r="AF3509" s="18"/>
      <c r="AG3509" s="18"/>
      <c r="AI3509" s="18"/>
      <c r="AK3509" s="18"/>
      <c r="AL3509" s="18"/>
      <c r="AN3509" s="36"/>
      <c r="AO3509" s="36"/>
      <c r="AP3509" s="36"/>
      <c r="AQ3509" s="36"/>
      <c r="AR3509" s="36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  <c r="BQ3509" s="18"/>
    </row>
    <row r="3510" spans="6:69" x14ac:dyDescent="0.25">
      <c r="F3510" s="18"/>
      <c r="G3510" s="18"/>
      <c r="H3510" s="252"/>
      <c r="I3510" s="18"/>
      <c r="J3510" s="18"/>
      <c r="W3510" s="215"/>
      <c r="X3510" s="18"/>
      <c r="Y3510" s="31"/>
      <c r="Z3510" s="31"/>
      <c r="AA3510" s="43"/>
      <c r="AB3510" s="18"/>
      <c r="AC3510" s="18"/>
      <c r="AE3510" s="18"/>
      <c r="AF3510" s="18"/>
      <c r="AG3510" s="18"/>
      <c r="AI3510" s="18"/>
      <c r="AK3510" s="18"/>
      <c r="AL3510" s="18"/>
      <c r="AN3510" s="36"/>
      <c r="AO3510" s="36"/>
      <c r="AP3510" s="36"/>
      <c r="AQ3510" s="36"/>
      <c r="AR3510" s="36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G3510" s="18"/>
      <c r="BH3510" s="18"/>
      <c r="BI3510" s="18"/>
      <c r="BJ3510" s="18"/>
      <c r="BK3510" s="18"/>
      <c r="BL3510" s="18"/>
      <c r="BM3510" s="18"/>
      <c r="BN3510" s="18"/>
      <c r="BO3510" s="18"/>
      <c r="BP3510" s="18"/>
      <c r="BQ3510" s="18"/>
    </row>
    <row r="3511" spans="6:69" x14ac:dyDescent="0.25">
      <c r="F3511" s="18"/>
      <c r="G3511" s="18"/>
      <c r="H3511" s="252"/>
      <c r="I3511" s="18"/>
      <c r="J3511" s="18"/>
      <c r="W3511" s="215"/>
      <c r="X3511" s="18"/>
      <c r="Y3511" s="31"/>
      <c r="Z3511" s="31"/>
      <c r="AA3511" s="43"/>
      <c r="AB3511" s="18"/>
      <c r="AC3511" s="18"/>
      <c r="AE3511" s="18"/>
      <c r="AF3511" s="18"/>
      <c r="AG3511" s="18"/>
      <c r="AI3511" s="18"/>
      <c r="AK3511" s="18"/>
      <c r="AL3511" s="18"/>
      <c r="AN3511" s="36"/>
      <c r="AO3511" s="36"/>
      <c r="AP3511" s="36"/>
      <c r="AQ3511" s="36"/>
      <c r="AR3511" s="36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  <c r="BQ3511" s="18"/>
    </row>
    <row r="3512" spans="6:69" x14ac:dyDescent="0.25">
      <c r="F3512" s="18"/>
      <c r="G3512" s="18"/>
      <c r="H3512" s="252"/>
      <c r="I3512" s="18"/>
      <c r="J3512" s="18"/>
      <c r="W3512" s="215"/>
      <c r="X3512" s="18"/>
      <c r="Y3512" s="31"/>
      <c r="Z3512" s="31"/>
      <c r="AA3512" s="43"/>
      <c r="AB3512" s="18"/>
      <c r="AC3512" s="18"/>
      <c r="AE3512" s="18"/>
      <c r="AF3512" s="18"/>
      <c r="AG3512" s="18"/>
      <c r="AI3512" s="18"/>
      <c r="AK3512" s="18"/>
      <c r="AL3512" s="18"/>
      <c r="AN3512" s="36"/>
      <c r="AO3512" s="36"/>
      <c r="AP3512" s="36"/>
      <c r="AQ3512" s="36"/>
      <c r="AR3512" s="36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G3512" s="18"/>
      <c r="BH3512" s="18"/>
      <c r="BI3512" s="18"/>
      <c r="BJ3512" s="18"/>
      <c r="BK3512" s="18"/>
      <c r="BL3512" s="18"/>
      <c r="BM3512" s="18"/>
      <c r="BN3512" s="18"/>
      <c r="BO3512" s="18"/>
      <c r="BP3512" s="18"/>
      <c r="BQ3512" s="18"/>
    </row>
    <row r="3513" spans="6:69" x14ac:dyDescent="0.25">
      <c r="F3513" s="18"/>
      <c r="G3513" s="18"/>
      <c r="H3513" s="252"/>
      <c r="I3513" s="18"/>
      <c r="J3513" s="18"/>
      <c r="W3513" s="215"/>
      <c r="X3513" s="18"/>
      <c r="Y3513" s="31"/>
      <c r="Z3513" s="31"/>
      <c r="AA3513" s="43"/>
      <c r="AB3513" s="18"/>
      <c r="AC3513" s="18"/>
      <c r="AE3513" s="18"/>
      <c r="AF3513" s="18"/>
      <c r="AG3513" s="18"/>
      <c r="AI3513" s="18"/>
      <c r="AK3513" s="18"/>
      <c r="AL3513" s="18"/>
      <c r="AN3513" s="36"/>
      <c r="AO3513" s="36"/>
      <c r="AP3513" s="36"/>
      <c r="AQ3513" s="36"/>
      <c r="AR3513" s="36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  <c r="BQ3513" s="18"/>
    </row>
    <row r="3514" spans="6:69" x14ac:dyDescent="0.25">
      <c r="F3514" s="18"/>
      <c r="G3514" s="18"/>
      <c r="H3514" s="252"/>
      <c r="I3514" s="18"/>
      <c r="J3514" s="18"/>
      <c r="W3514" s="215"/>
      <c r="X3514" s="18"/>
      <c r="Y3514" s="31"/>
      <c r="Z3514" s="31"/>
      <c r="AA3514" s="43"/>
      <c r="AB3514" s="18"/>
      <c r="AC3514" s="18"/>
      <c r="AE3514" s="18"/>
      <c r="AF3514" s="18"/>
      <c r="AG3514" s="18"/>
      <c r="AI3514" s="18"/>
      <c r="AK3514" s="18"/>
      <c r="AL3514" s="18"/>
      <c r="AN3514" s="36"/>
      <c r="AO3514" s="36"/>
      <c r="AP3514" s="36"/>
      <c r="AQ3514" s="36"/>
      <c r="AR3514" s="36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G3514" s="18"/>
      <c r="BH3514" s="18"/>
      <c r="BI3514" s="18"/>
      <c r="BJ3514" s="18"/>
      <c r="BK3514" s="18"/>
      <c r="BL3514" s="18"/>
      <c r="BM3514" s="18"/>
      <c r="BN3514" s="18"/>
      <c r="BO3514" s="18"/>
      <c r="BP3514" s="18"/>
      <c r="BQ3514" s="18"/>
    </row>
    <row r="3515" spans="6:69" x14ac:dyDescent="0.25">
      <c r="F3515" s="18"/>
      <c r="G3515" s="18"/>
      <c r="H3515" s="252"/>
      <c r="I3515" s="18"/>
      <c r="J3515" s="18"/>
      <c r="W3515" s="215"/>
      <c r="X3515" s="18"/>
      <c r="Y3515" s="31"/>
      <c r="Z3515" s="31"/>
      <c r="AA3515" s="43"/>
      <c r="AB3515" s="18"/>
      <c r="AC3515" s="18"/>
      <c r="AE3515" s="18"/>
      <c r="AF3515" s="18"/>
      <c r="AG3515" s="18"/>
      <c r="AI3515" s="18"/>
      <c r="AK3515" s="18"/>
      <c r="AL3515" s="18"/>
      <c r="AN3515" s="36"/>
      <c r="AO3515" s="36"/>
      <c r="AP3515" s="36"/>
      <c r="AQ3515" s="36"/>
      <c r="AR3515" s="36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  <c r="BQ3515" s="18"/>
    </row>
    <row r="3516" spans="6:69" x14ac:dyDescent="0.25">
      <c r="F3516" s="18"/>
      <c r="G3516" s="18"/>
      <c r="H3516" s="252"/>
      <c r="I3516" s="18"/>
      <c r="J3516" s="18"/>
      <c r="W3516" s="215"/>
      <c r="X3516" s="18"/>
      <c r="Y3516" s="31"/>
      <c r="Z3516" s="31"/>
      <c r="AA3516" s="43"/>
      <c r="AB3516" s="18"/>
      <c r="AC3516" s="18"/>
      <c r="AE3516" s="18"/>
      <c r="AF3516" s="18"/>
      <c r="AG3516" s="18"/>
      <c r="AI3516" s="18"/>
      <c r="AK3516" s="18"/>
      <c r="AL3516" s="18"/>
      <c r="AN3516" s="36"/>
      <c r="AO3516" s="36"/>
      <c r="AP3516" s="36"/>
      <c r="AQ3516" s="36"/>
      <c r="AR3516" s="36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G3516" s="18"/>
      <c r="BH3516" s="18"/>
      <c r="BI3516" s="18"/>
      <c r="BJ3516" s="18"/>
      <c r="BK3516" s="18"/>
      <c r="BL3516" s="18"/>
      <c r="BM3516" s="18"/>
      <c r="BN3516" s="18"/>
      <c r="BO3516" s="18"/>
      <c r="BP3516" s="18"/>
      <c r="BQ3516" s="18"/>
    </row>
    <row r="3517" spans="6:69" x14ac:dyDescent="0.25">
      <c r="F3517" s="18"/>
      <c r="G3517" s="18"/>
      <c r="H3517" s="252"/>
      <c r="I3517" s="18"/>
      <c r="J3517" s="18"/>
      <c r="W3517" s="215"/>
      <c r="X3517" s="18"/>
      <c r="Y3517" s="31"/>
      <c r="Z3517" s="31"/>
      <c r="AA3517" s="43"/>
      <c r="AB3517" s="18"/>
      <c r="AC3517" s="18"/>
      <c r="AE3517" s="18"/>
      <c r="AF3517" s="18"/>
      <c r="AG3517" s="18"/>
      <c r="AI3517" s="18"/>
      <c r="AK3517" s="18"/>
      <c r="AL3517" s="18"/>
      <c r="AN3517" s="36"/>
      <c r="AO3517" s="36"/>
      <c r="AP3517" s="36"/>
      <c r="AQ3517" s="36"/>
      <c r="AR3517" s="36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/>
      <c r="BQ3517" s="18"/>
    </row>
    <row r="3518" spans="6:69" x14ac:dyDescent="0.25">
      <c r="F3518" s="18"/>
      <c r="G3518" s="18"/>
      <c r="H3518" s="252"/>
      <c r="I3518" s="18"/>
      <c r="J3518" s="18"/>
      <c r="W3518" s="215"/>
      <c r="X3518" s="18"/>
      <c r="Y3518" s="31"/>
      <c r="Z3518" s="31"/>
      <c r="AA3518" s="43"/>
      <c r="AB3518" s="18"/>
      <c r="AC3518" s="18"/>
      <c r="AE3518" s="18"/>
      <c r="AF3518" s="18"/>
      <c r="AG3518" s="18"/>
      <c r="AI3518" s="18"/>
      <c r="AK3518" s="18"/>
      <c r="AL3518" s="18"/>
      <c r="AN3518" s="36"/>
      <c r="AO3518" s="36"/>
      <c r="AP3518" s="36"/>
      <c r="AQ3518" s="36"/>
      <c r="AR3518" s="36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G3518" s="18"/>
      <c r="BH3518" s="18"/>
      <c r="BI3518" s="18"/>
      <c r="BJ3518" s="18"/>
      <c r="BK3518" s="18"/>
      <c r="BL3518" s="18"/>
      <c r="BM3518" s="18"/>
      <c r="BN3518" s="18"/>
      <c r="BO3518" s="18"/>
      <c r="BP3518" s="18"/>
      <c r="BQ3518" s="18"/>
    </row>
    <row r="3519" spans="6:69" x14ac:dyDescent="0.25">
      <c r="F3519" s="18"/>
      <c r="G3519" s="18"/>
      <c r="H3519" s="252"/>
      <c r="I3519" s="18"/>
      <c r="J3519" s="18"/>
      <c r="W3519" s="215"/>
      <c r="X3519" s="18"/>
      <c r="Y3519" s="31"/>
      <c r="Z3519" s="31"/>
      <c r="AA3519" s="43"/>
      <c r="AB3519" s="18"/>
      <c r="AC3519" s="18"/>
      <c r="AE3519" s="18"/>
      <c r="AF3519" s="18"/>
      <c r="AG3519" s="18"/>
      <c r="AI3519" s="18"/>
      <c r="AK3519" s="18"/>
      <c r="AL3519" s="18"/>
      <c r="AN3519" s="36"/>
      <c r="AO3519" s="36"/>
      <c r="AP3519" s="36"/>
      <c r="AQ3519" s="36"/>
      <c r="AR3519" s="36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8"/>
      <c r="BL3519" s="18"/>
      <c r="BM3519" s="18"/>
      <c r="BN3519" s="18"/>
      <c r="BO3519" s="18"/>
      <c r="BP3519" s="18"/>
      <c r="BQ3519" s="18"/>
    </row>
    <row r="3520" spans="6:69" x14ac:dyDescent="0.25">
      <c r="F3520" s="18"/>
      <c r="G3520" s="18"/>
      <c r="H3520" s="252"/>
      <c r="I3520" s="18"/>
      <c r="J3520" s="18"/>
      <c r="W3520" s="215"/>
      <c r="X3520" s="18"/>
      <c r="Y3520" s="31"/>
      <c r="Z3520" s="31"/>
      <c r="AA3520" s="43"/>
      <c r="AB3520" s="18"/>
      <c r="AC3520" s="18"/>
      <c r="AE3520" s="18"/>
      <c r="AF3520" s="18"/>
      <c r="AG3520" s="18"/>
      <c r="AI3520" s="18"/>
      <c r="AK3520" s="18"/>
      <c r="AL3520" s="18"/>
      <c r="AN3520" s="36"/>
      <c r="AO3520" s="36"/>
      <c r="AP3520" s="36"/>
      <c r="AQ3520" s="36"/>
      <c r="AR3520" s="36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G3520" s="18"/>
      <c r="BH3520" s="18"/>
      <c r="BI3520" s="18"/>
      <c r="BJ3520" s="18"/>
      <c r="BK3520" s="18"/>
      <c r="BL3520" s="18"/>
      <c r="BM3520" s="18"/>
      <c r="BN3520" s="18"/>
      <c r="BO3520" s="18"/>
      <c r="BP3520" s="18"/>
      <c r="BQ3520" s="18"/>
    </row>
    <row r="3521" spans="6:69" x14ac:dyDescent="0.25">
      <c r="F3521" s="18"/>
      <c r="G3521" s="18"/>
      <c r="H3521" s="252"/>
      <c r="I3521" s="18"/>
      <c r="J3521" s="18"/>
      <c r="W3521" s="215"/>
      <c r="X3521" s="18"/>
      <c r="Y3521" s="31"/>
      <c r="Z3521" s="31"/>
      <c r="AA3521" s="43"/>
      <c r="AB3521" s="18"/>
      <c r="AC3521" s="18"/>
      <c r="AE3521" s="18"/>
      <c r="AF3521" s="18"/>
      <c r="AG3521" s="18"/>
      <c r="AI3521" s="18"/>
      <c r="AK3521" s="18"/>
      <c r="AL3521" s="18"/>
      <c r="AN3521" s="36"/>
      <c r="AO3521" s="36"/>
      <c r="AP3521" s="36"/>
      <c r="AQ3521" s="36"/>
      <c r="AR3521" s="36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  <c r="BQ3521" s="18"/>
    </row>
    <row r="3522" spans="6:69" x14ac:dyDescent="0.25">
      <c r="F3522" s="18"/>
      <c r="G3522" s="18"/>
      <c r="H3522" s="252"/>
      <c r="I3522" s="18"/>
      <c r="J3522" s="18"/>
      <c r="W3522" s="215"/>
      <c r="X3522" s="18"/>
      <c r="Y3522" s="31"/>
      <c r="Z3522" s="31"/>
      <c r="AA3522" s="43"/>
      <c r="AB3522" s="18"/>
      <c r="AC3522" s="18"/>
      <c r="AE3522" s="18"/>
      <c r="AF3522" s="18"/>
      <c r="AG3522" s="18"/>
      <c r="AI3522" s="18"/>
      <c r="AK3522" s="18"/>
      <c r="AL3522" s="18"/>
      <c r="AN3522" s="36"/>
      <c r="AO3522" s="36"/>
      <c r="AP3522" s="36"/>
      <c r="AQ3522" s="36"/>
      <c r="AR3522" s="36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G3522" s="18"/>
      <c r="BH3522" s="18"/>
      <c r="BI3522" s="18"/>
      <c r="BJ3522" s="18"/>
      <c r="BK3522" s="18"/>
      <c r="BL3522" s="18"/>
      <c r="BM3522" s="18"/>
      <c r="BN3522" s="18"/>
      <c r="BO3522" s="18"/>
      <c r="BP3522" s="18"/>
      <c r="BQ3522" s="18"/>
    </row>
    <row r="3523" spans="6:69" x14ac:dyDescent="0.25">
      <c r="F3523" s="18"/>
      <c r="G3523" s="18"/>
      <c r="H3523" s="252"/>
      <c r="I3523" s="18"/>
      <c r="J3523" s="18"/>
      <c r="W3523" s="215"/>
      <c r="X3523" s="18"/>
      <c r="Y3523" s="31"/>
      <c r="Z3523" s="31"/>
      <c r="AA3523" s="43"/>
      <c r="AB3523" s="18"/>
      <c r="AC3523" s="18"/>
      <c r="AE3523" s="18"/>
      <c r="AF3523" s="18"/>
      <c r="AG3523" s="18"/>
      <c r="AI3523" s="18"/>
      <c r="AK3523" s="18"/>
      <c r="AL3523" s="18"/>
      <c r="AN3523" s="36"/>
      <c r="AO3523" s="36"/>
      <c r="AP3523" s="36"/>
      <c r="AQ3523" s="36"/>
      <c r="AR3523" s="36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  <c r="BQ3523" s="18"/>
    </row>
    <row r="3524" spans="6:69" x14ac:dyDescent="0.25">
      <c r="F3524" s="18"/>
      <c r="G3524" s="18"/>
      <c r="H3524" s="252"/>
      <c r="I3524" s="18"/>
      <c r="J3524" s="18"/>
      <c r="W3524" s="215"/>
      <c r="X3524" s="18"/>
      <c r="Y3524" s="31"/>
      <c r="Z3524" s="31"/>
      <c r="AA3524" s="43"/>
      <c r="AB3524" s="18"/>
      <c r="AC3524" s="18"/>
      <c r="AE3524" s="18"/>
      <c r="AF3524" s="18"/>
      <c r="AG3524" s="18"/>
      <c r="AI3524" s="18"/>
      <c r="AK3524" s="18"/>
      <c r="AL3524" s="18"/>
      <c r="AN3524" s="36"/>
      <c r="AO3524" s="36"/>
      <c r="AP3524" s="36"/>
      <c r="AQ3524" s="36"/>
      <c r="AR3524" s="36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G3524" s="18"/>
      <c r="BH3524" s="18"/>
      <c r="BI3524" s="18"/>
      <c r="BJ3524" s="18"/>
      <c r="BK3524" s="18"/>
      <c r="BL3524" s="18"/>
      <c r="BM3524" s="18"/>
      <c r="BN3524" s="18"/>
      <c r="BO3524" s="18"/>
      <c r="BP3524" s="18"/>
      <c r="BQ3524" s="18"/>
    </row>
    <row r="3525" spans="6:69" x14ac:dyDescent="0.25">
      <c r="F3525" s="18"/>
      <c r="G3525" s="18"/>
      <c r="H3525" s="252"/>
      <c r="I3525" s="18"/>
      <c r="J3525" s="18"/>
      <c r="W3525" s="215"/>
      <c r="X3525" s="18"/>
      <c r="Y3525" s="31"/>
      <c r="Z3525" s="31"/>
      <c r="AA3525" s="43"/>
      <c r="AB3525" s="18"/>
      <c r="AC3525" s="18"/>
      <c r="AE3525" s="18"/>
      <c r="AF3525" s="18"/>
      <c r="AG3525" s="18"/>
      <c r="AI3525" s="18"/>
      <c r="AK3525" s="18"/>
      <c r="AL3525" s="18"/>
      <c r="AN3525" s="36"/>
      <c r="AO3525" s="36"/>
      <c r="AP3525" s="36"/>
      <c r="AQ3525" s="36"/>
      <c r="AR3525" s="36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  <c r="BQ3525" s="18"/>
    </row>
    <row r="3526" spans="6:69" x14ac:dyDescent="0.25">
      <c r="F3526" s="18"/>
      <c r="G3526" s="18"/>
      <c r="H3526" s="252"/>
      <c r="I3526" s="18"/>
      <c r="J3526" s="18"/>
      <c r="W3526" s="215"/>
      <c r="X3526" s="18"/>
      <c r="Y3526" s="31"/>
      <c r="Z3526" s="31"/>
      <c r="AA3526" s="43"/>
      <c r="AB3526" s="18"/>
      <c r="AC3526" s="18"/>
      <c r="AE3526" s="18"/>
      <c r="AF3526" s="18"/>
      <c r="AG3526" s="18"/>
      <c r="AI3526" s="18"/>
      <c r="AK3526" s="18"/>
      <c r="AL3526" s="18"/>
      <c r="AN3526" s="36"/>
      <c r="AO3526" s="36"/>
      <c r="AP3526" s="36"/>
      <c r="AQ3526" s="36"/>
      <c r="AR3526" s="36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G3526" s="18"/>
      <c r="BH3526" s="18"/>
      <c r="BI3526" s="18"/>
      <c r="BJ3526" s="18"/>
      <c r="BK3526" s="18"/>
      <c r="BL3526" s="18"/>
      <c r="BM3526" s="18"/>
      <c r="BN3526" s="18"/>
      <c r="BO3526" s="18"/>
      <c r="BP3526" s="18"/>
      <c r="BQ3526" s="18"/>
    </row>
    <row r="3527" spans="6:69" x14ac:dyDescent="0.25">
      <c r="F3527" s="18"/>
      <c r="G3527" s="18"/>
      <c r="H3527" s="252"/>
      <c r="I3527" s="18"/>
      <c r="J3527" s="18"/>
      <c r="W3527" s="215"/>
      <c r="X3527" s="18"/>
      <c r="Y3527" s="31"/>
      <c r="Z3527" s="31"/>
      <c r="AA3527" s="43"/>
      <c r="AB3527" s="18"/>
      <c r="AC3527" s="18"/>
      <c r="AE3527" s="18"/>
      <c r="AF3527" s="18"/>
      <c r="AG3527" s="18"/>
      <c r="AI3527" s="18"/>
      <c r="AK3527" s="18"/>
      <c r="AL3527" s="18"/>
      <c r="AN3527" s="36"/>
      <c r="AO3527" s="36"/>
      <c r="AP3527" s="36"/>
      <c r="AQ3527" s="36"/>
      <c r="AR3527" s="36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  <c r="BQ3527" s="18"/>
    </row>
    <row r="3528" spans="6:69" x14ac:dyDescent="0.25">
      <c r="F3528" s="18"/>
      <c r="G3528" s="18"/>
      <c r="H3528" s="252"/>
      <c r="I3528" s="18"/>
      <c r="J3528" s="18"/>
      <c r="W3528" s="215"/>
      <c r="X3528" s="18"/>
      <c r="Y3528" s="31"/>
      <c r="Z3528" s="31"/>
      <c r="AA3528" s="43"/>
      <c r="AB3528" s="18"/>
      <c r="AC3528" s="18"/>
      <c r="AE3528" s="18"/>
      <c r="AF3528" s="18"/>
      <c r="AG3528" s="18"/>
      <c r="AI3528" s="18"/>
      <c r="AK3528" s="18"/>
      <c r="AL3528" s="18"/>
      <c r="AN3528" s="36"/>
      <c r="AO3528" s="36"/>
      <c r="AP3528" s="36"/>
      <c r="AQ3528" s="36"/>
      <c r="AR3528" s="36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G3528" s="18"/>
      <c r="BH3528" s="18"/>
      <c r="BI3528" s="18"/>
      <c r="BJ3528" s="18"/>
      <c r="BK3528" s="18"/>
      <c r="BL3528" s="18"/>
      <c r="BM3528" s="18"/>
      <c r="BN3528" s="18"/>
      <c r="BO3528" s="18"/>
      <c r="BP3528" s="18"/>
      <c r="BQ3528" s="18"/>
    </row>
    <row r="3529" spans="6:69" x14ac:dyDescent="0.25">
      <c r="F3529" s="18"/>
      <c r="G3529" s="18"/>
      <c r="H3529" s="252"/>
      <c r="I3529" s="18"/>
      <c r="J3529" s="18"/>
      <c r="W3529" s="215"/>
      <c r="X3529" s="18"/>
      <c r="Y3529" s="31"/>
      <c r="Z3529" s="31"/>
      <c r="AA3529" s="43"/>
      <c r="AB3529" s="18"/>
      <c r="AC3529" s="18"/>
      <c r="AE3529" s="18"/>
      <c r="AF3529" s="18"/>
      <c r="AG3529" s="18"/>
      <c r="AI3529" s="18"/>
      <c r="AK3529" s="18"/>
      <c r="AL3529" s="18"/>
      <c r="AN3529" s="36"/>
      <c r="AO3529" s="36"/>
      <c r="AP3529" s="36"/>
      <c r="AQ3529" s="36"/>
      <c r="AR3529" s="36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  <c r="BQ3529" s="18"/>
    </row>
    <row r="3530" spans="6:69" x14ac:dyDescent="0.25">
      <c r="F3530" s="18"/>
      <c r="G3530" s="18"/>
      <c r="H3530" s="252"/>
      <c r="I3530" s="18"/>
      <c r="J3530" s="18"/>
      <c r="W3530" s="215"/>
      <c r="X3530" s="18"/>
      <c r="Y3530" s="31"/>
      <c r="Z3530" s="31"/>
      <c r="AA3530" s="43"/>
      <c r="AB3530" s="18"/>
      <c r="AC3530" s="18"/>
      <c r="AE3530" s="18"/>
      <c r="AF3530" s="18"/>
      <c r="AG3530" s="18"/>
      <c r="AI3530" s="18"/>
      <c r="AK3530" s="18"/>
      <c r="AL3530" s="18"/>
      <c r="AN3530" s="36"/>
      <c r="AO3530" s="36"/>
      <c r="AP3530" s="36"/>
      <c r="AQ3530" s="36"/>
      <c r="AR3530" s="36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G3530" s="18"/>
      <c r="BH3530" s="18"/>
      <c r="BI3530" s="18"/>
      <c r="BJ3530" s="18"/>
      <c r="BK3530" s="18"/>
      <c r="BL3530" s="18"/>
      <c r="BM3530" s="18"/>
      <c r="BN3530" s="18"/>
      <c r="BO3530" s="18"/>
      <c r="BP3530" s="18"/>
      <c r="BQ3530" s="18"/>
    </row>
    <row r="3531" spans="6:69" x14ac:dyDescent="0.25">
      <c r="F3531" s="18"/>
      <c r="G3531" s="18"/>
      <c r="H3531" s="252"/>
      <c r="I3531" s="18"/>
      <c r="J3531" s="18"/>
      <c r="W3531" s="215"/>
      <c r="X3531" s="18"/>
      <c r="Y3531" s="31"/>
      <c r="Z3531" s="31"/>
      <c r="AA3531" s="43"/>
      <c r="AB3531" s="18"/>
      <c r="AC3531" s="18"/>
      <c r="AE3531" s="18"/>
      <c r="AF3531" s="18"/>
      <c r="AG3531" s="18"/>
      <c r="AI3531" s="18"/>
      <c r="AK3531" s="18"/>
      <c r="AL3531" s="18"/>
      <c r="AN3531" s="36"/>
      <c r="AO3531" s="36"/>
      <c r="AP3531" s="36"/>
      <c r="AQ3531" s="36"/>
      <c r="AR3531" s="36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  <c r="BQ3531" s="18"/>
    </row>
    <row r="3532" spans="6:69" x14ac:dyDescent="0.25">
      <c r="F3532" s="18"/>
      <c r="G3532" s="18"/>
      <c r="H3532" s="252"/>
      <c r="I3532" s="18"/>
      <c r="J3532" s="18"/>
      <c r="W3532" s="215"/>
      <c r="X3532" s="18"/>
      <c r="Y3532" s="31"/>
      <c r="Z3532" s="31"/>
      <c r="AA3532" s="43"/>
      <c r="AB3532" s="18"/>
      <c r="AC3532" s="18"/>
      <c r="AE3532" s="18"/>
      <c r="AF3532" s="18"/>
      <c r="AG3532" s="18"/>
      <c r="AI3532" s="18"/>
      <c r="AK3532" s="18"/>
      <c r="AL3532" s="18"/>
      <c r="AN3532" s="36"/>
      <c r="AO3532" s="36"/>
      <c r="AP3532" s="36"/>
      <c r="AQ3532" s="36"/>
      <c r="AR3532" s="36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G3532" s="18"/>
      <c r="BH3532" s="18"/>
      <c r="BI3532" s="18"/>
      <c r="BJ3532" s="18"/>
      <c r="BK3532" s="18"/>
      <c r="BL3532" s="18"/>
      <c r="BM3532" s="18"/>
      <c r="BN3532" s="18"/>
      <c r="BO3532" s="18"/>
      <c r="BP3532" s="18"/>
      <c r="BQ3532" s="18"/>
    </row>
    <row r="3533" spans="6:69" x14ac:dyDescent="0.25">
      <c r="F3533" s="18"/>
      <c r="G3533" s="18"/>
      <c r="H3533" s="252"/>
      <c r="I3533" s="18"/>
      <c r="J3533" s="18"/>
      <c r="W3533" s="215"/>
      <c r="X3533" s="18"/>
      <c r="Y3533" s="31"/>
      <c r="Z3533" s="31"/>
      <c r="AA3533" s="43"/>
      <c r="AB3533" s="18"/>
      <c r="AC3533" s="18"/>
      <c r="AE3533" s="18"/>
      <c r="AF3533" s="18"/>
      <c r="AG3533" s="18"/>
      <c r="AI3533" s="18"/>
      <c r="AK3533" s="18"/>
      <c r="AL3533" s="18"/>
      <c r="AN3533" s="36"/>
      <c r="AO3533" s="36"/>
      <c r="AP3533" s="36"/>
      <c r="AQ3533" s="36"/>
      <c r="AR3533" s="36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  <c r="BQ3533" s="18"/>
    </row>
    <row r="3534" spans="6:69" x14ac:dyDescent="0.25">
      <c r="F3534" s="18"/>
      <c r="G3534" s="18"/>
      <c r="H3534" s="252"/>
      <c r="I3534" s="18"/>
      <c r="J3534" s="18"/>
      <c r="W3534" s="215"/>
      <c r="X3534" s="18"/>
      <c r="Y3534" s="31"/>
      <c r="Z3534" s="31"/>
      <c r="AA3534" s="43"/>
      <c r="AB3534" s="18"/>
      <c r="AC3534" s="18"/>
      <c r="AE3534" s="18"/>
      <c r="AF3534" s="18"/>
      <c r="AG3534" s="18"/>
      <c r="AI3534" s="18"/>
      <c r="AK3534" s="18"/>
      <c r="AL3534" s="18"/>
      <c r="AN3534" s="36"/>
      <c r="AO3534" s="36"/>
      <c r="AP3534" s="36"/>
      <c r="AQ3534" s="36"/>
      <c r="AR3534" s="36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G3534" s="18"/>
      <c r="BH3534" s="18"/>
      <c r="BI3534" s="18"/>
      <c r="BJ3534" s="18"/>
      <c r="BK3534" s="18"/>
      <c r="BL3534" s="18"/>
      <c r="BM3534" s="18"/>
      <c r="BN3534" s="18"/>
      <c r="BO3534" s="18"/>
      <c r="BP3534" s="18"/>
      <c r="BQ3534" s="18"/>
    </row>
    <row r="3535" spans="6:69" x14ac:dyDescent="0.25">
      <c r="F3535" s="18"/>
      <c r="G3535" s="18"/>
      <c r="H3535" s="252"/>
      <c r="I3535" s="18"/>
      <c r="J3535" s="18"/>
      <c r="W3535" s="215"/>
      <c r="X3535" s="18"/>
      <c r="Y3535" s="31"/>
      <c r="Z3535" s="31"/>
      <c r="AA3535" s="43"/>
      <c r="AB3535" s="18"/>
      <c r="AC3535" s="18"/>
      <c r="AE3535" s="18"/>
      <c r="AF3535" s="18"/>
      <c r="AG3535" s="18"/>
      <c r="AI3535" s="18"/>
      <c r="AK3535" s="18"/>
      <c r="AL3535" s="18"/>
      <c r="AN3535" s="36"/>
      <c r="AO3535" s="36"/>
      <c r="AP3535" s="36"/>
      <c r="AQ3535" s="36"/>
      <c r="AR3535" s="36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  <c r="BQ3535" s="18"/>
    </row>
    <row r="3536" spans="6:69" x14ac:dyDescent="0.25">
      <c r="F3536" s="18"/>
      <c r="G3536" s="18"/>
      <c r="H3536" s="252"/>
      <c r="I3536" s="18"/>
      <c r="J3536" s="18"/>
      <c r="W3536" s="215"/>
      <c r="X3536" s="18"/>
      <c r="Y3536" s="31"/>
      <c r="Z3536" s="31"/>
      <c r="AA3536" s="43"/>
      <c r="AB3536" s="18"/>
      <c r="AC3536" s="18"/>
      <c r="AE3536" s="18"/>
      <c r="AF3536" s="18"/>
      <c r="AG3536" s="18"/>
      <c r="AI3536" s="18"/>
      <c r="AK3536" s="18"/>
      <c r="AL3536" s="18"/>
      <c r="AN3536" s="36"/>
      <c r="AO3536" s="36"/>
      <c r="AP3536" s="36"/>
      <c r="AQ3536" s="36"/>
      <c r="AR3536" s="36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G3536" s="18"/>
      <c r="BH3536" s="18"/>
      <c r="BI3536" s="18"/>
      <c r="BJ3536" s="18"/>
      <c r="BK3536" s="18"/>
      <c r="BL3536" s="18"/>
      <c r="BM3536" s="18"/>
      <c r="BN3536" s="18"/>
      <c r="BO3536" s="18"/>
      <c r="BP3536" s="18"/>
      <c r="BQ3536" s="18"/>
    </row>
    <row r="3537" spans="6:69" x14ac:dyDescent="0.25">
      <c r="F3537" s="18"/>
      <c r="G3537" s="18"/>
      <c r="H3537" s="252"/>
      <c r="I3537" s="18"/>
      <c r="J3537" s="18"/>
      <c r="W3537" s="215"/>
      <c r="X3537" s="18"/>
      <c r="Y3537" s="31"/>
      <c r="Z3537" s="31"/>
      <c r="AA3537" s="43"/>
      <c r="AB3537" s="18"/>
      <c r="AC3537" s="18"/>
      <c r="AE3537" s="18"/>
      <c r="AF3537" s="18"/>
      <c r="AG3537" s="18"/>
      <c r="AI3537" s="18"/>
      <c r="AK3537" s="18"/>
      <c r="AL3537" s="18"/>
      <c r="AN3537" s="36"/>
      <c r="AO3537" s="36"/>
      <c r="AP3537" s="36"/>
      <c r="AQ3537" s="36"/>
      <c r="AR3537" s="36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  <c r="BQ3537" s="18"/>
    </row>
    <row r="3538" spans="6:69" x14ac:dyDescent="0.25">
      <c r="F3538" s="18"/>
      <c r="G3538" s="18"/>
      <c r="H3538" s="252"/>
      <c r="I3538" s="18"/>
      <c r="J3538" s="18"/>
      <c r="W3538" s="215"/>
      <c r="X3538" s="18"/>
      <c r="Y3538" s="31"/>
      <c r="Z3538" s="31"/>
      <c r="AA3538" s="43"/>
      <c r="AB3538" s="18"/>
      <c r="AC3538" s="18"/>
      <c r="AE3538" s="18"/>
      <c r="AF3538" s="18"/>
      <c r="AG3538" s="18"/>
      <c r="AI3538" s="18"/>
      <c r="AK3538" s="18"/>
      <c r="AL3538" s="18"/>
      <c r="AN3538" s="36"/>
      <c r="AO3538" s="36"/>
      <c r="AP3538" s="36"/>
      <c r="AQ3538" s="36"/>
      <c r="AR3538" s="36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G3538" s="18"/>
      <c r="BH3538" s="18"/>
      <c r="BI3538" s="18"/>
      <c r="BJ3538" s="18"/>
      <c r="BK3538" s="18"/>
      <c r="BL3538" s="18"/>
      <c r="BM3538" s="18"/>
      <c r="BN3538" s="18"/>
      <c r="BO3538" s="18"/>
      <c r="BP3538" s="18"/>
      <c r="BQ3538" s="18"/>
    </row>
    <row r="3539" spans="6:69" x14ac:dyDescent="0.25">
      <c r="F3539" s="18"/>
      <c r="G3539" s="18"/>
      <c r="H3539" s="252"/>
      <c r="I3539" s="18"/>
      <c r="J3539" s="18"/>
      <c r="W3539" s="215"/>
      <c r="X3539" s="18"/>
      <c r="Y3539" s="31"/>
      <c r="Z3539" s="31"/>
      <c r="AA3539" s="43"/>
      <c r="AB3539" s="18"/>
      <c r="AC3539" s="18"/>
      <c r="AE3539" s="18"/>
      <c r="AF3539" s="18"/>
      <c r="AG3539" s="18"/>
      <c r="AI3539" s="18"/>
      <c r="AK3539" s="18"/>
      <c r="AL3539" s="18"/>
      <c r="AN3539" s="36"/>
      <c r="AO3539" s="36"/>
      <c r="AP3539" s="36"/>
      <c r="AQ3539" s="36"/>
      <c r="AR3539" s="36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  <c r="BQ3539" s="18"/>
    </row>
    <row r="3540" spans="6:69" x14ac:dyDescent="0.25">
      <c r="F3540" s="18"/>
      <c r="G3540" s="18"/>
      <c r="H3540" s="252"/>
      <c r="I3540" s="18"/>
      <c r="J3540" s="18"/>
      <c r="W3540" s="215"/>
      <c r="X3540" s="18"/>
      <c r="Y3540" s="31"/>
      <c r="Z3540" s="31"/>
      <c r="AA3540" s="43"/>
      <c r="AB3540" s="18"/>
      <c r="AC3540" s="18"/>
      <c r="AE3540" s="18"/>
      <c r="AF3540" s="18"/>
      <c r="AG3540" s="18"/>
      <c r="AI3540" s="18"/>
      <c r="AK3540" s="18"/>
      <c r="AL3540" s="18"/>
      <c r="AN3540" s="36"/>
      <c r="AO3540" s="36"/>
      <c r="AP3540" s="36"/>
      <c r="AQ3540" s="36"/>
      <c r="AR3540" s="36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G3540" s="18"/>
      <c r="BH3540" s="18"/>
      <c r="BI3540" s="18"/>
      <c r="BJ3540" s="18"/>
      <c r="BK3540" s="18"/>
      <c r="BL3540" s="18"/>
      <c r="BM3540" s="18"/>
      <c r="BN3540" s="18"/>
      <c r="BO3540" s="18"/>
      <c r="BP3540" s="18"/>
      <c r="BQ3540" s="18"/>
    </row>
    <row r="3541" spans="6:69" x14ac:dyDescent="0.25">
      <c r="F3541" s="18"/>
      <c r="G3541" s="18"/>
      <c r="H3541" s="252"/>
      <c r="I3541" s="18"/>
      <c r="J3541" s="18"/>
      <c r="W3541" s="215"/>
      <c r="X3541" s="18"/>
      <c r="Y3541" s="31"/>
      <c r="Z3541" s="31"/>
      <c r="AA3541" s="43"/>
      <c r="AB3541" s="18"/>
      <c r="AC3541" s="18"/>
      <c r="AE3541" s="18"/>
      <c r="AF3541" s="18"/>
      <c r="AG3541" s="18"/>
      <c r="AI3541" s="18"/>
      <c r="AK3541" s="18"/>
      <c r="AL3541" s="18"/>
      <c r="AN3541" s="36"/>
      <c r="AO3541" s="36"/>
      <c r="AP3541" s="36"/>
      <c r="AQ3541" s="36"/>
      <c r="AR3541" s="36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  <c r="BQ3541" s="18"/>
    </row>
    <row r="3542" spans="6:69" x14ac:dyDescent="0.25">
      <c r="F3542" s="18"/>
      <c r="G3542" s="18"/>
      <c r="H3542" s="252"/>
      <c r="I3542" s="18"/>
      <c r="J3542" s="18"/>
      <c r="W3542" s="215"/>
      <c r="X3542" s="18"/>
      <c r="Y3542" s="31"/>
      <c r="Z3542" s="31"/>
      <c r="AA3542" s="43"/>
      <c r="AB3542" s="18"/>
      <c r="AC3542" s="18"/>
      <c r="AE3542" s="18"/>
      <c r="AF3542" s="18"/>
      <c r="AG3542" s="18"/>
      <c r="AI3542" s="18"/>
      <c r="AK3542" s="18"/>
      <c r="AL3542" s="18"/>
      <c r="AN3542" s="36"/>
      <c r="AO3542" s="36"/>
      <c r="AP3542" s="36"/>
      <c r="AQ3542" s="36"/>
      <c r="AR3542" s="36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G3542" s="18"/>
      <c r="BH3542" s="18"/>
      <c r="BI3542" s="18"/>
      <c r="BJ3542" s="18"/>
      <c r="BK3542" s="18"/>
      <c r="BL3542" s="18"/>
      <c r="BM3542" s="18"/>
      <c r="BN3542" s="18"/>
      <c r="BO3542" s="18"/>
      <c r="BP3542" s="18"/>
      <c r="BQ3542" s="18"/>
    </row>
    <row r="3543" spans="6:69" x14ac:dyDescent="0.25">
      <c r="F3543" s="18"/>
      <c r="G3543" s="18"/>
      <c r="H3543" s="252"/>
      <c r="I3543" s="18"/>
      <c r="J3543" s="18"/>
      <c r="W3543" s="215"/>
      <c r="X3543" s="18"/>
      <c r="Y3543" s="31"/>
      <c r="Z3543" s="31"/>
      <c r="AA3543" s="43"/>
      <c r="AB3543" s="18"/>
      <c r="AC3543" s="18"/>
      <c r="AE3543" s="18"/>
      <c r="AF3543" s="18"/>
      <c r="AG3543" s="18"/>
      <c r="AI3543" s="18"/>
      <c r="AK3543" s="18"/>
      <c r="AL3543" s="18"/>
      <c r="AN3543" s="36"/>
      <c r="AO3543" s="36"/>
      <c r="AP3543" s="36"/>
      <c r="AQ3543" s="36"/>
      <c r="AR3543" s="36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  <c r="BQ3543" s="18"/>
    </row>
    <row r="3544" spans="6:69" x14ac:dyDescent="0.25">
      <c r="F3544" s="18"/>
      <c r="G3544" s="18"/>
      <c r="H3544" s="252"/>
      <c r="I3544" s="18"/>
      <c r="J3544" s="18"/>
      <c r="W3544" s="215"/>
      <c r="X3544" s="18"/>
      <c r="Y3544" s="31"/>
      <c r="Z3544" s="31"/>
      <c r="AA3544" s="43"/>
      <c r="AB3544" s="18"/>
      <c r="AC3544" s="18"/>
      <c r="AE3544" s="18"/>
      <c r="AF3544" s="18"/>
      <c r="AG3544" s="18"/>
      <c r="AI3544" s="18"/>
      <c r="AK3544" s="18"/>
      <c r="AL3544" s="18"/>
      <c r="AN3544" s="36"/>
      <c r="AO3544" s="36"/>
      <c r="AP3544" s="36"/>
      <c r="AQ3544" s="36"/>
      <c r="AR3544" s="36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G3544" s="18"/>
      <c r="BH3544" s="18"/>
      <c r="BI3544" s="18"/>
      <c r="BJ3544" s="18"/>
      <c r="BK3544" s="18"/>
      <c r="BL3544" s="18"/>
      <c r="BM3544" s="18"/>
      <c r="BN3544" s="18"/>
      <c r="BO3544" s="18"/>
      <c r="BP3544" s="18"/>
      <c r="BQ3544" s="18"/>
    </row>
    <row r="3545" spans="6:69" x14ac:dyDescent="0.25">
      <c r="F3545" s="18"/>
      <c r="G3545" s="18"/>
      <c r="H3545" s="252"/>
      <c r="I3545" s="18"/>
      <c r="J3545" s="18"/>
      <c r="W3545" s="215"/>
      <c r="X3545" s="18"/>
      <c r="Y3545" s="31"/>
      <c r="Z3545" s="31"/>
      <c r="AA3545" s="43"/>
      <c r="AB3545" s="18"/>
      <c r="AC3545" s="18"/>
      <c r="AE3545" s="18"/>
      <c r="AF3545" s="18"/>
      <c r="AG3545" s="18"/>
      <c r="AI3545" s="18"/>
      <c r="AK3545" s="18"/>
      <c r="AL3545" s="18"/>
      <c r="AN3545" s="36"/>
      <c r="AO3545" s="36"/>
      <c r="AP3545" s="36"/>
      <c r="AQ3545" s="36"/>
      <c r="AR3545" s="36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  <c r="BQ3545" s="18"/>
    </row>
    <row r="3546" spans="6:69" x14ac:dyDescent="0.25">
      <c r="F3546" s="18"/>
      <c r="G3546" s="18"/>
      <c r="H3546" s="252"/>
      <c r="I3546" s="18"/>
      <c r="J3546" s="18"/>
      <c r="W3546" s="215"/>
      <c r="X3546" s="18"/>
      <c r="Y3546" s="31"/>
      <c r="Z3546" s="31"/>
      <c r="AA3546" s="43"/>
      <c r="AB3546" s="18"/>
      <c r="AC3546" s="18"/>
      <c r="AE3546" s="18"/>
      <c r="AF3546" s="18"/>
      <c r="AG3546" s="18"/>
      <c r="AI3546" s="18"/>
      <c r="AK3546" s="18"/>
      <c r="AL3546" s="18"/>
      <c r="AN3546" s="36"/>
      <c r="AO3546" s="36"/>
      <c r="AP3546" s="36"/>
      <c r="AQ3546" s="36"/>
      <c r="AR3546" s="36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G3546" s="18"/>
      <c r="BH3546" s="18"/>
      <c r="BI3546" s="18"/>
      <c r="BJ3546" s="18"/>
      <c r="BK3546" s="18"/>
      <c r="BL3546" s="18"/>
      <c r="BM3546" s="18"/>
      <c r="BN3546" s="18"/>
      <c r="BO3546" s="18"/>
      <c r="BP3546" s="18"/>
      <c r="BQ3546" s="18"/>
    </row>
    <row r="3547" spans="6:69" x14ac:dyDescent="0.25">
      <c r="F3547" s="18"/>
      <c r="G3547" s="18"/>
      <c r="H3547" s="252"/>
      <c r="I3547" s="18"/>
      <c r="J3547" s="18"/>
      <c r="W3547" s="215"/>
      <c r="X3547" s="18"/>
      <c r="Y3547" s="31"/>
      <c r="Z3547" s="31"/>
      <c r="AA3547" s="43"/>
      <c r="AB3547" s="18"/>
      <c r="AC3547" s="18"/>
      <c r="AE3547" s="18"/>
      <c r="AF3547" s="18"/>
      <c r="AG3547" s="18"/>
      <c r="AI3547" s="18"/>
      <c r="AK3547" s="18"/>
      <c r="AL3547" s="18"/>
      <c r="AN3547" s="36"/>
      <c r="AO3547" s="36"/>
      <c r="AP3547" s="36"/>
      <c r="AQ3547" s="36"/>
      <c r="AR3547" s="36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  <c r="BQ3547" s="18"/>
    </row>
    <row r="3548" spans="6:69" x14ac:dyDescent="0.25">
      <c r="F3548" s="18"/>
      <c r="G3548" s="18"/>
      <c r="H3548" s="252"/>
      <c r="I3548" s="18"/>
      <c r="J3548" s="18"/>
      <c r="W3548" s="215"/>
      <c r="X3548" s="18"/>
      <c r="Y3548" s="31"/>
      <c r="Z3548" s="31"/>
      <c r="AA3548" s="43"/>
      <c r="AB3548" s="18"/>
      <c r="AC3548" s="18"/>
      <c r="AE3548" s="18"/>
      <c r="AF3548" s="18"/>
      <c r="AG3548" s="18"/>
      <c r="AI3548" s="18"/>
      <c r="AK3548" s="18"/>
      <c r="AL3548" s="18"/>
      <c r="AN3548" s="36"/>
      <c r="AO3548" s="36"/>
      <c r="AP3548" s="36"/>
      <c r="AQ3548" s="36"/>
      <c r="AR3548" s="36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G3548" s="18"/>
      <c r="BH3548" s="18"/>
      <c r="BI3548" s="18"/>
      <c r="BJ3548" s="18"/>
      <c r="BK3548" s="18"/>
      <c r="BL3548" s="18"/>
      <c r="BM3548" s="18"/>
      <c r="BN3548" s="18"/>
      <c r="BO3548" s="18"/>
      <c r="BP3548" s="18"/>
      <c r="BQ3548" s="18"/>
    </row>
    <row r="3549" spans="6:69" x14ac:dyDescent="0.25">
      <c r="F3549" s="18"/>
      <c r="G3549" s="18"/>
      <c r="H3549" s="252"/>
      <c r="I3549" s="18"/>
      <c r="J3549" s="18"/>
      <c r="W3549" s="215"/>
      <c r="X3549" s="18"/>
      <c r="Y3549" s="31"/>
      <c r="Z3549" s="31"/>
      <c r="AA3549" s="43"/>
      <c r="AB3549" s="18"/>
      <c r="AC3549" s="18"/>
      <c r="AE3549" s="18"/>
      <c r="AF3549" s="18"/>
      <c r="AG3549" s="18"/>
      <c r="AI3549" s="18"/>
      <c r="AK3549" s="18"/>
      <c r="AL3549" s="18"/>
      <c r="AN3549" s="36"/>
      <c r="AO3549" s="36"/>
      <c r="AP3549" s="36"/>
      <c r="AQ3549" s="36"/>
      <c r="AR3549" s="36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  <c r="BQ3549" s="18"/>
    </row>
    <row r="3550" spans="6:69" x14ac:dyDescent="0.25">
      <c r="F3550" s="18"/>
      <c r="G3550" s="18"/>
      <c r="H3550" s="252"/>
      <c r="I3550" s="18"/>
      <c r="J3550" s="18"/>
      <c r="W3550" s="215"/>
      <c r="X3550" s="18"/>
      <c r="Y3550" s="31"/>
      <c r="Z3550" s="31"/>
      <c r="AA3550" s="43"/>
      <c r="AB3550" s="18"/>
      <c r="AC3550" s="18"/>
      <c r="AE3550" s="18"/>
      <c r="AF3550" s="18"/>
      <c r="AG3550" s="18"/>
      <c r="AI3550" s="18"/>
      <c r="AK3550" s="18"/>
      <c r="AL3550" s="18"/>
      <c r="AN3550" s="36"/>
      <c r="AO3550" s="36"/>
      <c r="AP3550" s="36"/>
      <c r="AQ3550" s="36"/>
      <c r="AR3550" s="36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G3550" s="18"/>
      <c r="BH3550" s="18"/>
      <c r="BI3550" s="18"/>
      <c r="BJ3550" s="18"/>
      <c r="BK3550" s="18"/>
      <c r="BL3550" s="18"/>
      <c r="BM3550" s="18"/>
      <c r="BN3550" s="18"/>
      <c r="BO3550" s="18"/>
      <c r="BP3550" s="18"/>
      <c r="BQ3550" s="18"/>
    </row>
    <row r="3551" spans="6:69" x14ac:dyDescent="0.25">
      <c r="F3551" s="18"/>
      <c r="G3551" s="18"/>
      <c r="H3551" s="252"/>
      <c r="I3551" s="18"/>
      <c r="J3551" s="18"/>
      <c r="W3551" s="215"/>
      <c r="X3551" s="18"/>
      <c r="Y3551" s="31"/>
      <c r="Z3551" s="31"/>
      <c r="AA3551" s="43"/>
      <c r="AB3551" s="18"/>
      <c r="AC3551" s="18"/>
      <c r="AE3551" s="18"/>
      <c r="AF3551" s="18"/>
      <c r="AG3551" s="18"/>
      <c r="AI3551" s="18"/>
      <c r="AK3551" s="18"/>
      <c r="AL3551" s="18"/>
      <c r="AN3551" s="36"/>
      <c r="AO3551" s="36"/>
      <c r="AP3551" s="36"/>
      <c r="AQ3551" s="36"/>
      <c r="AR3551" s="36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  <c r="BQ3551" s="18"/>
    </row>
    <row r="3552" spans="6:69" x14ac:dyDescent="0.25">
      <c r="F3552" s="18"/>
      <c r="G3552" s="18"/>
      <c r="H3552" s="252"/>
      <c r="I3552" s="18"/>
      <c r="J3552" s="18"/>
      <c r="W3552" s="215"/>
      <c r="X3552" s="18"/>
      <c r="Y3552" s="31"/>
      <c r="Z3552" s="31"/>
      <c r="AA3552" s="43"/>
      <c r="AB3552" s="18"/>
      <c r="AC3552" s="18"/>
      <c r="AE3552" s="18"/>
      <c r="AF3552" s="18"/>
      <c r="AG3552" s="18"/>
      <c r="AI3552" s="18"/>
      <c r="AK3552" s="18"/>
      <c r="AL3552" s="18"/>
      <c r="AN3552" s="36"/>
      <c r="AO3552" s="36"/>
      <c r="AP3552" s="36"/>
      <c r="AQ3552" s="36"/>
      <c r="AR3552" s="36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G3552" s="18"/>
      <c r="BH3552" s="18"/>
      <c r="BI3552" s="18"/>
      <c r="BJ3552" s="18"/>
      <c r="BK3552" s="18"/>
      <c r="BL3552" s="18"/>
      <c r="BM3552" s="18"/>
      <c r="BN3552" s="18"/>
      <c r="BO3552" s="18"/>
      <c r="BP3552" s="18"/>
      <c r="BQ3552" s="18"/>
    </row>
    <row r="3553" spans="6:69" x14ac:dyDescent="0.25">
      <c r="F3553" s="18"/>
      <c r="G3553" s="18"/>
      <c r="H3553" s="252"/>
      <c r="I3553" s="18"/>
      <c r="J3553" s="18"/>
      <c r="W3553" s="215"/>
      <c r="X3553" s="18"/>
      <c r="Y3553" s="31"/>
      <c r="Z3553" s="31"/>
      <c r="AA3553" s="43"/>
      <c r="AB3553" s="18"/>
      <c r="AC3553" s="18"/>
      <c r="AE3553" s="18"/>
      <c r="AF3553" s="18"/>
      <c r="AG3553" s="18"/>
      <c r="AI3553" s="18"/>
      <c r="AK3553" s="18"/>
      <c r="AL3553" s="18"/>
      <c r="AN3553" s="36"/>
      <c r="AO3553" s="36"/>
      <c r="AP3553" s="36"/>
      <c r="AQ3553" s="36"/>
      <c r="AR3553" s="36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  <c r="BQ3553" s="18"/>
    </row>
    <row r="3554" spans="6:69" x14ac:dyDescent="0.25">
      <c r="F3554" s="18"/>
      <c r="G3554" s="18"/>
      <c r="H3554" s="252"/>
      <c r="I3554" s="18"/>
      <c r="J3554" s="18"/>
      <c r="W3554" s="215"/>
      <c r="X3554" s="18"/>
      <c r="Y3554" s="31"/>
      <c r="Z3554" s="31"/>
      <c r="AA3554" s="43"/>
      <c r="AB3554" s="18"/>
      <c r="AC3554" s="18"/>
      <c r="AE3554" s="18"/>
      <c r="AF3554" s="18"/>
      <c r="AG3554" s="18"/>
      <c r="AI3554" s="18"/>
      <c r="AK3554" s="18"/>
      <c r="AL3554" s="18"/>
      <c r="AN3554" s="36"/>
      <c r="AO3554" s="36"/>
      <c r="AP3554" s="36"/>
      <c r="AQ3554" s="36"/>
      <c r="AR3554" s="36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G3554" s="18"/>
      <c r="BH3554" s="18"/>
      <c r="BI3554" s="18"/>
      <c r="BJ3554" s="18"/>
      <c r="BK3554" s="18"/>
      <c r="BL3554" s="18"/>
      <c r="BM3554" s="18"/>
      <c r="BN3554" s="18"/>
      <c r="BO3554" s="18"/>
      <c r="BP3554" s="18"/>
      <c r="BQ3554" s="18"/>
    </row>
    <row r="3555" spans="6:69" x14ac:dyDescent="0.25">
      <c r="F3555" s="18"/>
      <c r="G3555" s="18"/>
      <c r="H3555" s="252"/>
      <c r="I3555" s="18"/>
      <c r="J3555" s="18"/>
      <c r="W3555" s="215"/>
      <c r="X3555" s="18"/>
      <c r="Y3555" s="31"/>
      <c r="Z3555" s="31"/>
      <c r="AA3555" s="43"/>
      <c r="AB3555" s="18"/>
      <c r="AC3555" s="18"/>
      <c r="AE3555" s="18"/>
      <c r="AF3555" s="18"/>
      <c r="AG3555" s="18"/>
      <c r="AI3555" s="18"/>
      <c r="AK3555" s="18"/>
      <c r="AL3555" s="18"/>
      <c r="AN3555" s="36"/>
      <c r="AO3555" s="36"/>
      <c r="AP3555" s="36"/>
      <c r="AQ3555" s="36"/>
      <c r="AR3555" s="36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  <c r="BQ3555" s="18"/>
    </row>
    <row r="3556" spans="6:69" x14ac:dyDescent="0.25">
      <c r="F3556" s="18"/>
      <c r="G3556" s="18"/>
      <c r="H3556" s="252"/>
      <c r="I3556" s="18"/>
      <c r="J3556" s="18"/>
      <c r="W3556" s="215"/>
      <c r="X3556" s="18"/>
      <c r="Y3556" s="31"/>
      <c r="Z3556" s="31"/>
      <c r="AA3556" s="43"/>
      <c r="AB3556" s="18"/>
      <c r="AC3556" s="18"/>
      <c r="AE3556" s="18"/>
      <c r="AF3556" s="18"/>
      <c r="AG3556" s="18"/>
      <c r="AI3556" s="18"/>
      <c r="AK3556" s="18"/>
      <c r="AL3556" s="18"/>
      <c r="AN3556" s="36"/>
      <c r="AO3556" s="36"/>
      <c r="AP3556" s="36"/>
      <c r="AQ3556" s="36"/>
      <c r="AR3556" s="36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G3556" s="18"/>
      <c r="BH3556" s="18"/>
      <c r="BI3556" s="18"/>
      <c r="BJ3556" s="18"/>
      <c r="BK3556" s="18"/>
      <c r="BL3556" s="18"/>
      <c r="BM3556" s="18"/>
      <c r="BN3556" s="18"/>
      <c r="BO3556" s="18"/>
      <c r="BP3556" s="18"/>
      <c r="BQ3556" s="18"/>
    </row>
    <row r="3557" spans="6:69" x14ac:dyDescent="0.25">
      <c r="F3557" s="18"/>
      <c r="G3557" s="18"/>
      <c r="H3557" s="252"/>
      <c r="I3557" s="18"/>
      <c r="J3557" s="18"/>
      <c r="W3557" s="215"/>
      <c r="X3557" s="18"/>
      <c r="Y3557" s="31"/>
      <c r="Z3557" s="31"/>
      <c r="AA3557" s="43"/>
      <c r="AB3557" s="18"/>
      <c r="AC3557" s="18"/>
      <c r="AE3557" s="18"/>
      <c r="AF3557" s="18"/>
      <c r="AG3557" s="18"/>
      <c r="AI3557" s="18"/>
      <c r="AK3557" s="18"/>
      <c r="AL3557" s="18"/>
      <c r="AN3557" s="36"/>
      <c r="AO3557" s="36"/>
      <c r="AP3557" s="36"/>
      <c r="AQ3557" s="36"/>
      <c r="AR3557" s="36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  <c r="BQ3557" s="18"/>
    </row>
    <row r="3558" spans="6:69" x14ac:dyDescent="0.25">
      <c r="F3558" s="18"/>
      <c r="G3558" s="18"/>
      <c r="H3558" s="252"/>
      <c r="I3558" s="18"/>
      <c r="J3558" s="18"/>
      <c r="W3558" s="215"/>
      <c r="X3558" s="18"/>
      <c r="Y3558" s="31"/>
      <c r="Z3558" s="31"/>
      <c r="AA3558" s="43"/>
      <c r="AB3558" s="18"/>
      <c r="AC3558" s="18"/>
      <c r="AE3558" s="18"/>
      <c r="AF3558" s="18"/>
      <c r="AG3558" s="18"/>
      <c r="AI3558" s="18"/>
      <c r="AK3558" s="18"/>
      <c r="AL3558" s="18"/>
      <c r="AN3558" s="36"/>
      <c r="AO3558" s="36"/>
      <c r="AP3558" s="36"/>
      <c r="AQ3558" s="36"/>
      <c r="AR3558" s="36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G3558" s="18"/>
      <c r="BH3558" s="18"/>
      <c r="BI3558" s="18"/>
      <c r="BJ3558" s="18"/>
      <c r="BK3558" s="18"/>
      <c r="BL3558" s="18"/>
      <c r="BM3558" s="18"/>
      <c r="BN3558" s="18"/>
      <c r="BO3558" s="18"/>
      <c r="BP3558" s="18"/>
      <c r="BQ3558" s="18"/>
    </row>
    <row r="3559" spans="6:69" x14ac:dyDescent="0.25">
      <c r="F3559" s="18"/>
      <c r="G3559" s="18"/>
      <c r="H3559" s="252"/>
      <c r="I3559" s="18"/>
      <c r="J3559" s="18"/>
      <c r="W3559" s="215"/>
      <c r="X3559" s="18"/>
      <c r="Y3559" s="31"/>
      <c r="Z3559" s="31"/>
      <c r="AA3559" s="43"/>
      <c r="AB3559" s="18"/>
      <c r="AC3559" s="18"/>
      <c r="AE3559" s="18"/>
      <c r="AF3559" s="18"/>
      <c r="AG3559" s="18"/>
      <c r="AI3559" s="18"/>
      <c r="AK3559" s="18"/>
      <c r="AL3559" s="18"/>
      <c r="AN3559" s="36"/>
      <c r="AO3559" s="36"/>
      <c r="AP3559" s="36"/>
      <c r="AQ3559" s="36"/>
      <c r="AR3559" s="36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  <c r="BQ3559" s="18"/>
    </row>
    <row r="3560" spans="6:69" x14ac:dyDescent="0.25">
      <c r="F3560" s="18"/>
      <c r="G3560" s="18"/>
      <c r="H3560" s="252"/>
      <c r="I3560" s="18"/>
      <c r="J3560" s="18"/>
      <c r="W3560" s="215"/>
      <c r="X3560" s="18"/>
      <c r="Y3560" s="31"/>
      <c r="Z3560" s="31"/>
      <c r="AA3560" s="43"/>
      <c r="AB3560" s="18"/>
      <c r="AC3560" s="18"/>
      <c r="AE3560" s="18"/>
      <c r="AF3560" s="18"/>
      <c r="AG3560" s="18"/>
      <c r="AI3560" s="18"/>
      <c r="AK3560" s="18"/>
      <c r="AL3560" s="18"/>
      <c r="AN3560" s="36"/>
      <c r="AO3560" s="36"/>
      <c r="AP3560" s="36"/>
      <c r="AQ3560" s="36"/>
      <c r="AR3560" s="36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G3560" s="18"/>
      <c r="BH3560" s="18"/>
      <c r="BI3560" s="18"/>
      <c r="BJ3560" s="18"/>
      <c r="BK3560" s="18"/>
      <c r="BL3560" s="18"/>
      <c r="BM3560" s="18"/>
      <c r="BN3560" s="18"/>
      <c r="BO3560" s="18"/>
      <c r="BP3560" s="18"/>
      <c r="BQ3560" s="18"/>
    </row>
    <row r="3561" spans="6:69" x14ac:dyDescent="0.25">
      <c r="F3561" s="18"/>
      <c r="G3561" s="18"/>
      <c r="H3561" s="252"/>
      <c r="I3561" s="18"/>
      <c r="J3561" s="18"/>
      <c r="W3561" s="215"/>
      <c r="X3561" s="18"/>
      <c r="Y3561" s="31"/>
      <c r="Z3561" s="31"/>
      <c r="AA3561" s="43"/>
      <c r="AB3561" s="18"/>
      <c r="AC3561" s="18"/>
      <c r="AE3561" s="18"/>
      <c r="AF3561" s="18"/>
      <c r="AG3561" s="18"/>
      <c r="AI3561" s="18"/>
      <c r="AK3561" s="18"/>
      <c r="AL3561" s="18"/>
      <c r="AN3561" s="36"/>
      <c r="AO3561" s="36"/>
      <c r="AP3561" s="36"/>
      <c r="AQ3561" s="36"/>
      <c r="AR3561" s="36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  <c r="BQ3561" s="18"/>
    </row>
    <row r="3562" spans="6:69" x14ac:dyDescent="0.25">
      <c r="F3562" s="18"/>
      <c r="G3562" s="18"/>
      <c r="H3562" s="252"/>
      <c r="I3562" s="18"/>
      <c r="J3562" s="18"/>
      <c r="W3562" s="215"/>
      <c r="X3562" s="18"/>
      <c r="Y3562" s="31"/>
      <c r="Z3562" s="31"/>
      <c r="AA3562" s="43"/>
      <c r="AB3562" s="18"/>
      <c r="AC3562" s="18"/>
      <c r="AE3562" s="18"/>
      <c r="AF3562" s="18"/>
      <c r="AG3562" s="18"/>
      <c r="AI3562" s="18"/>
      <c r="AK3562" s="18"/>
      <c r="AL3562" s="18"/>
      <c r="AN3562" s="36"/>
      <c r="AO3562" s="36"/>
      <c r="AP3562" s="36"/>
      <c r="AQ3562" s="36"/>
      <c r="AR3562" s="36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G3562" s="18"/>
      <c r="BH3562" s="18"/>
      <c r="BI3562" s="18"/>
      <c r="BJ3562" s="18"/>
      <c r="BK3562" s="18"/>
      <c r="BL3562" s="18"/>
      <c r="BM3562" s="18"/>
      <c r="BN3562" s="18"/>
      <c r="BO3562" s="18"/>
      <c r="BP3562" s="18"/>
      <c r="BQ3562" s="18"/>
    </row>
    <row r="3563" spans="6:69" x14ac:dyDescent="0.25">
      <c r="F3563" s="18"/>
      <c r="G3563" s="18"/>
      <c r="H3563" s="252"/>
      <c r="I3563" s="18"/>
      <c r="J3563" s="18"/>
      <c r="W3563" s="215"/>
      <c r="X3563" s="18"/>
      <c r="Y3563" s="31"/>
      <c r="Z3563" s="31"/>
      <c r="AA3563" s="43"/>
      <c r="AB3563" s="18"/>
      <c r="AC3563" s="18"/>
      <c r="AE3563" s="18"/>
      <c r="AF3563" s="18"/>
      <c r="AG3563" s="18"/>
      <c r="AI3563" s="18"/>
      <c r="AK3563" s="18"/>
      <c r="AL3563" s="18"/>
      <c r="AN3563" s="36"/>
      <c r="AO3563" s="36"/>
      <c r="AP3563" s="36"/>
      <c r="AQ3563" s="36"/>
      <c r="AR3563" s="36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8"/>
      <c r="BL3563" s="18"/>
      <c r="BM3563" s="18"/>
      <c r="BN3563" s="18"/>
      <c r="BO3563" s="18"/>
      <c r="BP3563" s="18"/>
      <c r="BQ3563" s="18"/>
    </row>
    <row r="3564" spans="6:69" x14ac:dyDescent="0.25">
      <c r="F3564" s="18"/>
      <c r="G3564" s="18"/>
      <c r="H3564" s="252"/>
      <c r="I3564" s="18"/>
      <c r="J3564" s="18"/>
      <c r="W3564" s="215"/>
      <c r="X3564" s="18"/>
      <c r="Y3564" s="31"/>
      <c r="Z3564" s="31"/>
      <c r="AA3564" s="43"/>
      <c r="AB3564" s="18"/>
      <c r="AC3564" s="18"/>
      <c r="AE3564" s="18"/>
      <c r="AF3564" s="18"/>
      <c r="AG3564" s="18"/>
      <c r="AI3564" s="18"/>
      <c r="AK3564" s="18"/>
      <c r="AL3564" s="18"/>
      <c r="AN3564" s="36"/>
      <c r="AO3564" s="36"/>
      <c r="AP3564" s="36"/>
      <c r="AQ3564" s="36"/>
      <c r="AR3564" s="36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G3564" s="18"/>
      <c r="BH3564" s="18"/>
      <c r="BI3564" s="18"/>
      <c r="BJ3564" s="18"/>
      <c r="BK3564" s="18"/>
      <c r="BL3564" s="18"/>
      <c r="BM3564" s="18"/>
      <c r="BN3564" s="18"/>
      <c r="BO3564" s="18"/>
      <c r="BP3564" s="18"/>
      <c r="BQ3564" s="18"/>
    </row>
    <row r="3565" spans="6:69" x14ac:dyDescent="0.25">
      <c r="F3565" s="18"/>
      <c r="G3565" s="18"/>
      <c r="H3565" s="252"/>
      <c r="I3565" s="18"/>
      <c r="J3565" s="18"/>
      <c r="W3565" s="215"/>
      <c r="X3565" s="18"/>
      <c r="Y3565" s="31"/>
      <c r="Z3565" s="31"/>
      <c r="AA3565" s="43"/>
      <c r="AB3565" s="18"/>
      <c r="AC3565" s="18"/>
      <c r="AE3565" s="18"/>
      <c r="AF3565" s="18"/>
      <c r="AG3565" s="18"/>
      <c r="AI3565" s="18"/>
      <c r="AK3565" s="18"/>
      <c r="AL3565" s="18"/>
      <c r="AN3565" s="36"/>
      <c r="AO3565" s="36"/>
      <c r="AP3565" s="36"/>
      <c r="AQ3565" s="36"/>
      <c r="AR3565" s="36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  <c r="BQ3565" s="18"/>
    </row>
    <row r="3566" spans="6:69" x14ac:dyDescent="0.25">
      <c r="F3566" s="18"/>
      <c r="G3566" s="18"/>
      <c r="H3566" s="252"/>
      <c r="I3566" s="18"/>
      <c r="J3566" s="18"/>
      <c r="W3566" s="215"/>
      <c r="X3566" s="18"/>
      <c r="Y3566" s="31"/>
      <c r="Z3566" s="31"/>
      <c r="AA3566" s="43"/>
      <c r="AB3566" s="18"/>
      <c r="AC3566" s="18"/>
      <c r="AE3566" s="18"/>
      <c r="AF3566" s="18"/>
      <c r="AG3566" s="18"/>
      <c r="AI3566" s="18"/>
      <c r="AK3566" s="18"/>
      <c r="AL3566" s="18"/>
      <c r="AN3566" s="36"/>
      <c r="AO3566" s="36"/>
      <c r="AP3566" s="36"/>
      <c r="AQ3566" s="36"/>
      <c r="AR3566" s="36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G3566" s="18"/>
      <c r="BH3566" s="18"/>
      <c r="BI3566" s="18"/>
      <c r="BJ3566" s="18"/>
      <c r="BK3566" s="18"/>
      <c r="BL3566" s="18"/>
      <c r="BM3566" s="18"/>
      <c r="BN3566" s="18"/>
      <c r="BO3566" s="18"/>
      <c r="BP3566" s="18"/>
      <c r="BQ3566" s="18"/>
    </row>
    <row r="3567" spans="6:69" x14ac:dyDescent="0.25">
      <c r="F3567" s="18"/>
      <c r="G3567" s="18"/>
      <c r="H3567" s="252"/>
      <c r="I3567" s="18"/>
      <c r="J3567" s="18"/>
      <c r="W3567" s="215"/>
      <c r="X3567" s="18"/>
      <c r="Y3567" s="31"/>
      <c r="Z3567" s="31"/>
      <c r="AA3567" s="43"/>
      <c r="AB3567" s="18"/>
      <c r="AC3567" s="18"/>
      <c r="AE3567" s="18"/>
      <c r="AF3567" s="18"/>
      <c r="AG3567" s="18"/>
      <c r="AI3567" s="18"/>
      <c r="AK3567" s="18"/>
      <c r="AL3567" s="18"/>
      <c r="AN3567" s="36"/>
      <c r="AO3567" s="36"/>
      <c r="AP3567" s="36"/>
      <c r="AQ3567" s="36"/>
      <c r="AR3567" s="36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8"/>
      <c r="BL3567" s="18"/>
      <c r="BM3567" s="18"/>
      <c r="BN3567" s="18"/>
      <c r="BO3567" s="18"/>
      <c r="BP3567" s="18"/>
      <c r="BQ3567" s="18"/>
    </row>
    <row r="3568" spans="6:69" x14ac:dyDescent="0.25">
      <c r="F3568" s="18"/>
      <c r="G3568" s="18"/>
      <c r="H3568" s="252"/>
      <c r="I3568" s="18"/>
      <c r="J3568" s="18"/>
      <c r="W3568" s="215"/>
      <c r="X3568" s="18"/>
      <c r="Y3568" s="31"/>
      <c r="Z3568" s="31"/>
      <c r="AA3568" s="43"/>
      <c r="AB3568" s="18"/>
      <c r="AC3568" s="18"/>
      <c r="AE3568" s="18"/>
      <c r="AF3568" s="18"/>
      <c r="AG3568" s="18"/>
      <c r="AI3568" s="18"/>
      <c r="AK3568" s="18"/>
      <c r="AL3568" s="18"/>
      <c r="AN3568" s="36"/>
      <c r="AO3568" s="36"/>
      <c r="AP3568" s="36"/>
      <c r="AQ3568" s="36"/>
      <c r="AR3568" s="36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G3568" s="18"/>
      <c r="BH3568" s="18"/>
      <c r="BI3568" s="18"/>
      <c r="BJ3568" s="18"/>
      <c r="BK3568" s="18"/>
      <c r="BL3568" s="18"/>
      <c r="BM3568" s="18"/>
      <c r="BN3568" s="18"/>
      <c r="BO3568" s="18"/>
      <c r="BP3568" s="18"/>
      <c r="BQ3568" s="18"/>
    </row>
    <row r="3569" spans="6:69" x14ac:dyDescent="0.25">
      <c r="F3569" s="18"/>
      <c r="G3569" s="18"/>
      <c r="H3569" s="252"/>
      <c r="I3569" s="18"/>
      <c r="J3569" s="18"/>
      <c r="W3569" s="215"/>
      <c r="X3569" s="18"/>
      <c r="Y3569" s="31"/>
      <c r="Z3569" s="31"/>
      <c r="AA3569" s="43"/>
      <c r="AB3569" s="18"/>
      <c r="AC3569" s="18"/>
      <c r="AE3569" s="18"/>
      <c r="AF3569" s="18"/>
      <c r="AG3569" s="18"/>
      <c r="AI3569" s="18"/>
      <c r="AK3569" s="18"/>
      <c r="AL3569" s="18"/>
      <c r="AN3569" s="36"/>
      <c r="AO3569" s="36"/>
      <c r="AP3569" s="36"/>
      <c r="AQ3569" s="36"/>
      <c r="AR3569" s="36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  <c r="BQ3569" s="18"/>
    </row>
    <row r="3570" spans="6:69" x14ac:dyDescent="0.25">
      <c r="F3570" s="18"/>
      <c r="G3570" s="18"/>
      <c r="H3570" s="252"/>
      <c r="I3570" s="18"/>
      <c r="J3570" s="18"/>
      <c r="W3570" s="215"/>
      <c r="X3570" s="18"/>
      <c r="Y3570" s="31"/>
      <c r="Z3570" s="31"/>
      <c r="AA3570" s="43"/>
      <c r="AB3570" s="18"/>
      <c r="AC3570" s="18"/>
      <c r="AE3570" s="18"/>
      <c r="AF3570" s="18"/>
      <c r="AG3570" s="18"/>
      <c r="AI3570" s="18"/>
      <c r="AK3570" s="18"/>
      <c r="AL3570" s="18"/>
      <c r="AN3570" s="36"/>
      <c r="AO3570" s="36"/>
      <c r="AP3570" s="36"/>
      <c r="AQ3570" s="36"/>
      <c r="AR3570" s="36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G3570" s="18"/>
      <c r="BH3570" s="18"/>
      <c r="BI3570" s="18"/>
      <c r="BJ3570" s="18"/>
      <c r="BK3570" s="18"/>
      <c r="BL3570" s="18"/>
      <c r="BM3570" s="18"/>
      <c r="BN3570" s="18"/>
      <c r="BO3570" s="18"/>
      <c r="BP3570" s="18"/>
      <c r="BQ3570" s="18"/>
    </row>
    <row r="3571" spans="6:69" x14ac:dyDescent="0.25">
      <c r="F3571" s="18"/>
      <c r="G3571" s="18"/>
      <c r="H3571" s="252"/>
      <c r="I3571" s="18"/>
      <c r="J3571" s="18"/>
      <c r="W3571" s="215"/>
      <c r="X3571" s="18"/>
      <c r="Y3571" s="31"/>
      <c r="Z3571" s="31"/>
      <c r="AA3571" s="43"/>
      <c r="AB3571" s="18"/>
      <c r="AC3571" s="18"/>
      <c r="AE3571" s="18"/>
      <c r="AF3571" s="18"/>
      <c r="AG3571" s="18"/>
      <c r="AI3571" s="18"/>
      <c r="AK3571" s="18"/>
      <c r="AL3571" s="18"/>
      <c r="AN3571" s="36"/>
      <c r="AO3571" s="36"/>
      <c r="AP3571" s="36"/>
      <c r="AQ3571" s="36"/>
      <c r="AR3571" s="36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  <c r="BQ3571" s="18"/>
    </row>
    <row r="3572" spans="6:69" x14ac:dyDescent="0.25">
      <c r="F3572" s="18"/>
      <c r="G3572" s="18"/>
      <c r="H3572" s="252"/>
      <c r="I3572" s="18"/>
      <c r="J3572" s="18"/>
      <c r="W3572" s="215"/>
      <c r="X3572" s="18"/>
      <c r="Y3572" s="31"/>
      <c r="Z3572" s="31"/>
      <c r="AA3572" s="43"/>
      <c r="AB3572" s="18"/>
      <c r="AC3572" s="18"/>
      <c r="AE3572" s="18"/>
      <c r="AF3572" s="18"/>
      <c r="AG3572" s="18"/>
      <c r="AI3572" s="18"/>
      <c r="AK3572" s="18"/>
      <c r="AL3572" s="18"/>
      <c r="AN3572" s="36"/>
      <c r="AO3572" s="36"/>
      <c r="AP3572" s="36"/>
      <c r="AQ3572" s="36"/>
      <c r="AR3572" s="36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G3572" s="18"/>
      <c r="BH3572" s="18"/>
      <c r="BI3572" s="18"/>
      <c r="BJ3572" s="18"/>
      <c r="BK3572" s="18"/>
      <c r="BL3572" s="18"/>
      <c r="BM3572" s="18"/>
      <c r="BN3572" s="18"/>
      <c r="BO3572" s="18"/>
      <c r="BP3572" s="18"/>
      <c r="BQ3572" s="18"/>
    </row>
    <row r="3573" spans="6:69" x14ac:dyDescent="0.25">
      <c r="F3573" s="18"/>
      <c r="G3573" s="18"/>
      <c r="H3573" s="252"/>
      <c r="I3573" s="18"/>
      <c r="J3573" s="18"/>
      <c r="W3573" s="215"/>
      <c r="X3573" s="18"/>
      <c r="Y3573" s="31"/>
      <c r="Z3573" s="31"/>
      <c r="AA3573" s="43"/>
      <c r="AB3573" s="18"/>
      <c r="AC3573" s="18"/>
      <c r="AE3573" s="18"/>
      <c r="AF3573" s="18"/>
      <c r="AG3573" s="18"/>
      <c r="AI3573" s="18"/>
      <c r="AK3573" s="18"/>
      <c r="AL3573" s="18"/>
      <c r="AN3573" s="36"/>
      <c r="AO3573" s="36"/>
      <c r="AP3573" s="36"/>
      <c r="AQ3573" s="36"/>
      <c r="AR3573" s="36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  <c r="BQ3573" s="18"/>
    </row>
    <row r="3574" spans="6:69" x14ac:dyDescent="0.25">
      <c r="F3574" s="18"/>
      <c r="G3574" s="18"/>
      <c r="H3574" s="252"/>
      <c r="I3574" s="18"/>
      <c r="J3574" s="18"/>
      <c r="W3574" s="215"/>
      <c r="X3574" s="18"/>
      <c r="Y3574" s="31"/>
      <c r="Z3574" s="31"/>
      <c r="AA3574" s="43"/>
      <c r="AB3574" s="18"/>
      <c r="AC3574" s="18"/>
      <c r="AE3574" s="18"/>
      <c r="AF3574" s="18"/>
      <c r="AG3574" s="18"/>
      <c r="AI3574" s="18"/>
      <c r="AK3574" s="18"/>
      <c r="AL3574" s="18"/>
      <c r="AN3574" s="36"/>
      <c r="AO3574" s="36"/>
      <c r="AP3574" s="36"/>
      <c r="AQ3574" s="36"/>
      <c r="AR3574" s="36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G3574" s="18"/>
      <c r="BH3574" s="18"/>
      <c r="BI3574" s="18"/>
      <c r="BJ3574" s="18"/>
      <c r="BK3574" s="18"/>
      <c r="BL3574" s="18"/>
      <c r="BM3574" s="18"/>
      <c r="BN3574" s="18"/>
      <c r="BO3574" s="18"/>
      <c r="BP3574" s="18"/>
      <c r="BQ3574" s="18"/>
    </row>
    <row r="3575" spans="6:69" x14ac:dyDescent="0.25">
      <c r="F3575" s="18"/>
      <c r="G3575" s="18"/>
      <c r="H3575" s="252"/>
      <c r="I3575" s="18"/>
      <c r="J3575" s="18"/>
      <c r="W3575" s="215"/>
      <c r="X3575" s="18"/>
      <c r="Y3575" s="31"/>
      <c r="Z3575" s="31"/>
      <c r="AA3575" s="43"/>
      <c r="AB3575" s="18"/>
      <c r="AC3575" s="18"/>
      <c r="AE3575" s="18"/>
      <c r="AF3575" s="18"/>
      <c r="AG3575" s="18"/>
      <c r="AI3575" s="18"/>
      <c r="AK3575" s="18"/>
      <c r="AL3575" s="18"/>
      <c r="AN3575" s="36"/>
      <c r="AO3575" s="36"/>
      <c r="AP3575" s="36"/>
      <c r="AQ3575" s="36"/>
      <c r="AR3575" s="36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</row>
    <row r="3576" spans="6:69" x14ac:dyDescent="0.25">
      <c r="F3576" s="18"/>
      <c r="G3576" s="18"/>
      <c r="H3576" s="252"/>
      <c r="I3576" s="18"/>
      <c r="J3576" s="18"/>
      <c r="W3576" s="215"/>
      <c r="X3576" s="18"/>
      <c r="Y3576" s="31"/>
      <c r="Z3576" s="31"/>
      <c r="AA3576" s="43"/>
      <c r="AB3576" s="18"/>
      <c r="AC3576" s="18"/>
      <c r="AE3576" s="18"/>
      <c r="AF3576" s="18"/>
      <c r="AG3576" s="18"/>
      <c r="AI3576" s="18"/>
      <c r="AK3576" s="18"/>
      <c r="AL3576" s="18"/>
      <c r="AN3576" s="36"/>
      <c r="AO3576" s="36"/>
      <c r="AP3576" s="36"/>
      <c r="AQ3576" s="36"/>
      <c r="AR3576" s="36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G3576" s="18"/>
      <c r="BH3576" s="18"/>
      <c r="BI3576" s="18"/>
      <c r="BJ3576" s="18"/>
      <c r="BK3576" s="18"/>
      <c r="BL3576" s="18"/>
      <c r="BM3576" s="18"/>
      <c r="BN3576" s="18"/>
      <c r="BO3576" s="18"/>
      <c r="BP3576" s="18"/>
      <c r="BQ3576" s="18"/>
    </row>
    <row r="3577" spans="6:69" x14ac:dyDescent="0.25">
      <c r="F3577" s="18"/>
      <c r="G3577" s="18"/>
      <c r="H3577" s="252"/>
      <c r="I3577" s="18"/>
      <c r="J3577" s="18"/>
      <c r="W3577" s="215"/>
      <c r="X3577" s="18"/>
      <c r="Y3577" s="31"/>
      <c r="Z3577" s="31"/>
      <c r="AA3577" s="43"/>
      <c r="AB3577" s="18"/>
      <c r="AC3577" s="18"/>
      <c r="AE3577" s="18"/>
      <c r="AF3577" s="18"/>
      <c r="AG3577" s="18"/>
      <c r="AI3577" s="18"/>
      <c r="AK3577" s="18"/>
      <c r="AL3577" s="18"/>
      <c r="AN3577" s="36"/>
      <c r="AO3577" s="36"/>
      <c r="AP3577" s="36"/>
      <c r="AQ3577" s="36"/>
      <c r="AR3577" s="36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  <c r="BQ3577" s="18"/>
    </row>
    <row r="3578" spans="6:69" x14ac:dyDescent="0.25">
      <c r="F3578" s="18"/>
      <c r="G3578" s="18"/>
      <c r="H3578" s="252"/>
      <c r="I3578" s="18"/>
      <c r="J3578" s="18"/>
      <c r="W3578" s="215"/>
      <c r="X3578" s="18"/>
      <c r="Y3578" s="31"/>
      <c r="Z3578" s="31"/>
      <c r="AA3578" s="43"/>
      <c r="AB3578" s="18"/>
      <c r="AC3578" s="18"/>
      <c r="AE3578" s="18"/>
      <c r="AF3578" s="18"/>
      <c r="AG3578" s="18"/>
      <c r="AI3578" s="18"/>
      <c r="AK3578" s="18"/>
      <c r="AL3578" s="18"/>
      <c r="AN3578" s="36"/>
      <c r="AO3578" s="36"/>
      <c r="AP3578" s="36"/>
      <c r="AQ3578" s="36"/>
      <c r="AR3578" s="36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G3578" s="18"/>
      <c r="BH3578" s="18"/>
      <c r="BI3578" s="18"/>
      <c r="BJ3578" s="18"/>
      <c r="BK3578" s="18"/>
      <c r="BL3578" s="18"/>
      <c r="BM3578" s="18"/>
      <c r="BN3578" s="18"/>
      <c r="BO3578" s="18"/>
      <c r="BP3578" s="18"/>
      <c r="BQ3578" s="18"/>
    </row>
    <row r="3579" spans="6:69" x14ac:dyDescent="0.25">
      <c r="F3579" s="18"/>
      <c r="G3579" s="18"/>
      <c r="H3579" s="252"/>
      <c r="I3579" s="18"/>
      <c r="J3579" s="18"/>
      <c r="W3579" s="215"/>
      <c r="X3579" s="18"/>
      <c r="Y3579" s="31"/>
      <c r="Z3579" s="31"/>
      <c r="AA3579" s="43"/>
      <c r="AB3579" s="18"/>
      <c r="AC3579" s="18"/>
      <c r="AE3579" s="18"/>
      <c r="AF3579" s="18"/>
      <c r="AG3579" s="18"/>
      <c r="AI3579" s="18"/>
      <c r="AK3579" s="18"/>
      <c r="AL3579" s="18"/>
      <c r="AN3579" s="36"/>
      <c r="AO3579" s="36"/>
      <c r="AP3579" s="36"/>
      <c r="AQ3579" s="36"/>
      <c r="AR3579" s="36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G3579" s="18"/>
      <c r="BH3579" s="18"/>
      <c r="BI3579" s="18"/>
      <c r="BJ3579" s="18"/>
      <c r="BK3579" s="18"/>
      <c r="BL3579" s="18"/>
      <c r="BM3579" s="18"/>
      <c r="BN3579" s="18"/>
      <c r="BO3579" s="18"/>
      <c r="BP3579" s="18"/>
      <c r="BQ3579" s="18"/>
    </row>
    <row r="3580" spans="6:69" x14ac:dyDescent="0.25">
      <c r="F3580" s="18"/>
      <c r="G3580" s="18"/>
      <c r="H3580" s="252"/>
      <c r="I3580" s="18"/>
      <c r="J3580" s="18"/>
      <c r="W3580" s="215"/>
      <c r="X3580" s="18"/>
      <c r="Y3580" s="31"/>
      <c r="Z3580" s="31"/>
      <c r="AA3580" s="43"/>
      <c r="AB3580" s="18"/>
      <c r="AC3580" s="18"/>
      <c r="AE3580" s="18"/>
      <c r="AF3580" s="18"/>
      <c r="AG3580" s="18"/>
      <c r="AI3580" s="18"/>
      <c r="AK3580" s="18"/>
      <c r="AL3580" s="18"/>
      <c r="AN3580" s="36"/>
      <c r="AO3580" s="36"/>
      <c r="AP3580" s="36"/>
      <c r="AQ3580" s="36"/>
      <c r="AR3580" s="36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G3580" s="18"/>
      <c r="BH3580" s="18"/>
      <c r="BI3580" s="18"/>
      <c r="BJ3580" s="18"/>
      <c r="BK3580" s="18"/>
      <c r="BL3580" s="18"/>
      <c r="BM3580" s="18"/>
      <c r="BN3580" s="18"/>
      <c r="BO3580" s="18"/>
      <c r="BP3580" s="18"/>
      <c r="BQ3580" s="18"/>
    </row>
    <row r="3581" spans="6:69" x14ac:dyDescent="0.25">
      <c r="F3581" s="18"/>
      <c r="G3581" s="18"/>
      <c r="H3581" s="252"/>
      <c r="I3581" s="18"/>
      <c r="J3581" s="18"/>
      <c r="W3581" s="215"/>
      <c r="X3581" s="18"/>
      <c r="Y3581" s="31"/>
      <c r="Z3581" s="31"/>
      <c r="AA3581" s="43"/>
      <c r="AB3581" s="18"/>
      <c r="AC3581" s="18"/>
      <c r="AE3581" s="18"/>
      <c r="AF3581" s="18"/>
      <c r="AG3581" s="18"/>
      <c r="AI3581" s="18"/>
      <c r="AK3581" s="18"/>
      <c r="AL3581" s="18"/>
      <c r="AN3581" s="36"/>
      <c r="AO3581" s="36"/>
      <c r="AP3581" s="36"/>
      <c r="AQ3581" s="36"/>
      <c r="AR3581" s="36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  <c r="BQ3581" s="18"/>
    </row>
    <row r="3582" spans="6:69" x14ac:dyDescent="0.25">
      <c r="F3582" s="18"/>
      <c r="G3582" s="18"/>
      <c r="H3582" s="252"/>
      <c r="I3582" s="18"/>
      <c r="J3582" s="18"/>
      <c r="W3582" s="215"/>
      <c r="X3582" s="18"/>
      <c r="Y3582" s="31"/>
      <c r="Z3582" s="31"/>
      <c r="AA3582" s="43"/>
      <c r="AB3582" s="18"/>
      <c r="AC3582" s="18"/>
      <c r="AE3582" s="18"/>
      <c r="AF3582" s="18"/>
      <c r="AG3582" s="18"/>
      <c r="AI3582" s="18"/>
      <c r="AK3582" s="18"/>
      <c r="AL3582" s="18"/>
      <c r="AN3582" s="36"/>
      <c r="AO3582" s="36"/>
      <c r="AP3582" s="36"/>
      <c r="AQ3582" s="36"/>
      <c r="AR3582" s="36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G3582" s="18"/>
      <c r="BH3582" s="18"/>
      <c r="BI3582" s="18"/>
      <c r="BJ3582" s="18"/>
      <c r="BK3582" s="18"/>
      <c r="BL3582" s="18"/>
      <c r="BM3582" s="18"/>
      <c r="BN3582" s="18"/>
      <c r="BO3582" s="18"/>
      <c r="BP3582" s="18"/>
      <c r="BQ3582" s="18"/>
    </row>
    <row r="3583" spans="6:69" x14ac:dyDescent="0.25">
      <c r="F3583" s="18"/>
      <c r="G3583" s="18"/>
      <c r="H3583" s="252"/>
      <c r="I3583" s="18"/>
      <c r="J3583" s="18"/>
      <c r="W3583" s="215"/>
      <c r="X3583" s="18"/>
      <c r="Y3583" s="31"/>
      <c r="Z3583" s="31"/>
      <c r="AA3583" s="43"/>
      <c r="AB3583" s="18"/>
      <c r="AC3583" s="18"/>
      <c r="AE3583" s="18"/>
      <c r="AF3583" s="18"/>
      <c r="AG3583" s="18"/>
      <c r="AI3583" s="18"/>
      <c r="AK3583" s="18"/>
      <c r="AL3583" s="18"/>
      <c r="AN3583" s="36"/>
      <c r="AO3583" s="36"/>
      <c r="AP3583" s="36"/>
      <c r="AQ3583" s="36"/>
      <c r="AR3583" s="36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  <c r="BQ3583" s="18"/>
    </row>
    <row r="3584" spans="6:69" x14ac:dyDescent="0.25">
      <c r="F3584" s="18"/>
      <c r="G3584" s="18"/>
      <c r="H3584" s="252"/>
      <c r="I3584" s="18"/>
      <c r="J3584" s="18"/>
      <c r="W3584" s="215"/>
      <c r="X3584" s="18"/>
      <c r="Y3584" s="31"/>
      <c r="Z3584" s="31"/>
      <c r="AA3584" s="43"/>
      <c r="AB3584" s="18"/>
      <c r="AC3584" s="18"/>
      <c r="AE3584" s="18"/>
      <c r="AF3584" s="18"/>
      <c r="AG3584" s="18"/>
      <c r="AI3584" s="18"/>
      <c r="AK3584" s="18"/>
      <c r="AL3584" s="18"/>
      <c r="AN3584" s="36"/>
      <c r="AO3584" s="36"/>
      <c r="AP3584" s="36"/>
      <c r="AQ3584" s="36"/>
      <c r="AR3584" s="36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G3584" s="18"/>
      <c r="BH3584" s="18"/>
      <c r="BI3584" s="18"/>
      <c r="BJ3584" s="18"/>
      <c r="BK3584" s="18"/>
      <c r="BL3584" s="18"/>
      <c r="BM3584" s="18"/>
      <c r="BN3584" s="18"/>
      <c r="BO3584" s="18"/>
      <c r="BP3584" s="18"/>
      <c r="BQ3584" s="18"/>
    </row>
    <row r="3585" spans="6:69" x14ac:dyDescent="0.25">
      <c r="F3585" s="18"/>
      <c r="G3585" s="18"/>
      <c r="H3585" s="252"/>
      <c r="I3585" s="18"/>
      <c r="J3585" s="18"/>
      <c r="W3585" s="215"/>
      <c r="X3585" s="18"/>
      <c r="Y3585" s="31"/>
      <c r="Z3585" s="31"/>
      <c r="AA3585" s="43"/>
      <c r="AB3585" s="18"/>
      <c r="AC3585" s="18"/>
      <c r="AE3585" s="18"/>
      <c r="AF3585" s="18"/>
      <c r="AG3585" s="18"/>
      <c r="AI3585" s="18"/>
      <c r="AK3585" s="18"/>
      <c r="AL3585" s="18"/>
      <c r="AN3585" s="36"/>
      <c r="AO3585" s="36"/>
      <c r="AP3585" s="36"/>
      <c r="AQ3585" s="36"/>
      <c r="AR3585" s="36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8"/>
      <c r="BL3585" s="18"/>
      <c r="BM3585" s="18"/>
      <c r="BN3585" s="18"/>
      <c r="BO3585" s="18"/>
      <c r="BP3585" s="18"/>
      <c r="BQ3585" s="18"/>
    </row>
    <row r="3586" spans="6:69" x14ac:dyDescent="0.25">
      <c r="F3586" s="18"/>
      <c r="G3586" s="18"/>
      <c r="H3586" s="252"/>
      <c r="I3586" s="18"/>
      <c r="J3586" s="18"/>
      <c r="W3586" s="215"/>
      <c r="X3586" s="18"/>
      <c r="Y3586" s="31"/>
      <c r="Z3586" s="31"/>
      <c r="AA3586" s="43"/>
      <c r="AB3586" s="18"/>
      <c r="AC3586" s="18"/>
      <c r="AE3586" s="18"/>
      <c r="AF3586" s="18"/>
      <c r="AG3586" s="18"/>
      <c r="AI3586" s="18"/>
      <c r="AK3586" s="18"/>
      <c r="AL3586" s="18"/>
      <c r="AN3586" s="36"/>
      <c r="AO3586" s="36"/>
      <c r="AP3586" s="36"/>
      <c r="AQ3586" s="36"/>
      <c r="AR3586" s="36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G3586" s="18"/>
      <c r="BH3586" s="18"/>
      <c r="BI3586" s="18"/>
      <c r="BJ3586" s="18"/>
      <c r="BK3586" s="18"/>
      <c r="BL3586" s="18"/>
      <c r="BM3586" s="18"/>
      <c r="BN3586" s="18"/>
      <c r="BO3586" s="18"/>
      <c r="BP3586" s="18"/>
      <c r="BQ3586" s="18"/>
    </row>
    <row r="3587" spans="6:69" x14ac:dyDescent="0.25">
      <c r="F3587" s="18"/>
      <c r="G3587" s="18"/>
      <c r="H3587" s="252"/>
      <c r="I3587" s="18"/>
      <c r="J3587" s="18"/>
      <c r="W3587" s="215"/>
      <c r="X3587" s="18"/>
      <c r="Y3587" s="31"/>
      <c r="Z3587" s="31"/>
      <c r="AA3587" s="43"/>
      <c r="AB3587" s="18"/>
      <c r="AC3587" s="18"/>
      <c r="AE3587" s="18"/>
      <c r="AF3587" s="18"/>
      <c r="AG3587" s="18"/>
      <c r="AI3587" s="18"/>
      <c r="AK3587" s="18"/>
      <c r="AL3587" s="18"/>
      <c r="AN3587" s="36"/>
      <c r="AO3587" s="36"/>
      <c r="AP3587" s="36"/>
      <c r="AQ3587" s="36"/>
      <c r="AR3587" s="36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  <c r="BQ3587" s="18"/>
    </row>
    <row r="3588" spans="6:69" x14ac:dyDescent="0.25">
      <c r="F3588" s="18"/>
      <c r="G3588" s="18"/>
      <c r="H3588" s="252"/>
      <c r="I3588" s="18"/>
      <c r="J3588" s="18"/>
      <c r="W3588" s="215"/>
      <c r="X3588" s="18"/>
      <c r="Y3588" s="31"/>
      <c r="Z3588" s="31"/>
      <c r="AA3588" s="43"/>
      <c r="AB3588" s="18"/>
      <c r="AC3588" s="18"/>
      <c r="AE3588" s="18"/>
      <c r="AF3588" s="18"/>
      <c r="AG3588" s="18"/>
      <c r="AI3588" s="18"/>
      <c r="AK3588" s="18"/>
      <c r="AL3588" s="18"/>
      <c r="AN3588" s="36"/>
      <c r="AO3588" s="36"/>
      <c r="AP3588" s="36"/>
      <c r="AQ3588" s="36"/>
      <c r="AR3588" s="36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G3588" s="18"/>
      <c r="BH3588" s="18"/>
      <c r="BI3588" s="18"/>
      <c r="BJ3588" s="18"/>
      <c r="BK3588" s="18"/>
      <c r="BL3588" s="18"/>
      <c r="BM3588" s="18"/>
      <c r="BN3588" s="18"/>
      <c r="BO3588" s="18"/>
      <c r="BP3588" s="18"/>
      <c r="BQ3588" s="18"/>
    </row>
    <row r="3589" spans="6:69" x14ac:dyDescent="0.25">
      <c r="F3589" s="18"/>
      <c r="G3589" s="18"/>
      <c r="H3589" s="252"/>
      <c r="I3589" s="18"/>
      <c r="J3589" s="18"/>
      <c r="W3589" s="215"/>
      <c r="X3589" s="18"/>
      <c r="Y3589" s="31"/>
      <c r="Z3589" s="31"/>
      <c r="AA3589" s="43"/>
      <c r="AB3589" s="18"/>
      <c r="AC3589" s="18"/>
      <c r="AE3589" s="18"/>
      <c r="AF3589" s="18"/>
      <c r="AG3589" s="18"/>
      <c r="AI3589" s="18"/>
      <c r="AK3589" s="18"/>
      <c r="AL3589" s="18"/>
      <c r="AN3589" s="36"/>
      <c r="AO3589" s="36"/>
      <c r="AP3589" s="36"/>
      <c r="AQ3589" s="36"/>
      <c r="AR3589" s="36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  <c r="BQ3589" s="18"/>
    </row>
    <row r="3590" spans="6:69" x14ac:dyDescent="0.25">
      <c r="F3590" s="18"/>
      <c r="G3590" s="18"/>
      <c r="H3590" s="252"/>
      <c r="I3590" s="18"/>
      <c r="J3590" s="18"/>
      <c r="W3590" s="215"/>
      <c r="X3590" s="18"/>
      <c r="Y3590" s="31"/>
      <c r="Z3590" s="31"/>
      <c r="AA3590" s="43"/>
      <c r="AB3590" s="18"/>
      <c r="AC3590" s="18"/>
      <c r="AE3590" s="18"/>
      <c r="AF3590" s="18"/>
      <c r="AG3590" s="18"/>
      <c r="AI3590" s="18"/>
      <c r="AK3590" s="18"/>
      <c r="AL3590" s="18"/>
      <c r="AN3590" s="36"/>
      <c r="AO3590" s="36"/>
      <c r="AP3590" s="36"/>
      <c r="AQ3590" s="36"/>
      <c r="AR3590" s="36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G3590" s="18"/>
      <c r="BH3590" s="18"/>
      <c r="BI3590" s="18"/>
      <c r="BJ3590" s="18"/>
      <c r="BK3590" s="18"/>
      <c r="BL3590" s="18"/>
      <c r="BM3590" s="18"/>
      <c r="BN3590" s="18"/>
      <c r="BO3590" s="18"/>
      <c r="BP3590" s="18"/>
      <c r="BQ3590" s="18"/>
    </row>
    <row r="3591" spans="6:69" x14ac:dyDescent="0.25">
      <c r="F3591" s="18"/>
      <c r="G3591" s="18"/>
      <c r="H3591" s="252"/>
      <c r="I3591" s="18"/>
      <c r="J3591" s="18"/>
      <c r="W3591" s="215"/>
      <c r="X3591" s="18"/>
      <c r="Y3591" s="31"/>
      <c r="Z3591" s="31"/>
      <c r="AA3591" s="43"/>
      <c r="AB3591" s="18"/>
      <c r="AC3591" s="18"/>
      <c r="AE3591" s="18"/>
      <c r="AF3591" s="18"/>
      <c r="AG3591" s="18"/>
      <c r="AI3591" s="18"/>
      <c r="AK3591" s="18"/>
      <c r="AL3591" s="18"/>
      <c r="AN3591" s="36"/>
      <c r="AO3591" s="36"/>
      <c r="AP3591" s="36"/>
      <c r="AQ3591" s="36"/>
      <c r="AR3591" s="36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  <c r="BQ3591" s="18"/>
    </row>
    <row r="3592" spans="6:69" x14ac:dyDescent="0.25">
      <c r="F3592" s="18"/>
      <c r="G3592" s="18"/>
      <c r="H3592" s="252"/>
      <c r="I3592" s="18"/>
      <c r="J3592" s="18"/>
      <c r="W3592" s="215"/>
      <c r="X3592" s="18"/>
      <c r="Y3592" s="31"/>
      <c r="Z3592" s="31"/>
      <c r="AA3592" s="43"/>
      <c r="AB3592" s="18"/>
      <c r="AC3592" s="18"/>
      <c r="AE3592" s="18"/>
      <c r="AF3592" s="18"/>
      <c r="AG3592" s="18"/>
      <c r="AI3592" s="18"/>
      <c r="AK3592" s="18"/>
      <c r="AL3592" s="18"/>
      <c r="AN3592" s="36"/>
      <c r="AO3592" s="36"/>
      <c r="AP3592" s="36"/>
      <c r="AQ3592" s="36"/>
      <c r="AR3592" s="36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G3592" s="18"/>
      <c r="BH3592" s="18"/>
      <c r="BI3592" s="18"/>
      <c r="BJ3592" s="18"/>
      <c r="BK3592" s="18"/>
      <c r="BL3592" s="18"/>
      <c r="BM3592" s="18"/>
      <c r="BN3592" s="18"/>
      <c r="BO3592" s="18"/>
      <c r="BP3592" s="18"/>
      <c r="BQ3592" s="18"/>
    </row>
    <row r="3593" spans="6:69" x14ac:dyDescent="0.25">
      <c r="F3593" s="18"/>
      <c r="G3593" s="18"/>
      <c r="H3593" s="252"/>
      <c r="I3593" s="18"/>
      <c r="J3593" s="18"/>
      <c r="W3593" s="215"/>
      <c r="X3593" s="18"/>
      <c r="Y3593" s="31"/>
      <c r="Z3593" s="31"/>
      <c r="AA3593" s="43"/>
      <c r="AB3593" s="18"/>
      <c r="AC3593" s="18"/>
      <c r="AE3593" s="18"/>
      <c r="AF3593" s="18"/>
      <c r="AG3593" s="18"/>
      <c r="AI3593" s="18"/>
      <c r="AK3593" s="18"/>
      <c r="AL3593" s="18"/>
      <c r="AN3593" s="36"/>
      <c r="AO3593" s="36"/>
      <c r="AP3593" s="36"/>
      <c r="AQ3593" s="36"/>
      <c r="AR3593" s="36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  <c r="BQ3593" s="18"/>
    </row>
    <row r="3594" spans="6:69" x14ac:dyDescent="0.25">
      <c r="F3594" s="18"/>
      <c r="G3594" s="18"/>
      <c r="H3594" s="252"/>
      <c r="I3594" s="18"/>
      <c r="J3594" s="18"/>
      <c r="W3594" s="215"/>
      <c r="X3594" s="18"/>
      <c r="Y3594" s="31"/>
      <c r="Z3594" s="31"/>
      <c r="AA3594" s="43"/>
      <c r="AB3594" s="18"/>
      <c r="AC3594" s="18"/>
      <c r="AE3594" s="18"/>
      <c r="AF3594" s="18"/>
      <c r="AG3594" s="18"/>
      <c r="AI3594" s="18"/>
      <c r="AK3594" s="18"/>
      <c r="AL3594" s="18"/>
      <c r="AN3594" s="36"/>
      <c r="AO3594" s="36"/>
      <c r="AP3594" s="36"/>
      <c r="AQ3594" s="36"/>
      <c r="AR3594" s="36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G3594" s="18"/>
      <c r="BH3594" s="18"/>
      <c r="BI3594" s="18"/>
      <c r="BJ3594" s="18"/>
      <c r="BK3594" s="18"/>
      <c r="BL3594" s="18"/>
      <c r="BM3594" s="18"/>
      <c r="BN3594" s="18"/>
      <c r="BO3594" s="18"/>
      <c r="BP3594" s="18"/>
      <c r="BQ3594" s="18"/>
    </row>
    <row r="3595" spans="6:69" x14ac:dyDescent="0.25">
      <c r="F3595" s="18"/>
      <c r="G3595" s="18"/>
      <c r="H3595" s="252"/>
      <c r="I3595" s="18"/>
      <c r="J3595" s="18"/>
      <c r="W3595" s="215"/>
      <c r="X3595" s="18"/>
      <c r="Y3595" s="31"/>
      <c r="Z3595" s="31"/>
      <c r="AA3595" s="43"/>
      <c r="AB3595" s="18"/>
      <c r="AC3595" s="18"/>
      <c r="AE3595" s="18"/>
      <c r="AF3595" s="18"/>
      <c r="AG3595" s="18"/>
      <c r="AI3595" s="18"/>
      <c r="AK3595" s="18"/>
      <c r="AL3595" s="18"/>
      <c r="AN3595" s="36"/>
      <c r="AO3595" s="36"/>
      <c r="AP3595" s="36"/>
      <c r="AQ3595" s="36"/>
      <c r="AR3595" s="36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  <c r="BQ3595" s="18"/>
    </row>
    <row r="3596" spans="6:69" x14ac:dyDescent="0.25">
      <c r="F3596" s="18"/>
      <c r="G3596" s="18"/>
      <c r="H3596" s="252"/>
      <c r="I3596" s="18"/>
      <c r="J3596" s="18"/>
      <c r="W3596" s="215"/>
      <c r="X3596" s="18"/>
      <c r="Y3596" s="31"/>
      <c r="Z3596" s="31"/>
      <c r="AA3596" s="43"/>
      <c r="AB3596" s="18"/>
      <c r="AC3596" s="18"/>
      <c r="AE3596" s="18"/>
      <c r="AF3596" s="18"/>
      <c r="AG3596" s="18"/>
      <c r="AI3596" s="18"/>
      <c r="AK3596" s="18"/>
      <c r="AL3596" s="18"/>
      <c r="AN3596" s="36"/>
      <c r="AO3596" s="36"/>
      <c r="AP3596" s="36"/>
      <c r="AQ3596" s="36"/>
      <c r="AR3596" s="36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G3596" s="18"/>
      <c r="BH3596" s="18"/>
      <c r="BI3596" s="18"/>
      <c r="BJ3596" s="18"/>
      <c r="BK3596" s="18"/>
      <c r="BL3596" s="18"/>
      <c r="BM3596" s="18"/>
      <c r="BN3596" s="18"/>
      <c r="BO3596" s="18"/>
      <c r="BP3596" s="18"/>
      <c r="BQ3596" s="18"/>
    </row>
    <row r="3597" spans="6:69" x14ac:dyDescent="0.25">
      <c r="F3597" s="18"/>
      <c r="G3597" s="18"/>
      <c r="H3597" s="252"/>
      <c r="I3597" s="18"/>
      <c r="J3597" s="18"/>
      <c r="W3597" s="215"/>
      <c r="X3597" s="18"/>
      <c r="Y3597" s="31"/>
      <c r="Z3597" s="31"/>
      <c r="AA3597" s="43"/>
      <c r="AB3597" s="18"/>
      <c r="AC3597" s="18"/>
      <c r="AE3597" s="18"/>
      <c r="AF3597" s="18"/>
      <c r="AG3597" s="18"/>
      <c r="AI3597" s="18"/>
      <c r="AK3597" s="18"/>
      <c r="AL3597" s="18"/>
      <c r="AN3597" s="36"/>
      <c r="AO3597" s="36"/>
      <c r="AP3597" s="36"/>
      <c r="AQ3597" s="36"/>
      <c r="AR3597" s="36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  <c r="BQ3597" s="18"/>
    </row>
    <row r="3598" spans="6:69" x14ac:dyDescent="0.25">
      <c r="F3598" s="18"/>
      <c r="G3598" s="18"/>
      <c r="H3598" s="252"/>
      <c r="I3598" s="18"/>
      <c r="J3598" s="18"/>
      <c r="W3598" s="215"/>
      <c r="X3598" s="18"/>
      <c r="Y3598" s="31"/>
      <c r="Z3598" s="31"/>
      <c r="AA3598" s="43"/>
      <c r="AB3598" s="18"/>
      <c r="AC3598" s="18"/>
      <c r="AE3598" s="18"/>
      <c r="AF3598" s="18"/>
      <c r="AG3598" s="18"/>
      <c r="AI3598" s="18"/>
      <c r="AK3598" s="18"/>
      <c r="AL3598" s="18"/>
      <c r="AN3598" s="36"/>
      <c r="AO3598" s="36"/>
      <c r="AP3598" s="36"/>
      <c r="AQ3598" s="36"/>
      <c r="AR3598" s="36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G3598" s="18"/>
      <c r="BH3598" s="18"/>
      <c r="BI3598" s="18"/>
      <c r="BJ3598" s="18"/>
      <c r="BK3598" s="18"/>
      <c r="BL3598" s="18"/>
      <c r="BM3598" s="18"/>
      <c r="BN3598" s="18"/>
      <c r="BO3598" s="18"/>
      <c r="BP3598" s="18"/>
      <c r="BQ3598" s="18"/>
    </row>
    <row r="3599" spans="6:69" x14ac:dyDescent="0.25">
      <c r="F3599" s="18"/>
      <c r="G3599" s="18"/>
      <c r="H3599" s="252"/>
      <c r="I3599" s="18"/>
      <c r="J3599" s="18"/>
      <c r="W3599" s="215"/>
      <c r="X3599" s="18"/>
      <c r="Y3599" s="31"/>
      <c r="Z3599" s="31"/>
      <c r="AA3599" s="43"/>
      <c r="AB3599" s="18"/>
      <c r="AC3599" s="18"/>
      <c r="AE3599" s="18"/>
      <c r="AF3599" s="18"/>
      <c r="AG3599" s="18"/>
      <c r="AI3599" s="18"/>
      <c r="AK3599" s="18"/>
      <c r="AL3599" s="18"/>
      <c r="AN3599" s="36"/>
      <c r="AO3599" s="36"/>
      <c r="AP3599" s="36"/>
      <c r="AQ3599" s="36"/>
      <c r="AR3599" s="36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/>
      <c r="BK3599" s="18"/>
      <c r="BL3599" s="18"/>
      <c r="BM3599" s="18"/>
      <c r="BN3599" s="18"/>
      <c r="BO3599" s="18"/>
      <c r="BP3599" s="18"/>
      <c r="BQ3599" s="18"/>
    </row>
    <row r="3600" spans="6:69" x14ac:dyDescent="0.25">
      <c r="F3600" s="18"/>
      <c r="G3600" s="18"/>
      <c r="H3600" s="252"/>
      <c r="I3600" s="18"/>
      <c r="J3600" s="18"/>
      <c r="W3600" s="215"/>
      <c r="X3600" s="18"/>
      <c r="Y3600" s="31"/>
      <c r="Z3600" s="31"/>
      <c r="AA3600" s="43"/>
      <c r="AB3600" s="18"/>
      <c r="AC3600" s="18"/>
      <c r="AE3600" s="18"/>
      <c r="AF3600" s="18"/>
      <c r="AG3600" s="18"/>
      <c r="AI3600" s="18"/>
      <c r="AK3600" s="18"/>
      <c r="AL3600" s="18"/>
      <c r="AN3600" s="36"/>
      <c r="AO3600" s="36"/>
      <c r="AP3600" s="36"/>
      <c r="AQ3600" s="36"/>
      <c r="AR3600" s="36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G3600" s="18"/>
      <c r="BH3600" s="18"/>
      <c r="BI3600" s="18"/>
      <c r="BJ3600" s="18"/>
      <c r="BK3600" s="18"/>
      <c r="BL3600" s="18"/>
      <c r="BM3600" s="18"/>
      <c r="BN3600" s="18"/>
      <c r="BO3600" s="18"/>
      <c r="BP3600" s="18"/>
      <c r="BQ3600" s="18"/>
    </row>
    <row r="3601" spans="6:69" x14ac:dyDescent="0.25">
      <c r="F3601" s="18"/>
      <c r="G3601" s="18"/>
      <c r="H3601" s="252"/>
      <c r="I3601" s="18"/>
      <c r="J3601" s="18"/>
      <c r="W3601" s="215"/>
      <c r="X3601" s="18"/>
      <c r="Y3601" s="31"/>
      <c r="Z3601" s="31"/>
      <c r="AA3601" s="43"/>
      <c r="AB3601" s="18"/>
      <c r="AC3601" s="18"/>
      <c r="AE3601" s="18"/>
      <c r="AF3601" s="18"/>
      <c r="AG3601" s="18"/>
      <c r="AI3601" s="18"/>
      <c r="AK3601" s="18"/>
      <c r="AL3601" s="18"/>
      <c r="AN3601" s="36"/>
      <c r="AO3601" s="36"/>
      <c r="AP3601" s="36"/>
      <c r="AQ3601" s="36"/>
      <c r="AR3601" s="36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  <c r="BQ3601" s="18"/>
    </row>
    <row r="3602" spans="6:69" x14ac:dyDescent="0.25">
      <c r="F3602" s="18"/>
      <c r="G3602" s="18"/>
      <c r="H3602" s="252"/>
      <c r="I3602" s="18"/>
      <c r="J3602" s="18"/>
      <c r="W3602" s="215"/>
      <c r="X3602" s="18"/>
      <c r="Y3602" s="31"/>
      <c r="Z3602" s="31"/>
      <c r="AA3602" s="43"/>
      <c r="AB3602" s="18"/>
      <c r="AC3602" s="18"/>
      <c r="AE3602" s="18"/>
      <c r="AF3602" s="18"/>
      <c r="AG3602" s="18"/>
      <c r="AI3602" s="18"/>
      <c r="AK3602" s="18"/>
      <c r="AL3602" s="18"/>
      <c r="AN3602" s="36"/>
      <c r="AO3602" s="36"/>
      <c r="AP3602" s="36"/>
      <c r="AQ3602" s="36"/>
      <c r="AR3602" s="36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G3602" s="18"/>
      <c r="BH3602" s="18"/>
      <c r="BI3602" s="18"/>
      <c r="BJ3602" s="18"/>
      <c r="BK3602" s="18"/>
      <c r="BL3602" s="18"/>
      <c r="BM3602" s="18"/>
      <c r="BN3602" s="18"/>
      <c r="BO3602" s="18"/>
      <c r="BP3602" s="18"/>
      <c r="BQ3602" s="18"/>
    </row>
    <row r="3603" spans="6:69" x14ac:dyDescent="0.25">
      <c r="F3603" s="18"/>
      <c r="G3603" s="18"/>
      <c r="H3603" s="252"/>
      <c r="I3603" s="18"/>
      <c r="J3603" s="18"/>
      <c r="W3603" s="215"/>
      <c r="X3603" s="18"/>
      <c r="Y3603" s="31"/>
      <c r="Z3603" s="31"/>
      <c r="AA3603" s="43"/>
      <c r="AB3603" s="18"/>
      <c r="AC3603" s="18"/>
      <c r="AE3603" s="18"/>
      <c r="AF3603" s="18"/>
      <c r="AG3603" s="18"/>
      <c r="AI3603" s="18"/>
      <c r="AK3603" s="18"/>
      <c r="AL3603" s="18"/>
      <c r="AN3603" s="36"/>
      <c r="AO3603" s="36"/>
      <c r="AP3603" s="36"/>
      <c r="AQ3603" s="36"/>
      <c r="AR3603" s="36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  <c r="BQ3603" s="18"/>
    </row>
    <row r="3604" spans="6:69" x14ac:dyDescent="0.25">
      <c r="F3604" s="18"/>
      <c r="G3604" s="18"/>
      <c r="H3604" s="252"/>
      <c r="I3604" s="18"/>
      <c r="J3604" s="18"/>
      <c r="W3604" s="215"/>
      <c r="X3604" s="18"/>
      <c r="Y3604" s="31"/>
      <c r="Z3604" s="31"/>
      <c r="AA3604" s="43"/>
      <c r="AB3604" s="18"/>
      <c r="AC3604" s="18"/>
      <c r="AE3604" s="18"/>
      <c r="AF3604" s="18"/>
      <c r="AG3604" s="18"/>
      <c r="AI3604" s="18"/>
      <c r="AK3604" s="18"/>
      <c r="AL3604" s="18"/>
      <c r="AN3604" s="36"/>
      <c r="AO3604" s="36"/>
      <c r="AP3604" s="36"/>
      <c r="AQ3604" s="36"/>
      <c r="AR3604" s="36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G3604" s="18"/>
      <c r="BH3604" s="18"/>
      <c r="BI3604" s="18"/>
      <c r="BJ3604" s="18"/>
      <c r="BK3604" s="18"/>
      <c r="BL3604" s="18"/>
      <c r="BM3604" s="18"/>
      <c r="BN3604" s="18"/>
      <c r="BO3604" s="18"/>
      <c r="BP3604" s="18"/>
      <c r="BQ3604" s="18"/>
    </row>
    <row r="3605" spans="6:69" x14ac:dyDescent="0.25">
      <c r="F3605" s="18"/>
      <c r="G3605" s="18"/>
      <c r="H3605" s="252"/>
      <c r="I3605" s="18"/>
      <c r="J3605" s="18"/>
      <c r="W3605" s="215"/>
      <c r="X3605" s="18"/>
      <c r="Y3605" s="31"/>
      <c r="Z3605" s="31"/>
      <c r="AA3605" s="43"/>
      <c r="AB3605" s="18"/>
      <c r="AC3605" s="18"/>
      <c r="AE3605" s="18"/>
      <c r="AF3605" s="18"/>
      <c r="AG3605" s="18"/>
      <c r="AI3605" s="18"/>
      <c r="AK3605" s="18"/>
      <c r="AL3605" s="18"/>
      <c r="AN3605" s="36"/>
      <c r="AO3605" s="36"/>
      <c r="AP3605" s="36"/>
      <c r="AQ3605" s="36"/>
      <c r="AR3605" s="36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8"/>
      <c r="BL3605" s="18"/>
      <c r="BM3605" s="18"/>
      <c r="BN3605" s="18"/>
      <c r="BO3605" s="18"/>
      <c r="BP3605" s="18"/>
      <c r="BQ3605" s="18"/>
    </row>
    <row r="3606" spans="6:69" x14ac:dyDescent="0.25">
      <c r="F3606" s="18"/>
      <c r="G3606" s="18"/>
      <c r="H3606" s="252"/>
      <c r="I3606" s="18"/>
      <c r="J3606" s="18"/>
      <c r="W3606" s="215"/>
      <c r="X3606" s="18"/>
      <c r="Y3606" s="31"/>
      <c r="Z3606" s="31"/>
      <c r="AA3606" s="43"/>
      <c r="AB3606" s="18"/>
      <c r="AC3606" s="18"/>
      <c r="AE3606" s="18"/>
      <c r="AF3606" s="18"/>
      <c r="AG3606" s="18"/>
      <c r="AI3606" s="18"/>
      <c r="AK3606" s="18"/>
      <c r="AL3606" s="18"/>
      <c r="AN3606" s="36"/>
      <c r="AO3606" s="36"/>
      <c r="AP3606" s="36"/>
      <c r="AQ3606" s="36"/>
      <c r="AR3606" s="36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G3606" s="18"/>
      <c r="BH3606" s="18"/>
      <c r="BI3606" s="18"/>
      <c r="BJ3606" s="18"/>
      <c r="BK3606" s="18"/>
      <c r="BL3606" s="18"/>
      <c r="BM3606" s="18"/>
      <c r="BN3606" s="18"/>
      <c r="BO3606" s="18"/>
      <c r="BP3606" s="18"/>
      <c r="BQ3606" s="18"/>
    </row>
    <row r="3607" spans="6:69" x14ac:dyDescent="0.25">
      <c r="F3607" s="18"/>
      <c r="G3607" s="18"/>
      <c r="H3607" s="252"/>
      <c r="I3607" s="18"/>
      <c r="J3607" s="18"/>
      <c r="W3607" s="215"/>
      <c r="X3607" s="18"/>
      <c r="Y3607" s="31"/>
      <c r="Z3607" s="31"/>
      <c r="AA3607" s="43"/>
      <c r="AB3607" s="18"/>
      <c r="AC3607" s="18"/>
      <c r="AE3607" s="18"/>
      <c r="AF3607" s="18"/>
      <c r="AG3607" s="18"/>
      <c r="AI3607" s="18"/>
      <c r="AK3607" s="18"/>
      <c r="AL3607" s="18"/>
      <c r="AN3607" s="36"/>
      <c r="AO3607" s="36"/>
      <c r="AP3607" s="36"/>
      <c r="AQ3607" s="36"/>
      <c r="AR3607" s="36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8"/>
      <c r="BL3607" s="18"/>
      <c r="BM3607" s="18"/>
      <c r="BN3607" s="18"/>
      <c r="BO3607" s="18"/>
      <c r="BP3607" s="18"/>
      <c r="BQ3607" s="18"/>
    </row>
    <row r="3608" spans="6:69" x14ac:dyDescent="0.25">
      <c r="F3608" s="18"/>
      <c r="G3608" s="18"/>
      <c r="H3608" s="252"/>
      <c r="I3608" s="18"/>
      <c r="J3608" s="18"/>
      <c r="W3608" s="215"/>
      <c r="X3608" s="18"/>
      <c r="Y3608" s="31"/>
      <c r="Z3608" s="31"/>
      <c r="AA3608" s="43"/>
      <c r="AB3608" s="18"/>
      <c r="AC3608" s="18"/>
      <c r="AE3608" s="18"/>
      <c r="AF3608" s="18"/>
      <c r="AG3608" s="18"/>
      <c r="AI3608" s="18"/>
      <c r="AK3608" s="18"/>
      <c r="AL3608" s="18"/>
      <c r="AN3608" s="36"/>
      <c r="AO3608" s="36"/>
      <c r="AP3608" s="36"/>
      <c r="AQ3608" s="36"/>
      <c r="AR3608" s="36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G3608" s="18"/>
      <c r="BH3608" s="18"/>
      <c r="BI3608" s="18"/>
      <c r="BJ3608" s="18"/>
      <c r="BK3608" s="18"/>
      <c r="BL3608" s="18"/>
      <c r="BM3608" s="18"/>
      <c r="BN3608" s="18"/>
      <c r="BO3608" s="18"/>
      <c r="BP3608" s="18"/>
      <c r="BQ3608" s="18"/>
    </row>
    <row r="3609" spans="6:69" x14ac:dyDescent="0.25">
      <c r="F3609" s="18"/>
      <c r="G3609" s="18"/>
      <c r="H3609" s="252"/>
      <c r="I3609" s="18"/>
      <c r="J3609" s="18"/>
      <c r="W3609" s="215"/>
      <c r="X3609" s="18"/>
      <c r="Y3609" s="31"/>
      <c r="Z3609" s="31"/>
      <c r="AA3609" s="43"/>
      <c r="AB3609" s="18"/>
      <c r="AC3609" s="18"/>
      <c r="AE3609" s="18"/>
      <c r="AF3609" s="18"/>
      <c r="AG3609" s="18"/>
      <c r="AI3609" s="18"/>
      <c r="AK3609" s="18"/>
      <c r="AL3609" s="18"/>
      <c r="AN3609" s="36"/>
      <c r="AO3609" s="36"/>
      <c r="AP3609" s="36"/>
      <c r="AQ3609" s="36"/>
      <c r="AR3609" s="36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8"/>
      <c r="BL3609" s="18"/>
      <c r="BM3609" s="18"/>
      <c r="BN3609" s="18"/>
      <c r="BO3609" s="18"/>
      <c r="BP3609" s="18"/>
      <c r="BQ3609" s="18"/>
    </row>
    <row r="3610" spans="6:69" x14ac:dyDescent="0.25">
      <c r="F3610" s="18"/>
      <c r="G3610" s="18"/>
      <c r="H3610" s="252"/>
      <c r="I3610" s="18"/>
      <c r="J3610" s="18"/>
      <c r="W3610" s="215"/>
      <c r="X3610" s="18"/>
      <c r="Y3610" s="31"/>
      <c r="Z3610" s="31"/>
      <c r="AA3610" s="43"/>
      <c r="AB3610" s="18"/>
      <c r="AC3610" s="18"/>
      <c r="AE3610" s="18"/>
      <c r="AF3610" s="18"/>
      <c r="AG3610" s="18"/>
      <c r="AI3610" s="18"/>
      <c r="AK3610" s="18"/>
      <c r="AL3610" s="18"/>
      <c r="AN3610" s="36"/>
      <c r="AO3610" s="36"/>
      <c r="AP3610" s="36"/>
      <c r="AQ3610" s="36"/>
      <c r="AR3610" s="36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G3610" s="18"/>
      <c r="BH3610" s="18"/>
      <c r="BI3610" s="18"/>
      <c r="BJ3610" s="18"/>
      <c r="BK3610" s="18"/>
      <c r="BL3610" s="18"/>
      <c r="BM3610" s="18"/>
      <c r="BN3610" s="18"/>
      <c r="BO3610" s="18"/>
      <c r="BP3610" s="18"/>
      <c r="BQ3610" s="18"/>
    </row>
    <row r="3611" spans="6:69" x14ac:dyDescent="0.25">
      <c r="F3611" s="18"/>
      <c r="G3611" s="18"/>
      <c r="H3611" s="252"/>
      <c r="I3611" s="18"/>
      <c r="J3611" s="18"/>
      <c r="W3611" s="215"/>
      <c r="X3611" s="18"/>
      <c r="Y3611" s="31"/>
      <c r="Z3611" s="31"/>
      <c r="AA3611" s="43"/>
      <c r="AB3611" s="18"/>
      <c r="AC3611" s="18"/>
      <c r="AE3611" s="18"/>
      <c r="AF3611" s="18"/>
      <c r="AG3611" s="18"/>
      <c r="AI3611" s="18"/>
      <c r="AK3611" s="18"/>
      <c r="AL3611" s="18"/>
      <c r="AN3611" s="36"/>
      <c r="AO3611" s="36"/>
      <c r="AP3611" s="36"/>
      <c r="AQ3611" s="36"/>
      <c r="AR3611" s="36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8"/>
      <c r="BL3611" s="18"/>
      <c r="BM3611" s="18"/>
      <c r="BN3611" s="18"/>
      <c r="BO3611" s="18"/>
      <c r="BP3611" s="18"/>
      <c r="BQ3611" s="18"/>
    </row>
    <row r="3612" spans="6:69" x14ac:dyDescent="0.25">
      <c r="F3612" s="18"/>
      <c r="G3612" s="18"/>
      <c r="H3612" s="252"/>
      <c r="I3612" s="18"/>
      <c r="J3612" s="18"/>
      <c r="W3612" s="215"/>
      <c r="X3612" s="18"/>
      <c r="Y3612" s="31"/>
      <c r="Z3612" s="31"/>
      <c r="AA3612" s="43"/>
      <c r="AB3612" s="18"/>
      <c r="AC3612" s="18"/>
      <c r="AE3612" s="18"/>
      <c r="AF3612" s="18"/>
      <c r="AG3612" s="18"/>
      <c r="AI3612" s="18"/>
      <c r="AK3612" s="18"/>
      <c r="AL3612" s="18"/>
      <c r="AN3612" s="36"/>
      <c r="AO3612" s="36"/>
      <c r="AP3612" s="36"/>
      <c r="AQ3612" s="36"/>
      <c r="AR3612" s="36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G3612" s="18"/>
      <c r="BH3612" s="18"/>
      <c r="BI3612" s="18"/>
      <c r="BJ3612" s="18"/>
      <c r="BK3612" s="18"/>
      <c r="BL3612" s="18"/>
      <c r="BM3612" s="18"/>
      <c r="BN3612" s="18"/>
      <c r="BO3612" s="18"/>
      <c r="BP3612" s="18"/>
      <c r="BQ3612" s="18"/>
    </row>
    <row r="3613" spans="6:69" x14ac:dyDescent="0.25">
      <c r="F3613" s="18"/>
      <c r="G3613" s="18"/>
      <c r="H3613" s="252"/>
      <c r="I3613" s="18"/>
      <c r="J3613" s="18"/>
      <c r="W3613" s="215"/>
      <c r="X3613" s="18"/>
      <c r="Y3613" s="31"/>
      <c r="Z3613" s="31"/>
      <c r="AA3613" s="43"/>
      <c r="AB3613" s="18"/>
      <c r="AC3613" s="18"/>
      <c r="AE3613" s="18"/>
      <c r="AF3613" s="18"/>
      <c r="AG3613" s="18"/>
      <c r="AI3613" s="18"/>
      <c r="AK3613" s="18"/>
      <c r="AL3613" s="18"/>
      <c r="AN3613" s="36"/>
      <c r="AO3613" s="36"/>
      <c r="AP3613" s="36"/>
      <c r="AQ3613" s="36"/>
      <c r="AR3613" s="36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8"/>
      <c r="BL3613" s="18"/>
      <c r="BM3613" s="18"/>
      <c r="BN3613" s="18"/>
      <c r="BO3613" s="18"/>
      <c r="BP3613" s="18"/>
      <c r="BQ3613" s="18"/>
    </row>
    <row r="3614" spans="6:69" x14ac:dyDescent="0.25">
      <c r="F3614" s="18"/>
      <c r="G3614" s="18"/>
      <c r="H3614" s="252"/>
      <c r="I3614" s="18"/>
      <c r="J3614" s="18"/>
      <c r="W3614" s="215"/>
      <c r="X3614" s="18"/>
      <c r="Y3614" s="31"/>
      <c r="Z3614" s="31"/>
      <c r="AA3614" s="43"/>
      <c r="AB3614" s="18"/>
      <c r="AC3614" s="18"/>
      <c r="AE3614" s="18"/>
      <c r="AF3614" s="18"/>
      <c r="AG3614" s="18"/>
      <c r="AI3614" s="18"/>
      <c r="AK3614" s="18"/>
      <c r="AL3614" s="18"/>
      <c r="AN3614" s="36"/>
      <c r="AO3614" s="36"/>
      <c r="AP3614" s="36"/>
      <c r="AQ3614" s="36"/>
      <c r="AR3614" s="36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G3614" s="18"/>
      <c r="BH3614" s="18"/>
      <c r="BI3614" s="18"/>
      <c r="BJ3614" s="18"/>
      <c r="BK3614" s="18"/>
      <c r="BL3614" s="18"/>
      <c r="BM3614" s="18"/>
      <c r="BN3614" s="18"/>
      <c r="BO3614" s="18"/>
      <c r="BP3614" s="18"/>
      <c r="BQ3614" s="18"/>
    </row>
    <row r="3615" spans="6:69" x14ac:dyDescent="0.25">
      <c r="F3615" s="18"/>
      <c r="G3615" s="18"/>
      <c r="H3615" s="252"/>
      <c r="I3615" s="18"/>
      <c r="J3615" s="18"/>
      <c r="W3615" s="215"/>
      <c r="X3615" s="18"/>
      <c r="Y3615" s="31"/>
      <c r="Z3615" s="31"/>
      <c r="AA3615" s="43"/>
      <c r="AB3615" s="18"/>
      <c r="AC3615" s="18"/>
      <c r="AE3615" s="18"/>
      <c r="AF3615" s="18"/>
      <c r="AG3615" s="18"/>
      <c r="AI3615" s="18"/>
      <c r="AK3615" s="18"/>
      <c r="AL3615" s="18"/>
      <c r="AN3615" s="36"/>
      <c r="AO3615" s="36"/>
      <c r="AP3615" s="36"/>
      <c r="AQ3615" s="36"/>
      <c r="AR3615" s="36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8"/>
      <c r="BL3615" s="18"/>
      <c r="BM3615" s="18"/>
      <c r="BN3615" s="18"/>
      <c r="BO3615" s="18"/>
      <c r="BP3615" s="18"/>
      <c r="BQ3615" s="18"/>
    </row>
    <row r="3616" spans="6:69" x14ac:dyDescent="0.25">
      <c r="F3616" s="18"/>
      <c r="G3616" s="18"/>
      <c r="H3616" s="252"/>
      <c r="I3616" s="18"/>
      <c r="J3616" s="18"/>
      <c r="W3616" s="215"/>
      <c r="X3616" s="18"/>
      <c r="Y3616" s="31"/>
      <c r="Z3616" s="31"/>
      <c r="AA3616" s="43"/>
      <c r="AB3616" s="18"/>
      <c r="AC3616" s="18"/>
      <c r="AE3616" s="18"/>
      <c r="AF3616" s="18"/>
      <c r="AG3616" s="18"/>
      <c r="AI3616" s="18"/>
      <c r="AK3616" s="18"/>
      <c r="AL3616" s="18"/>
      <c r="AN3616" s="36"/>
      <c r="AO3616" s="36"/>
      <c r="AP3616" s="36"/>
      <c r="AQ3616" s="36"/>
      <c r="AR3616" s="36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G3616" s="18"/>
      <c r="BH3616" s="18"/>
      <c r="BI3616" s="18"/>
      <c r="BJ3616" s="18"/>
      <c r="BK3616" s="18"/>
      <c r="BL3616" s="18"/>
      <c r="BM3616" s="18"/>
      <c r="BN3616" s="18"/>
      <c r="BO3616" s="18"/>
      <c r="BP3616" s="18"/>
      <c r="BQ3616" s="18"/>
    </row>
    <row r="3617" spans="6:69" x14ac:dyDescent="0.25">
      <c r="F3617" s="18"/>
      <c r="G3617" s="18"/>
      <c r="H3617" s="252"/>
      <c r="I3617" s="18"/>
      <c r="J3617" s="18"/>
      <c r="W3617" s="215"/>
      <c r="X3617" s="18"/>
      <c r="Y3617" s="31"/>
      <c r="Z3617" s="31"/>
      <c r="AA3617" s="43"/>
      <c r="AB3617" s="18"/>
      <c r="AC3617" s="18"/>
      <c r="AE3617" s="18"/>
      <c r="AF3617" s="18"/>
      <c r="AG3617" s="18"/>
      <c r="AI3617" s="18"/>
      <c r="AK3617" s="18"/>
      <c r="AL3617" s="18"/>
      <c r="AN3617" s="36"/>
      <c r="AO3617" s="36"/>
      <c r="AP3617" s="36"/>
      <c r="AQ3617" s="36"/>
      <c r="AR3617" s="36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8"/>
      <c r="BL3617" s="18"/>
      <c r="BM3617" s="18"/>
      <c r="BN3617" s="18"/>
      <c r="BO3617" s="18"/>
      <c r="BP3617" s="18"/>
      <c r="BQ3617" s="18"/>
    </row>
    <row r="3618" spans="6:69" x14ac:dyDescent="0.25">
      <c r="F3618" s="18"/>
      <c r="G3618" s="18"/>
      <c r="H3618" s="252"/>
      <c r="I3618" s="18"/>
      <c r="J3618" s="18"/>
      <c r="W3618" s="215"/>
      <c r="X3618" s="18"/>
      <c r="Y3618" s="31"/>
      <c r="Z3618" s="31"/>
      <c r="AA3618" s="43"/>
      <c r="AB3618" s="18"/>
      <c r="AC3618" s="18"/>
      <c r="AE3618" s="18"/>
      <c r="AF3618" s="18"/>
      <c r="AG3618" s="18"/>
      <c r="AI3618" s="18"/>
      <c r="AK3618" s="18"/>
      <c r="AL3618" s="18"/>
      <c r="AN3618" s="36"/>
      <c r="AO3618" s="36"/>
      <c r="AP3618" s="36"/>
      <c r="AQ3618" s="36"/>
      <c r="AR3618" s="36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G3618" s="18"/>
      <c r="BH3618" s="18"/>
      <c r="BI3618" s="18"/>
      <c r="BJ3618" s="18"/>
      <c r="BK3618" s="18"/>
      <c r="BL3618" s="18"/>
      <c r="BM3618" s="18"/>
      <c r="BN3618" s="18"/>
      <c r="BO3618" s="18"/>
      <c r="BP3618" s="18"/>
      <c r="BQ3618" s="18"/>
    </row>
    <row r="3619" spans="6:69" x14ac:dyDescent="0.25">
      <c r="F3619" s="18"/>
      <c r="G3619" s="18"/>
      <c r="H3619" s="252"/>
      <c r="I3619" s="18"/>
      <c r="J3619" s="18"/>
      <c r="W3619" s="215"/>
      <c r="X3619" s="18"/>
      <c r="Y3619" s="31"/>
      <c r="Z3619" s="31"/>
      <c r="AA3619" s="43"/>
      <c r="AB3619" s="18"/>
      <c r="AC3619" s="18"/>
      <c r="AE3619" s="18"/>
      <c r="AF3619" s="18"/>
      <c r="AG3619" s="18"/>
      <c r="AI3619" s="18"/>
      <c r="AK3619" s="18"/>
      <c r="AL3619" s="18"/>
      <c r="AN3619" s="36"/>
      <c r="AO3619" s="36"/>
      <c r="AP3619" s="36"/>
      <c r="AQ3619" s="36"/>
      <c r="AR3619" s="36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8"/>
      <c r="BL3619" s="18"/>
      <c r="BM3619" s="18"/>
      <c r="BN3619" s="18"/>
      <c r="BO3619" s="18"/>
      <c r="BP3619" s="18"/>
      <c r="BQ3619" s="18"/>
    </row>
    <row r="3620" spans="6:69" x14ac:dyDescent="0.25">
      <c r="F3620" s="18"/>
      <c r="G3620" s="18"/>
      <c r="H3620" s="252"/>
      <c r="I3620" s="18"/>
      <c r="J3620" s="18"/>
      <c r="W3620" s="215"/>
      <c r="X3620" s="18"/>
      <c r="Y3620" s="31"/>
      <c r="Z3620" s="31"/>
      <c r="AA3620" s="43"/>
      <c r="AB3620" s="18"/>
      <c r="AC3620" s="18"/>
      <c r="AE3620" s="18"/>
      <c r="AF3620" s="18"/>
      <c r="AG3620" s="18"/>
      <c r="AI3620" s="18"/>
      <c r="AK3620" s="18"/>
      <c r="AL3620" s="18"/>
      <c r="AN3620" s="36"/>
      <c r="AO3620" s="36"/>
      <c r="AP3620" s="36"/>
      <c r="AQ3620" s="36"/>
      <c r="AR3620" s="36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G3620" s="18"/>
      <c r="BH3620" s="18"/>
      <c r="BI3620" s="18"/>
      <c r="BJ3620" s="18"/>
      <c r="BK3620" s="18"/>
      <c r="BL3620" s="18"/>
      <c r="BM3620" s="18"/>
      <c r="BN3620" s="18"/>
      <c r="BO3620" s="18"/>
      <c r="BP3620" s="18"/>
      <c r="BQ3620" s="18"/>
    </row>
    <row r="3621" spans="6:69" x14ac:dyDescent="0.25">
      <c r="F3621" s="18"/>
      <c r="G3621" s="18"/>
      <c r="H3621" s="252"/>
      <c r="I3621" s="18"/>
      <c r="J3621" s="18"/>
      <c r="W3621" s="215"/>
      <c r="X3621" s="18"/>
      <c r="Y3621" s="31"/>
      <c r="Z3621" s="31"/>
      <c r="AA3621" s="43"/>
      <c r="AB3621" s="18"/>
      <c r="AC3621" s="18"/>
      <c r="AE3621" s="18"/>
      <c r="AF3621" s="18"/>
      <c r="AG3621" s="18"/>
      <c r="AI3621" s="18"/>
      <c r="AK3621" s="18"/>
      <c r="AL3621" s="18"/>
      <c r="AN3621" s="36"/>
      <c r="AO3621" s="36"/>
      <c r="AP3621" s="36"/>
      <c r="AQ3621" s="36"/>
      <c r="AR3621" s="36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/>
      <c r="BH3621" s="18"/>
      <c r="BI3621" s="18"/>
      <c r="BJ3621" s="18"/>
      <c r="BK3621" s="18"/>
      <c r="BL3621" s="18"/>
      <c r="BM3621" s="18"/>
      <c r="BN3621" s="18"/>
      <c r="BO3621" s="18"/>
      <c r="BP3621" s="18"/>
      <c r="BQ3621" s="18"/>
    </row>
    <row r="3622" spans="6:69" x14ac:dyDescent="0.25">
      <c r="F3622" s="18"/>
      <c r="G3622" s="18"/>
      <c r="H3622" s="252"/>
      <c r="I3622" s="18"/>
      <c r="J3622" s="18"/>
      <c r="W3622" s="215"/>
      <c r="X3622" s="18"/>
      <c r="Y3622" s="31"/>
      <c r="Z3622" s="31"/>
      <c r="AA3622" s="43"/>
      <c r="AB3622" s="18"/>
      <c r="AC3622" s="18"/>
      <c r="AE3622" s="18"/>
      <c r="AF3622" s="18"/>
      <c r="AG3622" s="18"/>
      <c r="AI3622" s="18"/>
      <c r="AK3622" s="18"/>
      <c r="AL3622" s="18"/>
      <c r="AN3622" s="36"/>
      <c r="AO3622" s="36"/>
      <c r="AP3622" s="36"/>
      <c r="AQ3622" s="36"/>
      <c r="AR3622" s="36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G3622" s="18"/>
      <c r="BH3622" s="18"/>
      <c r="BI3622" s="18"/>
      <c r="BJ3622" s="18"/>
      <c r="BK3622" s="18"/>
      <c r="BL3622" s="18"/>
      <c r="BM3622" s="18"/>
      <c r="BN3622" s="18"/>
      <c r="BO3622" s="18"/>
      <c r="BP3622" s="18"/>
      <c r="BQ3622" s="18"/>
    </row>
    <row r="3623" spans="6:69" x14ac:dyDescent="0.25">
      <c r="F3623" s="18"/>
      <c r="G3623" s="18"/>
      <c r="H3623" s="252"/>
      <c r="I3623" s="18"/>
      <c r="J3623" s="18"/>
      <c r="W3623" s="215"/>
      <c r="X3623" s="18"/>
      <c r="Y3623" s="31"/>
      <c r="Z3623" s="31"/>
      <c r="AA3623" s="43"/>
      <c r="AB3623" s="18"/>
      <c r="AC3623" s="18"/>
      <c r="AE3623" s="18"/>
      <c r="AF3623" s="18"/>
      <c r="AG3623" s="18"/>
      <c r="AI3623" s="18"/>
      <c r="AK3623" s="18"/>
      <c r="AL3623" s="18"/>
      <c r="AN3623" s="36"/>
      <c r="AO3623" s="36"/>
      <c r="AP3623" s="36"/>
      <c r="AQ3623" s="36"/>
      <c r="AR3623" s="36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8"/>
      <c r="BL3623" s="18"/>
      <c r="BM3623" s="18"/>
      <c r="BN3623" s="18"/>
      <c r="BO3623" s="18"/>
      <c r="BP3623" s="18"/>
      <c r="BQ3623" s="18"/>
    </row>
    <row r="3624" spans="6:69" x14ac:dyDescent="0.25">
      <c r="F3624" s="18"/>
      <c r="G3624" s="18"/>
      <c r="H3624" s="252"/>
      <c r="I3624" s="18"/>
      <c r="J3624" s="18"/>
      <c r="W3624" s="215"/>
      <c r="X3624" s="18"/>
      <c r="Y3624" s="31"/>
      <c r="Z3624" s="31"/>
      <c r="AA3624" s="43"/>
      <c r="AB3624" s="18"/>
      <c r="AC3624" s="18"/>
      <c r="AE3624" s="18"/>
      <c r="AF3624" s="18"/>
      <c r="AG3624" s="18"/>
      <c r="AI3624" s="18"/>
      <c r="AK3624" s="18"/>
      <c r="AL3624" s="18"/>
      <c r="AN3624" s="36"/>
      <c r="AO3624" s="36"/>
      <c r="AP3624" s="36"/>
      <c r="AQ3624" s="36"/>
      <c r="AR3624" s="36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G3624" s="18"/>
      <c r="BH3624" s="18"/>
      <c r="BI3624" s="18"/>
      <c r="BJ3624" s="18"/>
      <c r="BK3624" s="18"/>
      <c r="BL3624" s="18"/>
      <c r="BM3624" s="18"/>
      <c r="BN3624" s="18"/>
      <c r="BO3624" s="18"/>
      <c r="BP3624" s="18"/>
      <c r="BQ3624" s="18"/>
    </row>
    <row r="3625" spans="6:69" x14ac:dyDescent="0.25">
      <c r="F3625" s="18"/>
      <c r="G3625" s="18"/>
      <c r="H3625" s="252"/>
      <c r="I3625" s="18"/>
      <c r="J3625" s="18"/>
      <c r="W3625" s="215"/>
      <c r="X3625" s="18"/>
      <c r="Y3625" s="31"/>
      <c r="Z3625" s="31"/>
      <c r="AA3625" s="43"/>
      <c r="AB3625" s="18"/>
      <c r="AC3625" s="18"/>
      <c r="AE3625" s="18"/>
      <c r="AF3625" s="18"/>
      <c r="AG3625" s="18"/>
      <c r="AI3625" s="18"/>
      <c r="AK3625" s="18"/>
      <c r="AL3625" s="18"/>
      <c r="AN3625" s="36"/>
      <c r="AO3625" s="36"/>
      <c r="AP3625" s="36"/>
      <c r="AQ3625" s="36"/>
      <c r="AR3625" s="36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8"/>
      <c r="BL3625" s="18"/>
      <c r="BM3625" s="18"/>
      <c r="BN3625" s="18"/>
      <c r="BO3625" s="18"/>
      <c r="BP3625" s="18"/>
      <c r="BQ3625" s="18"/>
    </row>
    <row r="3626" spans="6:69" x14ac:dyDescent="0.25">
      <c r="F3626" s="18"/>
      <c r="G3626" s="18"/>
      <c r="H3626" s="252"/>
      <c r="I3626" s="18"/>
      <c r="J3626" s="18"/>
      <c r="W3626" s="215"/>
      <c r="X3626" s="18"/>
      <c r="Y3626" s="31"/>
      <c r="Z3626" s="31"/>
      <c r="AA3626" s="43"/>
      <c r="AB3626" s="18"/>
      <c r="AC3626" s="18"/>
      <c r="AE3626" s="18"/>
      <c r="AF3626" s="18"/>
      <c r="AG3626" s="18"/>
      <c r="AI3626" s="18"/>
      <c r="AK3626" s="18"/>
      <c r="AL3626" s="18"/>
      <c r="AN3626" s="36"/>
      <c r="AO3626" s="36"/>
      <c r="AP3626" s="36"/>
      <c r="AQ3626" s="36"/>
      <c r="AR3626" s="36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G3626" s="18"/>
      <c r="BH3626" s="18"/>
      <c r="BI3626" s="18"/>
      <c r="BJ3626" s="18"/>
      <c r="BK3626" s="18"/>
      <c r="BL3626" s="18"/>
      <c r="BM3626" s="18"/>
      <c r="BN3626" s="18"/>
      <c r="BO3626" s="18"/>
      <c r="BP3626" s="18"/>
      <c r="BQ3626" s="18"/>
    </row>
    <row r="3627" spans="6:69" x14ac:dyDescent="0.25">
      <c r="F3627" s="18"/>
      <c r="G3627" s="18"/>
      <c r="H3627" s="252"/>
      <c r="I3627" s="18"/>
      <c r="J3627" s="18"/>
      <c r="W3627" s="215"/>
      <c r="X3627" s="18"/>
      <c r="Y3627" s="31"/>
      <c r="Z3627" s="31"/>
      <c r="AA3627" s="43"/>
      <c r="AB3627" s="18"/>
      <c r="AC3627" s="18"/>
      <c r="AE3627" s="18"/>
      <c r="AF3627" s="18"/>
      <c r="AG3627" s="18"/>
      <c r="AI3627" s="18"/>
      <c r="AK3627" s="18"/>
      <c r="AL3627" s="18"/>
      <c r="AN3627" s="36"/>
      <c r="AO3627" s="36"/>
      <c r="AP3627" s="36"/>
      <c r="AQ3627" s="36"/>
      <c r="AR3627" s="36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8"/>
      <c r="BL3627" s="18"/>
      <c r="BM3627" s="18"/>
      <c r="BN3627" s="18"/>
      <c r="BO3627" s="18"/>
      <c r="BP3627" s="18"/>
      <c r="BQ3627" s="18"/>
    </row>
    <row r="3628" spans="6:69" x14ac:dyDescent="0.25">
      <c r="F3628" s="18"/>
      <c r="G3628" s="18"/>
      <c r="H3628" s="252"/>
      <c r="I3628" s="18"/>
      <c r="J3628" s="18"/>
      <c r="W3628" s="215"/>
      <c r="X3628" s="18"/>
      <c r="Y3628" s="31"/>
      <c r="Z3628" s="31"/>
      <c r="AA3628" s="43"/>
      <c r="AB3628" s="18"/>
      <c r="AC3628" s="18"/>
      <c r="AE3628" s="18"/>
      <c r="AF3628" s="18"/>
      <c r="AG3628" s="18"/>
      <c r="AI3628" s="18"/>
      <c r="AK3628" s="18"/>
      <c r="AL3628" s="18"/>
      <c r="AN3628" s="36"/>
      <c r="AO3628" s="36"/>
      <c r="AP3628" s="36"/>
      <c r="AQ3628" s="36"/>
      <c r="AR3628" s="36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G3628" s="18"/>
      <c r="BH3628" s="18"/>
      <c r="BI3628" s="18"/>
      <c r="BJ3628" s="18"/>
      <c r="BK3628" s="18"/>
      <c r="BL3628" s="18"/>
      <c r="BM3628" s="18"/>
      <c r="BN3628" s="18"/>
      <c r="BO3628" s="18"/>
      <c r="BP3628" s="18"/>
      <c r="BQ3628" s="18"/>
    </row>
    <row r="3629" spans="6:69" x14ac:dyDescent="0.25">
      <c r="F3629" s="18"/>
      <c r="G3629" s="18"/>
      <c r="H3629" s="252"/>
      <c r="I3629" s="18"/>
      <c r="J3629" s="18"/>
      <c r="W3629" s="215"/>
      <c r="X3629" s="18"/>
      <c r="Y3629" s="31"/>
      <c r="Z3629" s="31"/>
      <c r="AA3629" s="43"/>
      <c r="AB3629" s="18"/>
      <c r="AC3629" s="18"/>
      <c r="AE3629" s="18"/>
      <c r="AF3629" s="18"/>
      <c r="AG3629" s="18"/>
      <c r="AI3629" s="18"/>
      <c r="AK3629" s="18"/>
      <c r="AL3629" s="18"/>
      <c r="AN3629" s="36"/>
      <c r="AO3629" s="36"/>
      <c r="AP3629" s="36"/>
      <c r="AQ3629" s="36"/>
      <c r="AR3629" s="36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8"/>
      <c r="BL3629" s="18"/>
      <c r="BM3629" s="18"/>
      <c r="BN3629" s="18"/>
      <c r="BO3629" s="18"/>
      <c r="BP3629" s="18"/>
      <c r="BQ3629" s="18"/>
    </row>
    <row r="3630" spans="6:69" x14ac:dyDescent="0.25">
      <c r="F3630" s="18"/>
      <c r="G3630" s="18"/>
      <c r="H3630" s="252"/>
      <c r="I3630" s="18"/>
      <c r="J3630" s="18"/>
      <c r="W3630" s="215"/>
      <c r="X3630" s="18"/>
      <c r="Y3630" s="31"/>
      <c r="Z3630" s="31"/>
      <c r="AA3630" s="43"/>
      <c r="AB3630" s="18"/>
      <c r="AC3630" s="18"/>
      <c r="AE3630" s="18"/>
      <c r="AF3630" s="18"/>
      <c r="AG3630" s="18"/>
      <c r="AI3630" s="18"/>
      <c r="AK3630" s="18"/>
      <c r="AL3630" s="18"/>
      <c r="AN3630" s="36"/>
      <c r="AO3630" s="36"/>
      <c r="AP3630" s="36"/>
      <c r="AQ3630" s="36"/>
      <c r="AR3630" s="36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G3630" s="18"/>
      <c r="BH3630" s="18"/>
      <c r="BI3630" s="18"/>
      <c r="BJ3630" s="18"/>
      <c r="BK3630" s="18"/>
      <c r="BL3630" s="18"/>
      <c r="BM3630" s="18"/>
      <c r="BN3630" s="18"/>
      <c r="BO3630" s="18"/>
      <c r="BP3630" s="18"/>
      <c r="BQ3630" s="18"/>
    </row>
    <row r="3631" spans="6:69" x14ac:dyDescent="0.25">
      <c r="F3631" s="18"/>
      <c r="G3631" s="18"/>
      <c r="H3631" s="252"/>
      <c r="I3631" s="18"/>
      <c r="J3631" s="18"/>
      <c r="W3631" s="215"/>
      <c r="X3631" s="18"/>
      <c r="Y3631" s="31"/>
      <c r="Z3631" s="31"/>
      <c r="AA3631" s="43"/>
      <c r="AB3631" s="18"/>
      <c r="AC3631" s="18"/>
      <c r="AE3631" s="18"/>
      <c r="AF3631" s="18"/>
      <c r="AG3631" s="18"/>
      <c r="AI3631" s="18"/>
      <c r="AK3631" s="18"/>
      <c r="AL3631" s="18"/>
      <c r="AN3631" s="36"/>
      <c r="AO3631" s="36"/>
      <c r="AP3631" s="36"/>
      <c r="AQ3631" s="36"/>
      <c r="AR3631" s="36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8"/>
      <c r="BL3631" s="18"/>
      <c r="BM3631" s="18"/>
      <c r="BN3631" s="18"/>
      <c r="BO3631" s="18"/>
      <c r="BP3631" s="18"/>
      <c r="BQ3631" s="18"/>
    </row>
    <row r="3632" spans="6:69" x14ac:dyDescent="0.25">
      <c r="F3632" s="18"/>
      <c r="G3632" s="18"/>
      <c r="H3632" s="252"/>
      <c r="I3632" s="18"/>
      <c r="J3632" s="18"/>
      <c r="W3632" s="215"/>
      <c r="X3632" s="18"/>
      <c r="Y3632" s="31"/>
      <c r="Z3632" s="31"/>
      <c r="AA3632" s="43"/>
      <c r="AB3632" s="18"/>
      <c r="AC3632" s="18"/>
      <c r="AE3632" s="18"/>
      <c r="AF3632" s="18"/>
      <c r="AG3632" s="18"/>
      <c r="AI3632" s="18"/>
      <c r="AK3632" s="18"/>
      <c r="AL3632" s="18"/>
      <c r="AN3632" s="36"/>
      <c r="AO3632" s="36"/>
      <c r="AP3632" s="36"/>
      <c r="AQ3632" s="36"/>
      <c r="AR3632" s="36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G3632" s="18"/>
      <c r="BH3632" s="18"/>
      <c r="BI3632" s="18"/>
      <c r="BJ3632" s="18"/>
      <c r="BK3632" s="18"/>
      <c r="BL3632" s="18"/>
      <c r="BM3632" s="18"/>
      <c r="BN3632" s="18"/>
      <c r="BO3632" s="18"/>
      <c r="BP3632" s="18"/>
      <c r="BQ3632" s="18"/>
    </row>
    <row r="3633" spans="6:69" x14ac:dyDescent="0.25">
      <c r="F3633" s="18"/>
      <c r="G3633" s="18"/>
      <c r="H3633" s="252"/>
      <c r="I3633" s="18"/>
      <c r="J3633" s="18"/>
      <c r="W3633" s="215"/>
      <c r="X3633" s="18"/>
      <c r="Y3633" s="31"/>
      <c r="Z3633" s="31"/>
      <c r="AA3633" s="43"/>
      <c r="AB3633" s="18"/>
      <c r="AC3633" s="18"/>
      <c r="AE3633" s="18"/>
      <c r="AF3633" s="18"/>
      <c r="AG3633" s="18"/>
      <c r="AI3633" s="18"/>
      <c r="AK3633" s="18"/>
      <c r="AL3633" s="18"/>
      <c r="AN3633" s="36"/>
      <c r="AO3633" s="36"/>
      <c r="AP3633" s="36"/>
      <c r="AQ3633" s="36"/>
      <c r="AR3633" s="36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8"/>
      <c r="BL3633" s="18"/>
      <c r="BM3633" s="18"/>
      <c r="BN3633" s="18"/>
      <c r="BO3633" s="18"/>
      <c r="BP3633" s="18"/>
      <c r="BQ3633" s="18"/>
    </row>
    <row r="3634" spans="6:69" x14ac:dyDescent="0.25">
      <c r="F3634" s="18"/>
      <c r="G3634" s="18"/>
      <c r="H3634" s="252"/>
      <c r="I3634" s="18"/>
      <c r="J3634" s="18"/>
      <c r="W3634" s="215"/>
      <c r="X3634" s="18"/>
      <c r="Y3634" s="31"/>
      <c r="Z3634" s="31"/>
      <c r="AA3634" s="43"/>
      <c r="AB3634" s="18"/>
      <c r="AC3634" s="18"/>
      <c r="AE3634" s="18"/>
      <c r="AF3634" s="18"/>
      <c r="AG3634" s="18"/>
      <c r="AI3634" s="18"/>
      <c r="AK3634" s="18"/>
      <c r="AL3634" s="18"/>
      <c r="AN3634" s="36"/>
      <c r="AO3634" s="36"/>
      <c r="AP3634" s="36"/>
      <c r="AQ3634" s="36"/>
      <c r="AR3634" s="36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G3634" s="18"/>
      <c r="BH3634" s="18"/>
      <c r="BI3634" s="18"/>
      <c r="BJ3634" s="18"/>
      <c r="BK3634" s="18"/>
      <c r="BL3634" s="18"/>
      <c r="BM3634" s="18"/>
      <c r="BN3634" s="18"/>
      <c r="BO3634" s="18"/>
      <c r="BP3634" s="18"/>
      <c r="BQ3634" s="18"/>
    </row>
    <row r="3635" spans="6:69" x14ac:dyDescent="0.25">
      <c r="F3635" s="18"/>
      <c r="G3635" s="18"/>
      <c r="H3635" s="252"/>
      <c r="I3635" s="18"/>
      <c r="J3635" s="18"/>
      <c r="W3635" s="215"/>
      <c r="X3635" s="18"/>
      <c r="Y3635" s="31"/>
      <c r="Z3635" s="31"/>
      <c r="AA3635" s="43"/>
      <c r="AB3635" s="18"/>
      <c r="AC3635" s="18"/>
      <c r="AE3635" s="18"/>
      <c r="AF3635" s="18"/>
      <c r="AG3635" s="18"/>
      <c r="AI3635" s="18"/>
      <c r="AK3635" s="18"/>
      <c r="AL3635" s="18"/>
      <c r="AN3635" s="36"/>
      <c r="AO3635" s="36"/>
      <c r="AP3635" s="36"/>
      <c r="AQ3635" s="36"/>
      <c r="AR3635" s="36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8"/>
      <c r="BL3635" s="18"/>
      <c r="BM3635" s="18"/>
      <c r="BN3635" s="18"/>
      <c r="BO3635" s="18"/>
      <c r="BP3635" s="18"/>
      <c r="BQ3635" s="18"/>
    </row>
    <row r="3636" spans="6:69" x14ac:dyDescent="0.25">
      <c r="F3636" s="18"/>
      <c r="G3636" s="18"/>
      <c r="H3636" s="252"/>
      <c r="I3636" s="18"/>
      <c r="J3636" s="18"/>
      <c r="W3636" s="215"/>
      <c r="X3636" s="18"/>
      <c r="Y3636" s="31"/>
      <c r="Z3636" s="31"/>
      <c r="AA3636" s="43"/>
      <c r="AB3636" s="18"/>
      <c r="AC3636" s="18"/>
      <c r="AE3636" s="18"/>
      <c r="AF3636" s="18"/>
      <c r="AG3636" s="18"/>
      <c r="AI3636" s="18"/>
      <c r="AK3636" s="18"/>
      <c r="AL3636" s="18"/>
      <c r="AN3636" s="36"/>
      <c r="AO3636" s="36"/>
      <c r="AP3636" s="36"/>
      <c r="AQ3636" s="36"/>
      <c r="AR3636" s="36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G3636" s="18"/>
      <c r="BH3636" s="18"/>
      <c r="BI3636" s="18"/>
      <c r="BJ3636" s="18"/>
      <c r="BK3636" s="18"/>
      <c r="BL3636" s="18"/>
      <c r="BM3636" s="18"/>
      <c r="BN3636" s="18"/>
      <c r="BO3636" s="18"/>
      <c r="BP3636" s="18"/>
      <c r="BQ3636" s="18"/>
    </row>
    <row r="3637" spans="6:69" x14ac:dyDescent="0.25">
      <c r="F3637" s="18"/>
      <c r="G3637" s="18"/>
      <c r="H3637" s="252"/>
      <c r="I3637" s="18"/>
      <c r="J3637" s="18"/>
      <c r="W3637" s="215"/>
      <c r="X3637" s="18"/>
      <c r="Y3637" s="31"/>
      <c r="Z3637" s="31"/>
      <c r="AA3637" s="43"/>
      <c r="AB3637" s="18"/>
      <c r="AC3637" s="18"/>
      <c r="AE3637" s="18"/>
      <c r="AF3637" s="18"/>
      <c r="AG3637" s="18"/>
      <c r="AI3637" s="18"/>
      <c r="AK3637" s="18"/>
      <c r="AL3637" s="18"/>
      <c r="AN3637" s="36"/>
      <c r="AO3637" s="36"/>
      <c r="AP3637" s="36"/>
      <c r="AQ3637" s="36"/>
      <c r="AR3637" s="36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8"/>
      <c r="BL3637" s="18"/>
      <c r="BM3637" s="18"/>
      <c r="BN3637" s="18"/>
      <c r="BO3637" s="18"/>
      <c r="BP3637" s="18"/>
      <c r="BQ3637" s="18"/>
    </row>
    <row r="3638" spans="6:69" x14ac:dyDescent="0.25">
      <c r="F3638" s="18"/>
      <c r="G3638" s="18"/>
      <c r="H3638" s="252"/>
      <c r="I3638" s="18"/>
      <c r="J3638" s="18"/>
      <c r="W3638" s="215"/>
      <c r="X3638" s="18"/>
      <c r="Y3638" s="31"/>
      <c r="Z3638" s="31"/>
      <c r="AA3638" s="43"/>
      <c r="AB3638" s="18"/>
      <c r="AC3638" s="18"/>
      <c r="AE3638" s="18"/>
      <c r="AF3638" s="18"/>
      <c r="AG3638" s="18"/>
      <c r="AI3638" s="18"/>
      <c r="AK3638" s="18"/>
      <c r="AL3638" s="18"/>
      <c r="AN3638" s="36"/>
      <c r="AO3638" s="36"/>
      <c r="AP3638" s="36"/>
      <c r="AQ3638" s="36"/>
      <c r="AR3638" s="36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G3638" s="18"/>
      <c r="BH3638" s="18"/>
      <c r="BI3638" s="18"/>
      <c r="BJ3638" s="18"/>
      <c r="BK3638" s="18"/>
      <c r="BL3638" s="18"/>
      <c r="BM3638" s="18"/>
      <c r="BN3638" s="18"/>
      <c r="BO3638" s="18"/>
      <c r="BP3638" s="18"/>
      <c r="BQ3638" s="18"/>
    </row>
    <row r="3639" spans="6:69" x14ac:dyDescent="0.25">
      <c r="F3639" s="18"/>
      <c r="G3639" s="18"/>
      <c r="H3639" s="252"/>
      <c r="I3639" s="18"/>
      <c r="J3639" s="18"/>
      <c r="W3639" s="215"/>
      <c r="X3639" s="18"/>
      <c r="Y3639" s="31"/>
      <c r="Z3639" s="31"/>
      <c r="AA3639" s="43"/>
      <c r="AB3639" s="18"/>
      <c r="AC3639" s="18"/>
      <c r="AE3639" s="18"/>
      <c r="AF3639" s="18"/>
      <c r="AG3639" s="18"/>
      <c r="AI3639" s="18"/>
      <c r="AK3639" s="18"/>
      <c r="AL3639" s="18"/>
      <c r="AN3639" s="36"/>
      <c r="AO3639" s="36"/>
      <c r="AP3639" s="36"/>
      <c r="AQ3639" s="36"/>
      <c r="AR3639" s="36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8"/>
      <c r="BL3639" s="18"/>
      <c r="BM3639" s="18"/>
      <c r="BN3639" s="18"/>
      <c r="BO3639" s="18"/>
      <c r="BP3639" s="18"/>
      <c r="BQ3639" s="18"/>
    </row>
    <row r="3640" spans="6:69" x14ac:dyDescent="0.25">
      <c r="F3640" s="18"/>
      <c r="G3640" s="18"/>
      <c r="H3640" s="252"/>
      <c r="I3640" s="18"/>
      <c r="J3640" s="18"/>
      <c r="W3640" s="215"/>
      <c r="X3640" s="18"/>
      <c r="Y3640" s="31"/>
      <c r="Z3640" s="31"/>
      <c r="AA3640" s="43"/>
      <c r="AB3640" s="18"/>
      <c r="AC3640" s="18"/>
      <c r="AE3640" s="18"/>
      <c r="AF3640" s="18"/>
      <c r="AG3640" s="18"/>
      <c r="AI3640" s="18"/>
      <c r="AK3640" s="18"/>
      <c r="AL3640" s="18"/>
      <c r="AN3640" s="36"/>
      <c r="AO3640" s="36"/>
      <c r="AP3640" s="36"/>
      <c r="AQ3640" s="36"/>
      <c r="AR3640" s="36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G3640" s="18"/>
      <c r="BH3640" s="18"/>
      <c r="BI3640" s="18"/>
      <c r="BJ3640" s="18"/>
      <c r="BK3640" s="18"/>
      <c r="BL3640" s="18"/>
      <c r="BM3640" s="18"/>
      <c r="BN3640" s="18"/>
      <c r="BO3640" s="18"/>
      <c r="BP3640" s="18"/>
      <c r="BQ3640" s="18"/>
    </row>
    <row r="3641" spans="6:69" x14ac:dyDescent="0.25">
      <c r="F3641" s="18"/>
      <c r="G3641" s="18"/>
      <c r="H3641" s="252"/>
      <c r="I3641" s="18"/>
      <c r="J3641" s="18"/>
      <c r="W3641" s="215"/>
      <c r="X3641" s="18"/>
      <c r="Y3641" s="31"/>
      <c r="Z3641" s="31"/>
      <c r="AA3641" s="43"/>
      <c r="AB3641" s="18"/>
      <c r="AC3641" s="18"/>
      <c r="AE3641" s="18"/>
      <c r="AF3641" s="18"/>
      <c r="AG3641" s="18"/>
      <c r="AI3641" s="18"/>
      <c r="AK3641" s="18"/>
      <c r="AL3641" s="18"/>
      <c r="AN3641" s="36"/>
      <c r="AO3641" s="36"/>
      <c r="AP3641" s="36"/>
      <c r="AQ3641" s="36"/>
      <c r="AR3641" s="36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8"/>
      <c r="BL3641" s="18"/>
      <c r="BM3641" s="18"/>
      <c r="BN3641" s="18"/>
      <c r="BO3641" s="18"/>
      <c r="BP3641" s="18"/>
      <c r="BQ3641" s="18"/>
    </row>
    <row r="3642" spans="6:69" x14ac:dyDescent="0.25">
      <c r="F3642" s="18"/>
      <c r="G3642" s="18"/>
      <c r="H3642" s="252"/>
      <c r="I3642" s="18"/>
      <c r="J3642" s="18"/>
      <c r="W3642" s="215"/>
      <c r="X3642" s="18"/>
      <c r="Y3642" s="31"/>
      <c r="Z3642" s="31"/>
      <c r="AA3642" s="43"/>
      <c r="AB3642" s="18"/>
      <c r="AC3642" s="18"/>
      <c r="AE3642" s="18"/>
      <c r="AF3642" s="18"/>
      <c r="AG3642" s="18"/>
      <c r="AI3642" s="18"/>
      <c r="AK3642" s="18"/>
      <c r="AL3642" s="18"/>
      <c r="AN3642" s="36"/>
      <c r="AO3642" s="36"/>
      <c r="AP3642" s="36"/>
      <c r="AQ3642" s="36"/>
      <c r="AR3642" s="36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G3642" s="18"/>
      <c r="BH3642" s="18"/>
      <c r="BI3642" s="18"/>
      <c r="BJ3642" s="18"/>
      <c r="BK3642" s="18"/>
      <c r="BL3642" s="18"/>
      <c r="BM3642" s="18"/>
      <c r="BN3642" s="18"/>
      <c r="BO3642" s="18"/>
      <c r="BP3642" s="18"/>
      <c r="BQ3642" s="18"/>
    </row>
    <row r="3643" spans="6:69" x14ac:dyDescent="0.25">
      <c r="F3643" s="18"/>
      <c r="G3643" s="18"/>
      <c r="H3643" s="252"/>
      <c r="I3643" s="18"/>
      <c r="J3643" s="18"/>
      <c r="W3643" s="215"/>
      <c r="X3643" s="18"/>
      <c r="Y3643" s="31"/>
      <c r="Z3643" s="31"/>
      <c r="AA3643" s="43"/>
      <c r="AB3643" s="18"/>
      <c r="AC3643" s="18"/>
      <c r="AE3643" s="18"/>
      <c r="AF3643" s="18"/>
      <c r="AG3643" s="18"/>
      <c r="AI3643" s="18"/>
      <c r="AK3643" s="18"/>
      <c r="AL3643" s="18"/>
      <c r="AN3643" s="36"/>
      <c r="AO3643" s="36"/>
      <c r="AP3643" s="36"/>
      <c r="AQ3643" s="36"/>
      <c r="AR3643" s="36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8"/>
      <c r="BL3643" s="18"/>
      <c r="BM3643" s="18"/>
      <c r="BN3643" s="18"/>
      <c r="BO3643" s="18"/>
      <c r="BP3643" s="18"/>
      <c r="BQ3643" s="18"/>
    </row>
    <row r="3644" spans="6:69" x14ac:dyDescent="0.25">
      <c r="F3644" s="18"/>
      <c r="G3644" s="18"/>
      <c r="H3644" s="252"/>
      <c r="I3644" s="18"/>
      <c r="J3644" s="18"/>
      <c r="W3644" s="215"/>
      <c r="X3644" s="18"/>
      <c r="Y3644" s="31"/>
      <c r="Z3644" s="31"/>
      <c r="AA3644" s="43"/>
      <c r="AB3644" s="18"/>
      <c r="AC3644" s="18"/>
      <c r="AE3644" s="18"/>
      <c r="AF3644" s="18"/>
      <c r="AG3644" s="18"/>
      <c r="AI3644" s="18"/>
      <c r="AK3644" s="18"/>
      <c r="AL3644" s="18"/>
      <c r="AN3644" s="36"/>
      <c r="AO3644" s="36"/>
      <c r="AP3644" s="36"/>
      <c r="AQ3644" s="36"/>
      <c r="AR3644" s="36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G3644" s="18"/>
      <c r="BH3644" s="18"/>
      <c r="BI3644" s="18"/>
      <c r="BJ3644" s="18"/>
      <c r="BK3644" s="18"/>
      <c r="BL3644" s="18"/>
      <c r="BM3644" s="18"/>
      <c r="BN3644" s="18"/>
      <c r="BO3644" s="18"/>
      <c r="BP3644" s="18"/>
      <c r="BQ3644" s="18"/>
    </row>
    <row r="3645" spans="6:69" x14ac:dyDescent="0.25">
      <c r="F3645" s="18"/>
      <c r="G3645" s="18"/>
      <c r="H3645" s="252"/>
      <c r="I3645" s="18"/>
      <c r="J3645" s="18"/>
      <c r="W3645" s="215"/>
      <c r="X3645" s="18"/>
      <c r="Y3645" s="31"/>
      <c r="Z3645" s="31"/>
      <c r="AA3645" s="43"/>
      <c r="AB3645" s="18"/>
      <c r="AC3645" s="18"/>
      <c r="AE3645" s="18"/>
      <c r="AF3645" s="18"/>
      <c r="AG3645" s="18"/>
      <c r="AI3645" s="18"/>
      <c r="AK3645" s="18"/>
      <c r="AL3645" s="18"/>
      <c r="AN3645" s="36"/>
      <c r="AO3645" s="36"/>
      <c r="AP3645" s="36"/>
      <c r="AQ3645" s="36"/>
      <c r="AR3645" s="36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G3645" s="18"/>
      <c r="BH3645" s="18"/>
      <c r="BI3645" s="18"/>
      <c r="BJ3645" s="18"/>
      <c r="BK3645" s="18"/>
      <c r="BL3645" s="18"/>
      <c r="BM3645" s="18"/>
      <c r="BN3645" s="18"/>
      <c r="BO3645" s="18"/>
      <c r="BP3645" s="18"/>
      <c r="BQ3645" s="18"/>
    </row>
    <row r="3646" spans="6:69" x14ac:dyDescent="0.25">
      <c r="F3646" s="18"/>
      <c r="G3646" s="18"/>
      <c r="H3646" s="252"/>
      <c r="I3646" s="18"/>
      <c r="J3646" s="18"/>
      <c r="W3646" s="215"/>
      <c r="X3646" s="18"/>
      <c r="Y3646" s="31"/>
      <c r="Z3646" s="31"/>
      <c r="AA3646" s="43"/>
      <c r="AB3646" s="18"/>
      <c r="AC3646" s="18"/>
      <c r="AE3646" s="18"/>
      <c r="AF3646" s="18"/>
      <c r="AG3646" s="18"/>
      <c r="AI3646" s="18"/>
      <c r="AK3646" s="18"/>
      <c r="AL3646" s="18"/>
      <c r="AN3646" s="36"/>
      <c r="AO3646" s="36"/>
      <c r="AP3646" s="36"/>
      <c r="AQ3646" s="36"/>
      <c r="AR3646" s="36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G3646" s="18"/>
      <c r="BH3646" s="18"/>
      <c r="BI3646" s="18"/>
      <c r="BJ3646" s="18"/>
      <c r="BK3646" s="18"/>
      <c r="BL3646" s="18"/>
      <c r="BM3646" s="18"/>
      <c r="BN3646" s="18"/>
      <c r="BO3646" s="18"/>
      <c r="BP3646" s="18"/>
      <c r="BQ3646" s="18"/>
    </row>
    <row r="3647" spans="6:69" x14ac:dyDescent="0.25">
      <c r="F3647" s="18"/>
      <c r="G3647" s="18"/>
      <c r="H3647" s="252"/>
      <c r="I3647" s="18"/>
      <c r="J3647" s="18"/>
      <c r="W3647" s="215"/>
      <c r="X3647" s="18"/>
      <c r="Y3647" s="31"/>
      <c r="Z3647" s="31"/>
      <c r="AA3647" s="43"/>
      <c r="AB3647" s="18"/>
      <c r="AC3647" s="18"/>
      <c r="AE3647" s="18"/>
      <c r="AF3647" s="18"/>
      <c r="AG3647" s="18"/>
      <c r="AI3647" s="18"/>
      <c r="AK3647" s="18"/>
      <c r="AL3647" s="18"/>
      <c r="AN3647" s="36"/>
      <c r="AO3647" s="36"/>
      <c r="AP3647" s="36"/>
      <c r="AQ3647" s="36"/>
      <c r="AR3647" s="36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8"/>
      <c r="BL3647" s="18"/>
      <c r="BM3647" s="18"/>
      <c r="BN3647" s="18"/>
      <c r="BO3647" s="18"/>
      <c r="BP3647" s="18"/>
      <c r="BQ3647" s="18"/>
    </row>
    <row r="3648" spans="6:69" x14ac:dyDescent="0.25">
      <c r="F3648" s="18"/>
      <c r="G3648" s="18"/>
      <c r="H3648" s="252"/>
      <c r="I3648" s="18"/>
      <c r="J3648" s="18"/>
      <c r="W3648" s="215"/>
      <c r="X3648" s="18"/>
      <c r="Y3648" s="31"/>
      <c r="Z3648" s="31"/>
      <c r="AA3648" s="43"/>
      <c r="AB3648" s="18"/>
      <c r="AC3648" s="18"/>
      <c r="AE3648" s="18"/>
      <c r="AF3648" s="18"/>
      <c r="AG3648" s="18"/>
      <c r="AI3648" s="18"/>
      <c r="AK3648" s="18"/>
      <c r="AL3648" s="18"/>
      <c r="AN3648" s="36"/>
      <c r="AO3648" s="36"/>
      <c r="AP3648" s="36"/>
      <c r="AQ3648" s="36"/>
      <c r="AR3648" s="36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G3648" s="18"/>
      <c r="BH3648" s="18"/>
      <c r="BI3648" s="18"/>
      <c r="BJ3648" s="18"/>
      <c r="BK3648" s="18"/>
      <c r="BL3648" s="18"/>
      <c r="BM3648" s="18"/>
      <c r="BN3648" s="18"/>
      <c r="BO3648" s="18"/>
      <c r="BP3648" s="18"/>
      <c r="BQ3648" s="18"/>
    </row>
    <row r="3649" spans="6:69" x14ac:dyDescent="0.25">
      <c r="F3649" s="18"/>
      <c r="G3649" s="18"/>
      <c r="H3649" s="252"/>
      <c r="I3649" s="18"/>
      <c r="J3649" s="18"/>
      <c r="W3649" s="215"/>
      <c r="X3649" s="18"/>
      <c r="Y3649" s="31"/>
      <c r="Z3649" s="31"/>
      <c r="AA3649" s="43"/>
      <c r="AB3649" s="18"/>
      <c r="AC3649" s="18"/>
      <c r="AE3649" s="18"/>
      <c r="AF3649" s="18"/>
      <c r="AG3649" s="18"/>
      <c r="AI3649" s="18"/>
      <c r="AK3649" s="18"/>
      <c r="AL3649" s="18"/>
      <c r="AN3649" s="36"/>
      <c r="AO3649" s="36"/>
      <c r="AP3649" s="36"/>
      <c r="AQ3649" s="36"/>
      <c r="AR3649" s="36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8"/>
      <c r="BL3649" s="18"/>
      <c r="BM3649" s="18"/>
      <c r="BN3649" s="18"/>
      <c r="BO3649" s="18"/>
      <c r="BP3649" s="18"/>
      <c r="BQ3649" s="18"/>
    </row>
    <row r="3650" spans="6:69" x14ac:dyDescent="0.25">
      <c r="F3650" s="18"/>
      <c r="G3650" s="18"/>
      <c r="H3650" s="252"/>
      <c r="I3650" s="18"/>
      <c r="J3650" s="18"/>
      <c r="W3650" s="215"/>
      <c r="X3650" s="18"/>
      <c r="Y3650" s="31"/>
      <c r="Z3650" s="31"/>
      <c r="AA3650" s="43"/>
      <c r="AB3650" s="18"/>
      <c r="AC3650" s="18"/>
      <c r="AE3650" s="18"/>
      <c r="AF3650" s="18"/>
      <c r="AG3650" s="18"/>
      <c r="AI3650" s="18"/>
      <c r="AK3650" s="18"/>
      <c r="AL3650" s="18"/>
      <c r="AN3650" s="36"/>
      <c r="AO3650" s="36"/>
      <c r="AP3650" s="36"/>
      <c r="AQ3650" s="36"/>
      <c r="AR3650" s="36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G3650" s="18"/>
      <c r="BH3650" s="18"/>
      <c r="BI3650" s="18"/>
      <c r="BJ3650" s="18"/>
      <c r="BK3650" s="18"/>
      <c r="BL3650" s="18"/>
      <c r="BM3650" s="18"/>
      <c r="BN3650" s="18"/>
      <c r="BO3650" s="18"/>
      <c r="BP3650" s="18"/>
      <c r="BQ3650" s="18"/>
    </row>
    <row r="3651" spans="6:69" x14ac:dyDescent="0.25">
      <c r="F3651" s="18"/>
      <c r="G3651" s="18"/>
      <c r="H3651" s="252"/>
      <c r="I3651" s="18"/>
      <c r="J3651" s="18"/>
      <c r="W3651" s="215"/>
      <c r="X3651" s="18"/>
      <c r="Y3651" s="31"/>
      <c r="Z3651" s="31"/>
      <c r="AA3651" s="43"/>
      <c r="AB3651" s="18"/>
      <c r="AC3651" s="18"/>
      <c r="AE3651" s="18"/>
      <c r="AF3651" s="18"/>
      <c r="AG3651" s="18"/>
      <c r="AI3651" s="18"/>
      <c r="AK3651" s="18"/>
      <c r="AL3651" s="18"/>
      <c r="AN3651" s="36"/>
      <c r="AO3651" s="36"/>
      <c r="AP3651" s="36"/>
      <c r="AQ3651" s="36"/>
      <c r="AR3651" s="36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8"/>
      <c r="BL3651" s="18"/>
      <c r="BM3651" s="18"/>
      <c r="BN3651" s="18"/>
      <c r="BO3651" s="18"/>
      <c r="BP3651" s="18"/>
      <c r="BQ3651" s="18"/>
    </row>
    <row r="3652" spans="6:69" x14ac:dyDescent="0.25">
      <c r="F3652" s="18"/>
      <c r="G3652" s="18"/>
      <c r="H3652" s="252"/>
      <c r="I3652" s="18"/>
      <c r="J3652" s="18"/>
      <c r="W3652" s="215"/>
      <c r="X3652" s="18"/>
      <c r="Y3652" s="31"/>
      <c r="Z3652" s="31"/>
      <c r="AA3652" s="43"/>
      <c r="AB3652" s="18"/>
      <c r="AC3652" s="18"/>
      <c r="AE3652" s="18"/>
      <c r="AF3652" s="18"/>
      <c r="AG3652" s="18"/>
      <c r="AI3652" s="18"/>
      <c r="AK3652" s="18"/>
      <c r="AL3652" s="18"/>
      <c r="AN3652" s="36"/>
      <c r="AO3652" s="36"/>
      <c r="AP3652" s="36"/>
      <c r="AQ3652" s="36"/>
      <c r="AR3652" s="36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G3652" s="18"/>
      <c r="BH3652" s="18"/>
      <c r="BI3652" s="18"/>
      <c r="BJ3652" s="18"/>
      <c r="BK3652" s="18"/>
      <c r="BL3652" s="18"/>
      <c r="BM3652" s="18"/>
      <c r="BN3652" s="18"/>
      <c r="BO3652" s="18"/>
      <c r="BP3652" s="18"/>
      <c r="BQ3652" s="18"/>
    </row>
    <row r="3653" spans="6:69" x14ac:dyDescent="0.25">
      <c r="F3653" s="18"/>
      <c r="G3653" s="18"/>
      <c r="H3653" s="252"/>
      <c r="I3653" s="18"/>
      <c r="J3653" s="18"/>
      <c r="W3653" s="215"/>
      <c r="X3653" s="18"/>
      <c r="Y3653" s="31"/>
      <c r="Z3653" s="31"/>
      <c r="AA3653" s="43"/>
      <c r="AB3653" s="18"/>
      <c r="AC3653" s="18"/>
      <c r="AE3653" s="18"/>
      <c r="AF3653" s="18"/>
      <c r="AG3653" s="18"/>
      <c r="AI3653" s="18"/>
      <c r="AK3653" s="18"/>
      <c r="AL3653" s="18"/>
      <c r="AN3653" s="36"/>
      <c r="AO3653" s="36"/>
      <c r="AP3653" s="36"/>
      <c r="AQ3653" s="36"/>
      <c r="AR3653" s="36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8"/>
      <c r="BL3653" s="18"/>
      <c r="BM3653" s="18"/>
      <c r="BN3653" s="18"/>
      <c r="BO3653" s="18"/>
      <c r="BP3653" s="18"/>
      <c r="BQ3653" s="18"/>
    </row>
    <row r="3654" spans="6:69" x14ac:dyDescent="0.25">
      <c r="F3654" s="18"/>
      <c r="G3654" s="18"/>
      <c r="H3654" s="252"/>
      <c r="I3654" s="18"/>
      <c r="J3654" s="18"/>
      <c r="W3654" s="215"/>
      <c r="X3654" s="18"/>
      <c r="Y3654" s="31"/>
      <c r="Z3654" s="31"/>
      <c r="AA3654" s="43"/>
      <c r="AB3654" s="18"/>
      <c r="AC3654" s="18"/>
      <c r="AE3654" s="18"/>
      <c r="AF3654" s="18"/>
      <c r="AG3654" s="18"/>
      <c r="AI3654" s="18"/>
      <c r="AK3654" s="18"/>
      <c r="AL3654" s="18"/>
      <c r="AN3654" s="36"/>
      <c r="AO3654" s="36"/>
      <c r="AP3654" s="36"/>
      <c r="AQ3654" s="36"/>
      <c r="AR3654" s="36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G3654" s="18"/>
      <c r="BH3654" s="18"/>
      <c r="BI3654" s="18"/>
      <c r="BJ3654" s="18"/>
      <c r="BK3654" s="18"/>
      <c r="BL3654" s="18"/>
      <c r="BM3654" s="18"/>
      <c r="BN3654" s="18"/>
      <c r="BO3654" s="18"/>
      <c r="BP3654" s="18"/>
      <c r="BQ3654" s="18"/>
    </row>
    <row r="3655" spans="6:69" x14ac:dyDescent="0.25">
      <c r="F3655" s="18"/>
      <c r="G3655" s="18"/>
      <c r="H3655" s="252"/>
      <c r="I3655" s="18"/>
      <c r="J3655" s="18"/>
      <c r="W3655" s="215"/>
      <c r="X3655" s="18"/>
      <c r="Y3655" s="31"/>
      <c r="Z3655" s="31"/>
      <c r="AA3655" s="43"/>
      <c r="AB3655" s="18"/>
      <c r="AC3655" s="18"/>
      <c r="AE3655" s="18"/>
      <c r="AF3655" s="18"/>
      <c r="AG3655" s="18"/>
      <c r="AI3655" s="18"/>
      <c r="AK3655" s="18"/>
      <c r="AL3655" s="18"/>
      <c r="AN3655" s="36"/>
      <c r="AO3655" s="36"/>
      <c r="AP3655" s="36"/>
      <c r="AQ3655" s="36"/>
      <c r="AR3655" s="36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G3655" s="18"/>
      <c r="BH3655" s="18"/>
      <c r="BI3655" s="18"/>
      <c r="BJ3655" s="18"/>
      <c r="BK3655" s="18"/>
      <c r="BL3655" s="18"/>
      <c r="BM3655" s="18"/>
      <c r="BN3655" s="18"/>
      <c r="BO3655" s="18"/>
      <c r="BP3655" s="18"/>
      <c r="BQ3655" s="18"/>
    </row>
    <row r="3656" spans="6:69" x14ac:dyDescent="0.25">
      <c r="F3656" s="18"/>
      <c r="G3656" s="18"/>
      <c r="H3656" s="252"/>
      <c r="I3656" s="18"/>
      <c r="J3656" s="18"/>
      <c r="W3656" s="215"/>
      <c r="X3656" s="18"/>
      <c r="Y3656" s="31"/>
      <c r="Z3656" s="31"/>
      <c r="AA3656" s="43"/>
      <c r="AB3656" s="18"/>
      <c r="AC3656" s="18"/>
      <c r="AE3656" s="18"/>
      <c r="AF3656" s="18"/>
      <c r="AG3656" s="18"/>
      <c r="AI3656" s="18"/>
      <c r="AK3656" s="18"/>
      <c r="AL3656" s="18"/>
      <c r="AN3656" s="36"/>
      <c r="AO3656" s="36"/>
      <c r="AP3656" s="36"/>
      <c r="AQ3656" s="36"/>
      <c r="AR3656" s="36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G3656" s="18"/>
      <c r="BH3656" s="18"/>
      <c r="BI3656" s="18"/>
      <c r="BJ3656" s="18"/>
      <c r="BK3656" s="18"/>
      <c r="BL3656" s="18"/>
      <c r="BM3656" s="18"/>
      <c r="BN3656" s="18"/>
      <c r="BO3656" s="18"/>
      <c r="BP3656" s="18"/>
      <c r="BQ3656" s="18"/>
    </row>
    <row r="3657" spans="6:69" x14ac:dyDescent="0.25">
      <c r="F3657" s="18"/>
      <c r="G3657" s="18"/>
      <c r="H3657" s="252"/>
      <c r="I3657" s="18"/>
      <c r="J3657" s="18"/>
      <c r="W3657" s="215"/>
      <c r="X3657" s="18"/>
      <c r="Y3657" s="31"/>
      <c r="Z3657" s="31"/>
      <c r="AA3657" s="43"/>
      <c r="AB3657" s="18"/>
      <c r="AC3657" s="18"/>
      <c r="AE3657" s="18"/>
      <c r="AF3657" s="18"/>
      <c r="AG3657" s="18"/>
      <c r="AI3657" s="18"/>
      <c r="AK3657" s="18"/>
      <c r="AL3657" s="18"/>
      <c r="AN3657" s="36"/>
      <c r="AO3657" s="36"/>
      <c r="AP3657" s="36"/>
      <c r="AQ3657" s="36"/>
      <c r="AR3657" s="36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8"/>
      <c r="BL3657" s="18"/>
      <c r="BM3657" s="18"/>
      <c r="BN3657" s="18"/>
      <c r="BO3657" s="18"/>
      <c r="BP3657" s="18"/>
      <c r="BQ3657" s="18"/>
    </row>
    <row r="3658" spans="6:69" x14ac:dyDescent="0.25">
      <c r="F3658" s="18"/>
      <c r="G3658" s="18"/>
      <c r="H3658" s="252"/>
      <c r="I3658" s="18"/>
      <c r="J3658" s="18"/>
      <c r="W3658" s="215"/>
      <c r="X3658" s="18"/>
      <c r="Y3658" s="31"/>
      <c r="Z3658" s="31"/>
      <c r="AA3658" s="43"/>
      <c r="AB3658" s="18"/>
      <c r="AC3658" s="18"/>
      <c r="AE3658" s="18"/>
      <c r="AF3658" s="18"/>
      <c r="AG3658" s="18"/>
      <c r="AI3658" s="18"/>
      <c r="AK3658" s="18"/>
      <c r="AL3658" s="18"/>
      <c r="AN3658" s="36"/>
      <c r="AO3658" s="36"/>
      <c r="AP3658" s="36"/>
      <c r="AQ3658" s="36"/>
      <c r="AR3658" s="36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G3658" s="18"/>
      <c r="BH3658" s="18"/>
      <c r="BI3658" s="18"/>
      <c r="BJ3658" s="18"/>
      <c r="BK3658" s="18"/>
      <c r="BL3658" s="18"/>
      <c r="BM3658" s="18"/>
      <c r="BN3658" s="18"/>
      <c r="BO3658" s="18"/>
      <c r="BP3658" s="18"/>
      <c r="BQ3658" s="18"/>
    </row>
    <row r="3659" spans="6:69" x14ac:dyDescent="0.25">
      <c r="F3659" s="18"/>
      <c r="G3659" s="18"/>
      <c r="H3659" s="252"/>
      <c r="I3659" s="18"/>
      <c r="J3659" s="18"/>
      <c r="W3659" s="215"/>
      <c r="X3659" s="18"/>
      <c r="Y3659" s="31"/>
      <c r="Z3659" s="31"/>
      <c r="AA3659" s="43"/>
      <c r="AB3659" s="18"/>
      <c r="AC3659" s="18"/>
      <c r="AE3659" s="18"/>
      <c r="AF3659" s="18"/>
      <c r="AG3659" s="18"/>
      <c r="AI3659" s="18"/>
      <c r="AK3659" s="18"/>
      <c r="AL3659" s="18"/>
      <c r="AN3659" s="36"/>
      <c r="AO3659" s="36"/>
      <c r="AP3659" s="36"/>
      <c r="AQ3659" s="36"/>
      <c r="AR3659" s="36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G3659" s="18"/>
      <c r="BH3659" s="18"/>
      <c r="BI3659" s="18"/>
      <c r="BJ3659" s="18"/>
      <c r="BK3659" s="18"/>
      <c r="BL3659" s="18"/>
      <c r="BM3659" s="18"/>
      <c r="BN3659" s="18"/>
      <c r="BO3659" s="18"/>
      <c r="BP3659" s="18"/>
      <c r="BQ3659" s="18"/>
    </row>
    <row r="3660" spans="6:69" x14ac:dyDescent="0.25">
      <c r="F3660" s="18"/>
      <c r="G3660" s="18"/>
      <c r="H3660" s="252"/>
      <c r="I3660" s="18"/>
      <c r="J3660" s="18"/>
      <c r="W3660" s="215"/>
      <c r="X3660" s="18"/>
      <c r="Y3660" s="31"/>
      <c r="Z3660" s="31"/>
      <c r="AA3660" s="43"/>
      <c r="AB3660" s="18"/>
      <c r="AC3660" s="18"/>
      <c r="AE3660" s="18"/>
      <c r="AF3660" s="18"/>
      <c r="AG3660" s="18"/>
      <c r="AI3660" s="18"/>
      <c r="AK3660" s="18"/>
      <c r="AL3660" s="18"/>
      <c r="AN3660" s="36"/>
      <c r="AO3660" s="36"/>
      <c r="AP3660" s="36"/>
      <c r="AQ3660" s="36"/>
      <c r="AR3660" s="36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G3660" s="18"/>
      <c r="BH3660" s="18"/>
      <c r="BI3660" s="18"/>
      <c r="BJ3660" s="18"/>
      <c r="BK3660" s="18"/>
      <c r="BL3660" s="18"/>
      <c r="BM3660" s="18"/>
      <c r="BN3660" s="18"/>
      <c r="BO3660" s="18"/>
      <c r="BP3660" s="18"/>
      <c r="BQ3660" s="18"/>
    </row>
    <row r="3661" spans="6:69" x14ac:dyDescent="0.25">
      <c r="F3661" s="18"/>
      <c r="G3661" s="18"/>
      <c r="H3661" s="252"/>
      <c r="I3661" s="18"/>
      <c r="J3661" s="18"/>
      <c r="W3661" s="215"/>
      <c r="X3661" s="18"/>
      <c r="Y3661" s="31"/>
      <c r="Z3661" s="31"/>
      <c r="AA3661" s="43"/>
      <c r="AB3661" s="18"/>
      <c r="AC3661" s="18"/>
      <c r="AE3661" s="18"/>
      <c r="AF3661" s="18"/>
      <c r="AG3661" s="18"/>
      <c r="AI3661" s="18"/>
      <c r="AK3661" s="18"/>
      <c r="AL3661" s="18"/>
      <c r="AN3661" s="36"/>
      <c r="AO3661" s="36"/>
      <c r="AP3661" s="36"/>
      <c r="AQ3661" s="36"/>
      <c r="AR3661" s="36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8"/>
      <c r="BL3661" s="18"/>
      <c r="BM3661" s="18"/>
      <c r="BN3661" s="18"/>
      <c r="BO3661" s="18"/>
      <c r="BP3661" s="18"/>
      <c r="BQ3661" s="18"/>
    </row>
    <row r="3662" spans="6:69" x14ac:dyDescent="0.25">
      <c r="F3662" s="18"/>
      <c r="G3662" s="18"/>
      <c r="H3662" s="252"/>
      <c r="I3662" s="18"/>
      <c r="J3662" s="18"/>
      <c r="W3662" s="215"/>
      <c r="X3662" s="18"/>
      <c r="Y3662" s="31"/>
      <c r="Z3662" s="31"/>
      <c r="AA3662" s="43"/>
      <c r="AB3662" s="18"/>
      <c r="AC3662" s="18"/>
      <c r="AE3662" s="18"/>
      <c r="AF3662" s="18"/>
      <c r="AG3662" s="18"/>
      <c r="AI3662" s="18"/>
      <c r="AK3662" s="18"/>
      <c r="AL3662" s="18"/>
      <c r="AN3662" s="36"/>
      <c r="AO3662" s="36"/>
      <c r="AP3662" s="36"/>
      <c r="AQ3662" s="36"/>
      <c r="AR3662" s="36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8"/>
      <c r="BL3662" s="18"/>
      <c r="BM3662" s="18"/>
      <c r="BN3662" s="18"/>
      <c r="BO3662" s="18"/>
      <c r="BP3662" s="18"/>
      <c r="BQ3662" s="18"/>
    </row>
    <row r="3663" spans="6:69" x14ac:dyDescent="0.25">
      <c r="F3663" s="18"/>
      <c r="G3663" s="18"/>
      <c r="H3663" s="252"/>
      <c r="I3663" s="18"/>
      <c r="J3663" s="18"/>
      <c r="W3663" s="215"/>
      <c r="X3663" s="18"/>
      <c r="Y3663" s="31"/>
      <c r="Z3663" s="31"/>
      <c r="AA3663" s="43"/>
      <c r="AB3663" s="18"/>
      <c r="AC3663" s="18"/>
      <c r="AE3663" s="18"/>
      <c r="AF3663" s="18"/>
      <c r="AG3663" s="18"/>
      <c r="AI3663" s="18"/>
      <c r="AK3663" s="18"/>
      <c r="AL3663" s="18"/>
      <c r="AN3663" s="36"/>
      <c r="AO3663" s="36"/>
      <c r="AP3663" s="36"/>
      <c r="AQ3663" s="36"/>
      <c r="AR3663" s="36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8"/>
      <c r="BL3663" s="18"/>
      <c r="BM3663" s="18"/>
      <c r="BN3663" s="18"/>
      <c r="BO3663" s="18"/>
      <c r="BP3663" s="18"/>
      <c r="BQ3663" s="18"/>
    </row>
    <row r="3664" spans="6:69" x14ac:dyDescent="0.25">
      <c r="F3664" s="18"/>
      <c r="G3664" s="18"/>
      <c r="H3664" s="252"/>
      <c r="I3664" s="18"/>
      <c r="J3664" s="18"/>
      <c r="W3664" s="215"/>
      <c r="X3664" s="18"/>
      <c r="Y3664" s="31"/>
      <c r="Z3664" s="31"/>
      <c r="AA3664" s="43"/>
      <c r="AB3664" s="18"/>
      <c r="AC3664" s="18"/>
      <c r="AE3664" s="18"/>
      <c r="AF3664" s="18"/>
      <c r="AG3664" s="18"/>
      <c r="AI3664" s="18"/>
      <c r="AK3664" s="18"/>
      <c r="AL3664" s="18"/>
      <c r="AN3664" s="36"/>
      <c r="AO3664" s="36"/>
      <c r="AP3664" s="36"/>
      <c r="AQ3664" s="36"/>
      <c r="AR3664" s="36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G3664" s="18"/>
      <c r="BH3664" s="18"/>
      <c r="BI3664" s="18"/>
      <c r="BJ3664" s="18"/>
      <c r="BK3664" s="18"/>
      <c r="BL3664" s="18"/>
      <c r="BM3664" s="18"/>
      <c r="BN3664" s="18"/>
      <c r="BO3664" s="18"/>
      <c r="BP3664" s="18"/>
      <c r="BQ3664" s="18"/>
    </row>
    <row r="3665" spans="6:69" x14ac:dyDescent="0.25">
      <c r="F3665" s="18"/>
      <c r="G3665" s="18"/>
      <c r="H3665" s="252"/>
      <c r="I3665" s="18"/>
      <c r="J3665" s="18"/>
      <c r="W3665" s="215"/>
      <c r="X3665" s="18"/>
      <c r="Y3665" s="31"/>
      <c r="Z3665" s="31"/>
      <c r="AA3665" s="43"/>
      <c r="AB3665" s="18"/>
      <c r="AC3665" s="18"/>
      <c r="AE3665" s="18"/>
      <c r="AF3665" s="18"/>
      <c r="AG3665" s="18"/>
      <c r="AI3665" s="18"/>
      <c r="AK3665" s="18"/>
      <c r="AL3665" s="18"/>
      <c r="AN3665" s="36"/>
      <c r="AO3665" s="36"/>
      <c r="AP3665" s="36"/>
      <c r="AQ3665" s="36"/>
      <c r="AR3665" s="36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8"/>
      <c r="BL3665" s="18"/>
      <c r="BM3665" s="18"/>
      <c r="BN3665" s="18"/>
      <c r="BO3665" s="18"/>
      <c r="BP3665" s="18"/>
      <c r="BQ3665" s="18"/>
    </row>
    <row r="3666" spans="6:69" x14ac:dyDescent="0.25">
      <c r="F3666" s="18"/>
      <c r="G3666" s="18"/>
      <c r="H3666" s="252"/>
      <c r="I3666" s="18"/>
      <c r="J3666" s="18"/>
      <c r="W3666" s="215"/>
      <c r="X3666" s="18"/>
      <c r="Y3666" s="31"/>
      <c r="Z3666" s="31"/>
      <c r="AA3666" s="43"/>
      <c r="AB3666" s="18"/>
      <c r="AC3666" s="18"/>
      <c r="AE3666" s="18"/>
      <c r="AF3666" s="18"/>
      <c r="AG3666" s="18"/>
      <c r="AI3666" s="18"/>
      <c r="AK3666" s="18"/>
      <c r="AL3666" s="18"/>
      <c r="AN3666" s="36"/>
      <c r="AO3666" s="36"/>
      <c r="AP3666" s="36"/>
      <c r="AQ3666" s="36"/>
      <c r="AR3666" s="36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G3666" s="18"/>
      <c r="BH3666" s="18"/>
      <c r="BI3666" s="18"/>
      <c r="BJ3666" s="18"/>
      <c r="BK3666" s="18"/>
      <c r="BL3666" s="18"/>
      <c r="BM3666" s="18"/>
      <c r="BN3666" s="18"/>
      <c r="BO3666" s="18"/>
      <c r="BP3666" s="18"/>
      <c r="BQ3666" s="18"/>
    </row>
    <row r="3667" spans="6:69" x14ac:dyDescent="0.25">
      <c r="F3667" s="18"/>
      <c r="G3667" s="18"/>
      <c r="H3667" s="252"/>
      <c r="I3667" s="18"/>
      <c r="J3667" s="18"/>
      <c r="W3667" s="215"/>
      <c r="X3667" s="18"/>
      <c r="Y3667" s="31"/>
      <c r="Z3667" s="31"/>
      <c r="AA3667" s="43"/>
      <c r="AB3667" s="18"/>
      <c r="AC3667" s="18"/>
      <c r="AE3667" s="18"/>
      <c r="AF3667" s="18"/>
      <c r="AG3667" s="18"/>
      <c r="AI3667" s="18"/>
      <c r="AK3667" s="18"/>
      <c r="AL3667" s="18"/>
      <c r="AN3667" s="36"/>
      <c r="AO3667" s="36"/>
      <c r="AP3667" s="36"/>
      <c r="AQ3667" s="36"/>
      <c r="AR3667" s="36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8"/>
      <c r="BL3667" s="18"/>
      <c r="BM3667" s="18"/>
      <c r="BN3667" s="18"/>
      <c r="BO3667" s="18"/>
      <c r="BP3667" s="18"/>
      <c r="BQ3667" s="18"/>
    </row>
    <row r="3668" spans="6:69" x14ac:dyDescent="0.25">
      <c r="F3668" s="18"/>
      <c r="G3668" s="18"/>
      <c r="H3668" s="252"/>
      <c r="I3668" s="18"/>
      <c r="J3668" s="18"/>
      <c r="W3668" s="215"/>
      <c r="X3668" s="18"/>
      <c r="Y3668" s="31"/>
      <c r="Z3668" s="31"/>
      <c r="AA3668" s="43"/>
      <c r="AB3668" s="18"/>
      <c r="AC3668" s="18"/>
      <c r="AE3668" s="18"/>
      <c r="AF3668" s="18"/>
      <c r="AG3668" s="18"/>
      <c r="AI3668" s="18"/>
      <c r="AK3668" s="18"/>
      <c r="AL3668" s="18"/>
      <c r="AN3668" s="36"/>
      <c r="AO3668" s="36"/>
      <c r="AP3668" s="36"/>
      <c r="AQ3668" s="36"/>
      <c r="AR3668" s="36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G3668" s="18"/>
      <c r="BH3668" s="18"/>
      <c r="BI3668" s="18"/>
      <c r="BJ3668" s="18"/>
      <c r="BK3668" s="18"/>
      <c r="BL3668" s="18"/>
      <c r="BM3668" s="18"/>
      <c r="BN3668" s="18"/>
      <c r="BO3668" s="18"/>
      <c r="BP3668" s="18"/>
      <c r="BQ3668" s="18"/>
    </row>
    <row r="3669" spans="6:69" x14ac:dyDescent="0.25">
      <c r="F3669" s="18"/>
      <c r="G3669" s="18"/>
      <c r="H3669" s="252"/>
      <c r="I3669" s="18"/>
      <c r="J3669" s="18"/>
      <c r="W3669" s="215"/>
      <c r="X3669" s="18"/>
      <c r="Y3669" s="31"/>
      <c r="Z3669" s="31"/>
      <c r="AA3669" s="43"/>
      <c r="AB3669" s="18"/>
      <c r="AC3669" s="18"/>
      <c r="AE3669" s="18"/>
      <c r="AF3669" s="18"/>
      <c r="AG3669" s="18"/>
      <c r="AI3669" s="18"/>
      <c r="AK3669" s="18"/>
      <c r="AL3669" s="18"/>
      <c r="AN3669" s="36"/>
      <c r="AO3669" s="36"/>
      <c r="AP3669" s="36"/>
      <c r="AQ3669" s="36"/>
      <c r="AR3669" s="36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G3669" s="18"/>
      <c r="BH3669" s="18"/>
      <c r="BI3669" s="18"/>
      <c r="BJ3669" s="18"/>
      <c r="BK3669" s="18"/>
      <c r="BL3669" s="18"/>
      <c r="BM3669" s="18"/>
      <c r="BN3669" s="18"/>
      <c r="BO3669" s="18"/>
      <c r="BP3669" s="18"/>
      <c r="BQ3669" s="18"/>
    </row>
    <row r="3670" spans="6:69" x14ac:dyDescent="0.25">
      <c r="F3670" s="18"/>
      <c r="G3670" s="18"/>
      <c r="H3670" s="252"/>
      <c r="I3670" s="18"/>
      <c r="J3670" s="18"/>
      <c r="W3670" s="215"/>
      <c r="X3670" s="18"/>
      <c r="Y3670" s="31"/>
      <c r="Z3670" s="31"/>
      <c r="AA3670" s="43"/>
      <c r="AB3670" s="18"/>
      <c r="AC3670" s="18"/>
      <c r="AE3670" s="18"/>
      <c r="AF3670" s="18"/>
      <c r="AG3670" s="18"/>
      <c r="AI3670" s="18"/>
      <c r="AK3670" s="18"/>
      <c r="AL3670" s="18"/>
      <c r="AN3670" s="36"/>
      <c r="AO3670" s="36"/>
      <c r="AP3670" s="36"/>
      <c r="AQ3670" s="36"/>
      <c r="AR3670" s="36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G3670" s="18"/>
      <c r="BH3670" s="18"/>
      <c r="BI3670" s="18"/>
      <c r="BJ3670" s="18"/>
      <c r="BK3670" s="18"/>
      <c r="BL3670" s="18"/>
      <c r="BM3670" s="18"/>
      <c r="BN3670" s="18"/>
      <c r="BO3670" s="18"/>
      <c r="BP3670" s="18"/>
      <c r="BQ3670" s="18"/>
    </row>
    <row r="3671" spans="6:69" x14ac:dyDescent="0.25">
      <c r="F3671" s="18"/>
      <c r="G3671" s="18"/>
      <c r="H3671" s="252"/>
      <c r="I3671" s="18"/>
      <c r="J3671" s="18"/>
      <c r="W3671" s="215"/>
      <c r="X3671" s="18"/>
      <c r="Y3671" s="31"/>
      <c r="Z3671" s="31"/>
      <c r="AA3671" s="43"/>
      <c r="AB3671" s="18"/>
      <c r="AC3671" s="18"/>
      <c r="AE3671" s="18"/>
      <c r="AF3671" s="18"/>
      <c r="AG3671" s="18"/>
      <c r="AI3671" s="18"/>
      <c r="AK3671" s="18"/>
      <c r="AL3671" s="18"/>
      <c r="AN3671" s="36"/>
      <c r="AO3671" s="36"/>
      <c r="AP3671" s="36"/>
      <c r="AQ3671" s="36"/>
      <c r="AR3671" s="36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8"/>
      <c r="BL3671" s="18"/>
      <c r="BM3671" s="18"/>
      <c r="BN3671" s="18"/>
      <c r="BO3671" s="18"/>
      <c r="BP3671" s="18"/>
      <c r="BQ3671" s="18"/>
    </row>
    <row r="3672" spans="6:69" x14ac:dyDescent="0.25">
      <c r="F3672" s="18"/>
      <c r="G3672" s="18"/>
      <c r="H3672" s="252"/>
      <c r="I3672" s="18"/>
      <c r="J3672" s="18"/>
      <c r="W3672" s="215"/>
      <c r="X3672" s="18"/>
      <c r="Y3672" s="31"/>
      <c r="Z3672" s="31"/>
      <c r="AA3672" s="43"/>
      <c r="AB3672" s="18"/>
      <c r="AC3672" s="18"/>
      <c r="AE3672" s="18"/>
      <c r="AF3672" s="18"/>
      <c r="AG3672" s="18"/>
      <c r="AI3672" s="18"/>
      <c r="AK3672" s="18"/>
      <c r="AL3672" s="18"/>
      <c r="AN3672" s="36"/>
      <c r="AO3672" s="36"/>
      <c r="AP3672" s="36"/>
      <c r="AQ3672" s="36"/>
      <c r="AR3672" s="36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G3672" s="18"/>
      <c r="BH3672" s="18"/>
      <c r="BI3672" s="18"/>
      <c r="BJ3672" s="18"/>
      <c r="BK3672" s="18"/>
      <c r="BL3672" s="18"/>
      <c r="BM3672" s="18"/>
      <c r="BN3672" s="18"/>
      <c r="BO3672" s="18"/>
      <c r="BP3672" s="18"/>
      <c r="BQ3672" s="18"/>
    </row>
    <row r="3673" spans="6:69" x14ac:dyDescent="0.25">
      <c r="F3673" s="18"/>
      <c r="G3673" s="18"/>
      <c r="H3673" s="252"/>
      <c r="I3673" s="18"/>
      <c r="J3673" s="18"/>
      <c r="W3673" s="215"/>
      <c r="X3673" s="18"/>
      <c r="Y3673" s="31"/>
      <c r="Z3673" s="31"/>
      <c r="AA3673" s="43"/>
      <c r="AB3673" s="18"/>
      <c r="AC3673" s="18"/>
      <c r="AE3673" s="18"/>
      <c r="AF3673" s="18"/>
      <c r="AG3673" s="18"/>
      <c r="AI3673" s="18"/>
      <c r="AK3673" s="18"/>
      <c r="AL3673" s="18"/>
      <c r="AN3673" s="36"/>
      <c r="AO3673" s="36"/>
      <c r="AP3673" s="36"/>
      <c r="AQ3673" s="36"/>
      <c r="AR3673" s="36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8"/>
      <c r="BL3673" s="18"/>
      <c r="BM3673" s="18"/>
      <c r="BN3673" s="18"/>
      <c r="BO3673" s="18"/>
      <c r="BP3673" s="18"/>
      <c r="BQ3673" s="18"/>
    </row>
    <row r="3674" spans="6:69" x14ac:dyDescent="0.25">
      <c r="F3674" s="18"/>
      <c r="G3674" s="18"/>
      <c r="H3674" s="252"/>
      <c r="I3674" s="18"/>
      <c r="J3674" s="18"/>
      <c r="W3674" s="215"/>
      <c r="X3674" s="18"/>
      <c r="Y3674" s="31"/>
      <c r="Z3674" s="31"/>
      <c r="AA3674" s="43"/>
      <c r="AB3674" s="18"/>
      <c r="AC3674" s="18"/>
      <c r="AE3674" s="18"/>
      <c r="AF3674" s="18"/>
      <c r="AG3674" s="18"/>
      <c r="AI3674" s="18"/>
      <c r="AK3674" s="18"/>
      <c r="AL3674" s="18"/>
      <c r="AN3674" s="36"/>
      <c r="AO3674" s="36"/>
      <c r="AP3674" s="36"/>
      <c r="AQ3674" s="36"/>
      <c r="AR3674" s="36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G3674" s="18"/>
      <c r="BH3674" s="18"/>
      <c r="BI3674" s="18"/>
      <c r="BJ3674" s="18"/>
      <c r="BK3674" s="18"/>
      <c r="BL3674" s="18"/>
      <c r="BM3674" s="18"/>
      <c r="BN3674" s="18"/>
      <c r="BO3674" s="18"/>
      <c r="BP3674" s="18"/>
      <c r="BQ3674" s="18"/>
    </row>
    <row r="3675" spans="6:69" x14ac:dyDescent="0.25">
      <c r="F3675" s="18"/>
      <c r="G3675" s="18"/>
      <c r="H3675" s="252"/>
      <c r="I3675" s="18"/>
      <c r="J3675" s="18"/>
      <c r="W3675" s="215"/>
      <c r="X3675" s="18"/>
      <c r="Y3675" s="31"/>
      <c r="Z3675" s="31"/>
      <c r="AA3675" s="43"/>
      <c r="AB3675" s="18"/>
      <c r="AC3675" s="18"/>
      <c r="AE3675" s="18"/>
      <c r="AF3675" s="18"/>
      <c r="AG3675" s="18"/>
      <c r="AI3675" s="18"/>
      <c r="AK3675" s="18"/>
      <c r="AL3675" s="18"/>
      <c r="AN3675" s="36"/>
      <c r="AO3675" s="36"/>
      <c r="AP3675" s="36"/>
      <c r="AQ3675" s="36"/>
      <c r="AR3675" s="36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8"/>
      <c r="BL3675" s="18"/>
      <c r="BM3675" s="18"/>
      <c r="BN3675" s="18"/>
      <c r="BO3675" s="18"/>
      <c r="BP3675" s="18"/>
      <c r="BQ3675" s="18"/>
    </row>
    <row r="3676" spans="6:69" x14ac:dyDescent="0.25">
      <c r="F3676" s="18"/>
      <c r="G3676" s="18"/>
      <c r="H3676" s="252"/>
      <c r="I3676" s="18"/>
      <c r="J3676" s="18"/>
      <c r="W3676" s="215"/>
      <c r="X3676" s="18"/>
      <c r="Y3676" s="31"/>
      <c r="Z3676" s="31"/>
      <c r="AA3676" s="43"/>
      <c r="AB3676" s="18"/>
      <c r="AC3676" s="18"/>
      <c r="AE3676" s="18"/>
      <c r="AF3676" s="18"/>
      <c r="AG3676" s="18"/>
      <c r="AI3676" s="18"/>
      <c r="AK3676" s="18"/>
      <c r="AL3676" s="18"/>
      <c r="AN3676" s="36"/>
      <c r="AO3676" s="36"/>
      <c r="AP3676" s="36"/>
      <c r="AQ3676" s="36"/>
      <c r="AR3676" s="36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G3676" s="18"/>
      <c r="BH3676" s="18"/>
      <c r="BI3676" s="18"/>
      <c r="BJ3676" s="18"/>
      <c r="BK3676" s="18"/>
      <c r="BL3676" s="18"/>
      <c r="BM3676" s="18"/>
      <c r="BN3676" s="18"/>
      <c r="BO3676" s="18"/>
      <c r="BP3676" s="18"/>
      <c r="BQ3676" s="18"/>
    </row>
    <row r="3677" spans="6:69" x14ac:dyDescent="0.25">
      <c r="F3677" s="18"/>
      <c r="G3677" s="18"/>
      <c r="H3677" s="252"/>
      <c r="I3677" s="18"/>
      <c r="J3677" s="18"/>
      <c r="W3677" s="215"/>
      <c r="X3677" s="18"/>
      <c r="Y3677" s="31"/>
      <c r="Z3677" s="31"/>
      <c r="AA3677" s="43"/>
      <c r="AB3677" s="18"/>
      <c r="AC3677" s="18"/>
      <c r="AE3677" s="18"/>
      <c r="AF3677" s="18"/>
      <c r="AG3677" s="18"/>
      <c r="AI3677" s="18"/>
      <c r="AK3677" s="18"/>
      <c r="AL3677" s="18"/>
      <c r="AN3677" s="36"/>
      <c r="AO3677" s="36"/>
      <c r="AP3677" s="36"/>
      <c r="AQ3677" s="36"/>
      <c r="AR3677" s="36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G3677" s="18"/>
      <c r="BH3677" s="18"/>
      <c r="BI3677" s="18"/>
      <c r="BJ3677" s="18"/>
      <c r="BK3677" s="18"/>
      <c r="BL3677" s="18"/>
      <c r="BM3677" s="18"/>
      <c r="BN3677" s="18"/>
      <c r="BO3677" s="18"/>
      <c r="BP3677" s="18"/>
      <c r="BQ3677" s="18"/>
    </row>
    <row r="3678" spans="6:69" x14ac:dyDescent="0.25">
      <c r="F3678" s="18"/>
      <c r="G3678" s="18"/>
      <c r="H3678" s="252"/>
      <c r="I3678" s="18"/>
      <c r="J3678" s="18"/>
      <c r="W3678" s="215"/>
      <c r="X3678" s="18"/>
      <c r="Y3678" s="31"/>
      <c r="Z3678" s="31"/>
      <c r="AA3678" s="43"/>
      <c r="AB3678" s="18"/>
      <c r="AC3678" s="18"/>
      <c r="AE3678" s="18"/>
      <c r="AF3678" s="18"/>
      <c r="AG3678" s="18"/>
      <c r="AI3678" s="18"/>
      <c r="AK3678" s="18"/>
      <c r="AL3678" s="18"/>
      <c r="AN3678" s="36"/>
      <c r="AO3678" s="36"/>
      <c r="AP3678" s="36"/>
      <c r="AQ3678" s="36"/>
      <c r="AR3678" s="36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G3678" s="18"/>
      <c r="BH3678" s="18"/>
      <c r="BI3678" s="18"/>
      <c r="BJ3678" s="18"/>
      <c r="BK3678" s="18"/>
      <c r="BL3678" s="18"/>
      <c r="BM3678" s="18"/>
      <c r="BN3678" s="18"/>
      <c r="BO3678" s="18"/>
      <c r="BP3678" s="18"/>
      <c r="BQ3678" s="18"/>
    </row>
    <row r="3679" spans="6:69" x14ac:dyDescent="0.25">
      <c r="F3679" s="18"/>
      <c r="G3679" s="18"/>
      <c r="H3679" s="252"/>
      <c r="I3679" s="18"/>
      <c r="J3679" s="18"/>
      <c r="W3679" s="215"/>
      <c r="X3679" s="18"/>
      <c r="Y3679" s="31"/>
      <c r="Z3679" s="31"/>
      <c r="AA3679" s="43"/>
      <c r="AB3679" s="18"/>
      <c r="AC3679" s="18"/>
      <c r="AE3679" s="18"/>
      <c r="AF3679" s="18"/>
      <c r="AG3679" s="18"/>
      <c r="AI3679" s="18"/>
      <c r="AK3679" s="18"/>
      <c r="AL3679" s="18"/>
      <c r="AN3679" s="36"/>
      <c r="AO3679" s="36"/>
      <c r="AP3679" s="36"/>
      <c r="AQ3679" s="36"/>
      <c r="AR3679" s="36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8"/>
      <c r="BL3679" s="18"/>
      <c r="BM3679" s="18"/>
      <c r="BN3679" s="18"/>
      <c r="BO3679" s="18"/>
      <c r="BP3679" s="18"/>
      <c r="BQ3679" s="18"/>
    </row>
    <row r="3680" spans="6:69" x14ac:dyDescent="0.25">
      <c r="F3680" s="18"/>
      <c r="G3680" s="18"/>
      <c r="H3680" s="252"/>
      <c r="I3680" s="18"/>
      <c r="J3680" s="18"/>
      <c r="W3680" s="215"/>
      <c r="X3680" s="18"/>
      <c r="Y3680" s="31"/>
      <c r="Z3680" s="31"/>
      <c r="AA3680" s="43"/>
      <c r="AB3680" s="18"/>
      <c r="AC3680" s="18"/>
      <c r="AE3680" s="18"/>
      <c r="AF3680" s="18"/>
      <c r="AG3680" s="18"/>
      <c r="AI3680" s="18"/>
      <c r="AK3680" s="18"/>
      <c r="AL3680" s="18"/>
      <c r="AN3680" s="36"/>
      <c r="AO3680" s="36"/>
      <c r="AP3680" s="36"/>
      <c r="AQ3680" s="36"/>
      <c r="AR3680" s="36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G3680" s="18"/>
      <c r="BH3680" s="18"/>
      <c r="BI3680" s="18"/>
      <c r="BJ3680" s="18"/>
      <c r="BK3680" s="18"/>
      <c r="BL3680" s="18"/>
      <c r="BM3680" s="18"/>
      <c r="BN3680" s="18"/>
      <c r="BO3680" s="18"/>
      <c r="BP3680" s="18"/>
      <c r="BQ3680" s="18"/>
    </row>
    <row r="3681" spans="6:69" x14ac:dyDescent="0.25">
      <c r="F3681" s="18"/>
      <c r="G3681" s="18"/>
      <c r="H3681" s="252"/>
      <c r="I3681" s="18"/>
      <c r="J3681" s="18"/>
      <c r="W3681" s="215"/>
      <c r="X3681" s="18"/>
      <c r="Y3681" s="31"/>
      <c r="Z3681" s="31"/>
      <c r="AA3681" s="43"/>
      <c r="AB3681" s="18"/>
      <c r="AC3681" s="18"/>
      <c r="AE3681" s="18"/>
      <c r="AF3681" s="18"/>
      <c r="AG3681" s="18"/>
      <c r="AI3681" s="18"/>
      <c r="AK3681" s="18"/>
      <c r="AL3681" s="18"/>
      <c r="AN3681" s="36"/>
      <c r="AO3681" s="36"/>
      <c r="AP3681" s="36"/>
      <c r="AQ3681" s="36"/>
      <c r="AR3681" s="36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8"/>
      <c r="BL3681" s="18"/>
      <c r="BM3681" s="18"/>
      <c r="BN3681" s="18"/>
      <c r="BO3681" s="18"/>
      <c r="BP3681" s="18"/>
      <c r="BQ3681" s="18"/>
    </row>
    <row r="3682" spans="6:69" x14ac:dyDescent="0.25">
      <c r="F3682" s="18"/>
      <c r="G3682" s="18"/>
      <c r="H3682" s="252"/>
      <c r="I3682" s="18"/>
      <c r="J3682" s="18"/>
      <c r="W3682" s="215"/>
      <c r="X3682" s="18"/>
      <c r="Y3682" s="31"/>
      <c r="Z3682" s="31"/>
      <c r="AA3682" s="43"/>
      <c r="AB3682" s="18"/>
      <c r="AC3682" s="18"/>
      <c r="AE3682" s="18"/>
      <c r="AF3682" s="18"/>
      <c r="AG3682" s="18"/>
      <c r="AI3682" s="18"/>
      <c r="AK3682" s="18"/>
      <c r="AL3682" s="18"/>
      <c r="AN3682" s="36"/>
      <c r="AO3682" s="36"/>
      <c r="AP3682" s="36"/>
      <c r="AQ3682" s="36"/>
      <c r="AR3682" s="36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G3682" s="18"/>
      <c r="BH3682" s="18"/>
      <c r="BI3682" s="18"/>
      <c r="BJ3682" s="18"/>
      <c r="BK3682" s="18"/>
      <c r="BL3682" s="18"/>
      <c r="BM3682" s="18"/>
      <c r="BN3682" s="18"/>
      <c r="BO3682" s="18"/>
      <c r="BP3682" s="18"/>
      <c r="BQ3682" s="18"/>
    </row>
    <row r="3683" spans="6:69" x14ac:dyDescent="0.25">
      <c r="F3683" s="18"/>
      <c r="G3683" s="18"/>
      <c r="H3683" s="252"/>
      <c r="I3683" s="18"/>
      <c r="J3683" s="18"/>
      <c r="W3683" s="215"/>
      <c r="X3683" s="18"/>
      <c r="Y3683" s="31"/>
      <c r="Z3683" s="31"/>
      <c r="AA3683" s="43"/>
      <c r="AB3683" s="18"/>
      <c r="AC3683" s="18"/>
      <c r="AE3683" s="18"/>
      <c r="AF3683" s="18"/>
      <c r="AG3683" s="18"/>
      <c r="AI3683" s="18"/>
      <c r="AK3683" s="18"/>
      <c r="AL3683" s="18"/>
      <c r="AN3683" s="36"/>
      <c r="AO3683" s="36"/>
      <c r="AP3683" s="36"/>
      <c r="AQ3683" s="36"/>
      <c r="AR3683" s="36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8"/>
      <c r="BL3683" s="18"/>
      <c r="BM3683" s="18"/>
      <c r="BN3683" s="18"/>
      <c r="BO3683" s="18"/>
      <c r="BP3683" s="18"/>
      <c r="BQ3683" s="18"/>
    </row>
    <row r="3684" spans="6:69" x14ac:dyDescent="0.25">
      <c r="F3684" s="18"/>
      <c r="G3684" s="18"/>
      <c r="H3684" s="252"/>
      <c r="I3684" s="18"/>
      <c r="J3684" s="18"/>
      <c r="W3684" s="215"/>
      <c r="X3684" s="18"/>
      <c r="Y3684" s="31"/>
      <c r="Z3684" s="31"/>
      <c r="AA3684" s="43"/>
      <c r="AB3684" s="18"/>
      <c r="AC3684" s="18"/>
      <c r="AE3684" s="18"/>
      <c r="AF3684" s="18"/>
      <c r="AG3684" s="18"/>
      <c r="AI3684" s="18"/>
      <c r="AK3684" s="18"/>
      <c r="AL3684" s="18"/>
      <c r="AN3684" s="36"/>
      <c r="AO3684" s="36"/>
      <c r="AP3684" s="36"/>
      <c r="AQ3684" s="36"/>
      <c r="AR3684" s="36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G3684" s="18"/>
      <c r="BH3684" s="18"/>
      <c r="BI3684" s="18"/>
      <c r="BJ3684" s="18"/>
      <c r="BK3684" s="18"/>
      <c r="BL3684" s="18"/>
      <c r="BM3684" s="18"/>
      <c r="BN3684" s="18"/>
      <c r="BO3684" s="18"/>
      <c r="BP3684" s="18"/>
      <c r="BQ3684" s="18"/>
    </row>
    <row r="3685" spans="6:69" x14ac:dyDescent="0.25">
      <c r="F3685" s="18"/>
      <c r="G3685" s="18"/>
      <c r="H3685" s="252"/>
      <c r="I3685" s="18"/>
      <c r="J3685" s="18"/>
      <c r="W3685" s="215"/>
      <c r="X3685" s="18"/>
      <c r="Y3685" s="31"/>
      <c r="Z3685" s="31"/>
      <c r="AA3685" s="43"/>
      <c r="AB3685" s="18"/>
      <c r="AC3685" s="18"/>
      <c r="AE3685" s="18"/>
      <c r="AF3685" s="18"/>
      <c r="AG3685" s="18"/>
      <c r="AI3685" s="18"/>
      <c r="AK3685" s="18"/>
      <c r="AL3685" s="18"/>
      <c r="AN3685" s="36"/>
      <c r="AO3685" s="36"/>
      <c r="AP3685" s="36"/>
      <c r="AQ3685" s="36"/>
      <c r="AR3685" s="36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G3685" s="18"/>
      <c r="BH3685" s="18"/>
      <c r="BI3685" s="18"/>
      <c r="BJ3685" s="18"/>
      <c r="BK3685" s="18"/>
      <c r="BL3685" s="18"/>
      <c r="BM3685" s="18"/>
      <c r="BN3685" s="18"/>
      <c r="BO3685" s="18"/>
      <c r="BP3685" s="18"/>
      <c r="BQ3685" s="18"/>
    </row>
    <row r="3686" spans="6:69" x14ac:dyDescent="0.25">
      <c r="F3686" s="18"/>
      <c r="G3686" s="18"/>
      <c r="H3686" s="252"/>
      <c r="I3686" s="18"/>
      <c r="J3686" s="18"/>
      <c r="W3686" s="215"/>
      <c r="X3686" s="18"/>
      <c r="Y3686" s="31"/>
      <c r="Z3686" s="31"/>
      <c r="AA3686" s="43"/>
      <c r="AB3686" s="18"/>
      <c r="AC3686" s="18"/>
      <c r="AE3686" s="18"/>
      <c r="AF3686" s="18"/>
      <c r="AG3686" s="18"/>
      <c r="AI3686" s="18"/>
      <c r="AK3686" s="18"/>
      <c r="AL3686" s="18"/>
      <c r="AN3686" s="36"/>
      <c r="AO3686" s="36"/>
      <c r="AP3686" s="36"/>
      <c r="AQ3686" s="36"/>
      <c r="AR3686" s="36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G3686" s="18"/>
      <c r="BH3686" s="18"/>
      <c r="BI3686" s="18"/>
      <c r="BJ3686" s="18"/>
      <c r="BK3686" s="18"/>
      <c r="BL3686" s="18"/>
      <c r="BM3686" s="18"/>
      <c r="BN3686" s="18"/>
      <c r="BO3686" s="18"/>
      <c r="BP3686" s="18"/>
      <c r="BQ3686" s="18"/>
    </row>
    <row r="3687" spans="6:69" x14ac:dyDescent="0.25">
      <c r="F3687" s="18"/>
      <c r="G3687" s="18"/>
      <c r="H3687" s="252"/>
      <c r="I3687" s="18"/>
      <c r="J3687" s="18"/>
      <c r="W3687" s="215"/>
      <c r="X3687" s="18"/>
      <c r="Y3687" s="31"/>
      <c r="Z3687" s="31"/>
      <c r="AA3687" s="43"/>
      <c r="AB3687" s="18"/>
      <c r="AC3687" s="18"/>
      <c r="AE3687" s="18"/>
      <c r="AF3687" s="18"/>
      <c r="AG3687" s="18"/>
      <c r="AI3687" s="18"/>
      <c r="AK3687" s="18"/>
      <c r="AL3687" s="18"/>
      <c r="AN3687" s="36"/>
      <c r="AO3687" s="36"/>
      <c r="AP3687" s="36"/>
      <c r="AQ3687" s="36"/>
      <c r="AR3687" s="36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G3687" s="18"/>
      <c r="BH3687" s="18"/>
      <c r="BI3687" s="18"/>
      <c r="BJ3687" s="18"/>
      <c r="BK3687" s="18"/>
      <c r="BL3687" s="18"/>
      <c r="BM3687" s="18"/>
      <c r="BN3687" s="18"/>
      <c r="BO3687" s="18"/>
      <c r="BP3687" s="18"/>
      <c r="BQ3687" s="18"/>
    </row>
    <row r="3688" spans="6:69" x14ac:dyDescent="0.25">
      <c r="F3688" s="18"/>
      <c r="G3688" s="18"/>
      <c r="H3688" s="252"/>
      <c r="I3688" s="18"/>
      <c r="J3688" s="18"/>
      <c r="W3688" s="215"/>
      <c r="X3688" s="18"/>
      <c r="Y3688" s="31"/>
      <c r="Z3688" s="31"/>
      <c r="AA3688" s="43"/>
      <c r="AB3688" s="18"/>
      <c r="AC3688" s="18"/>
      <c r="AE3688" s="18"/>
      <c r="AF3688" s="18"/>
      <c r="AG3688" s="18"/>
      <c r="AI3688" s="18"/>
      <c r="AK3688" s="18"/>
      <c r="AL3688" s="18"/>
      <c r="AN3688" s="36"/>
      <c r="AO3688" s="36"/>
      <c r="AP3688" s="36"/>
      <c r="AQ3688" s="36"/>
      <c r="AR3688" s="36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G3688" s="18"/>
      <c r="BH3688" s="18"/>
      <c r="BI3688" s="18"/>
      <c r="BJ3688" s="18"/>
      <c r="BK3688" s="18"/>
      <c r="BL3688" s="18"/>
      <c r="BM3688" s="18"/>
      <c r="BN3688" s="18"/>
      <c r="BO3688" s="18"/>
      <c r="BP3688" s="18"/>
      <c r="BQ3688" s="18"/>
    </row>
    <row r="3689" spans="6:69" x14ac:dyDescent="0.25">
      <c r="F3689" s="18"/>
      <c r="G3689" s="18"/>
      <c r="H3689" s="252"/>
      <c r="I3689" s="18"/>
      <c r="J3689" s="18"/>
      <c r="W3689" s="215"/>
      <c r="X3689" s="18"/>
      <c r="Y3689" s="31"/>
      <c r="Z3689" s="31"/>
      <c r="AA3689" s="43"/>
      <c r="AB3689" s="18"/>
      <c r="AC3689" s="18"/>
      <c r="AE3689" s="18"/>
      <c r="AF3689" s="18"/>
      <c r="AG3689" s="18"/>
      <c r="AI3689" s="18"/>
      <c r="AK3689" s="18"/>
      <c r="AL3689" s="18"/>
      <c r="AN3689" s="36"/>
      <c r="AO3689" s="36"/>
      <c r="AP3689" s="36"/>
      <c r="AQ3689" s="36"/>
      <c r="AR3689" s="36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8"/>
      <c r="BL3689" s="18"/>
      <c r="BM3689" s="18"/>
      <c r="BN3689" s="18"/>
      <c r="BO3689" s="18"/>
      <c r="BP3689" s="18"/>
      <c r="BQ3689" s="18"/>
    </row>
    <row r="3690" spans="6:69" x14ac:dyDescent="0.25">
      <c r="F3690" s="18"/>
      <c r="G3690" s="18"/>
      <c r="H3690" s="252"/>
      <c r="I3690" s="18"/>
      <c r="J3690" s="18"/>
      <c r="W3690" s="215"/>
      <c r="X3690" s="18"/>
      <c r="Y3690" s="31"/>
      <c r="Z3690" s="31"/>
      <c r="AA3690" s="43"/>
      <c r="AB3690" s="18"/>
      <c r="AC3690" s="18"/>
      <c r="AE3690" s="18"/>
      <c r="AF3690" s="18"/>
      <c r="AG3690" s="18"/>
      <c r="AI3690" s="18"/>
      <c r="AK3690" s="18"/>
      <c r="AL3690" s="18"/>
      <c r="AN3690" s="36"/>
      <c r="AO3690" s="36"/>
      <c r="AP3690" s="36"/>
      <c r="AQ3690" s="36"/>
      <c r="AR3690" s="36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G3690" s="18"/>
      <c r="BH3690" s="18"/>
      <c r="BI3690" s="18"/>
      <c r="BJ3690" s="18"/>
      <c r="BK3690" s="18"/>
      <c r="BL3690" s="18"/>
      <c r="BM3690" s="18"/>
      <c r="BN3690" s="18"/>
      <c r="BO3690" s="18"/>
      <c r="BP3690" s="18"/>
      <c r="BQ3690" s="18"/>
    </row>
    <row r="3691" spans="6:69" x14ac:dyDescent="0.25">
      <c r="F3691" s="18"/>
      <c r="G3691" s="18"/>
      <c r="H3691" s="252"/>
      <c r="I3691" s="18"/>
      <c r="J3691" s="18"/>
      <c r="W3691" s="215"/>
      <c r="X3691" s="18"/>
      <c r="Y3691" s="31"/>
      <c r="Z3691" s="31"/>
      <c r="AA3691" s="43"/>
      <c r="AB3691" s="18"/>
      <c r="AC3691" s="18"/>
      <c r="AE3691" s="18"/>
      <c r="AF3691" s="18"/>
      <c r="AG3691" s="18"/>
      <c r="AI3691" s="18"/>
      <c r="AK3691" s="18"/>
      <c r="AL3691" s="18"/>
      <c r="AN3691" s="36"/>
      <c r="AO3691" s="36"/>
      <c r="AP3691" s="36"/>
      <c r="AQ3691" s="36"/>
      <c r="AR3691" s="36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8"/>
      <c r="BL3691" s="18"/>
      <c r="BM3691" s="18"/>
      <c r="BN3691" s="18"/>
      <c r="BO3691" s="18"/>
      <c r="BP3691" s="18"/>
      <c r="BQ3691" s="18"/>
    </row>
    <row r="3692" spans="6:69" x14ac:dyDescent="0.25">
      <c r="F3692" s="18"/>
      <c r="G3692" s="18"/>
      <c r="H3692" s="252"/>
      <c r="I3692" s="18"/>
      <c r="J3692" s="18"/>
      <c r="W3692" s="215"/>
      <c r="X3692" s="18"/>
      <c r="Y3692" s="31"/>
      <c r="Z3692" s="31"/>
      <c r="AA3692" s="43"/>
      <c r="AB3692" s="18"/>
      <c r="AC3692" s="18"/>
      <c r="AE3692" s="18"/>
      <c r="AF3692" s="18"/>
      <c r="AG3692" s="18"/>
      <c r="AI3692" s="18"/>
      <c r="AK3692" s="18"/>
      <c r="AL3692" s="18"/>
      <c r="AN3692" s="36"/>
      <c r="AO3692" s="36"/>
      <c r="AP3692" s="36"/>
      <c r="AQ3692" s="36"/>
      <c r="AR3692" s="36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G3692" s="18"/>
      <c r="BH3692" s="18"/>
      <c r="BI3692" s="18"/>
      <c r="BJ3692" s="18"/>
      <c r="BK3692" s="18"/>
      <c r="BL3692" s="18"/>
      <c r="BM3692" s="18"/>
      <c r="BN3692" s="18"/>
      <c r="BO3692" s="18"/>
      <c r="BP3692" s="18"/>
      <c r="BQ3692" s="18"/>
    </row>
    <row r="3693" spans="6:69" x14ac:dyDescent="0.25">
      <c r="F3693" s="18"/>
      <c r="G3693" s="18"/>
      <c r="H3693" s="252"/>
      <c r="I3693" s="18"/>
      <c r="J3693" s="18"/>
      <c r="W3693" s="215"/>
      <c r="X3693" s="18"/>
      <c r="Y3693" s="31"/>
      <c r="Z3693" s="31"/>
      <c r="AA3693" s="43"/>
      <c r="AB3693" s="18"/>
      <c r="AC3693" s="18"/>
      <c r="AE3693" s="18"/>
      <c r="AF3693" s="18"/>
      <c r="AG3693" s="18"/>
      <c r="AI3693" s="18"/>
      <c r="AK3693" s="18"/>
      <c r="AL3693" s="18"/>
      <c r="AN3693" s="36"/>
      <c r="AO3693" s="36"/>
      <c r="AP3693" s="36"/>
      <c r="AQ3693" s="36"/>
      <c r="AR3693" s="36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G3693" s="18"/>
      <c r="BH3693" s="18"/>
      <c r="BI3693" s="18"/>
      <c r="BJ3693" s="18"/>
      <c r="BK3693" s="18"/>
      <c r="BL3693" s="18"/>
      <c r="BM3693" s="18"/>
      <c r="BN3693" s="18"/>
      <c r="BO3693" s="18"/>
      <c r="BP3693" s="18"/>
      <c r="BQ3693" s="18"/>
    </row>
    <row r="3694" spans="6:69" x14ac:dyDescent="0.25">
      <c r="F3694" s="18"/>
      <c r="G3694" s="18"/>
      <c r="H3694" s="252"/>
      <c r="I3694" s="18"/>
      <c r="J3694" s="18"/>
      <c r="W3694" s="215"/>
      <c r="X3694" s="18"/>
      <c r="Y3694" s="31"/>
      <c r="Z3694" s="31"/>
      <c r="AA3694" s="43"/>
      <c r="AB3694" s="18"/>
      <c r="AC3694" s="18"/>
      <c r="AE3694" s="18"/>
      <c r="AF3694" s="18"/>
      <c r="AG3694" s="18"/>
      <c r="AI3694" s="18"/>
      <c r="AK3694" s="18"/>
      <c r="AL3694" s="18"/>
      <c r="AN3694" s="36"/>
      <c r="AO3694" s="36"/>
      <c r="AP3694" s="36"/>
      <c r="AQ3694" s="36"/>
      <c r="AR3694" s="36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G3694" s="18"/>
      <c r="BH3694" s="18"/>
      <c r="BI3694" s="18"/>
      <c r="BJ3694" s="18"/>
      <c r="BK3694" s="18"/>
      <c r="BL3694" s="18"/>
      <c r="BM3694" s="18"/>
      <c r="BN3694" s="18"/>
      <c r="BO3694" s="18"/>
      <c r="BP3694" s="18"/>
      <c r="BQ3694" s="18"/>
    </row>
    <row r="3695" spans="6:69" x14ac:dyDescent="0.25">
      <c r="F3695" s="18"/>
      <c r="G3695" s="18"/>
      <c r="H3695" s="252"/>
      <c r="I3695" s="18"/>
      <c r="J3695" s="18"/>
      <c r="W3695" s="215"/>
      <c r="X3695" s="18"/>
      <c r="Y3695" s="31"/>
      <c r="Z3695" s="31"/>
      <c r="AA3695" s="43"/>
      <c r="AB3695" s="18"/>
      <c r="AC3695" s="18"/>
      <c r="AE3695" s="18"/>
      <c r="AF3695" s="18"/>
      <c r="AG3695" s="18"/>
      <c r="AI3695" s="18"/>
      <c r="AK3695" s="18"/>
      <c r="AL3695" s="18"/>
      <c r="AN3695" s="36"/>
      <c r="AO3695" s="36"/>
      <c r="AP3695" s="36"/>
      <c r="AQ3695" s="36"/>
      <c r="AR3695" s="36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G3695" s="18"/>
      <c r="BH3695" s="18"/>
      <c r="BI3695" s="18"/>
      <c r="BJ3695" s="18"/>
      <c r="BK3695" s="18"/>
      <c r="BL3695" s="18"/>
      <c r="BM3695" s="18"/>
      <c r="BN3695" s="18"/>
      <c r="BO3695" s="18"/>
      <c r="BP3695" s="18"/>
      <c r="BQ3695" s="18"/>
    </row>
    <row r="3696" spans="6:69" x14ac:dyDescent="0.25">
      <c r="F3696" s="18"/>
      <c r="G3696" s="18"/>
      <c r="H3696" s="252"/>
      <c r="I3696" s="18"/>
      <c r="J3696" s="18"/>
      <c r="W3696" s="215"/>
      <c r="X3696" s="18"/>
      <c r="Y3696" s="31"/>
      <c r="Z3696" s="31"/>
      <c r="AA3696" s="43"/>
      <c r="AB3696" s="18"/>
      <c r="AC3696" s="18"/>
      <c r="AE3696" s="18"/>
      <c r="AF3696" s="18"/>
      <c r="AG3696" s="18"/>
      <c r="AI3696" s="18"/>
      <c r="AK3696" s="18"/>
      <c r="AL3696" s="18"/>
      <c r="AN3696" s="36"/>
      <c r="AO3696" s="36"/>
      <c r="AP3696" s="36"/>
      <c r="AQ3696" s="36"/>
      <c r="AR3696" s="36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G3696" s="18"/>
      <c r="BH3696" s="18"/>
      <c r="BI3696" s="18"/>
      <c r="BJ3696" s="18"/>
      <c r="BK3696" s="18"/>
      <c r="BL3696" s="18"/>
      <c r="BM3696" s="18"/>
      <c r="BN3696" s="18"/>
      <c r="BO3696" s="18"/>
      <c r="BP3696" s="18"/>
      <c r="BQ3696" s="18"/>
    </row>
    <row r="3697" spans="6:69" x14ac:dyDescent="0.25">
      <c r="F3697" s="18"/>
      <c r="G3697" s="18"/>
      <c r="H3697" s="252"/>
      <c r="I3697" s="18"/>
      <c r="J3697" s="18"/>
      <c r="W3697" s="215"/>
      <c r="X3697" s="18"/>
      <c r="Y3697" s="31"/>
      <c r="Z3697" s="31"/>
      <c r="AA3697" s="43"/>
      <c r="AB3697" s="18"/>
      <c r="AC3697" s="18"/>
      <c r="AE3697" s="18"/>
      <c r="AF3697" s="18"/>
      <c r="AG3697" s="18"/>
      <c r="AI3697" s="18"/>
      <c r="AK3697" s="18"/>
      <c r="AL3697" s="18"/>
      <c r="AN3697" s="36"/>
      <c r="AO3697" s="36"/>
      <c r="AP3697" s="36"/>
      <c r="AQ3697" s="36"/>
      <c r="AR3697" s="36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8"/>
      <c r="BL3697" s="18"/>
      <c r="BM3697" s="18"/>
      <c r="BN3697" s="18"/>
      <c r="BO3697" s="18"/>
      <c r="BP3697" s="18"/>
      <c r="BQ3697" s="18"/>
    </row>
    <row r="3698" spans="6:69" x14ac:dyDescent="0.25">
      <c r="F3698" s="18"/>
      <c r="G3698" s="18"/>
      <c r="H3698" s="252"/>
      <c r="I3698" s="18"/>
      <c r="J3698" s="18"/>
      <c r="W3698" s="215"/>
      <c r="X3698" s="18"/>
      <c r="Y3698" s="31"/>
      <c r="Z3698" s="31"/>
      <c r="AA3698" s="43"/>
      <c r="AB3698" s="18"/>
      <c r="AC3698" s="18"/>
      <c r="AE3698" s="18"/>
      <c r="AF3698" s="18"/>
      <c r="AG3698" s="18"/>
      <c r="AI3698" s="18"/>
      <c r="AK3698" s="18"/>
      <c r="AL3698" s="18"/>
      <c r="AN3698" s="36"/>
      <c r="AO3698" s="36"/>
      <c r="AP3698" s="36"/>
      <c r="AQ3698" s="36"/>
      <c r="AR3698" s="36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G3698" s="18"/>
      <c r="BH3698" s="18"/>
      <c r="BI3698" s="18"/>
      <c r="BJ3698" s="18"/>
      <c r="BK3698" s="18"/>
      <c r="BL3698" s="18"/>
      <c r="BM3698" s="18"/>
      <c r="BN3698" s="18"/>
      <c r="BO3698" s="18"/>
      <c r="BP3698" s="18"/>
      <c r="BQ3698" s="18"/>
    </row>
    <row r="3699" spans="6:69" x14ac:dyDescent="0.25">
      <c r="F3699" s="18"/>
      <c r="G3699" s="18"/>
      <c r="H3699" s="252"/>
      <c r="I3699" s="18"/>
      <c r="J3699" s="18"/>
      <c r="W3699" s="215"/>
      <c r="X3699" s="18"/>
      <c r="Y3699" s="31"/>
      <c r="Z3699" s="31"/>
      <c r="AA3699" s="43"/>
      <c r="AB3699" s="18"/>
      <c r="AC3699" s="18"/>
      <c r="AE3699" s="18"/>
      <c r="AF3699" s="18"/>
      <c r="AG3699" s="18"/>
      <c r="AI3699" s="18"/>
      <c r="AK3699" s="18"/>
      <c r="AL3699" s="18"/>
      <c r="AN3699" s="36"/>
      <c r="AO3699" s="36"/>
      <c r="AP3699" s="36"/>
      <c r="AQ3699" s="36"/>
      <c r="AR3699" s="36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8"/>
      <c r="BL3699" s="18"/>
      <c r="BM3699" s="18"/>
      <c r="BN3699" s="18"/>
      <c r="BO3699" s="18"/>
      <c r="BP3699" s="18"/>
      <c r="BQ3699" s="18"/>
    </row>
    <row r="3700" spans="6:69" x14ac:dyDescent="0.25">
      <c r="F3700" s="18"/>
      <c r="G3700" s="18"/>
      <c r="H3700" s="252"/>
      <c r="I3700" s="18"/>
      <c r="J3700" s="18"/>
      <c r="W3700" s="215"/>
      <c r="X3700" s="18"/>
      <c r="Y3700" s="31"/>
      <c r="Z3700" s="31"/>
      <c r="AA3700" s="43"/>
      <c r="AB3700" s="18"/>
      <c r="AC3700" s="18"/>
      <c r="AE3700" s="18"/>
      <c r="AF3700" s="18"/>
      <c r="AG3700" s="18"/>
      <c r="AI3700" s="18"/>
      <c r="AK3700" s="18"/>
      <c r="AL3700" s="18"/>
      <c r="AN3700" s="36"/>
      <c r="AO3700" s="36"/>
      <c r="AP3700" s="36"/>
      <c r="AQ3700" s="36"/>
      <c r="AR3700" s="36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G3700" s="18"/>
      <c r="BH3700" s="18"/>
      <c r="BI3700" s="18"/>
      <c r="BJ3700" s="18"/>
      <c r="BK3700" s="18"/>
      <c r="BL3700" s="18"/>
      <c r="BM3700" s="18"/>
      <c r="BN3700" s="18"/>
      <c r="BO3700" s="18"/>
      <c r="BP3700" s="18"/>
      <c r="BQ3700" s="18"/>
    </row>
    <row r="3701" spans="6:69" x14ac:dyDescent="0.25">
      <c r="F3701" s="18"/>
      <c r="G3701" s="18"/>
      <c r="H3701" s="252"/>
      <c r="I3701" s="18"/>
      <c r="J3701" s="18"/>
      <c r="W3701" s="215"/>
      <c r="X3701" s="18"/>
      <c r="Y3701" s="31"/>
      <c r="Z3701" s="31"/>
      <c r="AA3701" s="43"/>
      <c r="AB3701" s="18"/>
      <c r="AC3701" s="18"/>
      <c r="AE3701" s="18"/>
      <c r="AF3701" s="18"/>
      <c r="AG3701" s="18"/>
      <c r="AI3701" s="18"/>
      <c r="AK3701" s="18"/>
      <c r="AL3701" s="18"/>
      <c r="AN3701" s="36"/>
      <c r="AO3701" s="36"/>
      <c r="AP3701" s="36"/>
      <c r="AQ3701" s="36"/>
      <c r="AR3701" s="36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8"/>
      <c r="BL3701" s="18"/>
      <c r="BM3701" s="18"/>
      <c r="BN3701" s="18"/>
      <c r="BO3701" s="18"/>
      <c r="BP3701" s="18"/>
      <c r="BQ3701" s="18"/>
    </row>
    <row r="3702" spans="6:69" x14ac:dyDescent="0.25">
      <c r="F3702" s="18"/>
      <c r="G3702" s="18"/>
      <c r="H3702" s="252"/>
      <c r="I3702" s="18"/>
      <c r="J3702" s="18"/>
      <c r="W3702" s="215"/>
      <c r="X3702" s="18"/>
      <c r="Y3702" s="31"/>
      <c r="Z3702" s="31"/>
      <c r="AA3702" s="43"/>
      <c r="AB3702" s="18"/>
      <c r="AC3702" s="18"/>
      <c r="AE3702" s="18"/>
      <c r="AF3702" s="18"/>
      <c r="AG3702" s="18"/>
      <c r="AI3702" s="18"/>
      <c r="AK3702" s="18"/>
      <c r="AL3702" s="18"/>
      <c r="AN3702" s="36"/>
      <c r="AO3702" s="36"/>
      <c r="AP3702" s="36"/>
      <c r="AQ3702" s="36"/>
      <c r="AR3702" s="36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G3702" s="18"/>
      <c r="BH3702" s="18"/>
      <c r="BI3702" s="18"/>
      <c r="BJ3702" s="18"/>
      <c r="BK3702" s="18"/>
      <c r="BL3702" s="18"/>
      <c r="BM3702" s="18"/>
      <c r="BN3702" s="18"/>
      <c r="BO3702" s="18"/>
      <c r="BP3702" s="18"/>
      <c r="BQ3702" s="18"/>
    </row>
    <row r="3703" spans="6:69" x14ac:dyDescent="0.25">
      <c r="F3703" s="18"/>
      <c r="G3703" s="18"/>
      <c r="H3703" s="252"/>
      <c r="I3703" s="18"/>
      <c r="J3703" s="18"/>
      <c r="W3703" s="215"/>
      <c r="X3703" s="18"/>
      <c r="Y3703" s="31"/>
      <c r="Z3703" s="31"/>
      <c r="AA3703" s="43"/>
      <c r="AB3703" s="18"/>
      <c r="AC3703" s="18"/>
      <c r="AE3703" s="18"/>
      <c r="AF3703" s="18"/>
      <c r="AG3703" s="18"/>
      <c r="AI3703" s="18"/>
      <c r="AK3703" s="18"/>
      <c r="AL3703" s="18"/>
      <c r="AN3703" s="36"/>
      <c r="AO3703" s="36"/>
      <c r="AP3703" s="36"/>
      <c r="AQ3703" s="36"/>
      <c r="AR3703" s="36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8"/>
      <c r="BL3703" s="18"/>
      <c r="BM3703" s="18"/>
      <c r="BN3703" s="18"/>
      <c r="BO3703" s="18"/>
      <c r="BP3703" s="18"/>
      <c r="BQ3703" s="18"/>
    </row>
    <row r="3704" spans="6:69" x14ac:dyDescent="0.25">
      <c r="F3704" s="18"/>
      <c r="G3704" s="18"/>
      <c r="H3704" s="252"/>
      <c r="I3704" s="18"/>
      <c r="J3704" s="18"/>
      <c r="W3704" s="215"/>
      <c r="X3704" s="18"/>
      <c r="Y3704" s="31"/>
      <c r="Z3704" s="31"/>
      <c r="AA3704" s="43"/>
      <c r="AB3704" s="18"/>
      <c r="AC3704" s="18"/>
      <c r="AE3704" s="18"/>
      <c r="AF3704" s="18"/>
      <c r="AG3704" s="18"/>
      <c r="AI3704" s="18"/>
      <c r="AK3704" s="18"/>
      <c r="AL3704" s="18"/>
      <c r="AN3704" s="36"/>
      <c r="AO3704" s="36"/>
      <c r="AP3704" s="36"/>
      <c r="AQ3704" s="36"/>
      <c r="AR3704" s="36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G3704" s="18"/>
      <c r="BH3704" s="18"/>
      <c r="BI3704" s="18"/>
      <c r="BJ3704" s="18"/>
      <c r="BK3704" s="18"/>
      <c r="BL3704" s="18"/>
      <c r="BM3704" s="18"/>
      <c r="BN3704" s="18"/>
      <c r="BO3704" s="18"/>
      <c r="BP3704" s="18"/>
      <c r="BQ3704" s="18"/>
    </row>
    <row r="3705" spans="6:69" x14ac:dyDescent="0.25">
      <c r="F3705" s="18"/>
      <c r="G3705" s="18"/>
      <c r="H3705" s="252"/>
      <c r="I3705" s="18"/>
      <c r="J3705" s="18"/>
      <c r="W3705" s="215"/>
      <c r="X3705" s="18"/>
      <c r="Y3705" s="31"/>
      <c r="Z3705" s="31"/>
      <c r="AA3705" s="43"/>
      <c r="AB3705" s="18"/>
      <c r="AC3705" s="18"/>
      <c r="AE3705" s="18"/>
      <c r="AF3705" s="18"/>
      <c r="AG3705" s="18"/>
      <c r="AI3705" s="18"/>
      <c r="AK3705" s="18"/>
      <c r="AL3705" s="18"/>
      <c r="AN3705" s="36"/>
      <c r="AO3705" s="36"/>
      <c r="AP3705" s="36"/>
      <c r="AQ3705" s="36"/>
      <c r="AR3705" s="36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8"/>
      <c r="BL3705" s="18"/>
      <c r="BM3705" s="18"/>
      <c r="BN3705" s="18"/>
      <c r="BO3705" s="18"/>
      <c r="BP3705" s="18"/>
      <c r="BQ3705" s="18"/>
    </row>
    <row r="3706" spans="6:69" x14ac:dyDescent="0.25">
      <c r="F3706" s="18"/>
      <c r="G3706" s="18"/>
      <c r="H3706" s="252"/>
      <c r="I3706" s="18"/>
      <c r="J3706" s="18"/>
      <c r="W3706" s="215"/>
      <c r="X3706" s="18"/>
      <c r="Y3706" s="31"/>
      <c r="Z3706" s="31"/>
      <c r="AA3706" s="43"/>
      <c r="AB3706" s="18"/>
      <c r="AC3706" s="18"/>
      <c r="AE3706" s="18"/>
      <c r="AF3706" s="18"/>
      <c r="AG3706" s="18"/>
      <c r="AI3706" s="18"/>
      <c r="AK3706" s="18"/>
      <c r="AL3706" s="18"/>
      <c r="AN3706" s="36"/>
      <c r="AO3706" s="36"/>
      <c r="AP3706" s="36"/>
      <c r="AQ3706" s="36"/>
      <c r="AR3706" s="36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G3706" s="18"/>
      <c r="BH3706" s="18"/>
      <c r="BI3706" s="18"/>
      <c r="BJ3706" s="18"/>
      <c r="BK3706" s="18"/>
      <c r="BL3706" s="18"/>
      <c r="BM3706" s="18"/>
      <c r="BN3706" s="18"/>
      <c r="BO3706" s="18"/>
      <c r="BP3706" s="18"/>
      <c r="BQ3706" s="18"/>
    </row>
    <row r="3707" spans="6:69" x14ac:dyDescent="0.25">
      <c r="F3707" s="18"/>
      <c r="G3707" s="18"/>
      <c r="H3707" s="252"/>
      <c r="I3707" s="18"/>
      <c r="J3707" s="18"/>
      <c r="W3707" s="215"/>
      <c r="X3707" s="18"/>
      <c r="Y3707" s="31"/>
      <c r="Z3707" s="31"/>
      <c r="AA3707" s="43"/>
      <c r="AB3707" s="18"/>
      <c r="AC3707" s="18"/>
      <c r="AE3707" s="18"/>
      <c r="AF3707" s="18"/>
      <c r="AG3707" s="18"/>
      <c r="AI3707" s="18"/>
      <c r="AK3707" s="18"/>
      <c r="AL3707" s="18"/>
      <c r="AN3707" s="36"/>
      <c r="AO3707" s="36"/>
      <c r="AP3707" s="36"/>
      <c r="AQ3707" s="36"/>
      <c r="AR3707" s="36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8"/>
      <c r="BL3707" s="18"/>
      <c r="BM3707" s="18"/>
      <c r="BN3707" s="18"/>
      <c r="BO3707" s="18"/>
      <c r="BP3707" s="18"/>
      <c r="BQ3707" s="18"/>
    </row>
    <row r="3708" spans="6:69" x14ac:dyDescent="0.25">
      <c r="F3708" s="18"/>
      <c r="G3708" s="18"/>
      <c r="H3708" s="252"/>
      <c r="I3708" s="18"/>
      <c r="J3708" s="18"/>
      <c r="W3708" s="215"/>
      <c r="X3708" s="18"/>
      <c r="Y3708" s="31"/>
      <c r="Z3708" s="31"/>
      <c r="AA3708" s="43"/>
      <c r="AB3708" s="18"/>
      <c r="AC3708" s="18"/>
      <c r="AE3708" s="18"/>
      <c r="AF3708" s="18"/>
      <c r="AG3708" s="18"/>
      <c r="AI3708" s="18"/>
      <c r="AK3708" s="18"/>
      <c r="AL3708" s="18"/>
      <c r="AN3708" s="36"/>
      <c r="AO3708" s="36"/>
      <c r="AP3708" s="36"/>
      <c r="AQ3708" s="36"/>
      <c r="AR3708" s="36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G3708" s="18"/>
      <c r="BH3708" s="18"/>
      <c r="BI3708" s="18"/>
      <c r="BJ3708" s="18"/>
      <c r="BK3708" s="18"/>
      <c r="BL3708" s="18"/>
      <c r="BM3708" s="18"/>
      <c r="BN3708" s="18"/>
      <c r="BO3708" s="18"/>
      <c r="BP3708" s="18"/>
      <c r="BQ3708" s="18"/>
    </row>
    <row r="3709" spans="6:69" x14ac:dyDescent="0.25">
      <c r="F3709" s="18"/>
      <c r="G3709" s="18"/>
      <c r="H3709" s="252"/>
      <c r="I3709" s="18"/>
      <c r="J3709" s="18"/>
      <c r="W3709" s="215"/>
      <c r="X3709" s="18"/>
      <c r="Y3709" s="31"/>
      <c r="Z3709" s="31"/>
      <c r="AA3709" s="43"/>
      <c r="AB3709" s="18"/>
      <c r="AC3709" s="18"/>
      <c r="AE3709" s="18"/>
      <c r="AF3709" s="18"/>
      <c r="AG3709" s="18"/>
      <c r="AI3709" s="18"/>
      <c r="AK3709" s="18"/>
      <c r="AL3709" s="18"/>
      <c r="AN3709" s="36"/>
      <c r="AO3709" s="36"/>
      <c r="AP3709" s="36"/>
      <c r="AQ3709" s="36"/>
      <c r="AR3709" s="36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8"/>
      <c r="BL3709" s="18"/>
      <c r="BM3709" s="18"/>
      <c r="BN3709" s="18"/>
      <c r="BO3709" s="18"/>
      <c r="BP3709" s="18"/>
      <c r="BQ3709" s="18"/>
    </row>
    <row r="3710" spans="6:69" x14ac:dyDescent="0.25">
      <c r="F3710" s="18"/>
      <c r="G3710" s="18"/>
      <c r="H3710" s="252"/>
      <c r="I3710" s="18"/>
      <c r="J3710" s="18"/>
      <c r="W3710" s="215"/>
      <c r="X3710" s="18"/>
      <c r="Y3710" s="31"/>
      <c r="Z3710" s="31"/>
      <c r="AA3710" s="43"/>
      <c r="AB3710" s="18"/>
      <c r="AC3710" s="18"/>
      <c r="AE3710" s="18"/>
      <c r="AF3710" s="18"/>
      <c r="AG3710" s="18"/>
      <c r="AI3710" s="18"/>
      <c r="AK3710" s="18"/>
      <c r="AL3710" s="18"/>
      <c r="AN3710" s="36"/>
      <c r="AO3710" s="36"/>
      <c r="AP3710" s="36"/>
      <c r="AQ3710" s="36"/>
      <c r="AR3710" s="36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G3710" s="18"/>
      <c r="BH3710" s="18"/>
      <c r="BI3710" s="18"/>
      <c r="BJ3710" s="18"/>
      <c r="BK3710" s="18"/>
      <c r="BL3710" s="18"/>
      <c r="BM3710" s="18"/>
      <c r="BN3710" s="18"/>
      <c r="BO3710" s="18"/>
      <c r="BP3710" s="18"/>
      <c r="BQ3710" s="18"/>
    </row>
    <row r="3711" spans="6:69" x14ac:dyDescent="0.25">
      <c r="F3711" s="18"/>
      <c r="G3711" s="18"/>
      <c r="H3711" s="252"/>
      <c r="I3711" s="18"/>
      <c r="J3711" s="18"/>
      <c r="W3711" s="215"/>
      <c r="X3711" s="18"/>
      <c r="Y3711" s="31"/>
      <c r="Z3711" s="31"/>
      <c r="AA3711" s="43"/>
      <c r="AB3711" s="18"/>
      <c r="AC3711" s="18"/>
      <c r="AE3711" s="18"/>
      <c r="AF3711" s="18"/>
      <c r="AG3711" s="18"/>
      <c r="AI3711" s="18"/>
      <c r="AK3711" s="18"/>
      <c r="AL3711" s="18"/>
      <c r="AN3711" s="36"/>
      <c r="AO3711" s="36"/>
      <c r="AP3711" s="36"/>
      <c r="AQ3711" s="36"/>
      <c r="AR3711" s="36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8"/>
      <c r="BL3711" s="18"/>
      <c r="BM3711" s="18"/>
      <c r="BN3711" s="18"/>
      <c r="BO3711" s="18"/>
      <c r="BP3711" s="18"/>
      <c r="BQ3711" s="18"/>
    </row>
    <row r="3712" spans="6:69" x14ac:dyDescent="0.25">
      <c r="F3712" s="18"/>
      <c r="G3712" s="18"/>
      <c r="H3712" s="252"/>
      <c r="I3712" s="18"/>
      <c r="J3712" s="18"/>
      <c r="W3712" s="215"/>
      <c r="X3712" s="18"/>
      <c r="Y3712" s="31"/>
      <c r="Z3712" s="31"/>
      <c r="AA3712" s="43"/>
      <c r="AB3712" s="18"/>
      <c r="AC3712" s="18"/>
      <c r="AE3712" s="18"/>
      <c r="AF3712" s="18"/>
      <c r="AG3712" s="18"/>
      <c r="AI3712" s="18"/>
      <c r="AK3712" s="18"/>
      <c r="AL3712" s="18"/>
      <c r="AN3712" s="36"/>
      <c r="AO3712" s="36"/>
      <c r="AP3712" s="36"/>
      <c r="AQ3712" s="36"/>
      <c r="AR3712" s="36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G3712" s="18"/>
      <c r="BH3712" s="18"/>
      <c r="BI3712" s="18"/>
      <c r="BJ3712" s="18"/>
      <c r="BK3712" s="18"/>
      <c r="BL3712" s="18"/>
      <c r="BM3712" s="18"/>
      <c r="BN3712" s="18"/>
      <c r="BO3712" s="18"/>
      <c r="BP3712" s="18"/>
      <c r="BQ3712" s="18"/>
    </row>
    <row r="3713" spans="6:69" x14ac:dyDescent="0.25">
      <c r="F3713" s="18"/>
      <c r="G3713" s="18"/>
      <c r="H3713" s="252"/>
      <c r="I3713" s="18"/>
      <c r="J3713" s="18"/>
      <c r="W3713" s="215"/>
      <c r="X3713" s="18"/>
      <c r="Y3713" s="31"/>
      <c r="Z3713" s="31"/>
      <c r="AA3713" s="43"/>
      <c r="AB3713" s="18"/>
      <c r="AC3713" s="18"/>
      <c r="AE3713" s="18"/>
      <c r="AF3713" s="18"/>
      <c r="AG3713" s="18"/>
      <c r="AI3713" s="18"/>
      <c r="AK3713" s="18"/>
      <c r="AL3713" s="18"/>
      <c r="AN3713" s="36"/>
      <c r="AO3713" s="36"/>
      <c r="AP3713" s="36"/>
      <c r="AQ3713" s="36"/>
      <c r="AR3713" s="36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G3713" s="18"/>
      <c r="BH3713" s="18"/>
      <c r="BI3713" s="18"/>
      <c r="BJ3713" s="18"/>
      <c r="BK3713" s="18"/>
      <c r="BL3713" s="18"/>
      <c r="BM3713" s="18"/>
      <c r="BN3713" s="18"/>
      <c r="BO3713" s="18"/>
      <c r="BP3713" s="18"/>
      <c r="BQ3713" s="18"/>
    </row>
    <row r="3714" spans="6:69" x14ac:dyDescent="0.25">
      <c r="F3714" s="18"/>
      <c r="G3714" s="18"/>
      <c r="H3714" s="252"/>
      <c r="I3714" s="18"/>
      <c r="J3714" s="18"/>
      <c r="W3714" s="215"/>
      <c r="X3714" s="18"/>
      <c r="Y3714" s="31"/>
      <c r="Z3714" s="31"/>
      <c r="AA3714" s="43"/>
      <c r="AB3714" s="18"/>
      <c r="AC3714" s="18"/>
      <c r="AE3714" s="18"/>
      <c r="AF3714" s="18"/>
      <c r="AG3714" s="18"/>
      <c r="AI3714" s="18"/>
      <c r="AK3714" s="18"/>
      <c r="AL3714" s="18"/>
      <c r="AN3714" s="36"/>
      <c r="AO3714" s="36"/>
      <c r="AP3714" s="36"/>
      <c r="AQ3714" s="36"/>
      <c r="AR3714" s="36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G3714" s="18"/>
      <c r="BH3714" s="18"/>
      <c r="BI3714" s="18"/>
      <c r="BJ3714" s="18"/>
      <c r="BK3714" s="18"/>
      <c r="BL3714" s="18"/>
      <c r="BM3714" s="18"/>
      <c r="BN3714" s="18"/>
      <c r="BO3714" s="18"/>
      <c r="BP3714" s="18"/>
      <c r="BQ3714" s="18"/>
    </row>
    <row r="3715" spans="6:69" x14ac:dyDescent="0.25">
      <c r="F3715" s="18"/>
      <c r="G3715" s="18"/>
      <c r="H3715" s="252"/>
      <c r="I3715" s="18"/>
      <c r="J3715" s="18"/>
      <c r="W3715" s="215"/>
      <c r="X3715" s="18"/>
      <c r="Y3715" s="31"/>
      <c r="Z3715" s="31"/>
      <c r="AA3715" s="43"/>
      <c r="AB3715" s="18"/>
      <c r="AC3715" s="18"/>
      <c r="AE3715" s="18"/>
      <c r="AF3715" s="18"/>
      <c r="AG3715" s="18"/>
      <c r="AI3715" s="18"/>
      <c r="AK3715" s="18"/>
      <c r="AL3715" s="18"/>
      <c r="AN3715" s="36"/>
      <c r="AO3715" s="36"/>
      <c r="AP3715" s="36"/>
      <c r="AQ3715" s="36"/>
      <c r="AR3715" s="36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8"/>
      <c r="BL3715" s="18"/>
      <c r="BM3715" s="18"/>
      <c r="BN3715" s="18"/>
      <c r="BO3715" s="18"/>
      <c r="BP3715" s="18"/>
      <c r="BQ3715" s="18"/>
    </row>
    <row r="3716" spans="6:69" x14ac:dyDescent="0.25">
      <c r="F3716" s="18"/>
      <c r="G3716" s="18"/>
      <c r="H3716" s="252"/>
      <c r="I3716" s="18"/>
      <c r="J3716" s="18"/>
      <c r="W3716" s="215"/>
      <c r="X3716" s="18"/>
      <c r="Y3716" s="31"/>
      <c r="Z3716" s="31"/>
      <c r="AA3716" s="43"/>
      <c r="AB3716" s="18"/>
      <c r="AC3716" s="18"/>
      <c r="AE3716" s="18"/>
      <c r="AF3716" s="18"/>
      <c r="AG3716" s="18"/>
      <c r="AI3716" s="18"/>
      <c r="AK3716" s="18"/>
      <c r="AL3716" s="18"/>
      <c r="AN3716" s="36"/>
      <c r="AO3716" s="36"/>
      <c r="AP3716" s="36"/>
      <c r="AQ3716" s="36"/>
      <c r="AR3716" s="36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G3716" s="18"/>
      <c r="BH3716" s="18"/>
      <c r="BI3716" s="18"/>
      <c r="BJ3716" s="18"/>
      <c r="BK3716" s="18"/>
      <c r="BL3716" s="18"/>
      <c r="BM3716" s="18"/>
      <c r="BN3716" s="18"/>
      <c r="BO3716" s="18"/>
      <c r="BP3716" s="18"/>
      <c r="BQ3716" s="18"/>
    </row>
    <row r="3717" spans="6:69" x14ac:dyDescent="0.25">
      <c r="F3717" s="18"/>
      <c r="G3717" s="18"/>
      <c r="H3717" s="252"/>
      <c r="I3717" s="18"/>
      <c r="J3717" s="18"/>
      <c r="W3717" s="215"/>
      <c r="X3717" s="18"/>
      <c r="Y3717" s="31"/>
      <c r="Z3717" s="31"/>
      <c r="AA3717" s="43"/>
      <c r="AB3717" s="18"/>
      <c r="AC3717" s="18"/>
      <c r="AE3717" s="18"/>
      <c r="AF3717" s="18"/>
      <c r="AG3717" s="18"/>
      <c r="AI3717" s="18"/>
      <c r="AK3717" s="18"/>
      <c r="AL3717" s="18"/>
      <c r="AN3717" s="36"/>
      <c r="AO3717" s="36"/>
      <c r="AP3717" s="36"/>
      <c r="AQ3717" s="36"/>
      <c r="AR3717" s="36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8"/>
      <c r="BL3717" s="18"/>
      <c r="BM3717" s="18"/>
      <c r="BN3717" s="18"/>
      <c r="BO3717" s="18"/>
      <c r="BP3717" s="18"/>
      <c r="BQ3717" s="18"/>
    </row>
    <row r="3718" spans="6:69" x14ac:dyDescent="0.25">
      <c r="F3718" s="18"/>
      <c r="G3718" s="18"/>
      <c r="H3718" s="252"/>
      <c r="I3718" s="18"/>
      <c r="J3718" s="18"/>
      <c r="W3718" s="215"/>
      <c r="X3718" s="18"/>
      <c r="Y3718" s="31"/>
      <c r="Z3718" s="31"/>
      <c r="AA3718" s="43"/>
      <c r="AB3718" s="18"/>
      <c r="AC3718" s="18"/>
      <c r="AE3718" s="18"/>
      <c r="AF3718" s="18"/>
      <c r="AG3718" s="18"/>
      <c r="AI3718" s="18"/>
      <c r="AK3718" s="18"/>
      <c r="AL3718" s="18"/>
      <c r="AN3718" s="36"/>
      <c r="AO3718" s="36"/>
      <c r="AP3718" s="36"/>
      <c r="AQ3718" s="36"/>
      <c r="AR3718" s="36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G3718" s="18"/>
      <c r="BH3718" s="18"/>
      <c r="BI3718" s="18"/>
      <c r="BJ3718" s="18"/>
      <c r="BK3718" s="18"/>
      <c r="BL3718" s="18"/>
      <c r="BM3718" s="18"/>
      <c r="BN3718" s="18"/>
      <c r="BO3718" s="18"/>
      <c r="BP3718" s="18"/>
      <c r="BQ3718" s="18"/>
    </row>
    <row r="3719" spans="6:69" x14ac:dyDescent="0.25">
      <c r="F3719" s="18"/>
      <c r="G3719" s="18"/>
      <c r="H3719" s="252"/>
      <c r="I3719" s="18"/>
      <c r="J3719" s="18"/>
      <c r="W3719" s="215"/>
      <c r="X3719" s="18"/>
      <c r="Y3719" s="31"/>
      <c r="Z3719" s="31"/>
      <c r="AA3719" s="43"/>
      <c r="AB3719" s="18"/>
      <c r="AC3719" s="18"/>
      <c r="AE3719" s="18"/>
      <c r="AF3719" s="18"/>
      <c r="AG3719" s="18"/>
      <c r="AI3719" s="18"/>
      <c r="AK3719" s="18"/>
      <c r="AL3719" s="18"/>
      <c r="AN3719" s="36"/>
      <c r="AO3719" s="36"/>
      <c r="AP3719" s="36"/>
      <c r="AQ3719" s="36"/>
      <c r="AR3719" s="36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/>
      <c r="BK3719" s="18"/>
      <c r="BL3719" s="18"/>
      <c r="BM3719" s="18"/>
      <c r="BN3719" s="18"/>
      <c r="BO3719" s="18"/>
      <c r="BP3719" s="18"/>
      <c r="BQ3719" s="18"/>
    </row>
    <row r="3720" spans="6:69" x14ac:dyDescent="0.25">
      <c r="F3720" s="18"/>
      <c r="G3720" s="18"/>
      <c r="H3720" s="252"/>
      <c r="I3720" s="18"/>
      <c r="J3720" s="18"/>
      <c r="W3720" s="215"/>
      <c r="X3720" s="18"/>
      <c r="Y3720" s="31"/>
      <c r="Z3720" s="31"/>
      <c r="AA3720" s="43"/>
      <c r="AB3720" s="18"/>
      <c r="AC3720" s="18"/>
      <c r="AE3720" s="18"/>
      <c r="AF3720" s="18"/>
      <c r="AG3720" s="18"/>
      <c r="AI3720" s="18"/>
      <c r="AK3720" s="18"/>
      <c r="AL3720" s="18"/>
      <c r="AN3720" s="36"/>
      <c r="AO3720" s="36"/>
      <c r="AP3720" s="36"/>
      <c r="AQ3720" s="36"/>
      <c r="AR3720" s="36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G3720" s="18"/>
      <c r="BH3720" s="18"/>
      <c r="BI3720" s="18"/>
      <c r="BJ3720" s="18"/>
      <c r="BK3720" s="18"/>
      <c r="BL3720" s="18"/>
      <c r="BM3720" s="18"/>
      <c r="BN3720" s="18"/>
      <c r="BO3720" s="18"/>
      <c r="BP3720" s="18"/>
      <c r="BQ3720" s="18"/>
    </row>
    <row r="3721" spans="6:69" x14ac:dyDescent="0.25">
      <c r="F3721" s="18"/>
      <c r="G3721" s="18"/>
      <c r="H3721" s="252"/>
      <c r="I3721" s="18"/>
      <c r="J3721" s="18"/>
      <c r="W3721" s="215"/>
      <c r="X3721" s="18"/>
      <c r="Y3721" s="31"/>
      <c r="Z3721" s="31"/>
      <c r="AA3721" s="43"/>
      <c r="AB3721" s="18"/>
      <c r="AC3721" s="18"/>
      <c r="AE3721" s="18"/>
      <c r="AF3721" s="18"/>
      <c r="AG3721" s="18"/>
      <c r="AI3721" s="18"/>
      <c r="AK3721" s="18"/>
      <c r="AL3721" s="18"/>
      <c r="AN3721" s="36"/>
      <c r="AO3721" s="36"/>
      <c r="AP3721" s="36"/>
      <c r="AQ3721" s="36"/>
      <c r="AR3721" s="36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8"/>
      <c r="BL3721" s="18"/>
      <c r="BM3721" s="18"/>
      <c r="BN3721" s="18"/>
      <c r="BO3721" s="18"/>
      <c r="BP3721" s="18"/>
      <c r="BQ3721" s="18"/>
    </row>
    <row r="3722" spans="6:69" x14ac:dyDescent="0.25">
      <c r="F3722" s="18"/>
      <c r="G3722" s="18"/>
      <c r="H3722" s="252"/>
      <c r="I3722" s="18"/>
      <c r="J3722" s="18"/>
      <c r="W3722" s="215"/>
      <c r="X3722" s="18"/>
      <c r="Y3722" s="31"/>
      <c r="Z3722" s="31"/>
      <c r="AA3722" s="43"/>
      <c r="AB3722" s="18"/>
      <c r="AC3722" s="18"/>
      <c r="AE3722" s="18"/>
      <c r="AF3722" s="18"/>
      <c r="AG3722" s="18"/>
      <c r="AI3722" s="18"/>
      <c r="AK3722" s="18"/>
      <c r="AL3722" s="18"/>
      <c r="AN3722" s="36"/>
      <c r="AO3722" s="36"/>
      <c r="AP3722" s="36"/>
      <c r="AQ3722" s="36"/>
      <c r="AR3722" s="36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G3722" s="18"/>
      <c r="BH3722" s="18"/>
      <c r="BI3722" s="18"/>
      <c r="BJ3722" s="18"/>
      <c r="BK3722" s="18"/>
      <c r="BL3722" s="18"/>
      <c r="BM3722" s="18"/>
      <c r="BN3722" s="18"/>
      <c r="BO3722" s="18"/>
      <c r="BP3722" s="18"/>
      <c r="BQ3722" s="18"/>
    </row>
    <row r="3723" spans="6:69" x14ac:dyDescent="0.25">
      <c r="F3723" s="18"/>
      <c r="G3723" s="18"/>
      <c r="H3723" s="252"/>
      <c r="I3723" s="18"/>
      <c r="J3723" s="18"/>
      <c r="W3723" s="215"/>
      <c r="X3723" s="18"/>
      <c r="Y3723" s="31"/>
      <c r="Z3723" s="31"/>
      <c r="AA3723" s="43"/>
      <c r="AB3723" s="18"/>
      <c r="AC3723" s="18"/>
      <c r="AE3723" s="18"/>
      <c r="AF3723" s="18"/>
      <c r="AG3723" s="18"/>
      <c r="AI3723" s="18"/>
      <c r="AK3723" s="18"/>
      <c r="AL3723" s="18"/>
      <c r="AN3723" s="36"/>
      <c r="AO3723" s="36"/>
      <c r="AP3723" s="36"/>
      <c r="AQ3723" s="36"/>
      <c r="AR3723" s="36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G3723" s="18"/>
      <c r="BH3723" s="18"/>
      <c r="BI3723" s="18"/>
      <c r="BJ3723" s="18"/>
      <c r="BK3723" s="18"/>
      <c r="BL3723" s="18"/>
      <c r="BM3723" s="18"/>
      <c r="BN3723" s="18"/>
      <c r="BO3723" s="18"/>
      <c r="BP3723" s="18"/>
      <c r="BQ3723" s="18"/>
    </row>
    <row r="3724" spans="6:69" x14ac:dyDescent="0.25">
      <c r="F3724" s="18"/>
      <c r="G3724" s="18"/>
      <c r="H3724" s="252"/>
      <c r="I3724" s="18"/>
      <c r="J3724" s="18"/>
      <c r="W3724" s="215"/>
      <c r="X3724" s="18"/>
      <c r="Y3724" s="31"/>
      <c r="Z3724" s="31"/>
      <c r="AA3724" s="43"/>
      <c r="AB3724" s="18"/>
      <c r="AC3724" s="18"/>
      <c r="AE3724" s="18"/>
      <c r="AF3724" s="18"/>
      <c r="AG3724" s="18"/>
      <c r="AI3724" s="18"/>
      <c r="AK3724" s="18"/>
      <c r="AL3724" s="18"/>
      <c r="AN3724" s="36"/>
      <c r="AO3724" s="36"/>
      <c r="AP3724" s="36"/>
      <c r="AQ3724" s="36"/>
      <c r="AR3724" s="36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G3724" s="18"/>
      <c r="BH3724" s="18"/>
      <c r="BI3724" s="18"/>
      <c r="BJ3724" s="18"/>
      <c r="BK3724" s="18"/>
      <c r="BL3724" s="18"/>
      <c r="BM3724" s="18"/>
      <c r="BN3724" s="18"/>
      <c r="BO3724" s="18"/>
      <c r="BP3724" s="18"/>
      <c r="BQ3724" s="18"/>
    </row>
    <row r="3725" spans="6:69" x14ac:dyDescent="0.25">
      <c r="F3725" s="18"/>
      <c r="G3725" s="18"/>
      <c r="H3725" s="252"/>
      <c r="I3725" s="18"/>
      <c r="J3725" s="18"/>
      <c r="W3725" s="215"/>
      <c r="X3725" s="18"/>
      <c r="Y3725" s="31"/>
      <c r="Z3725" s="31"/>
      <c r="AA3725" s="43"/>
      <c r="AB3725" s="18"/>
      <c r="AC3725" s="18"/>
      <c r="AE3725" s="18"/>
      <c r="AF3725" s="18"/>
      <c r="AG3725" s="18"/>
      <c r="AI3725" s="18"/>
      <c r="AK3725" s="18"/>
      <c r="AL3725" s="18"/>
      <c r="AN3725" s="36"/>
      <c r="AO3725" s="36"/>
      <c r="AP3725" s="36"/>
      <c r="AQ3725" s="36"/>
      <c r="AR3725" s="36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8"/>
      <c r="BL3725" s="18"/>
      <c r="BM3725" s="18"/>
      <c r="BN3725" s="18"/>
      <c r="BO3725" s="18"/>
      <c r="BP3725" s="18"/>
      <c r="BQ3725" s="18"/>
    </row>
    <row r="3726" spans="6:69" x14ac:dyDescent="0.25">
      <c r="F3726" s="18"/>
      <c r="G3726" s="18"/>
      <c r="H3726" s="252"/>
      <c r="I3726" s="18"/>
      <c r="J3726" s="18"/>
      <c r="W3726" s="215"/>
      <c r="X3726" s="18"/>
      <c r="Y3726" s="31"/>
      <c r="Z3726" s="31"/>
      <c r="AA3726" s="43"/>
      <c r="AB3726" s="18"/>
      <c r="AC3726" s="18"/>
      <c r="AE3726" s="18"/>
      <c r="AF3726" s="18"/>
      <c r="AG3726" s="18"/>
      <c r="AI3726" s="18"/>
      <c r="AK3726" s="18"/>
      <c r="AL3726" s="18"/>
      <c r="AN3726" s="36"/>
      <c r="AO3726" s="36"/>
      <c r="AP3726" s="36"/>
      <c r="AQ3726" s="36"/>
      <c r="AR3726" s="36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G3726" s="18"/>
      <c r="BH3726" s="18"/>
      <c r="BI3726" s="18"/>
      <c r="BJ3726" s="18"/>
      <c r="BK3726" s="18"/>
      <c r="BL3726" s="18"/>
      <c r="BM3726" s="18"/>
      <c r="BN3726" s="18"/>
      <c r="BO3726" s="18"/>
      <c r="BP3726" s="18"/>
      <c r="BQ3726" s="18"/>
    </row>
    <row r="3727" spans="6:69" x14ac:dyDescent="0.25">
      <c r="F3727" s="18"/>
      <c r="G3727" s="18"/>
      <c r="H3727" s="252"/>
      <c r="I3727" s="18"/>
      <c r="J3727" s="18"/>
      <c r="W3727" s="215"/>
      <c r="X3727" s="18"/>
      <c r="Y3727" s="31"/>
      <c r="Z3727" s="31"/>
      <c r="AA3727" s="43"/>
      <c r="AB3727" s="18"/>
      <c r="AC3727" s="18"/>
      <c r="AE3727" s="18"/>
      <c r="AF3727" s="18"/>
      <c r="AG3727" s="18"/>
      <c r="AI3727" s="18"/>
      <c r="AK3727" s="18"/>
      <c r="AL3727" s="18"/>
      <c r="AN3727" s="36"/>
      <c r="AO3727" s="36"/>
      <c r="AP3727" s="36"/>
      <c r="AQ3727" s="36"/>
      <c r="AR3727" s="36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G3727" s="18"/>
      <c r="BH3727" s="18"/>
      <c r="BI3727" s="18"/>
      <c r="BJ3727" s="18"/>
      <c r="BK3727" s="18"/>
      <c r="BL3727" s="18"/>
      <c r="BM3727" s="18"/>
      <c r="BN3727" s="18"/>
      <c r="BO3727" s="18"/>
      <c r="BP3727" s="18"/>
      <c r="BQ3727" s="18"/>
    </row>
    <row r="3728" spans="6:69" x14ac:dyDescent="0.25">
      <c r="F3728" s="18"/>
      <c r="G3728" s="18"/>
      <c r="H3728" s="252"/>
      <c r="I3728" s="18"/>
      <c r="J3728" s="18"/>
      <c r="W3728" s="215"/>
      <c r="X3728" s="18"/>
      <c r="Y3728" s="31"/>
      <c r="Z3728" s="31"/>
      <c r="AA3728" s="43"/>
      <c r="AB3728" s="18"/>
      <c r="AC3728" s="18"/>
      <c r="AE3728" s="18"/>
      <c r="AF3728" s="18"/>
      <c r="AG3728" s="18"/>
      <c r="AI3728" s="18"/>
      <c r="AK3728" s="18"/>
      <c r="AL3728" s="18"/>
      <c r="AN3728" s="36"/>
      <c r="AO3728" s="36"/>
      <c r="AP3728" s="36"/>
      <c r="AQ3728" s="36"/>
      <c r="AR3728" s="36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G3728" s="18"/>
      <c r="BH3728" s="18"/>
      <c r="BI3728" s="18"/>
      <c r="BJ3728" s="18"/>
      <c r="BK3728" s="18"/>
      <c r="BL3728" s="18"/>
      <c r="BM3728" s="18"/>
      <c r="BN3728" s="18"/>
      <c r="BO3728" s="18"/>
      <c r="BP3728" s="18"/>
      <c r="BQ3728" s="18"/>
    </row>
    <row r="3729" spans="6:69" x14ac:dyDescent="0.25">
      <c r="F3729" s="18"/>
      <c r="G3729" s="18"/>
      <c r="H3729" s="252"/>
      <c r="I3729" s="18"/>
      <c r="J3729" s="18"/>
      <c r="W3729" s="215"/>
      <c r="X3729" s="18"/>
      <c r="Y3729" s="31"/>
      <c r="Z3729" s="31"/>
      <c r="AA3729" s="43"/>
      <c r="AB3729" s="18"/>
      <c r="AC3729" s="18"/>
      <c r="AE3729" s="18"/>
      <c r="AF3729" s="18"/>
      <c r="AG3729" s="18"/>
      <c r="AI3729" s="18"/>
      <c r="AK3729" s="18"/>
      <c r="AL3729" s="18"/>
      <c r="AN3729" s="36"/>
      <c r="AO3729" s="36"/>
      <c r="AP3729" s="36"/>
      <c r="AQ3729" s="36"/>
      <c r="AR3729" s="36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8"/>
      <c r="BL3729" s="18"/>
      <c r="BM3729" s="18"/>
      <c r="BN3729" s="18"/>
      <c r="BO3729" s="18"/>
      <c r="BP3729" s="18"/>
      <c r="BQ3729" s="18"/>
    </row>
    <row r="3730" spans="6:69" x14ac:dyDescent="0.25">
      <c r="F3730" s="18"/>
      <c r="G3730" s="18"/>
      <c r="H3730" s="252"/>
      <c r="I3730" s="18"/>
      <c r="J3730" s="18"/>
      <c r="W3730" s="215"/>
      <c r="X3730" s="18"/>
      <c r="Y3730" s="31"/>
      <c r="Z3730" s="31"/>
      <c r="AA3730" s="43"/>
      <c r="AB3730" s="18"/>
      <c r="AC3730" s="18"/>
      <c r="AE3730" s="18"/>
      <c r="AF3730" s="18"/>
      <c r="AG3730" s="18"/>
      <c r="AI3730" s="18"/>
      <c r="AK3730" s="18"/>
      <c r="AL3730" s="18"/>
      <c r="AN3730" s="36"/>
      <c r="AO3730" s="36"/>
      <c r="AP3730" s="36"/>
      <c r="AQ3730" s="36"/>
      <c r="AR3730" s="36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G3730" s="18"/>
      <c r="BH3730" s="18"/>
      <c r="BI3730" s="18"/>
      <c r="BJ3730" s="18"/>
      <c r="BK3730" s="18"/>
      <c r="BL3730" s="18"/>
      <c r="BM3730" s="18"/>
      <c r="BN3730" s="18"/>
      <c r="BO3730" s="18"/>
      <c r="BP3730" s="18"/>
      <c r="BQ3730" s="18"/>
    </row>
    <row r="3731" spans="6:69" x14ac:dyDescent="0.25">
      <c r="F3731" s="18"/>
      <c r="G3731" s="18"/>
      <c r="H3731" s="252"/>
      <c r="I3731" s="18"/>
      <c r="J3731" s="18"/>
      <c r="W3731" s="215"/>
      <c r="X3731" s="18"/>
      <c r="Y3731" s="31"/>
      <c r="Z3731" s="31"/>
      <c r="AA3731" s="43"/>
      <c r="AB3731" s="18"/>
      <c r="AC3731" s="18"/>
      <c r="AE3731" s="18"/>
      <c r="AF3731" s="18"/>
      <c r="AG3731" s="18"/>
      <c r="AI3731" s="18"/>
      <c r="AK3731" s="18"/>
      <c r="AL3731" s="18"/>
      <c r="AN3731" s="36"/>
      <c r="AO3731" s="36"/>
      <c r="AP3731" s="36"/>
      <c r="AQ3731" s="36"/>
      <c r="AR3731" s="36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G3731" s="18"/>
      <c r="BH3731" s="18"/>
      <c r="BI3731" s="18"/>
      <c r="BJ3731" s="18"/>
      <c r="BK3731" s="18"/>
      <c r="BL3731" s="18"/>
      <c r="BM3731" s="18"/>
      <c r="BN3731" s="18"/>
      <c r="BO3731" s="18"/>
      <c r="BP3731" s="18"/>
      <c r="BQ3731" s="18"/>
    </row>
    <row r="3732" spans="6:69" x14ac:dyDescent="0.25">
      <c r="F3732" s="18"/>
      <c r="G3732" s="18"/>
      <c r="H3732" s="252"/>
      <c r="I3732" s="18"/>
      <c r="J3732" s="18"/>
      <c r="W3732" s="215"/>
      <c r="X3732" s="18"/>
      <c r="Y3732" s="31"/>
      <c r="Z3732" s="31"/>
      <c r="AA3732" s="43"/>
      <c r="AB3732" s="18"/>
      <c r="AC3732" s="18"/>
      <c r="AE3732" s="18"/>
      <c r="AF3732" s="18"/>
      <c r="AG3732" s="18"/>
      <c r="AI3732" s="18"/>
      <c r="AK3732" s="18"/>
      <c r="AL3732" s="18"/>
      <c r="AN3732" s="36"/>
      <c r="AO3732" s="36"/>
      <c r="AP3732" s="36"/>
      <c r="AQ3732" s="36"/>
      <c r="AR3732" s="36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G3732" s="18"/>
      <c r="BH3732" s="18"/>
      <c r="BI3732" s="18"/>
      <c r="BJ3732" s="18"/>
      <c r="BK3732" s="18"/>
      <c r="BL3732" s="18"/>
      <c r="BM3732" s="18"/>
      <c r="BN3732" s="18"/>
      <c r="BO3732" s="18"/>
      <c r="BP3732" s="18"/>
      <c r="BQ3732" s="18"/>
    </row>
    <row r="3733" spans="6:69" x14ac:dyDescent="0.25">
      <c r="F3733" s="18"/>
      <c r="G3733" s="18"/>
      <c r="H3733" s="252"/>
      <c r="I3733" s="18"/>
      <c r="J3733" s="18"/>
      <c r="W3733" s="215"/>
      <c r="X3733" s="18"/>
      <c r="Y3733" s="31"/>
      <c r="Z3733" s="31"/>
      <c r="AA3733" s="43"/>
      <c r="AB3733" s="18"/>
      <c r="AC3733" s="18"/>
      <c r="AE3733" s="18"/>
      <c r="AF3733" s="18"/>
      <c r="AG3733" s="18"/>
      <c r="AI3733" s="18"/>
      <c r="AK3733" s="18"/>
      <c r="AL3733" s="18"/>
      <c r="AN3733" s="36"/>
      <c r="AO3733" s="36"/>
      <c r="AP3733" s="36"/>
      <c r="AQ3733" s="36"/>
      <c r="AR3733" s="36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8"/>
      <c r="BL3733" s="18"/>
      <c r="BM3733" s="18"/>
      <c r="BN3733" s="18"/>
      <c r="BO3733" s="18"/>
      <c r="BP3733" s="18"/>
      <c r="BQ3733" s="18"/>
    </row>
    <row r="3734" spans="6:69" x14ac:dyDescent="0.25">
      <c r="F3734" s="18"/>
      <c r="G3734" s="18"/>
      <c r="H3734" s="252"/>
      <c r="I3734" s="18"/>
      <c r="J3734" s="18"/>
      <c r="W3734" s="215"/>
      <c r="X3734" s="18"/>
      <c r="Y3734" s="31"/>
      <c r="Z3734" s="31"/>
      <c r="AA3734" s="43"/>
      <c r="AB3734" s="18"/>
      <c r="AC3734" s="18"/>
      <c r="AE3734" s="18"/>
      <c r="AF3734" s="18"/>
      <c r="AG3734" s="18"/>
      <c r="AI3734" s="18"/>
      <c r="AK3734" s="18"/>
      <c r="AL3734" s="18"/>
      <c r="AN3734" s="36"/>
      <c r="AO3734" s="36"/>
      <c r="AP3734" s="36"/>
      <c r="AQ3734" s="36"/>
      <c r="AR3734" s="36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G3734" s="18"/>
      <c r="BH3734" s="18"/>
      <c r="BI3734" s="18"/>
      <c r="BJ3734" s="18"/>
      <c r="BK3734" s="18"/>
      <c r="BL3734" s="18"/>
      <c r="BM3734" s="18"/>
      <c r="BN3734" s="18"/>
      <c r="BO3734" s="18"/>
      <c r="BP3734" s="18"/>
      <c r="BQ3734" s="18"/>
    </row>
    <row r="3735" spans="6:69" x14ac:dyDescent="0.25">
      <c r="F3735" s="18"/>
      <c r="G3735" s="18"/>
      <c r="H3735" s="252"/>
      <c r="I3735" s="18"/>
      <c r="J3735" s="18"/>
      <c r="W3735" s="215"/>
      <c r="X3735" s="18"/>
      <c r="Y3735" s="31"/>
      <c r="Z3735" s="31"/>
      <c r="AA3735" s="43"/>
      <c r="AB3735" s="18"/>
      <c r="AC3735" s="18"/>
      <c r="AE3735" s="18"/>
      <c r="AF3735" s="18"/>
      <c r="AG3735" s="18"/>
      <c r="AI3735" s="18"/>
      <c r="AK3735" s="18"/>
      <c r="AL3735" s="18"/>
      <c r="AN3735" s="36"/>
      <c r="AO3735" s="36"/>
      <c r="AP3735" s="36"/>
      <c r="AQ3735" s="36"/>
      <c r="AR3735" s="36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G3735" s="18"/>
      <c r="BH3735" s="18"/>
      <c r="BI3735" s="18"/>
      <c r="BJ3735" s="18"/>
      <c r="BK3735" s="18"/>
      <c r="BL3735" s="18"/>
      <c r="BM3735" s="18"/>
      <c r="BN3735" s="18"/>
      <c r="BO3735" s="18"/>
      <c r="BP3735" s="18"/>
      <c r="BQ3735" s="18"/>
    </row>
    <row r="3736" spans="6:69" x14ac:dyDescent="0.25">
      <c r="F3736" s="18"/>
      <c r="G3736" s="18"/>
      <c r="H3736" s="252"/>
      <c r="I3736" s="18"/>
      <c r="J3736" s="18"/>
      <c r="W3736" s="215"/>
      <c r="X3736" s="18"/>
      <c r="Y3736" s="31"/>
      <c r="Z3736" s="31"/>
      <c r="AA3736" s="43"/>
      <c r="AB3736" s="18"/>
      <c r="AC3736" s="18"/>
      <c r="AE3736" s="18"/>
      <c r="AF3736" s="18"/>
      <c r="AG3736" s="18"/>
      <c r="AI3736" s="18"/>
      <c r="AK3736" s="18"/>
      <c r="AL3736" s="18"/>
      <c r="AN3736" s="36"/>
      <c r="AO3736" s="36"/>
      <c r="AP3736" s="36"/>
      <c r="AQ3736" s="36"/>
      <c r="AR3736" s="36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G3736" s="18"/>
      <c r="BH3736" s="18"/>
      <c r="BI3736" s="18"/>
      <c r="BJ3736" s="18"/>
      <c r="BK3736" s="18"/>
      <c r="BL3736" s="18"/>
      <c r="BM3736" s="18"/>
      <c r="BN3736" s="18"/>
      <c r="BO3736" s="18"/>
      <c r="BP3736" s="18"/>
      <c r="BQ3736" s="18"/>
    </row>
    <row r="3737" spans="6:69" x14ac:dyDescent="0.25">
      <c r="F3737" s="18"/>
      <c r="G3737" s="18"/>
      <c r="H3737" s="252"/>
      <c r="I3737" s="18"/>
      <c r="J3737" s="18"/>
      <c r="W3737" s="215"/>
      <c r="X3737" s="18"/>
      <c r="Y3737" s="31"/>
      <c r="Z3737" s="31"/>
      <c r="AA3737" s="43"/>
      <c r="AB3737" s="18"/>
      <c r="AC3737" s="18"/>
      <c r="AE3737" s="18"/>
      <c r="AF3737" s="18"/>
      <c r="AG3737" s="18"/>
      <c r="AI3737" s="18"/>
      <c r="AK3737" s="18"/>
      <c r="AL3737" s="18"/>
      <c r="AN3737" s="36"/>
      <c r="AO3737" s="36"/>
      <c r="AP3737" s="36"/>
      <c r="AQ3737" s="36"/>
      <c r="AR3737" s="36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8"/>
      <c r="BL3737" s="18"/>
      <c r="BM3737" s="18"/>
      <c r="BN3737" s="18"/>
      <c r="BO3737" s="18"/>
      <c r="BP3737" s="18"/>
      <c r="BQ3737" s="18"/>
    </row>
    <row r="3738" spans="6:69" x14ac:dyDescent="0.25">
      <c r="F3738" s="18"/>
      <c r="G3738" s="18"/>
      <c r="H3738" s="252"/>
      <c r="I3738" s="18"/>
      <c r="J3738" s="18"/>
      <c r="W3738" s="215"/>
      <c r="X3738" s="18"/>
      <c r="Y3738" s="31"/>
      <c r="Z3738" s="31"/>
      <c r="AA3738" s="43"/>
      <c r="AB3738" s="18"/>
      <c r="AC3738" s="18"/>
      <c r="AE3738" s="18"/>
      <c r="AF3738" s="18"/>
      <c r="AG3738" s="18"/>
      <c r="AI3738" s="18"/>
      <c r="AK3738" s="18"/>
      <c r="AL3738" s="18"/>
      <c r="AN3738" s="36"/>
      <c r="AO3738" s="36"/>
      <c r="AP3738" s="36"/>
      <c r="AQ3738" s="36"/>
      <c r="AR3738" s="36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G3738" s="18"/>
      <c r="BH3738" s="18"/>
      <c r="BI3738" s="18"/>
      <c r="BJ3738" s="18"/>
      <c r="BK3738" s="18"/>
      <c r="BL3738" s="18"/>
      <c r="BM3738" s="18"/>
      <c r="BN3738" s="18"/>
      <c r="BO3738" s="18"/>
      <c r="BP3738" s="18"/>
      <c r="BQ3738" s="18"/>
    </row>
    <row r="3739" spans="6:69" x14ac:dyDescent="0.25">
      <c r="F3739" s="18"/>
      <c r="G3739" s="18"/>
      <c r="H3739" s="252"/>
      <c r="I3739" s="18"/>
      <c r="J3739" s="18"/>
      <c r="W3739" s="215"/>
      <c r="X3739" s="18"/>
      <c r="Y3739" s="31"/>
      <c r="Z3739" s="31"/>
      <c r="AA3739" s="43"/>
      <c r="AB3739" s="18"/>
      <c r="AC3739" s="18"/>
      <c r="AE3739" s="18"/>
      <c r="AF3739" s="18"/>
      <c r="AG3739" s="18"/>
      <c r="AI3739" s="18"/>
      <c r="AK3739" s="18"/>
      <c r="AL3739" s="18"/>
      <c r="AN3739" s="36"/>
      <c r="AO3739" s="36"/>
      <c r="AP3739" s="36"/>
      <c r="AQ3739" s="36"/>
      <c r="AR3739" s="36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8"/>
      <c r="BL3739" s="18"/>
      <c r="BM3739" s="18"/>
      <c r="BN3739" s="18"/>
      <c r="BO3739" s="18"/>
      <c r="BP3739" s="18"/>
      <c r="BQ3739" s="18"/>
    </row>
    <row r="3740" spans="6:69" x14ac:dyDescent="0.25">
      <c r="F3740" s="18"/>
      <c r="G3740" s="18"/>
      <c r="H3740" s="252"/>
      <c r="I3740" s="18"/>
      <c r="J3740" s="18"/>
      <c r="W3740" s="215"/>
      <c r="X3740" s="18"/>
      <c r="Y3740" s="31"/>
      <c r="Z3740" s="31"/>
      <c r="AA3740" s="43"/>
      <c r="AB3740" s="18"/>
      <c r="AC3740" s="18"/>
      <c r="AE3740" s="18"/>
      <c r="AF3740" s="18"/>
      <c r="AG3740" s="18"/>
      <c r="AI3740" s="18"/>
      <c r="AK3740" s="18"/>
      <c r="AL3740" s="18"/>
      <c r="AN3740" s="36"/>
      <c r="AO3740" s="36"/>
      <c r="AP3740" s="36"/>
      <c r="AQ3740" s="36"/>
      <c r="AR3740" s="36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G3740" s="18"/>
      <c r="BH3740" s="18"/>
      <c r="BI3740" s="18"/>
      <c r="BJ3740" s="18"/>
      <c r="BK3740" s="18"/>
      <c r="BL3740" s="18"/>
      <c r="BM3740" s="18"/>
      <c r="BN3740" s="18"/>
      <c r="BO3740" s="18"/>
      <c r="BP3740" s="18"/>
      <c r="BQ3740" s="18"/>
    </row>
    <row r="3741" spans="6:69" x14ac:dyDescent="0.25">
      <c r="F3741" s="18"/>
      <c r="G3741" s="18"/>
      <c r="H3741" s="252"/>
      <c r="I3741" s="18"/>
      <c r="J3741" s="18"/>
      <c r="W3741" s="215"/>
      <c r="X3741" s="18"/>
      <c r="Y3741" s="31"/>
      <c r="Z3741" s="31"/>
      <c r="AA3741" s="43"/>
      <c r="AB3741" s="18"/>
      <c r="AC3741" s="18"/>
      <c r="AE3741" s="18"/>
      <c r="AF3741" s="18"/>
      <c r="AG3741" s="18"/>
      <c r="AI3741" s="18"/>
      <c r="AK3741" s="18"/>
      <c r="AL3741" s="18"/>
      <c r="AN3741" s="36"/>
      <c r="AO3741" s="36"/>
      <c r="AP3741" s="36"/>
      <c r="AQ3741" s="36"/>
      <c r="AR3741" s="36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8"/>
      <c r="BL3741" s="18"/>
      <c r="BM3741" s="18"/>
      <c r="BN3741" s="18"/>
      <c r="BO3741" s="18"/>
      <c r="BP3741" s="18"/>
      <c r="BQ3741" s="18"/>
    </row>
    <row r="3742" spans="6:69" x14ac:dyDescent="0.25">
      <c r="F3742" s="18"/>
      <c r="G3742" s="18"/>
      <c r="H3742" s="252"/>
      <c r="I3742" s="18"/>
      <c r="J3742" s="18"/>
      <c r="W3742" s="215"/>
      <c r="X3742" s="18"/>
      <c r="Y3742" s="31"/>
      <c r="Z3742" s="31"/>
      <c r="AA3742" s="43"/>
      <c r="AB3742" s="18"/>
      <c r="AC3742" s="18"/>
      <c r="AE3742" s="18"/>
      <c r="AF3742" s="18"/>
      <c r="AG3742" s="18"/>
      <c r="AI3742" s="18"/>
      <c r="AK3742" s="18"/>
      <c r="AL3742" s="18"/>
      <c r="AN3742" s="36"/>
      <c r="AO3742" s="36"/>
      <c r="AP3742" s="36"/>
      <c r="AQ3742" s="36"/>
      <c r="AR3742" s="36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G3742" s="18"/>
      <c r="BH3742" s="18"/>
      <c r="BI3742" s="18"/>
      <c r="BJ3742" s="18"/>
      <c r="BK3742" s="18"/>
      <c r="BL3742" s="18"/>
      <c r="BM3742" s="18"/>
      <c r="BN3742" s="18"/>
      <c r="BO3742" s="18"/>
      <c r="BP3742" s="18"/>
      <c r="BQ3742" s="18"/>
    </row>
    <row r="3743" spans="6:69" x14ac:dyDescent="0.25">
      <c r="F3743" s="18"/>
      <c r="G3743" s="18"/>
      <c r="H3743" s="252"/>
      <c r="I3743" s="18"/>
      <c r="J3743" s="18"/>
      <c r="W3743" s="215"/>
      <c r="X3743" s="18"/>
      <c r="Y3743" s="31"/>
      <c r="Z3743" s="31"/>
      <c r="AA3743" s="43"/>
      <c r="AB3743" s="18"/>
      <c r="AC3743" s="18"/>
      <c r="AE3743" s="18"/>
      <c r="AF3743" s="18"/>
      <c r="AG3743" s="18"/>
      <c r="AI3743" s="18"/>
      <c r="AK3743" s="18"/>
      <c r="AL3743" s="18"/>
      <c r="AN3743" s="36"/>
      <c r="AO3743" s="36"/>
      <c r="AP3743" s="36"/>
      <c r="AQ3743" s="36"/>
      <c r="AR3743" s="36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8"/>
      <c r="BL3743" s="18"/>
      <c r="BM3743" s="18"/>
      <c r="BN3743" s="18"/>
      <c r="BO3743" s="18"/>
      <c r="BP3743" s="18"/>
      <c r="BQ3743" s="18"/>
    </row>
    <row r="3744" spans="6:69" x14ac:dyDescent="0.25">
      <c r="F3744" s="18"/>
      <c r="G3744" s="18"/>
      <c r="H3744" s="252"/>
      <c r="I3744" s="18"/>
      <c r="J3744" s="18"/>
      <c r="W3744" s="215"/>
      <c r="X3744" s="18"/>
      <c r="Y3744" s="31"/>
      <c r="Z3744" s="31"/>
      <c r="AA3744" s="43"/>
      <c r="AB3744" s="18"/>
      <c r="AC3744" s="18"/>
      <c r="AE3744" s="18"/>
      <c r="AF3744" s="18"/>
      <c r="AG3744" s="18"/>
      <c r="AI3744" s="18"/>
      <c r="AK3744" s="18"/>
      <c r="AL3744" s="18"/>
      <c r="AN3744" s="36"/>
      <c r="AO3744" s="36"/>
      <c r="AP3744" s="36"/>
      <c r="AQ3744" s="36"/>
      <c r="AR3744" s="36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G3744" s="18"/>
      <c r="BH3744" s="18"/>
      <c r="BI3744" s="18"/>
      <c r="BJ3744" s="18"/>
      <c r="BK3744" s="18"/>
      <c r="BL3744" s="18"/>
      <c r="BM3744" s="18"/>
      <c r="BN3744" s="18"/>
      <c r="BO3744" s="18"/>
      <c r="BP3744" s="18"/>
      <c r="BQ3744" s="18"/>
    </row>
    <row r="3745" spans="6:69" x14ac:dyDescent="0.25">
      <c r="F3745" s="18"/>
      <c r="G3745" s="18"/>
      <c r="H3745" s="252"/>
      <c r="I3745" s="18"/>
      <c r="J3745" s="18"/>
      <c r="W3745" s="215"/>
      <c r="X3745" s="18"/>
      <c r="Y3745" s="31"/>
      <c r="Z3745" s="31"/>
      <c r="AA3745" s="43"/>
      <c r="AB3745" s="18"/>
      <c r="AC3745" s="18"/>
      <c r="AE3745" s="18"/>
      <c r="AF3745" s="18"/>
      <c r="AG3745" s="18"/>
      <c r="AI3745" s="18"/>
      <c r="AK3745" s="18"/>
      <c r="AL3745" s="18"/>
      <c r="AN3745" s="36"/>
      <c r="AO3745" s="36"/>
      <c r="AP3745" s="36"/>
      <c r="AQ3745" s="36"/>
      <c r="AR3745" s="36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8"/>
      <c r="BL3745" s="18"/>
      <c r="BM3745" s="18"/>
      <c r="BN3745" s="18"/>
      <c r="BO3745" s="18"/>
      <c r="BP3745" s="18"/>
      <c r="BQ3745" s="18"/>
    </row>
    <row r="3746" spans="6:69" x14ac:dyDescent="0.25">
      <c r="F3746" s="18"/>
      <c r="G3746" s="18"/>
      <c r="H3746" s="252"/>
      <c r="I3746" s="18"/>
      <c r="J3746" s="18"/>
      <c r="W3746" s="215"/>
      <c r="X3746" s="18"/>
      <c r="Y3746" s="31"/>
      <c r="Z3746" s="31"/>
      <c r="AA3746" s="43"/>
      <c r="AB3746" s="18"/>
      <c r="AC3746" s="18"/>
      <c r="AE3746" s="18"/>
      <c r="AF3746" s="18"/>
      <c r="AG3746" s="18"/>
      <c r="AI3746" s="18"/>
      <c r="AK3746" s="18"/>
      <c r="AL3746" s="18"/>
      <c r="AN3746" s="36"/>
      <c r="AO3746" s="36"/>
      <c r="AP3746" s="36"/>
      <c r="AQ3746" s="36"/>
      <c r="AR3746" s="36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G3746" s="18"/>
      <c r="BH3746" s="18"/>
      <c r="BI3746" s="18"/>
      <c r="BJ3746" s="18"/>
      <c r="BK3746" s="18"/>
      <c r="BL3746" s="18"/>
      <c r="BM3746" s="18"/>
      <c r="BN3746" s="18"/>
      <c r="BO3746" s="18"/>
      <c r="BP3746" s="18"/>
      <c r="BQ3746" s="18"/>
    </row>
    <row r="3747" spans="6:69" x14ac:dyDescent="0.25">
      <c r="F3747" s="18"/>
      <c r="G3747" s="18"/>
      <c r="H3747" s="252"/>
      <c r="I3747" s="18"/>
      <c r="J3747" s="18"/>
      <c r="W3747" s="215"/>
      <c r="X3747" s="18"/>
      <c r="Y3747" s="31"/>
      <c r="Z3747" s="31"/>
      <c r="AA3747" s="43"/>
      <c r="AB3747" s="18"/>
      <c r="AC3747" s="18"/>
      <c r="AE3747" s="18"/>
      <c r="AF3747" s="18"/>
      <c r="AG3747" s="18"/>
      <c r="AI3747" s="18"/>
      <c r="AK3747" s="18"/>
      <c r="AL3747" s="18"/>
      <c r="AN3747" s="36"/>
      <c r="AO3747" s="36"/>
      <c r="AP3747" s="36"/>
      <c r="AQ3747" s="36"/>
      <c r="AR3747" s="36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8"/>
      <c r="BL3747" s="18"/>
      <c r="BM3747" s="18"/>
      <c r="BN3747" s="18"/>
      <c r="BO3747" s="18"/>
      <c r="BP3747" s="18"/>
      <c r="BQ3747" s="18"/>
    </row>
    <row r="3748" spans="6:69" x14ac:dyDescent="0.25">
      <c r="F3748" s="18"/>
      <c r="G3748" s="18"/>
      <c r="H3748" s="252"/>
      <c r="I3748" s="18"/>
      <c r="J3748" s="18"/>
      <c r="W3748" s="215"/>
      <c r="X3748" s="18"/>
      <c r="Y3748" s="31"/>
      <c r="Z3748" s="31"/>
      <c r="AA3748" s="43"/>
      <c r="AB3748" s="18"/>
      <c r="AC3748" s="18"/>
      <c r="AE3748" s="18"/>
      <c r="AF3748" s="18"/>
      <c r="AG3748" s="18"/>
      <c r="AI3748" s="18"/>
      <c r="AK3748" s="18"/>
      <c r="AL3748" s="18"/>
      <c r="AN3748" s="36"/>
      <c r="AO3748" s="36"/>
      <c r="AP3748" s="36"/>
      <c r="AQ3748" s="36"/>
      <c r="AR3748" s="36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G3748" s="18"/>
      <c r="BH3748" s="18"/>
      <c r="BI3748" s="18"/>
      <c r="BJ3748" s="18"/>
      <c r="BK3748" s="18"/>
      <c r="BL3748" s="18"/>
      <c r="BM3748" s="18"/>
      <c r="BN3748" s="18"/>
      <c r="BO3748" s="18"/>
      <c r="BP3748" s="18"/>
      <c r="BQ3748" s="18"/>
    </row>
    <row r="3749" spans="6:69" x14ac:dyDescent="0.25">
      <c r="F3749" s="18"/>
      <c r="G3749" s="18"/>
      <c r="H3749" s="252"/>
      <c r="I3749" s="18"/>
      <c r="J3749" s="18"/>
      <c r="W3749" s="215"/>
      <c r="X3749" s="18"/>
      <c r="Y3749" s="31"/>
      <c r="Z3749" s="31"/>
      <c r="AA3749" s="43"/>
      <c r="AB3749" s="18"/>
      <c r="AC3749" s="18"/>
      <c r="AE3749" s="18"/>
      <c r="AF3749" s="18"/>
      <c r="AG3749" s="18"/>
      <c r="AI3749" s="18"/>
      <c r="AK3749" s="18"/>
      <c r="AL3749" s="18"/>
      <c r="AN3749" s="36"/>
      <c r="AO3749" s="36"/>
      <c r="AP3749" s="36"/>
      <c r="AQ3749" s="36"/>
      <c r="AR3749" s="36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G3749" s="18"/>
      <c r="BH3749" s="18"/>
      <c r="BI3749" s="18"/>
      <c r="BJ3749" s="18"/>
      <c r="BK3749" s="18"/>
      <c r="BL3749" s="18"/>
      <c r="BM3749" s="18"/>
      <c r="BN3749" s="18"/>
      <c r="BO3749" s="18"/>
      <c r="BP3749" s="18"/>
      <c r="BQ3749" s="18"/>
    </row>
    <row r="3750" spans="6:69" x14ac:dyDescent="0.25">
      <c r="F3750" s="18"/>
      <c r="G3750" s="18"/>
      <c r="H3750" s="252"/>
      <c r="I3750" s="18"/>
      <c r="J3750" s="18"/>
      <c r="W3750" s="215"/>
      <c r="X3750" s="18"/>
      <c r="Y3750" s="31"/>
      <c r="Z3750" s="31"/>
      <c r="AA3750" s="43"/>
      <c r="AB3750" s="18"/>
      <c r="AC3750" s="18"/>
      <c r="AE3750" s="18"/>
      <c r="AF3750" s="18"/>
      <c r="AG3750" s="18"/>
      <c r="AI3750" s="18"/>
      <c r="AK3750" s="18"/>
      <c r="AL3750" s="18"/>
      <c r="AN3750" s="36"/>
      <c r="AO3750" s="36"/>
      <c r="AP3750" s="36"/>
      <c r="AQ3750" s="36"/>
      <c r="AR3750" s="36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G3750" s="18"/>
      <c r="BH3750" s="18"/>
      <c r="BI3750" s="18"/>
      <c r="BJ3750" s="18"/>
      <c r="BK3750" s="18"/>
      <c r="BL3750" s="18"/>
      <c r="BM3750" s="18"/>
      <c r="BN3750" s="18"/>
      <c r="BO3750" s="18"/>
      <c r="BP3750" s="18"/>
      <c r="BQ3750" s="18"/>
    </row>
    <row r="3751" spans="6:69" x14ac:dyDescent="0.25">
      <c r="F3751" s="18"/>
      <c r="G3751" s="18"/>
      <c r="H3751" s="252"/>
      <c r="I3751" s="18"/>
      <c r="J3751" s="18"/>
      <c r="W3751" s="215"/>
      <c r="X3751" s="18"/>
      <c r="Y3751" s="31"/>
      <c r="Z3751" s="31"/>
      <c r="AA3751" s="43"/>
      <c r="AB3751" s="18"/>
      <c r="AC3751" s="18"/>
      <c r="AE3751" s="18"/>
      <c r="AF3751" s="18"/>
      <c r="AG3751" s="18"/>
      <c r="AI3751" s="18"/>
      <c r="AK3751" s="18"/>
      <c r="AL3751" s="18"/>
      <c r="AN3751" s="36"/>
      <c r="AO3751" s="36"/>
      <c r="AP3751" s="36"/>
      <c r="AQ3751" s="36"/>
      <c r="AR3751" s="36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/>
      <c r="BK3751" s="18"/>
      <c r="BL3751" s="18"/>
      <c r="BM3751" s="18"/>
      <c r="BN3751" s="18"/>
      <c r="BO3751" s="18"/>
      <c r="BP3751" s="18"/>
      <c r="BQ3751" s="18"/>
    </row>
    <row r="3752" spans="6:69" x14ac:dyDescent="0.25">
      <c r="F3752" s="18"/>
      <c r="G3752" s="18"/>
      <c r="H3752" s="252"/>
      <c r="I3752" s="18"/>
      <c r="J3752" s="18"/>
      <c r="W3752" s="215"/>
      <c r="X3752" s="18"/>
      <c r="Y3752" s="31"/>
      <c r="Z3752" s="31"/>
      <c r="AA3752" s="43"/>
      <c r="AB3752" s="18"/>
      <c r="AC3752" s="18"/>
      <c r="AE3752" s="18"/>
      <c r="AF3752" s="18"/>
      <c r="AG3752" s="18"/>
      <c r="AI3752" s="18"/>
      <c r="AK3752" s="18"/>
      <c r="AL3752" s="18"/>
      <c r="AN3752" s="36"/>
      <c r="AO3752" s="36"/>
      <c r="AP3752" s="36"/>
      <c r="AQ3752" s="36"/>
      <c r="AR3752" s="36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G3752" s="18"/>
      <c r="BH3752" s="18"/>
      <c r="BI3752" s="18"/>
      <c r="BJ3752" s="18"/>
      <c r="BK3752" s="18"/>
      <c r="BL3752" s="18"/>
      <c r="BM3752" s="18"/>
      <c r="BN3752" s="18"/>
      <c r="BO3752" s="18"/>
      <c r="BP3752" s="18"/>
      <c r="BQ3752" s="18"/>
    </row>
    <row r="3753" spans="6:69" x14ac:dyDescent="0.25">
      <c r="F3753" s="18"/>
      <c r="G3753" s="18"/>
      <c r="H3753" s="252"/>
      <c r="I3753" s="18"/>
      <c r="J3753" s="18"/>
      <c r="W3753" s="215"/>
      <c r="X3753" s="18"/>
      <c r="Y3753" s="31"/>
      <c r="Z3753" s="31"/>
      <c r="AA3753" s="43"/>
      <c r="AB3753" s="18"/>
      <c r="AC3753" s="18"/>
      <c r="AE3753" s="18"/>
      <c r="AF3753" s="18"/>
      <c r="AG3753" s="18"/>
      <c r="AI3753" s="18"/>
      <c r="AK3753" s="18"/>
      <c r="AL3753" s="18"/>
      <c r="AN3753" s="36"/>
      <c r="AO3753" s="36"/>
      <c r="AP3753" s="36"/>
      <c r="AQ3753" s="36"/>
      <c r="AR3753" s="36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G3753" s="18"/>
      <c r="BH3753" s="18"/>
      <c r="BI3753" s="18"/>
      <c r="BJ3753" s="18"/>
      <c r="BK3753" s="18"/>
      <c r="BL3753" s="18"/>
      <c r="BM3753" s="18"/>
      <c r="BN3753" s="18"/>
      <c r="BO3753" s="18"/>
      <c r="BP3753" s="18"/>
      <c r="BQ3753" s="18"/>
    </row>
    <row r="3754" spans="6:69" x14ac:dyDescent="0.25">
      <c r="F3754" s="18"/>
      <c r="G3754" s="18"/>
      <c r="H3754" s="252"/>
      <c r="I3754" s="18"/>
      <c r="J3754" s="18"/>
      <c r="W3754" s="215"/>
      <c r="X3754" s="18"/>
      <c r="Y3754" s="31"/>
      <c r="Z3754" s="31"/>
      <c r="AA3754" s="43"/>
      <c r="AB3754" s="18"/>
      <c r="AC3754" s="18"/>
      <c r="AE3754" s="18"/>
      <c r="AF3754" s="18"/>
      <c r="AG3754" s="18"/>
      <c r="AI3754" s="18"/>
      <c r="AK3754" s="18"/>
      <c r="AL3754" s="18"/>
      <c r="AN3754" s="36"/>
      <c r="AO3754" s="36"/>
      <c r="AP3754" s="36"/>
      <c r="AQ3754" s="36"/>
      <c r="AR3754" s="36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G3754" s="18"/>
      <c r="BH3754" s="18"/>
      <c r="BI3754" s="18"/>
      <c r="BJ3754" s="18"/>
      <c r="BK3754" s="18"/>
      <c r="BL3754" s="18"/>
      <c r="BM3754" s="18"/>
      <c r="BN3754" s="18"/>
      <c r="BO3754" s="18"/>
      <c r="BP3754" s="18"/>
      <c r="BQ3754" s="18"/>
    </row>
    <row r="3755" spans="6:69" x14ac:dyDescent="0.25">
      <c r="F3755" s="18"/>
      <c r="G3755" s="18"/>
      <c r="H3755" s="252"/>
      <c r="I3755" s="18"/>
      <c r="J3755" s="18"/>
      <c r="W3755" s="215"/>
      <c r="X3755" s="18"/>
      <c r="Y3755" s="31"/>
      <c r="Z3755" s="31"/>
      <c r="AA3755" s="43"/>
      <c r="AB3755" s="18"/>
      <c r="AC3755" s="18"/>
      <c r="AE3755" s="18"/>
      <c r="AF3755" s="18"/>
      <c r="AG3755" s="18"/>
      <c r="AI3755" s="18"/>
      <c r="AK3755" s="18"/>
      <c r="AL3755" s="18"/>
      <c r="AN3755" s="36"/>
      <c r="AO3755" s="36"/>
      <c r="AP3755" s="36"/>
      <c r="AQ3755" s="36"/>
      <c r="AR3755" s="36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8"/>
      <c r="BL3755" s="18"/>
      <c r="BM3755" s="18"/>
      <c r="BN3755" s="18"/>
      <c r="BO3755" s="18"/>
      <c r="BP3755" s="18"/>
      <c r="BQ3755" s="18"/>
    </row>
    <row r="3756" spans="6:69" x14ac:dyDescent="0.25">
      <c r="F3756" s="18"/>
      <c r="G3756" s="18"/>
      <c r="H3756" s="252"/>
      <c r="I3756" s="18"/>
      <c r="J3756" s="18"/>
      <c r="W3756" s="215"/>
      <c r="X3756" s="18"/>
      <c r="Y3756" s="31"/>
      <c r="Z3756" s="31"/>
      <c r="AA3756" s="43"/>
      <c r="AB3756" s="18"/>
      <c r="AC3756" s="18"/>
      <c r="AE3756" s="18"/>
      <c r="AF3756" s="18"/>
      <c r="AG3756" s="18"/>
      <c r="AI3756" s="18"/>
      <c r="AK3756" s="18"/>
      <c r="AL3756" s="18"/>
      <c r="AN3756" s="36"/>
      <c r="AO3756" s="36"/>
      <c r="AP3756" s="36"/>
      <c r="AQ3756" s="36"/>
      <c r="AR3756" s="36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G3756" s="18"/>
      <c r="BH3756" s="18"/>
      <c r="BI3756" s="18"/>
      <c r="BJ3756" s="18"/>
      <c r="BK3756" s="18"/>
      <c r="BL3756" s="18"/>
      <c r="BM3756" s="18"/>
      <c r="BN3756" s="18"/>
      <c r="BO3756" s="18"/>
      <c r="BP3756" s="18"/>
      <c r="BQ3756" s="18"/>
    </row>
    <row r="3757" spans="6:69" x14ac:dyDescent="0.25">
      <c r="F3757" s="18"/>
      <c r="G3757" s="18"/>
      <c r="H3757" s="252"/>
      <c r="I3757" s="18"/>
      <c r="J3757" s="18"/>
      <c r="W3757" s="215"/>
      <c r="X3757" s="18"/>
      <c r="Y3757" s="31"/>
      <c r="Z3757" s="31"/>
      <c r="AA3757" s="43"/>
      <c r="AB3757" s="18"/>
      <c r="AC3757" s="18"/>
      <c r="AE3757" s="18"/>
      <c r="AF3757" s="18"/>
      <c r="AG3757" s="18"/>
      <c r="AI3757" s="18"/>
      <c r="AK3757" s="18"/>
      <c r="AL3757" s="18"/>
      <c r="AN3757" s="36"/>
      <c r="AO3757" s="36"/>
      <c r="AP3757" s="36"/>
      <c r="AQ3757" s="36"/>
      <c r="AR3757" s="36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G3757" s="18"/>
      <c r="BH3757" s="18"/>
      <c r="BI3757" s="18"/>
      <c r="BJ3757" s="18"/>
      <c r="BK3757" s="18"/>
      <c r="BL3757" s="18"/>
      <c r="BM3757" s="18"/>
      <c r="BN3757" s="18"/>
      <c r="BO3757" s="18"/>
      <c r="BP3757" s="18"/>
      <c r="BQ3757" s="18"/>
    </row>
    <row r="3758" spans="6:69" x14ac:dyDescent="0.25">
      <c r="F3758" s="18"/>
      <c r="G3758" s="18"/>
      <c r="H3758" s="252"/>
      <c r="I3758" s="18"/>
      <c r="J3758" s="18"/>
      <c r="W3758" s="215"/>
      <c r="X3758" s="18"/>
      <c r="Y3758" s="31"/>
      <c r="Z3758" s="31"/>
      <c r="AA3758" s="43"/>
      <c r="AB3758" s="18"/>
      <c r="AC3758" s="18"/>
      <c r="AE3758" s="18"/>
      <c r="AF3758" s="18"/>
      <c r="AG3758" s="18"/>
      <c r="AI3758" s="18"/>
      <c r="AK3758" s="18"/>
      <c r="AL3758" s="18"/>
      <c r="AN3758" s="36"/>
      <c r="AO3758" s="36"/>
      <c r="AP3758" s="36"/>
      <c r="AQ3758" s="36"/>
      <c r="AR3758" s="36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G3758" s="18"/>
      <c r="BH3758" s="18"/>
      <c r="BI3758" s="18"/>
      <c r="BJ3758" s="18"/>
      <c r="BK3758" s="18"/>
      <c r="BL3758" s="18"/>
      <c r="BM3758" s="18"/>
      <c r="BN3758" s="18"/>
      <c r="BO3758" s="18"/>
      <c r="BP3758" s="18"/>
      <c r="BQ3758" s="18"/>
    </row>
    <row r="3759" spans="6:69" x14ac:dyDescent="0.25">
      <c r="F3759" s="18"/>
      <c r="G3759" s="18"/>
      <c r="H3759" s="252"/>
      <c r="I3759" s="18"/>
      <c r="J3759" s="18"/>
      <c r="W3759" s="215"/>
      <c r="X3759" s="18"/>
      <c r="Y3759" s="31"/>
      <c r="Z3759" s="31"/>
      <c r="AA3759" s="43"/>
      <c r="AB3759" s="18"/>
      <c r="AC3759" s="18"/>
      <c r="AE3759" s="18"/>
      <c r="AF3759" s="18"/>
      <c r="AG3759" s="18"/>
      <c r="AI3759" s="18"/>
      <c r="AK3759" s="18"/>
      <c r="AL3759" s="18"/>
      <c r="AN3759" s="36"/>
      <c r="AO3759" s="36"/>
      <c r="AP3759" s="36"/>
      <c r="AQ3759" s="36"/>
      <c r="AR3759" s="36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8"/>
      <c r="BL3759" s="18"/>
      <c r="BM3759" s="18"/>
      <c r="BN3759" s="18"/>
      <c r="BO3759" s="18"/>
      <c r="BP3759" s="18"/>
      <c r="BQ3759" s="18"/>
    </row>
    <row r="3760" spans="6:69" x14ac:dyDescent="0.25">
      <c r="F3760" s="18"/>
      <c r="G3760" s="18"/>
      <c r="H3760" s="252"/>
      <c r="I3760" s="18"/>
      <c r="J3760" s="18"/>
      <c r="W3760" s="215"/>
      <c r="X3760" s="18"/>
      <c r="Y3760" s="31"/>
      <c r="Z3760" s="31"/>
      <c r="AA3760" s="43"/>
      <c r="AB3760" s="18"/>
      <c r="AC3760" s="18"/>
      <c r="AE3760" s="18"/>
      <c r="AF3760" s="18"/>
      <c r="AG3760" s="18"/>
      <c r="AI3760" s="18"/>
      <c r="AK3760" s="18"/>
      <c r="AL3760" s="18"/>
      <c r="AN3760" s="36"/>
      <c r="AO3760" s="36"/>
      <c r="AP3760" s="36"/>
      <c r="AQ3760" s="36"/>
      <c r="AR3760" s="36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G3760" s="18"/>
      <c r="BH3760" s="18"/>
      <c r="BI3760" s="18"/>
      <c r="BJ3760" s="18"/>
      <c r="BK3760" s="18"/>
      <c r="BL3760" s="18"/>
      <c r="BM3760" s="18"/>
      <c r="BN3760" s="18"/>
      <c r="BO3760" s="18"/>
      <c r="BP3760" s="18"/>
      <c r="BQ3760" s="18"/>
    </row>
    <row r="3761" spans="6:69" x14ac:dyDescent="0.25">
      <c r="F3761" s="18"/>
      <c r="G3761" s="18"/>
      <c r="H3761" s="252"/>
      <c r="I3761" s="18"/>
      <c r="J3761" s="18"/>
      <c r="W3761" s="215"/>
      <c r="X3761" s="18"/>
      <c r="Y3761" s="31"/>
      <c r="Z3761" s="31"/>
      <c r="AA3761" s="43"/>
      <c r="AB3761" s="18"/>
      <c r="AC3761" s="18"/>
      <c r="AE3761" s="18"/>
      <c r="AF3761" s="18"/>
      <c r="AG3761" s="18"/>
      <c r="AI3761" s="18"/>
      <c r="AK3761" s="18"/>
      <c r="AL3761" s="18"/>
      <c r="AN3761" s="36"/>
      <c r="AO3761" s="36"/>
      <c r="AP3761" s="36"/>
      <c r="AQ3761" s="36"/>
      <c r="AR3761" s="36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8"/>
      <c r="BL3761" s="18"/>
      <c r="BM3761" s="18"/>
      <c r="BN3761" s="18"/>
      <c r="BO3761" s="18"/>
      <c r="BP3761" s="18"/>
      <c r="BQ3761" s="18"/>
    </row>
    <row r="3762" spans="6:69" x14ac:dyDescent="0.25">
      <c r="F3762" s="18"/>
      <c r="G3762" s="18"/>
      <c r="H3762" s="252"/>
      <c r="I3762" s="18"/>
      <c r="J3762" s="18"/>
      <c r="W3762" s="215"/>
      <c r="X3762" s="18"/>
      <c r="Y3762" s="31"/>
      <c r="Z3762" s="31"/>
      <c r="AA3762" s="43"/>
      <c r="AB3762" s="18"/>
      <c r="AC3762" s="18"/>
      <c r="AE3762" s="18"/>
      <c r="AF3762" s="18"/>
      <c r="AG3762" s="18"/>
      <c r="AI3762" s="18"/>
      <c r="AK3762" s="18"/>
      <c r="AL3762" s="18"/>
      <c r="AN3762" s="36"/>
      <c r="AO3762" s="36"/>
      <c r="AP3762" s="36"/>
      <c r="AQ3762" s="36"/>
      <c r="AR3762" s="36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G3762" s="18"/>
      <c r="BH3762" s="18"/>
      <c r="BI3762" s="18"/>
      <c r="BJ3762" s="18"/>
      <c r="BK3762" s="18"/>
      <c r="BL3762" s="18"/>
      <c r="BM3762" s="18"/>
      <c r="BN3762" s="18"/>
      <c r="BO3762" s="18"/>
      <c r="BP3762" s="18"/>
      <c r="BQ3762" s="18"/>
    </row>
    <row r="3763" spans="6:69" x14ac:dyDescent="0.25">
      <c r="F3763" s="18"/>
      <c r="G3763" s="18"/>
      <c r="H3763" s="252"/>
      <c r="I3763" s="18"/>
      <c r="J3763" s="18"/>
      <c r="W3763" s="215"/>
      <c r="X3763" s="18"/>
      <c r="Y3763" s="31"/>
      <c r="Z3763" s="31"/>
      <c r="AA3763" s="43"/>
      <c r="AB3763" s="18"/>
      <c r="AC3763" s="18"/>
      <c r="AE3763" s="18"/>
      <c r="AF3763" s="18"/>
      <c r="AG3763" s="18"/>
      <c r="AI3763" s="18"/>
      <c r="AK3763" s="18"/>
      <c r="AL3763" s="18"/>
      <c r="AN3763" s="36"/>
      <c r="AO3763" s="36"/>
      <c r="AP3763" s="36"/>
      <c r="AQ3763" s="36"/>
      <c r="AR3763" s="36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8"/>
      <c r="BL3763" s="18"/>
      <c r="BM3763" s="18"/>
      <c r="BN3763" s="18"/>
      <c r="BO3763" s="18"/>
      <c r="BP3763" s="18"/>
      <c r="BQ3763" s="18"/>
    </row>
    <row r="3764" spans="6:69" x14ac:dyDescent="0.25">
      <c r="F3764" s="18"/>
      <c r="G3764" s="18"/>
      <c r="H3764" s="252"/>
      <c r="I3764" s="18"/>
      <c r="J3764" s="18"/>
      <c r="W3764" s="215"/>
      <c r="X3764" s="18"/>
      <c r="Y3764" s="31"/>
      <c r="Z3764" s="31"/>
      <c r="AA3764" s="43"/>
      <c r="AB3764" s="18"/>
      <c r="AC3764" s="18"/>
      <c r="AE3764" s="18"/>
      <c r="AF3764" s="18"/>
      <c r="AG3764" s="18"/>
      <c r="AI3764" s="18"/>
      <c r="AK3764" s="18"/>
      <c r="AL3764" s="18"/>
      <c r="AN3764" s="36"/>
      <c r="AO3764" s="36"/>
      <c r="AP3764" s="36"/>
      <c r="AQ3764" s="36"/>
      <c r="AR3764" s="36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G3764" s="18"/>
      <c r="BH3764" s="18"/>
      <c r="BI3764" s="18"/>
      <c r="BJ3764" s="18"/>
      <c r="BK3764" s="18"/>
      <c r="BL3764" s="18"/>
      <c r="BM3764" s="18"/>
      <c r="BN3764" s="18"/>
      <c r="BO3764" s="18"/>
      <c r="BP3764" s="18"/>
      <c r="BQ3764" s="18"/>
    </row>
    <row r="3765" spans="6:69" x14ac:dyDescent="0.25">
      <c r="F3765" s="18"/>
      <c r="G3765" s="18"/>
      <c r="H3765" s="252"/>
      <c r="I3765" s="18"/>
      <c r="J3765" s="18"/>
      <c r="W3765" s="215"/>
      <c r="X3765" s="18"/>
      <c r="Y3765" s="31"/>
      <c r="Z3765" s="31"/>
      <c r="AA3765" s="43"/>
      <c r="AB3765" s="18"/>
      <c r="AC3765" s="18"/>
      <c r="AE3765" s="18"/>
      <c r="AF3765" s="18"/>
      <c r="AG3765" s="18"/>
      <c r="AI3765" s="18"/>
      <c r="AK3765" s="18"/>
      <c r="AL3765" s="18"/>
      <c r="AN3765" s="36"/>
      <c r="AO3765" s="36"/>
      <c r="AP3765" s="36"/>
      <c r="AQ3765" s="36"/>
      <c r="AR3765" s="36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8"/>
      <c r="BL3765" s="18"/>
      <c r="BM3765" s="18"/>
      <c r="BN3765" s="18"/>
      <c r="BO3765" s="18"/>
      <c r="BP3765" s="18"/>
      <c r="BQ3765" s="18"/>
    </row>
    <row r="3766" spans="6:69" x14ac:dyDescent="0.25">
      <c r="F3766" s="18"/>
      <c r="G3766" s="18"/>
      <c r="H3766" s="252"/>
      <c r="I3766" s="18"/>
      <c r="J3766" s="18"/>
      <c r="W3766" s="215"/>
      <c r="X3766" s="18"/>
      <c r="Y3766" s="31"/>
      <c r="Z3766" s="31"/>
      <c r="AA3766" s="43"/>
      <c r="AB3766" s="18"/>
      <c r="AC3766" s="18"/>
      <c r="AE3766" s="18"/>
      <c r="AF3766" s="18"/>
      <c r="AG3766" s="18"/>
      <c r="AI3766" s="18"/>
      <c r="AK3766" s="18"/>
      <c r="AL3766" s="18"/>
      <c r="AN3766" s="36"/>
      <c r="AO3766" s="36"/>
      <c r="AP3766" s="36"/>
      <c r="AQ3766" s="36"/>
      <c r="AR3766" s="36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G3766" s="18"/>
      <c r="BH3766" s="18"/>
      <c r="BI3766" s="18"/>
      <c r="BJ3766" s="18"/>
      <c r="BK3766" s="18"/>
      <c r="BL3766" s="18"/>
      <c r="BM3766" s="18"/>
      <c r="BN3766" s="18"/>
      <c r="BO3766" s="18"/>
      <c r="BP3766" s="18"/>
      <c r="BQ3766" s="18"/>
    </row>
    <row r="3767" spans="6:69" x14ac:dyDescent="0.25">
      <c r="F3767" s="18"/>
      <c r="G3767" s="18"/>
      <c r="H3767" s="252"/>
      <c r="I3767" s="18"/>
      <c r="J3767" s="18"/>
      <c r="W3767" s="215"/>
      <c r="X3767" s="18"/>
      <c r="Y3767" s="31"/>
      <c r="Z3767" s="31"/>
      <c r="AA3767" s="43"/>
      <c r="AB3767" s="18"/>
      <c r="AC3767" s="18"/>
      <c r="AE3767" s="18"/>
      <c r="AF3767" s="18"/>
      <c r="AG3767" s="18"/>
      <c r="AI3767" s="18"/>
      <c r="AK3767" s="18"/>
      <c r="AL3767" s="18"/>
      <c r="AN3767" s="36"/>
      <c r="AO3767" s="36"/>
      <c r="AP3767" s="36"/>
      <c r="AQ3767" s="36"/>
      <c r="AR3767" s="36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8"/>
      <c r="BL3767" s="18"/>
      <c r="BM3767" s="18"/>
      <c r="BN3767" s="18"/>
      <c r="BO3767" s="18"/>
      <c r="BP3767" s="18"/>
      <c r="BQ3767" s="18"/>
    </row>
    <row r="3768" spans="6:69" x14ac:dyDescent="0.25">
      <c r="F3768" s="18"/>
      <c r="G3768" s="18"/>
      <c r="H3768" s="252"/>
      <c r="I3768" s="18"/>
      <c r="J3768" s="18"/>
      <c r="W3768" s="215"/>
      <c r="X3768" s="18"/>
      <c r="Y3768" s="31"/>
      <c r="Z3768" s="31"/>
      <c r="AA3768" s="43"/>
      <c r="AB3768" s="18"/>
      <c r="AC3768" s="18"/>
      <c r="AE3768" s="18"/>
      <c r="AF3768" s="18"/>
      <c r="AG3768" s="18"/>
      <c r="AI3768" s="18"/>
      <c r="AK3768" s="18"/>
      <c r="AL3768" s="18"/>
      <c r="AN3768" s="36"/>
      <c r="AO3768" s="36"/>
      <c r="AP3768" s="36"/>
      <c r="AQ3768" s="36"/>
      <c r="AR3768" s="36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G3768" s="18"/>
      <c r="BH3768" s="18"/>
      <c r="BI3768" s="18"/>
      <c r="BJ3768" s="18"/>
      <c r="BK3768" s="18"/>
      <c r="BL3768" s="18"/>
      <c r="BM3768" s="18"/>
      <c r="BN3768" s="18"/>
      <c r="BO3768" s="18"/>
      <c r="BP3768" s="18"/>
      <c r="BQ3768" s="18"/>
    </row>
    <row r="3769" spans="6:69" x14ac:dyDescent="0.25">
      <c r="F3769" s="18"/>
      <c r="G3769" s="18"/>
      <c r="H3769" s="252"/>
      <c r="I3769" s="18"/>
      <c r="J3769" s="18"/>
      <c r="W3769" s="215"/>
      <c r="X3769" s="18"/>
      <c r="Y3769" s="31"/>
      <c r="Z3769" s="31"/>
      <c r="AA3769" s="43"/>
      <c r="AB3769" s="18"/>
      <c r="AC3769" s="18"/>
      <c r="AE3769" s="18"/>
      <c r="AF3769" s="18"/>
      <c r="AG3769" s="18"/>
      <c r="AI3769" s="18"/>
      <c r="AK3769" s="18"/>
      <c r="AL3769" s="18"/>
      <c r="AN3769" s="36"/>
      <c r="AO3769" s="36"/>
      <c r="AP3769" s="36"/>
      <c r="AQ3769" s="36"/>
      <c r="AR3769" s="36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8"/>
      <c r="BL3769" s="18"/>
      <c r="BM3769" s="18"/>
      <c r="BN3769" s="18"/>
      <c r="BO3769" s="18"/>
      <c r="BP3769" s="18"/>
      <c r="BQ3769" s="18"/>
    </row>
    <row r="3770" spans="6:69" x14ac:dyDescent="0.25">
      <c r="F3770" s="18"/>
      <c r="G3770" s="18"/>
      <c r="H3770" s="252"/>
      <c r="I3770" s="18"/>
      <c r="J3770" s="18"/>
      <c r="W3770" s="215"/>
      <c r="X3770" s="18"/>
      <c r="Y3770" s="31"/>
      <c r="Z3770" s="31"/>
      <c r="AA3770" s="43"/>
      <c r="AB3770" s="18"/>
      <c r="AC3770" s="18"/>
      <c r="AE3770" s="18"/>
      <c r="AF3770" s="18"/>
      <c r="AG3770" s="18"/>
      <c r="AI3770" s="18"/>
      <c r="AK3770" s="18"/>
      <c r="AL3770" s="18"/>
      <c r="AN3770" s="36"/>
      <c r="AO3770" s="36"/>
      <c r="AP3770" s="36"/>
      <c r="AQ3770" s="36"/>
      <c r="AR3770" s="36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G3770" s="18"/>
      <c r="BH3770" s="18"/>
      <c r="BI3770" s="18"/>
      <c r="BJ3770" s="18"/>
      <c r="BK3770" s="18"/>
      <c r="BL3770" s="18"/>
      <c r="BM3770" s="18"/>
      <c r="BN3770" s="18"/>
      <c r="BO3770" s="18"/>
      <c r="BP3770" s="18"/>
      <c r="BQ3770" s="18"/>
    </row>
    <row r="3771" spans="6:69" x14ac:dyDescent="0.25">
      <c r="F3771" s="18"/>
      <c r="G3771" s="18"/>
      <c r="H3771" s="252"/>
      <c r="I3771" s="18"/>
      <c r="J3771" s="18"/>
      <c r="W3771" s="215"/>
      <c r="X3771" s="18"/>
      <c r="Y3771" s="31"/>
      <c r="Z3771" s="31"/>
      <c r="AA3771" s="43"/>
      <c r="AB3771" s="18"/>
      <c r="AC3771" s="18"/>
      <c r="AE3771" s="18"/>
      <c r="AF3771" s="18"/>
      <c r="AG3771" s="18"/>
      <c r="AI3771" s="18"/>
      <c r="AK3771" s="18"/>
      <c r="AL3771" s="18"/>
      <c r="AN3771" s="36"/>
      <c r="AO3771" s="36"/>
      <c r="AP3771" s="36"/>
      <c r="AQ3771" s="36"/>
      <c r="AR3771" s="36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8"/>
      <c r="BL3771" s="18"/>
      <c r="BM3771" s="18"/>
      <c r="BN3771" s="18"/>
      <c r="BO3771" s="18"/>
      <c r="BP3771" s="18"/>
      <c r="BQ3771" s="18"/>
    </row>
    <row r="3772" spans="6:69" x14ac:dyDescent="0.25">
      <c r="F3772" s="18"/>
      <c r="G3772" s="18"/>
      <c r="H3772" s="252"/>
      <c r="I3772" s="18"/>
      <c r="J3772" s="18"/>
      <c r="W3772" s="215"/>
      <c r="X3772" s="18"/>
      <c r="Y3772" s="31"/>
      <c r="Z3772" s="31"/>
      <c r="AA3772" s="43"/>
      <c r="AB3772" s="18"/>
      <c r="AC3772" s="18"/>
      <c r="AE3772" s="18"/>
      <c r="AF3772" s="18"/>
      <c r="AG3772" s="18"/>
      <c r="AI3772" s="18"/>
      <c r="AK3772" s="18"/>
      <c r="AL3772" s="18"/>
      <c r="AN3772" s="36"/>
      <c r="AO3772" s="36"/>
      <c r="AP3772" s="36"/>
      <c r="AQ3772" s="36"/>
      <c r="AR3772" s="36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G3772" s="18"/>
      <c r="BH3772" s="18"/>
      <c r="BI3772" s="18"/>
      <c r="BJ3772" s="18"/>
      <c r="BK3772" s="18"/>
      <c r="BL3772" s="18"/>
      <c r="BM3772" s="18"/>
      <c r="BN3772" s="18"/>
      <c r="BO3772" s="18"/>
      <c r="BP3772" s="18"/>
      <c r="BQ3772" s="18"/>
    </row>
    <row r="3773" spans="6:69" x14ac:dyDescent="0.25">
      <c r="F3773" s="18"/>
      <c r="G3773" s="18"/>
      <c r="H3773" s="252"/>
      <c r="I3773" s="18"/>
      <c r="J3773" s="18"/>
      <c r="W3773" s="215"/>
      <c r="X3773" s="18"/>
      <c r="Y3773" s="31"/>
      <c r="Z3773" s="31"/>
      <c r="AA3773" s="43"/>
      <c r="AB3773" s="18"/>
      <c r="AC3773" s="18"/>
      <c r="AE3773" s="18"/>
      <c r="AF3773" s="18"/>
      <c r="AG3773" s="18"/>
      <c r="AI3773" s="18"/>
      <c r="AK3773" s="18"/>
      <c r="AL3773" s="18"/>
      <c r="AN3773" s="36"/>
      <c r="AO3773" s="36"/>
      <c r="AP3773" s="36"/>
      <c r="AQ3773" s="36"/>
      <c r="AR3773" s="36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8"/>
      <c r="BL3773" s="18"/>
      <c r="BM3773" s="18"/>
      <c r="BN3773" s="18"/>
      <c r="BO3773" s="18"/>
      <c r="BP3773" s="18"/>
      <c r="BQ3773" s="18"/>
    </row>
    <row r="3774" spans="6:69" x14ac:dyDescent="0.25">
      <c r="F3774" s="18"/>
      <c r="G3774" s="18"/>
      <c r="H3774" s="252"/>
      <c r="I3774" s="18"/>
      <c r="J3774" s="18"/>
      <c r="W3774" s="215"/>
      <c r="X3774" s="18"/>
      <c r="Y3774" s="31"/>
      <c r="Z3774" s="31"/>
      <c r="AA3774" s="43"/>
      <c r="AB3774" s="18"/>
      <c r="AC3774" s="18"/>
      <c r="AE3774" s="18"/>
      <c r="AF3774" s="18"/>
      <c r="AG3774" s="18"/>
      <c r="AI3774" s="18"/>
      <c r="AK3774" s="18"/>
      <c r="AL3774" s="18"/>
      <c r="AN3774" s="36"/>
      <c r="AO3774" s="36"/>
      <c r="AP3774" s="36"/>
      <c r="AQ3774" s="36"/>
      <c r="AR3774" s="36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G3774" s="18"/>
      <c r="BH3774" s="18"/>
      <c r="BI3774" s="18"/>
      <c r="BJ3774" s="18"/>
      <c r="BK3774" s="18"/>
      <c r="BL3774" s="18"/>
      <c r="BM3774" s="18"/>
      <c r="BN3774" s="18"/>
      <c r="BO3774" s="18"/>
      <c r="BP3774" s="18"/>
      <c r="BQ3774" s="18"/>
    </row>
    <row r="3775" spans="6:69" x14ac:dyDescent="0.25">
      <c r="F3775" s="18"/>
      <c r="G3775" s="18"/>
      <c r="H3775" s="252"/>
      <c r="I3775" s="18"/>
      <c r="J3775" s="18"/>
      <c r="W3775" s="215"/>
      <c r="X3775" s="18"/>
      <c r="Y3775" s="31"/>
      <c r="Z3775" s="31"/>
      <c r="AA3775" s="43"/>
      <c r="AB3775" s="18"/>
      <c r="AC3775" s="18"/>
      <c r="AE3775" s="18"/>
      <c r="AF3775" s="18"/>
      <c r="AG3775" s="18"/>
      <c r="AI3775" s="18"/>
      <c r="AK3775" s="18"/>
      <c r="AL3775" s="18"/>
      <c r="AN3775" s="36"/>
      <c r="AO3775" s="36"/>
      <c r="AP3775" s="36"/>
      <c r="AQ3775" s="36"/>
      <c r="AR3775" s="36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8"/>
      <c r="BL3775" s="18"/>
      <c r="BM3775" s="18"/>
      <c r="BN3775" s="18"/>
      <c r="BO3775" s="18"/>
      <c r="BP3775" s="18"/>
      <c r="BQ3775" s="18"/>
    </row>
    <row r="3776" spans="6:69" x14ac:dyDescent="0.25">
      <c r="F3776" s="18"/>
      <c r="G3776" s="18"/>
      <c r="H3776" s="252"/>
      <c r="I3776" s="18"/>
      <c r="J3776" s="18"/>
      <c r="W3776" s="215"/>
      <c r="X3776" s="18"/>
      <c r="Y3776" s="31"/>
      <c r="Z3776" s="31"/>
      <c r="AA3776" s="43"/>
      <c r="AB3776" s="18"/>
      <c r="AC3776" s="18"/>
      <c r="AE3776" s="18"/>
      <c r="AF3776" s="18"/>
      <c r="AG3776" s="18"/>
      <c r="AI3776" s="18"/>
      <c r="AK3776" s="18"/>
      <c r="AL3776" s="18"/>
      <c r="AN3776" s="36"/>
      <c r="AO3776" s="36"/>
      <c r="AP3776" s="36"/>
      <c r="AQ3776" s="36"/>
      <c r="AR3776" s="36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G3776" s="18"/>
      <c r="BH3776" s="18"/>
      <c r="BI3776" s="18"/>
      <c r="BJ3776" s="18"/>
      <c r="BK3776" s="18"/>
      <c r="BL3776" s="18"/>
      <c r="BM3776" s="18"/>
      <c r="BN3776" s="18"/>
      <c r="BO3776" s="18"/>
      <c r="BP3776" s="18"/>
      <c r="BQ3776" s="18"/>
    </row>
    <row r="3777" spans="6:69" x14ac:dyDescent="0.25">
      <c r="F3777" s="18"/>
      <c r="G3777" s="18"/>
      <c r="H3777" s="252"/>
      <c r="I3777" s="18"/>
      <c r="J3777" s="18"/>
      <c r="W3777" s="215"/>
      <c r="X3777" s="18"/>
      <c r="Y3777" s="31"/>
      <c r="Z3777" s="31"/>
      <c r="AA3777" s="43"/>
      <c r="AB3777" s="18"/>
      <c r="AC3777" s="18"/>
      <c r="AE3777" s="18"/>
      <c r="AF3777" s="18"/>
      <c r="AG3777" s="18"/>
      <c r="AI3777" s="18"/>
      <c r="AK3777" s="18"/>
      <c r="AL3777" s="18"/>
      <c r="AN3777" s="36"/>
      <c r="AO3777" s="36"/>
      <c r="AP3777" s="36"/>
      <c r="AQ3777" s="36"/>
      <c r="AR3777" s="36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8"/>
      <c r="BL3777" s="18"/>
      <c r="BM3777" s="18"/>
      <c r="BN3777" s="18"/>
      <c r="BO3777" s="18"/>
      <c r="BP3777" s="18"/>
      <c r="BQ3777" s="18"/>
    </row>
    <row r="3778" spans="6:69" x14ac:dyDescent="0.25">
      <c r="F3778" s="18"/>
      <c r="G3778" s="18"/>
      <c r="H3778" s="252"/>
      <c r="I3778" s="18"/>
      <c r="J3778" s="18"/>
      <c r="W3778" s="215"/>
      <c r="X3778" s="18"/>
      <c r="Y3778" s="31"/>
      <c r="Z3778" s="31"/>
      <c r="AA3778" s="43"/>
      <c r="AB3778" s="18"/>
      <c r="AC3778" s="18"/>
      <c r="AE3778" s="18"/>
      <c r="AF3778" s="18"/>
      <c r="AG3778" s="18"/>
      <c r="AI3778" s="18"/>
      <c r="AK3778" s="18"/>
      <c r="AL3778" s="18"/>
      <c r="AN3778" s="36"/>
      <c r="AO3778" s="36"/>
      <c r="AP3778" s="36"/>
      <c r="AQ3778" s="36"/>
      <c r="AR3778" s="36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G3778" s="18"/>
      <c r="BH3778" s="18"/>
      <c r="BI3778" s="18"/>
      <c r="BJ3778" s="18"/>
      <c r="BK3778" s="18"/>
      <c r="BL3778" s="18"/>
      <c r="BM3778" s="18"/>
      <c r="BN3778" s="18"/>
      <c r="BO3778" s="18"/>
      <c r="BP3778" s="18"/>
      <c r="BQ3778" s="18"/>
    </row>
    <row r="3779" spans="6:69" x14ac:dyDescent="0.25">
      <c r="F3779" s="18"/>
      <c r="G3779" s="18"/>
      <c r="H3779" s="252"/>
      <c r="I3779" s="18"/>
      <c r="J3779" s="18"/>
      <c r="W3779" s="215"/>
      <c r="X3779" s="18"/>
      <c r="Y3779" s="31"/>
      <c r="Z3779" s="31"/>
      <c r="AA3779" s="43"/>
      <c r="AB3779" s="18"/>
      <c r="AC3779" s="18"/>
      <c r="AE3779" s="18"/>
      <c r="AF3779" s="18"/>
      <c r="AG3779" s="18"/>
      <c r="AI3779" s="18"/>
      <c r="AK3779" s="18"/>
      <c r="AL3779" s="18"/>
      <c r="AN3779" s="36"/>
      <c r="AO3779" s="36"/>
      <c r="AP3779" s="36"/>
      <c r="AQ3779" s="36"/>
      <c r="AR3779" s="36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8"/>
      <c r="BL3779" s="18"/>
      <c r="BM3779" s="18"/>
      <c r="BN3779" s="18"/>
      <c r="BO3779" s="18"/>
      <c r="BP3779" s="18"/>
      <c r="BQ3779" s="18"/>
    </row>
    <row r="3780" spans="6:69" x14ac:dyDescent="0.25">
      <c r="F3780" s="18"/>
      <c r="G3780" s="18"/>
      <c r="H3780" s="252"/>
      <c r="I3780" s="18"/>
      <c r="J3780" s="18"/>
      <c r="W3780" s="215"/>
      <c r="X3780" s="18"/>
      <c r="Y3780" s="31"/>
      <c r="Z3780" s="31"/>
      <c r="AA3780" s="43"/>
      <c r="AB3780" s="18"/>
      <c r="AC3780" s="18"/>
      <c r="AE3780" s="18"/>
      <c r="AF3780" s="18"/>
      <c r="AG3780" s="18"/>
      <c r="AI3780" s="18"/>
      <c r="AK3780" s="18"/>
      <c r="AL3780" s="18"/>
      <c r="AN3780" s="36"/>
      <c r="AO3780" s="36"/>
      <c r="AP3780" s="36"/>
      <c r="AQ3780" s="36"/>
      <c r="AR3780" s="36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G3780" s="18"/>
      <c r="BH3780" s="18"/>
      <c r="BI3780" s="18"/>
      <c r="BJ3780" s="18"/>
      <c r="BK3780" s="18"/>
      <c r="BL3780" s="18"/>
      <c r="BM3780" s="18"/>
      <c r="BN3780" s="18"/>
      <c r="BO3780" s="18"/>
      <c r="BP3780" s="18"/>
      <c r="BQ3780" s="18"/>
    </row>
    <row r="3781" spans="6:69" x14ac:dyDescent="0.25">
      <c r="F3781" s="18"/>
      <c r="G3781" s="18"/>
      <c r="H3781" s="252"/>
      <c r="I3781" s="18"/>
      <c r="J3781" s="18"/>
      <c r="W3781" s="215"/>
      <c r="X3781" s="18"/>
      <c r="Y3781" s="31"/>
      <c r="Z3781" s="31"/>
      <c r="AA3781" s="43"/>
      <c r="AB3781" s="18"/>
      <c r="AC3781" s="18"/>
      <c r="AE3781" s="18"/>
      <c r="AF3781" s="18"/>
      <c r="AG3781" s="18"/>
      <c r="AI3781" s="18"/>
      <c r="AK3781" s="18"/>
      <c r="AL3781" s="18"/>
      <c r="AN3781" s="36"/>
      <c r="AO3781" s="36"/>
      <c r="AP3781" s="36"/>
      <c r="AQ3781" s="36"/>
      <c r="AR3781" s="36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8"/>
      <c r="BL3781" s="18"/>
      <c r="BM3781" s="18"/>
      <c r="BN3781" s="18"/>
      <c r="BO3781" s="18"/>
      <c r="BP3781" s="18"/>
      <c r="BQ3781" s="18"/>
    </row>
    <row r="3782" spans="6:69" x14ac:dyDescent="0.25">
      <c r="F3782" s="18"/>
      <c r="G3782" s="18"/>
      <c r="H3782" s="252"/>
      <c r="I3782" s="18"/>
      <c r="J3782" s="18"/>
      <c r="W3782" s="215"/>
      <c r="X3782" s="18"/>
      <c r="Y3782" s="31"/>
      <c r="Z3782" s="31"/>
      <c r="AA3782" s="43"/>
      <c r="AB3782" s="18"/>
      <c r="AC3782" s="18"/>
      <c r="AE3782" s="18"/>
      <c r="AF3782" s="18"/>
      <c r="AG3782" s="18"/>
      <c r="AI3782" s="18"/>
      <c r="AK3782" s="18"/>
      <c r="AL3782" s="18"/>
      <c r="AN3782" s="36"/>
      <c r="AO3782" s="36"/>
      <c r="AP3782" s="36"/>
      <c r="AQ3782" s="36"/>
      <c r="AR3782" s="36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G3782" s="18"/>
      <c r="BH3782" s="18"/>
      <c r="BI3782" s="18"/>
      <c r="BJ3782" s="18"/>
      <c r="BK3782" s="18"/>
      <c r="BL3782" s="18"/>
      <c r="BM3782" s="18"/>
      <c r="BN3782" s="18"/>
      <c r="BO3782" s="18"/>
      <c r="BP3782" s="18"/>
      <c r="BQ3782" s="18"/>
    </row>
    <row r="3783" spans="6:69" x14ac:dyDescent="0.25">
      <c r="F3783" s="18"/>
      <c r="G3783" s="18"/>
      <c r="H3783" s="252"/>
      <c r="I3783" s="18"/>
      <c r="J3783" s="18"/>
      <c r="W3783" s="215"/>
      <c r="X3783" s="18"/>
      <c r="Y3783" s="31"/>
      <c r="Z3783" s="31"/>
      <c r="AA3783" s="43"/>
      <c r="AB3783" s="18"/>
      <c r="AC3783" s="18"/>
      <c r="AE3783" s="18"/>
      <c r="AF3783" s="18"/>
      <c r="AG3783" s="18"/>
      <c r="AI3783" s="18"/>
      <c r="AK3783" s="18"/>
      <c r="AL3783" s="18"/>
      <c r="AN3783" s="36"/>
      <c r="AO3783" s="36"/>
      <c r="AP3783" s="36"/>
      <c r="AQ3783" s="36"/>
      <c r="AR3783" s="36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8"/>
      <c r="BL3783" s="18"/>
      <c r="BM3783" s="18"/>
      <c r="BN3783" s="18"/>
      <c r="BO3783" s="18"/>
      <c r="BP3783" s="18"/>
      <c r="BQ3783" s="18"/>
    </row>
    <row r="3784" spans="6:69" x14ac:dyDescent="0.25">
      <c r="F3784" s="18"/>
      <c r="G3784" s="18"/>
      <c r="H3784" s="252"/>
      <c r="I3784" s="18"/>
      <c r="J3784" s="18"/>
      <c r="W3784" s="215"/>
      <c r="X3784" s="18"/>
      <c r="Y3784" s="31"/>
      <c r="Z3784" s="31"/>
      <c r="AA3784" s="43"/>
      <c r="AB3784" s="18"/>
      <c r="AC3784" s="18"/>
      <c r="AE3784" s="18"/>
      <c r="AF3784" s="18"/>
      <c r="AG3784" s="18"/>
      <c r="AI3784" s="18"/>
      <c r="AK3784" s="18"/>
      <c r="AL3784" s="18"/>
      <c r="AN3784" s="36"/>
      <c r="AO3784" s="36"/>
      <c r="AP3784" s="36"/>
      <c r="AQ3784" s="36"/>
      <c r="AR3784" s="36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G3784" s="18"/>
      <c r="BH3784" s="18"/>
      <c r="BI3784" s="18"/>
      <c r="BJ3784" s="18"/>
      <c r="BK3784" s="18"/>
      <c r="BL3784" s="18"/>
      <c r="BM3784" s="18"/>
      <c r="BN3784" s="18"/>
      <c r="BO3784" s="18"/>
      <c r="BP3784" s="18"/>
      <c r="BQ3784" s="18"/>
    </row>
    <row r="3785" spans="6:69" x14ac:dyDescent="0.25">
      <c r="F3785" s="18"/>
      <c r="G3785" s="18"/>
      <c r="H3785" s="252"/>
      <c r="I3785" s="18"/>
      <c r="J3785" s="18"/>
      <c r="W3785" s="215"/>
      <c r="X3785" s="18"/>
      <c r="Y3785" s="31"/>
      <c r="Z3785" s="31"/>
      <c r="AA3785" s="43"/>
      <c r="AB3785" s="18"/>
      <c r="AC3785" s="18"/>
      <c r="AE3785" s="18"/>
      <c r="AF3785" s="18"/>
      <c r="AG3785" s="18"/>
      <c r="AI3785" s="18"/>
      <c r="AK3785" s="18"/>
      <c r="AL3785" s="18"/>
      <c r="AN3785" s="36"/>
      <c r="AO3785" s="36"/>
      <c r="AP3785" s="36"/>
      <c r="AQ3785" s="36"/>
      <c r="AR3785" s="36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8"/>
      <c r="BL3785" s="18"/>
      <c r="BM3785" s="18"/>
      <c r="BN3785" s="18"/>
      <c r="BO3785" s="18"/>
      <c r="BP3785" s="18"/>
      <c r="BQ3785" s="18"/>
    </row>
    <row r="3786" spans="6:69" x14ac:dyDescent="0.25">
      <c r="F3786" s="18"/>
      <c r="G3786" s="18"/>
      <c r="H3786" s="252"/>
      <c r="I3786" s="18"/>
      <c r="J3786" s="18"/>
      <c r="W3786" s="215"/>
      <c r="X3786" s="18"/>
      <c r="Y3786" s="31"/>
      <c r="Z3786" s="31"/>
      <c r="AA3786" s="43"/>
      <c r="AB3786" s="18"/>
      <c r="AC3786" s="18"/>
      <c r="AE3786" s="18"/>
      <c r="AF3786" s="18"/>
      <c r="AG3786" s="18"/>
      <c r="AI3786" s="18"/>
      <c r="AK3786" s="18"/>
      <c r="AL3786" s="18"/>
      <c r="AN3786" s="36"/>
      <c r="AO3786" s="36"/>
      <c r="AP3786" s="36"/>
      <c r="AQ3786" s="36"/>
      <c r="AR3786" s="36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G3786" s="18"/>
      <c r="BH3786" s="18"/>
      <c r="BI3786" s="18"/>
      <c r="BJ3786" s="18"/>
      <c r="BK3786" s="18"/>
      <c r="BL3786" s="18"/>
      <c r="BM3786" s="18"/>
      <c r="BN3786" s="18"/>
      <c r="BO3786" s="18"/>
      <c r="BP3786" s="18"/>
      <c r="BQ3786" s="18"/>
    </row>
    <row r="3787" spans="6:69" x14ac:dyDescent="0.25">
      <c r="F3787" s="18"/>
      <c r="G3787" s="18"/>
      <c r="H3787" s="252"/>
      <c r="I3787" s="18"/>
      <c r="J3787" s="18"/>
      <c r="W3787" s="215"/>
      <c r="X3787" s="18"/>
      <c r="Y3787" s="31"/>
      <c r="Z3787" s="31"/>
      <c r="AA3787" s="43"/>
      <c r="AB3787" s="18"/>
      <c r="AC3787" s="18"/>
      <c r="AE3787" s="18"/>
      <c r="AF3787" s="18"/>
      <c r="AG3787" s="18"/>
      <c r="AI3787" s="18"/>
      <c r="AK3787" s="18"/>
      <c r="AL3787" s="18"/>
      <c r="AN3787" s="36"/>
      <c r="AO3787" s="36"/>
      <c r="AP3787" s="36"/>
      <c r="AQ3787" s="36"/>
      <c r="AR3787" s="36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8"/>
      <c r="BL3787" s="18"/>
      <c r="BM3787" s="18"/>
      <c r="BN3787" s="18"/>
      <c r="BO3787" s="18"/>
      <c r="BP3787" s="18"/>
      <c r="BQ3787" s="18"/>
    </row>
    <row r="3788" spans="6:69" x14ac:dyDescent="0.25">
      <c r="F3788" s="18"/>
      <c r="G3788" s="18"/>
      <c r="H3788" s="252"/>
      <c r="I3788" s="18"/>
      <c r="J3788" s="18"/>
      <c r="W3788" s="215"/>
      <c r="X3788" s="18"/>
      <c r="Y3788" s="31"/>
      <c r="Z3788" s="31"/>
      <c r="AA3788" s="43"/>
      <c r="AB3788" s="18"/>
      <c r="AC3788" s="18"/>
      <c r="AE3788" s="18"/>
      <c r="AF3788" s="18"/>
      <c r="AG3788" s="18"/>
      <c r="AI3788" s="18"/>
      <c r="AK3788" s="18"/>
      <c r="AL3788" s="18"/>
      <c r="AN3788" s="36"/>
      <c r="AO3788" s="36"/>
      <c r="AP3788" s="36"/>
      <c r="AQ3788" s="36"/>
      <c r="AR3788" s="36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G3788" s="18"/>
      <c r="BH3788" s="18"/>
      <c r="BI3788" s="18"/>
      <c r="BJ3788" s="18"/>
      <c r="BK3788" s="18"/>
      <c r="BL3788" s="18"/>
      <c r="BM3788" s="18"/>
      <c r="BN3788" s="18"/>
      <c r="BO3788" s="18"/>
      <c r="BP3788" s="18"/>
      <c r="BQ3788" s="18"/>
    </row>
    <row r="3789" spans="6:69" x14ac:dyDescent="0.25">
      <c r="F3789" s="18"/>
      <c r="G3789" s="18"/>
      <c r="H3789" s="252"/>
      <c r="I3789" s="18"/>
      <c r="J3789" s="18"/>
      <c r="W3789" s="215"/>
      <c r="X3789" s="18"/>
      <c r="Y3789" s="31"/>
      <c r="Z3789" s="31"/>
      <c r="AA3789" s="43"/>
      <c r="AB3789" s="18"/>
      <c r="AC3789" s="18"/>
      <c r="AE3789" s="18"/>
      <c r="AF3789" s="18"/>
      <c r="AG3789" s="18"/>
      <c r="AI3789" s="18"/>
      <c r="AK3789" s="18"/>
      <c r="AL3789" s="18"/>
      <c r="AN3789" s="36"/>
      <c r="AO3789" s="36"/>
      <c r="AP3789" s="36"/>
      <c r="AQ3789" s="36"/>
      <c r="AR3789" s="36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8"/>
      <c r="BL3789" s="18"/>
      <c r="BM3789" s="18"/>
      <c r="BN3789" s="18"/>
      <c r="BO3789" s="18"/>
      <c r="BP3789" s="18"/>
      <c r="BQ3789" s="18"/>
    </row>
    <row r="3790" spans="6:69" x14ac:dyDescent="0.25">
      <c r="F3790" s="18"/>
      <c r="G3790" s="18"/>
      <c r="H3790" s="252"/>
      <c r="I3790" s="18"/>
      <c r="J3790" s="18"/>
      <c r="W3790" s="215"/>
      <c r="X3790" s="18"/>
      <c r="Y3790" s="31"/>
      <c r="Z3790" s="31"/>
      <c r="AA3790" s="43"/>
      <c r="AB3790" s="18"/>
      <c r="AC3790" s="18"/>
      <c r="AE3790" s="18"/>
      <c r="AF3790" s="18"/>
      <c r="AG3790" s="18"/>
      <c r="AI3790" s="18"/>
      <c r="AK3790" s="18"/>
      <c r="AL3790" s="18"/>
      <c r="AN3790" s="36"/>
      <c r="AO3790" s="36"/>
      <c r="AP3790" s="36"/>
      <c r="AQ3790" s="36"/>
      <c r="AR3790" s="36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G3790" s="18"/>
      <c r="BH3790" s="18"/>
      <c r="BI3790" s="18"/>
      <c r="BJ3790" s="18"/>
      <c r="BK3790" s="18"/>
      <c r="BL3790" s="18"/>
      <c r="BM3790" s="18"/>
      <c r="BN3790" s="18"/>
      <c r="BO3790" s="18"/>
      <c r="BP3790" s="18"/>
      <c r="BQ3790" s="18"/>
    </row>
    <row r="3791" spans="6:69" x14ac:dyDescent="0.25">
      <c r="F3791" s="18"/>
      <c r="G3791" s="18"/>
      <c r="H3791" s="252"/>
      <c r="I3791" s="18"/>
      <c r="J3791" s="18"/>
      <c r="W3791" s="215"/>
      <c r="X3791" s="18"/>
      <c r="Y3791" s="31"/>
      <c r="Z3791" s="31"/>
      <c r="AA3791" s="43"/>
      <c r="AB3791" s="18"/>
      <c r="AC3791" s="18"/>
      <c r="AE3791" s="18"/>
      <c r="AF3791" s="18"/>
      <c r="AG3791" s="18"/>
      <c r="AI3791" s="18"/>
      <c r="AK3791" s="18"/>
      <c r="AL3791" s="18"/>
      <c r="AN3791" s="36"/>
      <c r="AO3791" s="36"/>
      <c r="AP3791" s="36"/>
      <c r="AQ3791" s="36"/>
      <c r="AR3791" s="36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8"/>
      <c r="BL3791" s="18"/>
      <c r="BM3791" s="18"/>
      <c r="BN3791" s="18"/>
      <c r="BO3791" s="18"/>
      <c r="BP3791" s="18"/>
      <c r="BQ3791" s="18"/>
    </row>
    <row r="3792" spans="6:69" x14ac:dyDescent="0.25">
      <c r="F3792" s="18"/>
      <c r="G3792" s="18"/>
      <c r="H3792" s="252"/>
      <c r="I3792" s="18"/>
      <c r="J3792" s="18"/>
      <c r="W3792" s="215"/>
      <c r="X3792" s="18"/>
      <c r="Y3792" s="31"/>
      <c r="Z3792" s="31"/>
      <c r="AA3792" s="43"/>
      <c r="AB3792" s="18"/>
      <c r="AC3792" s="18"/>
      <c r="AE3792" s="18"/>
      <c r="AF3792" s="18"/>
      <c r="AG3792" s="18"/>
      <c r="AI3792" s="18"/>
      <c r="AK3792" s="18"/>
      <c r="AL3792" s="18"/>
      <c r="AN3792" s="36"/>
      <c r="AO3792" s="36"/>
      <c r="AP3792" s="36"/>
      <c r="AQ3792" s="36"/>
      <c r="AR3792" s="36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G3792" s="18"/>
      <c r="BH3792" s="18"/>
      <c r="BI3792" s="18"/>
      <c r="BJ3792" s="18"/>
      <c r="BK3792" s="18"/>
      <c r="BL3792" s="18"/>
      <c r="BM3792" s="18"/>
      <c r="BN3792" s="18"/>
      <c r="BO3792" s="18"/>
      <c r="BP3792" s="18"/>
      <c r="BQ3792" s="18"/>
    </row>
    <row r="3793" spans="6:69" x14ac:dyDescent="0.25">
      <c r="F3793" s="18"/>
      <c r="G3793" s="18"/>
      <c r="H3793" s="252"/>
      <c r="I3793" s="18"/>
      <c r="J3793" s="18"/>
      <c r="W3793" s="215"/>
      <c r="X3793" s="18"/>
      <c r="Y3793" s="31"/>
      <c r="Z3793" s="31"/>
      <c r="AA3793" s="43"/>
      <c r="AB3793" s="18"/>
      <c r="AC3793" s="18"/>
      <c r="AE3793" s="18"/>
      <c r="AF3793" s="18"/>
      <c r="AG3793" s="18"/>
      <c r="AI3793" s="18"/>
      <c r="AK3793" s="18"/>
      <c r="AL3793" s="18"/>
      <c r="AN3793" s="36"/>
      <c r="AO3793" s="36"/>
      <c r="AP3793" s="36"/>
      <c r="AQ3793" s="36"/>
      <c r="AR3793" s="36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8"/>
      <c r="BL3793" s="18"/>
      <c r="BM3793" s="18"/>
      <c r="BN3793" s="18"/>
      <c r="BO3793" s="18"/>
      <c r="BP3793" s="18"/>
      <c r="BQ3793" s="18"/>
    </row>
    <row r="3794" spans="6:69" x14ac:dyDescent="0.25">
      <c r="F3794" s="18"/>
      <c r="G3794" s="18"/>
      <c r="H3794" s="252"/>
      <c r="I3794" s="18"/>
      <c r="J3794" s="18"/>
      <c r="W3794" s="215"/>
      <c r="X3794" s="18"/>
      <c r="Y3794" s="31"/>
      <c r="Z3794" s="31"/>
      <c r="AA3794" s="43"/>
      <c r="AB3794" s="18"/>
      <c r="AC3794" s="18"/>
      <c r="AE3794" s="18"/>
      <c r="AF3794" s="18"/>
      <c r="AG3794" s="18"/>
      <c r="AI3794" s="18"/>
      <c r="AK3794" s="18"/>
      <c r="AL3794" s="18"/>
      <c r="AN3794" s="36"/>
      <c r="AO3794" s="36"/>
      <c r="AP3794" s="36"/>
      <c r="AQ3794" s="36"/>
      <c r="AR3794" s="36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G3794" s="18"/>
      <c r="BH3794" s="18"/>
      <c r="BI3794" s="18"/>
      <c r="BJ3794" s="18"/>
      <c r="BK3794" s="18"/>
      <c r="BL3794" s="18"/>
      <c r="BM3794" s="18"/>
      <c r="BN3794" s="18"/>
      <c r="BO3794" s="18"/>
      <c r="BP3794" s="18"/>
      <c r="BQ3794" s="18"/>
    </row>
    <row r="3795" spans="6:69" x14ac:dyDescent="0.25">
      <c r="F3795" s="18"/>
      <c r="G3795" s="18"/>
      <c r="H3795" s="252"/>
      <c r="I3795" s="18"/>
      <c r="J3795" s="18"/>
      <c r="W3795" s="215"/>
      <c r="X3795" s="18"/>
      <c r="Y3795" s="31"/>
      <c r="Z3795" s="31"/>
      <c r="AA3795" s="43"/>
      <c r="AB3795" s="18"/>
      <c r="AC3795" s="18"/>
      <c r="AE3795" s="18"/>
      <c r="AF3795" s="18"/>
      <c r="AG3795" s="18"/>
      <c r="AI3795" s="18"/>
      <c r="AK3795" s="18"/>
      <c r="AL3795" s="18"/>
      <c r="AN3795" s="36"/>
      <c r="AO3795" s="36"/>
      <c r="AP3795" s="36"/>
      <c r="AQ3795" s="36"/>
      <c r="AR3795" s="36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8"/>
      <c r="BL3795" s="18"/>
      <c r="BM3795" s="18"/>
      <c r="BN3795" s="18"/>
      <c r="BO3795" s="18"/>
      <c r="BP3795" s="18"/>
      <c r="BQ3795" s="18"/>
    </row>
    <row r="3796" spans="6:69" x14ac:dyDescent="0.25">
      <c r="F3796" s="18"/>
      <c r="G3796" s="18"/>
      <c r="H3796" s="252"/>
      <c r="I3796" s="18"/>
      <c r="J3796" s="18"/>
      <c r="W3796" s="215"/>
      <c r="X3796" s="18"/>
      <c r="Y3796" s="31"/>
      <c r="Z3796" s="31"/>
      <c r="AA3796" s="43"/>
      <c r="AB3796" s="18"/>
      <c r="AC3796" s="18"/>
      <c r="AE3796" s="18"/>
      <c r="AF3796" s="18"/>
      <c r="AG3796" s="18"/>
      <c r="AI3796" s="18"/>
      <c r="AK3796" s="18"/>
      <c r="AL3796" s="18"/>
      <c r="AN3796" s="36"/>
      <c r="AO3796" s="36"/>
      <c r="AP3796" s="36"/>
      <c r="AQ3796" s="36"/>
      <c r="AR3796" s="36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G3796" s="18"/>
      <c r="BH3796" s="18"/>
      <c r="BI3796" s="18"/>
      <c r="BJ3796" s="18"/>
      <c r="BK3796" s="18"/>
      <c r="BL3796" s="18"/>
      <c r="BM3796" s="18"/>
      <c r="BN3796" s="18"/>
      <c r="BO3796" s="18"/>
      <c r="BP3796" s="18"/>
      <c r="BQ3796" s="18"/>
    </row>
    <row r="3797" spans="6:69" x14ac:dyDescent="0.25">
      <c r="F3797" s="18"/>
      <c r="G3797" s="18"/>
      <c r="H3797" s="252"/>
      <c r="I3797" s="18"/>
      <c r="J3797" s="18"/>
      <c r="W3797" s="215"/>
      <c r="X3797" s="18"/>
      <c r="Y3797" s="31"/>
      <c r="Z3797" s="31"/>
      <c r="AA3797" s="43"/>
      <c r="AB3797" s="18"/>
      <c r="AC3797" s="18"/>
      <c r="AE3797" s="18"/>
      <c r="AF3797" s="18"/>
      <c r="AG3797" s="18"/>
      <c r="AI3797" s="18"/>
      <c r="AK3797" s="18"/>
      <c r="AL3797" s="18"/>
      <c r="AN3797" s="36"/>
      <c r="AO3797" s="36"/>
      <c r="AP3797" s="36"/>
      <c r="AQ3797" s="36"/>
      <c r="AR3797" s="36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8"/>
      <c r="BL3797" s="18"/>
      <c r="BM3797" s="18"/>
      <c r="BN3797" s="18"/>
      <c r="BO3797" s="18"/>
      <c r="BP3797" s="18"/>
      <c r="BQ3797" s="18"/>
    </row>
    <row r="3798" spans="6:69" x14ac:dyDescent="0.25">
      <c r="F3798" s="18"/>
      <c r="G3798" s="18"/>
      <c r="H3798" s="252"/>
      <c r="I3798" s="18"/>
      <c r="J3798" s="18"/>
      <c r="W3798" s="215"/>
      <c r="X3798" s="18"/>
      <c r="Y3798" s="31"/>
      <c r="Z3798" s="31"/>
      <c r="AA3798" s="43"/>
      <c r="AB3798" s="18"/>
      <c r="AC3798" s="18"/>
      <c r="AE3798" s="18"/>
      <c r="AF3798" s="18"/>
      <c r="AG3798" s="18"/>
      <c r="AI3798" s="18"/>
      <c r="AK3798" s="18"/>
      <c r="AL3798" s="18"/>
      <c r="AN3798" s="36"/>
      <c r="AO3798" s="36"/>
      <c r="AP3798" s="36"/>
      <c r="AQ3798" s="36"/>
      <c r="AR3798" s="36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G3798" s="18"/>
      <c r="BH3798" s="18"/>
      <c r="BI3798" s="18"/>
      <c r="BJ3798" s="18"/>
      <c r="BK3798" s="18"/>
      <c r="BL3798" s="18"/>
      <c r="BM3798" s="18"/>
      <c r="BN3798" s="18"/>
      <c r="BO3798" s="18"/>
      <c r="BP3798" s="18"/>
      <c r="BQ3798" s="18"/>
    </row>
    <row r="3799" spans="6:69" x14ac:dyDescent="0.25">
      <c r="F3799" s="18"/>
      <c r="G3799" s="18"/>
      <c r="H3799" s="252"/>
      <c r="I3799" s="18"/>
      <c r="J3799" s="18"/>
      <c r="W3799" s="215"/>
      <c r="X3799" s="18"/>
      <c r="Y3799" s="31"/>
      <c r="Z3799" s="31"/>
      <c r="AA3799" s="43"/>
      <c r="AB3799" s="18"/>
      <c r="AC3799" s="18"/>
      <c r="AE3799" s="18"/>
      <c r="AF3799" s="18"/>
      <c r="AG3799" s="18"/>
      <c r="AI3799" s="18"/>
      <c r="AK3799" s="18"/>
      <c r="AL3799" s="18"/>
      <c r="AN3799" s="36"/>
      <c r="AO3799" s="36"/>
      <c r="AP3799" s="36"/>
      <c r="AQ3799" s="36"/>
      <c r="AR3799" s="36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8"/>
      <c r="BL3799" s="18"/>
      <c r="BM3799" s="18"/>
      <c r="BN3799" s="18"/>
      <c r="BO3799" s="18"/>
      <c r="BP3799" s="18"/>
      <c r="BQ3799" s="18"/>
    </row>
    <row r="3800" spans="6:69" x14ac:dyDescent="0.25">
      <c r="F3800" s="18"/>
      <c r="G3800" s="18"/>
      <c r="H3800" s="252"/>
      <c r="I3800" s="18"/>
      <c r="J3800" s="18"/>
      <c r="W3800" s="215"/>
      <c r="X3800" s="18"/>
      <c r="Y3800" s="31"/>
      <c r="Z3800" s="31"/>
      <c r="AA3800" s="43"/>
      <c r="AB3800" s="18"/>
      <c r="AC3800" s="18"/>
      <c r="AE3800" s="18"/>
      <c r="AF3800" s="18"/>
      <c r="AG3800" s="18"/>
      <c r="AI3800" s="18"/>
      <c r="AK3800" s="18"/>
      <c r="AL3800" s="18"/>
      <c r="AN3800" s="36"/>
      <c r="AO3800" s="36"/>
      <c r="AP3800" s="36"/>
      <c r="AQ3800" s="36"/>
      <c r="AR3800" s="36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G3800" s="18"/>
      <c r="BH3800" s="18"/>
      <c r="BI3800" s="18"/>
      <c r="BJ3800" s="18"/>
      <c r="BK3800" s="18"/>
      <c r="BL3800" s="18"/>
      <c r="BM3800" s="18"/>
      <c r="BN3800" s="18"/>
      <c r="BO3800" s="18"/>
      <c r="BP3800" s="18"/>
      <c r="BQ3800" s="18"/>
    </row>
    <row r="3801" spans="6:69" x14ac:dyDescent="0.25">
      <c r="F3801" s="18"/>
      <c r="G3801" s="18"/>
      <c r="H3801" s="252"/>
      <c r="I3801" s="18"/>
      <c r="J3801" s="18"/>
      <c r="W3801" s="215"/>
      <c r="X3801" s="18"/>
      <c r="Y3801" s="31"/>
      <c r="Z3801" s="31"/>
      <c r="AA3801" s="43"/>
      <c r="AB3801" s="18"/>
      <c r="AC3801" s="18"/>
      <c r="AE3801" s="18"/>
      <c r="AF3801" s="18"/>
      <c r="AG3801" s="18"/>
      <c r="AI3801" s="18"/>
      <c r="AK3801" s="18"/>
      <c r="AL3801" s="18"/>
      <c r="AN3801" s="36"/>
      <c r="AO3801" s="36"/>
      <c r="AP3801" s="36"/>
      <c r="AQ3801" s="36"/>
      <c r="AR3801" s="36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8"/>
      <c r="BL3801" s="18"/>
      <c r="BM3801" s="18"/>
      <c r="BN3801" s="18"/>
      <c r="BO3801" s="18"/>
      <c r="BP3801" s="18"/>
      <c r="BQ3801" s="18"/>
    </row>
    <row r="3802" spans="6:69" x14ac:dyDescent="0.25">
      <c r="F3802" s="18"/>
      <c r="G3802" s="18"/>
      <c r="H3802" s="252"/>
      <c r="I3802" s="18"/>
      <c r="J3802" s="18"/>
      <c r="W3802" s="215"/>
      <c r="X3802" s="18"/>
      <c r="Y3802" s="31"/>
      <c r="Z3802" s="31"/>
      <c r="AA3802" s="43"/>
      <c r="AB3802" s="18"/>
      <c r="AC3802" s="18"/>
      <c r="AE3802" s="18"/>
      <c r="AF3802" s="18"/>
      <c r="AG3802" s="18"/>
      <c r="AI3802" s="18"/>
      <c r="AK3802" s="18"/>
      <c r="AL3802" s="18"/>
      <c r="AN3802" s="36"/>
      <c r="AO3802" s="36"/>
      <c r="AP3802" s="36"/>
      <c r="AQ3802" s="36"/>
      <c r="AR3802" s="36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G3802" s="18"/>
      <c r="BH3802" s="18"/>
      <c r="BI3802" s="18"/>
      <c r="BJ3802" s="18"/>
      <c r="BK3802" s="18"/>
      <c r="BL3802" s="18"/>
      <c r="BM3802" s="18"/>
      <c r="BN3802" s="18"/>
      <c r="BO3802" s="18"/>
      <c r="BP3802" s="18"/>
      <c r="BQ3802" s="18"/>
    </row>
    <row r="3803" spans="6:69" x14ac:dyDescent="0.25">
      <c r="F3803" s="18"/>
      <c r="G3803" s="18"/>
      <c r="H3803" s="252"/>
      <c r="I3803" s="18"/>
      <c r="J3803" s="18"/>
      <c r="W3803" s="215"/>
      <c r="X3803" s="18"/>
      <c r="Y3803" s="31"/>
      <c r="Z3803" s="31"/>
      <c r="AA3803" s="43"/>
      <c r="AB3803" s="18"/>
      <c r="AC3803" s="18"/>
      <c r="AE3803" s="18"/>
      <c r="AF3803" s="18"/>
      <c r="AG3803" s="18"/>
      <c r="AI3803" s="18"/>
      <c r="AK3803" s="18"/>
      <c r="AL3803" s="18"/>
      <c r="AN3803" s="36"/>
      <c r="AO3803" s="36"/>
      <c r="AP3803" s="36"/>
      <c r="AQ3803" s="36"/>
      <c r="AR3803" s="36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8"/>
      <c r="BL3803" s="18"/>
      <c r="BM3803" s="18"/>
      <c r="BN3803" s="18"/>
      <c r="BO3803" s="18"/>
      <c r="BP3803" s="18"/>
      <c r="BQ3803" s="18"/>
    </row>
    <row r="3804" spans="6:69" x14ac:dyDescent="0.25">
      <c r="F3804" s="18"/>
      <c r="G3804" s="18"/>
      <c r="H3804" s="252"/>
      <c r="I3804" s="18"/>
      <c r="J3804" s="18"/>
      <c r="W3804" s="215"/>
      <c r="X3804" s="18"/>
      <c r="Y3804" s="31"/>
      <c r="Z3804" s="31"/>
      <c r="AA3804" s="43"/>
      <c r="AB3804" s="18"/>
      <c r="AC3804" s="18"/>
      <c r="AE3804" s="18"/>
      <c r="AF3804" s="18"/>
      <c r="AG3804" s="18"/>
      <c r="AI3804" s="18"/>
      <c r="AK3804" s="18"/>
      <c r="AL3804" s="18"/>
      <c r="AN3804" s="36"/>
      <c r="AO3804" s="36"/>
      <c r="AP3804" s="36"/>
      <c r="AQ3804" s="36"/>
      <c r="AR3804" s="36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G3804" s="18"/>
      <c r="BH3804" s="18"/>
      <c r="BI3804" s="18"/>
      <c r="BJ3804" s="18"/>
      <c r="BK3804" s="18"/>
      <c r="BL3804" s="18"/>
      <c r="BM3804" s="18"/>
      <c r="BN3804" s="18"/>
      <c r="BO3804" s="18"/>
      <c r="BP3804" s="18"/>
      <c r="BQ3804" s="18"/>
    </row>
    <row r="3805" spans="6:69" x14ac:dyDescent="0.25">
      <c r="F3805" s="18"/>
      <c r="G3805" s="18"/>
      <c r="H3805" s="252"/>
      <c r="I3805" s="18"/>
      <c r="J3805" s="18"/>
      <c r="W3805" s="215"/>
      <c r="X3805" s="18"/>
      <c r="Y3805" s="31"/>
      <c r="Z3805" s="31"/>
      <c r="AA3805" s="43"/>
      <c r="AB3805" s="18"/>
      <c r="AC3805" s="18"/>
      <c r="AE3805" s="18"/>
      <c r="AF3805" s="18"/>
      <c r="AG3805" s="18"/>
      <c r="AI3805" s="18"/>
      <c r="AK3805" s="18"/>
      <c r="AL3805" s="18"/>
      <c r="AN3805" s="36"/>
      <c r="AO3805" s="36"/>
      <c r="AP3805" s="36"/>
      <c r="AQ3805" s="36"/>
      <c r="AR3805" s="36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8"/>
      <c r="BL3805" s="18"/>
      <c r="BM3805" s="18"/>
      <c r="BN3805" s="18"/>
      <c r="BO3805" s="18"/>
      <c r="BP3805" s="18"/>
      <c r="BQ3805" s="18"/>
    </row>
    <row r="3806" spans="6:69" x14ac:dyDescent="0.25">
      <c r="F3806" s="18"/>
      <c r="G3806" s="18"/>
      <c r="H3806" s="252"/>
      <c r="I3806" s="18"/>
      <c r="J3806" s="18"/>
      <c r="W3806" s="215"/>
      <c r="X3806" s="18"/>
      <c r="Y3806" s="31"/>
      <c r="Z3806" s="31"/>
      <c r="AA3806" s="43"/>
      <c r="AB3806" s="18"/>
      <c r="AC3806" s="18"/>
      <c r="AE3806" s="18"/>
      <c r="AF3806" s="18"/>
      <c r="AG3806" s="18"/>
      <c r="AI3806" s="18"/>
      <c r="AK3806" s="18"/>
      <c r="AL3806" s="18"/>
      <c r="AN3806" s="36"/>
      <c r="AO3806" s="36"/>
      <c r="AP3806" s="36"/>
      <c r="AQ3806" s="36"/>
      <c r="AR3806" s="36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G3806" s="18"/>
      <c r="BH3806" s="18"/>
      <c r="BI3806" s="18"/>
      <c r="BJ3806" s="18"/>
      <c r="BK3806" s="18"/>
      <c r="BL3806" s="18"/>
      <c r="BM3806" s="18"/>
      <c r="BN3806" s="18"/>
      <c r="BO3806" s="18"/>
      <c r="BP3806" s="18"/>
      <c r="BQ3806" s="18"/>
    </row>
    <row r="3807" spans="6:69" x14ac:dyDescent="0.25">
      <c r="F3807" s="18"/>
      <c r="G3807" s="18"/>
      <c r="H3807" s="252"/>
      <c r="I3807" s="18"/>
      <c r="J3807" s="18"/>
      <c r="W3807" s="215"/>
      <c r="X3807" s="18"/>
      <c r="Y3807" s="31"/>
      <c r="Z3807" s="31"/>
      <c r="AA3807" s="43"/>
      <c r="AB3807" s="18"/>
      <c r="AC3807" s="18"/>
      <c r="AE3807" s="18"/>
      <c r="AF3807" s="18"/>
      <c r="AG3807" s="18"/>
      <c r="AI3807" s="18"/>
      <c r="AK3807" s="18"/>
      <c r="AL3807" s="18"/>
      <c r="AN3807" s="36"/>
      <c r="AO3807" s="36"/>
      <c r="AP3807" s="36"/>
      <c r="AQ3807" s="36"/>
      <c r="AR3807" s="36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8"/>
      <c r="BL3807" s="18"/>
      <c r="BM3807" s="18"/>
      <c r="BN3807" s="18"/>
      <c r="BO3807" s="18"/>
      <c r="BP3807" s="18"/>
      <c r="BQ3807" s="18"/>
    </row>
    <row r="3808" spans="6:69" x14ac:dyDescent="0.25">
      <c r="F3808" s="18"/>
      <c r="G3808" s="18"/>
      <c r="H3808" s="252"/>
      <c r="I3808" s="18"/>
      <c r="J3808" s="18"/>
      <c r="W3808" s="215"/>
      <c r="X3808" s="18"/>
      <c r="Y3808" s="31"/>
      <c r="Z3808" s="31"/>
      <c r="AA3808" s="43"/>
      <c r="AB3808" s="18"/>
      <c r="AC3808" s="18"/>
      <c r="AE3808" s="18"/>
      <c r="AF3808" s="18"/>
      <c r="AG3808" s="18"/>
      <c r="AI3808" s="18"/>
      <c r="AK3808" s="18"/>
      <c r="AL3808" s="18"/>
      <c r="AN3808" s="36"/>
      <c r="AO3808" s="36"/>
      <c r="AP3808" s="36"/>
      <c r="AQ3808" s="36"/>
      <c r="AR3808" s="36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G3808" s="18"/>
      <c r="BH3808" s="18"/>
      <c r="BI3808" s="18"/>
      <c r="BJ3808" s="18"/>
      <c r="BK3808" s="18"/>
      <c r="BL3808" s="18"/>
      <c r="BM3808" s="18"/>
      <c r="BN3808" s="18"/>
      <c r="BO3808" s="18"/>
      <c r="BP3808" s="18"/>
      <c r="BQ3808" s="18"/>
    </row>
    <row r="3809" spans="6:69" x14ac:dyDescent="0.25">
      <c r="F3809" s="18"/>
      <c r="G3809" s="18"/>
      <c r="H3809" s="252"/>
      <c r="I3809" s="18"/>
      <c r="J3809" s="18"/>
      <c r="W3809" s="215"/>
      <c r="X3809" s="18"/>
      <c r="Y3809" s="31"/>
      <c r="Z3809" s="31"/>
      <c r="AA3809" s="43"/>
      <c r="AB3809" s="18"/>
      <c r="AC3809" s="18"/>
      <c r="AE3809" s="18"/>
      <c r="AF3809" s="18"/>
      <c r="AG3809" s="18"/>
      <c r="AI3809" s="18"/>
      <c r="AK3809" s="18"/>
      <c r="AL3809" s="18"/>
      <c r="AN3809" s="36"/>
      <c r="AO3809" s="36"/>
      <c r="AP3809" s="36"/>
      <c r="AQ3809" s="36"/>
      <c r="AR3809" s="36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8"/>
      <c r="BL3809" s="18"/>
      <c r="BM3809" s="18"/>
      <c r="BN3809" s="18"/>
      <c r="BO3809" s="18"/>
      <c r="BP3809" s="18"/>
      <c r="BQ3809" s="18"/>
    </row>
    <row r="3810" spans="6:69" x14ac:dyDescent="0.25">
      <c r="F3810" s="18"/>
      <c r="G3810" s="18"/>
      <c r="H3810" s="252"/>
      <c r="I3810" s="18"/>
      <c r="J3810" s="18"/>
      <c r="W3810" s="215"/>
      <c r="X3810" s="18"/>
      <c r="Y3810" s="31"/>
      <c r="Z3810" s="31"/>
      <c r="AA3810" s="43"/>
      <c r="AB3810" s="18"/>
      <c r="AC3810" s="18"/>
      <c r="AE3810" s="18"/>
      <c r="AF3810" s="18"/>
      <c r="AG3810" s="18"/>
      <c r="AI3810" s="18"/>
      <c r="AK3810" s="18"/>
      <c r="AL3810" s="18"/>
      <c r="AN3810" s="36"/>
      <c r="AO3810" s="36"/>
      <c r="AP3810" s="36"/>
      <c r="AQ3810" s="36"/>
      <c r="AR3810" s="36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G3810" s="18"/>
      <c r="BH3810" s="18"/>
      <c r="BI3810" s="18"/>
      <c r="BJ3810" s="18"/>
      <c r="BK3810" s="18"/>
      <c r="BL3810" s="18"/>
      <c r="BM3810" s="18"/>
      <c r="BN3810" s="18"/>
      <c r="BO3810" s="18"/>
      <c r="BP3810" s="18"/>
      <c r="BQ3810" s="18"/>
    </row>
    <row r="3811" spans="6:69" x14ac:dyDescent="0.25">
      <c r="F3811" s="18"/>
      <c r="G3811" s="18"/>
      <c r="H3811" s="252"/>
      <c r="I3811" s="18"/>
      <c r="J3811" s="18"/>
      <c r="W3811" s="215"/>
      <c r="X3811" s="18"/>
      <c r="Y3811" s="31"/>
      <c r="Z3811" s="31"/>
      <c r="AA3811" s="43"/>
      <c r="AB3811" s="18"/>
      <c r="AC3811" s="18"/>
      <c r="AE3811" s="18"/>
      <c r="AF3811" s="18"/>
      <c r="AG3811" s="18"/>
      <c r="AI3811" s="18"/>
      <c r="AK3811" s="18"/>
      <c r="AL3811" s="18"/>
      <c r="AN3811" s="36"/>
      <c r="AO3811" s="36"/>
      <c r="AP3811" s="36"/>
      <c r="AQ3811" s="36"/>
      <c r="AR3811" s="36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8"/>
      <c r="BL3811" s="18"/>
      <c r="BM3811" s="18"/>
      <c r="BN3811" s="18"/>
      <c r="BO3811" s="18"/>
      <c r="BP3811" s="18"/>
      <c r="BQ3811" s="18"/>
    </row>
    <row r="3812" spans="6:69" x14ac:dyDescent="0.25">
      <c r="F3812" s="18"/>
      <c r="G3812" s="18"/>
      <c r="H3812" s="252"/>
      <c r="I3812" s="18"/>
      <c r="J3812" s="18"/>
      <c r="W3812" s="215"/>
      <c r="X3812" s="18"/>
      <c r="Y3812" s="31"/>
      <c r="Z3812" s="31"/>
      <c r="AA3812" s="43"/>
      <c r="AB3812" s="18"/>
      <c r="AC3812" s="18"/>
      <c r="AE3812" s="18"/>
      <c r="AF3812" s="18"/>
      <c r="AG3812" s="18"/>
      <c r="AI3812" s="18"/>
      <c r="AK3812" s="18"/>
      <c r="AL3812" s="18"/>
      <c r="AN3812" s="36"/>
      <c r="AO3812" s="36"/>
      <c r="AP3812" s="36"/>
      <c r="AQ3812" s="36"/>
      <c r="AR3812" s="36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G3812" s="18"/>
      <c r="BH3812" s="18"/>
      <c r="BI3812" s="18"/>
      <c r="BJ3812" s="18"/>
      <c r="BK3812" s="18"/>
      <c r="BL3812" s="18"/>
      <c r="BM3812" s="18"/>
      <c r="BN3812" s="18"/>
      <c r="BO3812" s="18"/>
      <c r="BP3812" s="18"/>
      <c r="BQ3812" s="18"/>
    </row>
    <row r="3813" spans="6:69" x14ac:dyDescent="0.25">
      <c r="F3813" s="18"/>
      <c r="G3813" s="18"/>
      <c r="H3813" s="252"/>
      <c r="I3813" s="18"/>
      <c r="J3813" s="18"/>
      <c r="W3813" s="215"/>
      <c r="X3813" s="18"/>
      <c r="Y3813" s="31"/>
      <c r="Z3813" s="31"/>
      <c r="AA3813" s="43"/>
      <c r="AB3813" s="18"/>
      <c r="AC3813" s="18"/>
      <c r="AE3813" s="18"/>
      <c r="AF3813" s="18"/>
      <c r="AG3813" s="18"/>
      <c r="AI3813" s="18"/>
      <c r="AK3813" s="18"/>
      <c r="AL3813" s="18"/>
      <c r="AN3813" s="36"/>
      <c r="AO3813" s="36"/>
      <c r="AP3813" s="36"/>
      <c r="AQ3813" s="36"/>
      <c r="AR3813" s="36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8"/>
      <c r="BL3813" s="18"/>
      <c r="BM3813" s="18"/>
      <c r="BN3813" s="18"/>
      <c r="BO3813" s="18"/>
      <c r="BP3813" s="18"/>
      <c r="BQ3813" s="18"/>
    </row>
    <row r="3814" spans="6:69" x14ac:dyDescent="0.25">
      <c r="F3814" s="18"/>
      <c r="G3814" s="18"/>
      <c r="H3814" s="252"/>
      <c r="I3814" s="18"/>
      <c r="J3814" s="18"/>
      <c r="W3814" s="215"/>
      <c r="X3814" s="18"/>
      <c r="Y3814" s="31"/>
      <c r="Z3814" s="31"/>
      <c r="AA3814" s="43"/>
      <c r="AB3814" s="18"/>
      <c r="AC3814" s="18"/>
      <c r="AE3814" s="18"/>
      <c r="AF3814" s="18"/>
      <c r="AG3814" s="18"/>
      <c r="AI3814" s="18"/>
      <c r="AK3814" s="18"/>
      <c r="AL3814" s="18"/>
      <c r="AN3814" s="36"/>
      <c r="AO3814" s="36"/>
      <c r="AP3814" s="36"/>
      <c r="AQ3814" s="36"/>
      <c r="AR3814" s="36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G3814" s="18"/>
      <c r="BH3814" s="18"/>
      <c r="BI3814" s="18"/>
      <c r="BJ3814" s="18"/>
      <c r="BK3814" s="18"/>
      <c r="BL3814" s="18"/>
      <c r="BM3814" s="18"/>
      <c r="BN3814" s="18"/>
      <c r="BO3814" s="18"/>
      <c r="BP3814" s="18"/>
      <c r="BQ3814" s="18"/>
    </row>
    <row r="3815" spans="6:69" x14ac:dyDescent="0.25">
      <c r="F3815" s="18"/>
      <c r="G3815" s="18"/>
      <c r="H3815" s="252"/>
      <c r="I3815" s="18"/>
      <c r="J3815" s="18"/>
      <c r="W3815" s="215"/>
      <c r="X3815" s="18"/>
      <c r="Y3815" s="31"/>
      <c r="Z3815" s="31"/>
      <c r="AA3815" s="43"/>
      <c r="AB3815" s="18"/>
      <c r="AC3815" s="18"/>
      <c r="AE3815" s="18"/>
      <c r="AF3815" s="18"/>
      <c r="AG3815" s="18"/>
      <c r="AI3815" s="18"/>
      <c r="AK3815" s="18"/>
      <c r="AL3815" s="18"/>
      <c r="AN3815" s="36"/>
      <c r="AO3815" s="36"/>
      <c r="AP3815" s="36"/>
      <c r="AQ3815" s="36"/>
      <c r="AR3815" s="36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8"/>
      <c r="BL3815" s="18"/>
      <c r="BM3815" s="18"/>
      <c r="BN3815" s="18"/>
      <c r="BO3815" s="18"/>
      <c r="BP3815" s="18"/>
      <c r="BQ3815" s="18"/>
    </row>
    <row r="3816" spans="6:69" x14ac:dyDescent="0.25">
      <c r="F3816" s="18"/>
      <c r="G3816" s="18"/>
      <c r="H3816" s="252"/>
      <c r="I3816" s="18"/>
      <c r="J3816" s="18"/>
      <c r="W3816" s="215"/>
      <c r="X3816" s="18"/>
      <c r="Y3816" s="31"/>
      <c r="Z3816" s="31"/>
      <c r="AA3816" s="43"/>
      <c r="AB3816" s="18"/>
      <c r="AC3816" s="18"/>
      <c r="AE3816" s="18"/>
      <c r="AF3816" s="18"/>
      <c r="AG3816" s="18"/>
      <c r="AI3816" s="18"/>
      <c r="AK3816" s="18"/>
      <c r="AL3816" s="18"/>
      <c r="AN3816" s="36"/>
      <c r="AO3816" s="36"/>
      <c r="AP3816" s="36"/>
      <c r="AQ3816" s="36"/>
      <c r="AR3816" s="36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G3816" s="18"/>
      <c r="BH3816" s="18"/>
      <c r="BI3816" s="18"/>
      <c r="BJ3816" s="18"/>
      <c r="BK3816" s="18"/>
      <c r="BL3816" s="18"/>
      <c r="BM3816" s="18"/>
      <c r="BN3816" s="18"/>
      <c r="BO3816" s="18"/>
      <c r="BP3816" s="18"/>
      <c r="BQ3816" s="18"/>
    </row>
    <row r="3817" spans="6:69" x14ac:dyDescent="0.25">
      <c r="F3817" s="18"/>
      <c r="G3817" s="18"/>
      <c r="H3817" s="252"/>
      <c r="I3817" s="18"/>
      <c r="J3817" s="18"/>
      <c r="W3817" s="215"/>
      <c r="X3817" s="18"/>
      <c r="Y3817" s="31"/>
      <c r="Z3817" s="31"/>
      <c r="AA3817" s="43"/>
      <c r="AB3817" s="18"/>
      <c r="AC3817" s="18"/>
      <c r="AE3817" s="18"/>
      <c r="AF3817" s="18"/>
      <c r="AG3817" s="18"/>
      <c r="AI3817" s="18"/>
      <c r="AK3817" s="18"/>
      <c r="AL3817" s="18"/>
      <c r="AN3817" s="36"/>
      <c r="AO3817" s="36"/>
      <c r="AP3817" s="36"/>
      <c r="AQ3817" s="36"/>
      <c r="AR3817" s="36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8"/>
      <c r="BL3817" s="18"/>
      <c r="BM3817" s="18"/>
      <c r="BN3817" s="18"/>
      <c r="BO3817" s="18"/>
      <c r="BP3817" s="18"/>
      <c r="BQ3817" s="18"/>
    </row>
    <row r="3818" spans="6:69" x14ac:dyDescent="0.25">
      <c r="F3818" s="18"/>
      <c r="G3818" s="18"/>
      <c r="H3818" s="252"/>
      <c r="I3818" s="18"/>
      <c r="J3818" s="18"/>
      <c r="W3818" s="215"/>
      <c r="X3818" s="18"/>
      <c r="Y3818" s="31"/>
      <c r="Z3818" s="31"/>
      <c r="AA3818" s="43"/>
      <c r="AB3818" s="18"/>
      <c r="AC3818" s="18"/>
      <c r="AE3818" s="18"/>
      <c r="AF3818" s="18"/>
      <c r="AG3818" s="18"/>
      <c r="AI3818" s="18"/>
      <c r="AK3818" s="18"/>
      <c r="AL3818" s="18"/>
      <c r="AN3818" s="36"/>
      <c r="AO3818" s="36"/>
      <c r="AP3818" s="36"/>
      <c r="AQ3818" s="36"/>
      <c r="AR3818" s="36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G3818" s="18"/>
      <c r="BH3818" s="18"/>
      <c r="BI3818" s="18"/>
      <c r="BJ3818" s="18"/>
      <c r="BK3818" s="18"/>
      <c r="BL3818" s="18"/>
      <c r="BM3818" s="18"/>
      <c r="BN3818" s="18"/>
      <c r="BO3818" s="18"/>
      <c r="BP3818" s="18"/>
      <c r="BQ3818" s="18"/>
    </row>
    <row r="3819" spans="6:69" x14ac:dyDescent="0.25">
      <c r="F3819" s="18"/>
      <c r="G3819" s="18"/>
      <c r="H3819" s="252"/>
      <c r="I3819" s="18"/>
      <c r="J3819" s="18"/>
      <c r="W3819" s="215"/>
      <c r="X3819" s="18"/>
      <c r="Y3819" s="31"/>
      <c r="Z3819" s="31"/>
      <c r="AA3819" s="43"/>
      <c r="AB3819" s="18"/>
      <c r="AC3819" s="18"/>
      <c r="AE3819" s="18"/>
      <c r="AF3819" s="18"/>
      <c r="AG3819" s="18"/>
      <c r="AI3819" s="18"/>
      <c r="AK3819" s="18"/>
      <c r="AL3819" s="18"/>
      <c r="AN3819" s="36"/>
      <c r="AO3819" s="36"/>
      <c r="AP3819" s="36"/>
      <c r="AQ3819" s="36"/>
      <c r="AR3819" s="36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8"/>
      <c r="BL3819" s="18"/>
      <c r="BM3819" s="18"/>
      <c r="BN3819" s="18"/>
      <c r="BO3819" s="18"/>
      <c r="BP3819" s="18"/>
      <c r="BQ3819" s="18"/>
    </row>
    <row r="3820" spans="6:69" x14ac:dyDescent="0.25">
      <c r="F3820" s="18"/>
      <c r="G3820" s="18"/>
      <c r="H3820" s="252"/>
      <c r="I3820" s="18"/>
      <c r="J3820" s="18"/>
      <c r="W3820" s="215"/>
      <c r="X3820" s="18"/>
      <c r="Y3820" s="31"/>
      <c r="Z3820" s="31"/>
      <c r="AA3820" s="43"/>
      <c r="AB3820" s="18"/>
      <c r="AC3820" s="18"/>
      <c r="AE3820" s="18"/>
      <c r="AF3820" s="18"/>
      <c r="AG3820" s="18"/>
      <c r="AI3820" s="18"/>
      <c r="AK3820" s="18"/>
      <c r="AL3820" s="18"/>
      <c r="AN3820" s="36"/>
      <c r="AO3820" s="36"/>
      <c r="AP3820" s="36"/>
      <c r="AQ3820" s="36"/>
      <c r="AR3820" s="36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G3820" s="18"/>
      <c r="BH3820" s="18"/>
      <c r="BI3820" s="18"/>
      <c r="BJ3820" s="18"/>
      <c r="BK3820" s="18"/>
      <c r="BL3820" s="18"/>
      <c r="BM3820" s="18"/>
      <c r="BN3820" s="18"/>
      <c r="BO3820" s="18"/>
      <c r="BP3820" s="18"/>
      <c r="BQ3820" s="18"/>
    </row>
    <row r="3821" spans="6:69" x14ac:dyDescent="0.25">
      <c r="F3821" s="18"/>
      <c r="G3821" s="18"/>
      <c r="H3821" s="252"/>
      <c r="I3821" s="18"/>
      <c r="J3821" s="18"/>
      <c r="W3821" s="215"/>
      <c r="X3821" s="18"/>
      <c r="Y3821" s="31"/>
      <c r="Z3821" s="31"/>
      <c r="AA3821" s="43"/>
      <c r="AB3821" s="18"/>
      <c r="AC3821" s="18"/>
      <c r="AE3821" s="18"/>
      <c r="AF3821" s="18"/>
      <c r="AG3821" s="18"/>
      <c r="AI3821" s="18"/>
      <c r="AK3821" s="18"/>
      <c r="AL3821" s="18"/>
      <c r="AN3821" s="36"/>
      <c r="AO3821" s="36"/>
      <c r="AP3821" s="36"/>
      <c r="AQ3821" s="36"/>
      <c r="AR3821" s="36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8"/>
      <c r="BL3821" s="18"/>
      <c r="BM3821" s="18"/>
      <c r="BN3821" s="18"/>
      <c r="BO3821" s="18"/>
      <c r="BP3821" s="18"/>
      <c r="BQ3821" s="18"/>
    </row>
    <row r="3822" spans="6:69" x14ac:dyDescent="0.25">
      <c r="F3822" s="18"/>
      <c r="G3822" s="18"/>
      <c r="H3822" s="252"/>
      <c r="I3822" s="18"/>
      <c r="J3822" s="18"/>
      <c r="W3822" s="215"/>
      <c r="X3822" s="18"/>
      <c r="Y3822" s="31"/>
      <c r="Z3822" s="31"/>
      <c r="AA3822" s="43"/>
      <c r="AB3822" s="18"/>
      <c r="AC3822" s="18"/>
      <c r="AE3822" s="18"/>
      <c r="AF3822" s="18"/>
      <c r="AG3822" s="18"/>
      <c r="AI3822" s="18"/>
      <c r="AK3822" s="18"/>
      <c r="AL3822" s="18"/>
      <c r="AN3822" s="36"/>
      <c r="AO3822" s="36"/>
      <c r="AP3822" s="36"/>
      <c r="AQ3822" s="36"/>
      <c r="AR3822" s="36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G3822" s="18"/>
      <c r="BH3822" s="18"/>
      <c r="BI3822" s="18"/>
      <c r="BJ3822" s="18"/>
      <c r="BK3822" s="18"/>
      <c r="BL3822" s="18"/>
      <c r="BM3822" s="18"/>
      <c r="BN3822" s="18"/>
      <c r="BO3822" s="18"/>
      <c r="BP3822" s="18"/>
      <c r="BQ3822" s="18"/>
    </row>
    <row r="3823" spans="6:69" x14ac:dyDescent="0.25">
      <c r="F3823" s="18"/>
      <c r="G3823" s="18"/>
      <c r="H3823" s="252"/>
      <c r="I3823" s="18"/>
      <c r="J3823" s="18"/>
      <c r="W3823" s="215"/>
      <c r="X3823" s="18"/>
      <c r="Y3823" s="31"/>
      <c r="Z3823" s="31"/>
      <c r="AA3823" s="43"/>
      <c r="AB3823" s="18"/>
      <c r="AC3823" s="18"/>
      <c r="AE3823" s="18"/>
      <c r="AF3823" s="18"/>
      <c r="AG3823" s="18"/>
      <c r="AI3823" s="18"/>
      <c r="AK3823" s="18"/>
      <c r="AL3823" s="18"/>
      <c r="AN3823" s="36"/>
      <c r="AO3823" s="36"/>
      <c r="AP3823" s="36"/>
      <c r="AQ3823" s="36"/>
      <c r="AR3823" s="36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8"/>
      <c r="BL3823" s="18"/>
      <c r="BM3823" s="18"/>
      <c r="BN3823" s="18"/>
      <c r="BO3823" s="18"/>
      <c r="BP3823" s="18"/>
      <c r="BQ3823" s="18"/>
    </row>
    <row r="3824" spans="6:69" x14ac:dyDescent="0.25">
      <c r="F3824" s="18"/>
      <c r="G3824" s="18"/>
      <c r="H3824" s="252"/>
      <c r="I3824" s="18"/>
      <c r="J3824" s="18"/>
      <c r="W3824" s="215"/>
      <c r="X3824" s="18"/>
      <c r="Y3824" s="31"/>
      <c r="Z3824" s="31"/>
      <c r="AA3824" s="43"/>
      <c r="AB3824" s="18"/>
      <c r="AC3824" s="18"/>
      <c r="AE3824" s="18"/>
      <c r="AF3824" s="18"/>
      <c r="AG3824" s="18"/>
      <c r="AI3824" s="18"/>
      <c r="AK3824" s="18"/>
      <c r="AL3824" s="18"/>
      <c r="AN3824" s="36"/>
      <c r="AO3824" s="36"/>
      <c r="AP3824" s="36"/>
      <c r="AQ3824" s="36"/>
      <c r="AR3824" s="36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G3824" s="18"/>
      <c r="BH3824" s="18"/>
      <c r="BI3824" s="18"/>
      <c r="BJ3824" s="18"/>
      <c r="BK3824" s="18"/>
      <c r="BL3824" s="18"/>
      <c r="BM3824" s="18"/>
      <c r="BN3824" s="18"/>
      <c r="BO3824" s="18"/>
      <c r="BP3824" s="18"/>
      <c r="BQ3824" s="18"/>
    </row>
    <row r="3825" spans="6:69" x14ac:dyDescent="0.25">
      <c r="F3825" s="18"/>
      <c r="G3825" s="18"/>
      <c r="H3825" s="252"/>
      <c r="I3825" s="18"/>
      <c r="J3825" s="18"/>
      <c r="W3825" s="215"/>
      <c r="X3825" s="18"/>
      <c r="Y3825" s="31"/>
      <c r="Z3825" s="31"/>
      <c r="AA3825" s="43"/>
      <c r="AB3825" s="18"/>
      <c r="AC3825" s="18"/>
      <c r="AE3825" s="18"/>
      <c r="AF3825" s="18"/>
      <c r="AG3825" s="18"/>
      <c r="AI3825" s="18"/>
      <c r="AK3825" s="18"/>
      <c r="AL3825" s="18"/>
      <c r="AN3825" s="36"/>
      <c r="AO3825" s="36"/>
      <c r="AP3825" s="36"/>
      <c r="AQ3825" s="36"/>
      <c r="AR3825" s="36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8"/>
      <c r="BL3825" s="18"/>
      <c r="BM3825" s="18"/>
      <c r="BN3825" s="18"/>
      <c r="BO3825" s="18"/>
      <c r="BP3825" s="18"/>
      <c r="BQ3825" s="18"/>
    </row>
    <row r="3826" spans="6:69" x14ac:dyDescent="0.25">
      <c r="F3826" s="18"/>
      <c r="G3826" s="18"/>
      <c r="H3826" s="252"/>
      <c r="I3826" s="18"/>
      <c r="J3826" s="18"/>
      <c r="W3826" s="215"/>
      <c r="X3826" s="18"/>
      <c r="Y3826" s="31"/>
      <c r="Z3826" s="31"/>
      <c r="AA3826" s="43"/>
      <c r="AB3826" s="18"/>
      <c r="AC3826" s="18"/>
      <c r="AE3826" s="18"/>
      <c r="AF3826" s="18"/>
      <c r="AG3826" s="18"/>
      <c r="AI3826" s="18"/>
      <c r="AK3826" s="18"/>
      <c r="AL3826" s="18"/>
      <c r="AN3826" s="36"/>
      <c r="AO3826" s="36"/>
      <c r="AP3826" s="36"/>
      <c r="AQ3826" s="36"/>
      <c r="AR3826" s="36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G3826" s="18"/>
      <c r="BH3826" s="18"/>
      <c r="BI3826" s="18"/>
      <c r="BJ3826" s="18"/>
      <c r="BK3826" s="18"/>
      <c r="BL3826" s="18"/>
      <c r="BM3826" s="18"/>
      <c r="BN3826" s="18"/>
      <c r="BO3826" s="18"/>
      <c r="BP3826" s="18"/>
      <c r="BQ3826" s="18"/>
    </row>
    <row r="3827" spans="6:69" x14ac:dyDescent="0.25">
      <c r="F3827" s="18"/>
      <c r="G3827" s="18"/>
      <c r="H3827" s="252"/>
      <c r="I3827" s="18"/>
      <c r="J3827" s="18"/>
      <c r="W3827" s="215"/>
      <c r="X3827" s="18"/>
      <c r="Y3827" s="31"/>
      <c r="Z3827" s="31"/>
      <c r="AA3827" s="43"/>
      <c r="AB3827" s="18"/>
      <c r="AC3827" s="18"/>
      <c r="AE3827" s="18"/>
      <c r="AF3827" s="18"/>
      <c r="AG3827" s="18"/>
      <c r="AI3827" s="18"/>
      <c r="AK3827" s="18"/>
      <c r="AL3827" s="18"/>
      <c r="AN3827" s="36"/>
      <c r="AO3827" s="36"/>
      <c r="AP3827" s="36"/>
      <c r="AQ3827" s="36"/>
      <c r="AR3827" s="36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8"/>
      <c r="BL3827" s="18"/>
      <c r="BM3827" s="18"/>
      <c r="BN3827" s="18"/>
      <c r="BO3827" s="18"/>
      <c r="BP3827" s="18"/>
      <c r="BQ3827" s="18"/>
    </row>
    <row r="3828" spans="6:69" x14ac:dyDescent="0.25">
      <c r="F3828" s="18"/>
      <c r="G3828" s="18"/>
      <c r="H3828" s="252"/>
      <c r="I3828" s="18"/>
      <c r="J3828" s="18"/>
      <c r="W3828" s="215"/>
      <c r="X3828" s="18"/>
      <c r="Y3828" s="31"/>
      <c r="Z3828" s="31"/>
      <c r="AA3828" s="43"/>
      <c r="AB3828" s="18"/>
      <c r="AC3828" s="18"/>
      <c r="AE3828" s="18"/>
      <c r="AF3828" s="18"/>
      <c r="AG3828" s="18"/>
      <c r="AI3828" s="18"/>
      <c r="AK3828" s="18"/>
      <c r="AL3828" s="18"/>
      <c r="AN3828" s="36"/>
      <c r="AO3828" s="36"/>
      <c r="AP3828" s="36"/>
      <c r="AQ3828" s="36"/>
      <c r="AR3828" s="36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G3828" s="18"/>
      <c r="BH3828" s="18"/>
      <c r="BI3828" s="18"/>
      <c r="BJ3828" s="18"/>
      <c r="BK3828" s="18"/>
      <c r="BL3828" s="18"/>
      <c r="BM3828" s="18"/>
      <c r="BN3828" s="18"/>
      <c r="BO3828" s="18"/>
      <c r="BP3828" s="18"/>
      <c r="BQ3828" s="18"/>
    </row>
    <row r="3829" spans="6:69" x14ac:dyDescent="0.25">
      <c r="F3829" s="18"/>
      <c r="G3829" s="18"/>
      <c r="H3829" s="252"/>
      <c r="I3829" s="18"/>
      <c r="J3829" s="18"/>
      <c r="W3829" s="215"/>
      <c r="X3829" s="18"/>
      <c r="Y3829" s="31"/>
      <c r="Z3829" s="31"/>
      <c r="AA3829" s="43"/>
      <c r="AB3829" s="18"/>
      <c r="AC3829" s="18"/>
      <c r="AE3829" s="18"/>
      <c r="AF3829" s="18"/>
      <c r="AG3829" s="18"/>
      <c r="AI3829" s="18"/>
      <c r="AK3829" s="18"/>
      <c r="AL3829" s="18"/>
      <c r="AN3829" s="36"/>
      <c r="AO3829" s="36"/>
      <c r="AP3829" s="36"/>
      <c r="AQ3829" s="36"/>
      <c r="AR3829" s="36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8"/>
      <c r="BL3829" s="18"/>
      <c r="BM3829" s="18"/>
      <c r="BN3829" s="18"/>
      <c r="BO3829" s="18"/>
      <c r="BP3829" s="18"/>
      <c r="BQ3829" s="18"/>
    </row>
    <row r="3830" spans="6:69" x14ac:dyDescent="0.25">
      <c r="F3830" s="18"/>
      <c r="G3830" s="18"/>
      <c r="H3830" s="252"/>
      <c r="I3830" s="18"/>
      <c r="J3830" s="18"/>
      <c r="W3830" s="215"/>
      <c r="X3830" s="18"/>
      <c r="Y3830" s="31"/>
      <c r="Z3830" s="31"/>
      <c r="AA3830" s="43"/>
      <c r="AB3830" s="18"/>
      <c r="AC3830" s="18"/>
      <c r="AE3830" s="18"/>
      <c r="AF3830" s="18"/>
      <c r="AG3830" s="18"/>
      <c r="AI3830" s="18"/>
      <c r="AK3830" s="18"/>
      <c r="AL3830" s="18"/>
      <c r="AN3830" s="36"/>
      <c r="AO3830" s="36"/>
      <c r="AP3830" s="36"/>
      <c r="AQ3830" s="36"/>
      <c r="AR3830" s="36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G3830" s="18"/>
      <c r="BH3830" s="18"/>
      <c r="BI3830" s="18"/>
      <c r="BJ3830" s="18"/>
      <c r="BK3830" s="18"/>
      <c r="BL3830" s="18"/>
      <c r="BM3830" s="18"/>
      <c r="BN3830" s="18"/>
      <c r="BO3830" s="18"/>
      <c r="BP3830" s="18"/>
      <c r="BQ3830" s="18"/>
    </row>
    <row r="3831" spans="6:69" x14ac:dyDescent="0.25">
      <c r="F3831" s="18"/>
      <c r="G3831" s="18"/>
      <c r="H3831" s="252"/>
      <c r="I3831" s="18"/>
      <c r="J3831" s="18"/>
      <c r="W3831" s="215"/>
      <c r="X3831" s="18"/>
      <c r="Y3831" s="31"/>
      <c r="Z3831" s="31"/>
      <c r="AA3831" s="43"/>
      <c r="AB3831" s="18"/>
      <c r="AC3831" s="18"/>
      <c r="AE3831" s="18"/>
      <c r="AF3831" s="18"/>
      <c r="AG3831" s="18"/>
      <c r="AI3831" s="18"/>
      <c r="AK3831" s="18"/>
      <c r="AL3831" s="18"/>
      <c r="AN3831" s="36"/>
      <c r="AO3831" s="36"/>
      <c r="AP3831" s="36"/>
      <c r="AQ3831" s="36"/>
      <c r="AR3831" s="36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8"/>
      <c r="BL3831" s="18"/>
      <c r="BM3831" s="18"/>
      <c r="BN3831" s="18"/>
      <c r="BO3831" s="18"/>
      <c r="BP3831" s="18"/>
      <c r="BQ3831" s="18"/>
    </row>
    <row r="3832" spans="6:69" x14ac:dyDescent="0.25">
      <c r="F3832" s="18"/>
      <c r="G3832" s="18"/>
      <c r="H3832" s="252"/>
      <c r="I3832" s="18"/>
      <c r="J3832" s="18"/>
      <c r="W3832" s="215"/>
      <c r="X3832" s="18"/>
      <c r="Y3832" s="31"/>
      <c r="Z3832" s="31"/>
      <c r="AA3832" s="43"/>
      <c r="AB3832" s="18"/>
      <c r="AC3832" s="18"/>
      <c r="AE3832" s="18"/>
      <c r="AF3832" s="18"/>
      <c r="AG3832" s="18"/>
      <c r="AI3832" s="18"/>
      <c r="AK3832" s="18"/>
      <c r="AL3832" s="18"/>
      <c r="AN3832" s="36"/>
      <c r="AO3832" s="36"/>
      <c r="AP3832" s="36"/>
      <c r="AQ3832" s="36"/>
      <c r="AR3832" s="36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G3832" s="18"/>
      <c r="BH3832" s="18"/>
      <c r="BI3832" s="18"/>
      <c r="BJ3832" s="18"/>
      <c r="BK3832" s="18"/>
      <c r="BL3832" s="18"/>
      <c r="BM3832" s="18"/>
      <c r="BN3832" s="18"/>
      <c r="BO3832" s="18"/>
      <c r="BP3832" s="18"/>
      <c r="BQ3832" s="18"/>
    </row>
    <row r="3833" spans="6:69" x14ac:dyDescent="0.25">
      <c r="F3833" s="18"/>
      <c r="G3833" s="18"/>
      <c r="H3833" s="252"/>
      <c r="I3833" s="18"/>
      <c r="J3833" s="18"/>
      <c r="W3833" s="215"/>
      <c r="X3833" s="18"/>
      <c r="Y3833" s="31"/>
      <c r="Z3833" s="31"/>
      <c r="AA3833" s="43"/>
      <c r="AB3833" s="18"/>
      <c r="AC3833" s="18"/>
      <c r="AE3833" s="18"/>
      <c r="AF3833" s="18"/>
      <c r="AG3833" s="18"/>
      <c r="AI3833" s="18"/>
      <c r="AK3833" s="18"/>
      <c r="AL3833" s="18"/>
      <c r="AN3833" s="36"/>
      <c r="AO3833" s="36"/>
      <c r="AP3833" s="36"/>
      <c r="AQ3833" s="36"/>
      <c r="AR3833" s="36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G3833" s="18"/>
      <c r="BH3833" s="18"/>
      <c r="BI3833" s="18"/>
      <c r="BJ3833" s="18"/>
      <c r="BK3833" s="18"/>
      <c r="BL3833" s="18"/>
      <c r="BM3833" s="18"/>
      <c r="BN3833" s="18"/>
      <c r="BO3833" s="18"/>
      <c r="BP3833" s="18"/>
      <c r="BQ3833" s="18"/>
    </row>
    <row r="3834" spans="6:69" x14ac:dyDescent="0.25">
      <c r="F3834" s="18"/>
      <c r="G3834" s="18"/>
      <c r="H3834" s="252"/>
      <c r="I3834" s="18"/>
      <c r="J3834" s="18"/>
      <c r="W3834" s="215"/>
      <c r="X3834" s="18"/>
      <c r="Y3834" s="31"/>
      <c r="Z3834" s="31"/>
      <c r="AA3834" s="43"/>
      <c r="AB3834" s="18"/>
      <c r="AC3834" s="18"/>
      <c r="AE3834" s="18"/>
      <c r="AF3834" s="18"/>
      <c r="AG3834" s="18"/>
      <c r="AI3834" s="18"/>
      <c r="AK3834" s="18"/>
      <c r="AL3834" s="18"/>
      <c r="AN3834" s="36"/>
      <c r="AO3834" s="36"/>
      <c r="AP3834" s="36"/>
      <c r="AQ3834" s="36"/>
      <c r="AR3834" s="36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G3834" s="18"/>
      <c r="BH3834" s="18"/>
      <c r="BI3834" s="18"/>
      <c r="BJ3834" s="18"/>
      <c r="BK3834" s="18"/>
      <c r="BL3834" s="18"/>
      <c r="BM3834" s="18"/>
      <c r="BN3834" s="18"/>
      <c r="BO3834" s="18"/>
      <c r="BP3834" s="18"/>
      <c r="BQ3834" s="18"/>
    </row>
    <row r="3835" spans="6:69" x14ac:dyDescent="0.25">
      <c r="F3835" s="18"/>
      <c r="G3835" s="18"/>
      <c r="H3835" s="252"/>
      <c r="I3835" s="18"/>
      <c r="J3835" s="18"/>
      <c r="W3835" s="215"/>
      <c r="X3835" s="18"/>
      <c r="Y3835" s="31"/>
      <c r="Z3835" s="31"/>
      <c r="AA3835" s="43"/>
      <c r="AB3835" s="18"/>
      <c r="AC3835" s="18"/>
      <c r="AE3835" s="18"/>
      <c r="AF3835" s="18"/>
      <c r="AG3835" s="18"/>
      <c r="AI3835" s="18"/>
      <c r="AK3835" s="18"/>
      <c r="AL3835" s="18"/>
      <c r="AN3835" s="36"/>
      <c r="AO3835" s="36"/>
      <c r="AP3835" s="36"/>
      <c r="AQ3835" s="36"/>
      <c r="AR3835" s="36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8"/>
      <c r="BL3835" s="18"/>
      <c r="BM3835" s="18"/>
      <c r="BN3835" s="18"/>
      <c r="BO3835" s="18"/>
      <c r="BP3835" s="18"/>
      <c r="BQ3835" s="18"/>
    </row>
    <row r="3836" spans="6:69" x14ac:dyDescent="0.25">
      <c r="F3836" s="18"/>
      <c r="G3836" s="18"/>
      <c r="H3836" s="252"/>
      <c r="I3836" s="18"/>
      <c r="J3836" s="18"/>
      <c r="W3836" s="215"/>
      <c r="X3836" s="18"/>
      <c r="Y3836" s="31"/>
      <c r="Z3836" s="31"/>
      <c r="AA3836" s="43"/>
      <c r="AB3836" s="18"/>
      <c r="AC3836" s="18"/>
      <c r="AE3836" s="18"/>
      <c r="AF3836" s="18"/>
      <c r="AG3836" s="18"/>
      <c r="AI3836" s="18"/>
      <c r="AK3836" s="18"/>
      <c r="AL3836" s="18"/>
      <c r="AN3836" s="36"/>
      <c r="AO3836" s="36"/>
      <c r="AP3836" s="36"/>
      <c r="AQ3836" s="36"/>
      <c r="AR3836" s="36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G3836" s="18"/>
      <c r="BH3836" s="18"/>
      <c r="BI3836" s="18"/>
      <c r="BJ3836" s="18"/>
      <c r="BK3836" s="18"/>
      <c r="BL3836" s="18"/>
      <c r="BM3836" s="18"/>
      <c r="BN3836" s="18"/>
      <c r="BO3836" s="18"/>
      <c r="BP3836" s="18"/>
      <c r="BQ3836" s="18"/>
    </row>
    <row r="3837" spans="6:69" x14ac:dyDescent="0.25">
      <c r="F3837" s="18"/>
      <c r="G3837" s="18"/>
      <c r="H3837" s="252"/>
      <c r="I3837" s="18"/>
      <c r="J3837" s="18"/>
      <c r="W3837" s="215"/>
      <c r="X3837" s="18"/>
      <c r="Y3837" s="31"/>
      <c r="Z3837" s="31"/>
      <c r="AA3837" s="43"/>
      <c r="AB3837" s="18"/>
      <c r="AC3837" s="18"/>
      <c r="AE3837" s="18"/>
      <c r="AF3837" s="18"/>
      <c r="AG3837" s="18"/>
      <c r="AI3837" s="18"/>
      <c r="AK3837" s="18"/>
      <c r="AL3837" s="18"/>
      <c r="AN3837" s="36"/>
      <c r="AO3837" s="36"/>
      <c r="AP3837" s="36"/>
      <c r="AQ3837" s="36"/>
      <c r="AR3837" s="36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8"/>
      <c r="BL3837" s="18"/>
      <c r="BM3837" s="18"/>
      <c r="BN3837" s="18"/>
      <c r="BO3837" s="18"/>
      <c r="BP3837" s="18"/>
      <c r="BQ3837" s="18"/>
    </row>
    <row r="3838" spans="6:69" x14ac:dyDescent="0.25">
      <c r="F3838" s="18"/>
      <c r="G3838" s="18"/>
      <c r="H3838" s="252"/>
      <c r="I3838" s="18"/>
      <c r="J3838" s="18"/>
      <c r="W3838" s="215"/>
      <c r="X3838" s="18"/>
      <c r="Y3838" s="31"/>
      <c r="Z3838" s="31"/>
      <c r="AA3838" s="43"/>
      <c r="AB3838" s="18"/>
      <c r="AC3838" s="18"/>
      <c r="AE3838" s="18"/>
      <c r="AF3838" s="18"/>
      <c r="AG3838" s="18"/>
      <c r="AI3838" s="18"/>
      <c r="AK3838" s="18"/>
      <c r="AL3838" s="18"/>
      <c r="AN3838" s="36"/>
      <c r="AO3838" s="36"/>
      <c r="AP3838" s="36"/>
      <c r="AQ3838" s="36"/>
      <c r="AR3838" s="36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G3838" s="18"/>
      <c r="BH3838" s="18"/>
      <c r="BI3838" s="18"/>
      <c r="BJ3838" s="18"/>
      <c r="BK3838" s="18"/>
      <c r="BL3838" s="18"/>
      <c r="BM3838" s="18"/>
      <c r="BN3838" s="18"/>
      <c r="BO3838" s="18"/>
      <c r="BP3838" s="18"/>
      <c r="BQ3838" s="18"/>
    </row>
    <row r="3839" spans="6:69" x14ac:dyDescent="0.25">
      <c r="F3839" s="18"/>
      <c r="G3839" s="18"/>
      <c r="H3839" s="252"/>
      <c r="I3839" s="18"/>
      <c r="J3839" s="18"/>
      <c r="W3839" s="215"/>
      <c r="X3839" s="18"/>
      <c r="Y3839" s="31"/>
      <c r="Z3839" s="31"/>
      <c r="AA3839" s="43"/>
      <c r="AB3839" s="18"/>
      <c r="AC3839" s="18"/>
      <c r="AE3839" s="18"/>
      <c r="AF3839" s="18"/>
      <c r="AG3839" s="18"/>
      <c r="AI3839" s="18"/>
      <c r="AK3839" s="18"/>
      <c r="AL3839" s="18"/>
      <c r="AN3839" s="36"/>
      <c r="AO3839" s="36"/>
      <c r="AP3839" s="36"/>
      <c r="AQ3839" s="36"/>
      <c r="AR3839" s="36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8"/>
      <c r="BL3839" s="18"/>
      <c r="BM3839" s="18"/>
      <c r="BN3839" s="18"/>
      <c r="BO3839" s="18"/>
      <c r="BP3839" s="18"/>
      <c r="BQ3839" s="18"/>
    </row>
    <row r="3840" spans="6:69" x14ac:dyDescent="0.25">
      <c r="F3840" s="18"/>
      <c r="G3840" s="18"/>
      <c r="H3840" s="252"/>
      <c r="I3840" s="18"/>
      <c r="J3840" s="18"/>
      <c r="W3840" s="215"/>
      <c r="X3840" s="18"/>
      <c r="Y3840" s="31"/>
      <c r="Z3840" s="31"/>
      <c r="AA3840" s="43"/>
      <c r="AB3840" s="18"/>
      <c r="AC3840" s="18"/>
      <c r="AE3840" s="18"/>
      <c r="AF3840" s="18"/>
      <c r="AG3840" s="18"/>
      <c r="AI3840" s="18"/>
      <c r="AK3840" s="18"/>
      <c r="AL3840" s="18"/>
      <c r="AN3840" s="36"/>
      <c r="AO3840" s="36"/>
      <c r="AP3840" s="36"/>
      <c r="AQ3840" s="36"/>
      <c r="AR3840" s="36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G3840" s="18"/>
      <c r="BH3840" s="18"/>
      <c r="BI3840" s="18"/>
      <c r="BJ3840" s="18"/>
      <c r="BK3840" s="18"/>
      <c r="BL3840" s="18"/>
      <c r="BM3840" s="18"/>
      <c r="BN3840" s="18"/>
      <c r="BO3840" s="18"/>
      <c r="BP3840" s="18"/>
      <c r="BQ3840" s="18"/>
    </row>
    <row r="3841" spans="6:69" x14ac:dyDescent="0.25">
      <c r="F3841" s="18"/>
      <c r="G3841" s="18"/>
      <c r="H3841" s="252"/>
      <c r="I3841" s="18"/>
      <c r="J3841" s="18"/>
      <c r="W3841" s="215"/>
      <c r="X3841" s="18"/>
      <c r="Y3841" s="31"/>
      <c r="Z3841" s="31"/>
      <c r="AA3841" s="43"/>
      <c r="AB3841" s="18"/>
      <c r="AC3841" s="18"/>
      <c r="AE3841" s="18"/>
      <c r="AF3841" s="18"/>
      <c r="AG3841" s="18"/>
      <c r="AI3841" s="18"/>
      <c r="AK3841" s="18"/>
      <c r="AL3841" s="18"/>
      <c r="AN3841" s="36"/>
      <c r="AO3841" s="36"/>
      <c r="AP3841" s="36"/>
      <c r="AQ3841" s="36"/>
      <c r="AR3841" s="36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8"/>
      <c r="BL3841" s="18"/>
      <c r="BM3841" s="18"/>
      <c r="BN3841" s="18"/>
      <c r="BO3841" s="18"/>
      <c r="BP3841" s="18"/>
      <c r="BQ3841" s="18"/>
    </row>
    <row r="3842" spans="6:69" x14ac:dyDescent="0.25">
      <c r="F3842" s="18"/>
      <c r="G3842" s="18"/>
      <c r="H3842" s="252"/>
      <c r="I3842" s="18"/>
      <c r="J3842" s="18"/>
      <c r="W3842" s="215"/>
      <c r="X3842" s="18"/>
      <c r="Y3842" s="31"/>
      <c r="Z3842" s="31"/>
      <c r="AA3842" s="43"/>
      <c r="AB3842" s="18"/>
      <c r="AC3842" s="18"/>
      <c r="AE3842" s="18"/>
      <c r="AF3842" s="18"/>
      <c r="AG3842" s="18"/>
      <c r="AI3842" s="18"/>
      <c r="AK3842" s="18"/>
      <c r="AL3842" s="18"/>
      <c r="AN3842" s="36"/>
      <c r="AO3842" s="36"/>
      <c r="AP3842" s="36"/>
      <c r="AQ3842" s="36"/>
      <c r="AR3842" s="36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G3842" s="18"/>
      <c r="BH3842" s="18"/>
      <c r="BI3842" s="18"/>
      <c r="BJ3842" s="18"/>
      <c r="BK3842" s="18"/>
      <c r="BL3842" s="18"/>
      <c r="BM3842" s="18"/>
      <c r="BN3842" s="18"/>
      <c r="BO3842" s="18"/>
      <c r="BP3842" s="18"/>
      <c r="BQ3842" s="18"/>
    </row>
    <row r="3843" spans="6:69" x14ac:dyDescent="0.25">
      <c r="F3843" s="18"/>
      <c r="G3843" s="18"/>
      <c r="H3843" s="252"/>
      <c r="I3843" s="18"/>
      <c r="J3843" s="18"/>
      <c r="W3843" s="215"/>
      <c r="X3843" s="18"/>
      <c r="Y3843" s="31"/>
      <c r="Z3843" s="31"/>
      <c r="AA3843" s="43"/>
      <c r="AB3843" s="18"/>
      <c r="AC3843" s="18"/>
      <c r="AE3843" s="18"/>
      <c r="AF3843" s="18"/>
      <c r="AG3843" s="18"/>
      <c r="AI3843" s="18"/>
      <c r="AK3843" s="18"/>
      <c r="AL3843" s="18"/>
      <c r="AN3843" s="36"/>
      <c r="AO3843" s="36"/>
      <c r="AP3843" s="36"/>
      <c r="AQ3843" s="36"/>
      <c r="AR3843" s="36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8"/>
      <c r="BL3843" s="18"/>
      <c r="BM3843" s="18"/>
      <c r="BN3843" s="18"/>
      <c r="BO3843" s="18"/>
      <c r="BP3843" s="18"/>
      <c r="BQ3843" s="18"/>
    </row>
    <row r="3844" spans="6:69" x14ac:dyDescent="0.25">
      <c r="F3844" s="18"/>
      <c r="G3844" s="18"/>
      <c r="H3844" s="252"/>
      <c r="I3844" s="18"/>
      <c r="J3844" s="18"/>
      <c r="W3844" s="215"/>
      <c r="X3844" s="18"/>
      <c r="Y3844" s="31"/>
      <c r="Z3844" s="31"/>
      <c r="AA3844" s="43"/>
      <c r="AB3844" s="18"/>
      <c r="AC3844" s="18"/>
      <c r="AE3844" s="18"/>
      <c r="AF3844" s="18"/>
      <c r="AG3844" s="18"/>
      <c r="AI3844" s="18"/>
      <c r="AK3844" s="18"/>
      <c r="AL3844" s="18"/>
      <c r="AN3844" s="36"/>
      <c r="AO3844" s="36"/>
      <c r="AP3844" s="36"/>
      <c r="AQ3844" s="36"/>
      <c r="AR3844" s="36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G3844" s="18"/>
      <c r="BH3844" s="18"/>
      <c r="BI3844" s="18"/>
      <c r="BJ3844" s="18"/>
      <c r="BK3844" s="18"/>
      <c r="BL3844" s="18"/>
      <c r="BM3844" s="18"/>
      <c r="BN3844" s="18"/>
      <c r="BO3844" s="18"/>
      <c r="BP3844" s="18"/>
      <c r="BQ3844" s="18"/>
    </row>
    <row r="3845" spans="6:69" x14ac:dyDescent="0.25">
      <c r="F3845" s="18"/>
      <c r="G3845" s="18"/>
      <c r="H3845" s="252"/>
      <c r="I3845" s="18"/>
      <c r="J3845" s="18"/>
      <c r="W3845" s="215"/>
      <c r="X3845" s="18"/>
      <c r="Y3845" s="31"/>
      <c r="Z3845" s="31"/>
      <c r="AA3845" s="43"/>
      <c r="AB3845" s="18"/>
      <c r="AC3845" s="18"/>
      <c r="AE3845" s="18"/>
      <c r="AF3845" s="18"/>
      <c r="AG3845" s="18"/>
      <c r="AI3845" s="18"/>
      <c r="AK3845" s="18"/>
      <c r="AL3845" s="18"/>
      <c r="AN3845" s="36"/>
      <c r="AO3845" s="36"/>
      <c r="AP3845" s="36"/>
      <c r="AQ3845" s="36"/>
      <c r="AR3845" s="36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G3845" s="18"/>
      <c r="BH3845" s="18"/>
      <c r="BI3845" s="18"/>
      <c r="BJ3845" s="18"/>
      <c r="BK3845" s="18"/>
      <c r="BL3845" s="18"/>
      <c r="BM3845" s="18"/>
      <c r="BN3845" s="18"/>
      <c r="BO3845" s="18"/>
      <c r="BP3845" s="18"/>
      <c r="BQ3845" s="18"/>
    </row>
    <row r="3846" spans="6:69" x14ac:dyDescent="0.25">
      <c r="F3846" s="18"/>
      <c r="G3846" s="18"/>
      <c r="H3846" s="252"/>
      <c r="I3846" s="18"/>
      <c r="J3846" s="18"/>
      <c r="W3846" s="215"/>
      <c r="X3846" s="18"/>
      <c r="Y3846" s="31"/>
      <c r="Z3846" s="31"/>
      <c r="AA3846" s="43"/>
      <c r="AB3846" s="18"/>
      <c r="AC3846" s="18"/>
      <c r="AE3846" s="18"/>
      <c r="AF3846" s="18"/>
      <c r="AG3846" s="18"/>
      <c r="AI3846" s="18"/>
      <c r="AK3846" s="18"/>
      <c r="AL3846" s="18"/>
      <c r="AN3846" s="36"/>
      <c r="AO3846" s="36"/>
      <c r="AP3846" s="36"/>
      <c r="AQ3846" s="36"/>
      <c r="AR3846" s="36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G3846" s="18"/>
      <c r="BH3846" s="18"/>
      <c r="BI3846" s="18"/>
      <c r="BJ3846" s="18"/>
      <c r="BK3846" s="18"/>
      <c r="BL3846" s="18"/>
      <c r="BM3846" s="18"/>
      <c r="BN3846" s="18"/>
      <c r="BO3846" s="18"/>
      <c r="BP3846" s="18"/>
      <c r="BQ3846" s="18"/>
    </row>
    <row r="3847" spans="6:69" x14ac:dyDescent="0.25">
      <c r="F3847" s="18"/>
      <c r="G3847" s="18"/>
      <c r="H3847" s="252"/>
      <c r="I3847" s="18"/>
      <c r="J3847" s="18"/>
      <c r="W3847" s="215"/>
      <c r="X3847" s="18"/>
      <c r="Y3847" s="31"/>
      <c r="Z3847" s="31"/>
      <c r="AA3847" s="43"/>
      <c r="AB3847" s="18"/>
      <c r="AC3847" s="18"/>
      <c r="AE3847" s="18"/>
      <c r="AF3847" s="18"/>
      <c r="AG3847" s="18"/>
      <c r="AI3847" s="18"/>
      <c r="AK3847" s="18"/>
      <c r="AL3847" s="18"/>
      <c r="AN3847" s="36"/>
      <c r="AO3847" s="36"/>
      <c r="AP3847" s="36"/>
      <c r="AQ3847" s="36"/>
      <c r="AR3847" s="36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8"/>
      <c r="BL3847" s="18"/>
      <c r="BM3847" s="18"/>
      <c r="BN3847" s="18"/>
      <c r="BO3847" s="18"/>
      <c r="BP3847" s="18"/>
      <c r="BQ3847" s="18"/>
    </row>
    <row r="3848" spans="6:69" x14ac:dyDescent="0.25">
      <c r="F3848" s="18"/>
      <c r="G3848" s="18"/>
      <c r="H3848" s="252"/>
      <c r="I3848" s="18"/>
      <c r="J3848" s="18"/>
      <c r="W3848" s="215"/>
      <c r="X3848" s="18"/>
      <c r="Y3848" s="31"/>
      <c r="Z3848" s="31"/>
      <c r="AA3848" s="43"/>
      <c r="AB3848" s="18"/>
      <c r="AC3848" s="18"/>
      <c r="AE3848" s="18"/>
      <c r="AF3848" s="18"/>
      <c r="AG3848" s="18"/>
      <c r="AI3848" s="18"/>
      <c r="AK3848" s="18"/>
      <c r="AL3848" s="18"/>
      <c r="AN3848" s="36"/>
      <c r="AO3848" s="36"/>
      <c r="AP3848" s="36"/>
      <c r="AQ3848" s="36"/>
      <c r="AR3848" s="36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G3848" s="18"/>
      <c r="BH3848" s="18"/>
      <c r="BI3848" s="18"/>
      <c r="BJ3848" s="18"/>
      <c r="BK3848" s="18"/>
      <c r="BL3848" s="18"/>
      <c r="BM3848" s="18"/>
      <c r="BN3848" s="18"/>
      <c r="BO3848" s="18"/>
      <c r="BP3848" s="18"/>
      <c r="BQ3848" s="18"/>
    </row>
    <row r="3849" spans="6:69" x14ac:dyDescent="0.25">
      <c r="F3849" s="18"/>
      <c r="G3849" s="18"/>
      <c r="H3849" s="252"/>
      <c r="I3849" s="18"/>
      <c r="J3849" s="18"/>
      <c r="W3849" s="215"/>
      <c r="X3849" s="18"/>
      <c r="Y3849" s="31"/>
      <c r="Z3849" s="31"/>
      <c r="AA3849" s="43"/>
      <c r="AB3849" s="18"/>
      <c r="AC3849" s="18"/>
      <c r="AE3849" s="18"/>
      <c r="AF3849" s="18"/>
      <c r="AG3849" s="18"/>
      <c r="AI3849" s="18"/>
      <c r="AK3849" s="18"/>
      <c r="AL3849" s="18"/>
      <c r="AN3849" s="36"/>
      <c r="AO3849" s="36"/>
      <c r="AP3849" s="36"/>
      <c r="AQ3849" s="36"/>
      <c r="AR3849" s="36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G3849" s="18"/>
      <c r="BH3849" s="18"/>
      <c r="BI3849" s="18"/>
      <c r="BJ3849" s="18"/>
      <c r="BK3849" s="18"/>
      <c r="BL3849" s="18"/>
      <c r="BM3849" s="18"/>
      <c r="BN3849" s="18"/>
      <c r="BO3849" s="18"/>
      <c r="BP3849" s="18"/>
      <c r="BQ3849" s="18"/>
    </row>
    <row r="3850" spans="6:69" x14ac:dyDescent="0.25">
      <c r="F3850" s="18"/>
      <c r="G3850" s="18"/>
      <c r="H3850" s="252"/>
      <c r="I3850" s="18"/>
      <c r="J3850" s="18"/>
      <c r="W3850" s="215"/>
      <c r="X3850" s="18"/>
      <c r="Y3850" s="31"/>
      <c r="Z3850" s="31"/>
      <c r="AA3850" s="43"/>
      <c r="AB3850" s="18"/>
      <c r="AC3850" s="18"/>
      <c r="AE3850" s="18"/>
      <c r="AF3850" s="18"/>
      <c r="AG3850" s="18"/>
      <c r="AI3850" s="18"/>
      <c r="AK3850" s="18"/>
      <c r="AL3850" s="18"/>
      <c r="AN3850" s="36"/>
      <c r="AO3850" s="36"/>
      <c r="AP3850" s="36"/>
      <c r="AQ3850" s="36"/>
      <c r="AR3850" s="36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G3850" s="18"/>
      <c r="BH3850" s="18"/>
      <c r="BI3850" s="18"/>
      <c r="BJ3850" s="18"/>
      <c r="BK3850" s="18"/>
      <c r="BL3850" s="18"/>
      <c r="BM3850" s="18"/>
      <c r="BN3850" s="18"/>
      <c r="BO3850" s="18"/>
      <c r="BP3850" s="18"/>
      <c r="BQ3850" s="18"/>
    </row>
    <row r="3851" spans="6:69" x14ac:dyDescent="0.25">
      <c r="F3851" s="18"/>
      <c r="G3851" s="18"/>
      <c r="H3851" s="252"/>
      <c r="I3851" s="18"/>
      <c r="J3851" s="18"/>
      <c r="W3851" s="215"/>
      <c r="X3851" s="18"/>
      <c r="Y3851" s="31"/>
      <c r="Z3851" s="31"/>
      <c r="AA3851" s="43"/>
      <c r="AB3851" s="18"/>
      <c r="AC3851" s="18"/>
      <c r="AE3851" s="18"/>
      <c r="AF3851" s="18"/>
      <c r="AG3851" s="18"/>
      <c r="AI3851" s="18"/>
      <c r="AK3851" s="18"/>
      <c r="AL3851" s="18"/>
      <c r="AN3851" s="36"/>
      <c r="AO3851" s="36"/>
      <c r="AP3851" s="36"/>
      <c r="AQ3851" s="36"/>
      <c r="AR3851" s="36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8"/>
      <c r="BL3851" s="18"/>
      <c r="BM3851" s="18"/>
      <c r="BN3851" s="18"/>
      <c r="BO3851" s="18"/>
      <c r="BP3851" s="18"/>
      <c r="BQ3851" s="18"/>
    </row>
    <row r="3852" spans="6:69" x14ac:dyDescent="0.25">
      <c r="F3852" s="18"/>
      <c r="G3852" s="18"/>
      <c r="H3852" s="252"/>
      <c r="I3852" s="18"/>
      <c r="J3852" s="18"/>
      <c r="W3852" s="215"/>
      <c r="X3852" s="18"/>
      <c r="Y3852" s="31"/>
      <c r="Z3852" s="31"/>
      <c r="AA3852" s="43"/>
      <c r="AB3852" s="18"/>
      <c r="AC3852" s="18"/>
      <c r="AE3852" s="18"/>
      <c r="AF3852" s="18"/>
      <c r="AG3852" s="18"/>
      <c r="AI3852" s="18"/>
      <c r="AK3852" s="18"/>
      <c r="AL3852" s="18"/>
      <c r="AN3852" s="36"/>
      <c r="AO3852" s="36"/>
      <c r="AP3852" s="36"/>
      <c r="AQ3852" s="36"/>
      <c r="AR3852" s="36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G3852" s="18"/>
      <c r="BH3852" s="18"/>
      <c r="BI3852" s="18"/>
      <c r="BJ3852" s="18"/>
      <c r="BK3852" s="18"/>
      <c r="BL3852" s="18"/>
      <c r="BM3852" s="18"/>
      <c r="BN3852" s="18"/>
      <c r="BO3852" s="18"/>
      <c r="BP3852" s="18"/>
      <c r="BQ3852" s="18"/>
    </row>
    <row r="3853" spans="6:69" x14ac:dyDescent="0.25">
      <c r="F3853" s="18"/>
      <c r="G3853" s="18"/>
      <c r="H3853" s="252"/>
      <c r="I3853" s="18"/>
      <c r="J3853" s="18"/>
      <c r="W3853" s="215"/>
      <c r="X3853" s="18"/>
      <c r="Y3853" s="31"/>
      <c r="Z3853" s="31"/>
      <c r="AA3853" s="43"/>
      <c r="AB3853" s="18"/>
      <c r="AC3853" s="18"/>
      <c r="AE3853" s="18"/>
      <c r="AF3853" s="18"/>
      <c r="AG3853" s="18"/>
      <c r="AI3853" s="18"/>
      <c r="AK3853" s="18"/>
      <c r="AL3853" s="18"/>
      <c r="AN3853" s="36"/>
      <c r="AO3853" s="36"/>
      <c r="AP3853" s="36"/>
      <c r="AQ3853" s="36"/>
      <c r="AR3853" s="36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8"/>
      <c r="BL3853" s="18"/>
      <c r="BM3853" s="18"/>
      <c r="BN3853" s="18"/>
      <c r="BO3853" s="18"/>
      <c r="BP3853" s="18"/>
      <c r="BQ3853" s="18"/>
    </row>
    <row r="3854" spans="6:69" x14ac:dyDescent="0.25">
      <c r="F3854" s="18"/>
      <c r="G3854" s="18"/>
      <c r="H3854" s="252"/>
      <c r="I3854" s="18"/>
      <c r="J3854" s="18"/>
      <c r="W3854" s="215"/>
      <c r="X3854" s="18"/>
      <c r="Y3854" s="31"/>
      <c r="Z3854" s="31"/>
      <c r="AA3854" s="43"/>
      <c r="AB3854" s="18"/>
      <c r="AC3854" s="18"/>
      <c r="AE3854" s="18"/>
      <c r="AF3854" s="18"/>
      <c r="AG3854" s="18"/>
      <c r="AI3854" s="18"/>
      <c r="AK3854" s="18"/>
      <c r="AL3854" s="18"/>
      <c r="AN3854" s="36"/>
      <c r="AO3854" s="36"/>
      <c r="AP3854" s="36"/>
      <c r="AQ3854" s="36"/>
      <c r="AR3854" s="36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G3854" s="18"/>
      <c r="BH3854" s="18"/>
      <c r="BI3854" s="18"/>
      <c r="BJ3854" s="18"/>
      <c r="BK3854" s="18"/>
      <c r="BL3854" s="18"/>
      <c r="BM3854" s="18"/>
      <c r="BN3854" s="18"/>
      <c r="BO3854" s="18"/>
      <c r="BP3854" s="18"/>
      <c r="BQ3854" s="18"/>
    </row>
    <row r="3855" spans="6:69" x14ac:dyDescent="0.25">
      <c r="F3855" s="18"/>
      <c r="G3855" s="18"/>
      <c r="H3855" s="252"/>
      <c r="I3855" s="18"/>
      <c r="J3855" s="18"/>
      <c r="W3855" s="215"/>
      <c r="X3855" s="18"/>
      <c r="Y3855" s="31"/>
      <c r="Z3855" s="31"/>
      <c r="AA3855" s="43"/>
      <c r="AB3855" s="18"/>
      <c r="AC3855" s="18"/>
      <c r="AE3855" s="18"/>
      <c r="AF3855" s="18"/>
      <c r="AG3855" s="18"/>
      <c r="AI3855" s="18"/>
      <c r="AK3855" s="18"/>
      <c r="AL3855" s="18"/>
      <c r="AN3855" s="36"/>
      <c r="AO3855" s="36"/>
      <c r="AP3855" s="36"/>
      <c r="AQ3855" s="36"/>
      <c r="AR3855" s="36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8"/>
      <c r="BL3855" s="18"/>
      <c r="BM3855" s="18"/>
      <c r="BN3855" s="18"/>
      <c r="BO3855" s="18"/>
      <c r="BP3855" s="18"/>
      <c r="BQ3855" s="18"/>
    </row>
    <row r="3856" spans="6:69" x14ac:dyDescent="0.25">
      <c r="F3856" s="18"/>
      <c r="G3856" s="18"/>
      <c r="H3856" s="252"/>
      <c r="I3856" s="18"/>
      <c r="J3856" s="18"/>
      <c r="W3856" s="215"/>
      <c r="X3856" s="18"/>
      <c r="Y3856" s="31"/>
      <c r="Z3856" s="31"/>
      <c r="AA3856" s="43"/>
      <c r="AB3856" s="18"/>
      <c r="AC3856" s="18"/>
      <c r="AE3856" s="18"/>
      <c r="AF3856" s="18"/>
      <c r="AG3856" s="18"/>
      <c r="AI3856" s="18"/>
      <c r="AK3856" s="18"/>
      <c r="AL3856" s="18"/>
      <c r="AN3856" s="36"/>
      <c r="AO3856" s="36"/>
      <c r="AP3856" s="36"/>
      <c r="AQ3856" s="36"/>
      <c r="AR3856" s="36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G3856" s="18"/>
      <c r="BH3856" s="18"/>
      <c r="BI3856" s="18"/>
      <c r="BJ3856" s="18"/>
      <c r="BK3856" s="18"/>
      <c r="BL3856" s="18"/>
      <c r="BM3856" s="18"/>
      <c r="BN3856" s="18"/>
      <c r="BO3856" s="18"/>
      <c r="BP3856" s="18"/>
      <c r="BQ3856" s="18"/>
    </row>
    <row r="3857" spans="6:69" x14ac:dyDescent="0.25">
      <c r="F3857" s="18"/>
      <c r="G3857" s="18"/>
      <c r="H3857" s="252"/>
      <c r="I3857" s="18"/>
      <c r="J3857" s="18"/>
      <c r="W3857" s="215"/>
      <c r="X3857" s="18"/>
      <c r="Y3857" s="31"/>
      <c r="Z3857" s="31"/>
      <c r="AA3857" s="43"/>
      <c r="AB3857" s="18"/>
      <c r="AC3857" s="18"/>
      <c r="AE3857" s="18"/>
      <c r="AF3857" s="18"/>
      <c r="AG3857" s="18"/>
      <c r="AI3857" s="18"/>
      <c r="AK3857" s="18"/>
      <c r="AL3857" s="18"/>
      <c r="AN3857" s="36"/>
      <c r="AO3857" s="36"/>
      <c r="AP3857" s="36"/>
      <c r="AQ3857" s="36"/>
      <c r="AR3857" s="36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8"/>
      <c r="BL3857" s="18"/>
      <c r="BM3857" s="18"/>
      <c r="BN3857" s="18"/>
      <c r="BO3857" s="18"/>
      <c r="BP3857" s="18"/>
      <c r="BQ3857" s="18"/>
    </row>
    <row r="3858" spans="6:69" x14ac:dyDescent="0.25">
      <c r="F3858" s="18"/>
      <c r="G3858" s="18"/>
      <c r="H3858" s="252"/>
      <c r="I3858" s="18"/>
      <c r="J3858" s="18"/>
      <c r="W3858" s="215"/>
      <c r="X3858" s="18"/>
      <c r="Y3858" s="31"/>
      <c r="Z3858" s="31"/>
      <c r="AA3858" s="43"/>
      <c r="AB3858" s="18"/>
      <c r="AC3858" s="18"/>
      <c r="AE3858" s="18"/>
      <c r="AF3858" s="18"/>
      <c r="AG3858" s="18"/>
      <c r="AI3858" s="18"/>
      <c r="AK3858" s="18"/>
      <c r="AL3858" s="18"/>
      <c r="AN3858" s="36"/>
      <c r="AO3858" s="36"/>
      <c r="AP3858" s="36"/>
      <c r="AQ3858" s="36"/>
      <c r="AR3858" s="36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G3858" s="18"/>
      <c r="BH3858" s="18"/>
      <c r="BI3858" s="18"/>
      <c r="BJ3858" s="18"/>
      <c r="BK3858" s="18"/>
      <c r="BL3858" s="18"/>
      <c r="BM3858" s="18"/>
      <c r="BN3858" s="18"/>
      <c r="BO3858" s="18"/>
      <c r="BP3858" s="18"/>
      <c r="BQ3858" s="18"/>
    </row>
    <row r="3859" spans="6:69" x14ac:dyDescent="0.25">
      <c r="F3859" s="18"/>
      <c r="G3859" s="18"/>
      <c r="H3859" s="252"/>
      <c r="I3859" s="18"/>
      <c r="J3859" s="18"/>
      <c r="W3859" s="215"/>
      <c r="X3859" s="18"/>
      <c r="Y3859" s="31"/>
      <c r="Z3859" s="31"/>
      <c r="AA3859" s="43"/>
      <c r="AB3859" s="18"/>
      <c r="AC3859" s="18"/>
      <c r="AE3859" s="18"/>
      <c r="AF3859" s="18"/>
      <c r="AG3859" s="18"/>
      <c r="AI3859" s="18"/>
      <c r="AK3859" s="18"/>
      <c r="AL3859" s="18"/>
      <c r="AN3859" s="36"/>
      <c r="AO3859" s="36"/>
      <c r="AP3859" s="36"/>
      <c r="AQ3859" s="36"/>
      <c r="AR3859" s="36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8"/>
      <c r="BL3859" s="18"/>
      <c r="BM3859" s="18"/>
      <c r="BN3859" s="18"/>
      <c r="BO3859" s="18"/>
      <c r="BP3859" s="18"/>
      <c r="BQ3859" s="18"/>
    </row>
    <row r="3860" spans="6:69" x14ac:dyDescent="0.25">
      <c r="F3860" s="18"/>
      <c r="G3860" s="18"/>
      <c r="H3860" s="252"/>
      <c r="I3860" s="18"/>
      <c r="J3860" s="18"/>
      <c r="W3860" s="215"/>
      <c r="X3860" s="18"/>
      <c r="Y3860" s="31"/>
      <c r="Z3860" s="31"/>
      <c r="AA3860" s="43"/>
      <c r="AB3860" s="18"/>
      <c r="AC3860" s="18"/>
      <c r="AE3860" s="18"/>
      <c r="AF3860" s="18"/>
      <c r="AG3860" s="18"/>
      <c r="AI3860" s="18"/>
      <c r="AK3860" s="18"/>
      <c r="AL3860" s="18"/>
      <c r="AN3860" s="36"/>
      <c r="AO3860" s="36"/>
      <c r="AP3860" s="36"/>
      <c r="AQ3860" s="36"/>
      <c r="AR3860" s="36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G3860" s="18"/>
      <c r="BH3860" s="18"/>
      <c r="BI3860" s="18"/>
      <c r="BJ3860" s="18"/>
      <c r="BK3860" s="18"/>
      <c r="BL3860" s="18"/>
      <c r="BM3860" s="18"/>
      <c r="BN3860" s="18"/>
      <c r="BO3860" s="18"/>
      <c r="BP3860" s="18"/>
      <c r="BQ3860" s="18"/>
    </row>
    <row r="3861" spans="6:69" x14ac:dyDescent="0.25">
      <c r="F3861" s="18"/>
      <c r="G3861" s="18"/>
      <c r="H3861" s="252"/>
      <c r="I3861" s="18"/>
      <c r="J3861" s="18"/>
      <c r="W3861" s="215"/>
      <c r="X3861" s="18"/>
      <c r="Y3861" s="31"/>
      <c r="Z3861" s="31"/>
      <c r="AA3861" s="43"/>
      <c r="AB3861" s="18"/>
      <c r="AC3861" s="18"/>
      <c r="AE3861" s="18"/>
      <c r="AF3861" s="18"/>
      <c r="AG3861" s="18"/>
      <c r="AI3861" s="18"/>
      <c r="AK3861" s="18"/>
      <c r="AL3861" s="18"/>
      <c r="AN3861" s="36"/>
      <c r="AO3861" s="36"/>
      <c r="AP3861" s="36"/>
      <c r="AQ3861" s="36"/>
      <c r="AR3861" s="36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G3861" s="18"/>
      <c r="BH3861" s="18"/>
      <c r="BI3861" s="18"/>
      <c r="BJ3861" s="18"/>
      <c r="BK3861" s="18"/>
      <c r="BL3861" s="18"/>
      <c r="BM3861" s="18"/>
      <c r="BN3861" s="18"/>
      <c r="BO3861" s="18"/>
      <c r="BP3861" s="18"/>
      <c r="BQ3861" s="18"/>
    </row>
    <row r="3862" spans="6:69" x14ac:dyDescent="0.25">
      <c r="F3862" s="18"/>
      <c r="G3862" s="18"/>
      <c r="H3862" s="252"/>
      <c r="I3862" s="18"/>
      <c r="J3862" s="18"/>
      <c r="W3862" s="215"/>
      <c r="X3862" s="18"/>
      <c r="Y3862" s="31"/>
      <c r="Z3862" s="31"/>
      <c r="AA3862" s="43"/>
      <c r="AB3862" s="18"/>
      <c r="AC3862" s="18"/>
      <c r="AE3862" s="18"/>
      <c r="AF3862" s="18"/>
      <c r="AG3862" s="18"/>
      <c r="AI3862" s="18"/>
      <c r="AK3862" s="18"/>
      <c r="AL3862" s="18"/>
      <c r="AN3862" s="36"/>
      <c r="AO3862" s="36"/>
      <c r="AP3862" s="36"/>
      <c r="AQ3862" s="36"/>
      <c r="AR3862" s="36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G3862" s="18"/>
      <c r="BH3862" s="18"/>
      <c r="BI3862" s="18"/>
      <c r="BJ3862" s="18"/>
      <c r="BK3862" s="18"/>
      <c r="BL3862" s="18"/>
      <c r="BM3862" s="18"/>
      <c r="BN3862" s="18"/>
      <c r="BO3862" s="18"/>
      <c r="BP3862" s="18"/>
      <c r="BQ3862" s="18"/>
    </row>
    <row r="3863" spans="6:69" x14ac:dyDescent="0.25">
      <c r="F3863" s="18"/>
      <c r="G3863" s="18"/>
      <c r="H3863" s="252"/>
      <c r="I3863" s="18"/>
      <c r="J3863" s="18"/>
      <c r="W3863" s="215"/>
      <c r="X3863" s="18"/>
      <c r="Y3863" s="31"/>
      <c r="Z3863" s="31"/>
      <c r="AA3863" s="43"/>
      <c r="AB3863" s="18"/>
      <c r="AC3863" s="18"/>
      <c r="AE3863" s="18"/>
      <c r="AF3863" s="18"/>
      <c r="AG3863" s="18"/>
      <c r="AI3863" s="18"/>
      <c r="AK3863" s="18"/>
      <c r="AL3863" s="18"/>
      <c r="AN3863" s="36"/>
      <c r="AO3863" s="36"/>
      <c r="AP3863" s="36"/>
      <c r="AQ3863" s="36"/>
      <c r="AR3863" s="36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8"/>
      <c r="BL3863" s="18"/>
      <c r="BM3863" s="18"/>
      <c r="BN3863" s="18"/>
      <c r="BO3863" s="18"/>
      <c r="BP3863" s="18"/>
      <c r="BQ3863" s="18"/>
    </row>
    <row r="3864" spans="6:69" x14ac:dyDescent="0.25">
      <c r="F3864" s="18"/>
      <c r="G3864" s="18"/>
      <c r="H3864" s="252"/>
      <c r="I3864" s="18"/>
      <c r="J3864" s="18"/>
      <c r="W3864" s="215"/>
      <c r="X3864" s="18"/>
      <c r="Y3864" s="31"/>
      <c r="Z3864" s="31"/>
      <c r="AA3864" s="43"/>
      <c r="AB3864" s="18"/>
      <c r="AC3864" s="18"/>
      <c r="AE3864" s="18"/>
      <c r="AF3864" s="18"/>
      <c r="AG3864" s="18"/>
      <c r="AI3864" s="18"/>
      <c r="AK3864" s="18"/>
      <c r="AL3864" s="18"/>
      <c r="AN3864" s="36"/>
      <c r="AO3864" s="36"/>
      <c r="AP3864" s="36"/>
      <c r="AQ3864" s="36"/>
      <c r="AR3864" s="36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G3864" s="18"/>
      <c r="BH3864" s="18"/>
      <c r="BI3864" s="18"/>
      <c r="BJ3864" s="18"/>
      <c r="BK3864" s="18"/>
      <c r="BL3864" s="18"/>
      <c r="BM3864" s="18"/>
      <c r="BN3864" s="18"/>
      <c r="BO3864" s="18"/>
      <c r="BP3864" s="18"/>
      <c r="BQ3864" s="18"/>
    </row>
    <row r="3865" spans="6:69" x14ac:dyDescent="0.25">
      <c r="F3865" s="18"/>
      <c r="G3865" s="18"/>
      <c r="H3865" s="252"/>
      <c r="I3865" s="18"/>
      <c r="J3865" s="18"/>
      <c r="W3865" s="215"/>
      <c r="X3865" s="18"/>
      <c r="Y3865" s="31"/>
      <c r="Z3865" s="31"/>
      <c r="AA3865" s="43"/>
      <c r="AB3865" s="18"/>
      <c r="AC3865" s="18"/>
      <c r="AE3865" s="18"/>
      <c r="AF3865" s="18"/>
      <c r="AG3865" s="18"/>
      <c r="AI3865" s="18"/>
      <c r="AK3865" s="18"/>
      <c r="AL3865" s="18"/>
      <c r="AN3865" s="36"/>
      <c r="AO3865" s="36"/>
      <c r="AP3865" s="36"/>
      <c r="AQ3865" s="36"/>
      <c r="AR3865" s="36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/>
      <c r="BJ3865" s="18"/>
      <c r="BK3865" s="18"/>
      <c r="BL3865" s="18"/>
      <c r="BM3865" s="18"/>
      <c r="BN3865" s="18"/>
      <c r="BO3865" s="18"/>
      <c r="BP3865" s="18"/>
      <c r="BQ3865" s="18"/>
    </row>
    <row r="3866" spans="6:69" x14ac:dyDescent="0.25">
      <c r="F3866" s="18"/>
      <c r="G3866" s="18"/>
      <c r="H3866" s="252"/>
      <c r="I3866" s="18"/>
      <c r="J3866" s="18"/>
      <c r="W3866" s="215"/>
      <c r="X3866" s="18"/>
      <c r="Y3866" s="31"/>
      <c r="Z3866" s="31"/>
      <c r="AA3866" s="43"/>
      <c r="AB3866" s="18"/>
      <c r="AC3866" s="18"/>
      <c r="AE3866" s="18"/>
      <c r="AF3866" s="18"/>
      <c r="AG3866" s="18"/>
      <c r="AI3866" s="18"/>
      <c r="AK3866" s="18"/>
      <c r="AL3866" s="18"/>
      <c r="AN3866" s="36"/>
      <c r="AO3866" s="36"/>
      <c r="AP3866" s="36"/>
      <c r="AQ3866" s="36"/>
      <c r="AR3866" s="36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G3866" s="18"/>
      <c r="BH3866" s="18"/>
      <c r="BI3866" s="18"/>
      <c r="BJ3866" s="18"/>
      <c r="BK3866" s="18"/>
      <c r="BL3866" s="18"/>
      <c r="BM3866" s="18"/>
      <c r="BN3866" s="18"/>
      <c r="BO3866" s="18"/>
      <c r="BP3866" s="18"/>
      <c r="BQ3866" s="18"/>
    </row>
    <row r="3867" spans="6:69" x14ac:dyDescent="0.25">
      <c r="F3867" s="18"/>
      <c r="G3867" s="18"/>
      <c r="H3867" s="252"/>
      <c r="I3867" s="18"/>
      <c r="J3867" s="18"/>
      <c r="W3867" s="215"/>
      <c r="X3867" s="18"/>
      <c r="Y3867" s="31"/>
      <c r="Z3867" s="31"/>
      <c r="AA3867" s="43"/>
      <c r="AB3867" s="18"/>
      <c r="AC3867" s="18"/>
      <c r="AE3867" s="18"/>
      <c r="AF3867" s="18"/>
      <c r="AG3867" s="18"/>
      <c r="AI3867" s="18"/>
      <c r="AK3867" s="18"/>
      <c r="AL3867" s="18"/>
      <c r="AN3867" s="36"/>
      <c r="AO3867" s="36"/>
      <c r="AP3867" s="36"/>
      <c r="AQ3867" s="36"/>
      <c r="AR3867" s="36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8"/>
      <c r="BL3867" s="18"/>
      <c r="BM3867" s="18"/>
      <c r="BN3867" s="18"/>
      <c r="BO3867" s="18"/>
      <c r="BP3867" s="18"/>
      <c r="BQ3867" s="18"/>
    </row>
    <row r="3868" spans="6:69" x14ac:dyDescent="0.25">
      <c r="F3868" s="18"/>
      <c r="G3868" s="18"/>
      <c r="H3868" s="252"/>
      <c r="I3868" s="18"/>
      <c r="J3868" s="18"/>
      <c r="W3868" s="215"/>
      <c r="X3868" s="18"/>
      <c r="Y3868" s="31"/>
      <c r="Z3868" s="31"/>
      <c r="AA3868" s="43"/>
      <c r="AB3868" s="18"/>
      <c r="AC3868" s="18"/>
      <c r="AE3868" s="18"/>
      <c r="AF3868" s="18"/>
      <c r="AG3868" s="18"/>
      <c r="AI3868" s="18"/>
      <c r="AK3868" s="18"/>
      <c r="AL3868" s="18"/>
      <c r="AN3868" s="36"/>
      <c r="AO3868" s="36"/>
      <c r="AP3868" s="36"/>
      <c r="AQ3868" s="36"/>
      <c r="AR3868" s="36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G3868" s="18"/>
      <c r="BH3868" s="18"/>
      <c r="BI3868" s="18"/>
      <c r="BJ3868" s="18"/>
      <c r="BK3868" s="18"/>
      <c r="BL3868" s="18"/>
      <c r="BM3868" s="18"/>
      <c r="BN3868" s="18"/>
      <c r="BO3868" s="18"/>
      <c r="BP3868" s="18"/>
      <c r="BQ3868" s="18"/>
    </row>
    <row r="3869" spans="6:69" x14ac:dyDescent="0.25">
      <c r="F3869" s="18"/>
      <c r="G3869" s="18"/>
      <c r="H3869" s="252"/>
      <c r="I3869" s="18"/>
      <c r="J3869" s="18"/>
      <c r="W3869" s="215"/>
      <c r="X3869" s="18"/>
      <c r="Y3869" s="31"/>
      <c r="Z3869" s="31"/>
      <c r="AA3869" s="43"/>
      <c r="AB3869" s="18"/>
      <c r="AC3869" s="18"/>
      <c r="AE3869" s="18"/>
      <c r="AF3869" s="18"/>
      <c r="AG3869" s="18"/>
      <c r="AI3869" s="18"/>
      <c r="AK3869" s="18"/>
      <c r="AL3869" s="18"/>
      <c r="AN3869" s="36"/>
      <c r="AO3869" s="36"/>
      <c r="AP3869" s="36"/>
      <c r="AQ3869" s="36"/>
      <c r="AR3869" s="36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8"/>
      <c r="BL3869" s="18"/>
      <c r="BM3869" s="18"/>
      <c r="BN3869" s="18"/>
      <c r="BO3869" s="18"/>
      <c r="BP3869" s="18"/>
      <c r="BQ3869" s="18"/>
    </row>
    <row r="3870" spans="6:69" x14ac:dyDescent="0.25">
      <c r="F3870" s="18"/>
      <c r="G3870" s="18"/>
      <c r="H3870" s="252"/>
      <c r="I3870" s="18"/>
      <c r="J3870" s="18"/>
      <c r="W3870" s="215"/>
      <c r="X3870" s="18"/>
      <c r="Y3870" s="31"/>
      <c r="Z3870" s="31"/>
      <c r="AA3870" s="43"/>
      <c r="AB3870" s="18"/>
      <c r="AC3870" s="18"/>
      <c r="AE3870" s="18"/>
      <c r="AF3870" s="18"/>
      <c r="AG3870" s="18"/>
      <c r="AI3870" s="18"/>
      <c r="AK3870" s="18"/>
      <c r="AL3870" s="18"/>
      <c r="AN3870" s="36"/>
      <c r="AO3870" s="36"/>
      <c r="AP3870" s="36"/>
      <c r="AQ3870" s="36"/>
      <c r="AR3870" s="36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G3870" s="18"/>
      <c r="BH3870" s="18"/>
      <c r="BI3870" s="18"/>
      <c r="BJ3870" s="18"/>
      <c r="BK3870" s="18"/>
      <c r="BL3870" s="18"/>
      <c r="BM3870" s="18"/>
      <c r="BN3870" s="18"/>
      <c r="BO3870" s="18"/>
      <c r="BP3870" s="18"/>
      <c r="BQ3870" s="18"/>
    </row>
    <row r="3871" spans="6:69" x14ac:dyDescent="0.25">
      <c r="F3871" s="18"/>
      <c r="G3871" s="18"/>
      <c r="H3871" s="252"/>
      <c r="I3871" s="18"/>
      <c r="J3871" s="18"/>
      <c r="W3871" s="215"/>
      <c r="X3871" s="18"/>
      <c r="Y3871" s="31"/>
      <c r="Z3871" s="31"/>
      <c r="AA3871" s="43"/>
      <c r="AB3871" s="18"/>
      <c r="AC3871" s="18"/>
      <c r="AE3871" s="18"/>
      <c r="AF3871" s="18"/>
      <c r="AG3871" s="18"/>
      <c r="AI3871" s="18"/>
      <c r="AK3871" s="18"/>
      <c r="AL3871" s="18"/>
      <c r="AN3871" s="36"/>
      <c r="AO3871" s="36"/>
      <c r="AP3871" s="36"/>
      <c r="AQ3871" s="36"/>
      <c r="AR3871" s="36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8"/>
      <c r="BL3871" s="18"/>
      <c r="BM3871" s="18"/>
      <c r="BN3871" s="18"/>
      <c r="BO3871" s="18"/>
      <c r="BP3871" s="18"/>
      <c r="BQ3871" s="18"/>
    </row>
    <row r="3872" spans="6:69" x14ac:dyDescent="0.25">
      <c r="F3872" s="18"/>
      <c r="G3872" s="18"/>
      <c r="H3872" s="252"/>
      <c r="I3872" s="18"/>
      <c r="J3872" s="18"/>
      <c r="W3872" s="215"/>
      <c r="X3872" s="18"/>
      <c r="Y3872" s="31"/>
      <c r="Z3872" s="31"/>
      <c r="AA3872" s="43"/>
      <c r="AB3872" s="18"/>
      <c r="AC3872" s="18"/>
      <c r="AE3872" s="18"/>
      <c r="AF3872" s="18"/>
      <c r="AG3872" s="18"/>
      <c r="AI3872" s="18"/>
      <c r="AK3872" s="18"/>
      <c r="AL3872" s="18"/>
      <c r="AN3872" s="36"/>
      <c r="AO3872" s="36"/>
      <c r="AP3872" s="36"/>
      <c r="AQ3872" s="36"/>
      <c r="AR3872" s="36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G3872" s="18"/>
      <c r="BH3872" s="18"/>
      <c r="BI3872" s="18"/>
      <c r="BJ3872" s="18"/>
      <c r="BK3872" s="18"/>
      <c r="BL3872" s="18"/>
      <c r="BM3872" s="18"/>
      <c r="BN3872" s="18"/>
      <c r="BO3872" s="18"/>
      <c r="BP3872" s="18"/>
      <c r="BQ3872" s="18"/>
    </row>
    <row r="3873" spans="6:69" x14ac:dyDescent="0.25">
      <c r="F3873" s="18"/>
      <c r="G3873" s="18"/>
      <c r="H3873" s="252"/>
      <c r="I3873" s="18"/>
      <c r="J3873" s="18"/>
      <c r="W3873" s="215"/>
      <c r="X3873" s="18"/>
      <c r="Y3873" s="31"/>
      <c r="Z3873" s="31"/>
      <c r="AA3873" s="43"/>
      <c r="AB3873" s="18"/>
      <c r="AC3873" s="18"/>
      <c r="AE3873" s="18"/>
      <c r="AF3873" s="18"/>
      <c r="AG3873" s="18"/>
      <c r="AI3873" s="18"/>
      <c r="AK3873" s="18"/>
      <c r="AL3873" s="18"/>
      <c r="AN3873" s="36"/>
      <c r="AO3873" s="36"/>
      <c r="AP3873" s="36"/>
      <c r="AQ3873" s="36"/>
      <c r="AR3873" s="36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8"/>
      <c r="BL3873" s="18"/>
      <c r="BM3873" s="18"/>
      <c r="BN3873" s="18"/>
      <c r="BO3873" s="18"/>
      <c r="BP3873" s="18"/>
      <c r="BQ3873" s="18"/>
    </row>
    <row r="3874" spans="6:69" x14ac:dyDescent="0.25">
      <c r="F3874" s="18"/>
      <c r="G3874" s="18"/>
      <c r="H3874" s="252"/>
      <c r="I3874" s="18"/>
      <c r="J3874" s="18"/>
      <c r="W3874" s="215"/>
      <c r="X3874" s="18"/>
      <c r="Y3874" s="31"/>
      <c r="Z3874" s="31"/>
      <c r="AA3874" s="43"/>
      <c r="AB3874" s="18"/>
      <c r="AC3874" s="18"/>
      <c r="AE3874" s="18"/>
      <c r="AF3874" s="18"/>
      <c r="AG3874" s="18"/>
      <c r="AI3874" s="18"/>
      <c r="AK3874" s="18"/>
      <c r="AL3874" s="18"/>
      <c r="AN3874" s="36"/>
      <c r="AO3874" s="36"/>
      <c r="AP3874" s="36"/>
      <c r="AQ3874" s="36"/>
      <c r="AR3874" s="36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G3874" s="18"/>
      <c r="BH3874" s="18"/>
      <c r="BI3874" s="18"/>
      <c r="BJ3874" s="18"/>
      <c r="BK3874" s="18"/>
      <c r="BL3874" s="18"/>
      <c r="BM3874" s="18"/>
      <c r="BN3874" s="18"/>
      <c r="BO3874" s="18"/>
      <c r="BP3874" s="18"/>
      <c r="BQ3874" s="18"/>
    </row>
    <row r="3875" spans="6:69" x14ac:dyDescent="0.25">
      <c r="F3875" s="18"/>
      <c r="G3875" s="18"/>
      <c r="H3875" s="252"/>
      <c r="I3875" s="18"/>
      <c r="J3875" s="18"/>
      <c r="W3875" s="215"/>
      <c r="X3875" s="18"/>
      <c r="Y3875" s="31"/>
      <c r="Z3875" s="31"/>
      <c r="AA3875" s="43"/>
      <c r="AB3875" s="18"/>
      <c r="AC3875" s="18"/>
      <c r="AE3875" s="18"/>
      <c r="AF3875" s="18"/>
      <c r="AG3875" s="18"/>
      <c r="AI3875" s="18"/>
      <c r="AK3875" s="18"/>
      <c r="AL3875" s="18"/>
      <c r="AN3875" s="36"/>
      <c r="AO3875" s="36"/>
      <c r="AP3875" s="36"/>
      <c r="AQ3875" s="36"/>
      <c r="AR3875" s="36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8"/>
      <c r="BL3875" s="18"/>
      <c r="BM3875" s="18"/>
      <c r="BN3875" s="18"/>
      <c r="BO3875" s="18"/>
      <c r="BP3875" s="18"/>
      <c r="BQ3875" s="18"/>
    </row>
    <row r="3876" spans="6:69" x14ac:dyDescent="0.25">
      <c r="F3876" s="18"/>
      <c r="G3876" s="18"/>
      <c r="H3876" s="252"/>
      <c r="I3876" s="18"/>
      <c r="J3876" s="18"/>
      <c r="W3876" s="215"/>
      <c r="X3876" s="18"/>
      <c r="Y3876" s="31"/>
      <c r="Z3876" s="31"/>
      <c r="AA3876" s="43"/>
      <c r="AB3876" s="18"/>
      <c r="AC3876" s="18"/>
      <c r="AE3876" s="18"/>
      <c r="AF3876" s="18"/>
      <c r="AG3876" s="18"/>
      <c r="AI3876" s="18"/>
      <c r="AK3876" s="18"/>
      <c r="AL3876" s="18"/>
      <c r="AN3876" s="36"/>
      <c r="AO3876" s="36"/>
      <c r="AP3876" s="36"/>
      <c r="AQ3876" s="36"/>
      <c r="AR3876" s="36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G3876" s="18"/>
      <c r="BH3876" s="18"/>
      <c r="BI3876" s="18"/>
      <c r="BJ3876" s="18"/>
      <c r="BK3876" s="18"/>
      <c r="BL3876" s="18"/>
      <c r="BM3876" s="18"/>
      <c r="BN3876" s="18"/>
      <c r="BO3876" s="18"/>
      <c r="BP3876" s="18"/>
      <c r="BQ3876" s="18"/>
    </row>
    <row r="3877" spans="6:69" x14ac:dyDescent="0.25">
      <c r="F3877" s="18"/>
      <c r="G3877" s="18"/>
      <c r="H3877" s="252"/>
      <c r="I3877" s="18"/>
      <c r="J3877" s="18"/>
      <c r="W3877" s="215"/>
      <c r="X3877" s="18"/>
      <c r="Y3877" s="31"/>
      <c r="Z3877" s="31"/>
      <c r="AA3877" s="43"/>
      <c r="AB3877" s="18"/>
      <c r="AC3877" s="18"/>
      <c r="AE3877" s="18"/>
      <c r="AF3877" s="18"/>
      <c r="AG3877" s="18"/>
      <c r="AI3877" s="18"/>
      <c r="AK3877" s="18"/>
      <c r="AL3877" s="18"/>
      <c r="AN3877" s="36"/>
      <c r="AO3877" s="36"/>
      <c r="AP3877" s="36"/>
      <c r="AQ3877" s="36"/>
      <c r="AR3877" s="36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G3877" s="18"/>
      <c r="BH3877" s="18"/>
      <c r="BI3877" s="18"/>
      <c r="BJ3877" s="18"/>
      <c r="BK3877" s="18"/>
      <c r="BL3877" s="18"/>
      <c r="BM3877" s="18"/>
      <c r="BN3877" s="18"/>
      <c r="BO3877" s="18"/>
      <c r="BP3877" s="18"/>
      <c r="BQ3877" s="18"/>
    </row>
    <row r="3878" spans="6:69" x14ac:dyDescent="0.25">
      <c r="F3878" s="18"/>
      <c r="G3878" s="18"/>
      <c r="H3878" s="252"/>
      <c r="I3878" s="18"/>
      <c r="J3878" s="18"/>
      <c r="W3878" s="215"/>
      <c r="X3878" s="18"/>
      <c r="Y3878" s="31"/>
      <c r="Z3878" s="31"/>
      <c r="AA3878" s="43"/>
      <c r="AB3878" s="18"/>
      <c r="AC3878" s="18"/>
      <c r="AE3878" s="18"/>
      <c r="AF3878" s="18"/>
      <c r="AG3878" s="18"/>
      <c r="AI3878" s="18"/>
      <c r="AK3878" s="18"/>
      <c r="AL3878" s="18"/>
      <c r="AN3878" s="36"/>
      <c r="AO3878" s="36"/>
      <c r="AP3878" s="36"/>
      <c r="AQ3878" s="36"/>
      <c r="AR3878" s="36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G3878" s="18"/>
      <c r="BH3878" s="18"/>
      <c r="BI3878" s="18"/>
      <c r="BJ3878" s="18"/>
      <c r="BK3878" s="18"/>
      <c r="BL3878" s="18"/>
      <c r="BM3878" s="18"/>
      <c r="BN3878" s="18"/>
      <c r="BO3878" s="18"/>
      <c r="BP3878" s="18"/>
      <c r="BQ3878" s="18"/>
    </row>
    <row r="3879" spans="6:69" x14ac:dyDescent="0.25">
      <c r="F3879" s="18"/>
      <c r="G3879" s="18"/>
      <c r="H3879" s="252"/>
      <c r="I3879" s="18"/>
      <c r="J3879" s="18"/>
      <c r="W3879" s="215"/>
      <c r="X3879" s="18"/>
      <c r="Y3879" s="31"/>
      <c r="Z3879" s="31"/>
      <c r="AA3879" s="43"/>
      <c r="AB3879" s="18"/>
      <c r="AC3879" s="18"/>
      <c r="AE3879" s="18"/>
      <c r="AF3879" s="18"/>
      <c r="AG3879" s="18"/>
      <c r="AI3879" s="18"/>
      <c r="AK3879" s="18"/>
      <c r="AL3879" s="18"/>
      <c r="AN3879" s="36"/>
      <c r="AO3879" s="36"/>
      <c r="AP3879" s="36"/>
      <c r="AQ3879" s="36"/>
      <c r="AR3879" s="36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8"/>
      <c r="BL3879" s="18"/>
      <c r="BM3879" s="18"/>
      <c r="BN3879" s="18"/>
      <c r="BO3879" s="18"/>
      <c r="BP3879" s="18"/>
      <c r="BQ3879" s="18"/>
    </row>
    <row r="3880" spans="6:69" x14ac:dyDescent="0.25">
      <c r="F3880" s="18"/>
      <c r="G3880" s="18"/>
      <c r="H3880" s="252"/>
      <c r="I3880" s="18"/>
      <c r="J3880" s="18"/>
      <c r="W3880" s="215"/>
      <c r="X3880" s="18"/>
      <c r="Y3880" s="31"/>
      <c r="Z3880" s="31"/>
      <c r="AA3880" s="43"/>
      <c r="AB3880" s="18"/>
      <c r="AC3880" s="18"/>
      <c r="AE3880" s="18"/>
      <c r="AF3880" s="18"/>
      <c r="AG3880" s="18"/>
      <c r="AI3880" s="18"/>
      <c r="AK3880" s="18"/>
      <c r="AL3880" s="18"/>
      <c r="AN3880" s="36"/>
      <c r="AO3880" s="36"/>
      <c r="AP3880" s="36"/>
      <c r="AQ3880" s="36"/>
      <c r="AR3880" s="36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G3880" s="18"/>
      <c r="BH3880" s="18"/>
      <c r="BI3880" s="18"/>
      <c r="BJ3880" s="18"/>
      <c r="BK3880" s="18"/>
      <c r="BL3880" s="18"/>
      <c r="BM3880" s="18"/>
      <c r="BN3880" s="18"/>
      <c r="BO3880" s="18"/>
      <c r="BP3880" s="18"/>
      <c r="BQ3880" s="18"/>
    </row>
    <row r="3881" spans="6:69" x14ac:dyDescent="0.25">
      <c r="F3881" s="18"/>
      <c r="G3881" s="18"/>
      <c r="H3881" s="252"/>
      <c r="I3881" s="18"/>
      <c r="J3881" s="18"/>
      <c r="W3881" s="215"/>
      <c r="X3881" s="18"/>
      <c r="Y3881" s="31"/>
      <c r="Z3881" s="31"/>
      <c r="AA3881" s="43"/>
      <c r="AB3881" s="18"/>
      <c r="AC3881" s="18"/>
      <c r="AE3881" s="18"/>
      <c r="AF3881" s="18"/>
      <c r="AG3881" s="18"/>
      <c r="AI3881" s="18"/>
      <c r="AK3881" s="18"/>
      <c r="AL3881" s="18"/>
      <c r="AN3881" s="36"/>
      <c r="AO3881" s="36"/>
      <c r="AP3881" s="36"/>
      <c r="AQ3881" s="36"/>
      <c r="AR3881" s="36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8"/>
      <c r="BL3881" s="18"/>
      <c r="BM3881" s="18"/>
      <c r="BN3881" s="18"/>
      <c r="BO3881" s="18"/>
      <c r="BP3881" s="18"/>
      <c r="BQ3881" s="18"/>
    </row>
    <row r="3882" spans="6:69" x14ac:dyDescent="0.25">
      <c r="F3882" s="18"/>
      <c r="G3882" s="18"/>
      <c r="H3882" s="252"/>
      <c r="I3882" s="18"/>
      <c r="J3882" s="18"/>
      <c r="W3882" s="215"/>
      <c r="X3882" s="18"/>
      <c r="Y3882" s="31"/>
      <c r="Z3882" s="31"/>
      <c r="AA3882" s="43"/>
      <c r="AB3882" s="18"/>
      <c r="AC3882" s="18"/>
      <c r="AE3882" s="18"/>
      <c r="AF3882" s="18"/>
      <c r="AG3882" s="18"/>
      <c r="AI3882" s="18"/>
      <c r="AK3882" s="18"/>
      <c r="AL3882" s="18"/>
      <c r="AN3882" s="36"/>
      <c r="AO3882" s="36"/>
      <c r="AP3882" s="36"/>
      <c r="AQ3882" s="36"/>
      <c r="AR3882" s="36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G3882" s="18"/>
      <c r="BH3882" s="18"/>
      <c r="BI3882" s="18"/>
      <c r="BJ3882" s="18"/>
      <c r="BK3882" s="18"/>
      <c r="BL3882" s="18"/>
      <c r="BM3882" s="18"/>
      <c r="BN3882" s="18"/>
      <c r="BO3882" s="18"/>
      <c r="BP3882" s="18"/>
      <c r="BQ3882" s="18"/>
    </row>
    <row r="3883" spans="6:69" x14ac:dyDescent="0.25">
      <c r="F3883" s="18"/>
      <c r="G3883" s="18"/>
      <c r="H3883" s="252"/>
      <c r="I3883" s="18"/>
      <c r="J3883" s="18"/>
      <c r="W3883" s="215"/>
      <c r="X3883" s="18"/>
      <c r="Y3883" s="31"/>
      <c r="Z3883" s="31"/>
      <c r="AA3883" s="43"/>
      <c r="AB3883" s="18"/>
      <c r="AC3883" s="18"/>
      <c r="AE3883" s="18"/>
      <c r="AF3883" s="18"/>
      <c r="AG3883" s="18"/>
      <c r="AI3883" s="18"/>
      <c r="AK3883" s="18"/>
      <c r="AL3883" s="18"/>
      <c r="AN3883" s="36"/>
      <c r="AO3883" s="36"/>
      <c r="AP3883" s="36"/>
      <c r="AQ3883" s="36"/>
      <c r="AR3883" s="36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G3883" s="18"/>
      <c r="BH3883" s="18"/>
      <c r="BI3883" s="18"/>
      <c r="BJ3883" s="18"/>
      <c r="BK3883" s="18"/>
      <c r="BL3883" s="18"/>
      <c r="BM3883" s="18"/>
      <c r="BN3883" s="18"/>
      <c r="BO3883" s="18"/>
      <c r="BP3883" s="18"/>
      <c r="BQ3883" s="18"/>
    </row>
    <row r="3884" spans="6:69" x14ac:dyDescent="0.25">
      <c r="F3884" s="18"/>
      <c r="G3884" s="18"/>
      <c r="H3884" s="252"/>
      <c r="I3884" s="18"/>
      <c r="J3884" s="18"/>
      <c r="W3884" s="215"/>
      <c r="X3884" s="18"/>
      <c r="Y3884" s="31"/>
      <c r="Z3884" s="31"/>
      <c r="AA3884" s="43"/>
      <c r="AB3884" s="18"/>
      <c r="AC3884" s="18"/>
      <c r="AE3884" s="18"/>
      <c r="AF3884" s="18"/>
      <c r="AG3884" s="18"/>
      <c r="AI3884" s="18"/>
      <c r="AK3884" s="18"/>
      <c r="AL3884" s="18"/>
      <c r="AN3884" s="36"/>
      <c r="AO3884" s="36"/>
      <c r="AP3884" s="36"/>
      <c r="AQ3884" s="36"/>
      <c r="AR3884" s="36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G3884" s="18"/>
      <c r="BH3884" s="18"/>
      <c r="BI3884" s="18"/>
      <c r="BJ3884" s="18"/>
      <c r="BK3884" s="18"/>
      <c r="BL3884" s="18"/>
      <c r="BM3884" s="18"/>
      <c r="BN3884" s="18"/>
      <c r="BO3884" s="18"/>
      <c r="BP3884" s="18"/>
      <c r="BQ3884" s="18"/>
    </row>
    <row r="3885" spans="6:69" x14ac:dyDescent="0.25">
      <c r="F3885" s="18"/>
      <c r="G3885" s="18"/>
      <c r="H3885" s="252"/>
      <c r="I3885" s="18"/>
      <c r="J3885" s="18"/>
      <c r="W3885" s="215"/>
      <c r="X3885" s="18"/>
      <c r="Y3885" s="31"/>
      <c r="Z3885" s="31"/>
      <c r="AA3885" s="43"/>
      <c r="AB3885" s="18"/>
      <c r="AC3885" s="18"/>
      <c r="AE3885" s="18"/>
      <c r="AF3885" s="18"/>
      <c r="AG3885" s="18"/>
      <c r="AI3885" s="18"/>
      <c r="AK3885" s="18"/>
      <c r="AL3885" s="18"/>
      <c r="AN3885" s="36"/>
      <c r="AO3885" s="36"/>
      <c r="AP3885" s="36"/>
      <c r="AQ3885" s="36"/>
      <c r="AR3885" s="36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8"/>
      <c r="BL3885" s="18"/>
      <c r="BM3885" s="18"/>
      <c r="BN3885" s="18"/>
      <c r="BO3885" s="18"/>
      <c r="BP3885" s="18"/>
      <c r="BQ3885" s="18"/>
    </row>
    <row r="3886" spans="6:69" x14ac:dyDescent="0.25">
      <c r="F3886" s="18"/>
      <c r="G3886" s="18"/>
      <c r="H3886" s="252"/>
      <c r="I3886" s="18"/>
      <c r="J3886" s="18"/>
      <c r="W3886" s="215"/>
      <c r="X3886" s="18"/>
      <c r="Y3886" s="31"/>
      <c r="Z3886" s="31"/>
      <c r="AA3886" s="43"/>
      <c r="AB3886" s="18"/>
      <c r="AC3886" s="18"/>
      <c r="AE3886" s="18"/>
      <c r="AF3886" s="18"/>
      <c r="AG3886" s="18"/>
      <c r="AI3886" s="18"/>
      <c r="AK3886" s="18"/>
      <c r="AL3886" s="18"/>
      <c r="AN3886" s="36"/>
      <c r="AO3886" s="36"/>
      <c r="AP3886" s="36"/>
      <c r="AQ3886" s="36"/>
      <c r="AR3886" s="36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G3886" s="18"/>
      <c r="BH3886" s="18"/>
      <c r="BI3886" s="18"/>
      <c r="BJ3886" s="18"/>
      <c r="BK3886" s="18"/>
      <c r="BL3886" s="18"/>
      <c r="BM3886" s="18"/>
      <c r="BN3886" s="18"/>
      <c r="BO3886" s="18"/>
      <c r="BP3886" s="18"/>
      <c r="BQ3886" s="18"/>
    </row>
    <row r="3887" spans="6:69" x14ac:dyDescent="0.25">
      <c r="F3887" s="18"/>
      <c r="G3887" s="18"/>
      <c r="H3887" s="252"/>
      <c r="I3887" s="18"/>
      <c r="J3887" s="18"/>
      <c r="W3887" s="215"/>
      <c r="X3887" s="18"/>
      <c r="Y3887" s="31"/>
      <c r="Z3887" s="31"/>
      <c r="AA3887" s="43"/>
      <c r="AB3887" s="18"/>
      <c r="AC3887" s="18"/>
      <c r="AE3887" s="18"/>
      <c r="AF3887" s="18"/>
      <c r="AG3887" s="18"/>
      <c r="AI3887" s="18"/>
      <c r="AK3887" s="18"/>
      <c r="AL3887" s="18"/>
      <c r="AN3887" s="36"/>
      <c r="AO3887" s="36"/>
      <c r="AP3887" s="36"/>
      <c r="AQ3887" s="36"/>
      <c r="AR3887" s="36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8"/>
      <c r="BL3887" s="18"/>
      <c r="BM3887" s="18"/>
      <c r="BN3887" s="18"/>
      <c r="BO3887" s="18"/>
      <c r="BP3887" s="18"/>
      <c r="BQ3887" s="18"/>
    </row>
    <row r="3888" spans="6:69" x14ac:dyDescent="0.25">
      <c r="F3888" s="18"/>
      <c r="G3888" s="18"/>
      <c r="H3888" s="252"/>
      <c r="I3888" s="18"/>
      <c r="J3888" s="18"/>
      <c r="W3888" s="215"/>
      <c r="X3888" s="18"/>
      <c r="Y3888" s="31"/>
      <c r="Z3888" s="31"/>
      <c r="AA3888" s="43"/>
      <c r="AB3888" s="18"/>
      <c r="AC3888" s="18"/>
      <c r="AE3888" s="18"/>
      <c r="AF3888" s="18"/>
      <c r="AG3888" s="18"/>
      <c r="AI3888" s="18"/>
      <c r="AK3888" s="18"/>
      <c r="AL3888" s="18"/>
      <c r="AN3888" s="36"/>
      <c r="AO3888" s="36"/>
      <c r="AP3888" s="36"/>
      <c r="AQ3888" s="36"/>
      <c r="AR3888" s="36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G3888" s="18"/>
      <c r="BH3888" s="18"/>
      <c r="BI3888" s="18"/>
      <c r="BJ3888" s="18"/>
      <c r="BK3888" s="18"/>
      <c r="BL3888" s="18"/>
      <c r="BM3888" s="18"/>
      <c r="BN3888" s="18"/>
      <c r="BO3888" s="18"/>
      <c r="BP3888" s="18"/>
      <c r="BQ3888" s="18"/>
    </row>
    <row r="3889" spans="6:69" x14ac:dyDescent="0.25">
      <c r="F3889" s="18"/>
      <c r="G3889" s="18"/>
      <c r="H3889" s="252"/>
      <c r="I3889" s="18"/>
      <c r="J3889" s="18"/>
      <c r="W3889" s="215"/>
      <c r="X3889" s="18"/>
      <c r="Y3889" s="31"/>
      <c r="Z3889" s="31"/>
      <c r="AA3889" s="43"/>
      <c r="AB3889" s="18"/>
      <c r="AC3889" s="18"/>
      <c r="AE3889" s="18"/>
      <c r="AF3889" s="18"/>
      <c r="AG3889" s="18"/>
      <c r="AI3889" s="18"/>
      <c r="AK3889" s="18"/>
      <c r="AL3889" s="18"/>
      <c r="AN3889" s="36"/>
      <c r="AO3889" s="36"/>
      <c r="AP3889" s="36"/>
      <c r="AQ3889" s="36"/>
      <c r="AR3889" s="36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8"/>
      <c r="BL3889" s="18"/>
      <c r="BM3889" s="18"/>
      <c r="BN3889" s="18"/>
      <c r="BO3889" s="18"/>
      <c r="BP3889" s="18"/>
      <c r="BQ3889" s="18"/>
    </row>
    <row r="3890" spans="6:69" x14ac:dyDescent="0.25">
      <c r="F3890" s="18"/>
      <c r="G3890" s="18"/>
      <c r="H3890" s="252"/>
      <c r="I3890" s="18"/>
      <c r="J3890" s="18"/>
      <c r="W3890" s="215"/>
      <c r="X3890" s="18"/>
      <c r="Y3890" s="31"/>
      <c r="Z3890" s="31"/>
      <c r="AA3890" s="43"/>
      <c r="AB3890" s="18"/>
      <c r="AC3890" s="18"/>
      <c r="AE3890" s="18"/>
      <c r="AF3890" s="18"/>
      <c r="AG3890" s="18"/>
      <c r="AI3890" s="18"/>
      <c r="AK3890" s="18"/>
      <c r="AL3890" s="18"/>
      <c r="AN3890" s="36"/>
      <c r="AO3890" s="36"/>
      <c r="AP3890" s="36"/>
      <c r="AQ3890" s="36"/>
      <c r="AR3890" s="36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G3890" s="18"/>
      <c r="BH3890" s="18"/>
      <c r="BI3890" s="18"/>
      <c r="BJ3890" s="18"/>
      <c r="BK3890" s="18"/>
      <c r="BL3890" s="18"/>
      <c r="BM3890" s="18"/>
      <c r="BN3890" s="18"/>
      <c r="BO3890" s="18"/>
      <c r="BP3890" s="18"/>
      <c r="BQ3890" s="18"/>
    </row>
    <row r="3891" spans="6:69" x14ac:dyDescent="0.25">
      <c r="F3891" s="18"/>
      <c r="G3891" s="18"/>
      <c r="H3891" s="252"/>
      <c r="I3891" s="18"/>
      <c r="J3891" s="18"/>
      <c r="W3891" s="215"/>
      <c r="X3891" s="18"/>
      <c r="Y3891" s="31"/>
      <c r="Z3891" s="31"/>
      <c r="AA3891" s="43"/>
      <c r="AB3891" s="18"/>
      <c r="AC3891" s="18"/>
      <c r="AE3891" s="18"/>
      <c r="AF3891" s="18"/>
      <c r="AG3891" s="18"/>
      <c r="AI3891" s="18"/>
      <c r="AK3891" s="18"/>
      <c r="AL3891" s="18"/>
      <c r="AN3891" s="36"/>
      <c r="AO3891" s="36"/>
      <c r="AP3891" s="36"/>
      <c r="AQ3891" s="36"/>
      <c r="AR3891" s="36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8"/>
      <c r="BL3891" s="18"/>
      <c r="BM3891" s="18"/>
      <c r="BN3891" s="18"/>
      <c r="BO3891" s="18"/>
      <c r="BP3891" s="18"/>
      <c r="BQ3891" s="18"/>
    </row>
    <row r="3892" spans="6:69" x14ac:dyDescent="0.25">
      <c r="F3892" s="18"/>
      <c r="G3892" s="18"/>
      <c r="H3892" s="252"/>
      <c r="I3892" s="18"/>
      <c r="J3892" s="18"/>
      <c r="W3892" s="215"/>
      <c r="X3892" s="18"/>
      <c r="Y3892" s="31"/>
      <c r="Z3892" s="31"/>
      <c r="AA3892" s="43"/>
      <c r="AB3892" s="18"/>
      <c r="AC3892" s="18"/>
      <c r="AE3892" s="18"/>
      <c r="AF3892" s="18"/>
      <c r="AG3892" s="18"/>
      <c r="AI3892" s="18"/>
      <c r="AK3892" s="18"/>
      <c r="AL3892" s="18"/>
      <c r="AN3892" s="36"/>
      <c r="AO3892" s="36"/>
      <c r="AP3892" s="36"/>
      <c r="AQ3892" s="36"/>
      <c r="AR3892" s="36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G3892" s="18"/>
      <c r="BH3892" s="18"/>
      <c r="BI3892" s="18"/>
      <c r="BJ3892" s="18"/>
      <c r="BK3892" s="18"/>
      <c r="BL3892" s="18"/>
      <c r="BM3892" s="18"/>
      <c r="BN3892" s="18"/>
      <c r="BO3892" s="18"/>
      <c r="BP3892" s="18"/>
      <c r="BQ3892" s="18"/>
    </row>
    <row r="3893" spans="6:69" x14ac:dyDescent="0.25">
      <c r="F3893" s="18"/>
      <c r="G3893" s="18"/>
      <c r="H3893" s="252"/>
      <c r="I3893" s="18"/>
      <c r="J3893" s="18"/>
      <c r="W3893" s="215"/>
      <c r="X3893" s="18"/>
      <c r="Y3893" s="31"/>
      <c r="Z3893" s="31"/>
      <c r="AA3893" s="43"/>
      <c r="AB3893" s="18"/>
      <c r="AC3893" s="18"/>
      <c r="AE3893" s="18"/>
      <c r="AF3893" s="18"/>
      <c r="AG3893" s="18"/>
      <c r="AI3893" s="18"/>
      <c r="AK3893" s="18"/>
      <c r="AL3893" s="18"/>
      <c r="AN3893" s="36"/>
      <c r="AO3893" s="36"/>
      <c r="AP3893" s="36"/>
      <c r="AQ3893" s="36"/>
      <c r="AR3893" s="36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8"/>
      <c r="BL3893" s="18"/>
      <c r="BM3893" s="18"/>
      <c r="BN3893" s="18"/>
      <c r="BO3893" s="18"/>
      <c r="BP3893" s="18"/>
      <c r="BQ3893" s="18"/>
    </row>
    <row r="3894" spans="6:69" x14ac:dyDescent="0.25">
      <c r="F3894" s="18"/>
      <c r="G3894" s="18"/>
      <c r="H3894" s="252"/>
      <c r="I3894" s="18"/>
      <c r="J3894" s="18"/>
      <c r="W3894" s="215"/>
      <c r="X3894" s="18"/>
      <c r="Y3894" s="31"/>
      <c r="Z3894" s="31"/>
      <c r="AA3894" s="43"/>
      <c r="AB3894" s="18"/>
      <c r="AC3894" s="18"/>
      <c r="AE3894" s="18"/>
      <c r="AF3894" s="18"/>
      <c r="AG3894" s="18"/>
      <c r="AI3894" s="18"/>
      <c r="AK3894" s="18"/>
      <c r="AL3894" s="18"/>
      <c r="AN3894" s="36"/>
      <c r="AO3894" s="36"/>
      <c r="AP3894" s="36"/>
      <c r="AQ3894" s="36"/>
      <c r="AR3894" s="36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G3894" s="18"/>
      <c r="BH3894" s="18"/>
      <c r="BI3894" s="18"/>
      <c r="BJ3894" s="18"/>
      <c r="BK3894" s="18"/>
      <c r="BL3894" s="18"/>
      <c r="BM3894" s="18"/>
      <c r="BN3894" s="18"/>
      <c r="BO3894" s="18"/>
      <c r="BP3894" s="18"/>
      <c r="BQ3894" s="18"/>
    </row>
    <row r="3895" spans="6:69" x14ac:dyDescent="0.25">
      <c r="F3895" s="18"/>
      <c r="G3895" s="18"/>
      <c r="H3895" s="252"/>
      <c r="I3895" s="18"/>
      <c r="J3895" s="18"/>
      <c r="W3895" s="215"/>
      <c r="X3895" s="18"/>
      <c r="Y3895" s="31"/>
      <c r="Z3895" s="31"/>
      <c r="AA3895" s="43"/>
      <c r="AB3895" s="18"/>
      <c r="AC3895" s="18"/>
      <c r="AE3895" s="18"/>
      <c r="AF3895" s="18"/>
      <c r="AG3895" s="18"/>
      <c r="AI3895" s="18"/>
      <c r="AK3895" s="18"/>
      <c r="AL3895" s="18"/>
      <c r="AN3895" s="36"/>
      <c r="AO3895" s="36"/>
      <c r="AP3895" s="36"/>
      <c r="AQ3895" s="36"/>
      <c r="AR3895" s="36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8"/>
      <c r="BL3895" s="18"/>
      <c r="BM3895" s="18"/>
      <c r="BN3895" s="18"/>
      <c r="BO3895" s="18"/>
      <c r="BP3895" s="18"/>
      <c r="BQ3895" s="18"/>
    </row>
    <row r="3896" spans="6:69" x14ac:dyDescent="0.25">
      <c r="F3896" s="18"/>
      <c r="G3896" s="18"/>
      <c r="H3896" s="252"/>
      <c r="I3896" s="18"/>
      <c r="J3896" s="18"/>
      <c r="W3896" s="215"/>
      <c r="X3896" s="18"/>
      <c r="Y3896" s="31"/>
      <c r="Z3896" s="31"/>
      <c r="AA3896" s="43"/>
      <c r="AB3896" s="18"/>
      <c r="AC3896" s="18"/>
      <c r="AE3896" s="18"/>
      <c r="AF3896" s="18"/>
      <c r="AG3896" s="18"/>
      <c r="AI3896" s="18"/>
      <c r="AK3896" s="18"/>
      <c r="AL3896" s="18"/>
      <c r="AN3896" s="36"/>
      <c r="AO3896" s="36"/>
      <c r="AP3896" s="36"/>
      <c r="AQ3896" s="36"/>
      <c r="AR3896" s="36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G3896" s="18"/>
      <c r="BH3896" s="18"/>
      <c r="BI3896" s="18"/>
      <c r="BJ3896" s="18"/>
      <c r="BK3896" s="18"/>
      <c r="BL3896" s="18"/>
      <c r="BM3896" s="18"/>
      <c r="BN3896" s="18"/>
      <c r="BO3896" s="18"/>
      <c r="BP3896" s="18"/>
      <c r="BQ3896" s="18"/>
    </row>
    <row r="3897" spans="6:69" x14ac:dyDescent="0.25">
      <c r="F3897" s="18"/>
      <c r="G3897" s="18"/>
      <c r="H3897" s="252"/>
      <c r="I3897" s="18"/>
      <c r="J3897" s="18"/>
      <c r="W3897" s="215"/>
      <c r="X3897" s="18"/>
      <c r="Y3897" s="31"/>
      <c r="Z3897" s="31"/>
      <c r="AA3897" s="43"/>
      <c r="AB3897" s="18"/>
      <c r="AC3897" s="18"/>
      <c r="AE3897" s="18"/>
      <c r="AF3897" s="18"/>
      <c r="AG3897" s="18"/>
      <c r="AI3897" s="18"/>
      <c r="AK3897" s="18"/>
      <c r="AL3897" s="18"/>
      <c r="AN3897" s="36"/>
      <c r="AO3897" s="36"/>
      <c r="AP3897" s="36"/>
      <c r="AQ3897" s="36"/>
      <c r="AR3897" s="36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8"/>
      <c r="BL3897" s="18"/>
      <c r="BM3897" s="18"/>
      <c r="BN3897" s="18"/>
      <c r="BO3897" s="18"/>
      <c r="BP3897" s="18"/>
      <c r="BQ3897" s="18"/>
    </row>
    <row r="3898" spans="6:69" x14ac:dyDescent="0.25">
      <c r="F3898" s="18"/>
      <c r="G3898" s="18"/>
      <c r="H3898" s="252"/>
      <c r="I3898" s="18"/>
      <c r="J3898" s="18"/>
      <c r="W3898" s="215"/>
      <c r="X3898" s="18"/>
      <c r="Y3898" s="31"/>
      <c r="Z3898" s="31"/>
      <c r="AA3898" s="43"/>
      <c r="AB3898" s="18"/>
      <c r="AC3898" s="18"/>
      <c r="AE3898" s="18"/>
      <c r="AF3898" s="18"/>
      <c r="AG3898" s="18"/>
      <c r="AI3898" s="18"/>
      <c r="AK3898" s="18"/>
      <c r="AL3898" s="18"/>
      <c r="AN3898" s="36"/>
      <c r="AO3898" s="36"/>
      <c r="AP3898" s="36"/>
      <c r="AQ3898" s="36"/>
      <c r="AR3898" s="36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G3898" s="18"/>
      <c r="BH3898" s="18"/>
      <c r="BI3898" s="18"/>
      <c r="BJ3898" s="18"/>
      <c r="BK3898" s="18"/>
      <c r="BL3898" s="18"/>
      <c r="BM3898" s="18"/>
      <c r="BN3898" s="18"/>
      <c r="BO3898" s="18"/>
      <c r="BP3898" s="18"/>
      <c r="BQ3898" s="18"/>
    </row>
    <row r="3899" spans="6:69" x14ac:dyDescent="0.25">
      <c r="F3899" s="18"/>
      <c r="G3899" s="18"/>
      <c r="H3899" s="252"/>
      <c r="I3899" s="18"/>
      <c r="J3899" s="18"/>
      <c r="W3899" s="215"/>
      <c r="X3899" s="18"/>
      <c r="Y3899" s="31"/>
      <c r="Z3899" s="31"/>
      <c r="AA3899" s="43"/>
      <c r="AB3899" s="18"/>
      <c r="AC3899" s="18"/>
      <c r="AE3899" s="18"/>
      <c r="AF3899" s="18"/>
      <c r="AG3899" s="18"/>
      <c r="AI3899" s="18"/>
      <c r="AK3899" s="18"/>
      <c r="AL3899" s="18"/>
      <c r="AN3899" s="36"/>
      <c r="AO3899" s="36"/>
      <c r="AP3899" s="36"/>
      <c r="AQ3899" s="36"/>
      <c r="AR3899" s="36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8"/>
      <c r="BL3899" s="18"/>
      <c r="BM3899" s="18"/>
      <c r="BN3899" s="18"/>
      <c r="BO3899" s="18"/>
      <c r="BP3899" s="18"/>
      <c r="BQ3899" s="18"/>
    </row>
    <row r="3900" spans="6:69" x14ac:dyDescent="0.25">
      <c r="F3900" s="18"/>
      <c r="G3900" s="18"/>
      <c r="H3900" s="252"/>
      <c r="I3900" s="18"/>
      <c r="J3900" s="18"/>
      <c r="W3900" s="215"/>
      <c r="X3900" s="18"/>
      <c r="Y3900" s="31"/>
      <c r="Z3900" s="31"/>
      <c r="AA3900" s="43"/>
      <c r="AB3900" s="18"/>
      <c r="AC3900" s="18"/>
      <c r="AE3900" s="18"/>
      <c r="AF3900" s="18"/>
      <c r="AG3900" s="18"/>
      <c r="AI3900" s="18"/>
      <c r="AK3900" s="18"/>
      <c r="AL3900" s="18"/>
      <c r="AN3900" s="36"/>
      <c r="AO3900" s="36"/>
      <c r="AP3900" s="36"/>
      <c r="AQ3900" s="36"/>
      <c r="AR3900" s="36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G3900" s="18"/>
      <c r="BH3900" s="18"/>
      <c r="BI3900" s="18"/>
      <c r="BJ3900" s="18"/>
      <c r="BK3900" s="18"/>
      <c r="BL3900" s="18"/>
      <c r="BM3900" s="18"/>
      <c r="BN3900" s="18"/>
      <c r="BO3900" s="18"/>
      <c r="BP3900" s="18"/>
      <c r="BQ3900" s="18"/>
    </row>
    <row r="3901" spans="6:69" x14ac:dyDescent="0.25">
      <c r="F3901" s="18"/>
      <c r="G3901" s="18"/>
      <c r="H3901" s="252"/>
      <c r="I3901" s="18"/>
      <c r="J3901" s="18"/>
      <c r="W3901" s="215"/>
      <c r="X3901" s="18"/>
      <c r="Y3901" s="31"/>
      <c r="Z3901" s="31"/>
      <c r="AA3901" s="43"/>
      <c r="AB3901" s="18"/>
      <c r="AC3901" s="18"/>
      <c r="AE3901" s="18"/>
      <c r="AF3901" s="18"/>
      <c r="AG3901" s="18"/>
      <c r="AI3901" s="18"/>
      <c r="AK3901" s="18"/>
      <c r="AL3901" s="18"/>
      <c r="AN3901" s="36"/>
      <c r="AO3901" s="36"/>
      <c r="AP3901" s="36"/>
      <c r="AQ3901" s="36"/>
      <c r="AR3901" s="36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8"/>
      <c r="BL3901" s="18"/>
      <c r="BM3901" s="18"/>
      <c r="BN3901" s="18"/>
      <c r="BO3901" s="18"/>
      <c r="BP3901" s="18"/>
      <c r="BQ3901" s="18"/>
    </row>
    <row r="3902" spans="6:69" x14ac:dyDescent="0.25">
      <c r="F3902" s="18"/>
      <c r="G3902" s="18"/>
      <c r="H3902" s="252"/>
      <c r="I3902" s="18"/>
      <c r="J3902" s="18"/>
      <c r="W3902" s="215"/>
      <c r="X3902" s="18"/>
      <c r="Y3902" s="31"/>
      <c r="Z3902" s="31"/>
      <c r="AA3902" s="43"/>
      <c r="AB3902" s="18"/>
      <c r="AC3902" s="18"/>
      <c r="AE3902" s="18"/>
      <c r="AF3902" s="18"/>
      <c r="AG3902" s="18"/>
      <c r="AI3902" s="18"/>
      <c r="AK3902" s="18"/>
      <c r="AL3902" s="18"/>
      <c r="AN3902" s="36"/>
      <c r="AO3902" s="36"/>
      <c r="AP3902" s="36"/>
      <c r="AQ3902" s="36"/>
      <c r="AR3902" s="36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G3902" s="18"/>
      <c r="BH3902" s="18"/>
      <c r="BI3902" s="18"/>
      <c r="BJ3902" s="18"/>
      <c r="BK3902" s="18"/>
      <c r="BL3902" s="18"/>
      <c r="BM3902" s="18"/>
      <c r="BN3902" s="18"/>
      <c r="BO3902" s="18"/>
      <c r="BP3902" s="18"/>
      <c r="BQ3902" s="18"/>
    </row>
    <row r="3903" spans="6:69" x14ac:dyDescent="0.25">
      <c r="F3903" s="18"/>
      <c r="G3903" s="18"/>
      <c r="H3903" s="252"/>
      <c r="I3903" s="18"/>
      <c r="J3903" s="18"/>
      <c r="W3903" s="215"/>
      <c r="X3903" s="18"/>
      <c r="Y3903" s="31"/>
      <c r="Z3903" s="31"/>
      <c r="AA3903" s="43"/>
      <c r="AB3903" s="18"/>
      <c r="AC3903" s="18"/>
      <c r="AE3903" s="18"/>
      <c r="AF3903" s="18"/>
      <c r="AG3903" s="18"/>
      <c r="AI3903" s="18"/>
      <c r="AK3903" s="18"/>
      <c r="AL3903" s="18"/>
      <c r="AN3903" s="36"/>
      <c r="AO3903" s="36"/>
      <c r="AP3903" s="36"/>
      <c r="AQ3903" s="36"/>
      <c r="AR3903" s="36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8"/>
      <c r="BL3903" s="18"/>
      <c r="BM3903" s="18"/>
      <c r="BN3903" s="18"/>
      <c r="BO3903" s="18"/>
      <c r="BP3903" s="18"/>
      <c r="BQ3903" s="18"/>
    </row>
    <row r="3904" spans="6:69" x14ac:dyDescent="0.25">
      <c r="F3904" s="18"/>
      <c r="G3904" s="18"/>
      <c r="H3904" s="252"/>
      <c r="I3904" s="18"/>
      <c r="J3904" s="18"/>
      <c r="W3904" s="215"/>
      <c r="X3904" s="18"/>
      <c r="Y3904" s="31"/>
      <c r="Z3904" s="31"/>
      <c r="AA3904" s="43"/>
      <c r="AB3904" s="18"/>
      <c r="AC3904" s="18"/>
      <c r="AE3904" s="18"/>
      <c r="AF3904" s="18"/>
      <c r="AG3904" s="18"/>
      <c r="AI3904" s="18"/>
      <c r="AK3904" s="18"/>
      <c r="AL3904" s="18"/>
      <c r="AN3904" s="36"/>
      <c r="AO3904" s="36"/>
      <c r="AP3904" s="36"/>
      <c r="AQ3904" s="36"/>
      <c r="AR3904" s="36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G3904" s="18"/>
      <c r="BH3904" s="18"/>
      <c r="BI3904" s="18"/>
      <c r="BJ3904" s="18"/>
      <c r="BK3904" s="18"/>
      <c r="BL3904" s="18"/>
      <c r="BM3904" s="18"/>
      <c r="BN3904" s="18"/>
      <c r="BO3904" s="18"/>
      <c r="BP3904" s="18"/>
      <c r="BQ3904" s="18"/>
    </row>
    <row r="3905" spans="6:69" x14ac:dyDescent="0.25">
      <c r="F3905" s="18"/>
      <c r="G3905" s="18"/>
      <c r="H3905" s="252"/>
      <c r="I3905" s="18"/>
      <c r="J3905" s="18"/>
      <c r="W3905" s="215"/>
      <c r="X3905" s="18"/>
      <c r="Y3905" s="31"/>
      <c r="Z3905" s="31"/>
      <c r="AA3905" s="43"/>
      <c r="AB3905" s="18"/>
      <c r="AC3905" s="18"/>
      <c r="AE3905" s="18"/>
      <c r="AF3905" s="18"/>
      <c r="AG3905" s="18"/>
      <c r="AI3905" s="18"/>
      <c r="AK3905" s="18"/>
      <c r="AL3905" s="18"/>
      <c r="AN3905" s="36"/>
      <c r="AO3905" s="36"/>
      <c r="AP3905" s="36"/>
      <c r="AQ3905" s="36"/>
      <c r="AR3905" s="36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8"/>
      <c r="BL3905" s="18"/>
      <c r="BM3905" s="18"/>
      <c r="BN3905" s="18"/>
      <c r="BO3905" s="18"/>
      <c r="BP3905" s="18"/>
      <c r="BQ3905" s="18"/>
    </row>
    <row r="3906" spans="6:69" x14ac:dyDescent="0.25">
      <c r="F3906" s="18"/>
      <c r="G3906" s="18"/>
      <c r="H3906" s="252"/>
      <c r="I3906" s="18"/>
      <c r="J3906" s="18"/>
      <c r="W3906" s="215"/>
      <c r="X3906" s="18"/>
      <c r="Y3906" s="31"/>
      <c r="Z3906" s="31"/>
      <c r="AA3906" s="43"/>
      <c r="AB3906" s="18"/>
      <c r="AC3906" s="18"/>
      <c r="AE3906" s="18"/>
      <c r="AF3906" s="18"/>
      <c r="AG3906" s="18"/>
      <c r="AI3906" s="18"/>
      <c r="AK3906" s="18"/>
      <c r="AL3906" s="18"/>
      <c r="AN3906" s="36"/>
      <c r="AO3906" s="36"/>
      <c r="AP3906" s="36"/>
      <c r="AQ3906" s="36"/>
      <c r="AR3906" s="36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G3906" s="18"/>
      <c r="BH3906" s="18"/>
      <c r="BI3906" s="18"/>
      <c r="BJ3906" s="18"/>
      <c r="BK3906" s="18"/>
      <c r="BL3906" s="18"/>
      <c r="BM3906" s="18"/>
      <c r="BN3906" s="18"/>
      <c r="BO3906" s="18"/>
      <c r="BP3906" s="18"/>
      <c r="BQ3906" s="18"/>
    </row>
    <row r="3907" spans="6:69" x14ac:dyDescent="0.25">
      <c r="F3907" s="18"/>
      <c r="G3907" s="18"/>
      <c r="H3907" s="252"/>
      <c r="I3907" s="18"/>
      <c r="J3907" s="18"/>
      <c r="W3907" s="215"/>
      <c r="X3907" s="18"/>
      <c r="Y3907" s="31"/>
      <c r="Z3907" s="31"/>
      <c r="AA3907" s="43"/>
      <c r="AB3907" s="18"/>
      <c r="AC3907" s="18"/>
      <c r="AE3907" s="18"/>
      <c r="AF3907" s="18"/>
      <c r="AG3907" s="18"/>
      <c r="AI3907" s="18"/>
      <c r="AK3907" s="18"/>
      <c r="AL3907" s="18"/>
      <c r="AN3907" s="36"/>
      <c r="AO3907" s="36"/>
      <c r="AP3907" s="36"/>
      <c r="AQ3907" s="36"/>
      <c r="AR3907" s="36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8"/>
      <c r="BL3907" s="18"/>
      <c r="BM3907" s="18"/>
      <c r="BN3907" s="18"/>
      <c r="BO3907" s="18"/>
      <c r="BP3907" s="18"/>
      <c r="BQ3907" s="18"/>
    </row>
    <row r="3908" spans="6:69" x14ac:dyDescent="0.25">
      <c r="F3908" s="18"/>
      <c r="G3908" s="18"/>
      <c r="H3908" s="252"/>
      <c r="I3908" s="18"/>
      <c r="J3908" s="18"/>
      <c r="W3908" s="215"/>
      <c r="X3908" s="18"/>
      <c r="Y3908" s="31"/>
      <c r="Z3908" s="31"/>
      <c r="AA3908" s="43"/>
      <c r="AB3908" s="18"/>
      <c r="AC3908" s="18"/>
      <c r="AE3908" s="18"/>
      <c r="AF3908" s="18"/>
      <c r="AG3908" s="18"/>
      <c r="AI3908" s="18"/>
      <c r="AK3908" s="18"/>
      <c r="AL3908" s="18"/>
      <c r="AN3908" s="36"/>
      <c r="AO3908" s="36"/>
      <c r="AP3908" s="36"/>
      <c r="AQ3908" s="36"/>
      <c r="AR3908" s="36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G3908" s="18"/>
      <c r="BH3908" s="18"/>
      <c r="BI3908" s="18"/>
      <c r="BJ3908" s="18"/>
      <c r="BK3908" s="18"/>
      <c r="BL3908" s="18"/>
      <c r="BM3908" s="18"/>
      <c r="BN3908" s="18"/>
      <c r="BO3908" s="18"/>
      <c r="BP3908" s="18"/>
      <c r="BQ3908" s="18"/>
    </row>
    <row r="3909" spans="6:69" x14ac:dyDescent="0.25">
      <c r="F3909" s="18"/>
      <c r="G3909" s="18"/>
      <c r="H3909" s="252"/>
      <c r="I3909" s="18"/>
      <c r="J3909" s="18"/>
      <c r="W3909" s="215"/>
      <c r="X3909" s="18"/>
      <c r="Y3909" s="31"/>
      <c r="Z3909" s="31"/>
      <c r="AA3909" s="43"/>
      <c r="AB3909" s="18"/>
      <c r="AC3909" s="18"/>
      <c r="AE3909" s="18"/>
      <c r="AF3909" s="18"/>
      <c r="AG3909" s="18"/>
      <c r="AI3909" s="18"/>
      <c r="AK3909" s="18"/>
      <c r="AL3909" s="18"/>
      <c r="AN3909" s="36"/>
      <c r="AO3909" s="36"/>
      <c r="AP3909" s="36"/>
      <c r="AQ3909" s="36"/>
      <c r="AR3909" s="36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8"/>
      <c r="BL3909" s="18"/>
      <c r="BM3909" s="18"/>
      <c r="BN3909" s="18"/>
      <c r="BO3909" s="18"/>
      <c r="BP3909" s="18"/>
      <c r="BQ3909" s="18"/>
    </row>
    <row r="3910" spans="6:69" x14ac:dyDescent="0.25">
      <c r="F3910" s="18"/>
      <c r="G3910" s="18"/>
      <c r="H3910" s="252"/>
      <c r="I3910" s="18"/>
      <c r="J3910" s="18"/>
      <c r="W3910" s="215"/>
      <c r="X3910" s="18"/>
      <c r="Y3910" s="31"/>
      <c r="Z3910" s="31"/>
      <c r="AA3910" s="43"/>
      <c r="AB3910" s="18"/>
      <c r="AC3910" s="18"/>
      <c r="AE3910" s="18"/>
      <c r="AF3910" s="18"/>
      <c r="AG3910" s="18"/>
      <c r="AI3910" s="18"/>
      <c r="AK3910" s="18"/>
      <c r="AL3910" s="18"/>
      <c r="AN3910" s="36"/>
      <c r="AO3910" s="36"/>
      <c r="AP3910" s="36"/>
      <c r="AQ3910" s="36"/>
      <c r="AR3910" s="36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G3910" s="18"/>
      <c r="BH3910" s="18"/>
      <c r="BI3910" s="18"/>
      <c r="BJ3910" s="18"/>
      <c r="BK3910" s="18"/>
      <c r="BL3910" s="18"/>
      <c r="BM3910" s="18"/>
      <c r="BN3910" s="18"/>
      <c r="BO3910" s="18"/>
      <c r="BP3910" s="18"/>
      <c r="BQ3910" s="18"/>
    </row>
    <row r="3911" spans="6:69" x14ac:dyDescent="0.25">
      <c r="F3911" s="18"/>
      <c r="G3911" s="18"/>
      <c r="H3911" s="252"/>
      <c r="I3911" s="18"/>
      <c r="J3911" s="18"/>
      <c r="W3911" s="215"/>
      <c r="X3911" s="18"/>
      <c r="Y3911" s="31"/>
      <c r="Z3911" s="31"/>
      <c r="AA3911" s="43"/>
      <c r="AB3911" s="18"/>
      <c r="AC3911" s="18"/>
      <c r="AE3911" s="18"/>
      <c r="AF3911" s="18"/>
      <c r="AG3911" s="18"/>
      <c r="AI3911" s="18"/>
      <c r="AK3911" s="18"/>
      <c r="AL3911" s="18"/>
      <c r="AN3911" s="36"/>
      <c r="AO3911" s="36"/>
      <c r="AP3911" s="36"/>
      <c r="AQ3911" s="36"/>
      <c r="AR3911" s="36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8"/>
      <c r="BL3911" s="18"/>
      <c r="BM3911" s="18"/>
      <c r="BN3911" s="18"/>
      <c r="BO3911" s="18"/>
      <c r="BP3911" s="18"/>
      <c r="BQ3911" s="18"/>
    </row>
    <row r="3912" spans="6:69" x14ac:dyDescent="0.25">
      <c r="F3912" s="18"/>
      <c r="G3912" s="18"/>
      <c r="H3912" s="252"/>
      <c r="I3912" s="18"/>
      <c r="J3912" s="18"/>
      <c r="W3912" s="215"/>
      <c r="X3912" s="18"/>
      <c r="Y3912" s="31"/>
      <c r="Z3912" s="31"/>
      <c r="AA3912" s="43"/>
      <c r="AB3912" s="18"/>
      <c r="AC3912" s="18"/>
      <c r="AE3912" s="18"/>
      <c r="AF3912" s="18"/>
      <c r="AG3912" s="18"/>
      <c r="AI3912" s="18"/>
      <c r="AK3912" s="18"/>
      <c r="AL3912" s="18"/>
      <c r="AN3912" s="36"/>
      <c r="AO3912" s="36"/>
      <c r="AP3912" s="36"/>
      <c r="AQ3912" s="36"/>
      <c r="AR3912" s="36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G3912" s="18"/>
      <c r="BH3912" s="18"/>
      <c r="BI3912" s="18"/>
      <c r="BJ3912" s="18"/>
      <c r="BK3912" s="18"/>
      <c r="BL3912" s="18"/>
      <c r="BM3912" s="18"/>
      <c r="BN3912" s="18"/>
      <c r="BO3912" s="18"/>
      <c r="BP3912" s="18"/>
      <c r="BQ3912" s="18"/>
    </row>
    <row r="3913" spans="6:69" x14ac:dyDescent="0.25">
      <c r="F3913" s="18"/>
      <c r="G3913" s="18"/>
      <c r="H3913" s="252"/>
      <c r="I3913" s="18"/>
      <c r="J3913" s="18"/>
      <c r="W3913" s="215"/>
      <c r="X3913" s="18"/>
      <c r="Y3913" s="31"/>
      <c r="Z3913" s="31"/>
      <c r="AA3913" s="43"/>
      <c r="AB3913" s="18"/>
      <c r="AC3913" s="18"/>
      <c r="AE3913" s="18"/>
      <c r="AF3913" s="18"/>
      <c r="AG3913" s="18"/>
      <c r="AI3913" s="18"/>
      <c r="AK3913" s="18"/>
      <c r="AL3913" s="18"/>
      <c r="AN3913" s="36"/>
      <c r="AO3913" s="36"/>
      <c r="AP3913" s="36"/>
      <c r="AQ3913" s="36"/>
      <c r="AR3913" s="36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8"/>
      <c r="BL3913" s="18"/>
      <c r="BM3913" s="18"/>
      <c r="BN3913" s="18"/>
      <c r="BO3913" s="18"/>
      <c r="BP3913" s="18"/>
      <c r="BQ3913" s="18"/>
    </row>
    <row r="3914" spans="6:69" x14ac:dyDescent="0.25">
      <c r="F3914" s="18"/>
      <c r="G3914" s="18"/>
      <c r="H3914" s="252"/>
      <c r="I3914" s="18"/>
      <c r="J3914" s="18"/>
      <c r="W3914" s="215"/>
      <c r="X3914" s="18"/>
      <c r="Y3914" s="31"/>
      <c r="Z3914" s="31"/>
      <c r="AA3914" s="43"/>
      <c r="AB3914" s="18"/>
      <c r="AC3914" s="18"/>
      <c r="AE3914" s="18"/>
      <c r="AF3914" s="18"/>
      <c r="AG3914" s="18"/>
      <c r="AI3914" s="18"/>
      <c r="AK3914" s="18"/>
      <c r="AL3914" s="18"/>
      <c r="AN3914" s="36"/>
      <c r="AO3914" s="36"/>
      <c r="AP3914" s="36"/>
      <c r="AQ3914" s="36"/>
      <c r="AR3914" s="36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G3914" s="18"/>
      <c r="BH3914" s="18"/>
      <c r="BI3914" s="18"/>
      <c r="BJ3914" s="18"/>
      <c r="BK3914" s="18"/>
      <c r="BL3914" s="18"/>
      <c r="BM3914" s="18"/>
      <c r="BN3914" s="18"/>
      <c r="BO3914" s="18"/>
      <c r="BP3914" s="18"/>
      <c r="BQ3914" s="18"/>
    </row>
    <row r="3915" spans="6:69" x14ac:dyDescent="0.25">
      <c r="F3915" s="18"/>
      <c r="G3915" s="18"/>
      <c r="H3915" s="252"/>
      <c r="I3915" s="18"/>
      <c r="J3915" s="18"/>
      <c r="W3915" s="215"/>
      <c r="X3915" s="18"/>
      <c r="Y3915" s="31"/>
      <c r="Z3915" s="31"/>
      <c r="AA3915" s="43"/>
      <c r="AB3915" s="18"/>
      <c r="AC3915" s="18"/>
      <c r="AE3915" s="18"/>
      <c r="AF3915" s="18"/>
      <c r="AG3915" s="18"/>
      <c r="AI3915" s="18"/>
      <c r="AK3915" s="18"/>
      <c r="AL3915" s="18"/>
      <c r="AN3915" s="36"/>
      <c r="AO3915" s="36"/>
      <c r="AP3915" s="36"/>
      <c r="AQ3915" s="36"/>
      <c r="AR3915" s="36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8"/>
      <c r="BL3915" s="18"/>
      <c r="BM3915" s="18"/>
      <c r="BN3915" s="18"/>
      <c r="BO3915" s="18"/>
      <c r="BP3915" s="18"/>
      <c r="BQ3915" s="18"/>
    </row>
    <row r="3916" spans="6:69" x14ac:dyDescent="0.25">
      <c r="F3916" s="18"/>
      <c r="G3916" s="18"/>
      <c r="H3916" s="252"/>
      <c r="I3916" s="18"/>
      <c r="J3916" s="18"/>
      <c r="W3916" s="215"/>
      <c r="X3916" s="18"/>
      <c r="Y3916" s="31"/>
      <c r="Z3916" s="31"/>
      <c r="AA3916" s="43"/>
      <c r="AB3916" s="18"/>
      <c r="AC3916" s="18"/>
      <c r="AE3916" s="18"/>
      <c r="AF3916" s="18"/>
      <c r="AG3916" s="18"/>
      <c r="AI3916" s="18"/>
      <c r="AK3916" s="18"/>
      <c r="AL3916" s="18"/>
      <c r="AN3916" s="36"/>
      <c r="AO3916" s="36"/>
      <c r="AP3916" s="36"/>
      <c r="AQ3916" s="36"/>
      <c r="AR3916" s="36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G3916" s="18"/>
      <c r="BH3916" s="18"/>
      <c r="BI3916" s="18"/>
      <c r="BJ3916" s="18"/>
      <c r="BK3916" s="18"/>
      <c r="BL3916" s="18"/>
      <c r="BM3916" s="18"/>
      <c r="BN3916" s="18"/>
      <c r="BO3916" s="18"/>
      <c r="BP3916" s="18"/>
      <c r="BQ3916" s="18"/>
    </row>
    <row r="3917" spans="6:69" x14ac:dyDescent="0.25">
      <c r="F3917" s="18"/>
      <c r="G3917" s="18"/>
      <c r="H3917" s="252"/>
      <c r="I3917" s="18"/>
      <c r="J3917" s="18"/>
      <c r="W3917" s="215"/>
      <c r="X3917" s="18"/>
      <c r="Y3917" s="31"/>
      <c r="Z3917" s="31"/>
      <c r="AA3917" s="43"/>
      <c r="AB3917" s="18"/>
      <c r="AC3917" s="18"/>
      <c r="AE3917" s="18"/>
      <c r="AF3917" s="18"/>
      <c r="AG3917" s="18"/>
      <c r="AI3917" s="18"/>
      <c r="AK3917" s="18"/>
      <c r="AL3917" s="18"/>
      <c r="AN3917" s="36"/>
      <c r="AO3917" s="36"/>
      <c r="AP3917" s="36"/>
      <c r="AQ3917" s="36"/>
      <c r="AR3917" s="36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8"/>
      <c r="BL3917" s="18"/>
      <c r="BM3917" s="18"/>
      <c r="BN3917" s="18"/>
      <c r="BO3917" s="18"/>
      <c r="BP3917" s="18"/>
      <c r="BQ3917" s="18"/>
    </row>
    <row r="3918" spans="6:69" x14ac:dyDescent="0.25">
      <c r="F3918" s="18"/>
      <c r="G3918" s="18"/>
      <c r="H3918" s="252"/>
      <c r="I3918" s="18"/>
      <c r="J3918" s="18"/>
      <c r="W3918" s="215"/>
      <c r="X3918" s="18"/>
      <c r="Y3918" s="31"/>
      <c r="Z3918" s="31"/>
      <c r="AA3918" s="43"/>
      <c r="AB3918" s="18"/>
      <c r="AC3918" s="18"/>
      <c r="AE3918" s="18"/>
      <c r="AF3918" s="18"/>
      <c r="AG3918" s="18"/>
      <c r="AI3918" s="18"/>
      <c r="AK3918" s="18"/>
      <c r="AL3918" s="18"/>
      <c r="AN3918" s="36"/>
      <c r="AO3918" s="36"/>
      <c r="AP3918" s="36"/>
      <c r="AQ3918" s="36"/>
      <c r="AR3918" s="36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G3918" s="18"/>
      <c r="BH3918" s="18"/>
      <c r="BI3918" s="18"/>
      <c r="BJ3918" s="18"/>
      <c r="BK3918" s="18"/>
      <c r="BL3918" s="18"/>
      <c r="BM3918" s="18"/>
      <c r="BN3918" s="18"/>
      <c r="BO3918" s="18"/>
      <c r="BP3918" s="18"/>
      <c r="BQ3918" s="18"/>
    </row>
    <row r="3919" spans="6:69" x14ac:dyDescent="0.25">
      <c r="F3919" s="18"/>
      <c r="G3919" s="18"/>
      <c r="H3919" s="252"/>
      <c r="I3919" s="18"/>
      <c r="J3919" s="18"/>
      <c r="W3919" s="215"/>
      <c r="X3919" s="18"/>
      <c r="Y3919" s="31"/>
      <c r="Z3919" s="31"/>
      <c r="AA3919" s="43"/>
      <c r="AB3919" s="18"/>
      <c r="AC3919" s="18"/>
      <c r="AE3919" s="18"/>
      <c r="AF3919" s="18"/>
      <c r="AG3919" s="18"/>
      <c r="AI3919" s="18"/>
      <c r="AK3919" s="18"/>
      <c r="AL3919" s="18"/>
      <c r="AN3919" s="36"/>
      <c r="AO3919" s="36"/>
      <c r="AP3919" s="36"/>
      <c r="AQ3919" s="36"/>
      <c r="AR3919" s="36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8"/>
      <c r="BL3919" s="18"/>
      <c r="BM3919" s="18"/>
      <c r="BN3919" s="18"/>
      <c r="BO3919" s="18"/>
      <c r="BP3919" s="18"/>
      <c r="BQ3919" s="18"/>
    </row>
    <row r="3920" spans="6:69" x14ac:dyDescent="0.25">
      <c r="F3920" s="18"/>
      <c r="G3920" s="18"/>
      <c r="H3920" s="252"/>
      <c r="I3920" s="18"/>
      <c r="J3920" s="18"/>
      <c r="W3920" s="215"/>
      <c r="X3920" s="18"/>
      <c r="Y3920" s="31"/>
      <c r="Z3920" s="31"/>
      <c r="AA3920" s="43"/>
      <c r="AB3920" s="18"/>
      <c r="AC3920" s="18"/>
      <c r="AE3920" s="18"/>
      <c r="AF3920" s="18"/>
      <c r="AG3920" s="18"/>
      <c r="AI3920" s="18"/>
      <c r="AK3920" s="18"/>
      <c r="AL3920" s="18"/>
      <c r="AN3920" s="36"/>
      <c r="AO3920" s="36"/>
      <c r="AP3920" s="36"/>
      <c r="AQ3920" s="36"/>
      <c r="AR3920" s="36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G3920" s="18"/>
      <c r="BH3920" s="18"/>
      <c r="BI3920" s="18"/>
      <c r="BJ3920" s="18"/>
      <c r="BK3920" s="18"/>
      <c r="BL3920" s="18"/>
      <c r="BM3920" s="18"/>
      <c r="BN3920" s="18"/>
      <c r="BO3920" s="18"/>
      <c r="BP3920" s="18"/>
      <c r="BQ3920" s="18"/>
    </row>
    <row r="3921" spans="6:69" x14ac:dyDescent="0.25">
      <c r="F3921" s="18"/>
      <c r="G3921" s="18"/>
      <c r="H3921" s="252"/>
      <c r="I3921" s="18"/>
      <c r="J3921" s="18"/>
      <c r="W3921" s="215"/>
      <c r="X3921" s="18"/>
      <c r="Y3921" s="31"/>
      <c r="Z3921" s="31"/>
      <c r="AA3921" s="43"/>
      <c r="AB3921" s="18"/>
      <c r="AC3921" s="18"/>
      <c r="AE3921" s="18"/>
      <c r="AF3921" s="18"/>
      <c r="AG3921" s="18"/>
      <c r="AI3921" s="18"/>
      <c r="AK3921" s="18"/>
      <c r="AL3921" s="18"/>
      <c r="AN3921" s="36"/>
      <c r="AO3921" s="36"/>
      <c r="AP3921" s="36"/>
      <c r="AQ3921" s="36"/>
      <c r="AR3921" s="36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8"/>
      <c r="BL3921" s="18"/>
      <c r="BM3921" s="18"/>
      <c r="BN3921" s="18"/>
      <c r="BO3921" s="18"/>
      <c r="BP3921" s="18"/>
      <c r="BQ3921" s="18"/>
    </row>
    <row r="3922" spans="6:69" x14ac:dyDescent="0.25">
      <c r="F3922" s="18"/>
      <c r="G3922" s="18"/>
      <c r="H3922" s="252"/>
      <c r="I3922" s="18"/>
      <c r="J3922" s="18"/>
      <c r="W3922" s="215"/>
      <c r="X3922" s="18"/>
      <c r="Y3922" s="31"/>
      <c r="Z3922" s="31"/>
      <c r="AA3922" s="43"/>
      <c r="AB3922" s="18"/>
      <c r="AC3922" s="18"/>
      <c r="AE3922" s="18"/>
      <c r="AF3922" s="18"/>
      <c r="AG3922" s="18"/>
      <c r="AI3922" s="18"/>
      <c r="AK3922" s="18"/>
      <c r="AL3922" s="18"/>
      <c r="AN3922" s="36"/>
      <c r="AO3922" s="36"/>
      <c r="AP3922" s="36"/>
      <c r="AQ3922" s="36"/>
      <c r="AR3922" s="36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G3922" s="18"/>
      <c r="BH3922" s="18"/>
      <c r="BI3922" s="18"/>
      <c r="BJ3922" s="18"/>
      <c r="BK3922" s="18"/>
      <c r="BL3922" s="18"/>
      <c r="BM3922" s="18"/>
      <c r="BN3922" s="18"/>
      <c r="BO3922" s="18"/>
      <c r="BP3922" s="18"/>
      <c r="BQ3922" s="18"/>
    </row>
    <row r="3923" spans="6:69" x14ac:dyDescent="0.25">
      <c r="F3923" s="18"/>
      <c r="G3923" s="18"/>
      <c r="H3923" s="252"/>
      <c r="I3923" s="18"/>
      <c r="J3923" s="18"/>
      <c r="W3923" s="215"/>
      <c r="X3923" s="18"/>
      <c r="Y3923" s="31"/>
      <c r="Z3923" s="31"/>
      <c r="AA3923" s="43"/>
      <c r="AB3923" s="18"/>
      <c r="AC3923" s="18"/>
      <c r="AE3923" s="18"/>
      <c r="AF3923" s="18"/>
      <c r="AG3923" s="18"/>
      <c r="AI3923" s="18"/>
      <c r="AK3923" s="18"/>
      <c r="AL3923" s="18"/>
      <c r="AN3923" s="36"/>
      <c r="AO3923" s="36"/>
      <c r="AP3923" s="36"/>
      <c r="AQ3923" s="36"/>
      <c r="AR3923" s="36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G3923" s="18"/>
      <c r="BH3923" s="18"/>
      <c r="BI3923" s="18"/>
      <c r="BJ3923" s="18"/>
      <c r="BK3923" s="18"/>
      <c r="BL3923" s="18"/>
      <c r="BM3923" s="18"/>
      <c r="BN3923" s="18"/>
      <c r="BO3923" s="18"/>
      <c r="BP3923" s="18"/>
      <c r="BQ3923" s="18"/>
    </row>
    <row r="3924" spans="6:69" x14ac:dyDescent="0.25">
      <c r="F3924" s="18"/>
      <c r="G3924" s="18"/>
      <c r="H3924" s="252"/>
      <c r="I3924" s="18"/>
      <c r="J3924" s="18"/>
      <c r="W3924" s="215"/>
      <c r="X3924" s="18"/>
      <c r="Y3924" s="31"/>
      <c r="Z3924" s="31"/>
      <c r="AA3924" s="43"/>
      <c r="AB3924" s="18"/>
      <c r="AC3924" s="18"/>
      <c r="AE3924" s="18"/>
      <c r="AF3924" s="18"/>
      <c r="AG3924" s="18"/>
      <c r="AI3924" s="18"/>
      <c r="AK3924" s="18"/>
      <c r="AL3924" s="18"/>
      <c r="AN3924" s="36"/>
      <c r="AO3924" s="36"/>
      <c r="AP3924" s="36"/>
      <c r="AQ3924" s="36"/>
      <c r="AR3924" s="36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G3924" s="18"/>
      <c r="BH3924" s="18"/>
      <c r="BI3924" s="18"/>
      <c r="BJ3924" s="18"/>
      <c r="BK3924" s="18"/>
      <c r="BL3924" s="18"/>
      <c r="BM3924" s="18"/>
      <c r="BN3924" s="18"/>
      <c r="BO3924" s="18"/>
      <c r="BP3924" s="18"/>
      <c r="BQ3924" s="18"/>
    </row>
    <row r="3925" spans="6:69" x14ac:dyDescent="0.25">
      <c r="F3925" s="18"/>
      <c r="G3925" s="18"/>
      <c r="H3925" s="252"/>
      <c r="I3925" s="18"/>
      <c r="J3925" s="18"/>
      <c r="W3925" s="215"/>
      <c r="X3925" s="18"/>
      <c r="Y3925" s="31"/>
      <c r="Z3925" s="31"/>
      <c r="AA3925" s="43"/>
      <c r="AB3925" s="18"/>
      <c r="AC3925" s="18"/>
      <c r="AE3925" s="18"/>
      <c r="AF3925" s="18"/>
      <c r="AG3925" s="18"/>
      <c r="AI3925" s="18"/>
      <c r="AK3925" s="18"/>
      <c r="AL3925" s="18"/>
      <c r="AN3925" s="36"/>
      <c r="AO3925" s="36"/>
      <c r="AP3925" s="36"/>
      <c r="AQ3925" s="36"/>
      <c r="AR3925" s="36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8"/>
      <c r="BL3925" s="18"/>
      <c r="BM3925" s="18"/>
      <c r="BN3925" s="18"/>
      <c r="BO3925" s="18"/>
      <c r="BP3925" s="18"/>
      <c r="BQ3925" s="18"/>
    </row>
    <row r="3926" spans="6:69" x14ac:dyDescent="0.25">
      <c r="F3926" s="18"/>
      <c r="G3926" s="18"/>
      <c r="H3926" s="252"/>
      <c r="I3926" s="18"/>
      <c r="J3926" s="18"/>
      <c r="W3926" s="215"/>
      <c r="X3926" s="18"/>
      <c r="Y3926" s="31"/>
      <c r="Z3926" s="31"/>
      <c r="AA3926" s="43"/>
      <c r="AB3926" s="18"/>
      <c r="AC3926" s="18"/>
      <c r="AE3926" s="18"/>
      <c r="AF3926" s="18"/>
      <c r="AG3926" s="18"/>
      <c r="AI3926" s="18"/>
      <c r="AK3926" s="18"/>
      <c r="AL3926" s="18"/>
      <c r="AN3926" s="36"/>
      <c r="AO3926" s="36"/>
      <c r="AP3926" s="36"/>
      <c r="AQ3926" s="36"/>
      <c r="AR3926" s="36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G3926" s="18"/>
      <c r="BH3926" s="18"/>
      <c r="BI3926" s="18"/>
      <c r="BJ3926" s="18"/>
      <c r="BK3926" s="18"/>
      <c r="BL3926" s="18"/>
      <c r="BM3926" s="18"/>
      <c r="BN3926" s="18"/>
      <c r="BO3926" s="18"/>
      <c r="BP3926" s="18"/>
      <c r="BQ3926" s="18"/>
    </row>
    <row r="3927" spans="6:69" x14ac:dyDescent="0.25">
      <c r="F3927" s="18"/>
      <c r="G3927" s="18"/>
      <c r="H3927" s="252"/>
      <c r="I3927" s="18"/>
      <c r="J3927" s="18"/>
      <c r="W3927" s="215"/>
      <c r="X3927" s="18"/>
      <c r="Y3927" s="31"/>
      <c r="Z3927" s="31"/>
      <c r="AA3927" s="43"/>
      <c r="AB3927" s="18"/>
      <c r="AC3927" s="18"/>
      <c r="AE3927" s="18"/>
      <c r="AF3927" s="18"/>
      <c r="AG3927" s="18"/>
      <c r="AI3927" s="18"/>
      <c r="AK3927" s="18"/>
      <c r="AL3927" s="18"/>
      <c r="AN3927" s="36"/>
      <c r="AO3927" s="36"/>
      <c r="AP3927" s="36"/>
      <c r="AQ3927" s="36"/>
      <c r="AR3927" s="36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8"/>
      <c r="BL3927" s="18"/>
      <c r="BM3927" s="18"/>
      <c r="BN3927" s="18"/>
      <c r="BO3927" s="18"/>
      <c r="BP3927" s="18"/>
      <c r="BQ3927" s="18"/>
    </row>
    <row r="3928" spans="6:69" x14ac:dyDescent="0.25">
      <c r="F3928" s="18"/>
      <c r="G3928" s="18"/>
      <c r="H3928" s="252"/>
      <c r="I3928" s="18"/>
      <c r="J3928" s="18"/>
      <c r="W3928" s="215"/>
      <c r="X3928" s="18"/>
      <c r="Y3928" s="31"/>
      <c r="Z3928" s="31"/>
      <c r="AA3928" s="43"/>
      <c r="AB3928" s="18"/>
      <c r="AC3928" s="18"/>
      <c r="AE3928" s="18"/>
      <c r="AF3928" s="18"/>
      <c r="AG3928" s="18"/>
      <c r="AI3928" s="18"/>
      <c r="AK3928" s="18"/>
      <c r="AL3928" s="18"/>
      <c r="AN3928" s="36"/>
      <c r="AO3928" s="36"/>
      <c r="AP3928" s="36"/>
      <c r="AQ3928" s="36"/>
      <c r="AR3928" s="36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G3928" s="18"/>
      <c r="BH3928" s="18"/>
      <c r="BI3928" s="18"/>
      <c r="BJ3928" s="18"/>
      <c r="BK3928" s="18"/>
      <c r="BL3928" s="18"/>
      <c r="BM3928" s="18"/>
      <c r="BN3928" s="18"/>
      <c r="BO3928" s="18"/>
      <c r="BP3928" s="18"/>
      <c r="BQ3928" s="18"/>
    </row>
    <row r="3929" spans="6:69" x14ac:dyDescent="0.25">
      <c r="F3929" s="18"/>
      <c r="G3929" s="18"/>
      <c r="H3929" s="252"/>
      <c r="I3929" s="18"/>
      <c r="J3929" s="18"/>
      <c r="W3929" s="215"/>
      <c r="X3929" s="18"/>
      <c r="Y3929" s="31"/>
      <c r="Z3929" s="31"/>
      <c r="AA3929" s="43"/>
      <c r="AB3929" s="18"/>
      <c r="AC3929" s="18"/>
      <c r="AE3929" s="18"/>
      <c r="AF3929" s="18"/>
      <c r="AG3929" s="18"/>
      <c r="AI3929" s="18"/>
      <c r="AK3929" s="18"/>
      <c r="AL3929" s="18"/>
      <c r="AN3929" s="36"/>
      <c r="AO3929" s="36"/>
      <c r="AP3929" s="36"/>
      <c r="AQ3929" s="36"/>
      <c r="AR3929" s="36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G3929" s="18"/>
      <c r="BH3929" s="18"/>
      <c r="BI3929" s="18"/>
      <c r="BJ3929" s="18"/>
      <c r="BK3929" s="18"/>
      <c r="BL3929" s="18"/>
      <c r="BM3929" s="18"/>
      <c r="BN3929" s="18"/>
      <c r="BO3929" s="18"/>
      <c r="BP3929" s="18"/>
      <c r="BQ3929" s="18"/>
    </row>
    <row r="3930" spans="6:69" x14ac:dyDescent="0.25">
      <c r="F3930" s="18"/>
      <c r="G3930" s="18"/>
      <c r="H3930" s="252"/>
      <c r="I3930" s="18"/>
      <c r="J3930" s="18"/>
      <c r="W3930" s="215"/>
      <c r="X3930" s="18"/>
      <c r="Y3930" s="31"/>
      <c r="Z3930" s="31"/>
      <c r="AA3930" s="43"/>
      <c r="AB3930" s="18"/>
      <c r="AC3930" s="18"/>
      <c r="AE3930" s="18"/>
      <c r="AF3930" s="18"/>
      <c r="AG3930" s="18"/>
      <c r="AI3930" s="18"/>
      <c r="AK3930" s="18"/>
      <c r="AL3930" s="18"/>
      <c r="AN3930" s="36"/>
      <c r="AO3930" s="36"/>
      <c r="AP3930" s="36"/>
      <c r="AQ3930" s="36"/>
      <c r="AR3930" s="36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G3930" s="18"/>
      <c r="BH3930" s="18"/>
      <c r="BI3930" s="18"/>
      <c r="BJ3930" s="18"/>
      <c r="BK3930" s="18"/>
      <c r="BL3930" s="18"/>
      <c r="BM3930" s="18"/>
      <c r="BN3930" s="18"/>
      <c r="BO3930" s="18"/>
      <c r="BP3930" s="18"/>
      <c r="BQ3930" s="18"/>
    </row>
    <row r="3931" spans="6:69" x14ac:dyDescent="0.25">
      <c r="F3931" s="18"/>
      <c r="G3931" s="18"/>
      <c r="H3931" s="252"/>
      <c r="I3931" s="18"/>
      <c r="J3931" s="18"/>
      <c r="W3931" s="215"/>
      <c r="X3931" s="18"/>
      <c r="Y3931" s="31"/>
      <c r="Z3931" s="31"/>
      <c r="AA3931" s="43"/>
      <c r="AB3931" s="18"/>
      <c r="AC3931" s="18"/>
      <c r="AE3931" s="18"/>
      <c r="AF3931" s="18"/>
      <c r="AG3931" s="18"/>
      <c r="AI3931" s="18"/>
      <c r="AK3931" s="18"/>
      <c r="AL3931" s="18"/>
      <c r="AN3931" s="36"/>
      <c r="AO3931" s="36"/>
      <c r="AP3931" s="36"/>
      <c r="AQ3931" s="36"/>
      <c r="AR3931" s="36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8"/>
      <c r="BL3931" s="18"/>
      <c r="BM3931" s="18"/>
      <c r="BN3931" s="18"/>
      <c r="BO3931" s="18"/>
      <c r="BP3931" s="18"/>
      <c r="BQ3931" s="18"/>
    </row>
    <row r="3932" spans="6:69" x14ac:dyDescent="0.25">
      <c r="F3932" s="18"/>
      <c r="G3932" s="18"/>
      <c r="H3932" s="252"/>
      <c r="I3932" s="18"/>
      <c r="J3932" s="18"/>
      <c r="W3932" s="215"/>
      <c r="X3932" s="18"/>
      <c r="Y3932" s="31"/>
      <c r="Z3932" s="31"/>
      <c r="AA3932" s="43"/>
      <c r="AB3932" s="18"/>
      <c r="AC3932" s="18"/>
      <c r="AE3932" s="18"/>
      <c r="AF3932" s="18"/>
      <c r="AG3932" s="18"/>
      <c r="AI3932" s="18"/>
      <c r="AK3932" s="18"/>
      <c r="AL3932" s="18"/>
      <c r="AN3932" s="36"/>
      <c r="AO3932" s="36"/>
      <c r="AP3932" s="36"/>
      <c r="AQ3932" s="36"/>
      <c r="AR3932" s="36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G3932" s="18"/>
      <c r="BH3932" s="18"/>
      <c r="BI3932" s="18"/>
      <c r="BJ3932" s="18"/>
      <c r="BK3932" s="18"/>
      <c r="BL3932" s="18"/>
      <c r="BM3932" s="18"/>
      <c r="BN3932" s="18"/>
      <c r="BO3932" s="18"/>
      <c r="BP3932" s="18"/>
      <c r="BQ3932" s="18"/>
    </row>
    <row r="3933" spans="6:69" x14ac:dyDescent="0.25">
      <c r="F3933" s="18"/>
      <c r="G3933" s="18"/>
      <c r="H3933" s="252"/>
      <c r="I3933" s="18"/>
      <c r="J3933" s="18"/>
      <c r="W3933" s="215"/>
      <c r="X3933" s="18"/>
      <c r="Y3933" s="31"/>
      <c r="Z3933" s="31"/>
      <c r="AA3933" s="43"/>
      <c r="AB3933" s="18"/>
      <c r="AC3933" s="18"/>
      <c r="AE3933" s="18"/>
      <c r="AF3933" s="18"/>
      <c r="AG3933" s="18"/>
      <c r="AI3933" s="18"/>
      <c r="AK3933" s="18"/>
      <c r="AL3933" s="18"/>
      <c r="AN3933" s="36"/>
      <c r="AO3933" s="36"/>
      <c r="AP3933" s="36"/>
      <c r="AQ3933" s="36"/>
      <c r="AR3933" s="36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8"/>
      <c r="BL3933" s="18"/>
      <c r="BM3933" s="18"/>
      <c r="BN3933" s="18"/>
      <c r="BO3933" s="18"/>
      <c r="BP3933" s="18"/>
      <c r="BQ3933" s="18"/>
    </row>
    <row r="3934" spans="6:69" x14ac:dyDescent="0.25">
      <c r="F3934" s="18"/>
      <c r="G3934" s="18"/>
      <c r="H3934" s="252"/>
      <c r="I3934" s="18"/>
      <c r="J3934" s="18"/>
      <c r="W3934" s="215"/>
      <c r="X3934" s="18"/>
      <c r="Y3934" s="31"/>
      <c r="Z3934" s="31"/>
      <c r="AA3934" s="43"/>
      <c r="AB3934" s="18"/>
      <c r="AC3934" s="18"/>
      <c r="AE3934" s="18"/>
      <c r="AF3934" s="18"/>
      <c r="AG3934" s="18"/>
      <c r="AI3934" s="18"/>
      <c r="AK3934" s="18"/>
      <c r="AL3934" s="18"/>
      <c r="AN3934" s="36"/>
      <c r="AO3934" s="36"/>
      <c r="AP3934" s="36"/>
      <c r="AQ3934" s="36"/>
      <c r="AR3934" s="36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G3934" s="18"/>
      <c r="BH3934" s="18"/>
      <c r="BI3934" s="18"/>
      <c r="BJ3934" s="18"/>
      <c r="BK3934" s="18"/>
      <c r="BL3934" s="18"/>
      <c r="BM3934" s="18"/>
      <c r="BN3934" s="18"/>
      <c r="BO3934" s="18"/>
      <c r="BP3934" s="18"/>
      <c r="BQ3934" s="18"/>
    </row>
    <row r="3935" spans="6:69" x14ac:dyDescent="0.25">
      <c r="F3935" s="18"/>
      <c r="G3935" s="18"/>
      <c r="H3935" s="252"/>
      <c r="I3935" s="18"/>
      <c r="J3935" s="18"/>
      <c r="W3935" s="215"/>
      <c r="X3935" s="18"/>
      <c r="Y3935" s="31"/>
      <c r="Z3935" s="31"/>
      <c r="AA3935" s="43"/>
      <c r="AB3935" s="18"/>
      <c r="AC3935" s="18"/>
      <c r="AE3935" s="18"/>
      <c r="AF3935" s="18"/>
      <c r="AG3935" s="18"/>
      <c r="AI3935" s="18"/>
      <c r="AK3935" s="18"/>
      <c r="AL3935" s="18"/>
      <c r="AN3935" s="36"/>
      <c r="AO3935" s="36"/>
      <c r="AP3935" s="36"/>
      <c r="AQ3935" s="36"/>
      <c r="AR3935" s="36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8"/>
      <c r="BL3935" s="18"/>
      <c r="BM3935" s="18"/>
      <c r="BN3935" s="18"/>
      <c r="BO3935" s="18"/>
      <c r="BP3935" s="18"/>
      <c r="BQ3935" s="18"/>
    </row>
    <row r="3936" spans="6:69" x14ac:dyDescent="0.25">
      <c r="F3936" s="18"/>
      <c r="G3936" s="18"/>
      <c r="H3936" s="252"/>
      <c r="I3936" s="18"/>
      <c r="J3936" s="18"/>
      <c r="W3936" s="215"/>
      <c r="X3936" s="18"/>
      <c r="Y3936" s="31"/>
      <c r="Z3936" s="31"/>
      <c r="AA3936" s="43"/>
      <c r="AB3936" s="18"/>
      <c r="AC3936" s="18"/>
      <c r="AE3936" s="18"/>
      <c r="AF3936" s="18"/>
      <c r="AG3936" s="18"/>
      <c r="AI3936" s="18"/>
      <c r="AK3936" s="18"/>
      <c r="AL3936" s="18"/>
      <c r="AN3936" s="36"/>
      <c r="AO3936" s="36"/>
      <c r="AP3936" s="36"/>
      <c r="AQ3936" s="36"/>
      <c r="AR3936" s="36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G3936" s="18"/>
      <c r="BH3936" s="18"/>
      <c r="BI3936" s="18"/>
      <c r="BJ3936" s="18"/>
      <c r="BK3936" s="18"/>
      <c r="BL3936" s="18"/>
      <c r="BM3936" s="18"/>
      <c r="BN3936" s="18"/>
      <c r="BO3936" s="18"/>
      <c r="BP3936" s="18"/>
      <c r="BQ3936" s="18"/>
    </row>
    <row r="3937" spans="6:69" x14ac:dyDescent="0.25">
      <c r="F3937" s="18"/>
      <c r="G3937" s="18"/>
      <c r="H3937" s="252"/>
      <c r="I3937" s="18"/>
      <c r="J3937" s="18"/>
      <c r="W3937" s="215"/>
      <c r="X3937" s="18"/>
      <c r="Y3937" s="31"/>
      <c r="Z3937" s="31"/>
      <c r="AA3937" s="43"/>
      <c r="AB3937" s="18"/>
      <c r="AC3937" s="18"/>
      <c r="AE3937" s="18"/>
      <c r="AF3937" s="18"/>
      <c r="AG3937" s="18"/>
      <c r="AI3937" s="18"/>
      <c r="AK3937" s="18"/>
      <c r="AL3937" s="18"/>
      <c r="AN3937" s="36"/>
      <c r="AO3937" s="36"/>
      <c r="AP3937" s="36"/>
      <c r="AQ3937" s="36"/>
      <c r="AR3937" s="36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8"/>
      <c r="BL3937" s="18"/>
      <c r="BM3937" s="18"/>
      <c r="BN3937" s="18"/>
      <c r="BO3937" s="18"/>
      <c r="BP3937" s="18"/>
      <c r="BQ3937" s="18"/>
    </row>
    <row r="3938" spans="6:69" x14ac:dyDescent="0.25">
      <c r="F3938" s="18"/>
      <c r="G3938" s="18"/>
      <c r="H3938" s="252"/>
      <c r="I3938" s="18"/>
      <c r="J3938" s="18"/>
      <c r="W3938" s="215"/>
      <c r="X3938" s="18"/>
      <c r="Y3938" s="31"/>
      <c r="Z3938" s="31"/>
      <c r="AA3938" s="43"/>
      <c r="AB3938" s="18"/>
      <c r="AC3938" s="18"/>
      <c r="AE3938" s="18"/>
      <c r="AF3938" s="18"/>
      <c r="AG3938" s="18"/>
      <c r="AI3938" s="18"/>
      <c r="AK3938" s="18"/>
      <c r="AL3938" s="18"/>
      <c r="AN3938" s="36"/>
      <c r="AO3938" s="36"/>
      <c r="AP3938" s="36"/>
      <c r="AQ3938" s="36"/>
      <c r="AR3938" s="36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G3938" s="18"/>
      <c r="BH3938" s="18"/>
      <c r="BI3938" s="18"/>
      <c r="BJ3938" s="18"/>
      <c r="BK3938" s="18"/>
      <c r="BL3938" s="18"/>
      <c r="BM3938" s="18"/>
      <c r="BN3938" s="18"/>
      <c r="BO3938" s="18"/>
      <c r="BP3938" s="18"/>
      <c r="BQ3938" s="18"/>
    </row>
    <row r="3939" spans="6:69" x14ac:dyDescent="0.25">
      <c r="F3939" s="18"/>
      <c r="G3939" s="18"/>
      <c r="H3939" s="252"/>
      <c r="I3939" s="18"/>
      <c r="J3939" s="18"/>
      <c r="W3939" s="215"/>
      <c r="X3939" s="18"/>
      <c r="Y3939" s="31"/>
      <c r="Z3939" s="31"/>
      <c r="AA3939" s="43"/>
      <c r="AB3939" s="18"/>
      <c r="AC3939" s="18"/>
      <c r="AE3939" s="18"/>
      <c r="AF3939" s="18"/>
      <c r="AG3939" s="18"/>
      <c r="AI3939" s="18"/>
      <c r="AK3939" s="18"/>
      <c r="AL3939" s="18"/>
      <c r="AN3939" s="36"/>
      <c r="AO3939" s="36"/>
      <c r="AP3939" s="36"/>
      <c r="AQ3939" s="36"/>
      <c r="AR3939" s="36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8"/>
      <c r="BL3939" s="18"/>
      <c r="BM3939" s="18"/>
      <c r="BN3939" s="18"/>
      <c r="BO3939" s="18"/>
      <c r="BP3939" s="18"/>
      <c r="BQ3939" s="18"/>
    </row>
    <row r="3940" spans="6:69" x14ac:dyDescent="0.25">
      <c r="F3940" s="18"/>
      <c r="G3940" s="18"/>
      <c r="H3940" s="252"/>
      <c r="I3940" s="18"/>
      <c r="J3940" s="18"/>
      <c r="W3940" s="215"/>
      <c r="X3940" s="18"/>
      <c r="Y3940" s="31"/>
      <c r="Z3940" s="31"/>
      <c r="AA3940" s="43"/>
      <c r="AB3940" s="18"/>
      <c r="AC3940" s="18"/>
      <c r="AE3940" s="18"/>
      <c r="AF3940" s="18"/>
      <c r="AG3940" s="18"/>
      <c r="AI3940" s="18"/>
      <c r="AK3940" s="18"/>
      <c r="AL3940" s="18"/>
      <c r="AN3940" s="36"/>
      <c r="AO3940" s="36"/>
      <c r="AP3940" s="36"/>
      <c r="AQ3940" s="36"/>
      <c r="AR3940" s="36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G3940" s="18"/>
      <c r="BH3940" s="18"/>
      <c r="BI3940" s="18"/>
      <c r="BJ3940" s="18"/>
      <c r="BK3940" s="18"/>
      <c r="BL3940" s="18"/>
      <c r="BM3940" s="18"/>
      <c r="BN3940" s="18"/>
      <c r="BO3940" s="18"/>
      <c r="BP3940" s="18"/>
      <c r="BQ3940" s="18"/>
    </row>
    <row r="3941" spans="6:69" x14ac:dyDescent="0.25">
      <c r="F3941" s="18"/>
      <c r="G3941" s="18"/>
      <c r="H3941" s="252"/>
      <c r="I3941" s="18"/>
      <c r="J3941" s="18"/>
      <c r="W3941" s="215"/>
      <c r="X3941" s="18"/>
      <c r="Y3941" s="31"/>
      <c r="Z3941" s="31"/>
      <c r="AA3941" s="43"/>
      <c r="AB3941" s="18"/>
      <c r="AC3941" s="18"/>
      <c r="AE3941" s="18"/>
      <c r="AF3941" s="18"/>
      <c r="AG3941" s="18"/>
      <c r="AI3941" s="18"/>
      <c r="AK3941" s="18"/>
      <c r="AL3941" s="18"/>
      <c r="AN3941" s="36"/>
      <c r="AO3941" s="36"/>
      <c r="AP3941" s="36"/>
      <c r="AQ3941" s="36"/>
      <c r="AR3941" s="36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8"/>
      <c r="BL3941" s="18"/>
      <c r="BM3941" s="18"/>
      <c r="BN3941" s="18"/>
      <c r="BO3941" s="18"/>
      <c r="BP3941" s="18"/>
      <c r="BQ3941" s="18"/>
    </row>
    <row r="3942" spans="6:69" x14ac:dyDescent="0.25">
      <c r="F3942" s="18"/>
      <c r="G3942" s="18"/>
      <c r="H3942" s="252"/>
      <c r="I3942" s="18"/>
      <c r="J3942" s="18"/>
      <c r="W3942" s="215"/>
      <c r="X3942" s="18"/>
      <c r="Y3942" s="31"/>
      <c r="Z3942" s="31"/>
      <c r="AA3942" s="43"/>
      <c r="AB3942" s="18"/>
      <c r="AC3942" s="18"/>
      <c r="AE3942" s="18"/>
      <c r="AF3942" s="18"/>
      <c r="AG3942" s="18"/>
      <c r="AI3942" s="18"/>
      <c r="AK3942" s="18"/>
      <c r="AL3942" s="18"/>
      <c r="AN3942" s="36"/>
      <c r="AO3942" s="36"/>
      <c r="AP3942" s="36"/>
      <c r="AQ3942" s="36"/>
      <c r="AR3942" s="36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G3942" s="18"/>
      <c r="BH3942" s="18"/>
      <c r="BI3942" s="18"/>
      <c r="BJ3942" s="18"/>
      <c r="BK3942" s="18"/>
      <c r="BL3942" s="18"/>
      <c r="BM3942" s="18"/>
      <c r="BN3942" s="18"/>
      <c r="BO3942" s="18"/>
      <c r="BP3942" s="18"/>
      <c r="BQ3942" s="18"/>
    </row>
    <row r="3943" spans="6:69" x14ac:dyDescent="0.25">
      <c r="F3943" s="18"/>
      <c r="G3943" s="18"/>
      <c r="H3943" s="252"/>
      <c r="I3943" s="18"/>
      <c r="J3943" s="18"/>
      <c r="W3943" s="215"/>
      <c r="X3943" s="18"/>
      <c r="Y3943" s="31"/>
      <c r="Z3943" s="31"/>
      <c r="AA3943" s="43"/>
      <c r="AB3943" s="18"/>
      <c r="AC3943" s="18"/>
      <c r="AE3943" s="18"/>
      <c r="AF3943" s="18"/>
      <c r="AG3943" s="18"/>
      <c r="AI3943" s="18"/>
      <c r="AK3943" s="18"/>
      <c r="AL3943" s="18"/>
      <c r="AN3943" s="36"/>
      <c r="AO3943" s="36"/>
      <c r="AP3943" s="36"/>
      <c r="AQ3943" s="36"/>
      <c r="AR3943" s="36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8"/>
      <c r="BL3943" s="18"/>
      <c r="BM3943" s="18"/>
      <c r="BN3943" s="18"/>
      <c r="BO3943" s="18"/>
      <c r="BP3943" s="18"/>
      <c r="BQ3943" s="18"/>
    </row>
    <row r="3944" spans="6:69" x14ac:dyDescent="0.25">
      <c r="F3944" s="18"/>
      <c r="G3944" s="18"/>
      <c r="H3944" s="252"/>
      <c r="I3944" s="18"/>
      <c r="J3944" s="18"/>
      <c r="W3944" s="215"/>
      <c r="X3944" s="18"/>
      <c r="Y3944" s="31"/>
      <c r="Z3944" s="31"/>
      <c r="AA3944" s="43"/>
      <c r="AB3944" s="18"/>
      <c r="AC3944" s="18"/>
      <c r="AE3944" s="18"/>
      <c r="AF3944" s="18"/>
      <c r="AG3944" s="18"/>
      <c r="AI3944" s="18"/>
      <c r="AK3944" s="18"/>
      <c r="AL3944" s="18"/>
      <c r="AN3944" s="36"/>
      <c r="AO3944" s="36"/>
      <c r="AP3944" s="36"/>
      <c r="AQ3944" s="36"/>
      <c r="AR3944" s="36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G3944" s="18"/>
      <c r="BH3944" s="18"/>
      <c r="BI3944" s="18"/>
      <c r="BJ3944" s="18"/>
      <c r="BK3944" s="18"/>
      <c r="BL3944" s="18"/>
      <c r="BM3944" s="18"/>
      <c r="BN3944" s="18"/>
      <c r="BO3944" s="18"/>
      <c r="BP3944" s="18"/>
      <c r="BQ3944" s="18"/>
    </row>
    <row r="3945" spans="6:69" x14ac:dyDescent="0.25">
      <c r="F3945" s="18"/>
      <c r="G3945" s="18"/>
      <c r="H3945" s="252"/>
      <c r="I3945" s="18"/>
      <c r="J3945" s="18"/>
      <c r="W3945" s="215"/>
      <c r="X3945" s="18"/>
      <c r="Y3945" s="31"/>
      <c r="Z3945" s="31"/>
      <c r="AA3945" s="43"/>
      <c r="AB3945" s="18"/>
      <c r="AC3945" s="18"/>
      <c r="AE3945" s="18"/>
      <c r="AF3945" s="18"/>
      <c r="AG3945" s="18"/>
      <c r="AI3945" s="18"/>
      <c r="AK3945" s="18"/>
      <c r="AL3945" s="18"/>
      <c r="AN3945" s="36"/>
      <c r="AO3945" s="36"/>
      <c r="AP3945" s="36"/>
      <c r="AQ3945" s="36"/>
      <c r="AR3945" s="36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8"/>
      <c r="BL3945" s="18"/>
      <c r="BM3945" s="18"/>
      <c r="BN3945" s="18"/>
      <c r="BO3945" s="18"/>
      <c r="BP3945" s="18"/>
      <c r="BQ3945" s="18"/>
    </row>
    <row r="3946" spans="6:69" x14ac:dyDescent="0.25">
      <c r="F3946" s="18"/>
      <c r="G3946" s="18"/>
      <c r="H3946" s="252"/>
      <c r="I3946" s="18"/>
      <c r="J3946" s="18"/>
      <c r="W3946" s="215"/>
      <c r="X3946" s="18"/>
      <c r="Y3946" s="31"/>
      <c r="Z3946" s="31"/>
      <c r="AA3946" s="43"/>
      <c r="AB3946" s="18"/>
      <c r="AC3946" s="18"/>
      <c r="AE3946" s="18"/>
      <c r="AF3946" s="18"/>
      <c r="AG3946" s="18"/>
      <c r="AI3946" s="18"/>
      <c r="AK3946" s="18"/>
      <c r="AL3946" s="18"/>
      <c r="AN3946" s="36"/>
      <c r="AO3946" s="36"/>
      <c r="AP3946" s="36"/>
      <c r="AQ3946" s="36"/>
      <c r="AR3946" s="36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G3946" s="18"/>
      <c r="BH3946" s="18"/>
      <c r="BI3946" s="18"/>
      <c r="BJ3946" s="18"/>
      <c r="BK3946" s="18"/>
      <c r="BL3946" s="18"/>
      <c r="BM3946" s="18"/>
      <c r="BN3946" s="18"/>
      <c r="BO3946" s="18"/>
      <c r="BP3946" s="18"/>
      <c r="BQ3946" s="18"/>
    </row>
    <row r="3947" spans="6:69" x14ac:dyDescent="0.25">
      <c r="F3947" s="18"/>
      <c r="G3947" s="18"/>
      <c r="H3947" s="252"/>
      <c r="I3947" s="18"/>
      <c r="J3947" s="18"/>
      <c r="W3947" s="215"/>
      <c r="X3947" s="18"/>
      <c r="Y3947" s="31"/>
      <c r="Z3947" s="31"/>
      <c r="AA3947" s="43"/>
      <c r="AB3947" s="18"/>
      <c r="AC3947" s="18"/>
      <c r="AE3947" s="18"/>
      <c r="AF3947" s="18"/>
      <c r="AG3947" s="18"/>
      <c r="AI3947" s="18"/>
      <c r="AK3947" s="18"/>
      <c r="AL3947" s="18"/>
      <c r="AN3947" s="36"/>
      <c r="AO3947" s="36"/>
      <c r="AP3947" s="36"/>
      <c r="AQ3947" s="36"/>
      <c r="AR3947" s="36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G3947" s="18"/>
      <c r="BH3947" s="18"/>
      <c r="BI3947" s="18"/>
      <c r="BJ3947" s="18"/>
      <c r="BK3947" s="18"/>
      <c r="BL3947" s="18"/>
      <c r="BM3947" s="18"/>
      <c r="BN3947" s="18"/>
      <c r="BO3947" s="18"/>
      <c r="BP3947" s="18"/>
      <c r="BQ3947" s="18"/>
    </row>
    <row r="3948" spans="6:69" x14ac:dyDescent="0.25">
      <c r="F3948" s="18"/>
      <c r="G3948" s="18"/>
      <c r="H3948" s="252"/>
      <c r="I3948" s="18"/>
      <c r="J3948" s="18"/>
      <c r="W3948" s="215"/>
      <c r="X3948" s="18"/>
      <c r="Y3948" s="31"/>
      <c r="Z3948" s="31"/>
      <c r="AA3948" s="43"/>
      <c r="AB3948" s="18"/>
      <c r="AC3948" s="18"/>
      <c r="AE3948" s="18"/>
      <c r="AF3948" s="18"/>
      <c r="AG3948" s="18"/>
      <c r="AI3948" s="18"/>
      <c r="AK3948" s="18"/>
      <c r="AL3948" s="18"/>
      <c r="AN3948" s="36"/>
      <c r="AO3948" s="36"/>
      <c r="AP3948" s="36"/>
      <c r="AQ3948" s="36"/>
      <c r="AR3948" s="36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G3948" s="18"/>
      <c r="BH3948" s="18"/>
      <c r="BI3948" s="18"/>
      <c r="BJ3948" s="18"/>
      <c r="BK3948" s="18"/>
      <c r="BL3948" s="18"/>
      <c r="BM3948" s="18"/>
      <c r="BN3948" s="18"/>
      <c r="BO3948" s="18"/>
      <c r="BP3948" s="18"/>
      <c r="BQ3948" s="18"/>
    </row>
    <row r="3949" spans="6:69" x14ac:dyDescent="0.25">
      <c r="F3949" s="18"/>
      <c r="G3949" s="18"/>
      <c r="H3949" s="252"/>
      <c r="I3949" s="18"/>
      <c r="J3949" s="18"/>
      <c r="W3949" s="215"/>
      <c r="X3949" s="18"/>
      <c r="Y3949" s="31"/>
      <c r="Z3949" s="31"/>
      <c r="AA3949" s="43"/>
      <c r="AB3949" s="18"/>
      <c r="AC3949" s="18"/>
      <c r="AE3949" s="18"/>
      <c r="AF3949" s="18"/>
      <c r="AG3949" s="18"/>
      <c r="AI3949" s="18"/>
      <c r="AK3949" s="18"/>
      <c r="AL3949" s="18"/>
      <c r="AN3949" s="36"/>
      <c r="AO3949" s="36"/>
      <c r="AP3949" s="36"/>
      <c r="AQ3949" s="36"/>
      <c r="AR3949" s="36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8"/>
      <c r="BL3949" s="18"/>
      <c r="BM3949" s="18"/>
      <c r="BN3949" s="18"/>
      <c r="BO3949" s="18"/>
      <c r="BP3949" s="18"/>
      <c r="BQ3949" s="18"/>
    </row>
    <row r="3950" spans="6:69" x14ac:dyDescent="0.25">
      <c r="F3950" s="18"/>
      <c r="G3950" s="18"/>
      <c r="H3950" s="252"/>
      <c r="I3950" s="18"/>
      <c r="J3950" s="18"/>
      <c r="W3950" s="215"/>
      <c r="X3950" s="18"/>
      <c r="Y3950" s="31"/>
      <c r="Z3950" s="31"/>
      <c r="AA3950" s="43"/>
      <c r="AB3950" s="18"/>
      <c r="AC3950" s="18"/>
      <c r="AE3950" s="18"/>
      <c r="AF3950" s="18"/>
      <c r="AG3950" s="18"/>
      <c r="AI3950" s="18"/>
      <c r="AK3950" s="18"/>
      <c r="AL3950" s="18"/>
      <c r="AN3950" s="36"/>
      <c r="AO3950" s="36"/>
      <c r="AP3950" s="36"/>
      <c r="AQ3950" s="36"/>
      <c r="AR3950" s="36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G3950" s="18"/>
      <c r="BH3950" s="18"/>
      <c r="BI3950" s="18"/>
      <c r="BJ3950" s="18"/>
      <c r="BK3950" s="18"/>
      <c r="BL3950" s="18"/>
      <c r="BM3950" s="18"/>
      <c r="BN3950" s="18"/>
      <c r="BO3950" s="18"/>
      <c r="BP3950" s="18"/>
      <c r="BQ3950" s="18"/>
    </row>
    <row r="3951" spans="6:69" x14ac:dyDescent="0.25">
      <c r="F3951" s="18"/>
      <c r="G3951" s="18"/>
      <c r="H3951" s="252"/>
      <c r="I3951" s="18"/>
      <c r="J3951" s="18"/>
      <c r="W3951" s="215"/>
      <c r="X3951" s="18"/>
      <c r="Y3951" s="31"/>
      <c r="Z3951" s="31"/>
      <c r="AA3951" s="43"/>
      <c r="AB3951" s="18"/>
      <c r="AC3951" s="18"/>
      <c r="AE3951" s="18"/>
      <c r="AF3951" s="18"/>
      <c r="AG3951" s="18"/>
      <c r="AI3951" s="18"/>
      <c r="AK3951" s="18"/>
      <c r="AL3951" s="18"/>
      <c r="AN3951" s="36"/>
      <c r="AO3951" s="36"/>
      <c r="AP3951" s="36"/>
      <c r="AQ3951" s="36"/>
      <c r="AR3951" s="36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8"/>
      <c r="BL3951" s="18"/>
      <c r="BM3951" s="18"/>
      <c r="BN3951" s="18"/>
      <c r="BO3951" s="18"/>
      <c r="BP3951" s="18"/>
      <c r="BQ3951" s="18"/>
    </row>
    <row r="3952" spans="6:69" x14ac:dyDescent="0.25">
      <c r="F3952" s="18"/>
      <c r="G3952" s="18"/>
      <c r="H3952" s="252"/>
      <c r="I3952" s="18"/>
      <c r="J3952" s="18"/>
      <c r="W3952" s="215"/>
      <c r="X3952" s="18"/>
      <c r="Y3952" s="31"/>
      <c r="Z3952" s="31"/>
      <c r="AA3952" s="43"/>
      <c r="AB3952" s="18"/>
      <c r="AC3952" s="18"/>
      <c r="AE3952" s="18"/>
      <c r="AF3952" s="18"/>
      <c r="AG3952" s="18"/>
      <c r="AI3952" s="18"/>
      <c r="AK3952" s="18"/>
      <c r="AL3952" s="18"/>
      <c r="AN3952" s="36"/>
      <c r="AO3952" s="36"/>
      <c r="AP3952" s="36"/>
      <c r="AQ3952" s="36"/>
      <c r="AR3952" s="36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G3952" s="18"/>
      <c r="BH3952" s="18"/>
      <c r="BI3952" s="18"/>
      <c r="BJ3952" s="18"/>
      <c r="BK3952" s="18"/>
      <c r="BL3952" s="18"/>
      <c r="BM3952" s="18"/>
      <c r="BN3952" s="18"/>
      <c r="BO3952" s="18"/>
      <c r="BP3952" s="18"/>
      <c r="BQ3952" s="18"/>
    </row>
    <row r="3953" spans="6:69" x14ac:dyDescent="0.25">
      <c r="F3953" s="18"/>
      <c r="G3953" s="18"/>
      <c r="H3953" s="252"/>
      <c r="I3953" s="18"/>
      <c r="J3953" s="18"/>
      <c r="W3953" s="215"/>
      <c r="X3953" s="18"/>
      <c r="Y3953" s="31"/>
      <c r="Z3953" s="31"/>
      <c r="AA3953" s="43"/>
      <c r="AB3953" s="18"/>
      <c r="AC3953" s="18"/>
      <c r="AE3953" s="18"/>
      <c r="AF3953" s="18"/>
      <c r="AG3953" s="18"/>
      <c r="AI3953" s="18"/>
      <c r="AK3953" s="18"/>
      <c r="AL3953" s="18"/>
      <c r="AN3953" s="36"/>
      <c r="AO3953" s="36"/>
      <c r="AP3953" s="36"/>
      <c r="AQ3953" s="36"/>
      <c r="AR3953" s="36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8"/>
      <c r="BL3953" s="18"/>
      <c r="BM3953" s="18"/>
      <c r="BN3953" s="18"/>
      <c r="BO3953" s="18"/>
      <c r="BP3953" s="18"/>
      <c r="BQ3953" s="18"/>
    </row>
    <row r="3954" spans="6:69" x14ac:dyDescent="0.25">
      <c r="F3954" s="18"/>
      <c r="G3954" s="18"/>
      <c r="H3954" s="252"/>
      <c r="I3954" s="18"/>
      <c r="J3954" s="18"/>
      <c r="W3954" s="215"/>
      <c r="X3954" s="18"/>
      <c r="Y3954" s="31"/>
      <c r="Z3954" s="31"/>
      <c r="AA3954" s="43"/>
      <c r="AB3954" s="18"/>
      <c r="AC3954" s="18"/>
      <c r="AE3954" s="18"/>
      <c r="AF3954" s="18"/>
      <c r="AG3954" s="18"/>
      <c r="AI3954" s="18"/>
      <c r="AK3954" s="18"/>
      <c r="AL3954" s="18"/>
      <c r="AN3954" s="36"/>
      <c r="AO3954" s="36"/>
      <c r="AP3954" s="36"/>
      <c r="AQ3954" s="36"/>
      <c r="AR3954" s="36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G3954" s="18"/>
      <c r="BH3954" s="18"/>
      <c r="BI3954" s="18"/>
      <c r="BJ3954" s="18"/>
      <c r="BK3954" s="18"/>
      <c r="BL3954" s="18"/>
      <c r="BM3954" s="18"/>
      <c r="BN3954" s="18"/>
      <c r="BO3954" s="18"/>
      <c r="BP3954" s="18"/>
      <c r="BQ3954" s="18"/>
    </row>
    <row r="3955" spans="6:69" x14ac:dyDescent="0.25">
      <c r="F3955" s="18"/>
      <c r="G3955" s="18"/>
      <c r="H3955" s="252"/>
      <c r="I3955" s="18"/>
      <c r="J3955" s="18"/>
      <c r="W3955" s="215"/>
      <c r="X3955" s="18"/>
      <c r="Y3955" s="31"/>
      <c r="Z3955" s="31"/>
      <c r="AA3955" s="43"/>
      <c r="AB3955" s="18"/>
      <c r="AC3955" s="18"/>
      <c r="AE3955" s="18"/>
      <c r="AF3955" s="18"/>
      <c r="AG3955" s="18"/>
      <c r="AI3955" s="18"/>
      <c r="AK3955" s="18"/>
      <c r="AL3955" s="18"/>
      <c r="AN3955" s="36"/>
      <c r="AO3955" s="36"/>
      <c r="AP3955" s="36"/>
      <c r="AQ3955" s="36"/>
      <c r="AR3955" s="36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8"/>
      <c r="BL3955" s="18"/>
      <c r="BM3955" s="18"/>
      <c r="BN3955" s="18"/>
      <c r="BO3955" s="18"/>
      <c r="BP3955" s="18"/>
      <c r="BQ3955" s="18"/>
    </row>
    <row r="3956" spans="6:69" x14ac:dyDescent="0.25">
      <c r="F3956" s="18"/>
      <c r="G3956" s="18"/>
      <c r="H3956" s="252"/>
      <c r="I3956" s="18"/>
      <c r="J3956" s="18"/>
      <c r="W3956" s="215"/>
      <c r="X3956" s="18"/>
      <c r="Y3956" s="31"/>
      <c r="Z3956" s="31"/>
      <c r="AA3956" s="43"/>
      <c r="AB3956" s="18"/>
      <c r="AC3956" s="18"/>
      <c r="AE3956" s="18"/>
      <c r="AF3956" s="18"/>
      <c r="AG3956" s="18"/>
      <c r="AI3956" s="18"/>
      <c r="AK3956" s="18"/>
      <c r="AL3956" s="18"/>
      <c r="AN3956" s="36"/>
      <c r="AO3956" s="36"/>
      <c r="AP3956" s="36"/>
      <c r="AQ3956" s="36"/>
      <c r="AR3956" s="36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G3956" s="18"/>
      <c r="BH3956" s="18"/>
      <c r="BI3956" s="18"/>
      <c r="BJ3956" s="18"/>
      <c r="BK3956" s="18"/>
      <c r="BL3956" s="18"/>
      <c r="BM3956" s="18"/>
      <c r="BN3956" s="18"/>
      <c r="BO3956" s="18"/>
      <c r="BP3956" s="18"/>
      <c r="BQ3956" s="18"/>
    </row>
    <row r="3957" spans="6:69" x14ac:dyDescent="0.25">
      <c r="F3957" s="18"/>
      <c r="G3957" s="18"/>
      <c r="H3957" s="252"/>
      <c r="I3957" s="18"/>
      <c r="J3957" s="18"/>
      <c r="W3957" s="215"/>
      <c r="X3957" s="18"/>
      <c r="Y3957" s="31"/>
      <c r="Z3957" s="31"/>
      <c r="AA3957" s="43"/>
      <c r="AB3957" s="18"/>
      <c r="AC3957" s="18"/>
      <c r="AE3957" s="18"/>
      <c r="AF3957" s="18"/>
      <c r="AG3957" s="18"/>
      <c r="AI3957" s="18"/>
      <c r="AK3957" s="18"/>
      <c r="AL3957" s="18"/>
      <c r="AN3957" s="36"/>
      <c r="AO3957" s="36"/>
      <c r="AP3957" s="36"/>
      <c r="AQ3957" s="36"/>
      <c r="AR3957" s="36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/>
      <c r="BK3957" s="18"/>
      <c r="BL3957" s="18"/>
      <c r="BM3957" s="18"/>
      <c r="BN3957" s="18"/>
      <c r="BO3957" s="18"/>
      <c r="BP3957" s="18"/>
      <c r="BQ3957" s="18"/>
    </row>
    <row r="3958" spans="6:69" x14ac:dyDescent="0.25">
      <c r="F3958" s="18"/>
      <c r="G3958" s="18"/>
      <c r="H3958" s="252"/>
      <c r="I3958" s="18"/>
      <c r="J3958" s="18"/>
      <c r="W3958" s="215"/>
      <c r="X3958" s="18"/>
      <c r="Y3958" s="31"/>
      <c r="Z3958" s="31"/>
      <c r="AA3958" s="43"/>
      <c r="AB3958" s="18"/>
      <c r="AC3958" s="18"/>
      <c r="AE3958" s="18"/>
      <c r="AF3958" s="18"/>
      <c r="AG3958" s="18"/>
      <c r="AI3958" s="18"/>
      <c r="AK3958" s="18"/>
      <c r="AL3958" s="18"/>
      <c r="AN3958" s="36"/>
      <c r="AO3958" s="36"/>
      <c r="AP3958" s="36"/>
      <c r="AQ3958" s="36"/>
      <c r="AR3958" s="36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G3958" s="18"/>
      <c r="BH3958" s="18"/>
      <c r="BI3958" s="18"/>
      <c r="BJ3958" s="18"/>
      <c r="BK3958" s="18"/>
      <c r="BL3958" s="18"/>
      <c r="BM3958" s="18"/>
      <c r="BN3958" s="18"/>
      <c r="BO3958" s="18"/>
      <c r="BP3958" s="18"/>
      <c r="BQ3958" s="18"/>
    </row>
    <row r="3959" spans="6:69" x14ac:dyDescent="0.25">
      <c r="F3959" s="18"/>
      <c r="G3959" s="18"/>
      <c r="H3959" s="252"/>
      <c r="I3959" s="18"/>
      <c r="J3959" s="18"/>
      <c r="W3959" s="215"/>
      <c r="X3959" s="18"/>
      <c r="Y3959" s="31"/>
      <c r="Z3959" s="31"/>
      <c r="AA3959" s="43"/>
      <c r="AB3959" s="18"/>
      <c r="AC3959" s="18"/>
      <c r="AE3959" s="18"/>
      <c r="AF3959" s="18"/>
      <c r="AG3959" s="18"/>
      <c r="AI3959" s="18"/>
      <c r="AK3959" s="18"/>
      <c r="AL3959" s="18"/>
      <c r="AN3959" s="36"/>
      <c r="AO3959" s="36"/>
      <c r="AP3959" s="36"/>
      <c r="AQ3959" s="36"/>
      <c r="AR3959" s="36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8"/>
      <c r="BL3959" s="18"/>
      <c r="BM3959" s="18"/>
      <c r="BN3959" s="18"/>
      <c r="BO3959" s="18"/>
      <c r="BP3959" s="18"/>
      <c r="BQ3959" s="18"/>
    </row>
    <row r="3960" spans="6:69" x14ac:dyDescent="0.25">
      <c r="F3960" s="18"/>
      <c r="G3960" s="18"/>
      <c r="H3960" s="252"/>
      <c r="I3960" s="18"/>
      <c r="J3960" s="18"/>
      <c r="W3960" s="215"/>
      <c r="X3960" s="18"/>
      <c r="Y3960" s="31"/>
      <c r="Z3960" s="31"/>
      <c r="AA3960" s="43"/>
      <c r="AB3960" s="18"/>
      <c r="AC3960" s="18"/>
      <c r="AE3960" s="18"/>
      <c r="AF3960" s="18"/>
      <c r="AG3960" s="18"/>
      <c r="AI3960" s="18"/>
      <c r="AK3960" s="18"/>
      <c r="AL3960" s="18"/>
      <c r="AN3960" s="36"/>
      <c r="AO3960" s="36"/>
      <c r="AP3960" s="36"/>
      <c r="AQ3960" s="36"/>
      <c r="AR3960" s="36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G3960" s="18"/>
      <c r="BH3960" s="18"/>
      <c r="BI3960" s="18"/>
      <c r="BJ3960" s="18"/>
      <c r="BK3960" s="18"/>
      <c r="BL3960" s="18"/>
      <c r="BM3960" s="18"/>
      <c r="BN3960" s="18"/>
      <c r="BO3960" s="18"/>
      <c r="BP3960" s="18"/>
      <c r="BQ3960" s="18"/>
    </row>
    <row r="3961" spans="6:69" x14ac:dyDescent="0.25">
      <c r="F3961" s="18"/>
      <c r="G3961" s="18"/>
      <c r="H3961" s="252"/>
      <c r="I3961" s="18"/>
      <c r="J3961" s="18"/>
      <c r="W3961" s="215"/>
      <c r="X3961" s="18"/>
      <c r="Y3961" s="31"/>
      <c r="Z3961" s="31"/>
      <c r="AA3961" s="43"/>
      <c r="AB3961" s="18"/>
      <c r="AC3961" s="18"/>
      <c r="AE3961" s="18"/>
      <c r="AF3961" s="18"/>
      <c r="AG3961" s="18"/>
      <c r="AI3961" s="18"/>
      <c r="AK3961" s="18"/>
      <c r="AL3961" s="18"/>
      <c r="AN3961" s="36"/>
      <c r="AO3961" s="36"/>
      <c r="AP3961" s="36"/>
      <c r="AQ3961" s="36"/>
      <c r="AR3961" s="36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/>
      <c r="BK3961" s="18"/>
      <c r="BL3961" s="18"/>
      <c r="BM3961" s="18"/>
      <c r="BN3961" s="18"/>
      <c r="BO3961" s="18"/>
      <c r="BP3961" s="18"/>
      <c r="BQ3961" s="18"/>
    </row>
    <row r="3962" spans="6:69" x14ac:dyDescent="0.25">
      <c r="F3962" s="18"/>
      <c r="G3962" s="18"/>
      <c r="H3962" s="252"/>
      <c r="I3962" s="18"/>
      <c r="J3962" s="18"/>
      <c r="W3962" s="215"/>
      <c r="X3962" s="18"/>
      <c r="Y3962" s="31"/>
      <c r="Z3962" s="31"/>
      <c r="AA3962" s="43"/>
      <c r="AB3962" s="18"/>
      <c r="AC3962" s="18"/>
      <c r="AE3962" s="18"/>
      <c r="AF3962" s="18"/>
      <c r="AG3962" s="18"/>
      <c r="AI3962" s="18"/>
      <c r="AK3962" s="18"/>
      <c r="AL3962" s="18"/>
      <c r="AN3962" s="36"/>
      <c r="AO3962" s="36"/>
      <c r="AP3962" s="36"/>
      <c r="AQ3962" s="36"/>
      <c r="AR3962" s="36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G3962" s="18"/>
      <c r="BH3962" s="18"/>
      <c r="BI3962" s="18"/>
      <c r="BJ3962" s="18"/>
      <c r="BK3962" s="18"/>
      <c r="BL3962" s="18"/>
      <c r="BM3962" s="18"/>
      <c r="BN3962" s="18"/>
      <c r="BO3962" s="18"/>
      <c r="BP3962" s="18"/>
      <c r="BQ3962" s="18"/>
    </row>
    <row r="3963" spans="6:69" x14ac:dyDescent="0.25">
      <c r="F3963" s="18"/>
      <c r="G3963" s="18"/>
      <c r="H3963" s="252"/>
      <c r="I3963" s="18"/>
      <c r="J3963" s="18"/>
      <c r="W3963" s="215"/>
      <c r="X3963" s="18"/>
      <c r="Y3963" s="31"/>
      <c r="Z3963" s="31"/>
      <c r="AA3963" s="43"/>
      <c r="AB3963" s="18"/>
      <c r="AC3963" s="18"/>
      <c r="AE3963" s="18"/>
      <c r="AF3963" s="18"/>
      <c r="AG3963" s="18"/>
      <c r="AI3963" s="18"/>
      <c r="AK3963" s="18"/>
      <c r="AL3963" s="18"/>
      <c r="AN3963" s="36"/>
      <c r="AO3963" s="36"/>
      <c r="AP3963" s="36"/>
      <c r="AQ3963" s="36"/>
      <c r="AR3963" s="36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8"/>
      <c r="BL3963" s="18"/>
      <c r="BM3963" s="18"/>
      <c r="BN3963" s="18"/>
      <c r="BO3963" s="18"/>
      <c r="BP3963" s="18"/>
      <c r="BQ3963" s="18"/>
    </row>
    <row r="3964" spans="6:69" x14ac:dyDescent="0.25">
      <c r="F3964" s="18"/>
      <c r="G3964" s="18"/>
      <c r="H3964" s="252"/>
      <c r="I3964" s="18"/>
      <c r="J3964" s="18"/>
      <c r="W3964" s="215"/>
      <c r="X3964" s="18"/>
      <c r="Y3964" s="31"/>
      <c r="Z3964" s="31"/>
      <c r="AA3964" s="43"/>
      <c r="AB3964" s="18"/>
      <c r="AC3964" s="18"/>
      <c r="AE3964" s="18"/>
      <c r="AF3964" s="18"/>
      <c r="AG3964" s="18"/>
      <c r="AI3964" s="18"/>
      <c r="AK3964" s="18"/>
      <c r="AL3964" s="18"/>
      <c r="AN3964" s="36"/>
      <c r="AO3964" s="36"/>
      <c r="AP3964" s="36"/>
      <c r="AQ3964" s="36"/>
      <c r="AR3964" s="36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G3964" s="18"/>
      <c r="BH3964" s="18"/>
      <c r="BI3964" s="18"/>
      <c r="BJ3964" s="18"/>
      <c r="BK3964" s="18"/>
      <c r="BL3964" s="18"/>
      <c r="BM3964" s="18"/>
      <c r="BN3964" s="18"/>
      <c r="BO3964" s="18"/>
      <c r="BP3964" s="18"/>
      <c r="BQ3964" s="18"/>
    </row>
    <row r="3965" spans="6:69" x14ac:dyDescent="0.25">
      <c r="F3965" s="18"/>
      <c r="G3965" s="18"/>
      <c r="H3965" s="252"/>
      <c r="I3965" s="18"/>
      <c r="J3965" s="18"/>
      <c r="W3965" s="215"/>
      <c r="X3965" s="18"/>
      <c r="Y3965" s="31"/>
      <c r="Z3965" s="31"/>
      <c r="AA3965" s="43"/>
      <c r="AB3965" s="18"/>
      <c r="AC3965" s="18"/>
      <c r="AE3965" s="18"/>
      <c r="AF3965" s="18"/>
      <c r="AG3965" s="18"/>
      <c r="AI3965" s="18"/>
      <c r="AK3965" s="18"/>
      <c r="AL3965" s="18"/>
      <c r="AN3965" s="36"/>
      <c r="AO3965" s="36"/>
      <c r="AP3965" s="36"/>
      <c r="AQ3965" s="36"/>
      <c r="AR3965" s="36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/>
      <c r="BK3965" s="18"/>
      <c r="BL3965" s="18"/>
      <c r="BM3965" s="18"/>
      <c r="BN3965" s="18"/>
      <c r="BO3965" s="18"/>
      <c r="BP3965" s="18"/>
      <c r="BQ3965" s="18"/>
    </row>
    <row r="3966" spans="6:69" x14ac:dyDescent="0.25">
      <c r="F3966" s="18"/>
      <c r="G3966" s="18"/>
      <c r="H3966" s="252"/>
      <c r="I3966" s="18"/>
      <c r="J3966" s="18"/>
      <c r="W3966" s="215"/>
      <c r="X3966" s="18"/>
      <c r="Y3966" s="31"/>
      <c r="Z3966" s="31"/>
      <c r="AA3966" s="43"/>
      <c r="AB3966" s="18"/>
      <c r="AC3966" s="18"/>
      <c r="AE3966" s="18"/>
      <c r="AF3966" s="18"/>
      <c r="AG3966" s="18"/>
      <c r="AI3966" s="18"/>
      <c r="AK3966" s="18"/>
      <c r="AL3966" s="18"/>
      <c r="AN3966" s="36"/>
      <c r="AO3966" s="36"/>
      <c r="AP3966" s="36"/>
      <c r="AQ3966" s="36"/>
      <c r="AR3966" s="36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G3966" s="18"/>
      <c r="BH3966" s="18"/>
      <c r="BI3966" s="18"/>
      <c r="BJ3966" s="18"/>
      <c r="BK3966" s="18"/>
      <c r="BL3966" s="18"/>
      <c r="BM3966" s="18"/>
      <c r="BN3966" s="18"/>
      <c r="BO3966" s="18"/>
      <c r="BP3966" s="18"/>
      <c r="BQ3966" s="18"/>
    </row>
    <row r="3967" spans="6:69" x14ac:dyDescent="0.25">
      <c r="F3967" s="18"/>
      <c r="G3967" s="18"/>
      <c r="H3967" s="252"/>
      <c r="I3967" s="18"/>
      <c r="J3967" s="18"/>
      <c r="W3967" s="215"/>
      <c r="X3967" s="18"/>
      <c r="Y3967" s="31"/>
      <c r="Z3967" s="31"/>
      <c r="AA3967" s="43"/>
      <c r="AB3967" s="18"/>
      <c r="AC3967" s="18"/>
      <c r="AE3967" s="18"/>
      <c r="AF3967" s="18"/>
      <c r="AG3967" s="18"/>
      <c r="AI3967" s="18"/>
      <c r="AK3967" s="18"/>
      <c r="AL3967" s="18"/>
      <c r="AN3967" s="36"/>
      <c r="AO3967" s="36"/>
      <c r="AP3967" s="36"/>
      <c r="AQ3967" s="36"/>
      <c r="AR3967" s="36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8"/>
      <c r="BL3967" s="18"/>
      <c r="BM3967" s="18"/>
      <c r="BN3967" s="18"/>
      <c r="BO3967" s="18"/>
      <c r="BP3967" s="18"/>
      <c r="BQ3967" s="18"/>
    </row>
    <row r="3968" spans="6:69" x14ac:dyDescent="0.25">
      <c r="F3968" s="18"/>
      <c r="G3968" s="18"/>
      <c r="H3968" s="252"/>
      <c r="I3968" s="18"/>
      <c r="J3968" s="18"/>
      <c r="W3968" s="215"/>
      <c r="X3968" s="18"/>
      <c r="Y3968" s="31"/>
      <c r="Z3968" s="31"/>
      <c r="AA3968" s="43"/>
      <c r="AB3968" s="18"/>
      <c r="AC3968" s="18"/>
      <c r="AE3968" s="18"/>
      <c r="AF3968" s="18"/>
      <c r="AG3968" s="18"/>
      <c r="AI3968" s="18"/>
      <c r="AK3968" s="18"/>
      <c r="AL3968" s="18"/>
      <c r="AN3968" s="36"/>
      <c r="AO3968" s="36"/>
      <c r="AP3968" s="36"/>
      <c r="AQ3968" s="36"/>
      <c r="AR3968" s="36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G3968" s="18"/>
      <c r="BH3968" s="18"/>
      <c r="BI3968" s="18"/>
      <c r="BJ3968" s="18"/>
      <c r="BK3968" s="18"/>
      <c r="BL3968" s="18"/>
      <c r="BM3968" s="18"/>
      <c r="BN3968" s="18"/>
      <c r="BO3968" s="18"/>
      <c r="BP3968" s="18"/>
      <c r="BQ3968" s="18"/>
    </row>
    <row r="3969" spans="6:69" x14ac:dyDescent="0.25">
      <c r="F3969" s="18"/>
      <c r="G3969" s="18"/>
      <c r="H3969" s="252"/>
      <c r="I3969" s="18"/>
      <c r="J3969" s="18"/>
      <c r="W3969" s="215"/>
      <c r="X3969" s="18"/>
      <c r="Y3969" s="31"/>
      <c r="Z3969" s="31"/>
      <c r="AA3969" s="43"/>
      <c r="AB3969" s="18"/>
      <c r="AC3969" s="18"/>
      <c r="AE3969" s="18"/>
      <c r="AF3969" s="18"/>
      <c r="AG3969" s="18"/>
      <c r="AI3969" s="18"/>
      <c r="AK3969" s="18"/>
      <c r="AL3969" s="18"/>
      <c r="AN3969" s="36"/>
      <c r="AO3969" s="36"/>
      <c r="AP3969" s="36"/>
      <c r="AQ3969" s="36"/>
      <c r="AR3969" s="36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8"/>
      <c r="BL3969" s="18"/>
      <c r="BM3969" s="18"/>
      <c r="BN3969" s="18"/>
      <c r="BO3969" s="18"/>
      <c r="BP3969" s="18"/>
      <c r="BQ3969" s="18"/>
    </row>
    <row r="3970" spans="6:69" x14ac:dyDescent="0.25">
      <c r="F3970" s="18"/>
      <c r="G3970" s="18"/>
      <c r="H3970" s="252"/>
      <c r="I3970" s="18"/>
      <c r="J3970" s="18"/>
      <c r="W3970" s="215"/>
      <c r="X3970" s="18"/>
      <c r="Y3970" s="31"/>
      <c r="Z3970" s="31"/>
      <c r="AA3970" s="43"/>
      <c r="AB3970" s="18"/>
      <c r="AC3970" s="18"/>
      <c r="AE3970" s="18"/>
      <c r="AF3970" s="18"/>
      <c r="AG3970" s="18"/>
      <c r="AI3970" s="18"/>
      <c r="AK3970" s="18"/>
      <c r="AL3970" s="18"/>
      <c r="AN3970" s="36"/>
      <c r="AO3970" s="36"/>
      <c r="AP3970" s="36"/>
      <c r="AQ3970" s="36"/>
      <c r="AR3970" s="36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G3970" s="18"/>
      <c r="BH3970" s="18"/>
      <c r="BI3970" s="18"/>
      <c r="BJ3970" s="18"/>
      <c r="BK3970" s="18"/>
      <c r="BL3970" s="18"/>
      <c r="BM3970" s="18"/>
      <c r="BN3970" s="18"/>
      <c r="BO3970" s="18"/>
      <c r="BP3970" s="18"/>
      <c r="BQ3970" s="18"/>
    </row>
    <row r="3971" spans="6:69" x14ac:dyDescent="0.25">
      <c r="F3971" s="18"/>
      <c r="G3971" s="18"/>
      <c r="H3971" s="252"/>
      <c r="I3971" s="18"/>
      <c r="J3971" s="18"/>
      <c r="W3971" s="215"/>
      <c r="X3971" s="18"/>
      <c r="Y3971" s="31"/>
      <c r="Z3971" s="31"/>
      <c r="AA3971" s="43"/>
      <c r="AB3971" s="18"/>
      <c r="AC3971" s="18"/>
      <c r="AE3971" s="18"/>
      <c r="AF3971" s="18"/>
      <c r="AG3971" s="18"/>
      <c r="AI3971" s="18"/>
      <c r="AK3971" s="18"/>
      <c r="AL3971" s="18"/>
      <c r="AN3971" s="36"/>
      <c r="AO3971" s="36"/>
      <c r="AP3971" s="36"/>
      <c r="AQ3971" s="36"/>
      <c r="AR3971" s="36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8"/>
      <c r="BL3971" s="18"/>
      <c r="BM3971" s="18"/>
      <c r="BN3971" s="18"/>
      <c r="BO3971" s="18"/>
      <c r="BP3971" s="18"/>
      <c r="BQ3971" s="18"/>
    </row>
    <row r="3972" spans="6:69" x14ac:dyDescent="0.25">
      <c r="F3972" s="18"/>
      <c r="G3972" s="18"/>
      <c r="H3972" s="252"/>
      <c r="I3972" s="18"/>
      <c r="J3972" s="18"/>
      <c r="W3972" s="215"/>
      <c r="X3972" s="18"/>
      <c r="Y3972" s="31"/>
      <c r="Z3972" s="31"/>
      <c r="AA3972" s="43"/>
      <c r="AB3972" s="18"/>
      <c r="AC3972" s="18"/>
      <c r="AE3972" s="18"/>
      <c r="AF3972" s="18"/>
      <c r="AG3972" s="18"/>
      <c r="AI3972" s="18"/>
      <c r="AK3972" s="18"/>
      <c r="AL3972" s="18"/>
      <c r="AN3972" s="36"/>
      <c r="AO3972" s="36"/>
      <c r="AP3972" s="36"/>
      <c r="AQ3972" s="36"/>
      <c r="AR3972" s="36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G3972" s="18"/>
      <c r="BH3972" s="18"/>
      <c r="BI3972" s="18"/>
      <c r="BJ3972" s="18"/>
      <c r="BK3972" s="18"/>
      <c r="BL3972" s="18"/>
      <c r="BM3972" s="18"/>
      <c r="BN3972" s="18"/>
      <c r="BO3972" s="18"/>
      <c r="BP3972" s="18"/>
      <c r="BQ3972" s="18"/>
    </row>
    <row r="3973" spans="6:69" x14ac:dyDescent="0.25">
      <c r="F3973" s="18"/>
      <c r="G3973" s="18"/>
      <c r="H3973" s="252"/>
      <c r="I3973" s="18"/>
      <c r="J3973" s="18"/>
      <c r="W3973" s="215"/>
      <c r="X3973" s="18"/>
      <c r="Y3973" s="31"/>
      <c r="Z3973" s="31"/>
      <c r="AA3973" s="43"/>
      <c r="AB3973" s="18"/>
      <c r="AC3973" s="18"/>
      <c r="AE3973" s="18"/>
      <c r="AF3973" s="18"/>
      <c r="AG3973" s="18"/>
      <c r="AI3973" s="18"/>
      <c r="AK3973" s="18"/>
      <c r="AL3973" s="18"/>
      <c r="AN3973" s="36"/>
      <c r="AO3973" s="36"/>
      <c r="AP3973" s="36"/>
      <c r="AQ3973" s="36"/>
      <c r="AR3973" s="36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8"/>
      <c r="BL3973" s="18"/>
      <c r="BM3973" s="18"/>
      <c r="BN3973" s="18"/>
      <c r="BO3973" s="18"/>
      <c r="BP3973" s="18"/>
      <c r="BQ3973" s="18"/>
    </row>
    <row r="3974" spans="6:69" x14ac:dyDescent="0.25">
      <c r="F3974" s="18"/>
      <c r="G3974" s="18"/>
      <c r="H3974" s="252"/>
      <c r="I3974" s="18"/>
      <c r="J3974" s="18"/>
      <c r="W3974" s="215"/>
      <c r="X3974" s="18"/>
      <c r="Y3974" s="31"/>
      <c r="Z3974" s="31"/>
      <c r="AA3974" s="43"/>
      <c r="AB3974" s="18"/>
      <c r="AC3974" s="18"/>
      <c r="AE3974" s="18"/>
      <c r="AF3974" s="18"/>
      <c r="AG3974" s="18"/>
      <c r="AI3974" s="18"/>
      <c r="AK3974" s="18"/>
      <c r="AL3974" s="18"/>
      <c r="AN3974" s="36"/>
      <c r="AO3974" s="36"/>
      <c r="AP3974" s="36"/>
      <c r="AQ3974" s="36"/>
      <c r="AR3974" s="36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8"/>
      <c r="BL3974" s="18"/>
      <c r="BM3974" s="18"/>
      <c r="BN3974" s="18"/>
      <c r="BO3974" s="18"/>
      <c r="BP3974" s="18"/>
      <c r="BQ3974" s="18"/>
    </row>
    <row r="3975" spans="6:69" x14ac:dyDescent="0.25">
      <c r="F3975" s="18"/>
      <c r="G3975" s="18"/>
      <c r="H3975" s="252"/>
      <c r="I3975" s="18"/>
      <c r="J3975" s="18"/>
      <c r="W3975" s="215"/>
      <c r="X3975" s="18"/>
      <c r="Y3975" s="31"/>
      <c r="Z3975" s="31"/>
      <c r="AA3975" s="43"/>
      <c r="AB3975" s="18"/>
      <c r="AC3975" s="18"/>
      <c r="AE3975" s="18"/>
      <c r="AF3975" s="18"/>
      <c r="AG3975" s="18"/>
      <c r="AI3975" s="18"/>
      <c r="AK3975" s="18"/>
      <c r="AL3975" s="18"/>
      <c r="AN3975" s="36"/>
      <c r="AO3975" s="36"/>
      <c r="AP3975" s="36"/>
      <c r="AQ3975" s="36"/>
      <c r="AR3975" s="36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8"/>
      <c r="BL3975" s="18"/>
      <c r="BM3975" s="18"/>
      <c r="BN3975" s="18"/>
      <c r="BO3975" s="18"/>
      <c r="BP3975" s="18"/>
      <c r="BQ3975" s="18"/>
    </row>
    <row r="3976" spans="6:69" x14ac:dyDescent="0.25">
      <c r="F3976" s="18"/>
      <c r="G3976" s="18"/>
      <c r="H3976" s="252"/>
      <c r="I3976" s="18"/>
      <c r="J3976" s="18"/>
      <c r="W3976" s="215"/>
      <c r="X3976" s="18"/>
      <c r="Y3976" s="31"/>
      <c r="Z3976" s="31"/>
      <c r="AA3976" s="43"/>
      <c r="AB3976" s="18"/>
      <c r="AC3976" s="18"/>
      <c r="AE3976" s="18"/>
      <c r="AF3976" s="18"/>
      <c r="AG3976" s="18"/>
      <c r="AI3976" s="18"/>
      <c r="AK3976" s="18"/>
      <c r="AL3976" s="18"/>
      <c r="AN3976" s="36"/>
      <c r="AO3976" s="36"/>
      <c r="AP3976" s="36"/>
      <c r="AQ3976" s="36"/>
      <c r="AR3976" s="36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G3976" s="18"/>
      <c r="BH3976" s="18"/>
      <c r="BI3976" s="18"/>
      <c r="BJ3976" s="18"/>
      <c r="BK3976" s="18"/>
      <c r="BL3976" s="18"/>
      <c r="BM3976" s="18"/>
      <c r="BN3976" s="18"/>
      <c r="BO3976" s="18"/>
      <c r="BP3976" s="18"/>
      <c r="BQ3976" s="18"/>
    </row>
    <row r="3977" spans="6:69" x14ac:dyDescent="0.25">
      <c r="F3977" s="18"/>
      <c r="G3977" s="18"/>
      <c r="H3977" s="252"/>
      <c r="I3977" s="18"/>
      <c r="J3977" s="18"/>
      <c r="W3977" s="215"/>
      <c r="X3977" s="18"/>
      <c r="Y3977" s="31"/>
      <c r="Z3977" s="31"/>
      <c r="AA3977" s="43"/>
      <c r="AB3977" s="18"/>
      <c r="AC3977" s="18"/>
      <c r="AE3977" s="18"/>
      <c r="AF3977" s="18"/>
      <c r="AG3977" s="18"/>
      <c r="AI3977" s="18"/>
      <c r="AK3977" s="18"/>
      <c r="AL3977" s="18"/>
      <c r="AN3977" s="36"/>
      <c r="AO3977" s="36"/>
      <c r="AP3977" s="36"/>
      <c r="AQ3977" s="36"/>
      <c r="AR3977" s="36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8"/>
      <c r="BL3977" s="18"/>
      <c r="BM3977" s="18"/>
      <c r="BN3977" s="18"/>
      <c r="BO3977" s="18"/>
      <c r="BP3977" s="18"/>
      <c r="BQ3977" s="18"/>
    </row>
    <row r="3978" spans="6:69" x14ac:dyDescent="0.25">
      <c r="F3978" s="18"/>
      <c r="G3978" s="18"/>
      <c r="H3978" s="252"/>
      <c r="I3978" s="18"/>
      <c r="J3978" s="18"/>
      <c r="W3978" s="215"/>
      <c r="X3978" s="18"/>
      <c r="Y3978" s="31"/>
      <c r="Z3978" s="31"/>
      <c r="AA3978" s="43"/>
      <c r="AB3978" s="18"/>
      <c r="AC3978" s="18"/>
      <c r="AE3978" s="18"/>
      <c r="AF3978" s="18"/>
      <c r="AG3978" s="18"/>
      <c r="AI3978" s="18"/>
      <c r="AK3978" s="18"/>
      <c r="AL3978" s="18"/>
      <c r="AN3978" s="36"/>
      <c r="AO3978" s="36"/>
      <c r="AP3978" s="36"/>
      <c r="AQ3978" s="36"/>
      <c r="AR3978" s="36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G3978" s="18"/>
      <c r="BH3978" s="18"/>
      <c r="BI3978" s="18"/>
      <c r="BJ3978" s="18"/>
      <c r="BK3978" s="18"/>
      <c r="BL3978" s="18"/>
      <c r="BM3978" s="18"/>
      <c r="BN3978" s="18"/>
      <c r="BO3978" s="18"/>
      <c r="BP3978" s="18"/>
      <c r="BQ3978" s="18"/>
    </row>
    <row r="3979" spans="6:69" x14ac:dyDescent="0.25">
      <c r="F3979" s="18"/>
      <c r="G3979" s="18"/>
      <c r="H3979" s="252"/>
      <c r="I3979" s="18"/>
      <c r="J3979" s="18"/>
      <c r="W3979" s="215"/>
      <c r="X3979" s="18"/>
      <c r="Y3979" s="31"/>
      <c r="Z3979" s="31"/>
      <c r="AA3979" s="43"/>
      <c r="AB3979" s="18"/>
      <c r="AC3979" s="18"/>
      <c r="AE3979" s="18"/>
      <c r="AF3979" s="18"/>
      <c r="AG3979" s="18"/>
      <c r="AI3979" s="18"/>
      <c r="AK3979" s="18"/>
      <c r="AL3979" s="18"/>
      <c r="AN3979" s="36"/>
      <c r="AO3979" s="36"/>
      <c r="AP3979" s="36"/>
      <c r="AQ3979" s="36"/>
      <c r="AR3979" s="36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8"/>
      <c r="BL3979" s="18"/>
      <c r="BM3979" s="18"/>
      <c r="BN3979" s="18"/>
      <c r="BO3979" s="18"/>
      <c r="BP3979" s="18"/>
      <c r="BQ3979" s="18"/>
    </row>
    <row r="3980" spans="6:69" x14ac:dyDescent="0.25">
      <c r="F3980" s="18"/>
      <c r="G3980" s="18"/>
      <c r="H3980" s="252"/>
      <c r="I3980" s="18"/>
      <c r="J3980" s="18"/>
      <c r="W3980" s="215"/>
      <c r="X3980" s="18"/>
      <c r="Y3980" s="31"/>
      <c r="Z3980" s="31"/>
      <c r="AA3980" s="43"/>
      <c r="AB3980" s="18"/>
      <c r="AC3980" s="18"/>
      <c r="AE3980" s="18"/>
      <c r="AF3980" s="18"/>
      <c r="AG3980" s="18"/>
      <c r="AI3980" s="18"/>
      <c r="AK3980" s="18"/>
      <c r="AL3980" s="18"/>
      <c r="AN3980" s="36"/>
      <c r="AO3980" s="36"/>
      <c r="AP3980" s="36"/>
      <c r="AQ3980" s="36"/>
      <c r="AR3980" s="36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G3980" s="18"/>
      <c r="BH3980" s="18"/>
      <c r="BI3980" s="18"/>
      <c r="BJ3980" s="18"/>
      <c r="BK3980" s="18"/>
      <c r="BL3980" s="18"/>
      <c r="BM3980" s="18"/>
      <c r="BN3980" s="18"/>
      <c r="BO3980" s="18"/>
      <c r="BP3980" s="18"/>
      <c r="BQ3980" s="18"/>
    </row>
    <row r="3981" spans="6:69" x14ac:dyDescent="0.25">
      <c r="F3981" s="18"/>
      <c r="G3981" s="18"/>
      <c r="H3981" s="252"/>
      <c r="I3981" s="18"/>
      <c r="J3981" s="18"/>
      <c r="W3981" s="215"/>
      <c r="X3981" s="18"/>
      <c r="Y3981" s="31"/>
      <c r="Z3981" s="31"/>
      <c r="AA3981" s="43"/>
      <c r="AB3981" s="18"/>
      <c r="AC3981" s="18"/>
      <c r="AE3981" s="18"/>
      <c r="AF3981" s="18"/>
      <c r="AG3981" s="18"/>
      <c r="AI3981" s="18"/>
      <c r="AK3981" s="18"/>
      <c r="AL3981" s="18"/>
      <c r="AN3981" s="36"/>
      <c r="AO3981" s="36"/>
      <c r="AP3981" s="36"/>
      <c r="AQ3981" s="36"/>
      <c r="AR3981" s="36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8"/>
      <c r="BL3981" s="18"/>
      <c r="BM3981" s="18"/>
      <c r="BN3981" s="18"/>
      <c r="BO3981" s="18"/>
      <c r="BP3981" s="18"/>
      <c r="BQ3981" s="18"/>
    </row>
    <row r="3982" spans="6:69" x14ac:dyDescent="0.25">
      <c r="F3982" s="18"/>
      <c r="G3982" s="18"/>
      <c r="H3982" s="252"/>
      <c r="I3982" s="18"/>
      <c r="J3982" s="18"/>
      <c r="W3982" s="215"/>
      <c r="X3982" s="18"/>
      <c r="Y3982" s="31"/>
      <c r="Z3982" s="31"/>
      <c r="AA3982" s="43"/>
      <c r="AB3982" s="18"/>
      <c r="AC3982" s="18"/>
      <c r="AE3982" s="18"/>
      <c r="AF3982" s="18"/>
      <c r="AG3982" s="18"/>
      <c r="AI3982" s="18"/>
      <c r="AK3982" s="18"/>
      <c r="AL3982" s="18"/>
      <c r="AN3982" s="36"/>
      <c r="AO3982" s="36"/>
      <c r="AP3982" s="36"/>
      <c r="AQ3982" s="36"/>
      <c r="AR3982" s="36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G3982" s="18"/>
      <c r="BH3982" s="18"/>
      <c r="BI3982" s="18"/>
      <c r="BJ3982" s="18"/>
      <c r="BK3982" s="18"/>
      <c r="BL3982" s="18"/>
      <c r="BM3982" s="18"/>
      <c r="BN3982" s="18"/>
      <c r="BO3982" s="18"/>
      <c r="BP3982" s="18"/>
      <c r="BQ3982" s="18"/>
    </row>
    <row r="3983" spans="6:69" x14ac:dyDescent="0.25">
      <c r="F3983" s="18"/>
      <c r="G3983" s="18"/>
      <c r="H3983" s="252"/>
      <c r="I3983" s="18"/>
      <c r="J3983" s="18"/>
      <c r="W3983" s="215"/>
      <c r="X3983" s="18"/>
      <c r="Y3983" s="31"/>
      <c r="Z3983" s="31"/>
      <c r="AA3983" s="43"/>
      <c r="AB3983" s="18"/>
      <c r="AC3983" s="18"/>
      <c r="AE3983" s="18"/>
      <c r="AF3983" s="18"/>
      <c r="AG3983" s="18"/>
      <c r="AI3983" s="18"/>
      <c r="AK3983" s="18"/>
      <c r="AL3983" s="18"/>
      <c r="AN3983" s="36"/>
      <c r="AO3983" s="36"/>
      <c r="AP3983" s="36"/>
      <c r="AQ3983" s="36"/>
      <c r="AR3983" s="36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8"/>
      <c r="BL3983" s="18"/>
      <c r="BM3983" s="18"/>
      <c r="BN3983" s="18"/>
      <c r="BO3983" s="18"/>
      <c r="BP3983" s="18"/>
      <c r="BQ3983" s="18"/>
    </row>
    <row r="3984" spans="6:69" x14ac:dyDescent="0.25">
      <c r="F3984" s="18"/>
      <c r="G3984" s="18"/>
      <c r="H3984" s="252"/>
      <c r="I3984" s="18"/>
      <c r="J3984" s="18"/>
      <c r="W3984" s="215"/>
      <c r="X3984" s="18"/>
      <c r="Y3984" s="31"/>
      <c r="Z3984" s="31"/>
      <c r="AA3984" s="43"/>
      <c r="AB3984" s="18"/>
      <c r="AC3984" s="18"/>
      <c r="AE3984" s="18"/>
      <c r="AF3984" s="18"/>
      <c r="AG3984" s="18"/>
      <c r="AI3984" s="18"/>
      <c r="AK3984" s="18"/>
      <c r="AL3984" s="18"/>
      <c r="AN3984" s="36"/>
      <c r="AO3984" s="36"/>
      <c r="AP3984" s="36"/>
      <c r="AQ3984" s="36"/>
      <c r="AR3984" s="36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G3984" s="18"/>
      <c r="BH3984" s="18"/>
      <c r="BI3984" s="18"/>
      <c r="BJ3984" s="18"/>
      <c r="BK3984" s="18"/>
      <c r="BL3984" s="18"/>
      <c r="BM3984" s="18"/>
      <c r="BN3984" s="18"/>
      <c r="BO3984" s="18"/>
      <c r="BP3984" s="18"/>
      <c r="BQ3984" s="18"/>
    </row>
    <row r="3985" spans="6:69" x14ac:dyDescent="0.25">
      <c r="F3985" s="18"/>
      <c r="G3985" s="18"/>
      <c r="H3985" s="252"/>
      <c r="I3985" s="18"/>
      <c r="J3985" s="18"/>
      <c r="W3985" s="215"/>
      <c r="X3985" s="18"/>
      <c r="Y3985" s="31"/>
      <c r="Z3985" s="31"/>
      <c r="AA3985" s="43"/>
      <c r="AB3985" s="18"/>
      <c r="AC3985" s="18"/>
      <c r="AE3985" s="18"/>
      <c r="AF3985" s="18"/>
      <c r="AG3985" s="18"/>
      <c r="AI3985" s="18"/>
      <c r="AK3985" s="18"/>
      <c r="AL3985" s="18"/>
      <c r="AN3985" s="36"/>
      <c r="AO3985" s="36"/>
      <c r="AP3985" s="36"/>
      <c r="AQ3985" s="36"/>
      <c r="AR3985" s="36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8"/>
      <c r="BL3985" s="18"/>
      <c r="BM3985" s="18"/>
      <c r="BN3985" s="18"/>
      <c r="BO3985" s="18"/>
      <c r="BP3985" s="18"/>
      <c r="BQ3985" s="18"/>
    </row>
    <row r="3986" spans="6:69" x14ac:dyDescent="0.25">
      <c r="F3986" s="18"/>
      <c r="G3986" s="18"/>
      <c r="H3986" s="252"/>
      <c r="I3986" s="18"/>
      <c r="J3986" s="18"/>
      <c r="W3986" s="215"/>
      <c r="X3986" s="18"/>
      <c r="Y3986" s="31"/>
      <c r="Z3986" s="31"/>
      <c r="AA3986" s="43"/>
      <c r="AB3986" s="18"/>
      <c r="AC3986" s="18"/>
      <c r="AE3986" s="18"/>
      <c r="AF3986" s="18"/>
      <c r="AG3986" s="18"/>
      <c r="AI3986" s="18"/>
      <c r="AK3986" s="18"/>
      <c r="AL3986" s="18"/>
      <c r="AN3986" s="36"/>
      <c r="AO3986" s="36"/>
      <c r="AP3986" s="36"/>
      <c r="AQ3986" s="36"/>
      <c r="AR3986" s="36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G3986" s="18"/>
      <c r="BH3986" s="18"/>
      <c r="BI3986" s="18"/>
      <c r="BJ3986" s="18"/>
      <c r="BK3986" s="18"/>
      <c r="BL3986" s="18"/>
      <c r="BM3986" s="18"/>
      <c r="BN3986" s="18"/>
      <c r="BO3986" s="18"/>
      <c r="BP3986" s="18"/>
      <c r="BQ3986" s="18"/>
    </row>
    <row r="3987" spans="6:69" x14ac:dyDescent="0.25">
      <c r="F3987" s="18"/>
      <c r="G3987" s="18"/>
      <c r="H3987" s="252"/>
      <c r="I3987" s="18"/>
      <c r="J3987" s="18"/>
      <c r="W3987" s="215"/>
      <c r="X3987" s="18"/>
      <c r="Y3987" s="31"/>
      <c r="Z3987" s="31"/>
      <c r="AA3987" s="43"/>
      <c r="AB3987" s="18"/>
      <c r="AC3987" s="18"/>
      <c r="AE3987" s="18"/>
      <c r="AF3987" s="18"/>
      <c r="AG3987" s="18"/>
      <c r="AI3987" s="18"/>
      <c r="AK3987" s="18"/>
      <c r="AL3987" s="18"/>
      <c r="AN3987" s="36"/>
      <c r="AO3987" s="36"/>
      <c r="AP3987" s="36"/>
      <c r="AQ3987" s="36"/>
      <c r="AR3987" s="36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8"/>
      <c r="BL3987" s="18"/>
      <c r="BM3987" s="18"/>
      <c r="BN3987" s="18"/>
      <c r="BO3987" s="18"/>
      <c r="BP3987" s="18"/>
      <c r="BQ3987" s="18"/>
    </row>
    <row r="3988" spans="6:69" x14ac:dyDescent="0.25">
      <c r="F3988" s="18"/>
      <c r="G3988" s="18"/>
      <c r="H3988" s="252"/>
      <c r="I3988" s="18"/>
      <c r="J3988" s="18"/>
      <c r="W3988" s="215"/>
      <c r="X3988" s="18"/>
      <c r="Y3988" s="31"/>
      <c r="Z3988" s="31"/>
      <c r="AA3988" s="43"/>
      <c r="AB3988" s="18"/>
      <c r="AC3988" s="18"/>
      <c r="AE3988" s="18"/>
      <c r="AF3988" s="18"/>
      <c r="AG3988" s="18"/>
      <c r="AI3988" s="18"/>
      <c r="AK3988" s="18"/>
      <c r="AL3988" s="18"/>
      <c r="AN3988" s="36"/>
      <c r="AO3988" s="36"/>
      <c r="AP3988" s="36"/>
      <c r="AQ3988" s="36"/>
      <c r="AR3988" s="36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G3988" s="18"/>
      <c r="BH3988" s="18"/>
      <c r="BI3988" s="18"/>
      <c r="BJ3988" s="18"/>
      <c r="BK3988" s="18"/>
      <c r="BL3988" s="18"/>
      <c r="BM3988" s="18"/>
      <c r="BN3988" s="18"/>
      <c r="BO3988" s="18"/>
      <c r="BP3988" s="18"/>
      <c r="BQ3988" s="18"/>
    </row>
    <row r="3989" spans="6:69" x14ac:dyDescent="0.25">
      <c r="F3989" s="18"/>
      <c r="G3989" s="18"/>
      <c r="H3989" s="252"/>
      <c r="I3989" s="18"/>
      <c r="J3989" s="18"/>
      <c r="W3989" s="215"/>
      <c r="X3989" s="18"/>
      <c r="Y3989" s="31"/>
      <c r="Z3989" s="31"/>
      <c r="AA3989" s="43"/>
      <c r="AB3989" s="18"/>
      <c r="AC3989" s="18"/>
      <c r="AE3989" s="18"/>
      <c r="AF3989" s="18"/>
      <c r="AG3989" s="18"/>
      <c r="AI3989" s="18"/>
      <c r="AK3989" s="18"/>
      <c r="AL3989" s="18"/>
      <c r="AN3989" s="36"/>
      <c r="AO3989" s="36"/>
      <c r="AP3989" s="36"/>
      <c r="AQ3989" s="36"/>
      <c r="AR3989" s="36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8"/>
      <c r="BL3989" s="18"/>
      <c r="BM3989" s="18"/>
      <c r="BN3989" s="18"/>
      <c r="BO3989" s="18"/>
      <c r="BP3989" s="18"/>
      <c r="BQ3989" s="18"/>
    </row>
    <row r="3990" spans="6:69" x14ac:dyDescent="0.25">
      <c r="F3990" s="18"/>
      <c r="G3990" s="18"/>
      <c r="H3990" s="252"/>
      <c r="I3990" s="18"/>
      <c r="J3990" s="18"/>
      <c r="W3990" s="215"/>
      <c r="X3990" s="18"/>
      <c r="Y3990" s="31"/>
      <c r="Z3990" s="31"/>
      <c r="AA3990" s="43"/>
      <c r="AB3990" s="18"/>
      <c r="AC3990" s="18"/>
      <c r="AE3990" s="18"/>
      <c r="AF3990" s="18"/>
      <c r="AG3990" s="18"/>
      <c r="AI3990" s="18"/>
      <c r="AK3990" s="18"/>
      <c r="AL3990" s="18"/>
      <c r="AN3990" s="36"/>
      <c r="AO3990" s="36"/>
      <c r="AP3990" s="36"/>
      <c r="AQ3990" s="36"/>
      <c r="AR3990" s="36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G3990" s="18"/>
      <c r="BH3990" s="18"/>
      <c r="BI3990" s="18"/>
      <c r="BJ3990" s="18"/>
      <c r="BK3990" s="18"/>
      <c r="BL3990" s="18"/>
      <c r="BM3990" s="18"/>
      <c r="BN3990" s="18"/>
      <c r="BO3990" s="18"/>
      <c r="BP3990" s="18"/>
      <c r="BQ3990" s="18"/>
    </row>
    <row r="3991" spans="6:69" x14ac:dyDescent="0.25">
      <c r="F3991" s="18"/>
      <c r="G3991" s="18"/>
      <c r="H3991" s="252"/>
      <c r="I3991" s="18"/>
      <c r="J3991" s="18"/>
      <c r="W3991" s="215"/>
      <c r="X3991" s="18"/>
      <c r="Y3991" s="31"/>
      <c r="Z3991" s="31"/>
      <c r="AA3991" s="43"/>
      <c r="AB3991" s="18"/>
      <c r="AC3991" s="18"/>
      <c r="AE3991" s="18"/>
      <c r="AF3991" s="18"/>
      <c r="AG3991" s="18"/>
      <c r="AI3991" s="18"/>
      <c r="AK3991" s="18"/>
      <c r="AL3991" s="18"/>
      <c r="AN3991" s="36"/>
      <c r="AO3991" s="36"/>
      <c r="AP3991" s="36"/>
      <c r="AQ3991" s="36"/>
      <c r="AR3991" s="36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8"/>
      <c r="BL3991" s="18"/>
      <c r="BM3991" s="18"/>
      <c r="BN3991" s="18"/>
      <c r="BO3991" s="18"/>
      <c r="BP3991" s="18"/>
      <c r="BQ3991" s="18"/>
    </row>
    <row r="3992" spans="6:69" x14ac:dyDescent="0.25">
      <c r="F3992" s="18"/>
      <c r="G3992" s="18"/>
      <c r="H3992" s="252"/>
      <c r="I3992" s="18"/>
      <c r="J3992" s="18"/>
      <c r="W3992" s="215"/>
      <c r="X3992" s="18"/>
      <c r="Y3992" s="31"/>
      <c r="Z3992" s="31"/>
      <c r="AA3992" s="43"/>
      <c r="AB3992" s="18"/>
      <c r="AC3992" s="18"/>
      <c r="AE3992" s="18"/>
      <c r="AF3992" s="18"/>
      <c r="AG3992" s="18"/>
      <c r="AI3992" s="18"/>
      <c r="AK3992" s="18"/>
      <c r="AL3992" s="18"/>
      <c r="AN3992" s="36"/>
      <c r="AO3992" s="36"/>
      <c r="AP3992" s="36"/>
      <c r="AQ3992" s="36"/>
      <c r="AR3992" s="36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G3992" s="18"/>
      <c r="BH3992" s="18"/>
      <c r="BI3992" s="18"/>
      <c r="BJ3992" s="18"/>
      <c r="BK3992" s="18"/>
      <c r="BL3992" s="18"/>
      <c r="BM3992" s="18"/>
      <c r="BN3992" s="18"/>
      <c r="BO3992" s="18"/>
      <c r="BP3992" s="18"/>
      <c r="BQ3992" s="18"/>
    </row>
    <row r="3993" spans="6:69" x14ac:dyDescent="0.25">
      <c r="F3993" s="18"/>
      <c r="G3993" s="18"/>
      <c r="H3993" s="252"/>
      <c r="I3993" s="18"/>
      <c r="J3993" s="18"/>
      <c r="W3993" s="215"/>
      <c r="X3993" s="18"/>
      <c r="Y3993" s="31"/>
      <c r="Z3993" s="31"/>
      <c r="AA3993" s="43"/>
      <c r="AB3993" s="18"/>
      <c r="AC3993" s="18"/>
      <c r="AE3993" s="18"/>
      <c r="AF3993" s="18"/>
      <c r="AG3993" s="18"/>
      <c r="AI3993" s="18"/>
      <c r="AK3993" s="18"/>
      <c r="AL3993" s="18"/>
      <c r="AN3993" s="36"/>
      <c r="AO3993" s="36"/>
      <c r="AP3993" s="36"/>
      <c r="AQ3993" s="36"/>
      <c r="AR3993" s="36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8"/>
      <c r="BL3993" s="18"/>
      <c r="BM3993" s="18"/>
      <c r="BN3993" s="18"/>
      <c r="BO3993" s="18"/>
      <c r="BP3993" s="18"/>
      <c r="BQ3993" s="18"/>
    </row>
    <row r="3994" spans="6:69" x14ac:dyDescent="0.25">
      <c r="F3994" s="18"/>
      <c r="G3994" s="18"/>
      <c r="H3994" s="252"/>
      <c r="I3994" s="18"/>
      <c r="J3994" s="18"/>
      <c r="W3994" s="215"/>
      <c r="X3994" s="18"/>
      <c r="Y3994" s="31"/>
      <c r="Z3994" s="31"/>
      <c r="AA3994" s="43"/>
      <c r="AB3994" s="18"/>
      <c r="AC3994" s="18"/>
      <c r="AE3994" s="18"/>
      <c r="AF3994" s="18"/>
      <c r="AG3994" s="18"/>
      <c r="AI3994" s="18"/>
      <c r="AK3994" s="18"/>
      <c r="AL3994" s="18"/>
      <c r="AN3994" s="36"/>
      <c r="AO3994" s="36"/>
      <c r="AP3994" s="36"/>
      <c r="AQ3994" s="36"/>
      <c r="AR3994" s="36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G3994" s="18"/>
      <c r="BH3994" s="18"/>
      <c r="BI3994" s="18"/>
      <c r="BJ3994" s="18"/>
      <c r="BK3994" s="18"/>
      <c r="BL3994" s="18"/>
      <c r="BM3994" s="18"/>
      <c r="BN3994" s="18"/>
      <c r="BO3994" s="18"/>
      <c r="BP3994" s="18"/>
      <c r="BQ3994" s="18"/>
    </row>
    <row r="3995" spans="6:69" x14ac:dyDescent="0.25">
      <c r="F3995" s="18"/>
      <c r="G3995" s="18"/>
      <c r="H3995" s="252"/>
      <c r="I3995" s="18"/>
      <c r="J3995" s="18"/>
      <c r="W3995" s="215"/>
      <c r="X3995" s="18"/>
      <c r="Y3995" s="31"/>
      <c r="Z3995" s="31"/>
      <c r="AA3995" s="43"/>
      <c r="AB3995" s="18"/>
      <c r="AC3995" s="18"/>
      <c r="AE3995" s="18"/>
      <c r="AF3995" s="18"/>
      <c r="AG3995" s="18"/>
      <c r="AI3995" s="18"/>
      <c r="AK3995" s="18"/>
      <c r="AL3995" s="18"/>
      <c r="AN3995" s="36"/>
      <c r="AO3995" s="36"/>
      <c r="AP3995" s="36"/>
      <c r="AQ3995" s="36"/>
      <c r="AR3995" s="36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8"/>
      <c r="BL3995" s="18"/>
      <c r="BM3995" s="18"/>
      <c r="BN3995" s="18"/>
      <c r="BO3995" s="18"/>
      <c r="BP3995" s="18"/>
      <c r="BQ3995" s="18"/>
    </row>
    <row r="3996" spans="6:69" x14ac:dyDescent="0.25">
      <c r="F3996" s="18"/>
      <c r="G3996" s="18"/>
      <c r="H3996" s="252"/>
      <c r="I3996" s="18"/>
      <c r="J3996" s="18"/>
      <c r="W3996" s="215"/>
      <c r="X3996" s="18"/>
      <c r="Y3996" s="31"/>
      <c r="Z3996" s="31"/>
      <c r="AA3996" s="43"/>
      <c r="AB3996" s="18"/>
      <c r="AC3996" s="18"/>
      <c r="AE3996" s="18"/>
      <c r="AF3996" s="18"/>
      <c r="AG3996" s="18"/>
      <c r="AI3996" s="18"/>
      <c r="AK3996" s="18"/>
      <c r="AL3996" s="18"/>
      <c r="AN3996" s="36"/>
      <c r="AO3996" s="36"/>
      <c r="AP3996" s="36"/>
      <c r="AQ3996" s="36"/>
      <c r="AR3996" s="36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G3996" s="18"/>
      <c r="BH3996" s="18"/>
      <c r="BI3996" s="18"/>
      <c r="BJ3996" s="18"/>
      <c r="BK3996" s="18"/>
      <c r="BL3996" s="18"/>
      <c r="BM3996" s="18"/>
      <c r="BN3996" s="18"/>
      <c r="BO3996" s="18"/>
      <c r="BP3996" s="18"/>
      <c r="BQ3996" s="18"/>
    </row>
    <row r="3997" spans="6:69" x14ac:dyDescent="0.25">
      <c r="F3997" s="18"/>
      <c r="G3997" s="18"/>
      <c r="H3997" s="252"/>
      <c r="I3997" s="18"/>
      <c r="J3997" s="18"/>
      <c r="W3997" s="215"/>
      <c r="X3997" s="18"/>
      <c r="Y3997" s="31"/>
      <c r="Z3997" s="31"/>
      <c r="AA3997" s="43"/>
      <c r="AB3997" s="18"/>
      <c r="AC3997" s="18"/>
      <c r="AE3997" s="18"/>
      <c r="AF3997" s="18"/>
      <c r="AG3997" s="18"/>
      <c r="AI3997" s="18"/>
      <c r="AK3997" s="18"/>
      <c r="AL3997" s="18"/>
      <c r="AN3997" s="36"/>
      <c r="AO3997" s="36"/>
      <c r="AP3997" s="36"/>
      <c r="AQ3997" s="36"/>
      <c r="AR3997" s="36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8"/>
      <c r="BL3997" s="18"/>
      <c r="BM3997" s="18"/>
      <c r="BN3997" s="18"/>
      <c r="BO3997" s="18"/>
      <c r="BP3997" s="18"/>
      <c r="BQ3997" s="18"/>
    </row>
    <row r="3998" spans="6:69" x14ac:dyDescent="0.25">
      <c r="F3998" s="18"/>
      <c r="G3998" s="18"/>
      <c r="H3998" s="252"/>
      <c r="I3998" s="18"/>
      <c r="J3998" s="18"/>
      <c r="W3998" s="215"/>
      <c r="X3998" s="18"/>
      <c r="Y3998" s="31"/>
      <c r="Z3998" s="31"/>
      <c r="AA3998" s="43"/>
      <c r="AB3998" s="18"/>
      <c r="AC3998" s="18"/>
      <c r="AE3998" s="18"/>
      <c r="AF3998" s="18"/>
      <c r="AG3998" s="18"/>
      <c r="AI3998" s="18"/>
      <c r="AK3998" s="18"/>
      <c r="AL3998" s="18"/>
      <c r="AN3998" s="36"/>
      <c r="AO3998" s="36"/>
      <c r="AP3998" s="36"/>
      <c r="AQ3998" s="36"/>
      <c r="AR3998" s="36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G3998" s="18"/>
      <c r="BH3998" s="18"/>
      <c r="BI3998" s="18"/>
      <c r="BJ3998" s="18"/>
      <c r="BK3998" s="18"/>
      <c r="BL3998" s="18"/>
      <c r="BM3998" s="18"/>
      <c r="BN3998" s="18"/>
      <c r="BO3998" s="18"/>
      <c r="BP3998" s="18"/>
      <c r="BQ3998" s="18"/>
    </row>
    <row r="3999" spans="6:69" x14ac:dyDescent="0.25">
      <c r="F3999" s="18"/>
      <c r="G3999" s="18"/>
      <c r="H3999" s="252"/>
      <c r="I3999" s="18"/>
      <c r="J3999" s="18"/>
      <c r="W3999" s="215"/>
      <c r="X3999" s="18"/>
      <c r="Y3999" s="31"/>
      <c r="Z3999" s="31"/>
      <c r="AA3999" s="43"/>
      <c r="AB3999" s="18"/>
      <c r="AC3999" s="18"/>
      <c r="AE3999" s="18"/>
      <c r="AF3999" s="18"/>
      <c r="AG3999" s="18"/>
      <c r="AI3999" s="18"/>
      <c r="AK3999" s="18"/>
      <c r="AL3999" s="18"/>
      <c r="AN3999" s="36"/>
      <c r="AO3999" s="36"/>
      <c r="AP3999" s="36"/>
      <c r="AQ3999" s="36"/>
      <c r="AR3999" s="36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8"/>
      <c r="BL3999" s="18"/>
      <c r="BM3999" s="18"/>
      <c r="BN3999" s="18"/>
      <c r="BO3999" s="18"/>
      <c r="BP3999" s="18"/>
      <c r="BQ3999" s="18"/>
    </row>
    <row r="4000" spans="6:69" x14ac:dyDescent="0.25">
      <c r="F4000" s="18"/>
      <c r="G4000" s="18"/>
      <c r="H4000" s="252"/>
      <c r="I4000" s="18"/>
      <c r="J4000" s="18"/>
      <c r="W4000" s="215"/>
      <c r="X4000" s="18"/>
      <c r="Y4000" s="31"/>
      <c r="Z4000" s="31"/>
      <c r="AA4000" s="43"/>
      <c r="AB4000" s="18"/>
      <c r="AC4000" s="18"/>
      <c r="AE4000" s="18"/>
      <c r="AF4000" s="18"/>
      <c r="AG4000" s="18"/>
      <c r="AI4000" s="18"/>
      <c r="AK4000" s="18"/>
      <c r="AL4000" s="18"/>
      <c r="AN4000" s="36"/>
      <c r="AO4000" s="36"/>
      <c r="AP4000" s="36"/>
      <c r="AQ4000" s="36"/>
      <c r="AR4000" s="36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G4000" s="18"/>
      <c r="BH4000" s="18"/>
      <c r="BI4000" s="18"/>
      <c r="BJ4000" s="18"/>
      <c r="BK4000" s="18"/>
      <c r="BL4000" s="18"/>
      <c r="BM4000" s="18"/>
      <c r="BN4000" s="18"/>
      <c r="BO4000" s="18"/>
      <c r="BP4000" s="18"/>
      <c r="BQ4000" s="18"/>
    </row>
    <row r="4001" spans="6:69" x14ac:dyDescent="0.25">
      <c r="F4001" s="18"/>
      <c r="G4001" s="18"/>
      <c r="H4001" s="252"/>
      <c r="I4001" s="18"/>
      <c r="J4001" s="18"/>
      <c r="W4001" s="215"/>
      <c r="X4001" s="18"/>
      <c r="Y4001" s="31"/>
      <c r="Z4001" s="31"/>
      <c r="AA4001" s="43"/>
      <c r="AB4001" s="18"/>
      <c r="AC4001" s="18"/>
      <c r="AE4001" s="18"/>
      <c r="AF4001" s="18"/>
      <c r="AG4001" s="18"/>
      <c r="AI4001" s="18"/>
      <c r="AK4001" s="18"/>
      <c r="AL4001" s="18"/>
      <c r="AN4001" s="36"/>
      <c r="AO4001" s="36"/>
      <c r="AP4001" s="36"/>
      <c r="AQ4001" s="36"/>
      <c r="AR4001" s="36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8"/>
      <c r="BL4001" s="18"/>
      <c r="BM4001" s="18"/>
      <c r="BN4001" s="18"/>
      <c r="BO4001" s="18"/>
      <c r="BP4001" s="18"/>
      <c r="BQ4001" s="18"/>
    </row>
    <row r="4002" spans="6:69" x14ac:dyDescent="0.25">
      <c r="F4002" s="18"/>
      <c r="G4002" s="18"/>
      <c r="H4002" s="252"/>
      <c r="I4002" s="18"/>
      <c r="J4002" s="18"/>
      <c r="W4002" s="215"/>
      <c r="X4002" s="18"/>
      <c r="Y4002" s="31"/>
      <c r="Z4002" s="31"/>
      <c r="AA4002" s="43"/>
      <c r="AB4002" s="18"/>
      <c r="AC4002" s="18"/>
      <c r="AE4002" s="18"/>
      <c r="AF4002" s="18"/>
      <c r="AG4002" s="18"/>
      <c r="AI4002" s="18"/>
      <c r="AK4002" s="18"/>
      <c r="AL4002" s="18"/>
      <c r="AN4002" s="36"/>
      <c r="AO4002" s="36"/>
      <c r="AP4002" s="36"/>
      <c r="AQ4002" s="36"/>
      <c r="AR4002" s="36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G4002" s="18"/>
      <c r="BH4002" s="18"/>
      <c r="BI4002" s="18"/>
      <c r="BJ4002" s="18"/>
      <c r="BK4002" s="18"/>
      <c r="BL4002" s="18"/>
      <c r="BM4002" s="18"/>
      <c r="BN4002" s="18"/>
      <c r="BO4002" s="18"/>
      <c r="BP4002" s="18"/>
      <c r="BQ4002" s="18"/>
    </row>
    <row r="4003" spans="6:69" x14ac:dyDescent="0.25">
      <c r="F4003" s="18"/>
      <c r="G4003" s="18"/>
      <c r="H4003" s="252"/>
      <c r="I4003" s="18"/>
      <c r="J4003" s="18"/>
      <c r="W4003" s="215"/>
      <c r="X4003" s="18"/>
      <c r="Y4003" s="31"/>
      <c r="Z4003" s="31"/>
      <c r="AA4003" s="43"/>
      <c r="AB4003" s="18"/>
      <c r="AC4003" s="18"/>
      <c r="AE4003" s="18"/>
      <c r="AF4003" s="18"/>
      <c r="AG4003" s="18"/>
      <c r="AI4003" s="18"/>
      <c r="AK4003" s="18"/>
      <c r="AL4003" s="18"/>
      <c r="AN4003" s="36"/>
      <c r="AO4003" s="36"/>
      <c r="AP4003" s="36"/>
      <c r="AQ4003" s="36"/>
      <c r="AR4003" s="36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8"/>
      <c r="BL4003" s="18"/>
      <c r="BM4003" s="18"/>
      <c r="BN4003" s="18"/>
      <c r="BO4003" s="18"/>
      <c r="BP4003" s="18"/>
      <c r="BQ4003" s="18"/>
    </row>
    <row r="4004" spans="6:69" x14ac:dyDescent="0.25">
      <c r="F4004" s="18"/>
      <c r="G4004" s="18"/>
      <c r="H4004" s="252"/>
      <c r="I4004" s="18"/>
      <c r="J4004" s="18"/>
      <c r="W4004" s="215"/>
      <c r="X4004" s="18"/>
      <c r="Y4004" s="31"/>
      <c r="Z4004" s="31"/>
      <c r="AA4004" s="43"/>
      <c r="AB4004" s="18"/>
      <c r="AC4004" s="18"/>
      <c r="AE4004" s="18"/>
      <c r="AF4004" s="18"/>
      <c r="AG4004" s="18"/>
      <c r="AI4004" s="18"/>
      <c r="AK4004" s="18"/>
      <c r="AL4004" s="18"/>
      <c r="AN4004" s="36"/>
      <c r="AO4004" s="36"/>
      <c r="AP4004" s="36"/>
      <c r="AQ4004" s="36"/>
      <c r="AR4004" s="36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G4004" s="18"/>
      <c r="BH4004" s="18"/>
      <c r="BI4004" s="18"/>
      <c r="BJ4004" s="18"/>
      <c r="BK4004" s="18"/>
      <c r="BL4004" s="18"/>
      <c r="BM4004" s="18"/>
      <c r="BN4004" s="18"/>
      <c r="BO4004" s="18"/>
      <c r="BP4004" s="18"/>
      <c r="BQ4004" s="18"/>
    </row>
    <row r="4005" spans="6:69" x14ac:dyDescent="0.25">
      <c r="F4005" s="18"/>
      <c r="G4005" s="18"/>
      <c r="H4005" s="252"/>
      <c r="I4005" s="18"/>
      <c r="J4005" s="18"/>
      <c r="W4005" s="215"/>
      <c r="X4005" s="18"/>
      <c r="Y4005" s="31"/>
      <c r="Z4005" s="31"/>
      <c r="AA4005" s="43"/>
      <c r="AB4005" s="18"/>
      <c r="AC4005" s="18"/>
      <c r="AE4005" s="18"/>
      <c r="AF4005" s="18"/>
      <c r="AG4005" s="18"/>
      <c r="AI4005" s="18"/>
      <c r="AK4005" s="18"/>
      <c r="AL4005" s="18"/>
      <c r="AN4005" s="36"/>
      <c r="AO4005" s="36"/>
      <c r="AP4005" s="36"/>
      <c r="AQ4005" s="36"/>
      <c r="AR4005" s="36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8"/>
      <c r="BL4005" s="18"/>
      <c r="BM4005" s="18"/>
      <c r="BN4005" s="18"/>
      <c r="BO4005" s="18"/>
      <c r="BP4005" s="18"/>
      <c r="BQ4005" s="18"/>
    </row>
    <row r="4006" spans="6:69" x14ac:dyDescent="0.25">
      <c r="F4006" s="18"/>
      <c r="G4006" s="18"/>
      <c r="H4006" s="252"/>
      <c r="I4006" s="18"/>
      <c r="J4006" s="18"/>
      <c r="W4006" s="215"/>
      <c r="X4006" s="18"/>
      <c r="Y4006" s="31"/>
      <c r="Z4006" s="31"/>
      <c r="AA4006" s="43"/>
      <c r="AB4006" s="18"/>
      <c r="AC4006" s="18"/>
      <c r="AE4006" s="18"/>
      <c r="AF4006" s="18"/>
      <c r="AG4006" s="18"/>
      <c r="AI4006" s="18"/>
      <c r="AK4006" s="18"/>
      <c r="AL4006" s="18"/>
      <c r="AN4006" s="36"/>
      <c r="AO4006" s="36"/>
      <c r="AP4006" s="36"/>
      <c r="AQ4006" s="36"/>
      <c r="AR4006" s="36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G4006" s="18"/>
      <c r="BH4006" s="18"/>
      <c r="BI4006" s="18"/>
      <c r="BJ4006" s="18"/>
      <c r="BK4006" s="18"/>
      <c r="BL4006" s="18"/>
      <c r="BM4006" s="18"/>
      <c r="BN4006" s="18"/>
      <c r="BO4006" s="18"/>
      <c r="BP4006" s="18"/>
      <c r="BQ4006" s="18"/>
    </row>
    <row r="4007" spans="6:69" x14ac:dyDescent="0.25">
      <c r="F4007" s="18"/>
      <c r="G4007" s="18"/>
      <c r="H4007" s="252"/>
      <c r="I4007" s="18"/>
      <c r="J4007" s="18"/>
      <c r="W4007" s="215"/>
      <c r="X4007" s="18"/>
      <c r="Y4007" s="31"/>
      <c r="Z4007" s="31"/>
      <c r="AA4007" s="43"/>
      <c r="AB4007" s="18"/>
      <c r="AC4007" s="18"/>
      <c r="AE4007" s="18"/>
      <c r="AF4007" s="18"/>
      <c r="AG4007" s="18"/>
      <c r="AI4007" s="18"/>
      <c r="AK4007" s="18"/>
      <c r="AL4007" s="18"/>
      <c r="AN4007" s="36"/>
      <c r="AO4007" s="36"/>
      <c r="AP4007" s="36"/>
      <c r="AQ4007" s="36"/>
      <c r="AR4007" s="36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8"/>
      <c r="BL4007" s="18"/>
      <c r="BM4007" s="18"/>
      <c r="BN4007" s="18"/>
      <c r="BO4007" s="18"/>
      <c r="BP4007" s="18"/>
      <c r="BQ4007" s="18"/>
    </row>
    <row r="4008" spans="6:69" x14ac:dyDescent="0.25">
      <c r="F4008" s="18"/>
      <c r="G4008" s="18"/>
      <c r="H4008" s="252"/>
      <c r="I4008" s="18"/>
      <c r="J4008" s="18"/>
      <c r="W4008" s="215"/>
      <c r="X4008" s="18"/>
      <c r="Y4008" s="31"/>
      <c r="Z4008" s="31"/>
      <c r="AA4008" s="43"/>
      <c r="AB4008" s="18"/>
      <c r="AC4008" s="18"/>
      <c r="AE4008" s="18"/>
      <c r="AF4008" s="18"/>
      <c r="AG4008" s="18"/>
      <c r="AI4008" s="18"/>
      <c r="AK4008" s="18"/>
      <c r="AL4008" s="18"/>
      <c r="AN4008" s="36"/>
      <c r="AO4008" s="36"/>
      <c r="AP4008" s="36"/>
      <c r="AQ4008" s="36"/>
      <c r="AR4008" s="36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G4008" s="18"/>
      <c r="BH4008" s="18"/>
      <c r="BI4008" s="18"/>
      <c r="BJ4008" s="18"/>
      <c r="BK4008" s="18"/>
      <c r="BL4008" s="18"/>
      <c r="BM4008" s="18"/>
      <c r="BN4008" s="18"/>
      <c r="BO4008" s="18"/>
      <c r="BP4008" s="18"/>
      <c r="BQ4008" s="18"/>
    </row>
    <row r="4009" spans="6:69" x14ac:dyDescent="0.25">
      <c r="F4009" s="18"/>
      <c r="G4009" s="18"/>
      <c r="H4009" s="252"/>
      <c r="I4009" s="18"/>
      <c r="J4009" s="18"/>
      <c r="W4009" s="215"/>
      <c r="X4009" s="18"/>
      <c r="Y4009" s="31"/>
      <c r="Z4009" s="31"/>
      <c r="AA4009" s="43"/>
      <c r="AB4009" s="18"/>
      <c r="AC4009" s="18"/>
      <c r="AE4009" s="18"/>
      <c r="AF4009" s="18"/>
      <c r="AG4009" s="18"/>
      <c r="AI4009" s="18"/>
      <c r="AK4009" s="18"/>
      <c r="AL4009" s="18"/>
      <c r="AN4009" s="36"/>
      <c r="AO4009" s="36"/>
      <c r="AP4009" s="36"/>
      <c r="AQ4009" s="36"/>
      <c r="AR4009" s="36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8"/>
      <c r="BL4009" s="18"/>
      <c r="BM4009" s="18"/>
      <c r="BN4009" s="18"/>
      <c r="BO4009" s="18"/>
      <c r="BP4009" s="18"/>
      <c r="BQ4009" s="18"/>
    </row>
    <row r="4010" spans="6:69" x14ac:dyDescent="0.25">
      <c r="F4010" s="18"/>
      <c r="G4010" s="18"/>
      <c r="H4010" s="252"/>
      <c r="I4010" s="18"/>
      <c r="J4010" s="18"/>
      <c r="W4010" s="215"/>
      <c r="X4010" s="18"/>
      <c r="Y4010" s="31"/>
      <c r="Z4010" s="31"/>
      <c r="AA4010" s="43"/>
      <c r="AB4010" s="18"/>
      <c r="AC4010" s="18"/>
      <c r="AE4010" s="18"/>
      <c r="AF4010" s="18"/>
      <c r="AG4010" s="18"/>
      <c r="AI4010" s="18"/>
      <c r="AK4010" s="18"/>
      <c r="AL4010" s="18"/>
      <c r="AN4010" s="36"/>
      <c r="AO4010" s="36"/>
      <c r="AP4010" s="36"/>
      <c r="AQ4010" s="36"/>
      <c r="AR4010" s="36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G4010" s="18"/>
      <c r="BH4010" s="18"/>
      <c r="BI4010" s="18"/>
      <c r="BJ4010" s="18"/>
      <c r="BK4010" s="18"/>
      <c r="BL4010" s="18"/>
      <c r="BM4010" s="18"/>
      <c r="BN4010" s="18"/>
      <c r="BO4010" s="18"/>
      <c r="BP4010" s="18"/>
      <c r="BQ4010" s="18"/>
    </row>
    <row r="4011" spans="6:69" x14ac:dyDescent="0.25">
      <c r="F4011" s="18"/>
      <c r="G4011" s="18"/>
      <c r="H4011" s="252"/>
      <c r="I4011" s="18"/>
      <c r="J4011" s="18"/>
      <c r="W4011" s="215"/>
      <c r="X4011" s="18"/>
      <c r="Y4011" s="31"/>
      <c r="Z4011" s="31"/>
      <c r="AA4011" s="43"/>
      <c r="AB4011" s="18"/>
      <c r="AC4011" s="18"/>
      <c r="AE4011" s="18"/>
      <c r="AF4011" s="18"/>
      <c r="AG4011" s="18"/>
      <c r="AI4011" s="18"/>
      <c r="AK4011" s="18"/>
      <c r="AL4011" s="18"/>
      <c r="AN4011" s="36"/>
      <c r="AO4011" s="36"/>
      <c r="AP4011" s="36"/>
      <c r="AQ4011" s="36"/>
      <c r="AR4011" s="36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8"/>
      <c r="BL4011" s="18"/>
      <c r="BM4011" s="18"/>
      <c r="BN4011" s="18"/>
      <c r="BO4011" s="18"/>
      <c r="BP4011" s="18"/>
      <c r="BQ4011" s="18"/>
    </row>
    <row r="4012" spans="6:69" x14ac:dyDescent="0.25">
      <c r="F4012" s="18"/>
      <c r="G4012" s="18"/>
      <c r="H4012" s="252"/>
      <c r="I4012" s="18"/>
      <c r="J4012" s="18"/>
      <c r="W4012" s="215"/>
      <c r="X4012" s="18"/>
      <c r="Y4012" s="31"/>
      <c r="Z4012" s="31"/>
      <c r="AA4012" s="43"/>
      <c r="AB4012" s="18"/>
      <c r="AC4012" s="18"/>
      <c r="AE4012" s="18"/>
      <c r="AF4012" s="18"/>
      <c r="AG4012" s="18"/>
      <c r="AI4012" s="18"/>
      <c r="AK4012" s="18"/>
      <c r="AL4012" s="18"/>
      <c r="AN4012" s="36"/>
      <c r="AO4012" s="36"/>
      <c r="AP4012" s="36"/>
      <c r="AQ4012" s="36"/>
      <c r="AR4012" s="36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G4012" s="18"/>
      <c r="BH4012" s="18"/>
      <c r="BI4012" s="18"/>
      <c r="BJ4012" s="18"/>
      <c r="BK4012" s="18"/>
      <c r="BL4012" s="18"/>
      <c r="BM4012" s="18"/>
      <c r="BN4012" s="18"/>
      <c r="BO4012" s="18"/>
      <c r="BP4012" s="18"/>
      <c r="BQ4012" s="18"/>
    </row>
    <row r="4013" spans="6:69" x14ac:dyDescent="0.25">
      <c r="F4013" s="18"/>
      <c r="G4013" s="18"/>
      <c r="H4013" s="252"/>
      <c r="I4013" s="18"/>
      <c r="J4013" s="18"/>
      <c r="W4013" s="215"/>
      <c r="X4013" s="18"/>
      <c r="Y4013" s="31"/>
      <c r="Z4013" s="31"/>
      <c r="AA4013" s="43"/>
      <c r="AB4013" s="18"/>
      <c r="AC4013" s="18"/>
      <c r="AE4013" s="18"/>
      <c r="AF4013" s="18"/>
      <c r="AG4013" s="18"/>
      <c r="AI4013" s="18"/>
      <c r="AK4013" s="18"/>
      <c r="AL4013" s="18"/>
      <c r="AN4013" s="36"/>
      <c r="AO4013" s="36"/>
      <c r="AP4013" s="36"/>
      <c r="AQ4013" s="36"/>
      <c r="AR4013" s="36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8"/>
      <c r="BL4013" s="18"/>
      <c r="BM4013" s="18"/>
      <c r="BN4013" s="18"/>
      <c r="BO4013" s="18"/>
      <c r="BP4013" s="18"/>
      <c r="BQ4013" s="18"/>
    </row>
    <row r="4014" spans="6:69" x14ac:dyDescent="0.25">
      <c r="F4014" s="18"/>
      <c r="G4014" s="18"/>
      <c r="H4014" s="252"/>
      <c r="I4014" s="18"/>
      <c r="J4014" s="18"/>
      <c r="W4014" s="215"/>
      <c r="X4014" s="18"/>
      <c r="Y4014" s="31"/>
      <c r="Z4014" s="31"/>
      <c r="AA4014" s="43"/>
      <c r="AB4014" s="18"/>
      <c r="AC4014" s="18"/>
      <c r="AE4014" s="18"/>
      <c r="AF4014" s="18"/>
      <c r="AG4014" s="18"/>
      <c r="AI4014" s="18"/>
      <c r="AK4014" s="18"/>
      <c r="AL4014" s="18"/>
      <c r="AN4014" s="36"/>
      <c r="AO4014" s="36"/>
      <c r="AP4014" s="36"/>
      <c r="AQ4014" s="36"/>
      <c r="AR4014" s="36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G4014" s="18"/>
      <c r="BH4014" s="18"/>
      <c r="BI4014" s="18"/>
      <c r="BJ4014" s="18"/>
      <c r="BK4014" s="18"/>
      <c r="BL4014" s="18"/>
      <c r="BM4014" s="18"/>
      <c r="BN4014" s="18"/>
      <c r="BO4014" s="18"/>
      <c r="BP4014" s="18"/>
      <c r="BQ4014" s="18"/>
    </row>
    <row r="4015" spans="6:69" x14ac:dyDescent="0.25">
      <c r="F4015" s="18"/>
      <c r="G4015" s="18"/>
      <c r="H4015" s="252"/>
      <c r="I4015" s="18"/>
      <c r="J4015" s="18"/>
      <c r="W4015" s="215"/>
      <c r="X4015" s="18"/>
      <c r="Y4015" s="31"/>
      <c r="Z4015" s="31"/>
      <c r="AA4015" s="43"/>
      <c r="AB4015" s="18"/>
      <c r="AC4015" s="18"/>
      <c r="AE4015" s="18"/>
      <c r="AF4015" s="18"/>
      <c r="AG4015" s="18"/>
      <c r="AI4015" s="18"/>
      <c r="AK4015" s="18"/>
      <c r="AL4015" s="18"/>
      <c r="AN4015" s="36"/>
      <c r="AO4015" s="36"/>
      <c r="AP4015" s="36"/>
      <c r="AQ4015" s="36"/>
      <c r="AR4015" s="36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8"/>
      <c r="BL4015" s="18"/>
      <c r="BM4015" s="18"/>
      <c r="BN4015" s="18"/>
      <c r="BO4015" s="18"/>
      <c r="BP4015" s="18"/>
      <c r="BQ4015" s="18"/>
    </row>
    <row r="4016" spans="6:69" x14ac:dyDescent="0.25">
      <c r="F4016" s="18"/>
      <c r="G4016" s="18"/>
      <c r="H4016" s="252"/>
      <c r="I4016" s="18"/>
      <c r="J4016" s="18"/>
      <c r="W4016" s="215"/>
      <c r="X4016" s="18"/>
      <c r="Y4016" s="31"/>
      <c r="Z4016" s="31"/>
      <c r="AA4016" s="43"/>
      <c r="AB4016" s="18"/>
      <c r="AC4016" s="18"/>
      <c r="AE4016" s="18"/>
      <c r="AF4016" s="18"/>
      <c r="AG4016" s="18"/>
      <c r="AI4016" s="18"/>
      <c r="AK4016" s="18"/>
      <c r="AL4016" s="18"/>
      <c r="AN4016" s="36"/>
      <c r="AO4016" s="36"/>
      <c r="AP4016" s="36"/>
      <c r="AQ4016" s="36"/>
      <c r="AR4016" s="36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G4016" s="18"/>
      <c r="BH4016" s="18"/>
      <c r="BI4016" s="18"/>
      <c r="BJ4016" s="18"/>
      <c r="BK4016" s="18"/>
      <c r="BL4016" s="18"/>
      <c r="BM4016" s="18"/>
      <c r="BN4016" s="18"/>
      <c r="BO4016" s="18"/>
      <c r="BP4016" s="18"/>
      <c r="BQ4016" s="18"/>
    </row>
    <row r="4017" spans="6:69" x14ac:dyDescent="0.25">
      <c r="F4017" s="18"/>
      <c r="G4017" s="18"/>
      <c r="H4017" s="252"/>
      <c r="I4017" s="18"/>
      <c r="J4017" s="18"/>
      <c r="W4017" s="215"/>
      <c r="X4017" s="18"/>
      <c r="Y4017" s="31"/>
      <c r="Z4017" s="31"/>
      <c r="AA4017" s="43"/>
      <c r="AB4017" s="18"/>
      <c r="AC4017" s="18"/>
      <c r="AE4017" s="18"/>
      <c r="AF4017" s="18"/>
      <c r="AG4017" s="18"/>
      <c r="AI4017" s="18"/>
      <c r="AK4017" s="18"/>
      <c r="AL4017" s="18"/>
      <c r="AN4017" s="36"/>
      <c r="AO4017" s="36"/>
      <c r="AP4017" s="36"/>
      <c r="AQ4017" s="36"/>
      <c r="AR4017" s="36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8"/>
      <c r="BL4017" s="18"/>
      <c r="BM4017" s="18"/>
      <c r="BN4017" s="18"/>
      <c r="BO4017" s="18"/>
      <c r="BP4017" s="18"/>
      <c r="BQ4017" s="18"/>
    </row>
    <row r="4018" spans="6:69" x14ac:dyDescent="0.25">
      <c r="F4018" s="18"/>
      <c r="G4018" s="18"/>
      <c r="H4018" s="252"/>
      <c r="I4018" s="18"/>
      <c r="J4018" s="18"/>
      <c r="W4018" s="215"/>
      <c r="X4018" s="18"/>
      <c r="Y4018" s="31"/>
      <c r="Z4018" s="31"/>
      <c r="AA4018" s="43"/>
      <c r="AB4018" s="18"/>
      <c r="AC4018" s="18"/>
      <c r="AE4018" s="18"/>
      <c r="AF4018" s="18"/>
      <c r="AG4018" s="18"/>
      <c r="AI4018" s="18"/>
      <c r="AK4018" s="18"/>
      <c r="AL4018" s="18"/>
      <c r="AN4018" s="36"/>
      <c r="AO4018" s="36"/>
      <c r="AP4018" s="36"/>
      <c r="AQ4018" s="36"/>
      <c r="AR4018" s="36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G4018" s="18"/>
      <c r="BH4018" s="18"/>
      <c r="BI4018" s="18"/>
      <c r="BJ4018" s="18"/>
      <c r="BK4018" s="18"/>
      <c r="BL4018" s="18"/>
      <c r="BM4018" s="18"/>
      <c r="BN4018" s="18"/>
      <c r="BO4018" s="18"/>
      <c r="BP4018" s="18"/>
      <c r="BQ4018" s="18"/>
    </row>
    <row r="4019" spans="6:69" x14ac:dyDescent="0.25">
      <c r="F4019" s="18"/>
      <c r="G4019" s="18"/>
      <c r="H4019" s="252"/>
      <c r="I4019" s="18"/>
      <c r="J4019" s="18"/>
      <c r="W4019" s="215"/>
      <c r="X4019" s="18"/>
      <c r="Y4019" s="31"/>
      <c r="Z4019" s="31"/>
      <c r="AA4019" s="43"/>
      <c r="AB4019" s="18"/>
      <c r="AC4019" s="18"/>
      <c r="AE4019" s="18"/>
      <c r="AF4019" s="18"/>
      <c r="AG4019" s="18"/>
      <c r="AI4019" s="18"/>
      <c r="AK4019" s="18"/>
      <c r="AL4019" s="18"/>
      <c r="AN4019" s="36"/>
      <c r="AO4019" s="36"/>
      <c r="AP4019" s="36"/>
      <c r="AQ4019" s="36"/>
      <c r="AR4019" s="36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8"/>
      <c r="BL4019" s="18"/>
      <c r="BM4019" s="18"/>
      <c r="BN4019" s="18"/>
      <c r="BO4019" s="18"/>
      <c r="BP4019" s="18"/>
      <c r="BQ4019" s="18"/>
    </row>
    <row r="4020" spans="6:69" x14ac:dyDescent="0.25">
      <c r="F4020" s="18"/>
      <c r="G4020" s="18"/>
      <c r="H4020" s="252"/>
      <c r="I4020" s="18"/>
      <c r="J4020" s="18"/>
      <c r="W4020" s="215"/>
      <c r="X4020" s="18"/>
      <c r="Y4020" s="31"/>
      <c r="Z4020" s="31"/>
      <c r="AA4020" s="43"/>
      <c r="AB4020" s="18"/>
      <c r="AC4020" s="18"/>
      <c r="AE4020" s="18"/>
      <c r="AF4020" s="18"/>
      <c r="AG4020" s="18"/>
      <c r="AI4020" s="18"/>
      <c r="AK4020" s="18"/>
      <c r="AL4020" s="18"/>
      <c r="AN4020" s="36"/>
      <c r="AO4020" s="36"/>
      <c r="AP4020" s="36"/>
      <c r="AQ4020" s="36"/>
      <c r="AR4020" s="36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G4020" s="18"/>
      <c r="BH4020" s="18"/>
      <c r="BI4020" s="18"/>
      <c r="BJ4020" s="18"/>
      <c r="BK4020" s="18"/>
      <c r="BL4020" s="18"/>
      <c r="BM4020" s="18"/>
      <c r="BN4020" s="18"/>
      <c r="BO4020" s="18"/>
      <c r="BP4020" s="18"/>
      <c r="BQ4020" s="18"/>
    </row>
    <row r="4021" spans="6:69" x14ac:dyDescent="0.25">
      <c r="F4021" s="18"/>
      <c r="G4021" s="18"/>
      <c r="H4021" s="252"/>
      <c r="I4021" s="18"/>
      <c r="J4021" s="18"/>
      <c r="W4021" s="215"/>
      <c r="X4021" s="18"/>
      <c r="Y4021" s="31"/>
      <c r="Z4021" s="31"/>
      <c r="AA4021" s="43"/>
      <c r="AB4021" s="18"/>
      <c r="AC4021" s="18"/>
      <c r="AE4021" s="18"/>
      <c r="AF4021" s="18"/>
      <c r="AG4021" s="18"/>
      <c r="AI4021" s="18"/>
      <c r="AK4021" s="18"/>
      <c r="AL4021" s="18"/>
      <c r="AN4021" s="36"/>
      <c r="AO4021" s="36"/>
      <c r="AP4021" s="36"/>
      <c r="AQ4021" s="36"/>
      <c r="AR4021" s="36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8"/>
      <c r="BL4021" s="18"/>
      <c r="BM4021" s="18"/>
      <c r="BN4021" s="18"/>
      <c r="BO4021" s="18"/>
      <c r="BP4021" s="18"/>
      <c r="BQ4021" s="18"/>
    </row>
    <row r="4022" spans="6:69" x14ac:dyDescent="0.25">
      <c r="F4022" s="18"/>
      <c r="G4022" s="18"/>
      <c r="H4022" s="252"/>
      <c r="I4022" s="18"/>
      <c r="J4022" s="18"/>
      <c r="W4022" s="215"/>
      <c r="X4022" s="18"/>
      <c r="Y4022" s="31"/>
      <c r="Z4022" s="31"/>
      <c r="AA4022" s="43"/>
      <c r="AB4022" s="18"/>
      <c r="AC4022" s="18"/>
      <c r="AE4022" s="18"/>
      <c r="AF4022" s="18"/>
      <c r="AG4022" s="18"/>
      <c r="AI4022" s="18"/>
      <c r="AK4022" s="18"/>
      <c r="AL4022" s="18"/>
      <c r="AN4022" s="36"/>
      <c r="AO4022" s="36"/>
      <c r="AP4022" s="36"/>
      <c r="AQ4022" s="36"/>
      <c r="AR4022" s="36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G4022" s="18"/>
      <c r="BH4022" s="18"/>
      <c r="BI4022" s="18"/>
      <c r="BJ4022" s="18"/>
      <c r="BK4022" s="18"/>
      <c r="BL4022" s="18"/>
      <c r="BM4022" s="18"/>
      <c r="BN4022" s="18"/>
      <c r="BO4022" s="18"/>
      <c r="BP4022" s="18"/>
      <c r="BQ4022" s="18"/>
    </row>
    <row r="4023" spans="6:69" x14ac:dyDescent="0.25">
      <c r="F4023" s="18"/>
      <c r="G4023" s="18"/>
      <c r="H4023" s="252"/>
      <c r="I4023" s="18"/>
      <c r="J4023" s="18"/>
      <c r="W4023" s="215"/>
      <c r="X4023" s="18"/>
      <c r="Y4023" s="31"/>
      <c r="Z4023" s="31"/>
      <c r="AA4023" s="43"/>
      <c r="AB4023" s="18"/>
      <c r="AC4023" s="18"/>
      <c r="AE4023" s="18"/>
      <c r="AF4023" s="18"/>
      <c r="AG4023" s="18"/>
      <c r="AI4023" s="18"/>
      <c r="AK4023" s="18"/>
      <c r="AL4023" s="18"/>
      <c r="AN4023" s="36"/>
      <c r="AO4023" s="36"/>
      <c r="AP4023" s="36"/>
      <c r="AQ4023" s="36"/>
      <c r="AR4023" s="36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8"/>
      <c r="BL4023" s="18"/>
      <c r="BM4023" s="18"/>
      <c r="BN4023" s="18"/>
      <c r="BO4023" s="18"/>
      <c r="BP4023" s="18"/>
      <c r="BQ4023" s="18"/>
    </row>
    <row r="4024" spans="6:69" x14ac:dyDescent="0.25">
      <c r="F4024" s="18"/>
      <c r="G4024" s="18"/>
      <c r="H4024" s="252"/>
      <c r="I4024" s="18"/>
      <c r="J4024" s="18"/>
      <c r="W4024" s="215"/>
      <c r="X4024" s="18"/>
      <c r="Y4024" s="31"/>
      <c r="Z4024" s="31"/>
      <c r="AA4024" s="43"/>
      <c r="AB4024" s="18"/>
      <c r="AC4024" s="18"/>
      <c r="AE4024" s="18"/>
      <c r="AF4024" s="18"/>
      <c r="AG4024" s="18"/>
      <c r="AI4024" s="18"/>
      <c r="AK4024" s="18"/>
      <c r="AL4024" s="18"/>
      <c r="AN4024" s="36"/>
      <c r="AO4024" s="36"/>
      <c r="AP4024" s="36"/>
      <c r="AQ4024" s="36"/>
      <c r="AR4024" s="36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G4024" s="18"/>
      <c r="BH4024" s="18"/>
      <c r="BI4024" s="18"/>
      <c r="BJ4024" s="18"/>
      <c r="BK4024" s="18"/>
      <c r="BL4024" s="18"/>
      <c r="BM4024" s="18"/>
      <c r="BN4024" s="18"/>
      <c r="BO4024" s="18"/>
      <c r="BP4024" s="18"/>
      <c r="BQ4024" s="18"/>
    </row>
    <row r="4025" spans="6:69" x14ac:dyDescent="0.25">
      <c r="F4025" s="18"/>
      <c r="G4025" s="18"/>
      <c r="H4025" s="252"/>
      <c r="I4025" s="18"/>
      <c r="J4025" s="18"/>
      <c r="W4025" s="215"/>
      <c r="X4025" s="18"/>
      <c r="Y4025" s="31"/>
      <c r="Z4025" s="31"/>
      <c r="AA4025" s="43"/>
      <c r="AB4025" s="18"/>
      <c r="AC4025" s="18"/>
      <c r="AE4025" s="18"/>
      <c r="AF4025" s="18"/>
      <c r="AG4025" s="18"/>
      <c r="AI4025" s="18"/>
      <c r="AK4025" s="18"/>
      <c r="AL4025" s="18"/>
      <c r="AN4025" s="36"/>
      <c r="AO4025" s="36"/>
      <c r="AP4025" s="36"/>
      <c r="AQ4025" s="36"/>
      <c r="AR4025" s="36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G4025" s="18"/>
      <c r="BH4025" s="18"/>
      <c r="BI4025" s="18"/>
      <c r="BJ4025" s="18"/>
      <c r="BK4025" s="18"/>
      <c r="BL4025" s="18"/>
      <c r="BM4025" s="18"/>
      <c r="BN4025" s="18"/>
      <c r="BO4025" s="18"/>
      <c r="BP4025" s="18"/>
      <c r="BQ4025" s="18"/>
    </row>
    <row r="4026" spans="6:69" x14ac:dyDescent="0.25">
      <c r="F4026" s="18"/>
      <c r="G4026" s="18"/>
      <c r="H4026" s="252"/>
      <c r="I4026" s="18"/>
      <c r="J4026" s="18"/>
      <c r="W4026" s="215"/>
      <c r="X4026" s="18"/>
      <c r="Y4026" s="31"/>
      <c r="Z4026" s="31"/>
      <c r="AA4026" s="43"/>
      <c r="AB4026" s="18"/>
      <c r="AC4026" s="18"/>
      <c r="AE4026" s="18"/>
      <c r="AF4026" s="18"/>
      <c r="AG4026" s="18"/>
      <c r="AI4026" s="18"/>
      <c r="AK4026" s="18"/>
      <c r="AL4026" s="18"/>
      <c r="AN4026" s="36"/>
      <c r="AO4026" s="36"/>
      <c r="AP4026" s="36"/>
      <c r="AQ4026" s="36"/>
      <c r="AR4026" s="36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G4026" s="18"/>
      <c r="BH4026" s="18"/>
      <c r="BI4026" s="18"/>
      <c r="BJ4026" s="18"/>
      <c r="BK4026" s="18"/>
      <c r="BL4026" s="18"/>
      <c r="BM4026" s="18"/>
      <c r="BN4026" s="18"/>
      <c r="BO4026" s="18"/>
      <c r="BP4026" s="18"/>
      <c r="BQ4026" s="18"/>
    </row>
    <row r="4027" spans="6:69" x14ac:dyDescent="0.25">
      <c r="F4027" s="18"/>
      <c r="G4027" s="18"/>
      <c r="H4027" s="252"/>
      <c r="I4027" s="18"/>
      <c r="J4027" s="18"/>
      <c r="W4027" s="215"/>
      <c r="X4027" s="18"/>
      <c r="Y4027" s="31"/>
      <c r="Z4027" s="31"/>
      <c r="AA4027" s="43"/>
      <c r="AB4027" s="18"/>
      <c r="AC4027" s="18"/>
      <c r="AE4027" s="18"/>
      <c r="AF4027" s="18"/>
      <c r="AG4027" s="18"/>
      <c r="AI4027" s="18"/>
      <c r="AK4027" s="18"/>
      <c r="AL4027" s="18"/>
      <c r="AN4027" s="36"/>
      <c r="AO4027" s="36"/>
      <c r="AP4027" s="36"/>
      <c r="AQ4027" s="36"/>
      <c r="AR4027" s="36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8"/>
      <c r="BL4027" s="18"/>
      <c r="BM4027" s="18"/>
      <c r="BN4027" s="18"/>
      <c r="BO4027" s="18"/>
      <c r="BP4027" s="18"/>
      <c r="BQ4027" s="18"/>
    </row>
    <row r="4028" spans="6:69" x14ac:dyDescent="0.25">
      <c r="F4028" s="18"/>
      <c r="G4028" s="18"/>
      <c r="H4028" s="252"/>
      <c r="I4028" s="18"/>
      <c r="J4028" s="18"/>
      <c r="W4028" s="215"/>
      <c r="X4028" s="18"/>
      <c r="Y4028" s="31"/>
      <c r="Z4028" s="31"/>
      <c r="AA4028" s="43"/>
      <c r="AB4028" s="18"/>
      <c r="AC4028" s="18"/>
      <c r="AE4028" s="18"/>
      <c r="AF4028" s="18"/>
      <c r="AG4028" s="18"/>
      <c r="AI4028" s="18"/>
      <c r="AK4028" s="18"/>
      <c r="AL4028" s="18"/>
      <c r="AN4028" s="36"/>
      <c r="AO4028" s="36"/>
      <c r="AP4028" s="36"/>
      <c r="AQ4028" s="36"/>
      <c r="AR4028" s="36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G4028" s="18"/>
      <c r="BH4028" s="18"/>
      <c r="BI4028" s="18"/>
      <c r="BJ4028" s="18"/>
      <c r="BK4028" s="18"/>
      <c r="BL4028" s="18"/>
      <c r="BM4028" s="18"/>
      <c r="BN4028" s="18"/>
      <c r="BO4028" s="18"/>
      <c r="BP4028" s="18"/>
      <c r="BQ4028" s="18"/>
    </row>
    <row r="4029" spans="6:69" x14ac:dyDescent="0.25">
      <c r="F4029" s="18"/>
      <c r="G4029" s="18"/>
      <c r="H4029" s="252"/>
      <c r="I4029" s="18"/>
      <c r="J4029" s="18"/>
      <c r="W4029" s="215"/>
      <c r="X4029" s="18"/>
      <c r="Y4029" s="31"/>
      <c r="Z4029" s="31"/>
      <c r="AA4029" s="43"/>
      <c r="AB4029" s="18"/>
      <c r="AC4029" s="18"/>
      <c r="AE4029" s="18"/>
      <c r="AF4029" s="18"/>
      <c r="AG4029" s="18"/>
      <c r="AI4029" s="18"/>
      <c r="AK4029" s="18"/>
      <c r="AL4029" s="18"/>
      <c r="AN4029" s="36"/>
      <c r="AO4029" s="36"/>
      <c r="AP4029" s="36"/>
      <c r="AQ4029" s="36"/>
      <c r="AR4029" s="36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8"/>
      <c r="BL4029" s="18"/>
      <c r="BM4029" s="18"/>
      <c r="BN4029" s="18"/>
      <c r="BO4029" s="18"/>
      <c r="BP4029" s="18"/>
      <c r="BQ4029" s="18"/>
    </row>
    <row r="4030" spans="6:69" x14ac:dyDescent="0.25">
      <c r="F4030" s="18"/>
      <c r="G4030" s="18"/>
      <c r="H4030" s="252"/>
      <c r="I4030" s="18"/>
      <c r="J4030" s="18"/>
      <c r="W4030" s="215"/>
      <c r="X4030" s="18"/>
      <c r="Y4030" s="31"/>
      <c r="Z4030" s="31"/>
      <c r="AA4030" s="43"/>
      <c r="AB4030" s="18"/>
      <c r="AC4030" s="18"/>
      <c r="AE4030" s="18"/>
      <c r="AF4030" s="18"/>
      <c r="AG4030" s="18"/>
      <c r="AI4030" s="18"/>
      <c r="AK4030" s="18"/>
      <c r="AL4030" s="18"/>
      <c r="AN4030" s="36"/>
      <c r="AO4030" s="36"/>
      <c r="AP4030" s="36"/>
      <c r="AQ4030" s="36"/>
      <c r="AR4030" s="36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G4030" s="18"/>
      <c r="BH4030" s="18"/>
      <c r="BI4030" s="18"/>
      <c r="BJ4030" s="18"/>
      <c r="BK4030" s="18"/>
      <c r="BL4030" s="18"/>
      <c r="BM4030" s="18"/>
      <c r="BN4030" s="18"/>
      <c r="BO4030" s="18"/>
      <c r="BP4030" s="18"/>
      <c r="BQ4030" s="18"/>
    </row>
    <row r="4031" spans="6:69" x14ac:dyDescent="0.25">
      <c r="F4031" s="18"/>
      <c r="G4031" s="18"/>
      <c r="H4031" s="252"/>
      <c r="I4031" s="18"/>
      <c r="J4031" s="18"/>
      <c r="W4031" s="215"/>
      <c r="X4031" s="18"/>
      <c r="Y4031" s="31"/>
      <c r="Z4031" s="31"/>
      <c r="AA4031" s="43"/>
      <c r="AB4031" s="18"/>
      <c r="AC4031" s="18"/>
      <c r="AE4031" s="18"/>
      <c r="AF4031" s="18"/>
      <c r="AG4031" s="18"/>
      <c r="AI4031" s="18"/>
      <c r="AK4031" s="18"/>
      <c r="AL4031" s="18"/>
      <c r="AN4031" s="36"/>
      <c r="AO4031" s="36"/>
      <c r="AP4031" s="36"/>
      <c r="AQ4031" s="36"/>
      <c r="AR4031" s="36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G4031" s="18"/>
      <c r="BH4031" s="18"/>
      <c r="BI4031" s="18"/>
      <c r="BJ4031" s="18"/>
      <c r="BK4031" s="18"/>
      <c r="BL4031" s="18"/>
      <c r="BM4031" s="18"/>
      <c r="BN4031" s="18"/>
      <c r="BO4031" s="18"/>
      <c r="BP4031" s="18"/>
      <c r="BQ4031" s="18"/>
    </row>
    <row r="4032" spans="6:69" x14ac:dyDescent="0.25">
      <c r="F4032" s="18"/>
      <c r="G4032" s="18"/>
      <c r="H4032" s="252"/>
      <c r="I4032" s="18"/>
      <c r="J4032" s="18"/>
      <c r="W4032" s="215"/>
      <c r="X4032" s="18"/>
      <c r="Y4032" s="31"/>
      <c r="Z4032" s="31"/>
      <c r="AA4032" s="43"/>
      <c r="AB4032" s="18"/>
      <c r="AC4032" s="18"/>
      <c r="AE4032" s="18"/>
      <c r="AF4032" s="18"/>
      <c r="AG4032" s="18"/>
      <c r="AI4032" s="18"/>
      <c r="AK4032" s="18"/>
      <c r="AL4032" s="18"/>
      <c r="AN4032" s="36"/>
      <c r="AO4032" s="36"/>
      <c r="AP4032" s="36"/>
      <c r="AQ4032" s="36"/>
      <c r="AR4032" s="36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G4032" s="18"/>
      <c r="BH4032" s="18"/>
      <c r="BI4032" s="18"/>
      <c r="BJ4032" s="18"/>
      <c r="BK4032" s="18"/>
      <c r="BL4032" s="18"/>
      <c r="BM4032" s="18"/>
      <c r="BN4032" s="18"/>
      <c r="BO4032" s="18"/>
      <c r="BP4032" s="18"/>
      <c r="BQ4032" s="18"/>
    </row>
    <row r="4033" spans="6:69" x14ac:dyDescent="0.25">
      <c r="F4033" s="18"/>
      <c r="G4033" s="18"/>
      <c r="H4033" s="252"/>
      <c r="I4033" s="18"/>
      <c r="J4033" s="18"/>
      <c r="W4033" s="215"/>
      <c r="X4033" s="18"/>
      <c r="Y4033" s="31"/>
      <c r="Z4033" s="31"/>
      <c r="AA4033" s="43"/>
      <c r="AB4033" s="18"/>
      <c r="AC4033" s="18"/>
      <c r="AE4033" s="18"/>
      <c r="AF4033" s="18"/>
      <c r="AG4033" s="18"/>
      <c r="AI4033" s="18"/>
      <c r="AK4033" s="18"/>
      <c r="AL4033" s="18"/>
      <c r="AN4033" s="36"/>
      <c r="AO4033" s="36"/>
      <c r="AP4033" s="36"/>
      <c r="AQ4033" s="36"/>
      <c r="AR4033" s="36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8"/>
      <c r="BL4033" s="18"/>
      <c r="BM4033" s="18"/>
      <c r="BN4033" s="18"/>
      <c r="BO4033" s="18"/>
      <c r="BP4033" s="18"/>
      <c r="BQ4033" s="18"/>
    </row>
    <row r="4034" spans="6:69" x14ac:dyDescent="0.25">
      <c r="F4034" s="18"/>
      <c r="G4034" s="18"/>
      <c r="H4034" s="252"/>
      <c r="I4034" s="18"/>
      <c r="J4034" s="18"/>
      <c r="W4034" s="215"/>
      <c r="X4034" s="18"/>
      <c r="Y4034" s="31"/>
      <c r="Z4034" s="31"/>
      <c r="AA4034" s="43"/>
      <c r="AB4034" s="18"/>
      <c r="AC4034" s="18"/>
      <c r="AE4034" s="18"/>
      <c r="AF4034" s="18"/>
      <c r="AG4034" s="18"/>
      <c r="AI4034" s="18"/>
      <c r="AK4034" s="18"/>
      <c r="AL4034" s="18"/>
      <c r="AN4034" s="36"/>
      <c r="AO4034" s="36"/>
      <c r="AP4034" s="36"/>
      <c r="AQ4034" s="36"/>
      <c r="AR4034" s="36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G4034" s="18"/>
      <c r="BH4034" s="18"/>
      <c r="BI4034" s="18"/>
      <c r="BJ4034" s="18"/>
      <c r="BK4034" s="18"/>
      <c r="BL4034" s="18"/>
      <c r="BM4034" s="18"/>
      <c r="BN4034" s="18"/>
      <c r="BO4034" s="18"/>
      <c r="BP4034" s="18"/>
      <c r="BQ4034" s="18"/>
    </row>
    <row r="4035" spans="6:69" x14ac:dyDescent="0.25">
      <c r="F4035" s="18"/>
      <c r="G4035" s="18"/>
      <c r="H4035" s="252"/>
      <c r="I4035" s="18"/>
      <c r="J4035" s="18"/>
      <c r="W4035" s="215"/>
      <c r="X4035" s="18"/>
      <c r="Y4035" s="31"/>
      <c r="Z4035" s="31"/>
      <c r="AA4035" s="43"/>
      <c r="AB4035" s="18"/>
      <c r="AC4035" s="18"/>
      <c r="AE4035" s="18"/>
      <c r="AF4035" s="18"/>
      <c r="AG4035" s="18"/>
      <c r="AI4035" s="18"/>
      <c r="AK4035" s="18"/>
      <c r="AL4035" s="18"/>
      <c r="AN4035" s="36"/>
      <c r="AO4035" s="36"/>
      <c r="AP4035" s="36"/>
      <c r="AQ4035" s="36"/>
      <c r="AR4035" s="36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8"/>
      <c r="BL4035" s="18"/>
      <c r="BM4035" s="18"/>
      <c r="BN4035" s="18"/>
      <c r="BO4035" s="18"/>
      <c r="BP4035" s="18"/>
      <c r="BQ4035" s="18"/>
    </row>
    <row r="4036" spans="6:69" x14ac:dyDescent="0.25">
      <c r="F4036" s="18"/>
      <c r="G4036" s="18"/>
      <c r="H4036" s="252"/>
      <c r="I4036" s="18"/>
      <c r="J4036" s="18"/>
      <c r="W4036" s="215"/>
      <c r="X4036" s="18"/>
      <c r="Y4036" s="31"/>
      <c r="Z4036" s="31"/>
      <c r="AA4036" s="43"/>
      <c r="AB4036" s="18"/>
      <c r="AC4036" s="18"/>
      <c r="AE4036" s="18"/>
      <c r="AF4036" s="18"/>
      <c r="AG4036" s="18"/>
      <c r="AI4036" s="18"/>
      <c r="AK4036" s="18"/>
      <c r="AL4036" s="18"/>
      <c r="AN4036" s="36"/>
      <c r="AO4036" s="36"/>
      <c r="AP4036" s="36"/>
      <c r="AQ4036" s="36"/>
      <c r="AR4036" s="36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G4036" s="18"/>
      <c r="BH4036" s="18"/>
      <c r="BI4036" s="18"/>
      <c r="BJ4036" s="18"/>
      <c r="BK4036" s="18"/>
      <c r="BL4036" s="18"/>
      <c r="BM4036" s="18"/>
      <c r="BN4036" s="18"/>
      <c r="BO4036" s="18"/>
      <c r="BP4036" s="18"/>
      <c r="BQ4036" s="18"/>
    </row>
    <row r="4037" spans="6:69" x14ac:dyDescent="0.25">
      <c r="F4037" s="18"/>
      <c r="G4037" s="18"/>
      <c r="H4037" s="252"/>
      <c r="I4037" s="18"/>
      <c r="J4037" s="18"/>
      <c r="W4037" s="215"/>
      <c r="X4037" s="18"/>
      <c r="Y4037" s="31"/>
      <c r="Z4037" s="31"/>
      <c r="AA4037" s="43"/>
      <c r="AB4037" s="18"/>
      <c r="AC4037" s="18"/>
      <c r="AE4037" s="18"/>
      <c r="AF4037" s="18"/>
      <c r="AG4037" s="18"/>
      <c r="AI4037" s="18"/>
      <c r="AK4037" s="18"/>
      <c r="AL4037" s="18"/>
      <c r="AN4037" s="36"/>
      <c r="AO4037" s="36"/>
      <c r="AP4037" s="36"/>
      <c r="AQ4037" s="36"/>
      <c r="AR4037" s="36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8"/>
      <c r="BL4037" s="18"/>
      <c r="BM4037" s="18"/>
      <c r="BN4037" s="18"/>
      <c r="BO4037" s="18"/>
      <c r="BP4037" s="18"/>
      <c r="BQ4037" s="18"/>
    </row>
    <row r="4038" spans="6:69" x14ac:dyDescent="0.25">
      <c r="F4038" s="18"/>
      <c r="G4038" s="18"/>
      <c r="H4038" s="252"/>
      <c r="I4038" s="18"/>
      <c r="J4038" s="18"/>
      <c r="W4038" s="215"/>
      <c r="X4038" s="18"/>
      <c r="Y4038" s="31"/>
      <c r="Z4038" s="31"/>
      <c r="AA4038" s="43"/>
      <c r="AB4038" s="18"/>
      <c r="AC4038" s="18"/>
      <c r="AE4038" s="18"/>
      <c r="AF4038" s="18"/>
      <c r="AG4038" s="18"/>
      <c r="AI4038" s="18"/>
      <c r="AK4038" s="18"/>
      <c r="AL4038" s="18"/>
      <c r="AN4038" s="36"/>
      <c r="AO4038" s="36"/>
      <c r="AP4038" s="36"/>
      <c r="AQ4038" s="36"/>
      <c r="AR4038" s="36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G4038" s="18"/>
      <c r="BH4038" s="18"/>
      <c r="BI4038" s="18"/>
      <c r="BJ4038" s="18"/>
      <c r="BK4038" s="18"/>
      <c r="BL4038" s="18"/>
      <c r="BM4038" s="18"/>
      <c r="BN4038" s="18"/>
      <c r="BO4038" s="18"/>
      <c r="BP4038" s="18"/>
      <c r="BQ4038" s="18"/>
    </row>
    <row r="4039" spans="6:69" x14ac:dyDescent="0.25">
      <c r="F4039" s="18"/>
      <c r="G4039" s="18"/>
      <c r="H4039" s="252"/>
      <c r="I4039" s="18"/>
      <c r="J4039" s="18"/>
      <c r="W4039" s="215"/>
      <c r="X4039" s="18"/>
      <c r="Y4039" s="31"/>
      <c r="Z4039" s="31"/>
      <c r="AA4039" s="43"/>
      <c r="AB4039" s="18"/>
      <c r="AC4039" s="18"/>
      <c r="AE4039" s="18"/>
      <c r="AF4039" s="18"/>
      <c r="AG4039" s="18"/>
      <c r="AI4039" s="18"/>
      <c r="AK4039" s="18"/>
      <c r="AL4039" s="18"/>
      <c r="AN4039" s="36"/>
      <c r="AO4039" s="36"/>
      <c r="AP4039" s="36"/>
      <c r="AQ4039" s="36"/>
      <c r="AR4039" s="36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8"/>
      <c r="BL4039" s="18"/>
      <c r="BM4039" s="18"/>
      <c r="BN4039" s="18"/>
      <c r="BO4039" s="18"/>
      <c r="BP4039" s="18"/>
      <c r="BQ4039" s="18"/>
    </row>
    <row r="4040" spans="6:69" x14ac:dyDescent="0.25">
      <c r="F4040" s="18"/>
      <c r="G4040" s="18"/>
      <c r="H4040" s="252"/>
      <c r="I4040" s="18"/>
      <c r="J4040" s="18"/>
      <c r="W4040" s="215"/>
      <c r="X4040" s="18"/>
      <c r="Y4040" s="31"/>
      <c r="Z4040" s="31"/>
      <c r="AA4040" s="43"/>
      <c r="AB4040" s="18"/>
      <c r="AC4040" s="18"/>
      <c r="AE4040" s="18"/>
      <c r="AF4040" s="18"/>
      <c r="AG4040" s="18"/>
      <c r="AI4040" s="18"/>
      <c r="AK4040" s="18"/>
      <c r="AL4040" s="18"/>
      <c r="AN4040" s="36"/>
      <c r="AO4040" s="36"/>
      <c r="AP4040" s="36"/>
      <c r="AQ4040" s="36"/>
      <c r="AR4040" s="36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G4040" s="18"/>
      <c r="BH4040" s="18"/>
      <c r="BI4040" s="18"/>
      <c r="BJ4040" s="18"/>
      <c r="BK4040" s="18"/>
      <c r="BL4040" s="18"/>
      <c r="BM4040" s="18"/>
      <c r="BN4040" s="18"/>
      <c r="BO4040" s="18"/>
      <c r="BP4040" s="18"/>
      <c r="BQ4040" s="18"/>
    </row>
    <row r="4041" spans="6:69" x14ac:dyDescent="0.25">
      <c r="F4041" s="18"/>
      <c r="G4041" s="18"/>
      <c r="H4041" s="252"/>
      <c r="I4041" s="18"/>
      <c r="J4041" s="18"/>
      <c r="W4041" s="215"/>
      <c r="X4041" s="18"/>
      <c r="Y4041" s="31"/>
      <c r="Z4041" s="31"/>
      <c r="AA4041" s="43"/>
      <c r="AB4041" s="18"/>
      <c r="AC4041" s="18"/>
      <c r="AE4041" s="18"/>
      <c r="AF4041" s="18"/>
      <c r="AG4041" s="18"/>
      <c r="AI4041" s="18"/>
      <c r="AK4041" s="18"/>
      <c r="AL4041" s="18"/>
      <c r="AN4041" s="36"/>
      <c r="AO4041" s="36"/>
      <c r="AP4041" s="36"/>
      <c r="AQ4041" s="36"/>
      <c r="AR4041" s="36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8"/>
      <c r="BL4041" s="18"/>
      <c r="BM4041" s="18"/>
      <c r="BN4041" s="18"/>
      <c r="BO4041" s="18"/>
      <c r="BP4041" s="18"/>
      <c r="BQ4041" s="18"/>
    </row>
    <row r="4042" spans="6:69" x14ac:dyDescent="0.25">
      <c r="F4042" s="18"/>
      <c r="G4042" s="18"/>
      <c r="H4042" s="252"/>
      <c r="I4042" s="18"/>
      <c r="J4042" s="18"/>
      <c r="W4042" s="215"/>
      <c r="X4042" s="18"/>
      <c r="Y4042" s="31"/>
      <c r="Z4042" s="31"/>
      <c r="AA4042" s="43"/>
      <c r="AB4042" s="18"/>
      <c r="AC4042" s="18"/>
      <c r="AE4042" s="18"/>
      <c r="AF4042" s="18"/>
      <c r="AG4042" s="18"/>
      <c r="AI4042" s="18"/>
      <c r="AK4042" s="18"/>
      <c r="AL4042" s="18"/>
      <c r="AN4042" s="36"/>
      <c r="AO4042" s="36"/>
      <c r="AP4042" s="36"/>
      <c r="AQ4042" s="36"/>
      <c r="AR4042" s="36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G4042" s="18"/>
      <c r="BH4042" s="18"/>
      <c r="BI4042" s="18"/>
      <c r="BJ4042" s="18"/>
      <c r="BK4042" s="18"/>
      <c r="BL4042" s="18"/>
      <c r="BM4042" s="18"/>
      <c r="BN4042" s="18"/>
      <c r="BO4042" s="18"/>
      <c r="BP4042" s="18"/>
      <c r="BQ4042" s="18"/>
    </row>
    <row r="4043" spans="6:69" x14ac:dyDescent="0.25">
      <c r="F4043" s="18"/>
      <c r="G4043" s="18"/>
      <c r="H4043" s="252"/>
      <c r="I4043" s="18"/>
      <c r="J4043" s="18"/>
      <c r="W4043" s="215"/>
      <c r="X4043" s="18"/>
      <c r="Y4043" s="31"/>
      <c r="Z4043" s="31"/>
      <c r="AA4043" s="43"/>
      <c r="AB4043" s="18"/>
      <c r="AC4043" s="18"/>
      <c r="AE4043" s="18"/>
      <c r="AF4043" s="18"/>
      <c r="AG4043" s="18"/>
      <c r="AI4043" s="18"/>
      <c r="AK4043" s="18"/>
      <c r="AL4043" s="18"/>
      <c r="AN4043" s="36"/>
      <c r="AO4043" s="36"/>
      <c r="AP4043" s="36"/>
      <c r="AQ4043" s="36"/>
      <c r="AR4043" s="36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8"/>
      <c r="BL4043" s="18"/>
      <c r="BM4043" s="18"/>
      <c r="BN4043" s="18"/>
      <c r="BO4043" s="18"/>
      <c r="BP4043" s="18"/>
      <c r="BQ4043" s="18"/>
    </row>
    <row r="4044" spans="6:69" x14ac:dyDescent="0.25">
      <c r="F4044" s="18"/>
      <c r="G4044" s="18"/>
      <c r="H4044" s="252"/>
      <c r="I4044" s="18"/>
      <c r="J4044" s="18"/>
      <c r="W4044" s="215"/>
      <c r="X4044" s="18"/>
      <c r="Y4044" s="31"/>
      <c r="Z4044" s="31"/>
      <c r="AA4044" s="43"/>
      <c r="AB4044" s="18"/>
      <c r="AC4044" s="18"/>
      <c r="AE4044" s="18"/>
      <c r="AF4044" s="18"/>
      <c r="AG4044" s="18"/>
      <c r="AI4044" s="18"/>
      <c r="AK4044" s="18"/>
      <c r="AL4044" s="18"/>
      <c r="AN4044" s="36"/>
      <c r="AO4044" s="36"/>
      <c r="AP4044" s="36"/>
      <c r="AQ4044" s="36"/>
      <c r="AR4044" s="36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G4044" s="18"/>
      <c r="BH4044" s="18"/>
      <c r="BI4044" s="18"/>
      <c r="BJ4044" s="18"/>
      <c r="BK4044" s="18"/>
      <c r="BL4044" s="18"/>
      <c r="BM4044" s="18"/>
      <c r="BN4044" s="18"/>
      <c r="BO4044" s="18"/>
      <c r="BP4044" s="18"/>
      <c r="BQ4044" s="18"/>
    </row>
    <row r="4045" spans="6:69" x14ac:dyDescent="0.25">
      <c r="F4045" s="18"/>
      <c r="G4045" s="18"/>
      <c r="H4045" s="252"/>
      <c r="I4045" s="18"/>
      <c r="J4045" s="18"/>
      <c r="W4045" s="215"/>
      <c r="X4045" s="18"/>
      <c r="Y4045" s="31"/>
      <c r="Z4045" s="31"/>
      <c r="AA4045" s="43"/>
      <c r="AB4045" s="18"/>
      <c r="AC4045" s="18"/>
      <c r="AE4045" s="18"/>
      <c r="AF4045" s="18"/>
      <c r="AG4045" s="18"/>
      <c r="AI4045" s="18"/>
      <c r="AK4045" s="18"/>
      <c r="AL4045" s="18"/>
      <c r="AN4045" s="36"/>
      <c r="AO4045" s="36"/>
      <c r="AP4045" s="36"/>
      <c r="AQ4045" s="36"/>
      <c r="AR4045" s="36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8"/>
      <c r="BL4045" s="18"/>
      <c r="BM4045" s="18"/>
      <c r="BN4045" s="18"/>
      <c r="BO4045" s="18"/>
      <c r="BP4045" s="18"/>
      <c r="BQ4045" s="18"/>
    </row>
    <row r="4046" spans="6:69" x14ac:dyDescent="0.25">
      <c r="F4046" s="18"/>
      <c r="G4046" s="18"/>
      <c r="H4046" s="252"/>
      <c r="I4046" s="18"/>
      <c r="J4046" s="18"/>
      <c r="W4046" s="215"/>
      <c r="X4046" s="18"/>
      <c r="Y4046" s="31"/>
      <c r="Z4046" s="31"/>
      <c r="AA4046" s="43"/>
      <c r="AB4046" s="18"/>
      <c r="AC4046" s="18"/>
      <c r="AE4046" s="18"/>
      <c r="AF4046" s="18"/>
      <c r="AG4046" s="18"/>
      <c r="AI4046" s="18"/>
      <c r="AK4046" s="18"/>
      <c r="AL4046" s="18"/>
      <c r="AN4046" s="36"/>
      <c r="AO4046" s="36"/>
      <c r="AP4046" s="36"/>
      <c r="AQ4046" s="36"/>
      <c r="AR4046" s="36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G4046" s="18"/>
      <c r="BH4046" s="18"/>
      <c r="BI4046" s="18"/>
      <c r="BJ4046" s="18"/>
      <c r="BK4046" s="18"/>
      <c r="BL4046" s="18"/>
      <c r="BM4046" s="18"/>
      <c r="BN4046" s="18"/>
      <c r="BO4046" s="18"/>
      <c r="BP4046" s="18"/>
      <c r="BQ4046" s="18"/>
    </row>
    <row r="4047" spans="6:69" x14ac:dyDescent="0.25">
      <c r="F4047" s="18"/>
      <c r="G4047" s="18"/>
      <c r="H4047" s="252"/>
      <c r="I4047" s="18"/>
      <c r="J4047" s="18"/>
      <c r="W4047" s="215"/>
      <c r="X4047" s="18"/>
      <c r="Y4047" s="31"/>
      <c r="Z4047" s="31"/>
      <c r="AA4047" s="43"/>
      <c r="AB4047" s="18"/>
      <c r="AC4047" s="18"/>
      <c r="AE4047" s="18"/>
      <c r="AF4047" s="18"/>
      <c r="AG4047" s="18"/>
      <c r="AI4047" s="18"/>
      <c r="AK4047" s="18"/>
      <c r="AL4047" s="18"/>
      <c r="AN4047" s="36"/>
      <c r="AO4047" s="36"/>
      <c r="AP4047" s="36"/>
      <c r="AQ4047" s="36"/>
      <c r="AR4047" s="36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8"/>
      <c r="BL4047" s="18"/>
      <c r="BM4047" s="18"/>
      <c r="BN4047" s="18"/>
      <c r="BO4047" s="18"/>
      <c r="BP4047" s="18"/>
      <c r="BQ4047" s="18"/>
    </row>
    <row r="4048" spans="6:69" x14ac:dyDescent="0.25">
      <c r="F4048" s="18"/>
      <c r="G4048" s="18"/>
      <c r="H4048" s="252"/>
      <c r="I4048" s="18"/>
      <c r="J4048" s="18"/>
      <c r="W4048" s="215"/>
      <c r="X4048" s="18"/>
      <c r="Y4048" s="31"/>
      <c r="Z4048" s="31"/>
      <c r="AA4048" s="43"/>
      <c r="AB4048" s="18"/>
      <c r="AC4048" s="18"/>
      <c r="AE4048" s="18"/>
      <c r="AF4048" s="18"/>
      <c r="AG4048" s="18"/>
      <c r="AI4048" s="18"/>
      <c r="AK4048" s="18"/>
      <c r="AL4048" s="18"/>
      <c r="AN4048" s="36"/>
      <c r="AO4048" s="36"/>
      <c r="AP4048" s="36"/>
      <c r="AQ4048" s="36"/>
      <c r="AR4048" s="36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G4048" s="18"/>
      <c r="BH4048" s="18"/>
      <c r="BI4048" s="18"/>
      <c r="BJ4048" s="18"/>
      <c r="BK4048" s="18"/>
      <c r="BL4048" s="18"/>
      <c r="BM4048" s="18"/>
      <c r="BN4048" s="18"/>
      <c r="BO4048" s="18"/>
      <c r="BP4048" s="18"/>
      <c r="BQ4048" s="18"/>
    </row>
    <row r="4049" spans="6:69" x14ac:dyDescent="0.25">
      <c r="F4049" s="18"/>
      <c r="G4049" s="18"/>
      <c r="H4049" s="252"/>
      <c r="I4049" s="18"/>
      <c r="J4049" s="18"/>
      <c r="W4049" s="215"/>
      <c r="X4049" s="18"/>
      <c r="Y4049" s="31"/>
      <c r="Z4049" s="31"/>
      <c r="AA4049" s="43"/>
      <c r="AB4049" s="18"/>
      <c r="AC4049" s="18"/>
      <c r="AE4049" s="18"/>
      <c r="AF4049" s="18"/>
      <c r="AG4049" s="18"/>
      <c r="AI4049" s="18"/>
      <c r="AK4049" s="18"/>
      <c r="AL4049" s="18"/>
      <c r="AN4049" s="36"/>
      <c r="AO4049" s="36"/>
      <c r="AP4049" s="36"/>
      <c r="AQ4049" s="36"/>
      <c r="AR4049" s="36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8"/>
      <c r="BL4049" s="18"/>
      <c r="BM4049" s="18"/>
      <c r="BN4049" s="18"/>
      <c r="BO4049" s="18"/>
      <c r="BP4049" s="18"/>
      <c r="BQ4049" s="18"/>
    </row>
    <row r="4050" spans="6:69" x14ac:dyDescent="0.25">
      <c r="F4050" s="18"/>
      <c r="G4050" s="18"/>
      <c r="H4050" s="252"/>
      <c r="I4050" s="18"/>
      <c r="J4050" s="18"/>
      <c r="W4050" s="215"/>
      <c r="X4050" s="18"/>
      <c r="Y4050" s="31"/>
      <c r="Z4050" s="31"/>
      <c r="AA4050" s="43"/>
      <c r="AB4050" s="18"/>
      <c r="AC4050" s="18"/>
      <c r="AE4050" s="18"/>
      <c r="AF4050" s="18"/>
      <c r="AG4050" s="18"/>
      <c r="AI4050" s="18"/>
      <c r="AK4050" s="18"/>
      <c r="AL4050" s="18"/>
      <c r="AN4050" s="36"/>
      <c r="AO4050" s="36"/>
      <c r="AP4050" s="36"/>
      <c r="AQ4050" s="36"/>
      <c r="AR4050" s="36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G4050" s="18"/>
      <c r="BH4050" s="18"/>
      <c r="BI4050" s="18"/>
      <c r="BJ4050" s="18"/>
      <c r="BK4050" s="18"/>
      <c r="BL4050" s="18"/>
      <c r="BM4050" s="18"/>
      <c r="BN4050" s="18"/>
      <c r="BO4050" s="18"/>
      <c r="BP4050" s="18"/>
      <c r="BQ4050" s="18"/>
    </row>
    <row r="4051" spans="6:69" x14ac:dyDescent="0.25">
      <c r="F4051" s="18"/>
      <c r="G4051" s="18"/>
      <c r="H4051" s="252"/>
      <c r="I4051" s="18"/>
      <c r="J4051" s="18"/>
      <c r="W4051" s="215"/>
      <c r="X4051" s="18"/>
      <c r="Y4051" s="31"/>
      <c r="Z4051" s="31"/>
      <c r="AA4051" s="43"/>
      <c r="AB4051" s="18"/>
      <c r="AC4051" s="18"/>
      <c r="AE4051" s="18"/>
      <c r="AF4051" s="18"/>
      <c r="AG4051" s="18"/>
      <c r="AI4051" s="18"/>
      <c r="AK4051" s="18"/>
      <c r="AL4051" s="18"/>
      <c r="AN4051" s="36"/>
      <c r="AO4051" s="36"/>
      <c r="AP4051" s="36"/>
      <c r="AQ4051" s="36"/>
      <c r="AR4051" s="36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8"/>
      <c r="BL4051" s="18"/>
      <c r="BM4051" s="18"/>
      <c r="BN4051" s="18"/>
      <c r="BO4051" s="18"/>
      <c r="BP4051" s="18"/>
      <c r="BQ4051" s="18"/>
    </row>
    <row r="4052" spans="6:69" x14ac:dyDescent="0.25">
      <c r="F4052" s="18"/>
      <c r="G4052" s="18"/>
      <c r="H4052" s="252"/>
      <c r="I4052" s="18"/>
      <c r="J4052" s="18"/>
      <c r="W4052" s="215"/>
      <c r="X4052" s="18"/>
      <c r="Y4052" s="31"/>
      <c r="Z4052" s="31"/>
      <c r="AA4052" s="43"/>
      <c r="AB4052" s="18"/>
      <c r="AC4052" s="18"/>
      <c r="AE4052" s="18"/>
      <c r="AF4052" s="18"/>
      <c r="AG4052" s="18"/>
      <c r="AI4052" s="18"/>
      <c r="AK4052" s="18"/>
      <c r="AL4052" s="18"/>
      <c r="AN4052" s="36"/>
      <c r="AO4052" s="36"/>
      <c r="AP4052" s="36"/>
      <c r="AQ4052" s="36"/>
      <c r="AR4052" s="36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G4052" s="18"/>
      <c r="BH4052" s="18"/>
      <c r="BI4052" s="18"/>
      <c r="BJ4052" s="18"/>
      <c r="BK4052" s="18"/>
      <c r="BL4052" s="18"/>
      <c r="BM4052" s="18"/>
      <c r="BN4052" s="18"/>
      <c r="BO4052" s="18"/>
      <c r="BP4052" s="18"/>
      <c r="BQ4052" s="18"/>
    </row>
    <row r="4053" spans="6:69" x14ac:dyDescent="0.25">
      <c r="F4053" s="18"/>
      <c r="G4053" s="18"/>
      <c r="H4053" s="252"/>
      <c r="I4053" s="18"/>
      <c r="J4053" s="18"/>
      <c r="W4053" s="215"/>
      <c r="X4053" s="18"/>
      <c r="Y4053" s="31"/>
      <c r="Z4053" s="31"/>
      <c r="AA4053" s="43"/>
      <c r="AB4053" s="18"/>
      <c r="AC4053" s="18"/>
      <c r="AE4053" s="18"/>
      <c r="AF4053" s="18"/>
      <c r="AG4053" s="18"/>
      <c r="AI4053" s="18"/>
      <c r="AK4053" s="18"/>
      <c r="AL4053" s="18"/>
      <c r="AN4053" s="36"/>
      <c r="AO4053" s="36"/>
      <c r="AP4053" s="36"/>
      <c r="AQ4053" s="36"/>
      <c r="AR4053" s="36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8"/>
      <c r="BL4053" s="18"/>
      <c r="BM4053" s="18"/>
      <c r="BN4053" s="18"/>
      <c r="BO4053" s="18"/>
      <c r="BP4053" s="18"/>
      <c r="BQ4053" s="18"/>
    </row>
    <row r="4054" spans="6:69" x14ac:dyDescent="0.25">
      <c r="F4054" s="18"/>
      <c r="G4054" s="18"/>
      <c r="H4054" s="252"/>
      <c r="I4054" s="18"/>
      <c r="J4054" s="18"/>
      <c r="W4054" s="215"/>
      <c r="X4054" s="18"/>
      <c r="Y4054" s="31"/>
      <c r="Z4054" s="31"/>
      <c r="AA4054" s="43"/>
      <c r="AB4054" s="18"/>
      <c r="AC4054" s="18"/>
      <c r="AE4054" s="18"/>
      <c r="AF4054" s="18"/>
      <c r="AG4054" s="18"/>
      <c r="AI4054" s="18"/>
      <c r="AK4054" s="18"/>
      <c r="AL4054" s="18"/>
      <c r="AN4054" s="36"/>
      <c r="AO4054" s="36"/>
      <c r="AP4054" s="36"/>
      <c r="AQ4054" s="36"/>
      <c r="AR4054" s="36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G4054" s="18"/>
      <c r="BH4054" s="18"/>
      <c r="BI4054" s="18"/>
      <c r="BJ4054" s="18"/>
      <c r="BK4054" s="18"/>
      <c r="BL4054" s="18"/>
      <c r="BM4054" s="18"/>
      <c r="BN4054" s="18"/>
      <c r="BO4054" s="18"/>
      <c r="BP4054" s="18"/>
      <c r="BQ4054" s="18"/>
    </row>
    <row r="4055" spans="6:69" x14ac:dyDescent="0.25">
      <c r="F4055" s="18"/>
      <c r="G4055" s="18"/>
      <c r="H4055" s="252"/>
      <c r="I4055" s="18"/>
      <c r="J4055" s="18"/>
      <c r="W4055" s="215"/>
      <c r="X4055" s="18"/>
      <c r="Y4055" s="31"/>
      <c r="Z4055" s="31"/>
      <c r="AA4055" s="43"/>
      <c r="AB4055" s="18"/>
      <c r="AC4055" s="18"/>
      <c r="AE4055" s="18"/>
      <c r="AF4055" s="18"/>
      <c r="AG4055" s="18"/>
      <c r="AI4055" s="18"/>
      <c r="AK4055" s="18"/>
      <c r="AL4055" s="18"/>
      <c r="AN4055" s="36"/>
      <c r="AO4055" s="36"/>
      <c r="AP4055" s="36"/>
      <c r="AQ4055" s="36"/>
      <c r="AR4055" s="36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8"/>
      <c r="BL4055" s="18"/>
      <c r="BM4055" s="18"/>
      <c r="BN4055" s="18"/>
      <c r="BO4055" s="18"/>
      <c r="BP4055" s="18"/>
      <c r="BQ4055" s="18"/>
    </row>
    <row r="4056" spans="6:69" x14ac:dyDescent="0.25">
      <c r="F4056" s="18"/>
      <c r="G4056" s="18"/>
      <c r="H4056" s="252"/>
      <c r="I4056" s="18"/>
      <c r="J4056" s="18"/>
      <c r="W4056" s="215"/>
      <c r="X4056" s="18"/>
      <c r="Y4056" s="31"/>
      <c r="Z4056" s="31"/>
      <c r="AA4056" s="43"/>
      <c r="AB4056" s="18"/>
      <c r="AC4056" s="18"/>
      <c r="AE4056" s="18"/>
      <c r="AF4056" s="18"/>
      <c r="AG4056" s="18"/>
      <c r="AI4056" s="18"/>
      <c r="AK4056" s="18"/>
      <c r="AL4056" s="18"/>
      <c r="AN4056" s="36"/>
      <c r="AO4056" s="36"/>
      <c r="AP4056" s="36"/>
      <c r="AQ4056" s="36"/>
      <c r="AR4056" s="36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G4056" s="18"/>
      <c r="BH4056" s="18"/>
      <c r="BI4056" s="18"/>
      <c r="BJ4056" s="18"/>
      <c r="BK4056" s="18"/>
      <c r="BL4056" s="18"/>
      <c r="BM4056" s="18"/>
      <c r="BN4056" s="18"/>
      <c r="BO4056" s="18"/>
      <c r="BP4056" s="18"/>
      <c r="BQ4056" s="18"/>
    </row>
    <row r="4057" spans="6:69" x14ac:dyDescent="0.25">
      <c r="F4057" s="18"/>
      <c r="G4057" s="18"/>
      <c r="H4057" s="252"/>
      <c r="I4057" s="18"/>
      <c r="J4057" s="18"/>
      <c r="W4057" s="215"/>
      <c r="X4057" s="18"/>
      <c r="Y4057" s="31"/>
      <c r="Z4057" s="31"/>
      <c r="AA4057" s="43"/>
      <c r="AB4057" s="18"/>
      <c r="AC4057" s="18"/>
      <c r="AE4057" s="18"/>
      <c r="AF4057" s="18"/>
      <c r="AG4057" s="18"/>
      <c r="AI4057" s="18"/>
      <c r="AK4057" s="18"/>
      <c r="AL4057" s="18"/>
      <c r="AN4057" s="36"/>
      <c r="AO4057" s="36"/>
      <c r="AP4057" s="36"/>
      <c r="AQ4057" s="36"/>
      <c r="AR4057" s="36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8"/>
      <c r="BL4057" s="18"/>
      <c r="BM4057" s="18"/>
      <c r="BN4057" s="18"/>
      <c r="BO4057" s="18"/>
      <c r="BP4057" s="18"/>
      <c r="BQ4057" s="18"/>
    </row>
    <row r="4058" spans="6:69" x14ac:dyDescent="0.25">
      <c r="F4058" s="18"/>
      <c r="G4058" s="18"/>
      <c r="H4058" s="252"/>
      <c r="I4058" s="18"/>
      <c r="J4058" s="18"/>
      <c r="W4058" s="215"/>
      <c r="X4058" s="18"/>
      <c r="Y4058" s="31"/>
      <c r="Z4058" s="31"/>
      <c r="AA4058" s="43"/>
      <c r="AB4058" s="18"/>
      <c r="AC4058" s="18"/>
      <c r="AE4058" s="18"/>
      <c r="AF4058" s="18"/>
      <c r="AG4058" s="18"/>
      <c r="AI4058" s="18"/>
      <c r="AK4058" s="18"/>
      <c r="AL4058" s="18"/>
      <c r="AN4058" s="36"/>
      <c r="AO4058" s="36"/>
      <c r="AP4058" s="36"/>
      <c r="AQ4058" s="36"/>
      <c r="AR4058" s="36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G4058" s="18"/>
      <c r="BH4058" s="18"/>
      <c r="BI4058" s="18"/>
      <c r="BJ4058" s="18"/>
      <c r="BK4058" s="18"/>
      <c r="BL4058" s="18"/>
      <c r="BM4058" s="18"/>
      <c r="BN4058" s="18"/>
      <c r="BO4058" s="18"/>
      <c r="BP4058" s="18"/>
      <c r="BQ4058" s="18"/>
    </row>
    <row r="4059" spans="6:69" x14ac:dyDescent="0.25">
      <c r="F4059" s="18"/>
      <c r="G4059" s="18"/>
      <c r="H4059" s="252"/>
      <c r="I4059" s="18"/>
      <c r="J4059" s="18"/>
      <c r="W4059" s="215"/>
      <c r="X4059" s="18"/>
      <c r="Y4059" s="31"/>
      <c r="Z4059" s="31"/>
      <c r="AA4059" s="43"/>
      <c r="AB4059" s="18"/>
      <c r="AC4059" s="18"/>
      <c r="AE4059" s="18"/>
      <c r="AF4059" s="18"/>
      <c r="AG4059" s="18"/>
      <c r="AI4059" s="18"/>
      <c r="AK4059" s="18"/>
      <c r="AL4059" s="18"/>
      <c r="AN4059" s="36"/>
      <c r="AO4059" s="36"/>
      <c r="AP4059" s="36"/>
      <c r="AQ4059" s="36"/>
      <c r="AR4059" s="36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8"/>
      <c r="BL4059" s="18"/>
      <c r="BM4059" s="18"/>
      <c r="BN4059" s="18"/>
      <c r="BO4059" s="18"/>
      <c r="BP4059" s="18"/>
      <c r="BQ4059" s="18"/>
    </row>
    <row r="4060" spans="6:69" x14ac:dyDescent="0.25">
      <c r="F4060" s="18"/>
      <c r="G4060" s="18"/>
      <c r="H4060" s="252"/>
      <c r="I4060" s="18"/>
      <c r="J4060" s="18"/>
      <c r="W4060" s="215"/>
      <c r="X4060" s="18"/>
      <c r="Y4060" s="31"/>
      <c r="Z4060" s="31"/>
      <c r="AA4060" s="43"/>
      <c r="AB4060" s="18"/>
      <c r="AC4060" s="18"/>
      <c r="AE4060" s="18"/>
      <c r="AF4060" s="18"/>
      <c r="AG4060" s="18"/>
      <c r="AI4060" s="18"/>
      <c r="AK4060" s="18"/>
      <c r="AL4060" s="18"/>
      <c r="AN4060" s="36"/>
      <c r="AO4060" s="36"/>
      <c r="AP4060" s="36"/>
      <c r="AQ4060" s="36"/>
      <c r="AR4060" s="36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G4060" s="18"/>
      <c r="BH4060" s="18"/>
      <c r="BI4060" s="18"/>
      <c r="BJ4060" s="18"/>
      <c r="BK4060" s="18"/>
      <c r="BL4060" s="18"/>
      <c r="BM4060" s="18"/>
      <c r="BN4060" s="18"/>
      <c r="BO4060" s="18"/>
      <c r="BP4060" s="18"/>
      <c r="BQ4060" s="18"/>
    </row>
    <row r="4061" spans="6:69" x14ac:dyDescent="0.25">
      <c r="F4061" s="18"/>
      <c r="G4061" s="18"/>
      <c r="H4061" s="252"/>
      <c r="I4061" s="18"/>
      <c r="J4061" s="18"/>
      <c r="W4061" s="215"/>
      <c r="X4061" s="18"/>
      <c r="Y4061" s="31"/>
      <c r="Z4061" s="31"/>
      <c r="AA4061" s="43"/>
      <c r="AB4061" s="18"/>
      <c r="AC4061" s="18"/>
      <c r="AE4061" s="18"/>
      <c r="AF4061" s="18"/>
      <c r="AG4061" s="18"/>
      <c r="AI4061" s="18"/>
      <c r="AK4061" s="18"/>
      <c r="AL4061" s="18"/>
      <c r="AN4061" s="36"/>
      <c r="AO4061" s="36"/>
      <c r="AP4061" s="36"/>
      <c r="AQ4061" s="36"/>
      <c r="AR4061" s="36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8"/>
      <c r="BL4061" s="18"/>
      <c r="BM4061" s="18"/>
      <c r="BN4061" s="18"/>
      <c r="BO4061" s="18"/>
      <c r="BP4061" s="18"/>
      <c r="BQ4061" s="18"/>
    </row>
    <row r="4062" spans="6:69" x14ac:dyDescent="0.25">
      <c r="F4062" s="18"/>
      <c r="G4062" s="18"/>
      <c r="H4062" s="252"/>
      <c r="I4062" s="18"/>
      <c r="J4062" s="18"/>
      <c r="W4062" s="215"/>
      <c r="X4062" s="18"/>
      <c r="Y4062" s="31"/>
      <c r="Z4062" s="31"/>
      <c r="AA4062" s="43"/>
      <c r="AB4062" s="18"/>
      <c r="AC4062" s="18"/>
      <c r="AE4062" s="18"/>
      <c r="AF4062" s="18"/>
      <c r="AG4062" s="18"/>
      <c r="AI4062" s="18"/>
      <c r="AK4062" s="18"/>
      <c r="AL4062" s="18"/>
      <c r="AN4062" s="36"/>
      <c r="AO4062" s="36"/>
      <c r="AP4062" s="36"/>
      <c r="AQ4062" s="36"/>
      <c r="AR4062" s="36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G4062" s="18"/>
      <c r="BH4062" s="18"/>
      <c r="BI4062" s="18"/>
      <c r="BJ4062" s="18"/>
      <c r="BK4062" s="18"/>
      <c r="BL4062" s="18"/>
      <c r="BM4062" s="18"/>
      <c r="BN4062" s="18"/>
      <c r="BO4062" s="18"/>
      <c r="BP4062" s="18"/>
      <c r="BQ4062" s="18"/>
    </row>
    <row r="4063" spans="6:69" x14ac:dyDescent="0.25">
      <c r="F4063" s="18"/>
      <c r="G4063" s="18"/>
      <c r="H4063" s="252"/>
      <c r="I4063" s="18"/>
      <c r="J4063" s="18"/>
      <c r="W4063" s="215"/>
      <c r="X4063" s="18"/>
      <c r="Y4063" s="31"/>
      <c r="Z4063" s="31"/>
      <c r="AA4063" s="43"/>
      <c r="AB4063" s="18"/>
      <c r="AC4063" s="18"/>
      <c r="AE4063" s="18"/>
      <c r="AF4063" s="18"/>
      <c r="AG4063" s="18"/>
      <c r="AI4063" s="18"/>
      <c r="AK4063" s="18"/>
      <c r="AL4063" s="18"/>
      <c r="AN4063" s="36"/>
      <c r="AO4063" s="36"/>
      <c r="AP4063" s="36"/>
      <c r="AQ4063" s="36"/>
      <c r="AR4063" s="36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8"/>
      <c r="BL4063" s="18"/>
      <c r="BM4063" s="18"/>
      <c r="BN4063" s="18"/>
      <c r="BO4063" s="18"/>
      <c r="BP4063" s="18"/>
      <c r="BQ4063" s="18"/>
    </row>
    <row r="4064" spans="6:69" x14ac:dyDescent="0.25">
      <c r="F4064" s="18"/>
      <c r="G4064" s="18"/>
      <c r="H4064" s="252"/>
      <c r="I4064" s="18"/>
      <c r="J4064" s="18"/>
      <c r="W4064" s="215"/>
      <c r="X4064" s="18"/>
      <c r="Y4064" s="31"/>
      <c r="Z4064" s="31"/>
      <c r="AA4064" s="43"/>
      <c r="AB4064" s="18"/>
      <c r="AC4064" s="18"/>
      <c r="AE4064" s="18"/>
      <c r="AF4064" s="18"/>
      <c r="AG4064" s="18"/>
      <c r="AI4064" s="18"/>
      <c r="AK4064" s="18"/>
      <c r="AL4064" s="18"/>
      <c r="AN4064" s="36"/>
      <c r="AO4064" s="36"/>
      <c r="AP4064" s="36"/>
      <c r="AQ4064" s="36"/>
      <c r="AR4064" s="36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G4064" s="18"/>
      <c r="BH4064" s="18"/>
      <c r="BI4064" s="18"/>
      <c r="BJ4064" s="18"/>
      <c r="BK4064" s="18"/>
      <c r="BL4064" s="18"/>
      <c r="BM4064" s="18"/>
      <c r="BN4064" s="18"/>
      <c r="BO4064" s="18"/>
      <c r="BP4064" s="18"/>
      <c r="BQ4064" s="18"/>
    </row>
    <row r="4065" spans="6:69" x14ac:dyDescent="0.25">
      <c r="F4065" s="18"/>
      <c r="G4065" s="18"/>
      <c r="H4065" s="252"/>
      <c r="I4065" s="18"/>
      <c r="J4065" s="18"/>
      <c r="W4065" s="215"/>
      <c r="X4065" s="18"/>
      <c r="Y4065" s="31"/>
      <c r="Z4065" s="31"/>
      <c r="AA4065" s="43"/>
      <c r="AB4065" s="18"/>
      <c r="AC4065" s="18"/>
      <c r="AE4065" s="18"/>
      <c r="AF4065" s="18"/>
      <c r="AG4065" s="18"/>
      <c r="AI4065" s="18"/>
      <c r="AK4065" s="18"/>
      <c r="AL4065" s="18"/>
      <c r="AN4065" s="36"/>
      <c r="AO4065" s="36"/>
      <c r="AP4065" s="36"/>
      <c r="AQ4065" s="36"/>
      <c r="AR4065" s="36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8"/>
      <c r="BL4065" s="18"/>
      <c r="BM4065" s="18"/>
      <c r="BN4065" s="18"/>
      <c r="BO4065" s="18"/>
      <c r="BP4065" s="18"/>
      <c r="BQ4065" s="18"/>
    </row>
    <row r="4066" spans="6:69" x14ac:dyDescent="0.25">
      <c r="F4066" s="18"/>
      <c r="G4066" s="18"/>
      <c r="H4066" s="252"/>
      <c r="I4066" s="18"/>
      <c r="J4066" s="18"/>
      <c r="W4066" s="215"/>
      <c r="X4066" s="18"/>
      <c r="Y4066" s="31"/>
      <c r="Z4066" s="31"/>
      <c r="AA4066" s="43"/>
      <c r="AB4066" s="18"/>
      <c r="AC4066" s="18"/>
      <c r="AE4066" s="18"/>
      <c r="AF4066" s="18"/>
      <c r="AG4066" s="18"/>
      <c r="AI4066" s="18"/>
      <c r="AK4066" s="18"/>
      <c r="AL4066" s="18"/>
      <c r="AN4066" s="36"/>
      <c r="AO4066" s="36"/>
      <c r="AP4066" s="36"/>
      <c r="AQ4066" s="36"/>
      <c r="AR4066" s="36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G4066" s="18"/>
      <c r="BH4066" s="18"/>
      <c r="BI4066" s="18"/>
      <c r="BJ4066" s="18"/>
      <c r="BK4066" s="18"/>
      <c r="BL4066" s="18"/>
      <c r="BM4066" s="18"/>
      <c r="BN4066" s="18"/>
      <c r="BO4066" s="18"/>
      <c r="BP4066" s="18"/>
      <c r="BQ4066" s="18"/>
    </row>
    <row r="4067" spans="6:69" x14ac:dyDescent="0.25">
      <c r="F4067" s="18"/>
      <c r="G4067" s="18"/>
      <c r="H4067" s="252"/>
      <c r="I4067" s="18"/>
      <c r="J4067" s="18"/>
      <c r="W4067" s="215"/>
      <c r="X4067" s="18"/>
      <c r="Y4067" s="31"/>
      <c r="Z4067" s="31"/>
      <c r="AA4067" s="43"/>
      <c r="AB4067" s="18"/>
      <c r="AC4067" s="18"/>
      <c r="AE4067" s="18"/>
      <c r="AF4067" s="18"/>
      <c r="AG4067" s="18"/>
      <c r="AI4067" s="18"/>
      <c r="AK4067" s="18"/>
      <c r="AL4067" s="18"/>
      <c r="AN4067" s="36"/>
      <c r="AO4067" s="36"/>
      <c r="AP4067" s="36"/>
      <c r="AQ4067" s="36"/>
      <c r="AR4067" s="36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G4067" s="18"/>
      <c r="BH4067" s="18"/>
      <c r="BI4067" s="18"/>
      <c r="BJ4067" s="18"/>
      <c r="BK4067" s="18"/>
      <c r="BL4067" s="18"/>
      <c r="BM4067" s="18"/>
      <c r="BN4067" s="18"/>
      <c r="BO4067" s="18"/>
      <c r="BP4067" s="18"/>
      <c r="BQ4067" s="18"/>
    </row>
    <row r="4068" spans="6:69" x14ac:dyDescent="0.25">
      <c r="F4068" s="18"/>
      <c r="G4068" s="18"/>
      <c r="H4068" s="252"/>
      <c r="I4068" s="18"/>
      <c r="J4068" s="18"/>
      <c r="W4068" s="215"/>
      <c r="X4068" s="18"/>
      <c r="Y4068" s="31"/>
      <c r="Z4068" s="31"/>
      <c r="AA4068" s="43"/>
      <c r="AB4068" s="18"/>
      <c r="AC4068" s="18"/>
      <c r="AE4068" s="18"/>
      <c r="AF4068" s="18"/>
      <c r="AG4068" s="18"/>
      <c r="AI4068" s="18"/>
      <c r="AK4068" s="18"/>
      <c r="AL4068" s="18"/>
      <c r="AN4068" s="36"/>
      <c r="AO4068" s="36"/>
      <c r="AP4068" s="36"/>
      <c r="AQ4068" s="36"/>
      <c r="AR4068" s="36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G4068" s="18"/>
      <c r="BH4068" s="18"/>
      <c r="BI4068" s="18"/>
      <c r="BJ4068" s="18"/>
      <c r="BK4068" s="18"/>
      <c r="BL4068" s="18"/>
      <c r="BM4068" s="18"/>
      <c r="BN4068" s="18"/>
      <c r="BO4068" s="18"/>
      <c r="BP4068" s="18"/>
      <c r="BQ4068" s="18"/>
    </row>
    <row r="4069" spans="6:69" x14ac:dyDescent="0.25">
      <c r="F4069" s="18"/>
      <c r="G4069" s="18"/>
      <c r="H4069" s="252"/>
      <c r="I4069" s="18"/>
      <c r="J4069" s="18"/>
      <c r="W4069" s="215"/>
      <c r="X4069" s="18"/>
      <c r="Y4069" s="31"/>
      <c r="Z4069" s="31"/>
      <c r="AA4069" s="43"/>
      <c r="AB4069" s="18"/>
      <c r="AC4069" s="18"/>
      <c r="AE4069" s="18"/>
      <c r="AF4069" s="18"/>
      <c r="AG4069" s="18"/>
      <c r="AI4069" s="18"/>
      <c r="AK4069" s="18"/>
      <c r="AL4069" s="18"/>
      <c r="AN4069" s="36"/>
      <c r="AO4069" s="36"/>
      <c r="AP4069" s="36"/>
      <c r="AQ4069" s="36"/>
      <c r="AR4069" s="36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8"/>
      <c r="BL4069" s="18"/>
      <c r="BM4069" s="18"/>
      <c r="BN4069" s="18"/>
      <c r="BO4069" s="18"/>
      <c r="BP4069" s="18"/>
      <c r="BQ4069" s="18"/>
    </row>
    <row r="4070" spans="6:69" x14ac:dyDescent="0.25">
      <c r="F4070" s="18"/>
      <c r="G4070" s="18"/>
      <c r="H4070" s="252"/>
      <c r="I4070" s="18"/>
      <c r="J4070" s="18"/>
      <c r="W4070" s="215"/>
      <c r="X4070" s="18"/>
      <c r="Y4070" s="31"/>
      <c r="Z4070" s="31"/>
      <c r="AA4070" s="43"/>
      <c r="AB4070" s="18"/>
      <c r="AC4070" s="18"/>
      <c r="AE4070" s="18"/>
      <c r="AF4070" s="18"/>
      <c r="AG4070" s="18"/>
      <c r="AI4070" s="18"/>
      <c r="AK4070" s="18"/>
      <c r="AL4070" s="18"/>
      <c r="AN4070" s="36"/>
      <c r="AO4070" s="36"/>
      <c r="AP4070" s="36"/>
      <c r="AQ4070" s="36"/>
      <c r="AR4070" s="36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G4070" s="18"/>
      <c r="BH4070" s="18"/>
      <c r="BI4070" s="18"/>
      <c r="BJ4070" s="18"/>
      <c r="BK4070" s="18"/>
      <c r="BL4070" s="18"/>
      <c r="BM4070" s="18"/>
      <c r="BN4070" s="18"/>
      <c r="BO4070" s="18"/>
      <c r="BP4070" s="18"/>
      <c r="BQ4070" s="18"/>
    </row>
    <row r="4071" spans="6:69" x14ac:dyDescent="0.25">
      <c r="F4071" s="18"/>
      <c r="G4071" s="18"/>
      <c r="H4071" s="252"/>
      <c r="I4071" s="18"/>
      <c r="J4071" s="18"/>
      <c r="W4071" s="215"/>
      <c r="X4071" s="18"/>
      <c r="Y4071" s="31"/>
      <c r="Z4071" s="31"/>
      <c r="AA4071" s="43"/>
      <c r="AB4071" s="18"/>
      <c r="AC4071" s="18"/>
      <c r="AE4071" s="18"/>
      <c r="AF4071" s="18"/>
      <c r="AG4071" s="18"/>
      <c r="AI4071" s="18"/>
      <c r="AK4071" s="18"/>
      <c r="AL4071" s="18"/>
      <c r="AN4071" s="36"/>
      <c r="AO4071" s="36"/>
      <c r="AP4071" s="36"/>
      <c r="AQ4071" s="36"/>
      <c r="AR4071" s="36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8"/>
      <c r="BL4071" s="18"/>
      <c r="BM4071" s="18"/>
      <c r="BN4071" s="18"/>
      <c r="BO4071" s="18"/>
      <c r="BP4071" s="18"/>
      <c r="BQ4071" s="18"/>
    </row>
    <row r="4072" spans="6:69" x14ac:dyDescent="0.25">
      <c r="F4072" s="18"/>
      <c r="G4072" s="18"/>
      <c r="H4072" s="252"/>
      <c r="I4072" s="18"/>
      <c r="J4072" s="18"/>
      <c r="W4072" s="215"/>
      <c r="X4072" s="18"/>
      <c r="Y4072" s="31"/>
      <c r="Z4072" s="31"/>
      <c r="AA4072" s="43"/>
      <c r="AB4072" s="18"/>
      <c r="AC4072" s="18"/>
      <c r="AE4072" s="18"/>
      <c r="AF4072" s="18"/>
      <c r="AG4072" s="18"/>
      <c r="AI4072" s="18"/>
      <c r="AK4072" s="18"/>
      <c r="AL4072" s="18"/>
      <c r="AN4072" s="36"/>
      <c r="AO4072" s="36"/>
      <c r="AP4072" s="36"/>
      <c r="AQ4072" s="36"/>
      <c r="AR4072" s="36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G4072" s="18"/>
      <c r="BH4072" s="18"/>
      <c r="BI4072" s="18"/>
      <c r="BJ4072" s="18"/>
      <c r="BK4072" s="18"/>
      <c r="BL4072" s="18"/>
      <c r="BM4072" s="18"/>
      <c r="BN4072" s="18"/>
      <c r="BO4072" s="18"/>
      <c r="BP4072" s="18"/>
      <c r="BQ4072" s="18"/>
    </row>
    <row r="4073" spans="6:69" x14ac:dyDescent="0.25">
      <c r="F4073" s="18"/>
      <c r="G4073" s="18"/>
      <c r="H4073" s="252"/>
      <c r="I4073" s="18"/>
      <c r="J4073" s="18"/>
      <c r="W4073" s="215"/>
      <c r="X4073" s="18"/>
      <c r="Y4073" s="31"/>
      <c r="Z4073" s="31"/>
      <c r="AA4073" s="43"/>
      <c r="AB4073" s="18"/>
      <c r="AC4073" s="18"/>
      <c r="AE4073" s="18"/>
      <c r="AF4073" s="18"/>
      <c r="AG4073" s="18"/>
      <c r="AI4073" s="18"/>
      <c r="AK4073" s="18"/>
      <c r="AL4073" s="18"/>
      <c r="AN4073" s="36"/>
      <c r="AO4073" s="36"/>
      <c r="AP4073" s="36"/>
      <c r="AQ4073" s="36"/>
      <c r="AR4073" s="36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8"/>
      <c r="BL4073" s="18"/>
      <c r="BM4073" s="18"/>
      <c r="BN4073" s="18"/>
      <c r="BO4073" s="18"/>
      <c r="BP4073" s="18"/>
      <c r="BQ4073" s="18"/>
    </row>
    <row r="4074" spans="6:69" x14ac:dyDescent="0.25">
      <c r="F4074" s="18"/>
      <c r="G4074" s="18"/>
      <c r="H4074" s="252"/>
      <c r="I4074" s="18"/>
      <c r="J4074" s="18"/>
      <c r="W4074" s="215"/>
      <c r="X4074" s="18"/>
      <c r="Y4074" s="31"/>
      <c r="Z4074" s="31"/>
      <c r="AA4074" s="43"/>
      <c r="AB4074" s="18"/>
      <c r="AC4074" s="18"/>
      <c r="AE4074" s="18"/>
      <c r="AF4074" s="18"/>
      <c r="AG4074" s="18"/>
      <c r="AI4074" s="18"/>
      <c r="AK4074" s="18"/>
      <c r="AL4074" s="18"/>
      <c r="AN4074" s="36"/>
      <c r="AO4074" s="36"/>
      <c r="AP4074" s="36"/>
      <c r="AQ4074" s="36"/>
      <c r="AR4074" s="36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G4074" s="18"/>
      <c r="BH4074" s="18"/>
      <c r="BI4074" s="18"/>
      <c r="BJ4074" s="18"/>
      <c r="BK4074" s="18"/>
      <c r="BL4074" s="18"/>
      <c r="BM4074" s="18"/>
      <c r="BN4074" s="18"/>
      <c r="BO4074" s="18"/>
      <c r="BP4074" s="18"/>
      <c r="BQ4074" s="18"/>
    </row>
    <row r="4075" spans="6:69" x14ac:dyDescent="0.25">
      <c r="F4075" s="18"/>
      <c r="G4075" s="18"/>
      <c r="H4075" s="252"/>
      <c r="I4075" s="18"/>
      <c r="J4075" s="18"/>
      <c r="W4075" s="215"/>
      <c r="X4075" s="18"/>
      <c r="Y4075" s="31"/>
      <c r="Z4075" s="31"/>
      <c r="AA4075" s="43"/>
      <c r="AB4075" s="18"/>
      <c r="AC4075" s="18"/>
      <c r="AE4075" s="18"/>
      <c r="AF4075" s="18"/>
      <c r="AG4075" s="18"/>
      <c r="AI4075" s="18"/>
      <c r="AK4075" s="18"/>
      <c r="AL4075" s="18"/>
      <c r="AN4075" s="36"/>
      <c r="AO4075" s="36"/>
      <c r="AP4075" s="36"/>
      <c r="AQ4075" s="36"/>
      <c r="AR4075" s="36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8"/>
      <c r="BL4075" s="18"/>
      <c r="BM4075" s="18"/>
      <c r="BN4075" s="18"/>
      <c r="BO4075" s="18"/>
      <c r="BP4075" s="18"/>
      <c r="BQ4075" s="18"/>
    </row>
    <row r="4076" spans="6:69" x14ac:dyDescent="0.25">
      <c r="F4076" s="18"/>
      <c r="G4076" s="18"/>
      <c r="H4076" s="252"/>
      <c r="I4076" s="18"/>
      <c r="J4076" s="18"/>
      <c r="W4076" s="215"/>
      <c r="X4076" s="18"/>
      <c r="Y4076" s="31"/>
      <c r="Z4076" s="31"/>
      <c r="AA4076" s="43"/>
      <c r="AB4076" s="18"/>
      <c r="AC4076" s="18"/>
      <c r="AE4076" s="18"/>
      <c r="AF4076" s="18"/>
      <c r="AG4076" s="18"/>
      <c r="AI4076" s="18"/>
      <c r="AK4076" s="18"/>
      <c r="AL4076" s="18"/>
      <c r="AN4076" s="36"/>
      <c r="AO4076" s="36"/>
      <c r="AP4076" s="36"/>
      <c r="AQ4076" s="36"/>
      <c r="AR4076" s="36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G4076" s="18"/>
      <c r="BH4076" s="18"/>
      <c r="BI4076" s="18"/>
      <c r="BJ4076" s="18"/>
      <c r="BK4076" s="18"/>
      <c r="BL4076" s="18"/>
      <c r="BM4076" s="18"/>
      <c r="BN4076" s="18"/>
      <c r="BO4076" s="18"/>
      <c r="BP4076" s="18"/>
      <c r="BQ4076" s="18"/>
    </row>
    <row r="4077" spans="6:69" x14ac:dyDescent="0.25">
      <c r="F4077" s="18"/>
      <c r="G4077" s="18"/>
      <c r="H4077" s="252"/>
      <c r="I4077" s="18"/>
      <c r="J4077" s="18"/>
      <c r="W4077" s="215"/>
      <c r="X4077" s="18"/>
      <c r="Y4077" s="31"/>
      <c r="Z4077" s="31"/>
      <c r="AA4077" s="43"/>
      <c r="AB4077" s="18"/>
      <c r="AC4077" s="18"/>
      <c r="AE4077" s="18"/>
      <c r="AF4077" s="18"/>
      <c r="AG4077" s="18"/>
      <c r="AI4077" s="18"/>
      <c r="AK4077" s="18"/>
      <c r="AL4077" s="18"/>
      <c r="AN4077" s="36"/>
      <c r="AO4077" s="36"/>
      <c r="AP4077" s="36"/>
      <c r="AQ4077" s="36"/>
      <c r="AR4077" s="36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/>
      <c r="BJ4077" s="18"/>
      <c r="BK4077" s="18"/>
      <c r="BL4077" s="18"/>
      <c r="BM4077" s="18"/>
      <c r="BN4077" s="18"/>
      <c r="BO4077" s="18"/>
      <c r="BP4077" s="18"/>
      <c r="BQ4077" s="18"/>
    </row>
    <row r="4078" spans="6:69" x14ac:dyDescent="0.25">
      <c r="F4078" s="18"/>
      <c r="G4078" s="18"/>
      <c r="H4078" s="252"/>
      <c r="I4078" s="18"/>
      <c r="J4078" s="18"/>
      <c r="W4078" s="215"/>
      <c r="X4078" s="18"/>
      <c r="Y4078" s="31"/>
      <c r="Z4078" s="31"/>
      <c r="AA4078" s="43"/>
      <c r="AB4078" s="18"/>
      <c r="AC4078" s="18"/>
      <c r="AE4078" s="18"/>
      <c r="AF4078" s="18"/>
      <c r="AG4078" s="18"/>
      <c r="AI4078" s="18"/>
      <c r="AK4078" s="18"/>
      <c r="AL4078" s="18"/>
      <c r="AN4078" s="36"/>
      <c r="AO4078" s="36"/>
      <c r="AP4078" s="36"/>
      <c r="AQ4078" s="36"/>
      <c r="AR4078" s="36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G4078" s="18"/>
      <c r="BH4078" s="18"/>
      <c r="BI4078" s="18"/>
      <c r="BJ4078" s="18"/>
      <c r="BK4078" s="18"/>
      <c r="BL4078" s="18"/>
      <c r="BM4078" s="18"/>
      <c r="BN4078" s="18"/>
      <c r="BO4078" s="18"/>
      <c r="BP4078" s="18"/>
      <c r="BQ4078" s="18"/>
    </row>
    <row r="4079" spans="6:69" x14ac:dyDescent="0.25">
      <c r="F4079" s="18"/>
      <c r="G4079" s="18"/>
      <c r="H4079" s="252"/>
      <c r="I4079" s="18"/>
      <c r="J4079" s="18"/>
      <c r="W4079" s="215"/>
      <c r="X4079" s="18"/>
      <c r="Y4079" s="31"/>
      <c r="Z4079" s="31"/>
      <c r="AA4079" s="43"/>
      <c r="AB4079" s="18"/>
      <c r="AC4079" s="18"/>
      <c r="AE4079" s="18"/>
      <c r="AF4079" s="18"/>
      <c r="AG4079" s="18"/>
      <c r="AI4079" s="18"/>
      <c r="AK4079" s="18"/>
      <c r="AL4079" s="18"/>
      <c r="AN4079" s="36"/>
      <c r="AO4079" s="36"/>
      <c r="AP4079" s="36"/>
      <c r="AQ4079" s="36"/>
      <c r="AR4079" s="36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8"/>
      <c r="BL4079" s="18"/>
      <c r="BM4079" s="18"/>
      <c r="BN4079" s="18"/>
      <c r="BO4079" s="18"/>
      <c r="BP4079" s="18"/>
      <c r="BQ4079" s="18"/>
    </row>
    <row r="4080" spans="6:69" x14ac:dyDescent="0.25">
      <c r="F4080" s="18"/>
      <c r="G4080" s="18"/>
      <c r="H4080" s="252"/>
      <c r="I4080" s="18"/>
      <c r="J4080" s="18"/>
      <c r="W4080" s="215"/>
      <c r="X4080" s="18"/>
      <c r="Y4080" s="31"/>
      <c r="Z4080" s="31"/>
      <c r="AA4080" s="43"/>
      <c r="AB4080" s="18"/>
      <c r="AC4080" s="18"/>
      <c r="AE4080" s="18"/>
      <c r="AF4080" s="18"/>
      <c r="AG4080" s="18"/>
      <c r="AI4080" s="18"/>
      <c r="AK4080" s="18"/>
      <c r="AL4080" s="18"/>
      <c r="AN4080" s="36"/>
      <c r="AO4080" s="36"/>
      <c r="AP4080" s="36"/>
      <c r="AQ4080" s="36"/>
      <c r="AR4080" s="36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G4080" s="18"/>
      <c r="BH4080" s="18"/>
      <c r="BI4080" s="18"/>
      <c r="BJ4080" s="18"/>
      <c r="BK4080" s="18"/>
      <c r="BL4080" s="18"/>
      <c r="BM4080" s="18"/>
      <c r="BN4080" s="18"/>
      <c r="BO4080" s="18"/>
      <c r="BP4080" s="18"/>
      <c r="BQ4080" s="18"/>
    </row>
    <row r="4081" spans="6:69" x14ac:dyDescent="0.25">
      <c r="F4081" s="18"/>
      <c r="G4081" s="18"/>
      <c r="H4081" s="252"/>
      <c r="I4081" s="18"/>
      <c r="J4081" s="18"/>
      <c r="W4081" s="215"/>
      <c r="X4081" s="18"/>
      <c r="Y4081" s="31"/>
      <c r="Z4081" s="31"/>
      <c r="AA4081" s="43"/>
      <c r="AB4081" s="18"/>
      <c r="AC4081" s="18"/>
      <c r="AE4081" s="18"/>
      <c r="AF4081" s="18"/>
      <c r="AG4081" s="18"/>
      <c r="AI4081" s="18"/>
      <c r="AK4081" s="18"/>
      <c r="AL4081" s="18"/>
      <c r="AN4081" s="36"/>
      <c r="AO4081" s="36"/>
      <c r="AP4081" s="36"/>
      <c r="AQ4081" s="36"/>
      <c r="AR4081" s="36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G4081" s="18"/>
      <c r="BH4081" s="18"/>
      <c r="BI4081" s="18"/>
      <c r="BJ4081" s="18"/>
      <c r="BK4081" s="18"/>
      <c r="BL4081" s="18"/>
      <c r="BM4081" s="18"/>
      <c r="BN4081" s="18"/>
      <c r="BO4081" s="18"/>
      <c r="BP4081" s="18"/>
      <c r="BQ4081" s="18"/>
    </row>
    <row r="4082" spans="6:69" x14ac:dyDescent="0.25">
      <c r="F4082" s="18"/>
      <c r="G4082" s="18"/>
      <c r="H4082" s="252"/>
      <c r="I4082" s="18"/>
      <c r="J4082" s="18"/>
      <c r="W4082" s="215"/>
      <c r="X4082" s="18"/>
      <c r="Y4082" s="31"/>
      <c r="Z4082" s="31"/>
      <c r="AA4082" s="43"/>
      <c r="AB4082" s="18"/>
      <c r="AC4082" s="18"/>
      <c r="AE4082" s="18"/>
      <c r="AF4082" s="18"/>
      <c r="AG4082" s="18"/>
      <c r="AI4082" s="18"/>
      <c r="AK4082" s="18"/>
      <c r="AL4082" s="18"/>
      <c r="AN4082" s="36"/>
      <c r="AO4082" s="36"/>
      <c r="AP4082" s="36"/>
      <c r="AQ4082" s="36"/>
      <c r="AR4082" s="36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G4082" s="18"/>
      <c r="BH4082" s="18"/>
      <c r="BI4082" s="18"/>
      <c r="BJ4082" s="18"/>
      <c r="BK4082" s="18"/>
      <c r="BL4082" s="18"/>
      <c r="BM4082" s="18"/>
      <c r="BN4082" s="18"/>
      <c r="BO4082" s="18"/>
      <c r="BP4082" s="18"/>
      <c r="BQ4082" s="18"/>
    </row>
    <row r="4083" spans="6:69" x14ac:dyDescent="0.25">
      <c r="F4083" s="18"/>
      <c r="G4083" s="18"/>
      <c r="H4083" s="252"/>
      <c r="I4083" s="18"/>
      <c r="J4083" s="18"/>
      <c r="W4083" s="215"/>
      <c r="X4083" s="18"/>
      <c r="Y4083" s="31"/>
      <c r="Z4083" s="31"/>
      <c r="AA4083" s="43"/>
      <c r="AB4083" s="18"/>
      <c r="AC4083" s="18"/>
      <c r="AE4083" s="18"/>
      <c r="AF4083" s="18"/>
      <c r="AG4083" s="18"/>
      <c r="AI4083" s="18"/>
      <c r="AK4083" s="18"/>
      <c r="AL4083" s="18"/>
      <c r="AN4083" s="36"/>
      <c r="AO4083" s="36"/>
      <c r="AP4083" s="36"/>
      <c r="AQ4083" s="36"/>
      <c r="AR4083" s="36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8"/>
      <c r="BL4083" s="18"/>
      <c r="BM4083" s="18"/>
      <c r="BN4083" s="18"/>
      <c r="BO4083" s="18"/>
      <c r="BP4083" s="18"/>
      <c r="BQ4083" s="18"/>
    </row>
    <row r="4084" spans="6:69" x14ac:dyDescent="0.25">
      <c r="F4084" s="18"/>
      <c r="G4084" s="18"/>
      <c r="H4084" s="252"/>
      <c r="I4084" s="18"/>
      <c r="J4084" s="18"/>
      <c r="W4084" s="215"/>
      <c r="X4084" s="18"/>
      <c r="Y4084" s="31"/>
      <c r="Z4084" s="31"/>
      <c r="AA4084" s="43"/>
      <c r="AB4084" s="18"/>
      <c r="AC4084" s="18"/>
      <c r="AE4084" s="18"/>
      <c r="AF4084" s="18"/>
      <c r="AG4084" s="18"/>
      <c r="AI4084" s="18"/>
      <c r="AK4084" s="18"/>
      <c r="AL4084" s="18"/>
      <c r="AN4084" s="36"/>
      <c r="AO4084" s="36"/>
      <c r="AP4084" s="36"/>
      <c r="AQ4084" s="36"/>
      <c r="AR4084" s="36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G4084" s="18"/>
      <c r="BH4084" s="18"/>
      <c r="BI4084" s="18"/>
      <c r="BJ4084" s="18"/>
      <c r="BK4084" s="18"/>
      <c r="BL4084" s="18"/>
      <c r="BM4084" s="18"/>
      <c r="BN4084" s="18"/>
      <c r="BO4084" s="18"/>
      <c r="BP4084" s="18"/>
      <c r="BQ4084" s="18"/>
    </row>
    <row r="4085" spans="6:69" x14ac:dyDescent="0.25">
      <c r="F4085" s="18"/>
      <c r="G4085" s="18"/>
      <c r="H4085" s="252"/>
      <c r="I4085" s="18"/>
      <c r="J4085" s="18"/>
      <c r="W4085" s="215"/>
      <c r="X4085" s="18"/>
      <c r="Y4085" s="31"/>
      <c r="Z4085" s="31"/>
      <c r="AA4085" s="43"/>
      <c r="AB4085" s="18"/>
      <c r="AC4085" s="18"/>
      <c r="AE4085" s="18"/>
      <c r="AF4085" s="18"/>
      <c r="AG4085" s="18"/>
      <c r="AI4085" s="18"/>
      <c r="AK4085" s="18"/>
      <c r="AL4085" s="18"/>
      <c r="AN4085" s="36"/>
      <c r="AO4085" s="36"/>
      <c r="AP4085" s="36"/>
      <c r="AQ4085" s="36"/>
      <c r="AR4085" s="36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8"/>
      <c r="BL4085" s="18"/>
      <c r="BM4085" s="18"/>
      <c r="BN4085" s="18"/>
      <c r="BO4085" s="18"/>
      <c r="BP4085" s="18"/>
      <c r="BQ4085" s="18"/>
    </row>
    <row r="4086" spans="6:69" x14ac:dyDescent="0.25">
      <c r="F4086" s="18"/>
      <c r="G4086" s="18"/>
      <c r="H4086" s="252"/>
      <c r="I4086" s="18"/>
      <c r="J4086" s="18"/>
      <c r="W4086" s="215"/>
      <c r="X4086" s="18"/>
      <c r="Y4086" s="31"/>
      <c r="Z4086" s="31"/>
      <c r="AA4086" s="43"/>
      <c r="AB4086" s="18"/>
      <c r="AC4086" s="18"/>
      <c r="AE4086" s="18"/>
      <c r="AF4086" s="18"/>
      <c r="AG4086" s="18"/>
      <c r="AI4086" s="18"/>
      <c r="AK4086" s="18"/>
      <c r="AL4086" s="18"/>
      <c r="AN4086" s="36"/>
      <c r="AO4086" s="36"/>
      <c r="AP4086" s="36"/>
      <c r="AQ4086" s="36"/>
      <c r="AR4086" s="36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G4086" s="18"/>
      <c r="BH4086" s="18"/>
      <c r="BI4086" s="18"/>
      <c r="BJ4086" s="18"/>
      <c r="BK4086" s="18"/>
      <c r="BL4086" s="18"/>
      <c r="BM4086" s="18"/>
      <c r="BN4086" s="18"/>
      <c r="BO4086" s="18"/>
      <c r="BP4086" s="18"/>
      <c r="BQ4086" s="18"/>
    </row>
    <row r="4087" spans="6:69" x14ac:dyDescent="0.25">
      <c r="F4087" s="18"/>
      <c r="G4087" s="18"/>
      <c r="H4087" s="252"/>
      <c r="I4087" s="18"/>
      <c r="J4087" s="18"/>
      <c r="W4087" s="215"/>
      <c r="X4087" s="18"/>
      <c r="Y4087" s="31"/>
      <c r="Z4087" s="31"/>
      <c r="AA4087" s="43"/>
      <c r="AB4087" s="18"/>
      <c r="AC4087" s="18"/>
      <c r="AE4087" s="18"/>
      <c r="AF4087" s="18"/>
      <c r="AG4087" s="18"/>
      <c r="AI4087" s="18"/>
      <c r="AK4087" s="18"/>
      <c r="AL4087" s="18"/>
      <c r="AN4087" s="36"/>
      <c r="AO4087" s="36"/>
      <c r="AP4087" s="36"/>
      <c r="AQ4087" s="36"/>
      <c r="AR4087" s="36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G4087" s="18"/>
      <c r="BH4087" s="18"/>
      <c r="BI4087" s="18"/>
      <c r="BJ4087" s="18"/>
      <c r="BK4087" s="18"/>
      <c r="BL4087" s="18"/>
      <c r="BM4087" s="18"/>
      <c r="BN4087" s="18"/>
      <c r="BO4087" s="18"/>
      <c r="BP4087" s="18"/>
      <c r="BQ4087" s="18"/>
    </row>
    <row r="4088" spans="6:69" x14ac:dyDescent="0.25">
      <c r="F4088" s="18"/>
      <c r="G4088" s="18"/>
      <c r="H4088" s="252"/>
      <c r="I4088" s="18"/>
      <c r="J4088" s="18"/>
      <c r="W4088" s="215"/>
      <c r="X4088" s="18"/>
      <c r="Y4088" s="31"/>
      <c r="Z4088" s="31"/>
      <c r="AA4088" s="43"/>
      <c r="AB4088" s="18"/>
      <c r="AC4088" s="18"/>
      <c r="AE4088" s="18"/>
      <c r="AF4088" s="18"/>
      <c r="AG4088" s="18"/>
      <c r="AI4088" s="18"/>
      <c r="AK4088" s="18"/>
      <c r="AL4088" s="18"/>
      <c r="AN4088" s="36"/>
      <c r="AO4088" s="36"/>
      <c r="AP4088" s="36"/>
      <c r="AQ4088" s="36"/>
      <c r="AR4088" s="36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G4088" s="18"/>
      <c r="BH4088" s="18"/>
      <c r="BI4088" s="18"/>
      <c r="BJ4088" s="18"/>
      <c r="BK4088" s="18"/>
      <c r="BL4088" s="18"/>
      <c r="BM4088" s="18"/>
      <c r="BN4088" s="18"/>
      <c r="BO4088" s="18"/>
      <c r="BP4088" s="18"/>
      <c r="BQ4088" s="18"/>
    </row>
    <row r="4089" spans="6:69" x14ac:dyDescent="0.25">
      <c r="F4089" s="18"/>
      <c r="G4089" s="18"/>
      <c r="H4089" s="252"/>
      <c r="I4089" s="18"/>
      <c r="J4089" s="18"/>
      <c r="W4089" s="215"/>
      <c r="X4089" s="18"/>
      <c r="Y4089" s="31"/>
      <c r="Z4089" s="31"/>
      <c r="AA4089" s="43"/>
      <c r="AB4089" s="18"/>
      <c r="AC4089" s="18"/>
      <c r="AE4089" s="18"/>
      <c r="AF4089" s="18"/>
      <c r="AG4089" s="18"/>
      <c r="AI4089" s="18"/>
      <c r="AK4089" s="18"/>
      <c r="AL4089" s="18"/>
      <c r="AN4089" s="36"/>
      <c r="AO4089" s="36"/>
      <c r="AP4089" s="36"/>
      <c r="AQ4089" s="36"/>
      <c r="AR4089" s="36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G4089" s="18"/>
      <c r="BH4089" s="18"/>
      <c r="BI4089" s="18"/>
      <c r="BJ4089" s="18"/>
      <c r="BK4089" s="18"/>
      <c r="BL4089" s="18"/>
      <c r="BM4089" s="18"/>
      <c r="BN4089" s="18"/>
      <c r="BO4089" s="18"/>
      <c r="BP4089" s="18"/>
      <c r="BQ4089" s="18"/>
    </row>
    <row r="4090" spans="6:69" x14ac:dyDescent="0.25">
      <c r="F4090" s="18"/>
      <c r="G4090" s="18"/>
      <c r="H4090" s="252"/>
      <c r="I4090" s="18"/>
      <c r="J4090" s="18"/>
      <c r="W4090" s="215"/>
      <c r="X4090" s="18"/>
      <c r="Y4090" s="31"/>
      <c r="Z4090" s="31"/>
      <c r="AA4090" s="43"/>
      <c r="AB4090" s="18"/>
      <c r="AC4090" s="18"/>
      <c r="AE4090" s="18"/>
      <c r="AF4090" s="18"/>
      <c r="AG4090" s="18"/>
      <c r="AI4090" s="18"/>
      <c r="AK4090" s="18"/>
      <c r="AL4090" s="18"/>
      <c r="AN4090" s="36"/>
      <c r="AO4090" s="36"/>
      <c r="AP4090" s="36"/>
      <c r="AQ4090" s="36"/>
      <c r="AR4090" s="36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G4090" s="18"/>
      <c r="BH4090" s="18"/>
      <c r="BI4090" s="18"/>
      <c r="BJ4090" s="18"/>
      <c r="BK4090" s="18"/>
      <c r="BL4090" s="18"/>
      <c r="BM4090" s="18"/>
      <c r="BN4090" s="18"/>
      <c r="BO4090" s="18"/>
      <c r="BP4090" s="18"/>
      <c r="BQ4090" s="18"/>
    </row>
    <row r="4091" spans="6:69" x14ac:dyDescent="0.25">
      <c r="F4091" s="18"/>
      <c r="G4091" s="18"/>
      <c r="H4091" s="252"/>
      <c r="I4091" s="18"/>
      <c r="J4091" s="18"/>
      <c r="W4091" s="215"/>
      <c r="X4091" s="18"/>
      <c r="Y4091" s="31"/>
      <c r="Z4091" s="31"/>
      <c r="AA4091" s="43"/>
      <c r="AB4091" s="18"/>
      <c r="AC4091" s="18"/>
      <c r="AE4091" s="18"/>
      <c r="AF4091" s="18"/>
      <c r="AG4091" s="18"/>
      <c r="AI4091" s="18"/>
      <c r="AK4091" s="18"/>
      <c r="AL4091" s="18"/>
      <c r="AN4091" s="36"/>
      <c r="AO4091" s="36"/>
      <c r="AP4091" s="36"/>
      <c r="AQ4091" s="36"/>
      <c r="AR4091" s="36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8"/>
      <c r="BL4091" s="18"/>
      <c r="BM4091" s="18"/>
      <c r="BN4091" s="18"/>
      <c r="BO4091" s="18"/>
      <c r="BP4091" s="18"/>
      <c r="BQ4091" s="18"/>
    </row>
    <row r="4092" spans="6:69" x14ac:dyDescent="0.25">
      <c r="F4092" s="18"/>
      <c r="G4092" s="18"/>
      <c r="H4092" s="252"/>
      <c r="I4092" s="18"/>
      <c r="J4092" s="18"/>
      <c r="W4092" s="215"/>
      <c r="X4092" s="18"/>
      <c r="Y4092" s="31"/>
      <c r="Z4092" s="31"/>
      <c r="AA4092" s="43"/>
      <c r="AB4092" s="18"/>
      <c r="AC4092" s="18"/>
      <c r="AE4092" s="18"/>
      <c r="AF4092" s="18"/>
      <c r="AG4092" s="18"/>
      <c r="AI4092" s="18"/>
      <c r="AK4092" s="18"/>
      <c r="AL4092" s="18"/>
      <c r="AN4092" s="36"/>
      <c r="AO4092" s="36"/>
      <c r="AP4092" s="36"/>
      <c r="AQ4092" s="36"/>
      <c r="AR4092" s="36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G4092" s="18"/>
      <c r="BH4092" s="18"/>
      <c r="BI4092" s="18"/>
      <c r="BJ4092" s="18"/>
      <c r="BK4092" s="18"/>
      <c r="BL4092" s="18"/>
      <c r="BM4092" s="18"/>
      <c r="BN4092" s="18"/>
      <c r="BO4092" s="18"/>
      <c r="BP4092" s="18"/>
      <c r="BQ4092" s="18"/>
    </row>
    <row r="4093" spans="6:69" x14ac:dyDescent="0.25">
      <c r="F4093" s="18"/>
      <c r="G4093" s="18"/>
      <c r="H4093" s="252"/>
      <c r="I4093" s="18"/>
      <c r="J4093" s="18"/>
      <c r="W4093" s="215"/>
      <c r="X4093" s="18"/>
      <c r="Y4093" s="31"/>
      <c r="Z4093" s="31"/>
      <c r="AA4093" s="43"/>
      <c r="AB4093" s="18"/>
      <c r="AC4093" s="18"/>
      <c r="AE4093" s="18"/>
      <c r="AF4093" s="18"/>
      <c r="AG4093" s="18"/>
      <c r="AI4093" s="18"/>
      <c r="AK4093" s="18"/>
      <c r="AL4093" s="18"/>
      <c r="AN4093" s="36"/>
      <c r="AO4093" s="36"/>
      <c r="AP4093" s="36"/>
      <c r="AQ4093" s="36"/>
      <c r="AR4093" s="36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8"/>
      <c r="BL4093" s="18"/>
      <c r="BM4093" s="18"/>
      <c r="BN4093" s="18"/>
      <c r="BO4093" s="18"/>
      <c r="BP4093" s="18"/>
      <c r="BQ4093" s="18"/>
    </row>
    <row r="4094" spans="6:69" x14ac:dyDescent="0.25">
      <c r="F4094" s="18"/>
      <c r="G4094" s="18"/>
      <c r="H4094" s="252"/>
      <c r="I4094" s="18"/>
      <c r="J4094" s="18"/>
      <c r="W4094" s="215"/>
      <c r="X4094" s="18"/>
      <c r="Y4094" s="31"/>
      <c r="Z4094" s="31"/>
      <c r="AA4094" s="43"/>
      <c r="AB4094" s="18"/>
      <c r="AC4094" s="18"/>
      <c r="AE4094" s="18"/>
      <c r="AF4094" s="18"/>
      <c r="AG4094" s="18"/>
      <c r="AI4094" s="18"/>
      <c r="AK4094" s="18"/>
      <c r="AL4094" s="18"/>
      <c r="AN4094" s="36"/>
      <c r="AO4094" s="36"/>
      <c r="AP4094" s="36"/>
      <c r="AQ4094" s="36"/>
      <c r="AR4094" s="36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G4094" s="18"/>
      <c r="BH4094" s="18"/>
      <c r="BI4094" s="18"/>
      <c r="BJ4094" s="18"/>
      <c r="BK4094" s="18"/>
      <c r="BL4094" s="18"/>
      <c r="BM4094" s="18"/>
      <c r="BN4094" s="18"/>
      <c r="BO4094" s="18"/>
      <c r="BP4094" s="18"/>
      <c r="BQ4094" s="18"/>
    </row>
    <row r="4095" spans="6:69" x14ac:dyDescent="0.25">
      <c r="F4095" s="18"/>
      <c r="G4095" s="18"/>
      <c r="H4095" s="252"/>
      <c r="I4095" s="18"/>
      <c r="J4095" s="18"/>
      <c r="W4095" s="215"/>
      <c r="X4095" s="18"/>
      <c r="Y4095" s="31"/>
      <c r="Z4095" s="31"/>
      <c r="AA4095" s="43"/>
      <c r="AB4095" s="18"/>
      <c r="AC4095" s="18"/>
      <c r="AE4095" s="18"/>
      <c r="AF4095" s="18"/>
      <c r="AG4095" s="18"/>
      <c r="AI4095" s="18"/>
      <c r="AK4095" s="18"/>
      <c r="AL4095" s="18"/>
      <c r="AN4095" s="36"/>
      <c r="AO4095" s="36"/>
      <c r="AP4095" s="36"/>
      <c r="AQ4095" s="36"/>
      <c r="AR4095" s="36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8"/>
      <c r="BL4095" s="18"/>
      <c r="BM4095" s="18"/>
      <c r="BN4095" s="18"/>
      <c r="BO4095" s="18"/>
      <c r="BP4095" s="18"/>
      <c r="BQ4095" s="18"/>
    </row>
    <row r="4096" spans="6:69" x14ac:dyDescent="0.25">
      <c r="F4096" s="18"/>
      <c r="G4096" s="18"/>
      <c r="H4096" s="252"/>
      <c r="I4096" s="18"/>
      <c r="J4096" s="18"/>
      <c r="W4096" s="215"/>
      <c r="X4096" s="18"/>
      <c r="Y4096" s="31"/>
      <c r="Z4096" s="31"/>
      <c r="AA4096" s="43"/>
      <c r="AB4096" s="18"/>
      <c r="AC4096" s="18"/>
      <c r="AE4096" s="18"/>
      <c r="AF4096" s="18"/>
      <c r="AG4096" s="18"/>
      <c r="AI4096" s="18"/>
      <c r="AK4096" s="18"/>
      <c r="AL4096" s="18"/>
      <c r="AN4096" s="36"/>
      <c r="AO4096" s="36"/>
      <c r="AP4096" s="36"/>
      <c r="AQ4096" s="36"/>
      <c r="AR4096" s="36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G4096" s="18"/>
      <c r="BH4096" s="18"/>
      <c r="BI4096" s="18"/>
      <c r="BJ4096" s="18"/>
      <c r="BK4096" s="18"/>
      <c r="BL4096" s="18"/>
      <c r="BM4096" s="18"/>
      <c r="BN4096" s="18"/>
      <c r="BO4096" s="18"/>
      <c r="BP4096" s="18"/>
      <c r="BQ4096" s="18"/>
    </row>
    <row r="4097" spans="6:69" x14ac:dyDescent="0.25">
      <c r="F4097" s="18"/>
      <c r="G4097" s="18"/>
      <c r="H4097" s="252"/>
      <c r="I4097" s="18"/>
      <c r="J4097" s="18"/>
      <c r="W4097" s="215"/>
      <c r="X4097" s="18"/>
      <c r="Y4097" s="31"/>
      <c r="Z4097" s="31"/>
      <c r="AA4097" s="43"/>
      <c r="AB4097" s="18"/>
      <c r="AC4097" s="18"/>
      <c r="AE4097" s="18"/>
      <c r="AF4097" s="18"/>
      <c r="AG4097" s="18"/>
      <c r="AI4097" s="18"/>
      <c r="AK4097" s="18"/>
      <c r="AL4097" s="18"/>
      <c r="AN4097" s="36"/>
      <c r="AO4097" s="36"/>
      <c r="AP4097" s="36"/>
      <c r="AQ4097" s="36"/>
      <c r="AR4097" s="36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G4097" s="18"/>
      <c r="BH4097" s="18"/>
      <c r="BI4097" s="18"/>
      <c r="BJ4097" s="18"/>
      <c r="BK4097" s="18"/>
      <c r="BL4097" s="18"/>
      <c r="BM4097" s="18"/>
      <c r="BN4097" s="18"/>
      <c r="BO4097" s="18"/>
      <c r="BP4097" s="18"/>
      <c r="BQ4097" s="18"/>
    </row>
    <row r="4098" spans="6:69" x14ac:dyDescent="0.25">
      <c r="F4098" s="18"/>
      <c r="G4098" s="18"/>
      <c r="H4098" s="252"/>
      <c r="I4098" s="18"/>
      <c r="J4098" s="18"/>
      <c r="W4098" s="215"/>
      <c r="X4098" s="18"/>
      <c r="Y4098" s="31"/>
      <c r="Z4098" s="31"/>
      <c r="AA4098" s="43"/>
      <c r="AB4098" s="18"/>
      <c r="AC4098" s="18"/>
      <c r="AE4098" s="18"/>
      <c r="AF4098" s="18"/>
      <c r="AG4098" s="18"/>
      <c r="AI4098" s="18"/>
      <c r="AK4098" s="18"/>
      <c r="AL4098" s="18"/>
      <c r="AN4098" s="36"/>
      <c r="AO4098" s="36"/>
      <c r="AP4098" s="36"/>
      <c r="AQ4098" s="36"/>
      <c r="AR4098" s="36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G4098" s="18"/>
      <c r="BH4098" s="18"/>
      <c r="BI4098" s="18"/>
      <c r="BJ4098" s="18"/>
      <c r="BK4098" s="18"/>
      <c r="BL4098" s="18"/>
      <c r="BM4098" s="18"/>
      <c r="BN4098" s="18"/>
      <c r="BO4098" s="18"/>
      <c r="BP4098" s="18"/>
      <c r="BQ4098" s="18"/>
    </row>
    <row r="4099" spans="6:69" x14ac:dyDescent="0.25">
      <c r="F4099" s="18"/>
      <c r="G4099" s="18"/>
      <c r="H4099" s="252"/>
      <c r="I4099" s="18"/>
      <c r="J4099" s="18"/>
      <c r="W4099" s="215"/>
      <c r="X4099" s="18"/>
      <c r="Y4099" s="31"/>
      <c r="Z4099" s="31"/>
      <c r="AA4099" s="43"/>
      <c r="AB4099" s="18"/>
      <c r="AC4099" s="18"/>
      <c r="AE4099" s="18"/>
      <c r="AF4099" s="18"/>
      <c r="AG4099" s="18"/>
      <c r="AI4099" s="18"/>
      <c r="AK4099" s="18"/>
      <c r="AL4099" s="18"/>
      <c r="AN4099" s="36"/>
      <c r="AO4099" s="36"/>
      <c r="AP4099" s="36"/>
      <c r="AQ4099" s="36"/>
      <c r="AR4099" s="36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8"/>
      <c r="BL4099" s="18"/>
      <c r="BM4099" s="18"/>
      <c r="BN4099" s="18"/>
      <c r="BO4099" s="18"/>
      <c r="BP4099" s="18"/>
      <c r="BQ4099" s="18"/>
    </row>
    <row r="4100" spans="6:69" x14ac:dyDescent="0.25">
      <c r="F4100" s="18"/>
      <c r="G4100" s="18"/>
      <c r="H4100" s="252"/>
      <c r="I4100" s="18"/>
      <c r="J4100" s="18"/>
      <c r="W4100" s="215"/>
      <c r="X4100" s="18"/>
      <c r="Y4100" s="31"/>
      <c r="Z4100" s="31"/>
      <c r="AA4100" s="43"/>
      <c r="AB4100" s="18"/>
      <c r="AC4100" s="18"/>
      <c r="AE4100" s="18"/>
      <c r="AF4100" s="18"/>
      <c r="AG4100" s="18"/>
      <c r="AI4100" s="18"/>
      <c r="AK4100" s="18"/>
      <c r="AL4100" s="18"/>
      <c r="AN4100" s="36"/>
      <c r="AO4100" s="36"/>
      <c r="AP4100" s="36"/>
      <c r="AQ4100" s="36"/>
      <c r="AR4100" s="36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G4100" s="18"/>
      <c r="BH4100" s="18"/>
      <c r="BI4100" s="18"/>
      <c r="BJ4100" s="18"/>
      <c r="BK4100" s="18"/>
      <c r="BL4100" s="18"/>
      <c r="BM4100" s="18"/>
      <c r="BN4100" s="18"/>
      <c r="BO4100" s="18"/>
      <c r="BP4100" s="18"/>
      <c r="BQ4100" s="18"/>
    </row>
    <row r="4101" spans="6:69" x14ac:dyDescent="0.25">
      <c r="F4101" s="18"/>
      <c r="G4101" s="18"/>
      <c r="H4101" s="252"/>
      <c r="I4101" s="18"/>
      <c r="J4101" s="18"/>
      <c r="W4101" s="215"/>
      <c r="X4101" s="18"/>
      <c r="Y4101" s="31"/>
      <c r="Z4101" s="31"/>
      <c r="AA4101" s="43"/>
      <c r="AB4101" s="18"/>
      <c r="AC4101" s="18"/>
      <c r="AE4101" s="18"/>
      <c r="AF4101" s="18"/>
      <c r="AG4101" s="18"/>
      <c r="AI4101" s="18"/>
      <c r="AK4101" s="18"/>
      <c r="AL4101" s="18"/>
      <c r="AN4101" s="36"/>
      <c r="AO4101" s="36"/>
      <c r="AP4101" s="36"/>
      <c r="AQ4101" s="36"/>
      <c r="AR4101" s="36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8"/>
      <c r="BL4101" s="18"/>
      <c r="BM4101" s="18"/>
      <c r="BN4101" s="18"/>
      <c r="BO4101" s="18"/>
      <c r="BP4101" s="18"/>
      <c r="BQ4101" s="18"/>
    </row>
    <row r="4102" spans="6:69" x14ac:dyDescent="0.25">
      <c r="F4102" s="18"/>
      <c r="G4102" s="18"/>
      <c r="H4102" s="252"/>
      <c r="I4102" s="18"/>
      <c r="J4102" s="18"/>
      <c r="W4102" s="215"/>
      <c r="X4102" s="18"/>
      <c r="Y4102" s="31"/>
      <c r="Z4102" s="31"/>
      <c r="AA4102" s="43"/>
      <c r="AB4102" s="18"/>
      <c r="AC4102" s="18"/>
      <c r="AE4102" s="18"/>
      <c r="AF4102" s="18"/>
      <c r="AG4102" s="18"/>
      <c r="AI4102" s="18"/>
      <c r="AK4102" s="18"/>
      <c r="AL4102" s="18"/>
      <c r="AN4102" s="36"/>
      <c r="AO4102" s="36"/>
      <c r="AP4102" s="36"/>
      <c r="AQ4102" s="36"/>
      <c r="AR4102" s="36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G4102" s="18"/>
      <c r="BH4102" s="18"/>
      <c r="BI4102" s="18"/>
      <c r="BJ4102" s="18"/>
      <c r="BK4102" s="18"/>
      <c r="BL4102" s="18"/>
      <c r="BM4102" s="18"/>
      <c r="BN4102" s="18"/>
      <c r="BO4102" s="18"/>
      <c r="BP4102" s="18"/>
      <c r="BQ4102" s="18"/>
    </row>
    <row r="4103" spans="6:69" x14ac:dyDescent="0.25">
      <c r="F4103" s="18"/>
      <c r="G4103" s="18"/>
      <c r="H4103" s="252"/>
      <c r="I4103" s="18"/>
      <c r="J4103" s="18"/>
      <c r="W4103" s="215"/>
      <c r="X4103" s="18"/>
      <c r="Y4103" s="31"/>
      <c r="Z4103" s="31"/>
      <c r="AA4103" s="43"/>
      <c r="AB4103" s="18"/>
      <c r="AC4103" s="18"/>
      <c r="AE4103" s="18"/>
      <c r="AF4103" s="18"/>
      <c r="AG4103" s="18"/>
      <c r="AI4103" s="18"/>
      <c r="AK4103" s="18"/>
      <c r="AL4103" s="18"/>
      <c r="AN4103" s="36"/>
      <c r="AO4103" s="36"/>
      <c r="AP4103" s="36"/>
      <c r="AQ4103" s="36"/>
      <c r="AR4103" s="36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8"/>
      <c r="BL4103" s="18"/>
      <c r="BM4103" s="18"/>
      <c r="BN4103" s="18"/>
      <c r="BO4103" s="18"/>
      <c r="BP4103" s="18"/>
      <c r="BQ4103" s="18"/>
    </row>
    <row r="4104" spans="6:69" x14ac:dyDescent="0.25">
      <c r="F4104" s="18"/>
      <c r="G4104" s="18"/>
      <c r="H4104" s="252"/>
      <c r="I4104" s="18"/>
      <c r="J4104" s="18"/>
      <c r="W4104" s="215"/>
      <c r="X4104" s="18"/>
      <c r="Y4104" s="31"/>
      <c r="Z4104" s="31"/>
      <c r="AA4104" s="43"/>
      <c r="AB4104" s="18"/>
      <c r="AC4104" s="18"/>
      <c r="AE4104" s="18"/>
      <c r="AF4104" s="18"/>
      <c r="AG4104" s="18"/>
      <c r="AI4104" s="18"/>
      <c r="AK4104" s="18"/>
      <c r="AL4104" s="18"/>
      <c r="AN4104" s="36"/>
      <c r="AO4104" s="36"/>
      <c r="AP4104" s="36"/>
      <c r="AQ4104" s="36"/>
      <c r="AR4104" s="36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G4104" s="18"/>
      <c r="BH4104" s="18"/>
      <c r="BI4104" s="18"/>
      <c r="BJ4104" s="18"/>
      <c r="BK4104" s="18"/>
      <c r="BL4104" s="18"/>
      <c r="BM4104" s="18"/>
      <c r="BN4104" s="18"/>
      <c r="BO4104" s="18"/>
      <c r="BP4104" s="18"/>
      <c r="BQ4104" s="18"/>
    </row>
    <row r="4105" spans="6:69" x14ac:dyDescent="0.25">
      <c r="F4105" s="18"/>
      <c r="G4105" s="18"/>
      <c r="H4105" s="252"/>
      <c r="I4105" s="18"/>
      <c r="J4105" s="18"/>
      <c r="W4105" s="215"/>
      <c r="X4105" s="18"/>
      <c r="Y4105" s="31"/>
      <c r="Z4105" s="31"/>
      <c r="AA4105" s="43"/>
      <c r="AB4105" s="18"/>
      <c r="AC4105" s="18"/>
      <c r="AE4105" s="18"/>
      <c r="AF4105" s="18"/>
      <c r="AG4105" s="18"/>
      <c r="AI4105" s="18"/>
      <c r="AK4105" s="18"/>
      <c r="AL4105" s="18"/>
      <c r="AN4105" s="36"/>
      <c r="AO4105" s="36"/>
      <c r="AP4105" s="36"/>
      <c r="AQ4105" s="36"/>
      <c r="AR4105" s="36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8"/>
      <c r="BL4105" s="18"/>
      <c r="BM4105" s="18"/>
      <c r="BN4105" s="18"/>
      <c r="BO4105" s="18"/>
      <c r="BP4105" s="18"/>
      <c r="BQ4105" s="18"/>
    </row>
    <row r="4106" spans="6:69" x14ac:dyDescent="0.25">
      <c r="F4106" s="18"/>
      <c r="G4106" s="18"/>
      <c r="H4106" s="252"/>
      <c r="I4106" s="18"/>
      <c r="J4106" s="18"/>
      <c r="W4106" s="215"/>
      <c r="X4106" s="18"/>
      <c r="Y4106" s="31"/>
      <c r="Z4106" s="31"/>
      <c r="AA4106" s="43"/>
      <c r="AB4106" s="18"/>
      <c r="AC4106" s="18"/>
      <c r="AE4106" s="18"/>
      <c r="AF4106" s="18"/>
      <c r="AG4106" s="18"/>
      <c r="AI4106" s="18"/>
      <c r="AK4106" s="18"/>
      <c r="AL4106" s="18"/>
      <c r="AN4106" s="36"/>
      <c r="AO4106" s="36"/>
      <c r="AP4106" s="36"/>
      <c r="AQ4106" s="36"/>
      <c r="AR4106" s="36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G4106" s="18"/>
      <c r="BH4106" s="18"/>
      <c r="BI4106" s="18"/>
      <c r="BJ4106" s="18"/>
      <c r="BK4106" s="18"/>
      <c r="BL4106" s="18"/>
      <c r="BM4106" s="18"/>
      <c r="BN4106" s="18"/>
      <c r="BO4106" s="18"/>
      <c r="BP4106" s="18"/>
      <c r="BQ4106" s="18"/>
    </row>
    <row r="4107" spans="6:69" x14ac:dyDescent="0.25">
      <c r="F4107" s="18"/>
      <c r="G4107" s="18"/>
      <c r="H4107" s="252"/>
      <c r="I4107" s="18"/>
      <c r="J4107" s="18"/>
      <c r="W4107" s="215"/>
      <c r="X4107" s="18"/>
      <c r="Y4107" s="31"/>
      <c r="Z4107" s="31"/>
      <c r="AA4107" s="43"/>
      <c r="AB4107" s="18"/>
      <c r="AC4107" s="18"/>
      <c r="AE4107" s="18"/>
      <c r="AF4107" s="18"/>
      <c r="AG4107" s="18"/>
      <c r="AI4107" s="18"/>
      <c r="AK4107" s="18"/>
      <c r="AL4107" s="18"/>
      <c r="AN4107" s="36"/>
      <c r="AO4107" s="36"/>
      <c r="AP4107" s="36"/>
      <c r="AQ4107" s="36"/>
      <c r="AR4107" s="36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8"/>
      <c r="BL4107" s="18"/>
      <c r="BM4107" s="18"/>
      <c r="BN4107" s="18"/>
      <c r="BO4107" s="18"/>
      <c r="BP4107" s="18"/>
      <c r="BQ4107" s="18"/>
    </row>
    <row r="4108" spans="6:69" x14ac:dyDescent="0.25">
      <c r="F4108" s="18"/>
      <c r="G4108" s="18"/>
      <c r="H4108" s="252"/>
      <c r="I4108" s="18"/>
      <c r="J4108" s="18"/>
      <c r="W4108" s="215"/>
      <c r="X4108" s="18"/>
      <c r="Y4108" s="31"/>
      <c r="Z4108" s="31"/>
      <c r="AA4108" s="43"/>
      <c r="AB4108" s="18"/>
      <c r="AC4108" s="18"/>
      <c r="AE4108" s="18"/>
      <c r="AF4108" s="18"/>
      <c r="AG4108" s="18"/>
      <c r="AI4108" s="18"/>
      <c r="AK4108" s="18"/>
      <c r="AL4108" s="18"/>
      <c r="AN4108" s="36"/>
      <c r="AO4108" s="36"/>
      <c r="AP4108" s="36"/>
      <c r="AQ4108" s="36"/>
      <c r="AR4108" s="36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G4108" s="18"/>
      <c r="BH4108" s="18"/>
      <c r="BI4108" s="18"/>
      <c r="BJ4108" s="18"/>
      <c r="BK4108" s="18"/>
      <c r="BL4108" s="18"/>
      <c r="BM4108" s="18"/>
      <c r="BN4108" s="18"/>
      <c r="BO4108" s="18"/>
      <c r="BP4108" s="18"/>
      <c r="BQ4108" s="18"/>
    </row>
    <row r="4109" spans="6:69" x14ac:dyDescent="0.25">
      <c r="F4109" s="18"/>
      <c r="G4109" s="18"/>
      <c r="H4109" s="252"/>
      <c r="I4109" s="18"/>
      <c r="J4109" s="18"/>
      <c r="W4109" s="215"/>
      <c r="X4109" s="18"/>
      <c r="Y4109" s="31"/>
      <c r="Z4109" s="31"/>
      <c r="AA4109" s="43"/>
      <c r="AB4109" s="18"/>
      <c r="AC4109" s="18"/>
      <c r="AE4109" s="18"/>
      <c r="AF4109" s="18"/>
      <c r="AG4109" s="18"/>
      <c r="AI4109" s="18"/>
      <c r="AK4109" s="18"/>
      <c r="AL4109" s="18"/>
      <c r="AN4109" s="36"/>
      <c r="AO4109" s="36"/>
      <c r="AP4109" s="36"/>
      <c r="AQ4109" s="36"/>
      <c r="AR4109" s="36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8"/>
      <c r="BL4109" s="18"/>
      <c r="BM4109" s="18"/>
      <c r="BN4109" s="18"/>
      <c r="BO4109" s="18"/>
      <c r="BP4109" s="18"/>
      <c r="BQ4109" s="18"/>
    </row>
    <row r="4110" spans="6:69" x14ac:dyDescent="0.25">
      <c r="F4110" s="18"/>
      <c r="G4110" s="18"/>
      <c r="H4110" s="252"/>
      <c r="I4110" s="18"/>
      <c r="J4110" s="18"/>
      <c r="W4110" s="215"/>
      <c r="X4110" s="18"/>
      <c r="Y4110" s="31"/>
      <c r="Z4110" s="31"/>
      <c r="AA4110" s="43"/>
      <c r="AB4110" s="18"/>
      <c r="AC4110" s="18"/>
      <c r="AE4110" s="18"/>
      <c r="AF4110" s="18"/>
      <c r="AG4110" s="18"/>
      <c r="AI4110" s="18"/>
      <c r="AK4110" s="18"/>
      <c r="AL4110" s="18"/>
      <c r="AN4110" s="36"/>
      <c r="AO4110" s="36"/>
      <c r="AP4110" s="36"/>
      <c r="AQ4110" s="36"/>
      <c r="AR4110" s="36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G4110" s="18"/>
      <c r="BH4110" s="18"/>
      <c r="BI4110" s="18"/>
      <c r="BJ4110" s="18"/>
      <c r="BK4110" s="18"/>
      <c r="BL4110" s="18"/>
      <c r="BM4110" s="18"/>
      <c r="BN4110" s="18"/>
      <c r="BO4110" s="18"/>
      <c r="BP4110" s="18"/>
      <c r="BQ4110" s="18"/>
    </row>
    <row r="4111" spans="6:69" x14ac:dyDescent="0.25">
      <c r="F4111" s="18"/>
      <c r="G4111" s="18"/>
      <c r="H4111" s="252"/>
      <c r="I4111" s="18"/>
      <c r="J4111" s="18"/>
      <c r="W4111" s="215"/>
      <c r="X4111" s="18"/>
      <c r="Y4111" s="31"/>
      <c r="Z4111" s="31"/>
      <c r="AA4111" s="43"/>
      <c r="AB4111" s="18"/>
      <c r="AC4111" s="18"/>
      <c r="AE4111" s="18"/>
      <c r="AF4111" s="18"/>
      <c r="AG4111" s="18"/>
      <c r="AI4111" s="18"/>
      <c r="AK4111" s="18"/>
      <c r="AL4111" s="18"/>
      <c r="AN4111" s="36"/>
      <c r="AO4111" s="36"/>
      <c r="AP4111" s="36"/>
      <c r="AQ4111" s="36"/>
      <c r="AR4111" s="36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8"/>
      <c r="BL4111" s="18"/>
      <c r="BM4111" s="18"/>
      <c r="BN4111" s="18"/>
      <c r="BO4111" s="18"/>
      <c r="BP4111" s="18"/>
      <c r="BQ4111" s="18"/>
    </row>
    <row r="4112" spans="6:69" x14ac:dyDescent="0.25">
      <c r="F4112" s="18"/>
      <c r="G4112" s="18"/>
      <c r="H4112" s="252"/>
      <c r="I4112" s="18"/>
      <c r="J4112" s="18"/>
      <c r="W4112" s="215"/>
      <c r="X4112" s="18"/>
      <c r="Y4112" s="31"/>
      <c r="Z4112" s="31"/>
      <c r="AA4112" s="43"/>
      <c r="AB4112" s="18"/>
      <c r="AC4112" s="18"/>
      <c r="AE4112" s="18"/>
      <c r="AF4112" s="18"/>
      <c r="AG4112" s="18"/>
      <c r="AI4112" s="18"/>
      <c r="AK4112" s="18"/>
      <c r="AL4112" s="18"/>
      <c r="AN4112" s="36"/>
      <c r="AO4112" s="36"/>
      <c r="AP4112" s="36"/>
      <c r="AQ4112" s="36"/>
      <c r="AR4112" s="36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G4112" s="18"/>
      <c r="BH4112" s="18"/>
      <c r="BI4112" s="18"/>
      <c r="BJ4112" s="18"/>
      <c r="BK4112" s="18"/>
      <c r="BL4112" s="18"/>
      <c r="BM4112" s="18"/>
      <c r="BN4112" s="18"/>
      <c r="BO4112" s="18"/>
      <c r="BP4112" s="18"/>
      <c r="BQ4112" s="18"/>
    </row>
    <row r="4113" spans="6:69" x14ac:dyDescent="0.25">
      <c r="F4113" s="18"/>
      <c r="G4113" s="18"/>
      <c r="H4113" s="252"/>
      <c r="I4113" s="18"/>
      <c r="J4113" s="18"/>
      <c r="W4113" s="215"/>
      <c r="X4113" s="18"/>
      <c r="Y4113" s="31"/>
      <c r="Z4113" s="31"/>
      <c r="AA4113" s="43"/>
      <c r="AB4113" s="18"/>
      <c r="AC4113" s="18"/>
      <c r="AE4113" s="18"/>
      <c r="AF4113" s="18"/>
      <c r="AG4113" s="18"/>
      <c r="AI4113" s="18"/>
      <c r="AK4113" s="18"/>
      <c r="AL4113" s="18"/>
      <c r="AN4113" s="36"/>
      <c r="AO4113" s="36"/>
      <c r="AP4113" s="36"/>
      <c r="AQ4113" s="36"/>
      <c r="AR4113" s="36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8"/>
      <c r="BL4113" s="18"/>
      <c r="BM4113" s="18"/>
      <c r="BN4113" s="18"/>
      <c r="BO4113" s="18"/>
      <c r="BP4113" s="18"/>
      <c r="BQ4113" s="18"/>
    </row>
    <row r="4114" spans="6:69" x14ac:dyDescent="0.25">
      <c r="F4114" s="18"/>
      <c r="G4114" s="18"/>
      <c r="H4114" s="252"/>
      <c r="I4114" s="18"/>
      <c r="J4114" s="18"/>
      <c r="W4114" s="215"/>
      <c r="X4114" s="18"/>
      <c r="Y4114" s="31"/>
      <c r="Z4114" s="31"/>
      <c r="AA4114" s="43"/>
      <c r="AB4114" s="18"/>
      <c r="AC4114" s="18"/>
      <c r="AE4114" s="18"/>
      <c r="AF4114" s="18"/>
      <c r="AG4114" s="18"/>
      <c r="AI4114" s="18"/>
      <c r="AK4114" s="18"/>
      <c r="AL4114" s="18"/>
      <c r="AN4114" s="36"/>
      <c r="AO4114" s="36"/>
      <c r="AP4114" s="36"/>
      <c r="AQ4114" s="36"/>
      <c r="AR4114" s="36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G4114" s="18"/>
      <c r="BH4114" s="18"/>
      <c r="BI4114" s="18"/>
      <c r="BJ4114" s="18"/>
      <c r="BK4114" s="18"/>
      <c r="BL4114" s="18"/>
      <c r="BM4114" s="18"/>
      <c r="BN4114" s="18"/>
      <c r="BO4114" s="18"/>
      <c r="BP4114" s="18"/>
      <c r="BQ4114" s="18"/>
    </row>
    <row r="4115" spans="6:69" x14ac:dyDescent="0.25">
      <c r="F4115" s="18"/>
      <c r="G4115" s="18"/>
      <c r="H4115" s="252"/>
      <c r="I4115" s="18"/>
      <c r="J4115" s="18"/>
      <c r="W4115" s="215"/>
      <c r="X4115" s="18"/>
      <c r="Y4115" s="31"/>
      <c r="Z4115" s="31"/>
      <c r="AA4115" s="43"/>
      <c r="AB4115" s="18"/>
      <c r="AC4115" s="18"/>
      <c r="AE4115" s="18"/>
      <c r="AF4115" s="18"/>
      <c r="AG4115" s="18"/>
      <c r="AI4115" s="18"/>
      <c r="AK4115" s="18"/>
      <c r="AL4115" s="18"/>
      <c r="AN4115" s="36"/>
      <c r="AO4115" s="36"/>
      <c r="AP4115" s="36"/>
      <c r="AQ4115" s="36"/>
      <c r="AR4115" s="36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8"/>
      <c r="BL4115" s="18"/>
      <c r="BM4115" s="18"/>
      <c r="BN4115" s="18"/>
      <c r="BO4115" s="18"/>
      <c r="BP4115" s="18"/>
      <c r="BQ4115" s="18"/>
    </row>
    <row r="4116" spans="6:69" x14ac:dyDescent="0.25">
      <c r="F4116" s="18"/>
      <c r="G4116" s="18"/>
      <c r="H4116" s="252"/>
      <c r="I4116" s="18"/>
      <c r="J4116" s="18"/>
      <c r="W4116" s="215"/>
      <c r="X4116" s="18"/>
      <c r="Y4116" s="31"/>
      <c r="Z4116" s="31"/>
      <c r="AA4116" s="43"/>
      <c r="AB4116" s="18"/>
      <c r="AC4116" s="18"/>
      <c r="AE4116" s="18"/>
      <c r="AF4116" s="18"/>
      <c r="AG4116" s="18"/>
      <c r="AI4116" s="18"/>
      <c r="AK4116" s="18"/>
      <c r="AL4116" s="18"/>
      <c r="AN4116" s="36"/>
      <c r="AO4116" s="36"/>
      <c r="AP4116" s="36"/>
      <c r="AQ4116" s="36"/>
      <c r="AR4116" s="36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G4116" s="18"/>
      <c r="BH4116" s="18"/>
      <c r="BI4116" s="18"/>
      <c r="BJ4116" s="18"/>
      <c r="BK4116" s="18"/>
      <c r="BL4116" s="18"/>
      <c r="BM4116" s="18"/>
      <c r="BN4116" s="18"/>
      <c r="BO4116" s="18"/>
      <c r="BP4116" s="18"/>
      <c r="BQ4116" s="18"/>
    </row>
    <row r="4117" spans="6:69" x14ac:dyDescent="0.25">
      <c r="F4117" s="18"/>
      <c r="G4117" s="18"/>
      <c r="H4117" s="252"/>
      <c r="I4117" s="18"/>
      <c r="J4117" s="18"/>
      <c r="W4117" s="215"/>
      <c r="X4117" s="18"/>
      <c r="Y4117" s="31"/>
      <c r="Z4117" s="31"/>
      <c r="AA4117" s="43"/>
      <c r="AB4117" s="18"/>
      <c r="AC4117" s="18"/>
      <c r="AE4117" s="18"/>
      <c r="AF4117" s="18"/>
      <c r="AG4117" s="18"/>
      <c r="AI4117" s="18"/>
      <c r="AK4117" s="18"/>
      <c r="AL4117" s="18"/>
      <c r="AN4117" s="36"/>
      <c r="AO4117" s="36"/>
      <c r="AP4117" s="36"/>
      <c r="AQ4117" s="36"/>
      <c r="AR4117" s="36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8"/>
      <c r="BL4117" s="18"/>
      <c r="BM4117" s="18"/>
      <c r="BN4117" s="18"/>
      <c r="BO4117" s="18"/>
      <c r="BP4117" s="18"/>
      <c r="BQ4117" s="18"/>
    </row>
    <row r="4118" spans="6:69" x14ac:dyDescent="0.25">
      <c r="F4118" s="18"/>
      <c r="G4118" s="18"/>
      <c r="H4118" s="252"/>
      <c r="I4118" s="18"/>
      <c r="J4118" s="18"/>
      <c r="W4118" s="215"/>
      <c r="X4118" s="18"/>
      <c r="Y4118" s="31"/>
      <c r="Z4118" s="31"/>
      <c r="AA4118" s="43"/>
      <c r="AB4118" s="18"/>
      <c r="AC4118" s="18"/>
      <c r="AE4118" s="18"/>
      <c r="AF4118" s="18"/>
      <c r="AG4118" s="18"/>
      <c r="AI4118" s="18"/>
      <c r="AK4118" s="18"/>
      <c r="AL4118" s="18"/>
      <c r="AN4118" s="36"/>
      <c r="AO4118" s="36"/>
      <c r="AP4118" s="36"/>
      <c r="AQ4118" s="36"/>
      <c r="AR4118" s="36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G4118" s="18"/>
      <c r="BH4118" s="18"/>
      <c r="BI4118" s="18"/>
      <c r="BJ4118" s="18"/>
      <c r="BK4118" s="18"/>
      <c r="BL4118" s="18"/>
      <c r="BM4118" s="18"/>
      <c r="BN4118" s="18"/>
      <c r="BO4118" s="18"/>
      <c r="BP4118" s="18"/>
      <c r="BQ4118" s="18"/>
    </row>
    <row r="4119" spans="6:69" x14ac:dyDescent="0.25">
      <c r="F4119" s="18"/>
      <c r="G4119" s="18"/>
      <c r="H4119" s="252"/>
      <c r="I4119" s="18"/>
      <c r="J4119" s="18"/>
      <c r="W4119" s="215"/>
      <c r="X4119" s="18"/>
      <c r="Y4119" s="31"/>
      <c r="Z4119" s="31"/>
      <c r="AA4119" s="43"/>
      <c r="AB4119" s="18"/>
      <c r="AC4119" s="18"/>
      <c r="AE4119" s="18"/>
      <c r="AF4119" s="18"/>
      <c r="AG4119" s="18"/>
      <c r="AI4119" s="18"/>
      <c r="AK4119" s="18"/>
      <c r="AL4119" s="18"/>
      <c r="AN4119" s="36"/>
      <c r="AO4119" s="36"/>
      <c r="AP4119" s="36"/>
      <c r="AQ4119" s="36"/>
      <c r="AR4119" s="36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8"/>
      <c r="BL4119" s="18"/>
      <c r="BM4119" s="18"/>
      <c r="BN4119" s="18"/>
      <c r="BO4119" s="18"/>
      <c r="BP4119" s="18"/>
      <c r="BQ4119" s="18"/>
    </row>
    <row r="4120" spans="6:69" x14ac:dyDescent="0.25">
      <c r="F4120" s="18"/>
      <c r="G4120" s="18"/>
      <c r="H4120" s="252"/>
      <c r="I4120" s="18"/>
      <c r="J4120" s="18"/>
      <c r="W4120" s="215"/>
      <c r="X4120" s="18"/>
      <c r="Y4120" s="31"/>
      <c r="Z4120" s="31"/>
      <c r="AA4120" s="43"/>
      <c r="AB4120" s="18"/>
      <c r="AC4120" s="18"/>
      <c r="AE4120" s="18"/>
      <c r="AF4120" s="18"/>
      <c r="AG4120" s="18"/>
      <c r="AI4120" s="18"/>
      <c r="AK4120" s="18"/>
      <c r="AL4120" s="18"/>
      <c r="AN4120" s="36"/>
      <c r="AO4120" s="36"/>
      <c r="AP4120" s="36"/>
      <c r="AQ4120" s="36"/>
      <c r="AR4120" s="36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G4120" s="18"/>
      <c r="BH4120" s="18"/>
      <c r="BI4120" s="18"/>
      <c r="BJ4120" s="18"/>
      <c r="BK4120" s="18"/>
      <c r="BL4120" s="18"/>
      <c r="BM4120" s="18"/>
      <c r="BN4120" s="18"/>
      <c r="BO4120" s="18"/>
      <c r="BP4120" s="18"/>
      <c r="BQ4120" s="18"/>
    </row>
    <row r="4121" spans="6:69" x14ac:dyDescent="0.25">
      <c r="F4121" s="18"/>
      <c r="G4121" s="18"/>
      <c r="H4121" s="252"/>
      <c r="I4121" s="18"/>
      <c r="J4121" s="18"/>
      <c r="W4121" s="215"/>
      <c r="X4121" s="18"/>
      <c r="Y4121" s="31"/>
      <c r="Z4121" s="31"/>
      <c r="AA4121" s="43"/>
      <c r="AB4121" s="18"/>
      <c r="AC4121" s="18"/>
      <c r="AE4121" s="18"/>
      <c r="AF4121" s="18"/>
      <c r="AG4121" s="18"/>
      <c r="AI4121" s="18"/>
      <c r="AK4121" s="18"/>
      <c r="AL4121" s="18"/>
      <c r="AN4121" s="36"/>
      <c r="AO4121" s="36"/>
      <c r="AP4121" s="36"/>
      <c r="AQ4121" s="36"/>
      <c r="AR4121" s="36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8"/>
      <c r="BL4121" s="18"/>
      <c r="BM4121" s="18"/>
      <c r="BN4121" s="18"/>
      <c r="BO4121" s="18"/>
      <c r="BP4121" s="18"/>
      <c r="BQ4121" s="18"/>
    </row>
    <row r="4122" spans="6:69" x14ac:dyDescent="0.25">
      <c r="F4122" s="18"/>
      <c r="G4122" s="18"/>
      <c r="H4122" s="252"/>
      <c r="I4122" s="18"/>
      <c r="J4122" s="18"/>
      <c r="W4122" s="215"/>
      <c r="X4122" s="18"/>
      <c r="Y4122" s="31"/>
      <c r="Z4122" s="31"/>
      <c r="AA4122" s="43"/>
      <c r="AB4122" s="18"/>
      <c r="AC4122" s="18"/>
      <c r="AE4122" s="18"/>
      <c r="AF4122" s="18"/>
      <c r="AG4122" s="18"/>
      <c r="AI4122" s="18"/>
      <c r="AK4122" s="18"/>
      <c r="AL4122" s="18"/>
      <c r="AN4122" s="36"/>
      <c r="AO4122" s="36"/>
      <c r="AP4122" s="36"/>
      <c r="AQ4122" s="36"/>
      <c r="AR4122" s="36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G4122" s="18"/>
      <c r="BH4122" s="18"/>
      <c r="BI4122" s="18"/>
      <c r="BJ4122" s="18"/>
      <c r="BK4122" s="18"/>
      <c r="BL4122" s="18"/>
      <c r="BM4122" s="18"/>
      <c r="BN4122" s="18"/>
      <c r="BO4122" s="18"/>
      <c r="BP4122" s="18"/>
      <c r="BQ4122" s="18"/>
    </row>
    <row r="4123" spans="6:69" x14ac:dyDescent="0.25">
      <c r="F4123" s="18"/>
      <c r="G4123" s="18"/>
      <c r="H4123" s="252"/>
      <c r="I4123" s="18"/>
      <c r="J4123" s="18"/>
      <c r="W4123" s="215"/>
      <c r="X4123" s="18"/>
      <c r="Y4123" s="31"/>
      <c r="Z4123" s="31"/>
      <c r="AA4123" s="43"/>
      <c r="AB4123" s="18"/>
      <c r="AC4123" s="18"/>
      <c r="AE4123" s="18"/>
      <c r="AF4123" s="18"/>
      <c r="AG4123" s="18"/>
      <c r="AI4123" s="18"/>
      <c r="AK4123" s="18"/>
      <c r="AL4123" s="18"/>
      <c r="AN4123" s="36"/>
      <c r="AO4123" s="36"/>
      <c r="AP4123" s="36"/>
      <c r="AQ4123" s="36"/>
      <c r="AR4123" s="36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8"/>
      <c r="BL4123" s="18"/>
      <c r="BM4123" s="18"/>
      <c r="BN4123" s="18"/>
      <c r="BO4123" s="18"/>
      <c r="BP4123" s="18"/>
      <c r="BQ4123" s="18"/>
    </row>
    <row r="4124" spans="6:69" x14ac:dyDescent="0.25">
      <c r="F4124" s="18"/>
      <c r="G4124" s="18"/>
      <c r="H4124" s="252"/>
      <c r="I4124" s="18"/>
      <c r="J4124" s="18"/>
      <c r="W4124" s="215"/>
      <c r="X4124" s="18"/>
      <c r="Y4124" s="31"/>
      <c r="Z4124" s="31"/>
      <c r="AA4124" s="43"/>
      <c r="AB4124" s="18"/>
      <c r="AC4124" s="18"/>
      <c r="AE4124" s="18"/>
      <c r="AF4124" s="18"/>
      <c r="AG4124" s="18"/>
      <c r="AI4124" s="18"/>
      <c r="AK4124" s="18"/>
      <c r="AL4124" s="18"/>
      <c r="AN4124" s="36"/>
      <c r="AO4124" s="36"/>
      <c r="AP4124" s="36"/>
      <c r="AQ4124" s="36"/>
      <c r="AR4124" s="36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G4124" s="18"/>
      <c r="BH4124" s="18"/>
      <c r="BI4124" s="18"/>
      <c r="BJ4124" s="18"/>
      <c r="BK4124" s="18"/>
      <c r="BL4124" s="18"/>
      <c r="BM4124" s="18"/>
      <c r="BN4124" s="18"/>
      <c r="BO4124" s="18"/>
      <c r="BP4124" s="18"/>
      <c r="BQ4124" s="18"/>
    </row>
    <row r="4125" spans="6:69" x14ac:dyDescent="0.25">
      <c r="F4125" s="18"/>
      <c r="G4125" s="18"/>
      <c r="H4125" s="252"/>
      <c r="I4125" s="18"/>
      <c r="J4125" s="18"/>
      <c r="W4125" s="215"/>
      <c r="X4125" s="18"/>
      <c r="Y4125" s="31"/>
      <c r="Z4125" s="31"/>
      <c r="AA4125" s="43"/>
      <c r="AB4125" s="18"/>
      <c r="AC4125" s="18"/>
      <c r="AE4125" s="18"/>
      <c r="AF4125" s="18"/>
      <c r="AG4125" s="18"/>
      <c r="AI4125" s="18"/>
      <c r="AK4125" s="18"/>
      <c r="AL4125" s="18"/>
      <c r="AN4125" s="36"/>
      <c r="AO4125" s="36"/>
      <c r="AP4125" s="36"/>
      <c r="AQ4125" s="36"/>
      <c r="AR4125" s="36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8"/>
      <c r="BL4125" s="18"/>
      <c r="BM4125" s="18"/>
      <c r="BN4125" s="18"/>
      <c r="BO4125" s="18"/>
      <c r="BP4125" s="18"/>
      <c r="BQ4125" s="18"/>
    </row>
    <row r="4126" spans="6:69" x14ac:dyDescent="0.25">
      <c r="F4126" s="18"/>
      <c r="G4126" s="18"/>
      <c r="H4126" s="252"/>
      <c r="I4126" s="18"/>
      <c r="J4126" s="18"/>
      <c r="W4126" s="215"/>
      <c r="X4126" s="18"/>
      <c r="Y4126" s="31"/>
      <c r="Z4126" s="31"/>
      <c r="AA4126" s="43"/>
      <c r="AB4126" s="18"/>
      <c r="AC4126" s="18"/>
      <c r="AE4126" s="18"/>
      <c r="AF4126" s="18"/>
      <c r="AG4126" s="18"/>
      <c r="AI4126" s="18"/>
      <c r="AK4126" s="18"/>
      <c r="AL4126" s="18"/>
      <c r="AN4126" s="36"/>
      <c r="AO4126" s="36"/>
      <c r="AP4126" s="36"/>
      <c r="AQ4126" s="36"/>
      <c r="AR4126" s="36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G4126" s="18"/>
      <c r="BH4126" s="18"/>
      <c r="BI4126" s="18"/>
      <c r="BJ4126" s="18"/>
      <c r="BK4126" s="18"/>
      <c r="BL4126" s="18"/>
      <c r="BM4126" s="18"/>
      <c r="BN4126" s="18"/>
      <c r="BO4126" s="18"/>
      <c r="BP4126" s="18"/>
      <c r="BQ4126" s="18"/>
    </row>
    <row r="4127" spans="6:69" x14ac:dyDescent="0.25">
      <c r="F4127" s="18"/>
      <c r="G4127" s="18"/>
      <c r="H4127" s="252"/>
      <c r="I4127" s="18"/>
      <c r="J4127" s="18"/>
      <c r="W4127" s="215"/>
      <c r="X4127" s="18"/>
      <c r="Y4127" s="31"/>
      <c r="Z4127" s="31"/>
      <c r="AA4127" s="43"/>
      <c r="AB4127" s="18"/>
      <c r="AC4127" s="18"/>
      <c r="AE4127" s="18"/>
      <c r="AF4127" s="18"/>
      <c r="AG4127" s="18"/>
      <c r="AI4127" s="18"/>
      <c r="AK4127" s="18"/>
      <c r="AL4127" s="18"/>
      <c r="AN4127" s="36"/>
      <c r="AO4127" s="36"/>
      <c r="AP4127" s="36"/>
      <c r="AQ4127" s="36"/>
      <c r="AR4127" s="36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G4127" s="18"/>
      <c r="BH4127" s="18"/>
      <c r="BI4127" s="18"/>
      <c r="BJ4127" s="18"/>
      <c r="BK4127" s="18"/>
      <c r="BL4127" s="18"/>
      <c r="BM4127" s="18"/>
      <c r="BN4127" s="18"/>
      <c r="BO4127" s="18"/>
      <c r="BP4127" s="18"/>
      <c r="BQ4127" s="18"/>
    </row>
    <row r="4128" spans="6:69" x14ac:dyDescent="0.25">
      <c r="F4128" s="18"/>
      <c r="G4128" s="18"/>
      <c r="H4128" s="252"/>
      <c r="I4128" s="18"/>
      <c r="J4128" s="18"/>
      <c r="W4128" s="215"/>
      <c r="X4128" s="18"/>
      <c r="Y4128" s="31"/>
      <c r="Z4128" s="31"/>
      <c r="AA4128" s="43"/>
      <c r="AB4128" s="18"/>
      <c r="AC4128" s="18"/>
      <c r="AE4128" s="18"/>
      <c r="AF4128" s="18"/>
      <c r="AG4128" s="18"/>
      <c r="AI4128" s="18"/>
      <c r="AK4128" s="18"/>
      <c r="AL4128" s="18"/>
      <c r="AN4128" s="36"/>
      <c r="AO4128" s="36"/>
      <c r="AP4128" s="36"/>
      <c r="AQ4128" s="36"/>
      <c r="AR4128" s="36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G4128" s="18"/>
      <c r="BH4128" s="18"/>
      <c r="BI4128" s="18"/>
      <c r="BJ4128" s="18"/>
      <c r="BK4128" s="18"/>
      <c r="BL4128" s="18"/>
      <c r="BM4128" s="18"/>
      <c r="BN4128" s="18"/>
      <c r="BO4128" s="18"/>
      <c r="BP4128" s="18"/>
      <c r="BQ4128" s="18"/>
    </row>
    <row r="4129" spans="6:69" x14ac:dyDescent="0.25">
      <c r="F4129" s="18"/>
      <c r="G4129" s="18"/>
      <c r="H4129" s="252"/>
      <c r="I4129" s="18"/>
      <c r="J4129" s="18"/>
      <c r="W4129" s="215"/>
      <c r="X4129" s="18"/>
      <c r="Y4129" s="31"/>
      <c r="Z4129" s="31"/>
      <c r="AA4129" s="43"/>
      <c r="AB4129" s="18"/>
      <c r="AC4129" s="18"/>
      <c r="AE4129" s="18"/>
      <c r="AF4129" s="18"/>
      <c r="AG4129" s="18"/>
      <c r="AI4129" s="18"/>
      <c r="AK4129" s="18"/>
      <c r="AL4129" s="18"/>
      <c r="AN4129" s="36"/>
      <c r="AO4129" s="36"/>
      <c r="AP4129" s="36"/>
      <c r="AQ4129" s="36"/>
      <c r="AR4129" s="36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8"/>
      <c r="BL4129" s="18"/>
      <c r="BM4129" s="18"/>
      <c r="BN4129" s="18"/>
      <c r="BO4129" s="18"/>
      <c r="BP4129" s="18"/>
      <c r="BQ4129" s="18"/>
    </row>
    <row r="4130" spans="6:69" x14ac:dyDescent="0.25">
      <c r="F4130" s="18"/>
      <c r="G4130" s="18"/>
      <c r="H4130" s="252"/>
      <c r="I4130" s="18"/>
      <c r="J4130" s="18"/>
      <c r="W4130" s="215"/>
      <c r="X4130" s="18"/>
      <c r="Y4130" s="31"/>
      <c r="Z4130" s="31"/>
      <c r="AA4130" s="43"/>
      <c r="AB4130" s="18"/>
      <c r="AC4130" s="18"/>
      <c r="AE4130" s="18"/>
      <c r="AF4130" s="18"/>
      <c r="AG4130" s="18"/>
      <c r="AI4130" s="18"/>
      <c r="AK4130" s="18"/>
      <c r="AL4130" s="18"/>
      <c r="AN4130" s="36"/>
      <c r="AO4130" s="36"/>
      <c r="AP4130" s="36"/>
      <c r="AQ4130" s="36"/>
      <c r="AR4130" s="36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G4130" s="18"/>
      <c r="BH4130" s="18"/>
      <c r="BI4130" s="18"/>
      <c r="BJ4130" s="18"/>
      <c r="BK4130" s="18"/>
      <c r="BL4130" s="18"/>
      <c r="BM4130" s="18"/>
      <c r="BN4130" s="18"/>
      <c r="BO4130" s="18"/>
      <c r="BP4130" s="18"/>
      <c r="BQ4130" s="18"/>
    </row>
    <row r="4131" spans="6:69" x14ac:dyDescent="0.25">
      <c r="F4131" s="18"/>
      <c r="G4131" s="18"/>
      <c r="H4131" s="252"/>
      <c r="I4131" s="18"/>
      <c r="J4131" s="18"/>
      <c r="W4131" s="215"/>
      <c r="X4131" s="18"/>
      <c r="Y4131" s="31"/>
      <c r="Z4131" s="31"/>
      <c r="AA4131" s="43"/>
      <c r="AB4131" s="18"/>
      <c r="AC4131" s="18"/>
      <c r="AE4131" s="18"/>
      <c r="AF4131" s="18"/>
      <c r="AG4131" s="18"/>
      <c r="AI4131" s="18"/>
      <c r="AK4131" s="18"/>
      <c r="AL4131" s="18"/>
      <c r="AN4131" s="36"/>
      <c r="AO4131" s="36"/>
      <c r="AP4131" s="36"/>
      <c r="AQ4131" s="36"/>
      <c r="AR4131" s="36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8"/>
      <c r="BL4131" s="18"/>
      <c r="BM4131" s="18"/>
      <c r="BN4131" s="18"/>
      <c r="BO4131" s="18"/>
      <c r="BP4131" s="18"/>
      <c r="BQ4131" s="18"/>
    </row>
    <row r="4132" spans="6:69" x14ac:dyDescent="0.25">
      <c r="F4132" s="18"/>
      <c r="G4132" s="18"/>
      <c r="H4132" s="252"/>
      <c r="I4132" s="18"/>
      <c r="J4132" s="18"/>
      <c r="W4132" s="215"/>
      <c r="X4132" s="18"/>
      <c r="Y4132" s="31"/>
      <c r="Z4132" s="31"/>
      <c r="AA4132" s="43"/>
      <c r="AB4132" s="18"/>
      <c r="AC4132" s="18"/>
      <c r="AE4132" s="18"/>
      <c r="AF4132" s="18"/>
      <c r="AG4132" s="18"/>
      <c r="AI4132" s="18"/>
      <c r="AK4132" s="18"/>
      <c r="AL4132" s="18"/>
      <c r="AN4132" s="36"/>
      <c r="AO4132" s="36"/>
      <c r="AP4132" s="36"/>
      <c r="AQ4132" s="36"/>
      <c r="AR4132" s="36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G4132" s="18"/>
      <c r="BH4132" s="18"/>
      <c r="BI4132" s="18"/>
      <c r="BJ4132" s="18"/>
      <c r="BK4132" s="18"/>
      <c r="BL4132" s="18"/>
      <c r="BM4132" s="18"/>
      <c r="BN4132" s="18"/>
      <c r="BO4132" s="18"/>
      <c r="BP4132" s="18"/>
      <c r="BQ4132" s="18"/>
    </row>
    <row r="4133" spans="6:69" x14ac:dyDescent="0.25">
      <c r="F4133" s="18"/>
      <c r="G4133" s="18"/>
      <c r="H4133" s="252"/>
      <c r="I4133" s="18"/>
      <c r="J4133" s="18"/>
      <c r="W4133" s="215"/>
      <c r="X4133" s="18"/>
      <c r="Y4133" s="31"/>
      <c r="Z4133" s="31"/>
      <c r="AA4133" s="43"/>
      <c r="AB4133" s="18"/>
      <c r="AC4133" s="18"/>
      <c r="AE4133" s="18"/>
      <c r="AF4133" s="18"/>
      <c r="AG4133" s="18"/>
      <c r="AI4133" s="18"/>
      <c r="AK4133" s="18"/>
      <c r="AL4133" s="18"/>
      <c r="AN4133" s="36"/>
      <c r="AO4133" s="36"/>
      <c r="AP4133" s="36"/>
      <c r="AQ4133" s="36"/>
      <c r="AR4133" s="36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G4133" s="18"/>
      <c r="BH4133" s="18"/>
      <c r="BI4133" s="18"/>
      <c r="BJ4133" s="18"/>
      <c r="BK4133" s="18"/>
      <c r="BL4133" s="18"/>
      <c r="BM4133" s="18"/>
      <c r="BN4133" s="18"/>
      <c r="BO4133" s="18"/>
      <c r="BP4133" s="18"/>
      <c r="BQ4133" s="18"/>
    </row>
    <row r="4134" spans="6:69" x14ac:dyDescent="0.25">
      <c r="F4134" s="18"/>
      <c r="G4134" s="18"/>
      <c r="H4134" s="252"/>
      <c r="I4134" s="18"/>
      <c r="J4134" s="18"/>
      <c r="W4134" s="215"/>
      <c r="X4134" s="18"/>
      <c r="Y4134" s="31"/>
      <c r="Z4134" s="31"/>
      <c r="AA4134" s="43"/>
      <c r="AB4134" s="18"/>
      <c r="AC4134" s="18"/>
      <c r="AE4134" s="18"/>
      <c r="AF4134" s="18"/>
      <c r="AG4134" s="18"/>
      <c r="AI4134" s="18"/>
      <c r="AK4134" s="18"/>
      <c r="AL4134" s="18"/>
      <c r="AN4134" s="36"/>
      <c r="AO4134" s="36"/>
      <c r="AP4134" s="36"/>
      <c r="AQ4134" s="36"/>
      <c r="AR4134" s="36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G4134" s="18"/>
      <c r="BH4134" s="18"/>
      <c r="BI4134" s="18"/>
      <c r="BJ4134" s="18"/>
      <c r="BK4134" s="18"/>
      <c r="BL4134" s="18"/>
      <c r="BM4134" s="18"/>
      <c r="BN4134" s="18"/>
      <c r="BO4134" s="18"/>
      <c r="BP4134" s="18"/>
      <c r="BQ4134" s="18"/>
    </row>
    <row r="4135" spans="6:69" x14ac:dyDescent="0.25">
      <c r="F4135" s="18"/>
      <c r="G4135" s="18"/>
      <c r="H4135" s="252"/>
      <c r="I4135" s="18"/>
      <c r="J4135" s="18"/>
      <c r="W4135" s="215"/>
      <c r="X4135" s="18"/>
      <c r="Y4135" s="31"/>
      <c r="Z4135" s="31"/>
      <c r="AA4135" s="43"/>
      <c r="AB4135" s="18"/>
      <c r="AC4135" s="18"/>
      <c r="AE4135" s="18"/>
      <c r="AF4135" s="18"/>
      <c r="AG4135" s="18"/>
      <c r="AI4135" s="18"/>
      <c r="AK4135" s="18"/>
      <c r="AL4135" s="18"/>
      <c r="AN4135" s="36"/>
      <c r="AO4135" s="36"/>
      <c r="AP4135" s="36"/>
      <c r="AQ4135" s="36"/>
      <c r="AR4135" s="36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8"/>
      <c r="BL4135" s="18"/>
      <c r="BM4135" s="18"/>
      <c r="BN4135" s="18"/>
      <c r="BO4135" s="18"/>
      <c r="BP4135" s="18"/>
      <c r="BQ4135" s="18"/>
    </row>
    <row r="4136" spans="6:69" x14ac:dyDescent="0.25">
      <c r="F4136" s="18"/>
      <c r="G4136" s="18"/>
      <c r="H4136" s="252"/>
      <c r="I4136" s="18"/>
      <c r="J4136" s="18"/>
      <c r="W4136" s="215"/>
      <c r="X4136" s="18"/>
      <c r="Y4136" s="31"/>
      <c r="Z4136" s="31"/>
      <c r="AA4136" s="43"/>
      <c r="AB4136" s="18"/>
      <c r="AC4136" s="18"/>
      <c r="AE4136" s="18"/>
      <c r="AF4136" s="18"/>
      <c r="AG4136" s="18"/>
      <c r="AI4136" s="18"/>
      <c r="AK4136" s="18"/>
      <c r="AL4136" s="18"/>
      <c r="AN4136" s="36"/>
      <c r="AO4136" s="36"/>
      <c r="AP4136" s="36"/>
      <c r="AQ4136" s="36"/>
      <c r="AR4136" s="36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G4136" s="18"/>
      <c r="BH4136" s="18"/>
      <c r="BI4136" s="18"/>
      <c r="BJ4136" s="18"/>
      <c r="BK4136" s="18"/>
      <c r="BL4136" s="18"/>
      <c r="BM4136" s="18"/>
      <c r="BN4136" s="18"/>
      <c r="BO4136" s="18"/>
      <c r="BP4136" s="18"/>
      <c r="BQ4136" s="18"/>
    </row>
    <row r="4137" spans="6:69" x14ac:dyDescent="0.25">
      <c r="F4137" s="18"/>
      <c r="G4137" s="18"/>
      <c r="H4137" s="252"/>
      <c r="I4137" s="18"/>
      <c r="J4137" s="18"/>
      <c r="W4137" s="215"/>
      <c r="X4137" s="18"/>
      <c r="Y4137" s="31"/>
      <c r="Z4137" s="31"/>
      <c r="AA4137" s="43"/>
      <c r="AB4137" s="18"/>
      <c r="AC4137" s="18"/>
      <c r="AE4137" s="18"/>
      <c r="AF4137" s="18"/>
      <c r="AG4137" s="18"/>
      <c r="AI4137" s="18"/>
      <c r="AK4137" s="18"/>
      <c r="AL4137" s="18"/>
      <c r="AN4137" s="36"/>
      <c r="AO4137" s="36"/>
      <c r="AP4137" s="36"/>
      <c r="AQ4137" s="36"/>
      <c r="AR4137" s="36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8"/>
      <c r="BL4137" s="18"/>
      <c r="BM4137" s="18"/>
      <c r="BN4137" s="18"/>
      <c r="BO4137" s="18"/>
      <c r="BP4137" s="18"/>
      <c r="BQ4137" s="18"/>
    </row>
    <row r="4138" spans="6:69" x14ac:dyDescent="0.25">
      <c r="F4138" s="18"/>
      <c r="G4138" s="18"/>
      <c r="H4138" s="252"/>
      <c r="I4138" s="18"/>
      <c r="J4138" s="18"/>
      <c r="W4138" s="215"/>
      <c r="X4138" s="18"/>
      <c r="Y4138" s="31"/>
      <c r="Z4138" s="31"/>
      <c r="AA4138" s="43"/>
      <c r="AB4138" s="18"/>
      <c r="AC4138" s="18"/>
      <c r="AE4138" s="18"/>
      <c r="AF4138" s="18"/>
      <c r="AG4138" s="18"/>
      <c r="AI4138" s="18"/>
      <c r="AK4138" s="18"/>
      <c r="AL4138" s="18"/>
      <c r="AN4138" s="36"/>
      <c r="AO4138" s="36"/>
      <c r="AP4138" s="36"/>
      <c r="AQ4138" s="36"/>
      <c r="AR4138" s="36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G4138" s="18"/>
      <c r="BH4138" s="18"/>
      <c r="BI4138" s="18"/>
      <c r="BJ4138" s="18"/>
      <c r="BK4138" s="18"/>
      <c r="BL4138" s="18"/>
      <c r="BM4138" s="18"/>
      <c r="BN4138" s="18"/>
      <c r="BO4138" s="18"/>
      <c r="BP4138" s="18"/>
      <c r="BQ4138" s="18"/>
    </row>
    <row r="4139" spans="6:69" x14ac:dyDescent="0.25">
      <c r="F4139" s="18"/>
      <c r="G4139" s="18"/>
      <c r="H4139" s="252"/>
      <c r="I4139" s="18"/>
      <c r="J4139" s="18"/>
      <c r="W4139" s="215"/>
      <c r="X4139" s="18"/>
      <c r="Y4139" s="31"/>
      <c r="Z4139" s="31"/>
      <c r="AA4139" s="43"/>
      <c r="AB4139" s="18"/>
      <c r="AC4139" s="18"/>
      <c r="AE4139" s="18"/>
      <c r="AF4139" s="18"/>
      <c r="AG4139" s="18"/>
      <c r="AI4139" s="18"/>
      <c r="AK4139" s="18"/>
      <c r="AL4139" s="18"/>
      <c r="AN4139" s="36"/>
      <c r="AO4139" s="36"/>
      <c r="AP4139" s="36"/>
      <c r="AQ4139" s="36"/>
      <c r="AR4139" s="36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G4139" s="18"/>
      <c r="BH4139" s="18"/>
      <c r="BI4139" s="18"/>
      <c r="BJ4139" s="18"/>
      <c r="BK4139" s="18"/>
      <c r="BL4139" s="18"/>
      <c r="BM4139" s="18"/>
      <c r="BN4139" s="18"/>
      <c r="BO4139" s="18"/>
      <c r="BP4139" s="18"/>
      <c r="BQ4139" s="18"/>
    </row>
    <row r="4140" spans="6:69" x14ac:dyDescent="0.25">
      <c r="F4140" s="18"/>
      <c r="G4140" s="18"/>
      <c r="H4140" s="252"/>
      <c r="I4140" s="18"/>
      <c r="J4140" s="18"/>
      <c r="W4140" s="215"/>
      <c r="X4140" s="18"/>
      <c r="Y4140" s="31"/>
      <c r="Z4140" s="31"/>
      <c r="AA4140" s="43"/>
      <c r="AB4140" s="18"/>
      <c r="AC4140" s="18"/>
      <c r="AE4140" s="18"/>
      <c r="AF4140" s="18"/>
      <c r="AG4140" s="18"/>
      <c r="AI4140" s="18"/>
      <c r="AK4140" s="18"/>
      <c r="AL4140" s="18"/>
      <c r="AN4140" s="36"/>
      <c r="AO4140" s="36"/>
      <c r="AP4140" s="36"/>
      <c r="AQ4140" s="36"/>
      <c r="AR4140" s="36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G4140" s="18"/>
      <c r="BH4140" s="18"/>
      <c r="BI4140" s="18"/>
      <c r="BJ4140" s="18"/>
      <c r="BK4140" s="18"/>
      <c r="BL4140" s="18"/>
      <c r="BM4140" s="18"/>
      <c r="BN4140" s="18"/>
      <c r="BO4140" s="18"/>
      <c r="BP4140" s="18"/>
      <c r="BQ4140" s="18"/>
    </row>
    <row r="4141" spans="6:69" x14ac:dyDescent="0.25">
      <c r="F4141" s="18"/>
      <c r="G4141" s="18"/>
      <c r="H4141" s="252"/>
      <c r="I4141" s="18"/>
      <c r="J4141" s="18"/>
      <c r="W4141" s="215"/>
      <c r="X4141" s="18"/>
      <c r="Y4141" s="31"/>
      <c r="Z4141" s="31"/>
      <c r="AA4141" s="43"/>
      <c r="AB4141" s="18"/>
      <c r="AC4141" s="18"/>
      <c r="AE4141" s="18"/>
      <c r="AF4141" s="18"/>
      <c r="AG4141" s="18"/>
      <c r="AI4141" s="18"/>
      <c r="AK4141" s="18"/>
      <c r="AL4141" s="18"/>
      <c r="AN4141" s="36"/>
      <c r="AO4141" s="36"/>
      <c r="AP4141" s="36"/>
      <c r="AQ4141" s="36"/>
      <c r="AR4141" s="36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8"/>
      <c r="BL4141" s="18"/>
      <c r="BM4141" s="18"/>
      <c r="BN4141" s="18"/>
      <c r="BO4141" s="18"/>
      <c r="BP4141" s="18"/>
      <c r="BQ4141" s="18"/>
    </row>
    <row r="4142" spans="6:69" x14ac:dyDescent="0.25">
      <c r="F4142" s="18"/>
      <c r="G4142" s="18"/>
      <c r="H4142" s="252"/>
      <c r="I4142" s="18"/>
      <c r="J4142" s="18"/>
      <c r="W4142" s="215"/>
      <c r="X4142" s="18"/>
      <c r="Y4142" s="31"/>
      <c r="Z4142" s="31"/>
      <c r="AA4142" s="43"/>
      <c r="AB4142" s="18"/>
      <c r="AC4142" s="18"/>
      <c r="AE4142" s="18"/>
      <c r="AF4142" s="18"/>
      <c r="AG4142" s="18"/>
      <c r="AI4142" s="18"/>
      <c r="AK4142" s="18"/>
      <c r="AL4142" s="18"/>
      <c r="AN4142" s="36"/>
      <c r="AO4142" s="36"/>
      <c r="AP4142" s="36"/>
      <c r="AQ4142" s="36"/>
      <c r="AR4142" s="36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G4142" s="18"/>
      <c r="BH4142" s="18"/>
      <c r="BI4142" s="18"/>
      <c r="BJ4142" s="18"/>
      <c r="BK4142" s="18"/>
      <c r="BL4142" s="18"/>
      <c r="BM4142" s="18"/>
      <c r="BN4142" s="18"/>
      <c r="BO4142" s="18"/>
      <c r="BP4142" s="18"/>
      <c r="BQ4142" s="18"/>
    </row>
    <row r="4143" spans="6:69" x14ac:dyDescent="0.25">
      <c r="F4143" s="18"/>
      <c r="G4143" s="18"/>
      <c r="H4143" s="252"/>
      <c r="I4143" s="18"/>
      <c r="J4143" s="18"/>
      <c r="W4143" s="215"/>
      <c r="X4143" s="18"/>
      <c r="Y4143" s="31"/>
      <c r="Z4143" s="31"/>
      <c r="AA4143" s="43"/>
      <c r="AB4143" s="18"/>
      <c r="AC4143" s="18"/>
      <c r="AE4143" s="18"/>
      <c r="AF4143" s="18"/>
      <c r="AG4143" s="18"/>
      <c r="AI4143" s="18"/>
      <c r="AK4143" s="18"/>
      <c r="AL4143" s="18"/>
      <c r="AN4143" s="36"/>
      <c r="AO4143" s="36"/>
      <c r="AP4143" s="36"/>
      <c r="AQ4143" s="36"/>
      <c r="AR4143" s="36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8"/>
      <c r="BL4143" s="18"/>
      <c r="BM4143" s="18"/>
      <c r="BN4143" s="18"/>
      <c r="BO4143" s="18"/>
      <c r="BP4143" s="18"/>
      <c r="BQ4143" s="18"/>
    </row>
    <row r="4144" spans="6:69" x14ac:dyDescent="0.25">
      <c r="F4144" s="18"/>
      <c r="G4144" s="18"/>
      <c r="H4144" s="252"/>
      <c r="I4144" s="18"/>
      <c r="J4144" s="18"/>
      <c r="W4144" s="215"/>
      <c r="X4144" s="18"/>
      <c r="Y4144" s="31"/>
      <c r="Z4144" s="31"/>
      <c r="AA4144" s="43"/>
      <c r="AB4144" s="18"/>
      <c r="AC4144" s="18"/>
      <c r="AE4144" s="18"/>
      <c r="AF4144" s="18"/>
      <c r="AG4144" s="18"/>
      <c r="AI4144" s="18"/>
      <c r="AK4144" s="18"/>
      <c r="AL4144" s="18"/>
      <c r="AN4144" s="36"/>
      <c r="AO4144" s="36"/>
      <c r="AP4144" s="36"/>
      <c r="AQ4144" s="36"/>
      <c r="AR4144" s="36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G4144" s="18"/>
      <c r="BH4144" s="18"/>
      <c r="BI4144" s="18"/>
      <c r="BJ4144" s="18"/>
      <c r="BK4144" s="18"/>
      <c r="BL4144" s="18"/>
      <c r="BM4144" s="18"/>
      <c r="BN4144" s="18"/>
      <c r="BO4144" s="18"/>
      <c r="BP4144" s="18"/>
      <c r="BQ4144" s="18"/>
    </row>
    <row r="4145" spans="6:69" x14ac:dyDescent="0.25">
      <c r="F4145" s="18"/>
      <c r="G4145" s="18"/>
      <c r="H4145" s="252"/>
      <c r="I4145" s="18"/>
      <c r="J4145" s="18"/>
      <c r="W4145" s="215"/>
      <c r="X4145" s="18"/>
      <c r="Y4145" s="31"/>
      <c r="Z4145" s="31"/>
      <c r="AA4145" s="43"/>
      <c r="AB4145" s="18"/>
      <c r="AC4145" s="18"/>
      <c r="AE4145" s="18"/>
      <c r="AF4145" s="18"/>
      <c r="AG4145" s="18"/>
      <c r="AI4145" s="18"/>
      <c r="AK4145" s="18"/>
      <c r="AL4145" s="18"/>
      <c r="AN4145" s="36"/>
      <c r="AO4145" s="36"/>
      <c r="AP4145" s="36"/>
      <c r="AQ4145" s="36"/>
      <c r="AR4145" s="36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8"/>
      <c r="BL4145" s="18"/>
      <c r="BM4145" s="18"/>
      <c r="BN4145" s="18"/>
      <c r="BO4145" s="18"/>
      <c r="BP4145" s="18"/>
      <c r="BQ4145" s="18"/>
    </row>
    <row r="4146" spans="6:69" x14ac:dyDescent="0.25">
      <c r="F4146" s="18"/>
      <c r="G4146" s="18"/>
      <c r="H4146" s="252"/>
      <c r="I4146" s="18"/>
      <c r="J4146" s="18"/>
      <c r="W4146" s="215"/>
      <c r="X4146" s="18"/>
      <c r="Y4146" s="31"/>
      <c r="Z4146" s="31"/>
      <c r="AA4146" s="43"/>
      <c r="AB4146" s="18"/>
      <c r="AC4146" s="18"/>
      <c r="AE4146" s="18"/>
      <c r="AF4146" s="18"/>
      <c r="AG4146" s="18"/>
      <c r="AI4146" s="18"/>
      <c r="AK4146" s="18"/>
      <c r="AL4146" s="18"/>
      <c r="AN4146" s="36"/>
      <c r="AO4146" s="36"/>
      <c r="AP4146" s="36"/>
      <c r="AQ4146" s="36"/>
      <c r="AR4146" s="36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G4146" s="18"/>
      <c r="BH4146" s="18"/>
      <c r="BI4146" s="18"/>
      <c r="BJ4146" s="18"/>
      <c r="BK4146" s="18"/>
      <c r="BL4146" s="18"/>
      <c r="BM4146" s="18"/>
      <c r="BN4146" s="18"/>
      <c r="BO4146" s="18"/>
      <c r="BP4146" s="18"/>
      <c r="BQ4146" s="18"/>
    </row>
    <row r="4147" spans="6:69" x14ac:dyDescent="0.25">
      <c r="F4147" s="18"/>
      <c r="G4147" s="18"/>
      <c r="H4147" s="252"/>
      <c r="I4147" s="18"/>
      <c r="J4147" s="18"/>
      <c r="W4147" s="215"/>
      <c r="X4147" s="18"/>
      <c r="Y4147" s="31"/>
      <c r="Z4147" s="31"/>
      <c r="AA4147" s="43"/>
      <c r="AB4147" s="18"/>
      <c r="AC4147" s="18"/>
      <c r="AE4147" s="18"/>
      <c r="AF4147" s="18"/>
      <c r="AG4147" s="18"/>
      <c r="AI4147" s="18"/>
      <c r="AK4147" s="18"/>
      <c r="AL4147" s="18"/>
      <c r="AN4147" s="36"/>
      <c r="AO4147" s="36"/>
      <c r="AP4147" s="36"/>
      <c r="AQ4147" s="36"/>
      <c r="AR4147" s="36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8"/>
      <c r="BL4147" s="18"/>
      <c r="BM4147" s="18"/>
      <c r="BN4147" s="18"/>
      <c r="BO4147" s="18"/>
      <c r="BP4147" s="18"/>
      <c r="BQ4147" s="18"/>
    </row>
    <row r="4148" spans="6:69" x14ac:dyDescent="0.25">
      <c r="F4148" s="18"/>
      <c r="G4148" s="18"/>
      <c r="H4148" s="252"/>
      <c r="I4148" s="18"/>
      <c r="J4148" s="18"/>
      <c r="W4148" s="215"/>
      <c r="X4148" s="18"/>
      <c r="Y4148" s="31"/>
      <c r="Z4148" s="31"/>
      <c r="AA4148" s="43"/>
      <c r="AB4148" s="18"/>
      <c r="AC4148" s="18"/>
      <c r="AE4148" s="18"/>
      <c r="AF4148" s="18"/>
      <c r="AG4148" s="18"/>
      <c r="AI4148" s="18"/>
      <c r="AK4148" s="18"/>
      <c r="AL4148" s="18"/>
      <c r="AN4148" s="36"/>
      <c r="AO4148" s="36"/>
      <c r="AP4148" s="36"/>
      <c r="AQ4148" s="36"/>
      <c r="AR4148" s="36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G4148" s="18"/>
      <c r="BH4148" s="18"/>
      <c r="BI4148" s="18"/>
      <c r="BJ4148" s="18"/>
      <c r="BK4148" s="18"/>
      <c r="BL4148" s="18"/>
      <c r="BM4148" s="18"/>
      <c r="BN4148" s="18"/>
      <c r="BO4148" s="18"/>
      <c r="BP4148" s="18"/>
      <c r="BQ4148" s="18"/>
    </row>
    <row r="4149" spans="6:69" x14ac:dyDescent="0.25">
      <c r="F4149" s="18"/>
      <c r="G4149" s="18"/>
      <c r="H4149" s="252"/>
      <c r="I4149" s="18"/>
      <c r="J4149" s="18"/>
      <c r="W4149" s="215"/>
      <c r="X4149" s="18"/>
      <c r="Y4149" s="31"/>
      <c r="Z4149" s="31"/>
      <c r="AA4149" s="43"/>
      <c r="AB4149" s="18"/>
      <c r="AC4149" s="18"/>
      <c r="AE4149" s="18"/>
      <c r="AF4149" s="18"/>
      <c r="AG4149" s="18"/>
      <c r="AI4149" s="18"/>
      <c r="AK4149" s="18"/>
      <c r="AL4149" s="18"/>
      <c r="AN4149" s="36"/>
      <c r="AO4149" s="36"/>
      <c r="AP4149" s="36"/>
      <c r="AQ4149" s="36"/>
      <c r="AR4149" s="36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8"/>
      <c r="BL4149" s="18"/>
      <c r="BM4149" s="18"/>
      <c r="BN4149" s="18"/>
      <c r="BO4149" s="18"/>
      <c r="BP4149" s="18"/>
      <c r="BQ4149" s="18"/>
    </row>
    <row r="4150" spans="6:69" x14ac:dyDescent="0.25">
      <c r="F4150" s="18"/>
      <c r="G4150" s="18"/>
      <c r="H4150" s="252"/>
      <c r="I4150" s="18"/>
      <c r="J4150" s="18"/>
      <c r="W4150" s="215"/>
      <c r="X4150" s="18"/>
      <c r="Y4150" s="31"/>
      <c r="Z4150" s="31"/>
      <c r="AA4150" s="43"/>
      <c r="AB4150" s="18"/>
      <c r="AC4150" s="18"/>
      <c r="AE4150" s="18"/>
      <c r="AF4150" s="18"/>
      <c r="AG4150" s="18"/>
      <c r="AI4150" s="18"/>
      <c r="AK4150" s="18"/>
      <c r="AL4150" s="18"/>
      <c r="AN4150" s="36"/>
      <c r="AO4150" s="36"/>
      <c r="AP4150" s="36"/>
      <c r="AQ4150" s="36"/>
      <c r="AR4150" s="36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G4150" s="18"/>
      <c r="BH4150" s="18"/>
      <c r="BI4150" s="18"/>
      <c r="BJ4150" s="18"/>
      <c r="BK4150" s="18"/>
      <c r="BL4150" s="18"/>
      <c r="BM4150" s="18"/>
      <c r="BN4150" s="18"/>
      <c r="BO4150" s="18"/>
      <c r="BP4150" s="18"/>
      <c r="BQ4150" s="18"/>
    </row>
    <row r="4151" spans="6:69" x14ac:dyDescent="0.25">
      <c r="F4151" s="18"/>
      <c r="G4151" s="18"/>
      <c r="H4151" s="252"/>
      <c r="I4151" s="18"/>
      <c r="J4151" s="18"/>
      <c r="W4151" s="215"/>
      <c r="X4151" s="18"/>
      <c r="Y4151" s="31"/>
      <c r="Z4151" s="31"/>
      <c r="AA4151" s="43"/>
      <c r="AB4151" s="18"/>
      <c r="AC4151" s="18"/>
      <c r="AE4151" s="18"/>
      <c r="AF4151" s="18"/>
      <c r="AG4151" s="18"/>
      <c r="AI4151" s="18"/>
      <c r="AK4151" s="18"/>
      <c r="AL4151" s="18"/>
      <c r="AN4151" s="36"/>
      <c r="AO4151" s="36"/>
      <c r="AP4151" s="36"/>
      <c r="AQ4151" s="36"/>
      <c r="AR4151" s="36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8"/>
      <c r="BL4151" s="18"/>
      <c r="BM4151" s="18"/>
      <c r="BN4151" s="18"/>
      <c r="BO4151" s="18"/>
      <c r="BP4151" s="18"/>
      <c r="BQ4151" s="18"/>
    </row>
    <row r="4152" spans="6:69" x14ac:dyDescent="0.25">
      <c r="F4152" s="18"/>
      <c r="G4152" s="18"/>
      <c r="H4152" s="252"/>
      <c r="I4152" s="18"/>
      <c r="J4152" s="18"/>
      <c r="W4152" s="215"/>
      <c r="X4152" s="18"/>
      <c r="Y4152" s="31"/>
      <c r="Z4152" s="31"/>
      <c r="AA4152" s="43"/>
      <c r="AB4152" s="18"/>
      <c r="AC4152" s="18"/>
      <c r="AE4152" s="18"/>
      <c r="AF4152" s="18"/>
      <c r="AG4152" s="18"/>
      <c r="AI4152" s="18"/>
      <c r="AK4152" s="18"/>
      <c r="AL4152" s="18"/>
      <c r="AN4152" s="36"/>
      <c r="AO4152" s="36"/>
      <c r="AP4152" s="36"/>
      <c r="AQ4152" s="36"/>
      <c r="AR4152" s="36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G4152" s="18"/>
      <c r="BH4152" s="18"/>
      <c r="BI4152" s="18"/>
      <c r="BJ4152" s="18"/>
      <c r="BK4152" s="18"/>
      <c r="BL4152" s="18"/>
      <c r="BM4152" s="18"/>
      <c r="BN4152" s="18"/>
      <c r="BO4152" s="18"/>
      <c r="BP4152" s="18"/>
      <c r="BQ4152" s="18"/>
    </row>
    <row r="4153" spans="6:69" x14ac:dyDescent="0.25">
      <c r="F4153" s="18"/>
      <c r="G4153" s="18"/>
      <c r="H4153" s="252"/>
      <c r="I4153" s="18"/>
      <c r="J4153" s="18"/>
      <c r="W4153" s="215"/>
      <c r="X4153" s="18"/>
      <c r="Y4153" s="31"/>
      <c r="Z4153" s="31"/>
      <c r="AA4153" s="43"/>
      <c r="AB4153" s="18"/>
      <c r="AC4153" s="18"/>
      <c r="AE4153" s="18"/>
      <c r="AF4153" s="18"/>
      <c r="AG4153" s="18"/>
      <c r="AI4153" s="18"/>
      <c r="AK4153" s="18"/>
      <c r="AL4153" s="18"/>
      <c r="AN4153" s="36"/>
      <c r="AO4153" s="36"/>
      <c r="AP4153" s="36"/>
      <c r="AQ4153" s="36"/>
      <c r="AR4153" s="36"/>
      <c r="AS4153" s="18"/>
      <c r="AT4153" s="18"/>
      <c r="AU4153" s="18"/>
      <c r="AV4153" s="18"/>
      <c r="AW4153" s="18"/>
      <c r="AX4153" s="18"/>
      <c r="AY4153" s="18"/>
      <c r="AZ4153" s="18"/>
      <c r="BA4153" s="18"/>
      <c r="BB4153" s="18"/>
      <c r="BC4153" s="18"/>
      <c r="BD4153" s="18"/>
      <c r="BE4153" s="18"/>
      <c r="BF4153" s="18"/>
      <c r="BG4153" s="18"/>
      <c r="BH4153" s="18"/>
      <c r="BI4153" s="18"/>
      <c r="BJ4153" s="18"/>
      <c r="BK4153" s="18"/>
      <c r="BL4153" s="18"/>
      <c r="BM4153" s="18"/>
      <c r="BN4153" s="18"/>
      <c r="BO4153" s="18"/>
      <c r="BP4153" s="18"/>
      <c r="BQ4153" s="18"/>
    </row>
    <row r="4154" spans="6:69" x14ac:dyDescent="0.25">
      <c r="F4154" s="18"/>
      <c r="G4154" s="18"/>
      <c r="H4154" s="252"/>
      <c r="I4154" s="18"/>
      <c r="J4154" s="18"/>
      <c r="W4154" s="215"/>
      <c r="X4154" s="18"/>
      <c r="Y4154" s="31"/>
      <c r="Z4154" s="31"/>
      <c r="AA4154" s="43"/>
      <c r="AB4154" s="18"/>
      <c r="AC4154" s="18"/>
      <c r="AE4154" s="18"/>
      <c r="AF4154" s="18"/>
      <c r="AG4154" s="18"/>
      <c r="AI4154" s="18"/>
      <c r="AK4154" s="18"/>
      <c r="AL4154" s="18"/>
      <c r="AN4154" s="36"/>
      <c r="AO4154" s="36"/>
      <c r="AP4154" s="36"/>
      <c r="AQ4154" s="36"/>
      <c r="AR4154" s="36"/>
      <c r="AS4154" s="18"/>
      <c r="AT4154" s="18"/>
      <c r="AU4154" s="18"/>
      <c r="AV4154" s="18"/>
      <c r="AW4154" s="18"/>
      <c r="AX4154" s="18"/>
      <c r="AY4154" s="18"/>
      <c r="AZ4154" s="18"/>
      <c r="BA4154" s="18"/>
      <c r="BB4154" s="18"/>
      <c r="BC4154" s="18"/>
      <c r="BD4154" s="18"/>
      <c r="BE4154" s="18"/>
      <c r="BF4154" s="18"/>
      <c r="BG4154" s="18"/>
      <c r="BH4154" s="18"/>
      <c r="BI4154" s="18"/>
      <c r="BJ4154" s="18"/>
      <c r="BK4154" s="18"/>
      <c r="BL4154" s="18"/>
      <c r="BM4154" s="18"/>
      <c r="BN4154" s="18"/>
      <c r="BO4154" s="18"/>
      <c r="BP4154" s="18"/>
      <c r="BQ4154" s="18"/>
    </row>
    <row r="4155" spans="6:69" x14ac:dyDescent="0.25">
      <c r="F4155" s="18"/>
      <c r="G4155" s="18"/>
      <c r="H4155" s="252"/>
      <c r="I4155" s="18"/>
      <c r="J4155" s="18"/>
      <c r="W4155" s="215"/>
      <c r="X4155" s="18"/>
      <c r="Y4155" s="31"/>
      <c r="Z4155" s="31"/>
      <c r="AA4155" s="43"/>
      <c r="AB4155" s="18"/>
      <c r="AC4155" s="18"/>
      <c r="AE4155" s="18"/>
      <c r="AF4155" s="18"/>
      <c r="AG4155" s="18"/>
      <c r="AI4155" s="18"/>
      <c r="AK4155" s="18"/>
      <c r="AL4155" s="18"/>
      <c r="AN4155" s="36"/>
      <c r="AO4155" s="36"/>
      <c r="AP4155" s="36"/>
      <c r="AQ4155" s="36"/>
      <c r="AR4155" s="36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/>
      <c r="BC4155" s="18"/>
      <c r="BD4155" s="18"/>
      <c r="BE4155" s="18"/>
      <c r="BF4155" s="18"/>
      <c r="BG4155" s="18"/>
      <c r="BH4155" s="18"/>
      <c r="BI4155" s="18"/>
      <c r="BJ4155" s="18"/>
      <c r="BK4155" s="18"/>
      <c r="BL4155" s="18"/>
      <c r="BM4155" s="18"/>
      <c r="BN4155" s="18"/>
      <c r="BO4155" s="18"/>
      <c r="BP4155" s="18"/>
      <c r="BQ4155" s="18"/>
    </row>
    <row r="4156" spans="6:69" x14ac:dyDescent="0.25">
      <c r="F4156" s="18"/>
      <c r="G4156" s="18"/>
      <c r="H4156" s="252"/>
      <c r="I4156" s="18"/>
      <c r="J4156" s="18"/>
      <c r="W4156" s="215"/>
      <c r="X4156" s="18"/>
      <c r="Y4156" s="31"/>
      <c r="Z4156" s="31"/>
      <c r="AA4156" s="43"/>
      <c r="AB4156" s="18"/>
      <c r="AC4156" s="18"/>
      <c r="AE4156" s="18"/>
      <c r="AF4156" s="18"/>
      <c r="AG4156" s="18"/>
      <c r="AI4156" s="18"/>
      <c r="AK4156" s="18"/>
      <c r="AL4156" s="18"/>
      <c r="AN4156" s="36"/>
      <c r="AO4156" s="36"/>
      <c r="AP4156" s="36"/>
      <c r="AQ4156" s="36"/>
      <c r="AR4156" s="36"/>
      <c r="AS4156" s="18"/>
      <c r="AT4156" s="18"/>
      <c r="AU4156" s="18"/>
      <c r="AV4156" s="18"/>
      <c r="AW4156" s="18"/>
      <c r="AX4156" s="18"/>
      <c r="AY4156" s="18"/>
      <c r="AZ4156" s="18"/>
      <c r="BA4156" s="18"/>
      <c r="BB4156" s="18"/>
      <c r="BC4156" s="18"/>
      <c r="BD4156" s="18"/>
      <c r="BE4156" s="18"/>
      <c r="BF4156" s="18"/>
      <c r="BG4156" s="18"/>
      <c r="BH4156" s="18"/>
      <c r="BI4156" s="18"/>
      <c r="BJ4156" s="18"/>
      <c r="BK4156" s="18"/>
      <c r="BL4156" s="18"/>
      <c r="BM4156" s="18"/>
      <c r="BN4156" s="18"/>
      <c r="BO4156" s="18"/>
      <c r="BP4156" s="18"/>
      <c r="BQ4156" s="18"/>
    </row>
    <row r="4157" spans="6:69" x14ac:dyDescent="0.25">
      <c r="F4157" s="18"/>
      <c r="G4157" s="18"/>
      <c r="H4157" s="252"/>
      <c r="I4157" s="18"/>
      <c r="J4157" s="18"/>
      <c r="W4157" s="215"/>
      <c r="X4157" s="18"/>
      <c r="Y4157" s="31"/>
      <c r="Z4157" s="31"/>
      <c r="AA4157" s="43"/>
      <c r="AB4157" s="18"/>
      <c r="AC4157" s="18"/>
      <c r="AE4157" s="18"/>
      <c r="AF4157" s="18"/>
      <c r="AG4157" s="18"/>
      <c r="AI4157" s="18"/>
      <c r="AK4157" s="18"/>
      <c r="AL4157" s="18"/>
      <c r="AN4157" s="36"/>
      <c r="AO4157" s="36"/>
      <c r="AP4157" s="36"/>
      <c r="AQ4157" s="36"/>
      <c r="AR4157" s="36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G4157" s="18"/>
      <c r="BH4157" s="18"/>
      <c r="BI4157" s="18"/>
      <c r="BJ4157" s="18"/>
      <c r="BK4157" s="18"/>
      <c r="BL4157" s="18"/>
      <c r="BM4157" s="18"/>
      <c r="BN4157" s="18"/>
      <c r="BO4157" s="18"/>
      <c r="BP4157" s="18"/>
      <c r="BQ4157" s="18"/>
    </row>
    <row r="4158" spans="6:69" x14ac:dyDescent="0.25">
      <c r="F4158" s="18"/>
      <c r="G4158" s="18"/>
      <c r="H4158" s="252"/>
      <c r="I4158" s="18"/>
      <c r="J4158" s="18"/>
      <c r="W4158" s="215"/>
      <c r="X4158" s="18"/>
      <c r="Y4158" s="31"/>
      <c r="Z4158" s="31"/>
      <c r="AA4158" s="43"/>
      <c r="AB4158" s="18"/>
      <c r="AC4158" s="18"/>
      <c r="AE4158" s="18"/>
      <c r="AF4158" s="18"/>
      <c r="AG4158" s="18"/>
      <c r="AI4158" s="18"/>
      <c r="AK4158" s="18"/>
      <c r="AL4158" s="18"/>
      <c r="AN4158" s="36"/>
      <c r="AO4158" s="36"/>
      <c r="AP4158" s="36"/>
      <c r="AQ4158" s="36"/>
      <c r="AR4158" s="36"/>
      <c r="AS4158" s="18"/>
      <c r="AT4158" s="18"/>
      <c r="AU4158" s="18"/>
      <c r="AV4158" s="18"/>
      <c r="AW4158" s="18"/>
      <c r="AX4158" s="18"/>
      <c r="AY4158" s="18"/>
      <c r="AZ4158" s="18"/>
      <c r="BA4158" s="18"/>
      <c r="BB4158" s="18"/>
      <c r="BC4158" s="18"/>
      <c r="BD4158" s="18"/>
      <c r="BE4158" s="18"/>
      <c r="BF4158" s="18"/>
      <c r="BG4158" s="18"/>
      <c r="BH4158" s="18"/>
      <c r="BI4158" s="18"/>
      <c r="BJ4158" s="18"/>
      <c r="BK4158" s="18"/>
      <c r="BL4158" s="18"/>
      <c r="BM4158" s="18"/>
      <c r="BN4158" s="18"/>
      <c r="BO4158" s="18"/>
      <c r="BP4158" s="18"/>
      <c r="BQ4158" s="18"/>
    </row>
    <row r="4159" spans="6:69" x14ac:dyDescent="0.25">
      <c r="F4159" s="18"/>
      <c r="G4159" s="18"/>
      <c r="H4159" s="252"/>
      <c r="I4159" s="18"/>
      <c r="J4159" s="18"/>
      <c r="W4159" s="215"/>
      <c r="X4159" s="18"/>
      <c r="Y4159" s="31"/>
      <c r="Z4159" s="31"/>
      <c r="AA4159" s="43"/>
      <c r="AB4159" s="18"/>
      <c r="AC4159" s="18"/>
      <c r="AE4159" s="18"/>
      <c r="AF4159" s="18"/>
      <c r="AG4159" s="18"/>
      <c r="AI4159" s="18"/>
      <c r="AK4159" s="18"/>
      <c r="AL4159" s="18"/>
      <c r="AN4159" s="36"/>
      <c r="AO4159" s="36"/>
      <c r="AP4159" s="36"/>
      <c r="AQ4159" s="36"/>
      <c r="AR4159" s="36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G4159" s="18"/>
      <c r="BH4159" s="18"/>
      <c r="BI4159" s="18"/>
      <c r="BJ4159" s="18"/>
      <c r="BK4159" s="18"/>
      <c r="BL4159" s="18"/>
      <c r="BM4159" s="18"/>
      <c r="BN4159" s="18"/>
      <c r="BO4159" s="18"/>
      <c r="BP4159" s="18"/>
      <c r="BQ4159" s="18"/>
    </row>
    <row r="4160" spans="6:69" x14ac:dyDescent="0.25">
      <c r="F4160" s="18"/>
      <c r="G4160" s="18"/>
      <c r="H4160" s="252"/>
      <c r="I4160" s="18"/>
      <c r="J4160" s="18"/>
      <c r="W4160" s="215"/>
      <c r="X4160" s="18"/>
      <c r="Y4160" s="31"/>
      <c r="Z4160" s="31"/>
      <c r="AA4160" s="43"/>
      <c r="AB4160" s="18"/>
      <c r="AC4160" s="18"/>
      <c r="AE4160" s="18"/>
      <c r="AF4160" s="18"/>
      <c r="AG4160" s="18"/>
      <c r="AI4160" s="18"/>
      <c r="AK4160" s="18"/>
      <c r="AL4160" s="18"/>
      <c r="AN4160" s="36"/>
      <c r="AO4160" s="36"/>
      <c r="AP4160" s="36"/>
      <c r="AQ4160" s="36"/>
      <c r="AR4160" s="36"/>
      <c r="AS4160" s="18"/>
      <c r="AT4160" s="18"/>
      <c r="AU4160" s="18"/>
      <c r="AV4160" s="18"/>
      <c r="AW4160" s="18"/>
      <c r="AX4160" s="18"/>
      <c r="AY4160" s="18"/>
      <c r="AZ4160" s="18"/>
      <c r="BA4160" s="18"/>
      <c r="BB4160" s="18"/>
      <c r="BC4160" s="18"/>
      <c r="BD4160" s="18"/>
      <c r="BE4160" s="18"/>
      <c r="BF4160" s="18"/>
      <c r="BG4160" s="18"/>
      <c r="BH4160" s="18"/>
      <c r="BI4160" s="18"/>
      <c r="BJ4160" s="18"/>
      <c r="BK4160" s="18"/>
      <c r="BL4160" s="18"/>
      <c r="BM4160" s="18"/>
      <c r="BN4160" s="18"/>
      <c r="BO4160" s="18"/>
      <c r="BP4160" s="18"/>
      <c r="BQ4160" s="18"/>
    </row>
    <row r="4161" spans="6:69" x14ac:dyDescent="0.25">
      <c r="F4161" s="18"/>
      <c r="G4161" s="18"/>
      <c r="H4161" s="252"/>
      <c r="I4161" s="18"/>
      <c r="J4161" s="18"/>
      <c r="W4161" s="215"/>
      <c r="X4161" s="18"/>
      <c r="Y4161" s="31"/>
      <c r="Z4161" s="31"/>
      <c r="AA4161" s="43"/>
      <c r="AB4161" s="18"/>
      <c r="AC4161" s="18"/>
      <c r="AE4161" s="18"/>
      <c r="AF4161" s="18"/>
      <c r="AG4161" s="18"/>
      <c r="AI4161" s="18"/>
      <c r="AK4161" s="18"/>
      <c r="AL4161" s="18"/>
      <c r="AN4161" s="36"/>
      <c r="AO4161" s="36"/>
      <c r="AP4161" s="36"/>
      <c r="AQ4161" s="36"/>
      <c r="AR4161" s="36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G4161" s="18"/>
      <c r="BH4161" s="18"/>
      <c r="BI4161" s="18"/>
      <c r="BJ4161" s="18"/>
      <c r="BK4161" s="18"/>
      <c r="BL4161" s="18"/>
      <c r="BM4161" s="18"/>
      <c r="BN4161" s="18"/>
      <c r="BO4161" s="18"/>
      <c r="BP4161" s="18"/>
      <c r="BQ4161" s="18"/>
    </row>
    <row r="4162" spans="6:69" x14ac:dyDescent="0.25">
      <c r="F4162" s="18"/>
      <c r="G4162" s="18"/>
      <c r="H4162" s="252"/>
      <c r="I4162" s="18"/>
      <c r="J4162" s="18"/>
      <c r="W4162" s="215"/>
      <c r="X4162" s="18"/>
      <c r="Y4162" s="31"/>
      <c r="Z4162" s="31"/>
      <c r="AA4162" s="43"/>
      <c r="AB4162" s="18"/>
      <c r="AC4162" s="18"/>
      <c r="AE4162" s="18"/>
      <c r="AF4162" s="18"/>
      <c r="AG4162" s="18"/>
      <c r="AI4162" s="18"/>
      <c r="AK4162" s="18"/>
      <c r="AL4162" s="18"/>
      <c r="AN4162" s="36"/>
      <c r="AO4162" s="36"/>
      <c r="AP4162" s="36"/>
      <c r="AQ4162" s="36"/>
      <c r="AR4162" s="36"/>
      <c r="AS4162" s="18"/>
      <c r="AT4162" s="18"/>
      <c r="AU4162" s="18"/>
      <c r="AV4162" s="18"/>
      <c r="AW4162" s="18"/>
      <c r="AX4162" s="18"/>
      <c r="AY4162" s="18"/>
      <c r="AZ4162" s="18"/>
      <c r="BA4162" s="18"/>
      <c r="BB4162" s="18"/>
      <c r="BC4162" s="18"/>
      <c r="BD4162" s="18"/>
      <c r="BE4162" s="18"/>
      <c r="BF4162" s="18"/>
      <c r="BG4162" s="18"/>
      <c r="BH4162" s="18"/>
      <c r="BI4162" s="18"/>
      <c r="BJ4162" s="18"/>
      <c r="BK4162" s="18"/>
      <c r="BL4162" s="18"/>
      <c r="BM4162" s="18"/>
      <c r="BN4162" s="18"/>
      <c r="BO4162" s="18"/>
      <c r="BP4162" s="18"/>
      <c r="BQ4162" s="18"/>
    </row>
    <row r="4163" spans="6:69" x14ac:dyDescent="0.25">
      <c r="F4163" s="18"/>
      <c r="G4163" s="18"/>
      <c r="H4163" s="252"/>
      <c r="I4163" s="18"/>
      <c r="J4163" s="18"/>
      <c r="W4163" s="215"/>
      <c r="X4163" s="18"/>
      <c r="Y4163" s="31"/>
      <c r="Z4163" s="31"/>
      <c r="AA4163" s="43"/>
      <c r="AB4163" s="18"/>
      <c r="AC4163" s="18"/>
      <c r="AE4163" s="18"/>
      <c r="AF4163" s="18"/>
      <c r="AG4163" s="18"/>
      <c r="AI4163" s="18"/>
      <c r="AK4163" s="18"/>
      <c r="AL4163" s="18"/>
      <c r="AN4163" s="36"/>
      <c r="AO4163" s="36"/>
      <c r="AP4163" s="36"/>
      <c r="AQ4163" s="36"/>
      <c r="AR4163" s="36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G4163" s="18"/>
      <c r="BH4163" s="18"/>
      <c r="BI4163" s="18"/>
      <c r="BJ4163" s="18"/>
      <c r="BK4163" s="18"/>
      <c r="BL4163" s="18"/>
      <c r="BM4163" s="18"/>
      <c r="BN4163" s="18"/>
      <c r="BO4163" s="18"/>
      <c r="BP4163" s="18"/>
      <c r="BQ4163" s="18"/>
    </row>
    <row r="4164" spans="6:69" x14ac:dyDescent="0.25">
      <c r="F4164" s="18"/>
      <c r="G4164" s="18"/>
      <c r="H4164" s="252"/>
      <c r="I4164" s="18"/>
      <c r="J4164" s="18"/>
      <c r="W4164" s="215"/>
      <c r="X4164" s="18"/>
      <c r="Y4164" s="31"/>
      <c r="Z4164" s="31"/>
      <c r="AA4164" s="43"/>
      <c r="AB4164" s="18"/>
      <c r="AC4164" s="18"/>
      <c r="AE4164" s="18"/>
      <c r="AF4164" s="18"/>
      <c r="AG4164" s="18"/>
      <c r="AI4164" s="18"/>
      <c r="AK4164" s="18"/>
      <c r="AL4164" s="18"/>
      <c r="AN4164" s="36"/>
      <c r="AO4164" s="36"/>
      <c r="AP4164" s="36"/>
      <c r="AQ4164" s="36"/>
      <c r="AR4164" s="36"/>
      <c r="AS4164" s="18"/>
      <c r="AT4164" s="18"/>
      <c r="AU4164" s="18"/>
      <c r="AV4164" s="18"/>
      <c r="AW4164" s="18"/>
      <c r="AX4164" s="18"/>
      <c r="AY4164" s="18"/>
      <c r="AZ4164" s="18"/>
      <c r="BA4164" s="18"/>
      <c r="BB4164" s="18"/>
      <c r="BC4164" s="18"/>
      <c r="BD4164" s="18"/>
      <c r="BE4164" s="18"/>
      <c r="BF4164" s="18"/>
      <c r="BG4164" s="18"/>
      <c r="BH4164" s="18"/>
      <c r="BI4164" s="18"/>
      <c r="BJ4164" s="18"/>
      <c r="BK4164" s="18"/>
      <c r="BL4164" s="18"/>
      <c r="BM4164" s="18"/>
      <c r="BN4164" s="18"/>
      <c r="BO4164" s="18"/>
      <c r="BP4164" s="18"/>
      <c r="BQ4164" s="18"/>
    </row>
    <row r="4165" spans="6:69" x14ac:dyDescent="0.25">
      <c r="F4165" s="18"/>
      <c r="G4165" s="18"/>
      <c r="H4165" s="252"/>
      <c r="I4165" s="18"/>
      <c r="J4165" s="18"/>
      <c r="W4165" s="215"/>
      <c r="X4165" s="18"/>
      <c r="Y4165" s="31"/>
      <c r="Z4165" s="31"/>
      <c r="AA4165" s="43"/>
      <c r="AB4165" s="18"/>
      <c r="AC4165" s="18"/>
      <c r="AE4165" s="18"/>
      <c r="AF4165" s="18"/>
      <c r="AG4165" s="18"/>
      <c r="AI4165" s="18"/>
      <c r="AK4165" s="18"/>
      <c r="AL4165" s="18"/>
      <c r="AN4165" s="36"/>
      <c r="AO4165" s="36"/>
      <c r="AP4165" s="36"/>
      <c r="AQ4165" s="36"/>
      <c r="AR4165" s="36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G4165" s="18"/>
      <c r="BH4165" s="18"/>
      <c r="BI4165" s="18"/>
      <c r="BJ4165" s="18"/>
      <c r="BK4165" s="18"/>
      <c r="BL4165" s="18"/>
      <c r="BM4165" s="18"/>
      <c r="BN4165" s="18"/>
      <c r="BO4165" s="18"/>
      <c r="BP4165" s="18"/>
      <c r="BQ4165" s="18"/>
    </row>
    <row r="4166" spans="6:69" x14ac:dyDescent="0.25">
      <c r="F4166" s="18"/>
      <c r="G4166" s="18"/>
      <c r="H4166" s="252"/>
      <c r="I4166" s="18"/>
      <c r="J4166" s="18"/>
      <c r="W4166" s="215"/>
      <c r="X4166" s="18"/>
      <c r="Y4166" s="31"/>
      <c r="Z4166" s="31"/>
      <c r="AA4166" s="43"/>
      <c r="AB4166" s="18"/>
      <c r="AC4166" s="18"/>
      <c r="AE4166" s="18"/>
      <c r="AF4166" s="18"/>
      <c r="AG4166" s="18"/>
      <c r="AI4166" s="18"/>
      <c r="AK4166" s="18"/>
      <c r="AL4166" s="18"/>
      <c r="AN4166" s="36"/>
      <c r="AO4166" s="36"/>
      <c r="AP4166" s="36"/>
      <c r="AQ4166" s="36"/>
      <c r="AR4166" s="36"/>
      <c r="AS4166" s="18"/>
      <c r="AT4166" s="18"/>
      <c r="AU4166" s="18"/>
      <c r="AV4166" s="18"/>
      <c r="AW4166" s="18"/>
      <c r="AX4166" s="18"/>
      <c r="AY4166" s="18"/>
      <c r="AZ4166" s="18"/>
      <c r="BA4166" s="18"/>
      <c r="BB4166" s="18"/>
      <c r="BC4166" s="18"/>
      <c r="BD4166" s="18"/>
      <c r="BE4166" s="18"/>
      <c r="BF4166" s="18"/>
      <c r="BG4166" s="18"/>
      <c r="BH4166" s="18"/>
      <c r="BI4166" s="18"/>
      <c r="BJ4166" s="18"/>
      <c r="BK4166" s="18"/>
      <c r="BL4166" s="18"/>
      <c r="BM4166" s="18"/>
      <c r="BN4166" s="18"/>
      <c r="BO4166" s="18"/>
      <c r="BP4166" s="18"/>
      <c r="BQ4166" s="18"/>
    </row>
    <row r="4167" spans="6:69" x14ac:dyDescent="0.25">
      <c r="F4167" s="18"/>
      <c r="G4167" s="18"/>
      <c r="H4167" s="252"/>
      <c r="I4167" s="18"/>
      <c r="J4167" s="18"/>
      <c r="W4167" s="215"/>
      <c r="X4167" s="18"/>
      <c r="Y4167" s="31"/>
      <c r="Z4167" s="31"/>
      <c r="AA4167" s="43"/>
      <c r="AB4167" s="18"/>
      <c r="AC4167" s="18"/>
      <c r="AE4167" s="18"/>
      <c r="AF4167" s="18"/>
      <c r="AG4167" s="18"/>
      <c r="AI4167" s="18"/>
      <c r="AK4167" s="18"/>
      <c r="AL4167" s="18"/>
      <c r="AN4167" s="36"/>
      <c r="AO4167" s="36"/>
      <c r="AP4167" s="36"/>
      <c r="AQ4167" s="36"/>
      <c r="AR4167" s="36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G4167" s="18"/>
      <c r="BH4167" s="18"/>
      <c r="BI4167" s="18"/>
      <c r="BJ4167" s="18"/>
      <c r="BK4167" s="18"/>
      <c r="BL4167" s="18"/>
      <c r="BM4167" s="18"/>
      <c r="BN4167" s="18"/>
      <c r="BO4167" s="18"/>
      <c r="BP4167" s="18"/>
      <c r="BQ4167" s="18"/>
    </row>
    <row r="4168" spans="6:69" x14ac:dyDescent="0.25">
      <c r="F4168" s="18"/>
      <c r="G4168" s="18"/>
      <c r="H4168" s="252"/>
      <c r="I4168" s="18"/>
      <c r="J4168" s="18"/>
      <c r="W4168" s="215"/>
      <c r="X4168" s="18"/>
      <c r="Y4168" s="31"/>
      <c r="Z4168" s="31"/>
      <c r="AA4168" s="43"/>
      <c r="AB4168" s="18"/>
      <c r="AC4168" s="18"/>
      <c r="AE4168" s="18"/>
      <c r="AF4168" s="18"/>
      <c r="AG4168" s="18"/>
      <c r="AI4168" s="18"/>
      <c r="AK4168" s="18"/>
      <c r="AL4168" s="18"/>
      <c r="AN4168" s="36"/>
      <c r="AO4168" s="36"/>
      <c r="AP4168" s="36"/>
      <c r="AQ4168" s="36"/>
      <c r="AR4168" s="36"/>
      <c r="AS4168" s="18"/>
      <c r="AT4168" s="18"/>
      <c r="AU4168" s="18"/>
      <c r="AV4168" s="18"/>
      <c r="AW4168" s="18"/>
      <c r="AX4168" s="18"/>
      <c r="AY4168" s="18"/>
      <c r="AZ4168" s="18"/>
      <c r="BA4168" s="18"/>
      <c r="BB4168" s="18"/>
      <c r="BC4168" s="18"/>
      <c r="BD4168" s="18"/>
      <c r="BE4168" s="18"/>
      <c r="BF4168" s="18"/>
      <c r="BG4168" s="18"/>
      <c r="BH4168" s="18"/>
      <c r="BI4168" s="18"/>
      <c r="BJ4168" s="18"/>
      <c r="BK4168" s="18"/>
      <c r="BL4168" s="18"/>
      <c r="BM4168" s="18"/>
      <c r="BN4168" s="18"/>
      <c r="BO4168" s="18"/>
      <c r="BP4168" s="18"/>
      <c r="BQ4168" s="18"/>
    </row>
    <row r="4169" spans="6:69" x14ac:dyDescent="0.25">
      <c r="F4169" s="18"/>
      <c r="G4169" s="18"/>
      <c r="H4169" s="252"/>
      <c r="I4169" s="18"/>
      <c r="J4169" s="18"/>
      <c r="W4169" s="215"/>
      <c r="X4169" s="18"/>
      <c r="Y4169" s="31"/>
      <c r="Z4169" s="31"/>
      <c r="AA4169" s="43"/>
      <c r="AB4169" s="18"/>
      <c r="AC4169" s="18"/>
      <c r="AE4169" s="18"/>
      <c r="AF4169" s="18"/>
      <c r="AG4169" s="18"/>
      <c r="AI4169" s="18"/>
      <c r="AK4169" s="18"/>
      <c r="AL4169" s="18"/>
      <c r="AN4169" s="36"/>
      <c r="AO4169" s="36"/>
      <c r="AP4169" s="36"/>
      <c r="AQ4169" s="36"/>
      <c r="AR4169" s="36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G4169" s="18"/>
      <c r="BH4169" s="18"/>
      <c r="BI4169" s="18"/>
      <c r="BJ4169" s="18"/>
      <c r="BK4169" s="18"/>
      <c r="BL4169" s="18"/>
      <c r="BM4169" s="18"/>
      <c r="BN4169" s="18"/>
      <c r="BO4169" s="18"/>
      <c r="BP4169" s="18"/>
      <c r="BQ4169" s="18"/>
    </row>
    <row r="4170" spans="6:69" x14ac:dyDescent="0.25">
      <c r="F4170" s="18"/>
      <c r="G4170" s="18"/>
      <c r="H4170" s="252"/>
      <c r="I4170" s="18"/>
      <c r="J4170" s="18"/>
      <c r="W4170" s="215"/>
      <c r="X4170" s="18"/>
      <c r="Y4170" s="31"/>
      <c r="Z4170" s="31"/>
      <c r="AA4170" s="43"/>
      <c r="AB4170" s="18"/>
      <c r="AC4170" s="18"/>
      <c r="AE4170" s="18"/>
      <c r="AF4170" s="18"/>
      <c r="AG4170" s="18"/>
      <c r="AI4170" s="18"/>
      <c r="AK4170" s="18"/>
      <c r="AL4170" s="18"/>
      <c r="AN4170" s="36"/>
      <c r="AO4170" s="36"/>
      <c r="AP4170" s="36"/>
      <c r="AQ4170" s="36"/>
      <c r="AR4170" s="36"/>
      <c r="AS4170" s="18"/>
      <c r="AT4170" s="18"/>
      <c r="AU4170" s="18"/>
      <c r="AV4170" s="18"/>
      <c r="AW4170" s="18"/>
      <c r="AX4170" s="18"/>
      <c r="AY4170" s="18"/>
      <c r="AZ4170" s="18"/>
      <c r="BA4170" s="18"/>
      <c r="BB4170" s="18"/>
      <c r="BC4170" s="18"/>
      <c r="BD4170" s="18"/>
      <c r="BE4170" s="18"/>
      <c r="BF4170" s="18"/>
      <c r="BG4170" s="18"/>
      <c r="BH4170" s="18"/>
      <c r="BI4170" s="18"/>
      <c r="BJ4170" s="18"/>
      <c r="BK4170" s="18"/>
      <c r="BL4170" s="18"/>
      <c r="BM4170" s="18"/>
      <c r="BN4170" s="18"/>
      <c r="BO4170" s="18"/>
      <c r="BP4170" s="18"/>
      <c r="BQ4170" s="18"/>
    </row>
    <row r="4171" spans="6:69" x14ac:dyDescent="0.25">
      <c r="F4171" s="18"/>
      <c r="G4171" s="18"/>
      <c r="H4171" s="252"/>
      <c r="I4171" s="18"/>
      <c r="J4171" s="18"/>
      <c r="W4171" s="215"/>
      <c r="X4171" s="18"/>
      <c r="Y4171" s="31"/>
      <c r="Z4171" s="31"/>
      <c r="AA4171" s="43"/>
      <c r="AB4171" s="18"/>
      <c r="AC4171" s="18"/>
      <c r="AE4171" s="18"/>
      <c r="AF4171" s="18"/>
      <c r="AG4171" s="18"/>
      <c r="AI4171" s="18"/>
      <c r="AK4171" s="18"/>
      <c r="AL4171" s="18"/>
      <c r="AN4171" s="36"/>
      <c r="AO4171" s="36"/>
      <c r="AP4171" s="36"/>
      <c r="AQ4171" s="36"/>
      <c r="AR4171" s="36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G4171" s="18"/>
      <c r="BH4171" s="18"/>
      <c r="BI4171" s="18"/>
      <c r="BJ4171" s="18"/>
      <c r="BK4171" s="18"/>
      <c r="BL4171" s="18"/>
      <c r="BM4171" s="18"/>
      <c r="BN4171" s="18"/>
      <c r="BO4171" s="18"/>
      <c r="BP4171" s="18"/>
      <c r="BQ4171" s="18"/>
    </row>
    <row r="4172" spans="6:69" x14ac:dyDescent="0.25">
      <c r="F4172" s="18"/>
      <c r="G4172" s="18"/>
      <c r="H4172" s="252"/>
      <c r="I4172" s="18"/>
      <c r="J4172" s="18"/>
      <c r="W4172" s="215"/>
      <c r="X4172" s="18"/>
      <c r="Y4172" s="31"/>
      <c r="Z4172" s="31"/>
      <c r="AA4172" s="43"/>
      <c r="AB4172" s="18"/>
      <c r="AC4172" s="18"/>
      <c r="AE4172" s="18"/>
      <c r="AF4172" s="18"/>
      <c r="AG4172" s="18"/>
      <c r="AI4172" s="18"/>
      <c r="AK4172" s="18"/>
      <c r="AL4172" s="18"/>
      <c r="AN4172" s="36"/>
      <c r="AO4172" s="36"/>
      <c r="AP4172" s="36"/>
      <c r="AQ4172" s="36"/>
      <c r="AR4172" s="36"/>
      <c r="AS4172" s="18"/>
      <c r="AT4172" s="18"/>
      <c r="AU4172" s="18"/>
      <c r="AV4172" s="18"/>
      <c r="AW4172" s="18"/>
      <c r="AX4172" s="18"/>
      <c r="AY4172" s="18"/>
      <c r="AZ4172" s="18"/>
      <c r="BA4172" s="18"/>
      <c r="BB4172" s="18"/>
      <c r="BC4172" s="18"/>
      <c r="BD4172" s="18"/>
      <c r="BE4172" s="18"/>
      <c r="BF4172" s="18"/>
      <c r="BG4172" s="18"/>
      <c r="BH4172" s="18"/>
      <c r="BI4172" s="18"/>
      <c r="BJ4172" s="18"/>
      <c r="BK4172" s="18"/>
      <c r="BL4172" s="18"/>
      <c r="BM4172" s="18"/>
      <c r="BN4172" s="18"/>
      <c r="BO4172" s="18"/>
      <c r="BP4172" s="18"/>
      <c r="BQ4172" s="18"/>
    </row>
    <row r="4173" spans="6:69" x14ac:dyDescent="0.25">
      <c r="F4173" s="18"/>
      <c r="G4173" s="18"/>
      <c r="H4173" s="252"/>
      <c r="I4173" s="18"/>
      <c r="J4173" s="18"/>
      <c r="W4173" s="215"/>
      <c r="X4173" s="18"/>
      <c r="Y4173" s="31"/>
      <c r="Z4173" s="31"/>
      <c r="AA4173" s="43"/>
      <c r="AB4173" s="18"/>
      <c r="AC4173" s="18"/>
      <c r="AE4173" s="18"/>
      <c r="AF4173" s="18"/>
      <c r="AG4173" s="18"/>
      <c r="AI4173" s="18"/>
      <c r="AK4173" s="18"/>
      <c r="AL4173" s="18"/>
      <c r="AN4173" s="36"/>
      <c r="AO4173" s="36"/>
      <c r="AP4173" s="36"/>
      <c r="AQ4173" s="36"/>
      <c r="AR4173" s="36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G4173" s="18"/>
      <c r="BH4173" s="18"/>
      <c r="BI4173" s="18"/>
      <c r="BJ4173" s="18"/>
      <c r="BK4173" s="18"/>
      <c r="BL4173" s="18"/>
      <c r="BM4173" s="18"/>
      <c r="BN4173" s="18"/>
      <c r="BO4173" s="18"/>
      <c r="BP4173" s="18"/>
      <c r="BQ4173" s="18"/>
    </row>
    <row r="4174" spans="6:69" x14ac:dyDescent="0.25">
      <c r="F4174" s="18"/>
      <c r="G4174" s="18"/>
      <c r="H4174" s="252"/>
      <c r="I4174" s="18"/>
      <c r="J4174" s="18"/>
      <c r="W4174" s="215"/>
      <c r="X4174" s="18"/>
      <c r="Y4174" s="31"/>
      <c r="Z4174" s="31"/>
      <c r="AA4174" s="43"/>
      <c r="AB4174" s="18"/>
      <c r="AC4174" s="18"/>
      <c r="AE4174" s="18"/>
      <c r="AF4174" s="18"/>
      <c r="AG4174" s="18"/>
      <c r="AI4174" s="18"/>
      <c r="AK4174" s="18"/>
      <c r="AL4174" s="18"/>
      <c r="AN4174" s="36"/>
      <c r="AO4174" s="36"/>
      <c r="AP4174" s="36"/>
      <c r="AQ4174" s="36"/>
      <c r="AR4174" s="36"/>
      <c r="AS4174" s="18"/>
      <c r="AT4174" s="18"/>
      <c r="AU4174" s="18"/>
      <c r="AV4174" s="18"/>
      <c r="AW4174" s="18"/>
      <c r="AX4174" s="18"/>
      <c r="AY4174" s="18"/>
      <c r="AZ4174" s="18"/>
      <c r="BA4174" s="18"/>
      <c r="BB4174" s="18"/>
      <c r="BC4174" s="18"/>
      <c r="BD4174" s="18"/>
      <c r="BE4174" s="18"/>
      <c r="BF4174" s="18"/>
      <c r="BG4174" s="18"/>
      <c r="BH4174" s="18"/>
      <c r="BI4174" s="18"/>
      <c r="BJ4174" s="18"/>
      <c r="BK4174" s="18"/>
      <c r="BL4174" s="18"/>
      <c r="BM4174" s="18"/>
      <c r="BN4174" s="18"/>
      <c r="BO4174" s="18"/>
      <c r="BP4174" s="18"/>
      <c r="BQ4174" s="18"/>
    </row>
    <row r="4175" spans="6:69" x14ac:dyDescent="0.25">
      <c r="F4175" s="18"/>
      <c r="G4175" s="18"/>
      <c r="H4175" s="252"/>
      <c r="I4175" s="18"/>
      <c r="J4175" s="18"/>
      <c r="W4175" s="215"/>
      <c r="X4175" s="18"/>
      <c r="Y4175" s="31"/>
      <c r="Z4175" s="31"/>
      <c r="AA4175" s="43"/>
      <c r="AB4175" s="18"/>
      <c r="AC4175" s="18"/>
      <c r="AE4175" s="18"/>
      <c r="AF4175" s="18"/>
      <c r="AG4175" s="18"/>
      <c r="AI4175" s="18"/>
      <c r="AK4175" s="18"/>
      <c r="AL4175" s="18"/>
      <c r="AN4175" s="36"/>
      <c r="AO4175" s="36"/>
      <c r="AP4175" s="36"/>
      <c r="AQ4175" s="36"/>
      <c r="AR4175" s="36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G4175" s="18"/>
      <c r="BH4175" s="18"/>
      <c r="BI4175" s="18"/>
      <c r="BJ4175" s="18"/>
      <c r="BK4175" s="18"/>
      <c r="BL4175" s="18"/>
      <c r="BM4175" s="18"/>
      <c r="BN4175" s="18"/>
      <c r="BO4175" s="18"/>
      <c r="BP4175" s="18"/>
      <c r="BQ4175" s="18"/>
    </row>
    <row r="4176" spans="6:69" x14ac:dyDescent="0.25">
      <c r="F4176" s="18"/>
      <c r="G4176" s="18"/>
      <c r="H4176" s="252"/>
      <c r="I4176" s="18"/>
      <c r="J4176" s="18"/>
      <c r="W4176" s="215"/>
      <c r="X4176" s="18"/>
      <c r="Y4176" s="31"/>
      <c r="Z4176" s="31"/>
      <c r="AA4176" s="43"/>
      <c r="AB4176" s="18"/>
      <c r="AC4176" s="18"/>
      <c r="AE4176" s="18"/>
      <c r="AF4176" s="18"/>
      <c r="AG4176" s="18"/>
      <c r="AI4176" s="18"/>
      <c r="AK4176" s="18"/>
      <c r="AL4176" s="18"/>
      <c r="AN4176" s="36"/>
      <c r="AO4176" s="36"/>
      <c r="AP4176" s="36"/>
      <c r="AQ4176" s="36"/>
      <c r="AR4176" s="36"/>
      <c r="AS4176" s="18"/>
      <c r="AT4176" s="18"/>
      <c r="AU4176" s="18"/>
      <c r="AV4176" s="18"/>
      <c r="AW4176" s="18"/>
      <c r="AX4176" s="18"/>
      <c r="AY4176" s="18"/>
      <c r="AZ4176" s="18"/>
      <c r="BA4176" s="18"/>
      <c r="BB4176" s="18"/>
      <c r="BC4176" s="18"/>
      <c r="BD4176" s="18"/>
      <c r="BE4176" s="18"/>
      <c r="BF4176" s="18"/>
      <c r="BG4176" s="18"/>
      <c r="BH4176" s="18"/>
      <c r="BI4176" s="18"/>
      <c r="BJ4176" s="18"/>
      <c r="BK4176" s="18"/>
      <c r="BL4176" s="18"/>
      <c r="BM4176" s="18"/>
      <c r="BN4176" s="18"/>
      <c r="BO4176" s="18"/>
      <c r="BP4176" s="18"/>
      <c r="BQ4176" s="18"/>
    </row>
    <row r="4177" spans="6:69" x14ac:dyDescent="0.25">
      <c r="F4177" s="18"/>
      <c r="G4177" s="18"/>
      <c r="H4177" s="252"/>
      <c r="I4177" s="18"/>
      <c r="J4177" s="18"/>
      <c r="W4177" s="215"/>
      <c r="X4177" s="18"/>
      <c r="Y4177" s="31"/>
      <c r="Z4177" s="31"/>
      <c r="AA4177" s="43"/>
      <c r="AB4177" s="18"/>
      <c r="AC4177" s="18"/>
      <c r="AE4177" s="18"/>
      <c r="AF4177" s="18"/>
      <c r="AG4177" s="18"/>
      <c r="AI4177" s="18"/>
      <c r="AK4177" s="18"/>
      <c r="AL4177" s="18"/>
      <c r="AN4177" s="36"/>
      <c r="AO4177" s="36"/>
      <c r="AP4177" s="36"/>
      <c r="AQ4177" s="36"/>
      <c r="AR4177" s="36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G4177" s="18"/>
      <c r="BH4177" s="18"/>
      <c r="BI4177" s="18"/>
      <c r="BJ4177" s="18"/>
      <c r="BK4177" s="18"/>
      <c r="BL4177" s="18"/>
      <c r="BM4177" s="18"/>
      <c r="BN4177" s="18"/>
      <c r="BO4177" s="18"/>
      <c r="BP4177" s="18"/>
      <c r="BQ4177" s="18"/>
    </row>
    <row r="4178" spans="6:69" x14ac:dyDescent="0.25">
      <c r="F4178" s="18"/>
      <c r="G4178" s="18"/>
      <c r="H4178" s="252"/>
      <c r="I4178" s="18"/>
      <c r="J4178" s="18"/>
      <c r="W4178" s="215"/>
      <c r="X4178" s="18"/>
      <c r="Y4178" s="31"/>
      <c r="Z4178" s="31"/>
      <c r="AA4178" s="43"/>
      <c r="AB4178" s="18"/>
      <c r="AC4178" s="18"/>
      <c r="AE4178" s="18"/>
      <c r="AF4178" s="18"/>
      <c r="AG4178" s="18"/>
      <c r="AI4178" s="18"/>
      <c r="AK4178" s="18"/>
      <c r="AL4178" s="18"/>
      <c r="AN4178" s="36"/>
      <c r="AO4178" s="36"/>
      <c r="AP4178" s="36"/>
      <c r="AQ4178" s="36"/>
      <c r="AR4178" s="36"/>
      <c r="AS4178" s="18"/>
      <c r="AT4178" s="18"/>
      <c r="AU4178" s="18"/>
      <c r="AV4178" s="18"/>
      <c r="AW4178" s="18"/>
      <c r="AX4178" s="18"/>
      <c r="AY4178" s="18"/>
      <c r="AZ4178" s="18"/>
      <c r="BA4178" s="18"/>
      <c r="BB4178" s="18"/>
      <c r="BC4178" s="18"/>
      <c r="BD4178" s="18"/>
      <c r="BE4178" s="18"/>
      <c r="BF4178" s="18"/>
      <c r="BG4178" s="18"/>
      <c r="BH4178" s="18"/>
      <c r="BI4178" s="18"/>
      <c r="BJ4178" s="18"/>
      <c r="BK4178" s="18"/>
      <c r="BL4178" s="18"/>
      <c r="BM4178" s="18"/>
      <c r="BN4178" s="18"/>
      <c r="BO4178" s="18"/>
      <c r="BP4178" s="18"/>
      <c r="BQ4178" s="18"/>
    </row>
    <row r="4179" spans="6:69" x14ac:dyDescent="0.25">
      <c r="F4179" s="18"/>
      <c r="G4179" s="18"/>
      <c r="H4179" s="252"/>
      <c r="I4179" s="18"/>
      <c r="J4179" s="18"/>
      <c r="W4179" s="215"/>
      <c r="X4179" s="18"/>
      <c r="Y4179" s="31"/>
      <c r="Z4179" s="31"/>
      <c r="AA4179" s="43"/>
      <c r="AB4179" s="18"/>
      <c r="AC4179" s="18"/>
      <c r="AE4179" s="18"/>
      <c r="AF4179" s="18"/>
      <c r="AG4179" s="18"/>
      <c r="AI4179" s="18"/>
      <c r="AK4179" s="18"/>
      <c r="AL4179" s="18"/>
      <c r="AN4179" s="36"/>
      <c r="AO4179" s="36"/>
      <c r="AP4179" s="36"/>
      <c r="AQ4179" s="36"/>
      <c r="AR4179" s="36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G4179" s="18"/>
      <c r="BH4179" s="18"/>
      <c r="BI4179" s="18"/>
      <c r="BJ4179" s="18"/>
      <c r="BK4179" s="18"/>
      <c r="BL4179" s="18"/>
      <c r="BM4179" s="18"/>
      <c r="BN4179" s="18"/>
      <c r="BO4179" s="18"/>
      <c r="BP4179" s="18"/>
      <c r="BQ4179" s="18"/>
    </row>
    <row r="4180" spans="6:69" x14ac:dyDescent="0.25">
      <c r="F4180" s="18"/>
      <c r="G4180" s="18"/>
      <c r="H4180" s="252"/>
      <c r="I4180" s="18"/>
      <c r="J4180" s="18"/>
      <c r="W4180" s="215"/>
      <c r="X4180" s="18"/>
      <c r="Y4180" s="31"/>
      <c r="Z4180" s="31"/>
      <c r="AA4180" s="43"/>
      <c r="AB4180" s="18"/>
      <c r="AC4180" s="18"/>
      <c r="AE4180" s="18"/>
      <c r="AF4180" s="18"/>
      <c r="AG4180" s="18"/>
      <c r="AI4180" s="18"/>
      <c r="AK4180" s="18"/>
      <c r="AL4180" s="18"/>
      <c r="AN4180" s="36"/>
      <c r="AO4180" s="36"/>
      <c r="AP4180" s="36"/>
      <c r="AQ4180" s="36"/>
      <c r="AR4180" s="36"/>
      <c r="AS4180" s="18"/>
      <c r="AT4180" s="18"/>
      <c r="AU4180" s="18"/>
      <c r="AV4180" s="18"/>
      <c r="AW4180" s="18"/>
      <c r="AX4180" s="18"/>
      <c r="AY4180" s="18"/>
      <c r="AZ4180" s="18"/>
      <c r="BA4180" s="18"/>
      <c r="BB4180" s="18"/>
      <c r="BC4180" s="18"/>
      <c r="BD4180" s="18"/>
      <c r="BE4180" s="18"/>
      <c r="BF4180" s="18"/>
      <c r="BG4180" s="18"/>
      <c r="BH4180" s="18"/>
      <c r="BI4180" s="18"/>
      <c r="BJ4180" s="18"/>
      <c r="BK4180" s="18"/>
      <c r="BL4180" s="18"/>
      <c r="BM4180" s="18"/>
      <c r="BN4180" s="18"/>
      <c r="BO4180" s="18"/>
      <c r="BP4180" s="18"/>
      <c r="BQ4180" s="18"/>
    </row>
    <row r="4181" spans="6:69" x14ac:dyDescent="0.25">
      <c r="F4181" s="18"/>
      <c r="G4181" s="18"/>
      <c r="H4181" s="252"/>
      <c r="I4181" s="18"/>
      <c r="J4181" s="18"/>
      <c r="W4181" s="215"/>
      <c r="X4181" s="18"/>
      <c r="Y4181" s="31"/>
      <c r="Z4181" s="31"/>
      <c r="AA4181" s="43"/>
      <c r="AB4181" s="18"/>
      <c r="AC4181" s="18"/>
      <c r="AE4181" s="18"/>
      <c r="AF4181" s="18"/>
      <c r="AG4181" s="18"/>
      <c r="AI4181" s="18"/>
      <c r="AK4181" s="18"/>
      <c r="AL4181" s="18"/>
      <c r="AN4181" s="36"/>
      <c r="AO4181" s="36"/>
      <c r="AP4181" s="36"/>
      <c r="AQ4181" s="36"/>
      <c r="AR4181" s="36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G4181" s="18"/>
      <c r="BH4181" s="18"/>
      <c r="BI4181" s="18"/>
      <c r="BJ4181" s="18"/>
      <c r="BK4181" s="18"/>
      <c r="BL4181" s="18"/>
      <c r="BM4181" s="18"/>
      <c r="BN4181" s="18"/>
      <c r="BO4181" s="18"/>
      <c r="BP4181" s="18"/>
      <c r="BQ4181" s="18"/>
    </row>
    <row r="4182" spans="6:69" x14ac:dyDescent="0.25">
      <c r="F4182" s="18"/>
      <c r="G4182" s="18"/>
      <c r="H4182" s="252"/>
      <c r="I4182" s="18"/>
      <c r="J4182" s="18"/>
      <c r="W4182" s="215"/>
      <c r="X4182" s="18"/>
      <c r="Y4182" s="31"/>
      <c r="Z4182" s="31"/>
      <c r="AA4182" s="43"/>
      <c r="AB4182" s="18"/>
      <c r="AC4182" s="18"/>
      <c r="AE4182" s="18"/>
      <c r="AF4182" s="18"/>
      <c r="AG4182" s="18"/>
      <c r="AI4182" s="18"/>
      <c r="AK4182" s="18"/>
      <c r="AL4182" s="18"/>
      <c r="AN4182" s="36"/>
      <c r="AO4182" s="36"/>
      <c r="AP4182" s="36"/>
      <c r="AQ4182" s="36"/>
      <c r="AR4182" s="36"/>
      <c r="AS4182" s="18"/>
      <c r="AT4182" s="18"/>
      <c r="AU4182" s="18"/>
      <c r="AV4182" s="18"/>
      <c r="AW4182" s="18"/>
      <c r="AX4182" s="18"/>
      <c r="AY4182" s="18"/>
      <c r="AZ4182" s="18"/>
      <c r="BA4182" s="18"/>
      <c r="BB4182" s="18"/>
      <c r="BC4182" s="18"/>
      <c r="BD4182" s="18"/>
      <c r="BE4182" s="18"/>
      <c r="BF4182" s="18"/>
      <c r="BG4182" s="18"/>
      <c r="BH4182" s="18"/>
      <c r="BI4182" s="18"/>
      <c r="BJ4182" s="18"/>
      <c r="BK4182" s="18"/>
      <c r="BL4182" s="18"/>
      <c r="BM4182" s="18"/>
      <c r="BN4182" s="18"/>
      <c r="BO4182" s="18"/>
      <c r="BP4182" s="18"/>
      <c r="BQ4182" s="18"/>
    </row>
    <row r="4183" spans="6:69" x14ac:dyDescent="0.25">
      <c r="F4183" s="18"/>
      <c r="G4183" s="18"/>
      <c r="H4183" s="252"/>
      <c r="I4183" s="18"/>
      <c r="J4183" s="18"/>
      <c r="W4183" s="215"/>
      <c r="X4183" s="18"/>
      <c r="Y4183" s="31"/>
      <c r="Z4183" s="31"/>
      <c r="AA4183" s="43"/>
      <c r="AB4183" s="18"/>
      <c r="AC4183" s="18"/>
      <c r="AE4183" s="18"/>
      <c r="AF4183" s="18"/>
      <c r="AG4183" s="18"/>
      <c r="AI4183" s="18"/>
      <c r="AK4183" s="18"/>
      <c r="AL4183" s="18"/>
      <c r="AN4183" s="36"/>
      <c r="AO4183" s="36"/>
      <c r="AP4183" s="36"/>
      <c r="AQ4183" s="36"/>
      <c r="AR4183" s="36"/>
      <c r="AS4183" s="18"/>
      <c r="AT4183" s="18"/>
      <c r="AU4183" s="18"/>
      <c r="AV4183" s="18"/>
      <c r="AW4183" s="18"/>
      <c r="AX4183" s="18"/>
      <c r="AY4183" s="18"/>
      <c r="AZ4183" s="18"/>
      <c r="BA4183" s="18"/>
      <c r="BB4183" s="18"/>
      <c r="BC4183" s="18"/>
      <c r="BD4183" s="18"/>
      <c r="BE4183" s="18"/>
      <c r="BF4183" s="18"/>
      <c r="BG4183" s="18"/>
      <c r="BH4183" s="18"/>
      <c r="BI4183" s="18"/>
      <c r="BJ4183" s="18"/>
      <c r="BK4183" s="18"/>
      <c r="BL4183" s="18"/>
      <c r="BM4183" s="18"/>
      <c r="BN4183" s="18"/>
      <c r="BO4183" s="18"/>
      <c r="BP4183" s="18"/>
      <c r="BQ4183" s="18"/>
    </row>
    <row r="4184" spans="6:69" x14ac:dyDescent="0.25">
      <c r="F4184" s="18"/>
      <c r="G4184" s="18"/>
      <c r="H4184" s="252"/>
      <c r="I4184" s="18"/>
      <c r="J4184" s="18"/>
      <c r="W4184" s="215"/>
      <c r="X4184" s="18"/>
      <c r="Y4184" s="31"/>
      <c r="Z4184" s="31"/>
      <c r="AA4184" s="43"/>
      <c r="AB4184" s="18"/>
      <c r="AC4184" s="18"/>
      <c r="AE4184" s="18"/>
      <c r="AF4184" s="18"/>
      <c r="AG4184" s="18"/>
      <c r="AI4184" s="18"/>
      <c r="AK4184" s="18"/>
      <c r="AL4184" s="18"/>
      <c r="AN4184" s="36"/>
      <c r="AO4184" s="36"/>
      <c r="AP4184" s="36"/>
      <c r="AQ4184" s="36"/>
      <c r="AR4184" s="36"/>
      <c r="AS4184" s="18"/>
      <c r="AT4184" s="18"/>
      <c r="AU4184" s="18"/>
      <c r="AV4184" s="18"/>
      <c r="AW4184" s="18"/>
      <c r="AX4184" s="18"/>
      <c r="AY4184" s="18"/>
      <c r="AZ4184" s="18"/>
      <c r="BA4184" s="18"/>
      <c r="BB4184" s="18"/>
      <c r="BC4184" s="18"/>
      <c r="BD4184" s="18"/>
      <c r="BE4184" s="18"/>
      <c r="BF4184" s="18"/>
      <c r="BG4184" s="18"/>
      <c r="BH4184" s="18"/>
      <c r="BI4184" s="18"/>
      <c r="BJ4184" s="18"/>
      <c r="BK4184" s="18"/>
      <c r="BL4184" s="18"/>
      <c r="BM4184" s="18"/>
      <c r="BN4184" s="18"/>
      <c r="BO4184" s="18"/>
      <c r="BP4184" s="18"/>
      <c r="BQ4184" s="18"/>
    </row>
    <row r="4185" spans="6:69" x14ac:dyDescent="0.25">
      <c r="F4185" s="18"/>
      <c r="G4185" s="18"/>
      <c r="H4185" s="252"/>
      <c r="I4185" s="18"/>
      <c r="J4185" s="18"/>
      <c r="W4185" s="215"/>
      <c r="X4185" s="18"/>
      <c r="Y4185" s="31"/>
      <c r="Z4185" s="31"/>
      <c r="AA4185" s="43"/>
      <c r="AB4185" s="18"/>
      <c r="AC4185" s="18"/>
      <c r="AE4185" s="18"/>
      <c r="AF4185" s="18"/>
      <c r="AG4185" s="18"/>
      <c r="AI4185" s="18"/>
      <c r="AK4185" s="18"/>
      <c r="AL4185" s="18"/>
      <c r="AN4185" s="36"/>
      <c r="AO4185" s="36"/>
      <c r="AP4185" s="36"/>
      <c r="AQ4185" s="36"/>
      <c r="AR4185" s="36"/>
      <c r="AS4185" s="18"/>
      <c r="AT4185" s="18"/>
      <c r="AU4185" s="18"/>
      <c r="AV4185" s="18"/>
      <c r="AW4185" s="18"/>
      <c r="AX4185" s="18"/>
      <c r="AY4185" s="18"/>
      <c r="AZ4185" s="18"/>
      <c r="BA4185" s="18"/>
      <c r="BB4185" s="18"/>
      <c r="BC4185" s="18"/>
      <c r="BD4185" s="18"/>
      <c r="BE4185" s="18"/>
      <c r="BF4185" s="18"/>
      <c r="BG4185" s="18"/>
      <c r="BH4185" s="18"/>
      <c r="BI4185" s="18"/>
      <c r="BJ4185" s="18"/>
      <c r="BK4185" s="18"/>
      <c r="BL4185" s="18"/>
      <c r="BM4185" s="18"/>
      <c r="BN4185" s="18"/>
      <c r="BO4185" s="18"/>
      <c r="BP4185" s="18"/>
      <c r="BQ4185" s="18"/>
    </row>
    <row r="4186" spans="6:69" x14ac:dyDescent="0.25">
      <c r="F4186" s="18"/>
      <c r="G4186" s="18"/>
      <c r="H4186" s="252"/>
      <c r="I4186" s="18"/>
      <c r="J4186" s="18"/>
      <c r="W4186" s="215"/>
      <c r="X4186" s="18"/>
      <c r="Y4186" s="31"/>
      <c r="Z4186" s="31"/>
      <c r="AA4186" s="43"/>
      <c r="AB4186" s="18"/>
      <c r="AC4186" s="18"/>
      <c r="AE4186" s="18"/>
      <c r="AF4186" s="18"/>
      <c r="AG4186" s="18"/>
      <c r="AI4186" s="18"/>
      <c r="AK4186" s="18"/>
      <c r="AL4186" s="18"/>
      <c r="AN4186" s="36"/>
      <c r="AO4186" s="36"/>
      <c r="AP4186" s="36"/>
      <c r="AQ4186" s="36"/>
      <c r="AR4186" s="36"/>
      <c r="AS4186" s="18"/>
      <c r="AT4186" s="18"/>
      <c r="AU4186" s="18"/>
      <c r="AV4186" s="18"/>
      <c r="AW4186" s="18"/>
      <c r="AX4186" s="18"/>
      <c r="AY4186" s="18"/>
      <c r="AZ4186" s="18"/>
      <c r="BA4186" s="18"/>
      <c r="BB4186" s="18"/>
      <c r="BC4186" s="18"/>
      <c r="BD4186" s="18"/>
      <c r="BE4186" s="18"/>
      <c r="BF4186" s="18"/>
      <c r="BG4186" s="18"/>
      <c r="BH4186" s="18"/>
      <c r="BI4186" s="18"/>
      <c r="BJ4186" s="18"/>
      <c r="BK4186" s="18"/>
      <c r="BL4186" s="18"/>
      <c r="BM4186" s="18"/>
      <c r="BN4186" s="18"/>
      <c r="BO4186" s="18"/>
      <c r="BP4186" s="18"/>
      <c r="BQ4186" s="18"/>
    </row>
    <row r="4187" spans="6:69" x14ac:dyDescent="0.25">
      <c r="F4187" s="18"/>
      <c r="G4187" s="18"/>
      <c r="H4187" s="252"/>
      <c r="I4187" s="18"/>
      <c r="J4187" s="18"/>
      <c r="W4187" s="215"/>
      <c r="X4187" s="18"/>
      <c r="Y4187" s="31"/>
      <c r="Z4187" s="31"/>
      <c r="AA4187" s="43"/>
      <c r="AB4187" s="18"/>
      <c r="AC4187" s="18"/>
      <c r="AE4187" s="18"/>
      <c r="AF4187" s="18"/>
      <c r="AG4187" s="18"/>
      <c r="AI4187" s="18"/>
      <c r="AK4187" s="18"/>
      <c r="AL4187" s="18"/>
      <c r="AN4187" s="36"/>
      <c r="AO4187" s="36"/>
      <c r="AP4187" s="36"/>
      <c r="AQ4187" s="36"/>
      <c r="AR4187" s="36"/>
      <c r="AS4187" s="18"/>
      <c r="AT4187" s="18"/>
      <c r="AU4187" s="18"/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G4187" s="18"/>
      <c r="BH4187" s="18"/>
      <c r="BI4187" s="18"/>
      <c r="BJ4187" s="18"/>
      <c r="BK4187" s="18"/>
      <c r="BL4187" s="18"/>
      <c r="BM4187" s="18"/>
      <c r="BN4187" s="18"/>
      <c r="BO4187" s="18"/>
      <c r="BP4187" s="18"/>
      <c r="BQ4187" s="18"/>
    </row>
    <row r="4188" spans="6:69" x14ac:dyDescent="0.25">
      <c r="F4188" s="18"/>
      <c r="G4188" s="18"/>
      <c r="H4188" s="252"/>
      <c r="I4188" s="18"/>
      <c r="J4188" s="18"/>
      <c r="W4188" s="215"/>
      <c r="X4188" s="18"/>
      <c r="Y4188" s="31"/>
      <c r="Z4188" s="31"/>
      <c r="AA4188" s="43"/>
      <c r="AB4188" s="18"/>
      <c r="AC4188" s="18"/>
      <c r="AE4188" s="18"/>
      <c r="AF4188" s="18"/>
      <c r="AG4188" s="18"/>
      <c r="AI4188" s="18"/>
      <c r="AK4188" s="18"/>
      <c r="AL4188" s="18"/>
      <c r="AN4188" s="36"/>
      <c r="AO4188" s="36"/>
      <c r="AP4188" s="36"/>
      <c r="AQ4188" s="36"/>
      <c r="AR4188" s="36"/>
      <c r="AS4188" s="18"/>
      <c r="AT4188" s="18"/>
      <c r="AU4188" s="18"/>
      <c r="AV4188" s="18"/>
      <c r="AW4188" s="18"/>
      <c r="AX4188" s="18"/>
      <c r="AY4188" s="18"/>
      <c r="AZ4188" s="18"/>
      <c r="BA4188" s="18"/>
      <c r="BB4188" s="18"/>
      <c r="BC4188" s="18"/>
      <c r="BD4188" s="18"/>
      <c r="BE4188" s="18"/>
      <c r="BF4188" s="18"/>
      <c r="BG4188" s="18"/>
      <c r="BH4188" s="18"/>
      <c r="BI4188" s="18"/>
      <c r="BJ4188" s="18"/>
      <c r="BK4188" s="18"/>
      <c r="BL4188" s="18"/>
      <c r="BM4188" s="18"/>
      <c r="BN4188" s="18"/>
      <c r="BO4188" s="18"/>
      <c r="BP4188" s="18"/>
      <c r="BQ4188" s="18"/>
    </row>
    <row r="4189" spans="6:69" x14ac:dyDescent="0.25">
      <c r="F4189" s="18"/>
      <c r="G4189" s="18"/>
      <c r="H4189" s="252"/>
      <c r="I4189" s="18"/>
      <c r="J4189" s="18"/>
      <c r="W4189" s="215"/>
      <c r="X4189" s="18"/>
      <c r="Y4189" s="31"/>
      <c r="Z4189" s="31"/>
      <c r="AA4189" s="43"/>
      <c r="AB4189" s="18"/>
      <c r="AC4189" s="18"/>
      <c r="AE4189" s="18"/>
      <c r="AF4189" s="18"/>
      <c r="AG4189" s="18"/>
      <c r="AI4189" s="18"/>
      <c r="AK4189" s="18"/>
      <c r="AL4189" s="18"/>
      <c r="AN4189" s="36"/>
      <c r="AO4189" s="36"/>
      <c r="AP4189" s="36"/>
      <c r="AQ4189" s="36"/>
      <c r="AR4189" s="36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G4189" s="18"/>
      <c r="BH4189" s="18"/>
      <c r="BI4189" s="18"/>
      <c r="BJ4189" s="18"/>
      <c r="BK4189" s="18"/>
      <c r="BL4189" s="18"/>
      <c r="BM4189" s="18"/>
      <c r="BN4189" s="18"/>
      <c r="BO4189" s="18"/>
      <c r="BP4189" s="18"/>
      <c r="BQ4189" s="18"/>
    </row>
    <row r="4190" spans="6:69" x14ac:dyDescent="0.25">
      <c r="F4190" s="18"/>
      <c r="G4190" s="18"/>
      <c r="H4190" s="252"/>
      <c r="I4190" s="18"/>
      <c r="J4190" s="18"/>
      <c r="W4190" s="215"/>
      <c r="X4190" s="18"/>
      <c r="Y4190" s="31"/>
      <c r="Z4190" s="31"/>
      <c r="AA4190" s="43"/>
      <c r="AB4190" s="18"/>
      <c r="AC4190" s="18"/>
      <c r="AE4190" s="18"/>
      <c r="AF4190" s="18"/>
      <c r="AG4190" s="18"/>
      <c r="AI4190" s="18"/>
      <c r="AK4190" s="18"/>
      <c r="AL4190" s="18"/>
      <c r="AN4190" s="36"/>
      <c r="AO4190" s="36"/>
      <c r="AP4190" s="36"/>
      <c r="AQ4190" s="36"/>
      <c r="AR4190" s="36"/>
      <c r="AS4190" s="18"/>
      <c r="AT4190" s="18"/>
      <c r="AU4190" s="18"/>
      <c r="AV4190" s="18"/>
      <c r="AW4190" s="18"/>
      <c r="AX4190" s="18"/>
      <c r="AY4190" s="18"/>
      <c r="AZ4190" s="18"/>
      <c r="BA4190" s="18"/>
      <c r="BB4190" s="18"/>
      <c r="BC4190" s="18"/>
      <c r="BD4190" s="18"/>
      <c r="BE4190" s="18"/>
      <c r="BF4190" s="18"/>
      <c r="BG4190" s="18"/>
      <c r="BH4190" s="18"/>
      <c r="BI4190" s="18"/>
      <c r="BJ4190" s="18"/>
      <c r="BK4190" s="18"/>
      <c r="BL4190" s="18"/>
      <c r="BM4190" s="18"/>
      <c r="BN4190" s="18"/>
      <c r="BO4190" s="18"/>
      <c r="BP4190" s="18"/>
      <c r="BQ4190" s="18"/>
    </row>
    <row r="4191" spans="6:69" x14ac:dyDescent="0.25">
      <c r="F4191" s="18"/>
      <c r="G4191" s="18"/>
      <c r="H4191" s="252"/>
      <c r="I4191" s="18"/>
      <c r="J4191" s="18"/>
      <c r="W4191" s="215"/>
      <c r="X4191" s="18"/>
      <c r="Y4191" s="31"/>
      <c r="Z4191" s="31"/>
      <c r="AA4191" s="43"/>
      <c r="AB4191" s="18"/>
      <c r="AC4191" s="18"/>
      <c r="AE4191" s="18"/>
      <c r="AF4191" s="18"/>
      <c r="AG4191" s="18"/>
      <c r="AI4191" s="18"/>
      <c r="AK4191" s="18"/>
      <c r="AL4191" s="18"/>
      <c r="AN4191" s="36"/>
      <c r="AO4191" s="36"/>
      <c r="AP4191" s="36"/>
      <c r="AQ4191" s="36"/>
      <c r="AR4191" s="36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G4191" s="18"/>
      <c r="BH4191" s="18"/>
      <c r="BI4191" s="18"/>
      <c r="BJ4191" s="18"/>
      <c r="BK4191" s="18"/>
      <c r="BL4191" s="18"/>
      <c r="BM4191" s="18"/>
      <c r="BN4191" s="18"/>
      <c r="BO4191" s="18"/>
      <c r="BP4191" s="18"/>
      <c r="BQ4191" s="18"/>
    </row>
    <row r="4192" spans="6:69" x14ac:dyDescent="0.25">
      <c r="F4192" s="18"/>
      <c r="G4192" s="18"/>
      <c r="H4192" s="252"/>
      <c r="I4192" s="18"/>
      <c r="J4192" s="18"/>
      <c r="W4192" s="215"/>
      <c r="X4192" s="18"/>
      <c r="Y4192" s="31"/>
      <c r="Z4192" s="31"/>
      <c r="AA4192" s="43"/>
      <c r="AB4192" s="18"/>
      <c r="AC4192" s="18"/>
      <c r="AE4192" s="18"/>
      <c r="AF4192" s="18"/>
      <c r="AG4192" s="18"/>
      <c r="AI4192" s="18"/>
      <c r="AK4192" s="18"/>
      <c r="AL4192" s="18"/>
      <c r="AN4192" s="36"/>
      <c r="AO4192" s="36"/>
      <c r="AP4192" s="36"/>
      <c r="AQ4192" s="36"/>
      <c r="AR4192" s="36"/>
      <c r="AS4192" s="18"/>
      <c r="AT4192" s="18"/>
      <c r="AU4192" s="18"/>
      <c r="AV4192" s="18"/>
      <c r="AW4192" s="18"/>
      <c r="AX4192" s="18"/>
      <c r="AY4192" s="18"/>
      <c r="AZ4192" s="18"/>
      <c r="BA4192" s="18"/>
      <c r="BB4192" s="18"/>
      <c r="BC4192" s="18"/>
      <c r="BD4192" s="18"/>
      <c r="BE4192" s="18"/>
      <c r="BF4192" s="18"/>
      <c r="BG4192" s="18"/>
      <c r="BH4192" s="18"/>
      <c r="BI4192" s="18"/>
      <c r="BJ4192" s="18"/>
      <c r="BK4192" s="18"/>
      <c r="BL4192" s="18"/>
      <c r="BM4192" s="18"/>
      <c r="BN4192" s="18"/>
      <c r="BO4192" s="18"/>
      <c r="BP4192" s="18"/>
      <c r="BQ4192" s="18"/>
    </row>
    <row r="4193" spans="6:69" x14ac:dyDescent="0.25">
      <c r="F4193" s="18"/>
      <c r="G4193" s="18"/>
      <c r="H4193" s="252"/>
      <c r="I4193" s="18"/>
      <c r="J4193" s="18"/>
      <c r="W4193" s="215"/>
      <c r="X4193" s="18"/>
      <c r="Y4193" s="31"/>
      <c r="Z4193" s="31"/>
      <c r="AA4193" s="43"/>
      <c r="AB4193" s="18"/>
      <c r="AC4193" s="18"/>
      <c r="AE4193" s="18"/>
      <c r="AF4193" s="18"/>
      <c r="AG4193" s="18"/>
      <c r="AI4193" s="18"/>
      <c r="AK4193" s="18"/>
      <c r="AL4193" s="18"/>
      <c r="AN4193" s="36"/>
      <c r="AO4193" s="36"/>
      <c r="AP4193" s="36"/>
      <c r="AQ4193" s="36"/>
      <c r="AR4193" s="36"/>
      <c r="AS4193" s="18"/>
      <c r="AT4193" s="18"/>
      <c r="AU4193" s="18"/>
      <c r="AV4193" s="18"/>
      <c r="AW4193" s="18"/>
      <c r="AX4193" s="18"/>
      <c r="AY4193" s="18"/>
      <c r="AZ4193" s="18"/>
      <c r="BA4193" s="18"/>
      <c r="BB4193" s="18"/>
      <c r="BC4193" s="18"/>
      <c r="BD4193" s="18"/>
      <c r="BE4193" s="18"/>
      <c r="BF4193" s="18"/>
      <c r="BG4193" s="18"/>
      <c r="BH4193" s="18"/>
      <c r="BI4193" s="18"/>
      <c r="BJ4193" s="18"/>
      <c r="BK4193" s="18"/>
      <c r="BL4193" s="18"/>
      <c r="BM4193" s="18"/>
      <c r="BN4193" s="18"/>
      <c r="BO4193" s="18"/>
      <c r="BP4193" s="18"/>
      <c r="BQ4193" s="18"/>
    </row>
    <row r="4194" spans="6:69" x14ac:dyDescent="0.25">
      <c r="F4194" s="18"/>
      <c r="G4194" s="18"/>
      <c r="H4194" s="252"/>
      <c r="I4194" s="18"/>
      <c r="J4194" s="18"/>
      <c r="W4194" s="215"/>
      <c r="X4194" s="18"/>
      <c r="Y4194" s="31"/>
      <c r="Z4194" s="31"/>
      <c r="AA4194" s="43"/>
      <c r="AB4194" s="18"/>
      <c r="AC4194" s="18"/>
      <c r="AE4194" s="18"/>
      <c r="AF4194" s="18"/>
      <c r="AG4194" s="18"/>
      <c r="AI4194" s="18"/>
      <c r="AK4194" s="18"/>
      <c r="AL4194" s="18"/>
      <c r="AN4194" s="36"/>
      <c r="AO4194" s="36"/>
      <c r="AP4194" s="36"/>
      <c r="AQ4194" s="36"/>
      <c r="AR4194" s="36"/>
      <c r="AS4194" s="18"/>
      <c r="AT4194" s="18"/>
      <c r="AU4194" s="18"/>
      <c r="AV4194" s="18"/>
      <c r="AW4194" s="18"/>
      <c r="AX4194" s="18"/>
      <c r="AY4194" s="18"/>
      <c r="AZ4194" s="18"/>
      <c r="BA4194" s="18"/>
      <c r="BB4194" s="18"/>
      <c r="BC4194" s="18"/>
      <c r="BD4194" s="18"/>
      <c r="BE4194" s="18"/>
      <c r="BF4194" s="18"/>
      <c r="BG4194" s="18"/>
      <c r="BH4194" s="18"/>
      <c r="BI4194" s="18"/>
      <c r="BJ4194" s="18"/>
      <c r="BK4194" s="18"/>
      <c r="BL4194" s="18"/>
      <c r="BM4194" s="18"/>
      <c r="BN4194" s="18"/>
      <c r="BO4194" s="18"/>
      <c r="BP4194" s="18"/>
      <c r="BQ4194" s="18"/>
    </row>
    <row r="4195" spans="6:69" x14ac:dyDescent="0.25">
      <c r="F4195" s="18"/>
      <c r="G4195" s="18"/>
      <c r="H4195" s="252"/>
      <c r="I4195" s="18"/>
      <c r="J4195" s="18"/>
      <c r="W4195" s="215"/>
      <c r="X4195" s="18"/>
      <c r="Y4195" s="31"/>
      <c r="Z4195" s="31"/>
      <c r="AA4195" s="43"/>
      <c r="AB4195" s="18"/>
      <c r="AC4195" s="18"/>
      <c r="AE4195" s="18"/>
      <c r="AF4195" s="18"/>
      <c r="AG4195" s="18"/>
      <c r="AI4195" s="18"/>
      <c r="AK4195" s="18"/>
      <c r="AL4195" s="18"/>
      <c r="AN4195" s="36"/>
      <c r="AO4195" s="36"/>
      <c r="AP4195" s="36"/>
      <c r="AQ4195" s="36"/>
      <c r="AR4195" s="36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G4195" s="18"/>
      <c r="BH4195" s="18"/>
      <c r="BI4195" s="18"/>
      <c r="BJ4195" s="18"/>
      <c r="BK4195" s="18"/>
      <c r="BL4195" s="18"/>
      <c r="BM4195" s="18"/>
      <c r="BN4195" s="18"/>
      <c r="BO4195" s="18"/>
      <c r="BP4195" s="18"/>
      <c r="BQ4195" s="18"/>
    </row>
    <row r="4196" spans="6:69" x14ac:dyDescent="0.25">
      <c r="F4196" s="18"/>
      <c r="G4196" s="18"/>
      <c r="H4196" s="252"/>
      <c r="I4196" s="18"/>
      <c r="J4196" s="18"/>
      <c r="W4196" s="215"/>
      <c r="X4196" s="18"/>
      <c r="Y4196" s="31"/>
      <c r="Z4196" s="31"/>
      <c r="AA4196" s="43"/>
      <c r="AB4196" s="18"/>
      <c r="AC4196" s="18"/>
      <c r="AE4196" s="18"/>
      <c r="AF4196" s="18"/>
      <c r="AG4196" s="18"/>
      <c r="AI4196" s="18"/>
      <c r="AK4196" s="18"/>
      <c r="AL4196" s="18"/>
      <c r="AN4196" s="36"/>
      <c r="AO4196" s="36"/>
      <c r="AP4196" s="36"/>
      <c r="AQ4196" s="36"/>
      <c r="AR4196" s="36"/>
      <c r="AS4196" s="18"/>
      <c r="AT4196" s="18"/>
      <c r="AU4196" s="18"/>
      <c r="AV4196" s="18"/>
      <c r="AW4196" s="18"/>
      <c r="AX4196" s="18"/>
      <c r="AY4196" s="18"/>
      <c r="AZ4196" s="18"/>
      <c r="BA4196" s="18"/>
      <c r="BB4196" s="18"/>
      <c r="BC4196" s="18"/>
      <c r="BD4196" s="18"/>
      <c r="BE4196" s="18"/>
      <c r="BF4196" s="18"/>
      <c r="BG4196" s="18"/>
      <c r="BH4196" s="18"/>
      <c r="BI4196" s="18"/>
      <c r="BJ4196" s="18"/>
      <c r="BK4196" s="18"/>
      <c r="BL4196" s="18"/>
      <c r="BM4196" s="18"/>
      <c r="BN4196" s="18"/>
      <c r="BO4196" s="18"/>
      <c r="BP4196" s="18"/>
      <c r="BQ4196" s="18"/>
    </row>
    <row r="4197" spans="6:69" x14ac:dyDescent="0.25">
      <c r="F4197" s="18"/>
      <c r="G4197" s="18"/>
      <c r="H4197" s="252"/>
      <c r="I4197" s="18"/>
      <c r="J4197" s="18"/>
      <c r="W4197" s="215"/>
      <c r="X4197" s="18"/>
      <c r="Y4197" s="31"/>
      <c r="Z4197" s="31"/>
      <c r="AA4197" s="43"/>
      <c r="AB4197" s="18"/>
      <c r="AC4197" s="18"/>
      <c r="AE4197" s="18"/>
      <c r="AF4197" s="18"/>
      <c r="AG4197" s="18"/>
      <c r="AI4197" s="18"/>
      <c r="AK4197" s="18"/>
      <c r="AL4197" s="18"/>
      <c r="AN4197" s="36"/>
      <c r="AO4197" s="36"/>
      <c r="AP4197" s="36"/>
      <c r="AQ4197" s="36"/>
      <c r="AR4197" s="36"/>
      <c r="AS4197" s="18"/>
      <c r="AT4197" s="18"/>
      <c r="AU4197" s="18"/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G4197" s="18"/>
      <c r="BH4197" s="18"/>
      <c r="BI4197" s="18"/>
      <c r="BJ4197" s="18"/>
      <c r="BK4197" s="18"/>
      <c r="BL4197" s="18"/>
      <c r="BM4197" s="18"/>
      <c r="BN4197" s="18"/>
      <c r="BO4197" s="18"/>
      <c r="BP4197" s="18"/>
      <c r="BQ4197" s="18"/>
    </row>
    <row r="4198" spans="6:69" x14ac:dyDescent="0.25">
      <c r="F4198" s="18"/>
      <c r="G4198" s="18"/>
      <c r="H4198" s="252"/>
      <c r="I4198" s="18"/>
      <c r="J4198" s="18"/>
      <c r="W4198" s="215"/>
      <c r="X4198" s="18"/>
      <c r="Y4198" s="31"/>
      <c r="Z4198" s="31"/>
      <c r="AA4198" s="43"/>
      <c r="AB4198" s="18"/>
      <c r="AC4198" s="18"/>
      <c r="AE4198" s="18"/>
      <c r="AF4198" s="18"/>
      <c r="AG4198" s="18"/>
      <c r="AI4198" s="18"/>
      <c r="AK4198" s="18"/>
      <c r="AL4198" s="18"/>
      <c r="AN4198" s="36"/>
      <c r="AO4198" s="36"/>
      <c r="AP4198" s="36"/>
      <c r="AQ4198" s="36"/>
      <c r="AR4198" s="36"/>
      <c r="AS4198" s="18"/>
      <c r="AT4198" s="18"/>
      <c r="AU4198" s="18"/>
      <c r="AV4198" s="18"/>
      <c r="AW4198" s="18"/>
      <c r="AX4198" s="18"/>
      <c r="AY4198" s="18"/>
      <c r="AZ4198" s="18"/>
      <c r="BA4198" s="18"/>
      <c r="BB4198" s="18"/>
      <c r="BC4198" s="18"/>
      <c r="BD4198" s="18"/>
      <c r="BE4198" s="18"/>
      <c r="BF4198" s="18"/>
      <c r="BG4198" s="18"/>
      <c r="BH4198" s="18"/>
      <c r="BI4198" s="18"/>
      <c r="BJ4198" s="18"/>
      <c r="BK4198" s="18"/>
      <c r="BL4198" s="18"/>
      <c r="BM4198" s="18"/>
      <c r="BN4198" s="18"/>
      <c r="BO4198" s="18"/>
      <c r="BP4198" s="18"/>
      <c r="BQ4198" s="18"/>
    </row>
    <row r="4199" spans="6:69" x14ac:dyDescent="0.25">
      <c r="F4199" s="18"/>
      <c r="G4199" s="18"/>
      <c r="H4199" s="252"/>
      <c r="I4199" s="18"/>
      <c r="J4199" s="18"/>
      <c r="W4199" s="215"/>
      <c r="X4199" s="18"/>
      <c r="Y4199" s="31"/>
      <c r="Z4199" s="31"/>
      <c r="AA4199" s="43"/>
      <c r="AB4199" s="18"/>
      <c r="AC4199" s="18"/>
      <c r="AE4199" s="18"/>
      <c r="AF4199" s="18"/>
      <c r="AG4199" s="18"/>
      <c r="AI4199" s="18"/>
      <c r="AK4199" s="18"/>
      <c r="AL4199" s="18"/>
      <c r="AN4199" s="36"/>
      <c r="AO4199" s="36"/>
      <c r="AP4199" s="36"/>
      <c r="AQ4199" s="36"/>
      <c r="AR4199" s="36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G4199" s="18"/>
      <c r="BH4199" s="18"/>
      <c r="BI4199" s="18"/>
      <c r="BJ4199" s="18"/>
      <c r="BK4199" s="18"/>
      <c r="BL4199" s="18"/>
      <c r="BM4199" s="18"/>
      <c r="BN4199" s="18"/>
      <c r="BO4199" s="18"/>
      <c r="BP4199" s="18"/>
      <c r="BQ4199" s="18"/>
    </row>
    <row r="4200" spans="6:69" x14ac:dyDescent="0.25">
      <c r="F4200" s="18"/>
      <c r="G4200" s="18"/>
      <c r="H4200" s="252"/>
      <c r="I4200" s="18"/>
      <c r="J4200" s="18"/>
      <c r="W4200" s="215"/>
      <c r="X4200" s="18"/>
      <c r="Y4200" s="31"/>
      <c r="Z4200" s="31"/>
      <c r="AA4200" s="43"/>
      <c r="AB4200" s="18"/>
      <c r="AC4200" s="18"/>
      <c r="AE4200" s="18"/>
      <c r="AF4200" s="18"/>
      <c r="AG4200" s="18"/>
      <c r="AI4200" s="18"/>
      <c r="AK4200" s="18"/>
      <c r="AL4200" s="18"/>
      <c r="AN4200" s="36"/>
      <c r="AO4200" s="36"/>
      <c r="AP4200" s="36"/>
      <c r="AQ4200" s="36"/>
      <c r="AR4200" s="36"/>
      <c r="AS4200" s="18"/>
      <c r="AT4200" s="18"/>
      <c r="AU4200" s="18"/>
      <c r="AV4200" s="18"/>
      <c r="AW4200" s="18"/>
      <c r="AX4200" s="18"/>
      <c r="AY4200" s="18"/>
      <c r="AZ4200" s="18"/>
      <c r="BA4200" s="18"/>
      <c r="BB4200" s="18"/>
      <c r="BC4200" s="18"/>
      <c r="BD4200" s="18"/>
      <c r="BE4200" s="18"/>
      <c r="BF4200" s="18"/>
      <c r="BG4200" s="18"/>
      <c r="BH4200" s="18"/>
      <c r="BI4200" s="18"/>
      <c r="BJ4200" s="18"/>
      <c r="BK4200" s="18"/>
      <c r="BL4200" s="18"/>
      <c r="BM4200" s="18"/>
      <c r="BN4200" s="18"/>
      <c r="BO4200" s="18"/>
      <c r="BP4200" s="18"/>
      <c r="BQ4200" s="18"/>
    </row>
    <row r="4201" spans="6:69" x14ac:dyDescent="0.25">
      <c r="F4201" s="18"/>
      <c r="G4201" s="18"/>
      <c r="H4201" s="252"/>
      <c r="I4201" s="18"/>
      <c r="J4201" s="18"/>
      <c r="W4201" s="215"/>
      <c r="X4201" s="18"/>
      <c r="Y4201" s="31"/>
      <c r="Z4201" s="31"/>
      <c r="AA4201" s="43"/>
      <c r="AB4201" s="18"/>
      <c r="AC4201" s="18"/>
      <c r="AE4201" s="18"/>
      <c r="AF4201" s="18"/>
      <c r="AG4201" s="18"/>
      <c r="AI4201" s="18"/>
      <c r="AK4201" s="18"/>
      <c r="AL4201" s="18"/>
      <c r="AN4201" s="36"/>
      <c r="AO4201" s="36"/>
      <c r="AP4201" s="36"/>
      <c r="AQ4201" s="36"/>
      <c r="AR4201" s="36"/>
      <c r="AS4201" s="18"/>
      <c r="AT4201" s="18"/>
      <c r="AU4201" s="18"/>
      <c r="AV4201" s="18"/>
      <c r="AW4201" s="18"/>
      <c r="AX4201" s="18"/>
      <c r="AY4201" s="18"/>
      <c r="AZ4201" s="18"/>
      <c r="BA4201" s="18"/>
      <c r="BB4201" s="18"/>
      <c r="BC4201" s="18"/>
      <c r="BD4201" s="18"/>
      <c r="BE4201" s="18"/>
      <c r="BF4201" s="18"/>
      <c r="BG4201" s="18"/>
      <c r="BH4201" s="18"/>
      <c r="BI4201" s="18"/>
      <c r="BJ4201" s="18"/>
      <c r="BK4201" s="18"/>
      <c r="BL4201" s="18"/>
      <c r="BM4201" s="18"/>
      <c r="BN4201" s="18"/>
      <c r="BO4201" s="18"/>
      <c r="BP4201" s="18"/>
      <c r="BQ4201" s="18"/>
    </row>
    <row r="4202" spans="6:69" x14ac:dyDescent="0.25">
      <c r="F4202" s="18"/>
      <c r="G4202" s="18"/>
      <c r="H4202" s="252"/>
      <c r="I4202" s="18"/>
      <c r="J4202" s="18"/>
      <c r="W4202" s="215"/>
      <c r="X4202" s="18"/>
      <c r="Y4202" s="31"/>
      <c r="Z4202" s="31"/>
      <c r="AA4202" s="43"/>
      <c r="AB4202" s="18"/>
      <c r="AC4202" s="18"/>
      <c r="AE4202" s="18"/>
      <c r="AF4202" s="18"/>
      <c r="AG4202" s="18"/>
      <c r="AI4202" s="18"/>
      <c r="AK4202" s="18"/>
      <c r="AL4202" s="18"/>
      <c r="AN4202" s="36"/>
      <c r="AO4202" s="36"/>
      <c r="AP4202" s="36"/>
      <c r="AQ4202" s="36"/>
      <c r="AR4202" s="36"/>
      <c r="AS4202" s="18"/>
      <c r="AT4202" s="18"/>
      <c r="AU4202" s="18"/>
      <c r="AV4202" s="18"/>
      <c r="AW4202" s="18"/>
      <c r="AX4202" s="18"/>
      <c r="AY4202" s="18"/>
      <c r="AZ4202" s="18"/>
      <c r="BA4202" s="18"/>
      <c r="BB4202" s="18"/>
      <c r="BC4202" s="18"/>
      <c r="BD4202" s="18"/>
      <c r="BE4202" s="18"/>
      <c r="BF4202" s="18"/>
      <c r="BG4202" s="18"/>
      <c r="BH4202" s="18"/>
      <c r="BI4202" s="18"/>
      <c r="BJ4202" s="18"/>
      <c r="BK4202" s="18"/>
      <c r="BL4202" s="18"/>
      <c r="BM4202" s="18"/>
      <c r="BN4202" s="18"/>
      <c r="BO4202" s="18"/>
      <c r="BP4202" s="18"/>
      <c r="BQ4202" s="18"/>
    </row>
    <row r="4203" spans="6:69" x14ac:dyDescent="0.25">
      <c r="F4203" s="18"/>
      <c r="G4203" s="18"/>
      <c r="H4203" s="252"/>
      <c r="I4203" s="18"/>
      <c r="J4203" s="18"/>
      <c r="W4203" s="215"/>
      <c r="X4203" s="18"/>
      <c r="Y4203" s="31"/>
      <c r="Z4203" s="31"/>
      <c r="AA4203" s="43"/>
      <c r="AB4203" s="18"/>
      <c r="AC4203" s="18"/>
      <c r="AE4203" s="18"/>
      <c r="AF4203" s="18"/>
      <c r="AG4203" s="18"/>
      <c r="AI4203" s="18"/>
      <c r="AK4203" s="18"/>
      <c r="AL4203" s="18"/>
      <c r="AN4203" s="36"/>
      <c r="AO4203" s="36"/>
      <c r="AP4203" s="36"/>
      <c r="AQ4203" s="36"/>
      <c r="AR4203" s="36"/>
      <c r="AS4203" s="18"/>
      <c r="AT4203" s="18"/>
      <c r="AU4203" s="18"/>
      <c r="AV4203" s="18"/>
      <c r="AW4203" s="18"/>
      <c r="AX4203" s="18"/>
      <c r="AY4203" s="18"/>
      <c r="AZ4203" s="18"/>
      <c r="BA4203" s="18"/>
      <c r="BB4203" s="18"/>
      <c r="BC4203" s="18"/>
      <c r="BD4203" s="18"/>
      <c r="BE4203" s="18"/>
      <c r="BF4203" s="18"/>
      <c r="BG4203" s="18"/>
      <c r="BH4203" s="18"/>
      <c r="BI4203" s="18"/>
      <c r="BJ4203" s="18"/>
      <c r="BK4203" s="18"/>
      <c r="BL4203" s="18"/>
      <c r="BM4203" s="18"/>
      <c r="BN4203" s="18"/>
      <c r="BO4203" s="18"/>
      <c r="BP4203" s="18"/>
      <c r="BQ4203" s="18"/>
    </row>
    <row r="4204" spans="6:69" x14ac:dyDescent="0.25">
      <c r="F4204" s="18"/>
      <c r="G4204" s="18"/>
      <c r="H4204" s="252"/>
      <c r="I4204" s="18"/>
      <c r="J4204" s="18"/>
      <c r="W4204" s="215"/>
      <c r="X4204" s="18"/>
      <c r="Y4204" s="31"/>
      <c r="Z4204" s="31"/>
      <c r="AA4204" s="43"/>
      <c r="AB4204" s="18"/>
      <c r="AC4204" s="18"/>
      <c r="AE4204" s="18"/>
      <c r="AF4204" s="18"/>
      <c r="AG4204" s="18"/>
      <c r="AI4204" s="18"/>
      <c r="AK4204" s="18"/>
      <c r="AL4204" s="18"/>
      <c r="AN4204" s="36"/>
      <c r="AO4204" s="36"/>
      <c r="AP4204" s="36"/>
      <c r="AQ4204" s="36"/>
      <c r="AR4204" s="36"/>
      <c r="AS4204" s="18"/>
      <c r="AT4204" s="18"/>
      <c r="AU4204" s="18"/>
      <c r="AV4204" s="18"/>
      <c r="AW4204" s="18"/>
      <c r="AX4204" s="18"/>
      <c r="AY4204" s="18"/>
      <c r="AZ4204" s="18"/>
      <c r="BA4204" s="18"/>
      <c r="BB4204" s="18"/>
      <c r="BC4204" s="18"/>
      <c r="BD4204" s="18"/>
      <c r="BE4204" s="18"/>
      <c r="BF4204" s="18"/>
      <c r="BG4204" s="18"/>
      <c r="BH4204" s="18"/>
      <c r="BI4204" s="18"/>
      <c r="BJ4204" s="18"/>
      <c r="BK4204" s="18"/>
      <c r="BL4204" s="18"/>
      <c r="BM4204" s="18"/>
      <c r="BN4204" s="18"/>
      <c r="BO4204" s="18"/>
      <c r="BP4204" s="18"/>
      <c r="BQ4204" s="18"/>
    </row>
    <row r="4205" spans="6:69" x14ac:dyDescent="0.25">
      <c r="F4205" s="18"/>
      <c r="G4205" s="18"/>
      <c r="H4205" s="252"/>
      <c r="I4205" s="18"/>
      <c r="J4205" s="18"/>
      <c r="W4205" s="215"/>
      <c r="X4205" s="18"/>
      <c r="Y4205" s="31"/>
      <c r="Z4205" s="31"/>
      <c r="AA4205" s="43"/>
      <c r="AB4205" s="18"/>
      <c r="AC4205" s="18"/>
      <c r="AE4205" s="18"/>
      <c r="AF4205" s="18"/>
      <c r="AG4205" s="18"/>
      <c r="AI4205" s="18"/>
      <c r="AK4205" s="18"/>
      <c r="AL4205" s="18"/>
      <c r="AN4205" s="36"/>
      <c r="AO4205" s="36"/>
      <c r="AP4205" s="36"/>
      <c r="AQ4205" s="36"/>
      <c r="AR4205" s="36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G4205" s="18"/>
      <c r="BH4205" s="18"/>
      <c r="BI4205" s="18"/>
      <c r="BJ4205" s="18"/>
      <c r="BK4205" s="18"/>
      <c r="BL4205" s="18"/>
      <c r="BM4205" s="18"/>
      <c r="BN4205" s="18"/>
      <c r="BO4205" s="18"/>
      <c r="BP4205" s="18"/>
      <c r="BQ4205" s="18"/>
    </row>
    <row r="4206" spans="6:69" x14ac:dyDescent="0.25">
      <c r="F4206" s="18"/>
      <c r="G4206" s="18"/>
      <c r="H4206" s="252"/>
      <c r="I4206" s="18"/>
      <c r="J4206" s="18"/>
      <c r="W4206" s="215"/>
      <c r="X4206" s="18"/>
      <c r="Y4206" s="31"/>
      <c r="Z4206" s="31"/>
      <c r="AA4206" s="43"/>
      <c r="AB4206" s="18"/>
      <c r="AC4206" s="18"/>
      <c r="AE4206" s="18"/>
      <c r="AF4206" s="18"/>
      <c r="AG4206" s="18"/>
      <c r="AI4206" s="18"/>
      <c r="AK4206" s="18"/>
      <c r="AL4206" s="18"/>
      <c r="AN4206" s="36"/>
      <c r="AO4206" s="36"/>
      <c r="AP4206" s="36"/>
      <c r="AQ4206" s="36"/>
      <c r="AR4206" s="36"/>
      <c r="AS4206" s="18"/>
      <c r="AT4206" s="18"/>
      <c r="AU4206" s="18"/>
      <c r="AV4206" s="18"/>
      <c r="AW4206" s="18"/>
      <c r="AX4206" s="18"/>
      <c r="AY4206" s="18"/>
      <c r="AZ4206" s="18"/>
      <c r="BA4206" s="18"/>
      <c r="BB4206" s="18"/>
      <c r="BC4206" s="18"/>
      <c r="BD4206" s="18"/>
      <c r="BE4206" s="18"/>
      <c r="BF4206" s="18"/>
      <c r="BG4206" s="18"/>
      <c r="BH4206" s="18"/>
      <c r="BI4206" s="18"/>
      <c r="BJ4206" s="18"/>
      <c r="BK4206" s="18"/>
      <c r="BL4206" s="18"/>
      <c r="BM4206" s="18"/>
      <c r="BN4206" s="18"/>
      <c r="BO4206" s="18"/>
      <c r="BP4206" s="18"/>
      <c r="BQ4206" s="18"/>
    </row>
    <row r="4207" spans="6:69" x14ac:dyDescent="0.25">
      <c r="F4207" s="18"/>
      <c r="G4207" s="18"/>
      <c r="H4207" s="252"/>
      <c r="I4207" s="18"/>
      <c r="J4207" s="18"/>
      <c r="W4207" s="215"/>
      <c r="X4207" s="18"/>
      <c r="Y4207" s="31"/>
      <c r="Z4207" s="31"/>
      <c r="AA4207" s="43"/>
      <c r="AB4207" s="18"/>
      <c r="AC4207" s="18"/>
      <c r="AE4207" s="18"/>
      <c r="AF4207" s="18"/>
      <c r="AG4207" s="18"/>
      <c r="AI4207" s="18"/>
      <c r="AK4207" s="18"/>
      <c r="AL4207" s="18"/>
      <c r="AN4207" s="36"/>
      <c r="AO4207" s="36"/>
      <c r="AP4207" s="36"/>
      <c r="AQ4207" s="36"/>
      <c r="AR4207" s="36"/>
      <c r="AS4207" s="18"/>
      <c r="AT4207" s="18"/>
      <c r="AU4207" s="18"/>
      <c r="AV4207" s="18"/>
      <c r="AW4207" s="18"/>
      <c r="AX4207" s="18"/>
      <c r="AY4207" s="18"/>
      <c r="AZ4207" s="18"/>
      <c r="BA4207" s="18"/>
      <c r="BB4207" s="18"/>
      <c r="BC4207" s="18"/>
      <c r="BD4207" s="18"/>
      <c r="BE4207" s="18"/>
      <c r="BF4207" s="18"/>
      <c r="BG4207" s="18"/>
      <c r="BH4207" s="18"/>
      <c r="BI4207" s="18"/>
      <c r="BJ4207" s="18"/>
      <c r="BK4207" s="18"/>
      <c r="BL4207" s="18"/>
      <c r="BM4207" s="18"/>
      <c r="BN4207" s="18"/>
      <c r="BO4207" s="18"/>
      <c r="BP4207" s="18"/>
      <c r="BQ4207" s="18"/>
    </row>
    <row r="4208" spans="6:69" x14ac:dyDescent="0.25">
      <c r="F4208" s="18"/>
      <c r="G4208" s="18"/>
      <c r="H4208" s="252"/>
      <c r="I4208" s="18"/>
      <c r="J4208" s="18"/>
      <c r="W4208" s="215"/>
      <c r="X4208" s="18"/>
      <c r="Y4208" s="31"/>
      <c r="Z4208" s="31"/>
      <c r="AA4208" s="43"/>
      <c r="AB4208" s="18"/>
      <c r="AC4208" s="18"/>
      <c r="AE4208" s="18"/>
      <c r="AF4208" s="18"/>
      <c r="AG4208" s="18"/>
      <c r="AI4208" s="18"/>
      <c r="AK4208" s="18"/>
      <c r="AL4208" s="18"/>
      <c r="AN4208" s="36"/>
      <c r="AO4208" s="36"/>
      <c r="AP4208" s="36"/>
      <c r="AQ4208" s="36"/>
      <c r="AR4208" s="36"/>
      <c r="AS4208" s="18"/>
      <c r="AT4208" s="18"/>
      <c r="AU4208" s="18"/>
      <c r="AV4208" s="18"/>
      <c r="AW4208" s="18"/>
      <c r="AX4208" s="18"/>
      <c r="AY4208" s="18"/>
      <c r="AZ4208" s="18"/>
      <c r="BA4208" s="18"/>
      <c r="BB4208" s="18"/>
      <c r="BC4208" s="18"/>
      <c r="BD4208" s="18"/>
      <c r="BE4208" s="18"/>
      <c r="BF4208" s="18"/>
      <c r="BG4208" s="18"/>
      <c r="BH4208" s="18"/>
      <c r="BI4208" s="18"/>
      <c r="BJ4208" s="18"/>
      <c r="BK4208" s="18"/>
      <c r="BL4208" s="18"/>
      <c r="BM4208" s="18"/>
      <c r="BN4208" s="18"/>
      <c r="BO4208" s="18"/>
      <c r="BP4208" s="18"/>
      <c r="BQ4208" s="18"/>
    </row>
    <row r="4209" spans="6:69" x14ac:dyDescent="0.25">
      <c r="F4209" s="18"/>
      <c r="G4209" s="18"/>
      <c r="H4209" s="252"/>
      <c r="I4209" s="18"/>
      <c r="J4209" s="18"/>
      <c r="W4209" s="215"/>
      <c r="X4209" s="18"/>
      <c r="Y4209" s="31"/>
      <c r="Z4209" s="31"/>
      <c r="AA4209" s="43"/>
      <c r="AB4209" s="18"/>
      <c r="AC4209" s="18"/>
      <c r="AE4209" s="18"/>
      <c r="AF4209" s="18"/>
      <c r="AG4209" s="18"/>
      <c r="AI4209" s="18"/>
      <c r="AK4209" s="18"/>
      <c r="AL4209" s="18"/>
      <c r="AN4209" s="36"/>
      <c r="AO4209" s="36"/>
      <c r="AP4209" s="36"/>
      <c r="AQ4209" s="36"/>
      <c r="AR4209" s="36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G4209" s="18"/>
      <c r="BH4209" s="18"/>
      <c r="BI4209" s="18"/>
      <c r="BJ4209" s="18"/>
      <c r="BK4209" s="18"/>
      <c r="BL4209" s="18"/>
      <c r="BM4209" s="18"/>
      <c r="BN4209" s="18"/>
      <c r="BO4209" s="18"/>
      <c r="BP4209" s="18"/>
      <c r="BQ4209" s="18"/>
    </row>
    <row r="4210" spans="6:69" x14ac:dyDescent="0.25">
      <c r="F4210" s="18"/>
      <c r="G4210" s="18"/>
      <c r="H4210" s="252"/>
      <c r="I4210" s="18"/>
      <c r="J4210" s="18"/>
      <c r="W4210" s="215"/>
      <c r="X4210" s="18"/>
      <c r="Y4210" s="31"/>
      <c r="Z4210" s="31"/>
      <c r="AA4210" s="43"/>
      <c r="AB4210" s="18"/>
      <c r="AC4210" s="18"/>
      <c r="AE4210" s="18"/>
      <c r="AF4210" s="18"/>
      <c r="AG4210" s="18"/>
      <c r="AI4210" s="18"/>
      <c r="AK4210" s="18"/>
      <c r="AL4210" s="18"/>
      <c r="AN4210" s="36"/>
      <c r="AO4210" s="36"/>
      <c r="AP4210" s="36"/>
      <c r="AQ4210" s="36"/>
      <c r="AR4210" s="36"/>
      <c r="AS4210" s="18"/>
      <c r="AT4210" s="18"/>
      <c r="AU4210" s="18"/>
      <c r="AV4210" s="18"/>
      <c r="AW4210" s="18"/>
      <c r="AX4210" s="18"/>
      <c r="AY4210" s="18"/>
      <c r="AZ4210" s="18"/>
      <c r="BA4210" s="18"/>
      <c r="BB4210" s="18"/>
      <c r="BC4210" s="18"/>
      <c r="BD4210" s="18"/>
      <c r="BE4210" s="18"/>
      <c r="BF4210" s="18"/>
      <c r="BG4210" s="18"/>
      <c r="BH4210" s="18"/>
      <c r="BI4210" s="18"/>
      <c r="BJ4210" s="18"/>
      <c r="BK4210" s="18"/>
      <c r="BL4210" s="18"/>
      <c r="BM4210" s="18"/>
      <c r="BN4210" s="18"/>
      <c r="BO4210" s="18"/>
      <c r="BP4210" s="18"/>
      <c r="BQ4210" s="18"/>
    </row>
    <row r="4211" spans="6:69" x14ac:dyDescent="0.25">
      <c r="F4211" s="18"/>
      <c r="G4211" s="18"/>
      <c r="H4211" s="252"/>
      <c r="I4211" s="18"/>
      <c r="J4211" s="18"/>
      <c r="W4211" s="215"/>
      <c r="X4211" s="18"/>
      <c r="Y4211" s="31"/>
      <c r="Z4211" s="31"/>
      <c r="AA4211" s="43"/>
      <c r="AB4211" s="18"/>
      <c r="AC4211" s="18"/>
      <c r="AE4211" s="18"/>
      <c r="AF4211" s="18"/>
      <c r="AG4211" s="18"/>
      <c r="AI4211" s="18"/>
      <c r="AK4211" s="18"/>
      <c r="AL4211" s="18"/>
      <c r="AN4211" s="36"/>
      <c r="AO4211" s="36"/>
      <c r="AP4211" s="36"/>
      <c r="AQ4211" s="36"/>
      <c r="AR4211" s="36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G4211" s="18"/>
      <c r="BH4211" s="18"/>
      <c r="BI4211" s="18"/>
      <c r="BJ4211" s="18"/>
      <c r="BK4211" s="18"/>
      <c r="BL4211" s="18"/>
      <c r="BM4211" s="18"/>
      <c r="BN4211" s="18"/>
      <c r="BO4211" s="18"/>
      <c r="BP4211" s="18"/>
      <c r="BQ4211" s="18"/>
    </row>
    <row r="4212" spans="6:69" x14ac:dyDescent="0.25">
      <c r="F4212" s="18"/>
      <c r="G4212" s="18"/>
      <c r="H4212" s="252"/>
      <c r="I4212" s="18"/>
      <c r="J4212" s="18"/>
      <c r="W4212" s="215"/>
      <c r="X4212" s="18"/>
      <c r="Y4212" s="31"/>
      <c r="Z4212" s="31"/>
      <c r="AA4212" s="43"/>
      <c r="AB4212" s="18"/>
      <c r="AC4212" s="18"/>
      <c r="AE4212" s="18"/>
      <c r="AF4212" s="18"/>
      <c r="AG4212" s="18"/>
      <c r="AI4212" s="18"/>
      <c r="AK4212" s="18"/>
      <c r="AL4212" s="18"/>
      <c r="AN4212" s="36"/>
      <c r="AO4212" s="36"/>
      <c r="AP4212" s="36"/>
      <c r="AQ4212" s="36"/>
      <c r="AR4212" s="36"/>
      <c r="AS4212" s="18"/>
      <c r="AT4212" s="18"/>
      <c r="AU4212" s="18"/>
      <c r="AV4212" s="18"/>
      <c r="AW4212" s="18"/>
      <c r="AX4212" s="18"/>
      <c r="AY4212" s="18"/>
      <c r="AZ4212" s="18"/>
      <c r="BA4212" s="18"/>
      <c r="BB4212" s="18"/>
      <c r="BC4212" s="18"/>
      <c r="BD4212" s="18"/>
      <c r="BE4212" s="18"/>
      <c r="BF4212" s="18"/>
      <c r="BG4212" s="18"/>
      <c r="BH4212" s="18"/>
      <c r="BI4212" s="18"/>
      <c r="BJ4212" s="18"/>
      <c r="BK4212" s="18"/>
      <c r="BL4212" s="18"/>
      <c r="BM4212" s="18"/>
      <c r="BN4212" s="18"/>
      <c r="BO4212" s="18"/>
      <c r="BP4212" s="18"/>
      <c r="BQ4212" s="18"/>
    </row>
    <row r="4213" spans="6:69" x14ac:dyDescent="0.25">
      <c r="F4213" s="18"/>
      <c r="G4213" s="18"/>
      <c r="H4213" s="252"/>
      <c r="I4213" s="18"/>
      <c r="J4213" s="18"/>
      <c r="W4213" s="215"/>
      <c r="X4213" s="18"/>
      <c r="Y4213" s="31"/>
      <c r="Z4213" s="31"/>
      <c r="AA4213" s="43"/>
      <c r="AB4213" s="18"/>
      <c r="AC4213" s="18"/>
      <c r="AE4213" s="18"/>
      <c r="AF4213" s="18"/>
      <c r="AG4213" s="18"/>
      <c r="AI4213" s="18"/>
      <c r="AK4213" s="18"/>
      <c r="AL4213" s="18"/>
      <c r="AN4213" s="36"/>
      <c r="AO4213" s="36"/>
      <c r="AP4213" s="36"/>
      <c r="AQ4213" s="36"/>
      <c r="AR4213" s="36"/>
      <c r="AS4213" s="18"/>
      <c r="AT4213" s="18"/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G4213" s="18"/>
      <c r="BH4213" s="18"/>
      <c r="BI4213" s="18"/>
      <c r="BJ4213" s="18"/>
      <c r="BK4213" s="18"/>
      <c r="BL4213" s="18"/>
      <c r="BM4213" s="18"/>
      <c r="BN4213" s="18"/>
      <c r="BO4213" s="18"/>
      <c r="BP4213" s="18"/>
      <c r="BQ4213" s="18"/>
    </row>
    <row r="4214" spans="6:69" x14ac:dyDescent="0.25">
      <c r="F4214" s="18"/>
      <c r="G4214" s="18"/>
      <c r="H4214" s="252"/>
      <c r="I4214" s="18"/>
      <c r="J4214" s="18"/>
      <c r="W4214" s="215"/>
      <c r="X4214" s="18"/>
      <c r="Y4214" s="31"/>
      <c r="Z4214" s="31"/>
      <c r="AA4214" s="43"/>
      <c r="AB4214" s="18"/>
      <c r="AC4214" s="18"/>
      <c r="AE4214" s="18"/>
      <c r="AF4214" s="18"/>
      <c r="AG4214" s="18"/>
      <c r="AI4214" s="18"/>
      <c r="AK4214" s="18"/>
      <c r="AL4214" s="18"/>
      <c r="AN4214" s="36"/>
      <c r="AO4214" s="36"/>
      <c r="AP4214" s="36"/>
      <c r="AQ4214" s="36"/>
      <c r="AR4214" s="36"/>
      <c r="AS4214" s="18"/>
      <c r="AT4214" s="18"/>
      <c r="AU4214" s="18"/>
      <c r="AV4214" s="18"/>
      <c r="AW4214" s="18"/>
      <c r="AX4214" s="18"/>
      <c r="AY4214" s="18"/>
      <c r="AZ4214" s="18"/>
      <c r="BA4214" s="18"/>
      <c r="BB4214" s="18"/>
      <c r="BC4214" s="18"/>
      <c r="BD4214" s="18"/>
      <c r="BE4214" s="18"/>
      <c r="BF4214" s="18"/>
      <c r="BG4214" s="18"/>
      <c r="BH4214" s="18"/>
      <c r="BI4214" s="18"/>
      <c r="BJ4214" s="18"/>
      <c r="BK4214" s="18"/>
      <c r="BL4214" s="18"/>
      <c r="BM4214" s="18"/>
      <c r="BN4214" s="18"/>
      <c r="BO4214" s="18"/>
      <c r="BP4214" s="18"/>
      <c r="BQ4214" s="18"/>
    </row>
    <row r="4215" spans="6:69" x14ac:dyDescent="0.25">
      <c r="F4215" s="18"/>
      <c r="G4215" s="18"/>
      <c r="H4215" s="252"/>
      <c r="I4215" s="18"/>
      <c r="J4215" s="18"/>
      <c r="W4215" s="215"/>
      <c r="X4215" s="18"/>
      <c r="Y4215" s="31"/>
      <c r="Z4215" s="31"/>
      <c r="AA4215" s="43"/>
      <c r="AB4215" s="18"/>
      <c r="AC4215" s="18"/>
      <c r="AE4215" s="18"/>
      <c r="AF4215" s="18"/>
      <c r="AG4215" s="18"/>
      <c r="AI4215" s="18"/>
      <c r="AK4215" s="18"/>
      <c r="AL4215" s="18"/>
      <c r="AN4215" s="36"/>
      <c r="AO4215" s="36"/>
      <c r="AP4215" s="36"/>
      <c r="AQ4215" s="36"/>
      <c r="AR4215" s="36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G4215" s="18"/>
      <c r="BH4215" s="18"/>
      <c r="BI4215" s="18"/>
      <c r="BJ4215" s="18"/>
      <c r="BK4215" s="18"/>
      <c r="BL4215" s="18"/>
      <c r="BM4215" s="18"/>
      <c r="BN4215" s="18"/>
      <c r="BO4215" s="18"/>
      <c r="BP4215" s="18"/>
      <c r="BQ4215" s="18"/>
    </row>
    <row r="4216" spans="6:69" x14ac:dyDescent="0.25">
      <c r="F4216" s="18"/>
      <c r="G4216" s="18"/>
      <c r="H4216" s="252"/>
      <c r="I4216" s="18"/>
      <c r="J4216" s="18"/>
      <c r="W4216" s="215"/>
      <c r="X4216" s="18"/>
      <c r="Y4216" s="31"/>
      <c r="Z4216" s="31"/>
      <c r="AA4216" s="43"/>
      <c r="AB4216" s="18"/>
      <c r="AC4216" s="18"/>
      <c r="AE4216" s="18"/>
      <c r="AF4216" s="18"/>
      <c r="AG4216" s="18"/>
      <c r="AI4216" s="18"/>
      <c r="AK4216" s="18"/>
      <c r="AL4216" s="18"/>
      <c r="AN4216" s="36"/>
      <c r="AO4216" s="36"/>
      <c r="AP4216" s="36"/>
      <c r="AQ4216" s="36"/>
      <c r="AR4216" s="36"/>
      <c r="AS4216" s="18"/>
      <c r="AT4216" s="18"/>
      <c r="AU4216" s="18"/>
      <c r="AV4216" s="18"/>
      <c r="AW4216" s="18"/>
      <c r="AX4216" s="18"/>
      <c r="AY4216" s="18"/>
      <c r="AZ4216" s="18"/>
      <c r="BA4216" s="18"/>
      <c r="BB4216" s="18"/>
      <c r="BC4216" s="18"/>
      <c r="BD4216" s="18"/>
      <c r="BE4216" s="18"/>
      <c r="BF4216" s="18"/>
      <c r="BG4216" s="18"/>
      <c r="BH4216" s="18"/>
      <c r="BI4216" s="18"/>
      <c r="BJ4216" s="18"/>
      <c r="BK4216" s="18"/>
      <c r="BL4216" s="18"/>
      <c r="BM4216" s="18"/>
      <c r="BN4216" s="18"/>
      <c r="BO4216" s="18"/>
      <c r="BP4216" s="18"/>
      <c r="BQ4216" s="18"/>
    </row>
    <row r="4217" spans="6:69" x14ac:dyDescent="0.25">
      <c r="F4217" s="18"/>
      <c r="G4217" s="18"/>
      <c r="H4217" s="252"/>
      <c r="I4217" s="18"/>
      <c r="J4217" s="18"/>
      <c r="W4217" s="215"/>
      <c r="X4217" s="18"/>
      <c r="Y4217" s="31"/>
      <c r="Z4217" s="31"/>
      <c r="AA4217" s="43"/>
      <c r="AB4217" s="18"/>
      <c r="AC4217" s="18"/>
      <c r="AE4217" s="18"/>
      <c r="AF4217" s="18"/>
      <c r="AG4217" s="18"/>
      <c r="AI4217" s="18"/>
      <c r="AK4217" s="18"/>
      <c r="AL4217" s="18"/>
      <c r="AN4217" s="36"/>
      <c r="AO4217" s="36"/>
      <c r="AP4217" s="36"/>
      <c r="AQ4217" s="36"/>
      <c r="AR4217" s="36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G4217" s="18"/>
      <c r="BH4217" s="18"/>
      <c r="BI4217" s="18"/>
      <c r="BJ4217" s="18"/>
      <c r="BK4217" s="18"/>
      <c r="BL4217" s="18"/>
      <c r="BM4217" s="18"/>
      <c r="BN4217" s="18"/>
      <c r="BO4217" s="18"/>
      <c r="BP4217" s="18"/>
      <c r="BQ4217" s="18"/>
    </row>
    <row r="4218" spans="6:69" x14ac:dyDescent="0.25">
      <c r="F4218" s="18"/>
      <c r="G4218" s="18"/>
      <c r="H4218" s="252"/>
      <c r="I4218" s="18"/>
      <c r="J4218" s="18"/>
      <c r="W4218" s="215"/>
      <c r="X4218" s="18"/>
      <c r="Y4218" s="31"/>
      <c r="Z4218" s="31"/>
      <c r="AA4218" s="43"/>
      <c r="AB4218" s="18"/>
      <c r="AC4218" s="18"/>
      <c r="AE4218" s="18"/>
      <c r="AF4218" s="18"/>
      <c r="AG4218" s="18"/>
      <c r="AI4218" s="18"/>
      <c r="AK4218" s="18"/>
      <c r="AL4218" s="18"/>
      <c r="AN4218" s="36"/>
      <c r="AO4218" s="36"/>
      <c r="AP4218" s="36"/>
      <c r="AQ4218" s="36"/>
      <c r="AR4218" s="36"/>
      <c r="AS4218" s="18"/>
      <c r="AT4218" s="18"/>
      <c r="AU4218" s="18"/>
      <c r="AV4218" s="18"/>
      <c r="AW4218" s="18"/>
      <c r="AX4218" s="18"/>
      <c r="AY4218" s="18"/>
      <c r="AZ4218" s="18"/>
      <c r="BA4218" s="18"/>
      <c r="BB4218" s="18"/>
      <c r="BC4218" s="18"/>
      <c r="BD4218" s="18"/>
      <c r="BE4218" s="18"/>
      <c r="BF4218" s="18"/>
      <c r="BG4218" s="18"/>
      <c r="BH4218" s="18"/>
      <c r="BI4218" s="18"/>
      <c r="BJ4218" s="18"/>
      <c r="BK4218" s="18"/>
      <c r="BL4218" s="18"/>
      <c r="BM4218" s="18"/>
      <c r="BN4218" s="18"/>
      <c r="BO4218" s="18"/>
      <c r="BP4218" s="18"/>
      <c r="BQ4218" s="18"/>
    </row>
    <row r="4219" spans="6:69" x14ac:dyDescent="0.25">
      <c r="F4219" s="18"/>
      <c r="G4219" s="18"/>
      <c r="H4219" s="252"/>
      <c r="I4219" s="18"/>
      <c r="J4219" s="18"/>
      <c r="W4219" s="215"/>
      <c r="X4219" s="18"/>
      <c r="Y4219" s="31"/>
      <c r="Z4219" s="31"/>
      <c r="AA4219" s="43"/>
      <c r="AB4219" s="18"/>
      <c r="AC4219" s="18"/>
      <c r="AE4219" s="18"/>
      <c r="AF4219" s="18"/>
      <c r="AG4219" s="18"/>
      <c r="AI4219" s="18"/>
      <c r="AK4219" s="18"/>
      <c r="AL4219" s="18"/>
      <c r="AN4219" s="36"/>
      <c r="AO4219" s="36"/>
      <c r="AP4219" s="36"/>
      <c r="AQ4219" s="36"/>
      <c r="AR4219" s="36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G4219" s="18"/>
      <c r="BH4219" s="18"/>
      <c r="BI4219" s="18"/>
      <c r="BJ4219" s="18"/>
      <c r="BK4219" s="18"/>
      <c r="BL4219" s="18"/>
      <c r="BM4219" s="18"/>
      <c r="BN4219" s="18"/>
      <c r="BO4219" s="18"/>
      <c r="BP4219" s="18"/>
      <c r="BQ4219" s="18"/>
    </row>
    <row r="4220" spans="6:69" x14ac:dyDescent="0.25">
      <c r="F4220" s="18"/>
      <c r="G4220" s="18"/>
      <c r="H4220" s="252"/>
      <c r="I4220" s="18"/>
      <c r="J4220" s="18"/>
      <c r="W4220" s="215"/>
      <c r="X4220" s="18"/>
      <c r="Y4220" s="31"/>
      <c r="Z4220" s="31"/>
      <c r="AA4220" s="43"/>
      <c r="AB4220" s="18"/>
      <c r="AC4220" s="18"/>
      <c r="AE4220" s="18"/>
      <c r="AF4220" s="18"/>
      <c r="AG4220" s="18"/>
      <c r="AI4220" s="18"/>
      <c r="AK4220" s="18"/>
      <c r="AL4220" s="18"/>
      <c r="AN4220" s="36"/>
      <c r="AO4220" s="36"/>
      <c r="AP4220" s="36"/>
      <c r="AQ4220" s="36"/>
      <c r="AR4220" s="36"/>
      <c r="AS4220" s="18"/>
      <c r="AT4220" s="18"/>
      <c r="AU4220" s="18"/>
      <c r="AV4220" s="18"/>
      <c r="AW4220" s="18"/>
      <c r="AX4220" s="18"/>
      <c r="AY4220" s="18"/>
      <c r="AZ4220" s="18"/>
      <c r="BA4220" s="18"/>
      <c r="BB4220" s="18"/>
      <c r="BC4220" s="18"/>
      <c r="BD4220" s="18"/>
      <c r="BE4220" s="18"/>
      <c r="BF4220" s="18"/>
      <c r="BG4220" s="18"/>
      <c r="BH4220" s="18"/>
      <c r="BI4220" s="18"/>
      <c r="BJ4220" s="18"/>
      <c r="BK4220" s="18"/>
      <c r="BL4220" s="18"/>
      <c r="BM4220" s="18"/>
      <c r="BN4220" s="18"/>
      <c r="BO4220" s="18"/>
      <c r="BP4220" s="18"/>
      <c r="BQ4220" s="18"/>
    </row>
    <row r="4221" spans="6:69" x14ac:dyDescent="0.25">
      <c r="F4221" s="18"/>
      <c r="G4221" s="18"/>
      <c r="H4221" s="252"/>
      <c r="I4221" s="18"/>
      <c r="J4221" s="18"/>
      <c r="W4221" s="215"/>
      <c r="X4221" s="18"/>
      <c r="Y4221" s="31"/>
      <c r="Z4221" s="31"/>
      <c r="AA4221" s="43"/>
      <c r="AB4221" s="18"/>
      <c r="AC4221" s="18"/>
      <c r="AE4221" s="18"/>
      <c r="AF4221" s="18"/>
      <c r="AG4221" s="18"/>
      <c r="AI4221" s="18"/>
      <c r="AK4221" s="18"/>
      <c r="AL4221" s="18"/>
      <c r="AN4221" s="36"/>
      <c r="AO4221" s="36"/>
      <c r="AP4221" s="36"/>
      <c r="AQ4221" s="36"/>
      <c r="AR4221" s="36"/>
      <c r="AS4221" s="18"/>
      <c r="AT4221" s="18"/>
      <c r="AU4221" s="18"/>
      <c r="AV4221" s="18"/>
      <c r="AW4221" s="18"/>
      <c r="AX4221" s="18"/>
      <c r="AY4221" s="18"/>
      <c r="AZ4221" s="18"/>
      <c r="BA4221" s="18"/>
      <c r="BB4221" s="18"/>
      <c r="BC4221" s="18"/>
      <c r="BD4221" s="18"/>
      <c r="BE4221" s="18"/>
      <c r="BF4221" s="18"/>
      <c r="BG4221" s="18"/>
      <c r="BH4221" s="18"/>
      <c r="BI4221" s="18"/>
      <c r="BJ4221" s="18"/>
      <c r="BK4221" s="18"/>
      <c r="BL4221" s="18"/>
      <c r="BM4221" s="18"/>
      <c r="BN4221" s="18"/>
      <c r="BO4221" s="18"/>
      <c r="BP4221" s="18"/>
      <c r="BQ4221" s="18"/>
    </row>
    <row r="4222" spans="6:69" x14ac:dyDescent="0.25">
      <c r="F4222" s="18"/>
      <c r="G4222" s="18"/>
      <c r="H4222" s="252"/>
      <c r="I4222" s="18"/>
      <c r="J4222" s="18"/>
      <c r="W4222" s="215"/>
      <c r="X4222" s="18"/>
      <c r="Y4222" s="31"/>
      <c r="Z4222" s="31"/>
      <c r="AA4222" s="43"/>
      <c r="AB4222" s="18"/>
      <c r="AC4222" s="18"/>
      <c r="AE4222" s="18"/>
      <c r="AF4222" s="18"/>
      <c r="AG4222" s="18"/>
      <c r="AI4222" s="18"/>
      <c r="AK4222" s="18"/>
      <c r="AL4222" s="18"/>
      <c r="AN4222" s="36"/>
      <c r="AO4222" s="36"/>
      <c r="AP4222" s="36"/>
      <c r="AQ4222" s="36"/>
      <c r="AR4222" s="36"/>
      <c r="AS4222" s="18"/>
      <c r="AT4222" s="18"/>
      <c r="AU4222" s="18"/>
      <c r="AV4222" s="18"/>
      <c r="AW4222" s="18"/>
      <c r="AX4222" s="18"/>
      <c r="AY4222" s="18"/>
      <c r="AZ4222" s="18"/>
      <c r="BA4222" s="18"/>
      <c r="BB4222" s="18"/>
      <c r="BC4222" s="18"/>
      <c r="BD4222" s="18"/>
      <c r="BE4222" s="18"/>
      <c r="BF4222" s="18"/>
      <c r="BG4222" s="18"/>
      <c r="BH4222" s="18"/>
      <c r="BI4222" s="18"/>
      <c r="BJ4222" s="18"/>
      <c r="BK4222" s="18"/>
      <c r="BL4222" s="18"/>
      <c r="BM4222" s="18"/>
      <c r="BN4222" s="18"/>
      <c r="BO4222" s="18"/>
      <c r="BP4222" s="18"/>
      <c r="BQ4222" s="18"/>
    </row>
    <row r="4223" spans="6:69" x14ac:dyDescent="0.25">
      <c r="F4223" s="18"/>
      <c r="G4223" s="18"/>
      <c r="H4223" s="252"/>
      <c r="I4223" s="18"/>
      <c r="J4223" s="18"/>
      <c r="W4223" s="215"/>
      <c r="X4223" s="18"/>
      <c r="Y4223" s="31"/>
      <c r="Z4223" s="31"/>
      <c r="AA4223" s="43"/>
      <c r="AB4223" s="18"/>
      <c r="AC4223" s="18"/>
      <c r="AE4223" s="18"/>
      <c r="AF4223" s="18"/>
      <c r="AG4223" s="18"/>
      <c r="AI4223" s="18"/>
      <c r="AK4223" s="18"/>
      <c r="AL4223" s="18"/>
      <c r="AN4223" s="36"/>
      <c r="AO4223" s="36"/>
      <c r="AP4223" s="36"/>
      <c r="AQ4223" s="36"/>
      <c r="AR4223" s="36"/>
      <c r="AS4223" s="18"/>
      <c r="AT4223" s="18"/>
      <c r="AU4223" s="18"/>
      <c r="AV4223" s="18"/>
      <c r="AW4223" s="18"/>
      <c r="AX4223" s="18"/>
      <c r="AY4223" s="18"/>
      <c r="AZ4223" s="18"/>
      <c r="BA4223" s="18"/>
      <c r="BB4223" s="18"/>
      <c r="BC4223" s="18"/>
      <c r="BD4223" s="18"/>
      <c r="BE4223" s="18"/>
      <c r="BF4223" s="18"/>
      <c r="BG4223" s="18"/>
      <c r="BH4223" s="18"/>
      <c r="BI4223" s="18"/>
      <c r="BJ4223" s="18"/>
      <c r="BK4223" s="18"/>
      <c r="BL4223" s="18"/>
      <c r="BM4223" s="18"/>
      <c r="BN4223" s="18"/>
      <c r="BO4223" s="18"/>
      <c r="BP4223" s="18"/>
      <c r="BQ4223" s="18"/>
    </row>
    <row r="4224" spans="6:69" x14ac:dyDescent="0.25">
      <c r="F4224" s="18"/>
      <c r="G4224" s="18"/>
      <c r="H4224" s="252"/>
      <c r="I4224" s="18"/>
      <c r="J4224" s="18"/>
      <c r="W4224" s="215"/>
      <c r="X4224" s="18"/>
      <c r="Y4224" s="31"/>
      <c r="Z4224" s="31"/>
      <c r="AA4224" s="43"/>
      <c r="AB4224" s="18"/>
      <c r="AC4224" s="18"/>
      <c r="AE4224" s="18"/>
      <c r="AF4224" s="18"/>
      <c r="AG4224" s="18"/>
      <c r="AI4224" s="18"/>
      <c r="AK4224" s="18"/>
      <c r="AL4224" s="18"/>
      <c r="AN4224" s="36"/>
      <c r="AO4224" s="36"/>
      <c r="AP4224" s="36"/>
      <c r="AQ4224" s="36"/>
      <c r="AR4224" s="36"/>
      <c r="AS4224" s="18"/>
      <c r="AT4224" s="18"/>
      <c r="AU4224" s="18"/>
      <c r="AV4224" s="18"/>
      <c r="AW4224" s="18"/>
      <c r="AX4224" s="18"/>
      <c r="AY4224" s="18"/>
      <c r="AZ4224" s="18"/>
      <c r="BA4224" s="18"/>
      <c r="BB4224" s="18"/>
      <c r="BC4224" s="18"/>
      <c r="BD4224" s="18"/>
      <c r="BE4224" s="18"/>
      <c r="BF4224" s="18"/>
      <c r="BG4224" s="18"/>
      <c r="BH4224" s="18"/>
      <c r="BI4224" s="18"/>
      <c r="BJ4224" s="18"/>
      <c r="BK4224" s="18"/>
      <c r="BL4224" s="18"/>
      <c r="BM4224" s="18"/>
      <c r="BN4224" s="18"/>
      <c r="BO4224" s="18"/>
      <c r="BP4224" s="18"/>
      <c r="BQ4224" s="18"/>
    </row>
    <row r="4225" spans="6:69" x14ac:dyDescent="0.25">
      <c r="F4225" s="18"/>
      <c r="G4225" s="18"/>
      <c r="H4225" s="252"/>
      <c r="I4225" s="18"/>
      <c r="J4225" s="18"/>
      <c r="W4225" s="215"/>
      <c r="X4225" s="18"/>
      <c r="Y4225" s="31"/>
      <c r="Z4225" s="31"/>
      <c r="AA4225" s="43"/>
      <c r="AB4225" s="18"/>
      <c r="AC4225" s="18"/>
      <c r="AE4225" s="18"/>
      <c r="AF4225" s="18"/>
      <c r="AG4225" s="18"/>
      <c r="AI4225" s="18"/>
      <c r="AK4225" s="18"/>
      <c r="AL4225" s="18"/>
      <c r="AN4225" s="36"/>
      <c r="AO4225" s="36"/>
      <c r="AP4225" s="36"/>
      <c r="AQ4225" s="36"/>
      <c r="AR4225" s="36"/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G4225" s="18"/>
      <c r="BH4225" s="18"/>
      <c r="BI4225" s="18"/>
      <c r="BJ4225" s="18"/>
      <c r="BK4225" s="18"/>
      <c r="BL4225" s="18"/>
      <c r="BM4225" s="18"/>
      <c r="BN4225" s="18"/>
      <c r="BO4225" s="18"/>
      <c r="BP4225" s="18"/>
      <c r="BQ4225" s="18"/>
    </row>
    <row r="4226" spans="6:69" x14ac:dyDescent="0.25">
      <c r="F4226" s="18"/>
      <c r="G4226" s="18"/>
      <c r="H4226" s="252"/>
      <c r="I4226" s="18"/>
      <c r="J4226" s="18"/>
      <c r="W4226" s="215"/>
      <c r="X4226" s="18"/>
      <c r="Y4226" s="31"/>
      <c r="Z4226" s="31"/>
      <c r="AA4226" s="43"/>
      <c r="AB4226" s="18"/>
      <c r="AC4226" s="18"/>
      <c r="AE4226" s="18"/>
      <c r="AF4226" s="18"/>
      <c r="AG4226" s="18"/>
      <c r="AI4226" s="18"/>
      <c r="AK4226" s="18"/>
      <c r="AL4226" s="18"/>
      <c r="AN4226" s="36"/>
      <c r="AO4226" s="36"/>
      <c r="AP4226" s="36"/>
      <c r="AQ4226" s="36"/>
      <c r="AR4226" s="36"/>
      <c r="AS4226" s="18"/>
      <c r="AT4226" s="18"/>
      <c r="AU4226" s="18"/>
      <c r="AV4226" s="18"/>
      <c r="AW4226" s="18"/>
      <c r="AX4226" s="18"/>
      <c r="AY4226" s="18"/>
      <c r="AZ4226" s="18"/>
      <c r="BA4226" s="18"/>
      <c r="BB4226" s="18"/>
      <c r="BC4226" s="18"/>
      <c r="BD4226" s="18"/>
      <c r="BE4226" s="18"/>
      <c r="BF4226" s="18"/>
      <c r="BG4226" s="18"/>
      <c r="BH4226" s="18"/>
      <c r="BI4226" s="18"/>
      <c r="BJ4226" s="18"/>
      <c r="BK4226" s="18"/>
      <c r="BL4226" s="18"/>
      <c r="BM4226" s="18"/>
      <c r="BN4226" s="18"/>
      <c r="BO4226" s="18"/>
      <c r="BP4226" s="18"/>
      <c r="BQ4226" s="18"/>
    </row>
    <row r="4227" spans="6:69" x14ac:dyDescent="0.25">
      <c r="F4227" s="18"/>
      <c r="G4227" s="18"/>
      <c r="H4227" s="252"/>
      <c r="I4227" s="18"/>
      <c r="J4227" s="18"/>
      <c r="W4227" s="215"/>
      <c r="X4227" s="18"/>
      <c r="Y4227" s="31"/>
      <c r="Z4227" s="31"/>
      <c r="AA4227" s="43"/>
      <c r="AB4227" s="18"/>
      <c r="AC4227" s="18"/>
      <c r="AE4227" s="18"/>
      <c r="AF4227" s="18"/>
      <c r="AG4227" s="18"/>
      <c r="AI4227" s="18"/>
      <c r="AK4227" s="18"/>
      <c r="AL4227" s="18"/>
      <c r="AN4227" s="36"/>
      <c r="AO4227" s="36"/>
      <c r="AP4227" s="36"/>
      <c r="AQ4227" s="36"/>
      <c r="AR4227" s="36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G4227" s="18"/>
      <c r="BH4227" s="18"/>
      <c r="BI4227" s="18"/>
      <c r="BJ4227" s="18"/>
      <c r="BK4227" s="18"/>
      <c r="BL4227" s="18"/>
      <c r="BM4227" s="18"/>
      <c r="BN4227" s="18"/>
      <c r="BO4227" s="18"/>
      <c r="BP4227" s="18"/>
      <c r="BQ4227" s="18"/>
    </row>
    <row r="4228" spans="6:69" x14ac:dyDescent="0.25">
      <c r="F4228" s="18"/>
      <c r="G4228" s="18"/>
      <c r="H4228" s="252"/>
      <c r="I4228" s="18"/>
      <c r="J4228" s="18"/>
      <c r="W4228" s="215"/>
      <c r="X4228" s="18"/>
      <c r="Y4228" s="31"/>
      <c r="Z4228" s="31"/>
      <c r="AA4228" s="43"/>
      <c r="AB4228" s="18"/>
      <c r="AC4228" s="18"/>
      <c r="AE4228" s="18"/>
      <c r="AF4228" s="18"/>
      <c r="AG4228" s="18"/>
      <c r="AI4228" s="18"/>
      <c r="AK4228" s="18"/>
      <c r="AL4228" s="18"/>
      <c r="AN4228" s="36"/>
      <c r="AO4228" s="36"/>
      <c r="AP4228" s="36"/>
      <c r="AQ4228" s="36"/>
      <c r="AR4228" s="36"/>
      <c r="AS4228" s="18"/>
      <c r="AT4228" s="18"/>
      <c r="AU4228" s="18"/>
      <c r="AV4228" s="18"/>
      <c r="AW4228" s="18"/>
      <c r="AX4228" s="18"/>
      <c r="AY4228" s="18"/>
      <c r="AZ4228" s="18"/>
      <c r="BA4228" s="18"/>
      <c r="BB4228" s="18"/>
      <c r="BC4228" s="18"/>
      <c r="BD4228" s="18"/>
      <c r="BE4228" s="18"/>
      <c r="BF4228" s="18"/>
      <c r="BG4228" s="18"/>
      <c r="BH4228" s="18"/>
      <c r="BI4228" s="18"/>
      <c r="BJ4228" s="18"/>
      <c r="BK4228" s="18"/>
      <c r="BL4228" s="18"/>
      <c r="BM4228" s="18"/>
      <c r="BN4228" s="18"/>
      <c r="BO4228" s="18"/>
      <c r="BP4228" s="18"/>
      <c r="BQ4228" s="18"/>
    </row>
    <row r="4229" spans="6:69" x14ac:dyDescent="0.25">
      <c r="F4229" s="18"/>
      <c r="G4229" s="18"/>
      <c r="H4229" s="252"/>
      <c r="I4229" s="18"/>
      <c r="J4229" s="18"/>
      <c r="W4229" s="215"/>
      <c r="X4229" s="18"/>
      <c r="Y4229" s="31"/>
      <c r="Z4229" s="31"/>
      <c r="AA4229" s="43"/>
      <c r="AB4229" s="18"/>
      <c r="AC4229" s="18"/>
      <c r="AE4229" s="18"/>
      <c r="AF4229" s="18"/>
      <c r="AG4229" s="18"/>
      <c r="AI4229" s="18"/>
      <c r="AK4229" s="18"/>
      <c r="AL4229" s="18"/>
      <c r="AN4229" s="36"/>
      <c r="AO4229" s="36"/>
      <c r="AP4229" s="36"/>
      <c r="AQ4229" s="36"/>
      <c r="AR4229" s="36"/>
      <c r="AS4229" s="18"/>
      <c r="AT4229" s="18"/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G4229" s="18"/>
      <c r="BH4229" s="18"/>
      <c r="BI4229" s="18"/>
      <c r="BJ4229" s="18"/>
      <c r="BK4229" s="18"/>
      <c r="BL4229" s="18"/>
      <c r="BM4229" s="18"/>
      <c r="BN4229" s="18"/>
      <c r="BO4229" s="18"/>
      <c r="BP4229" s="18"/>
      <c r="BQ4229" s="18"/>
    </row>
    <row r="4230" spans="6:69" x14ac:dyDescent="0.25">
      <c r="F4230" s="18"/>
      <c r="G4230" s="18"/>
      <c r="H4230" s="252"/>
      <c r="I4230" s="18"/>
      <c r="J4230" s="18"/>
      <c r="W4230" s="215"/>
      <c r="X4230" s="18"/>
      <c r="Y4230" s="31"/>
      <c r="Z4230" s="31"/>
      <c r="AA4230" s="43"/>
      <c r="AB4230" s="18"/>
      <c r="AC4230" s="18"/>
      <c r="AE4230" s="18"/>
      <c r="AF4230" s="18"/>
      <c r="AG4230" s="18"/>
      <c r="AI4230" s="18"/>
      <c r="AK4230" s="18"/>
      <c r="AL4230" s="18"/>
      <c r="AN4230" s="36"/>
      <c r="AO4230" s="36"/>
      <c r="AP4230" s="36"/>
      <c r="AQ4230" s="36"/>
      <c r="AR4230" s="36"/>
      <c r="AS4230" s="18"/>
      <c r="AT4230" s="18"/>
      <c r="AU4230" s="18"/>
      <c r="AV4230" s="18"/>
      <c r="AW4230" s="18"/>
      <c r="AX4230" s="18"/>
      <c r="AY4230" s="18"/>
      <c r="AZ4230" s="18"/>
      <c r="BA4230" s="18"/>
      <c r="BB4230" s="18"/>
      <c r="BC4230" s="18"/>
      <c r="BD4230" s="18"/>
      <c r="BE4230" s="18"/>
      <c r="BF4230" s="18"/>
      <c r="BG4230" s="18"/>
      <c r="BH4230" s="18"/>
      <c r="BI4230" s="18"/>
      <c r="BJ4230" s="18"/>
      <c r="BK4230" s="18"/>
      <c r="BL4230" s="18"/>
      <c r="BM4230" s="18"/>
      <c r="BN4230" s="18"/>
      <c r="BO4230" s="18"/>
      <c r="BP4230" s="18"/>
      <c r="BQ4230" s="18"/>
    </row>
    <row r="4231" spans="6:69" x14ac:dyDescent="0.25">
      <c r="F4231" s="18"/>
      <c r="G4231" s="18"/>
      <c r="H4231" s="252"/>
      <c r="I4231" s="18"/>
      <c r="J4231" s="18"/>
      <c r="W4231" s="215"/>
      <c r="X4231" s="18"/>
      <c r="Y4231" s="31"/>
      <c r="Z4231" s="31"/>
      <c r="AA4231" s="43"/>
      <c r="AB4231" s="18"/>
      <c r="AC4231" s="18"/>
      <c r="AE4231" s="18"/>
      <c r="AF4231" s="18"/>
      <c r="AG4231" s="18"/>
      <c r="AI4231" s="18"/>
      <c r="AK4231" s="18"/>
      <c r="AL4231" s="18"/>
      <c r="AN4231" s="36"/>
      <c r="AO4231" s="36"/>
      <c r="AP4231" s="36"/>
      <c r="AQ4231" s="36"/>
      <c r="AR4231" s="36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G4231" s="18"/>
      <c r="BH4231" s="18"/>
      <c r="BI4231" s="18"/>
      <c r="BJ4231" s="18"/>
      <c r="BK4231" s="18"/>
      <c r="BL4231" s="18"/>
      <c r="BM4231" s="18"/>
      <c r="BN4231" s="18"/>
      <c r="BO4231" s="18"/>
      <c r="BP4231" s="18"/>
      <c r="BQ4231" s="18"/>
    </row>
    <row r="4232" spans="6:69" x14ac:dyDescent="0.25">
      <c r="F4232" s="18"/>
      <c r="G4232" s="18"/>
      <c r="H4232" s="252"/>
      <c r="I4232" s="18"/>
      <c r="J4232" s="18"/>
      <c r="W4232" s="215"/>
      <c r="X4232" s="18"/>
      <c r="Y4232" s="31"/>
      <c r="Z4232" s="31"/>
      <c r="AA4232" s="43"/>
      <c r="AB4232" s="18"/>
      <c r="AC4232" s="18"/>
      <c r="AE4232" s="18"/>
      <c r="AF4232" s="18"/>
      <c r="AG4232" s="18"/>
      <c r="AI4232" s="18"/>
      <c r="AK4232" s="18"/>
      <c r="AL4232" s="18"/>
      <c r="AN4232" s="36"/>
      <c r="AO4232" s="36"/>
      <c r="AP4232" s="36"/>
      <c r="AQ4232" s="36"/>
      <c r="AR4232" s="36"/>
      <c r="AS4232" s="18"/>
      <c r="AT4232" s="18"/>
      <c r="AU4232" s="18"/>
      <c r="AV4232" s="18"/>
      <c r="AW4232" s="18"/>
      <c r="AX4232" s="18"/>
      <c r="AY4232" s="18"/>
      <c r="AZ4232" s="18"/>
      <c r="BA4232" s="18"/>
      <c r="BB4232" s="18"/>
      <c r="BC4232" s="18"/>
      <c r="BD4232" s="18"/>
      <c r="BE4232" s="18"/>
      <c r="BF4232" s="18"/>
      <c r="BG4232" s="18"/>
      <c r="BH4232" s="18"/>
      <c r="BI4232" s="18"/>
      <c r="BJ4232" s="18"/>
      <c r="BK4232" s="18"/>
      <c r="BL4232" s="18"/>
      <c r="BM4232" s="18"/>
      <c r="BN4232" s="18"/>
      <c r="BO4232" s="18"/>
      <c r="BP4232" s="18"/>
      <c r="BQ4232" s="18"/>
    </row>
    <row r="4233" spans="6:69" x14ac:dyDescent="0.25">
      <c r="F4233" s="18"/>
      <c r="G4233" s="18"/>
      <c r="H4233" s="252"/>
      <c r="I4233" s="18"/>
      <c r="J4233" s="18"/>
      <c r="W4233" s="215"/>
      <c r="X4233" s="18"/>
      <c r="Y4233" s="31"/>
      <c r="Z4233" s="31"/>
      <c r="AA4233" s="43"/>
      <c r="AB4233" s="18"/>
      <c r="AC4233" s="18"/>
      <c r="AE4233" s="18"/>
      <c r="AF4233" s="18"/>
      <c r="AG4233" s="18"/>
      <c r="AI4233" s="18"/>
      <c r="AK4233" s="18"/>
      <c r="AL4233" s="18"/>
      <c r="AN4233" s="36"/>
      <c r="AO4233" s="36"/>
      <c r="AP4233" s="36"/>
      <c r="AQ4233" s="36"/>
      <c r="AR4233" s="36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/>
      <c r="BC4233" s="18"/>
      <c r="BD4233" s="18"/>
      <c r="BE4233" s="18"/>
      <c r="BF4233" s="18"/>
      <c r="BG4233" s="18"/>
      <c r="BH4233" s="18"/>
      <c r="BI4233" s="18"/>
      <c r="BJ4233" s="18"/>
      <c r="BK4233" s="18"/>
      <c r="BL4233" s="18"/>
      <c r="BM4233" s="18"/>
      <c r="BN4233" s="18"/>
      <c r="BO4233" s="18"/>
      <c r="BP4233" s="18"/>
      <c r="BQ4233" s="18"/>
    </row>
    <row r="4234" spans="6:69" x14ac:dyDescent="0.25">
      <c r="F4234" s="18"/>
      <c r="G4234" s="18"/>
      <c r="H4234" s="252"/>
      <c r="I4234" s="18"/>
      <c r="J4234" s="18"/>
      <c r="W4234" s="215"/>
      <c r="X4234" s="18"/>
      <c r="Y4234" s="31"/>
      <c r="Z4234" s="31"/>
      <c r="AA4234" s="43"/>
      <c r="AB4234" s="18"/>
      <c r="AC4234" s="18"/>
      <c r="AE4234" s="18"/>
      <c r="AF4234" s="18"/>
      <c r="AG4234" s="18"/>
      <c r="AI4234" s="18"/>
      <c r="AK4234" s="18"/>
      <c r="AL4234" s="18"/>
      <c r="AN4234" s="36"/>
      <c r="AO4234" s="36"/>
      <c r="AP4234" s="36"/>
      <c r="AQ4234" s="36"/>
      <c r="AR4234" s="36"/>
      <c r="AS4234" s="18"/>
      <c r="AT4234" s="18"/>
      <c r="AU4234" s="18"/>
      <c r="AV4234" s="18"/>
      <c r="AW4234" s="18"/>
      <c r="AX4234" s="18"/>
      <c r="AY4234" s="18"/>
      <c r="AZ4234" s="18"/>
      <c r="BA4234" s="18"/>
      <c r="BB4234" s="18"/>
      <c r="BC4234" s="18"/>
      <c r="BD4234" s="18"/>
      <c r="BE4234" s="18"/>
      <c r="BF4234" s="18"/>
      <c r="BG4234" s="18"/>
      <c r="BH4234" s="18"/>
      <c r="BI4234" s="18"/>
      <c r="BJ4234" s="18"/>
      <c r="BK4234" s="18"/>
      <c r="BL4234" s="18"/>
      <c r="BM4234" s="18"/>
      <c r="BN4234" s="18"/>
      <c r="BO4234" s="18"/>
      <c r="BP4234" s="18"/>
      <c r="BQ4234" s="18"/>
    </row>
    <row r="4235" spans="6:69" x14ac:dyDescent="0.25">
      <c r="F4235" s="18"/>
      <c r="G4235" s="18"/>
      <c r="H4235" s="252"/>
      <c r="I4235" s="18"/>
      <c r="J4235" s="18"/>
      <c r="W4235" s="215"/>
      <c r="X4235" s="18"/>
      <c r="Y4235" s="31"/>
      <c r="Z4235" s="31"/>
      <c r="AA4235" s="43"/>
      <c r="AB4235" s="18"/>
      <c r="AC4235" s="18"/>
      <c r="AE4235" s="18"/>
      <c r="AF4235" s="18"/>
      <c r="AG4235" s="18"/>
      <c r="AI4235" s="18"/>
      <c r="AK4235" s="18"/>
      <c r="AL4235" s="18"/>
      <c r="AN4235" s="36"/>
      <c r="AO4235" s="36"/>
      <c r="AP4235" s="36"/>
      <c r="AQ4235" s="36"/>
      <c r="AR4235" s="36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G4235" s="18"/>
      <c r="BH4235" s="18"/>
      <c r="BI4235" s="18"/>
      <c r="BJ4235" s="18"/>
      <c r="BK4235" s="18"/>
      <c r="BL4235" s="18"/>
      <c r="BM4235" s="18"/>
      <c r="BN4235" s="18"/>
      <c r="BO4235" s="18"/>
      <c r="BP4235" s="18"/>
      <c r="BQ4235" s="18"/>
    </row>
    <row r="4236" spans="6:69" x14ac:dyDescent="0.25">
      <c r="F4236" s="18"/>
      <c r="G4236" s="18"/>
      <c r="H4236" s="252"/>
      <c r="I4236" s="18"/>
      <c r="J4236" s="18"/>
      <c r="W4236" s="215"/>
      <c r="X4236" s="18"/>
      <c r="Y4236" s="31"/>
      <c r="Z4236" s="31"/>
      <c r="AA4236" s="43"/>
      <c r="AB4236" s="18"/>
      <c r="AC4236" s="18"/>
      <c r="AE4236" s="18"/>
      <c r="AF4236" s="18"/>
      <c r="AG4236" s="18"/>
      <c r="AI4236" s="18"/>
      <c r="AK4236" s="18"/>
      <c r="AL4236" s="18"/>
      <c r="AN4236" s="36"/>
      <c r="AO4236" s="36"/>
      <c r="AP4236" s="36"/>
      <c r="AQ4236" s="36"/>
      <c r="AR4236" s="36"/>
      <c r="AS4236" s="18"/>
      <c r="AT4236" s="18"/>
      <c r="AU4236" s="18"/>
      <c r="AV4236" s="18"/>
      <c r="AW4236" s="18"/>
      <c r="AX4236" s="18"/>
      <c r="AY4236" s="18"/>
      <c r="AZ4236" s="18"/>
      <c r="BA4236" s="18"/>
      <c r="BB4236" s="18"/>
      <c r="BC4236" s="18"/>
      <c r="BD4236" s="18"/>
      <c r="BE4236" s="18"/>
      <c r="BF4236" s="18"/>
      <c r="BG4236" s="18"/>
      <c r="BH4236" s="18"/>
      <c r="BI4236" s="18"/>
      <c r="BJ4236" s="18"/>
      <c r="BK4236" s="18"/>
      <c r="BL4236" s="18"/>
      <c r="BM4236" s="18"/>
      <c r="BN4236" s="18"/>
      <c r="BO4236" s="18"/>
      <c r="BP4236" s="18"/>
      <c r="BQ4236" s="18"/>
    </row>
    <row r="4237" spans="6:69" x14ac:dyDescent="0.25">
      <c r="F4237" s="18"/>
      <c r="G4237" s="18"/>
      <c r="H4237" s="252"/>
      <c r="I4237" s="18"/>
      <c r="J4237" s="18"/>
      <c r="W4237" s="215"/>
      <c r="X4237" s="18"/>
      <c r="Y4237" s="31"/>
      <c r="Z4237" s="31"/>
      <c r="AA4237" s="43"/>
      <c r="AB4237" s="18"/>
      <c r="AC4237" s="18"/>
      <c r="AE4237" s="18"/>
      <c r="AF4237" s="18"/>
      <c r="AG4237" s="18"/>
      <c r="AI4237" s="18"/>
      <c r="AK4237" s="18"/>
      <c r="AL4237" s="18"/>
      <c r="AN4237" s="36"/>
      <c r="AO4237" s="36"/>
      <c r="AP4237" s="36"/>
      <c r="AQ4237" s="36"/>
      <c r="AR4237" s="36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G4237" s="18"/>
      <c r="BH4237" s="18"/>
      <c r="BI4237" s="18"/>
      <c r="BJ4237" s="18"/>
      <c r="BK4237" s="18"/>
      <c r="BL4237" s="18"/>
      <c r="BM4237" s="18"/>
      <c r="BN4237" s="18"/>
      <c r="BO4237" s="18"/>
      <c r="BP4237" s="18"/>
      <c r="BQ4237" s="18"/>
    </row>
    <row r="4238" spans="6:69" x14ac:dyDescent="0.25">
      <c r="F4238" s="18"/>
      <c r="G4238" s="18"/>
      <c r="H4238" s="252"/>
      <c r="I4238" s="18"/>
      <c r="J4238" s="18"/>
      <c r="W4238" s="215"/>
      <c r="X4238" s="18"/>
      <c r="Y4238" s="31"/>
      <c r="Z4238" s="31"/>
      <c r="AA4238" s="43"/>
      <c r="AB4238" s="18"/>
      <c r="AC4238" s="18"/>
      <c r="AE4238" s="18"/>
      <c r="AF4238" s="18"/>
      <c r="AG4238" s="18"/>
      <c r="AI4238" s="18"/>
      <c r="AK4238" s="18"/>
      <c r="AL4238" s="18"/>
      <c r="AN4238" s="36"/>
      <c r="AO4238" s="36"/>
      <c r="AP4238" s="36"/>
      <c r="AQ4238" s="36"/>
      <c r="AR4238" s="36"/>
      <c r="AS4238" s="18"/>
      <c r="AT4238" s="18"/>
      <c r="AU4238" s="18"/>
      <c r="AV4238" s="18"/>
      <c r="AW4238" s="18"/>
      <c r="AX4238" s="18"/>
      <c r="AY4238" s="18"/>
      <c r="AZ4238" s="18"/>
      <c r="BA4238" s="18"/>
      <c r="BB4238" s="18"/>
      <c r="BC4238" s="18"/>
      <c r="BD4238" s="18"/>
      <c r="BE4238" s="18"/>
      <c r="BF4238" s="18"/>
      <c r="BG4238" s="18"/>
      <c r="BH4238" s="18"/>
      <c r="BI4238" s="18"/>
      <c r="BJ4238" s="18"/>
      <c r="BK4238" s="18"/>
      <c r="BL4238" s="18"/>
      <c r="BM4238" s="18"/>
      <c r="BN4238" s="18"/>
      <c r="BO4238" s="18"/>
      <c r="BP4238" s="18"/>
      <c r="BQ4238" s="18"/>
    </row>
    <row r="4239" spans="6:69" x14ac:dyDescent="0.25">
      <c r="F4239" s="18"/>
      <c r="G4239" s="18"/>
      <c r="H4239" s="252"/>
      <c r="I4239" s="18"/>
      <c r="J4239" s="18"/>
      <c r="W4239" s="215"/>
      <c r="X4239" s="18"/>
      <c r="Y4239" s="31"/>
      <c r="Z4239" s="31"/>
      <c r="AA4239" s="43"/>
      <c r="AB4239" s="18"/>
      <c r="AC4239" s="18"/>
      <c r="AE4239" s="18"/>
      <c r="AF4239" s="18"/>
      <c r="AG4239" s="18"/>
      <c r="AI4239" s="18"/>
      <c r="AK4239" s="18"/>
      <c r="AL4239" s="18"/>
      <c r="AN4239" s="36"/>
      <c r="AO4239" s="36"/>
      <c r="AP4239" s="36"/>
      <c r="AQ4239" s="36"/>
      <c r="AR4239" s="36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G4239" s="18"/>
      <c r="BH4239" s="18"/>
      <c r="BI4239" s="18"/>
      <c r="BJ4239" s="18"/>
      <c r="BK4239" s="18"/>
      <c r="BL4239" s="18"/>
      <c r="BM4239" s="18"/>
      <c r="BN4239" s="18"/>
      <c r="BO4239" s="18"/>
      <c r="BP4239" s="18"/>
      <c r="BQ4239" s="18"/>
    </row>
    <row r="4240" spans="6:69" x14ac:dyDescent="0.25">
      <c r="F4240" s="18"/>
      <c r="G4240" s="18"/>
      <c r="H4240" s="252"/>
      <c r="I4240" s="18"/>
      <c r="J4240" s="18"/>
      <c r="W4240" s="215"/>
      <c r="X4240" s="18"/>
      <c r="Y4240" s="31"/>
      <c r="Z4240" s="31"/>
      <c r="AA4240" s="43"/>
      <c r="AB4240" s="18"/>
      <c r="AC4240" s="18"/>
      <c r="AE4240" s="18"/>
      <c r="AF4240" s="18"/>
      <c r="AG4240" s="18"/>
      <c r="AI4240" s="18"/>
      <c r="AK4240" s="18"/>
      <c r="AL4240" s="18"/>
      <c r="AN4240" s="36"/>
      <c r="AO4240" s="36"/>
      <c r="AP4240" s="36"/>
      <c r="AQ4240" s="36"/>
      <c r="AR4240" s="36"/>
      <c r="AS4240" s="18"/>
      <c r="AT4240" s="18"/>
      <c r="AU4240" s="18"/>
      <c r="AV4240" s="18"/>
      <c r="AW4240" s="18"/>
      <c r="AX4240" s="18"/>
      <c r="AY4240" s="18"/>
      <c r="AZ4240" s="18"/>
      <c r="BA4240" s="18"/>
      <c r="BB4240" s="18"/>
      <c r="BC4240" s="18"/>
      <c r="BD4240" s="18"/>
      <c r="BE4240" s="18"/>
      <c r="BF4240" s="18"/>
      <c r="BG4240" s="18"/>
      <c r="BH4240" s="18"/>
      <c r="BI4240" s="18"/>
      <c r="BJ4240" s="18"/>
      <c r="BK4240" s="18"/>
      <c r="BL4240" s="18"/>
      <c r="BM4240" s="18"/>
      <c r="BN4240" s="18"/>
      <c r="BO4240" s="18"/>
      <c r="BP4240" s="18"/>
      <c r="BQ4240" s="18"/>
    </row>
    <row r="4241" spans="6:69" x14ac:dyDescent="0.25">
      <c r="F4241" s="18"/>
      <c r="G4241" s="18"/>
      <c r="H4241" s="252"/>
      <c r="I4241" s="18"/>
      <c r="J4241" s="18"/>
      <c r="W4241" s="215"/>
      <c r="X4241" s="18"/>
      <c r="Y4241" s="31"/>
      <c r="Z4241" s="31"/>
      <c r="AA4241" s="43"/>
      <c r="AB4241" s="18"/>
      <c r="AC4241" s="18"/>
      <c r="AE4241" s="18"/>
      <c r="AF4241" s="18"/>
      <c r="AG4241" s="18"/>
      <c r="AI4241" s="18"/>
      <c r="AK4241" s="18"/>
      <c r="AL4241" s="18"/>
      <c r="AN4241" s="36"/>
      <c r="AO4241" s="36"/>
      <c r="AP4241" s="36"/>
      <c r="AQ4241" s="36"/>
      <c r="AR4241" s="36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G4241" s="18"/>
      <c r="BH4241" s="18"/>
      <c r="BI4241" s="18"/>
      <c r="BJ4241" s="18"/>
      <c r="BK4241" s="18"/>
      <c r="BL4241" s="18"/>
      <c r="BM4241" s="18"/>
      <c r="BN4241" s="18"/>
      <c r="BO4241" s="18"/>
      <c r="BP4241" s="18"/>
      <c r="BQ4241" s="18"/>
    </row>
    <row r="4242" spans="6:69" x14ac:dyDescent="0.25">
      <c r="F4242" s="18"/>
      <c r="G4242" s="18"/>
      <c r="H4242" s="252"/>
      <c r="I4242" s="18"/>
      <c r="J4242" s="18"/>
      <c r="W4242" s="215"/>
      <c r="X4242" s="18"/>
      <c r="Y4242" s="31"/>
      <c r="Z4242" s="31"/>
      <c r="AA4242" s="43"/>
      <c r="AB4242" s="18"/>
      <c r="AC4242" s="18"/>
      <c r="AE4242" s="18"/>
      <c r="AF4242" s="18"/>
      <c r="AG4242" s="18"/>
      <c r="AI4242" s="18"/>
      <c r="AK4242" s="18"/>
      <c r="AL4242" s="18"/>
      <c r="AN4242" s="36"/>
      <c r="AO4242" s="36"/>
      <c r="AP4242" s="36"/>
      <c r="AQ4242" s="36"/>
      <c r="AR4242" s="36"/>
      <c r="AS4242" s="18"/>
      <c r="AT4242" s="18"/>
      <c r="AU4242" s="18"/>
      <c r="AV4242" s="18"/>
      <c r="AW4242" s="18"/>
      <c r="AX4242" s="18"/>
      <c r="AY4242" s="18"/>
      <c r="AZ4242" s="18"/>
      <c r="BA4242" s="18"/>
      <c r="BB4242" s="18"/>
      <c r="BC4242" s="18"/>
      <c r="BD4242" s="18"/>
      <c r="BE4242" s="18"/>
      <c r="BF4242" s="18"/>
      <c r="BG4242" s="18"/>
      <c r="BH4242" s="18"/>
      <c r="BI4242" s="18"/>
      <c r="BJ4242" s="18"/>
      <c r="BK4242" s="18"/>
      <c r="BL4242" s="18"/>
      <c r="BM4242" s="18"/>
      <c r="BN4242" s="18"/>
      <c r="BO4242" s="18"/>
      <c r="BP4242" s="18"/>
      <c r="BQ4242" s="18"/>
    </row>
    <row r="4243" spans="6:69" x14ac:dyDescent="0.25">
      <c r="F4243" s="18"/>
      <c r="G4243" s="18"/>
      <c r="H4243" s="252"/>
      <c r="I4243" s="18"/>
      <c r="J4243" s="18"/>
      <c r="W4243" s="215"/>
      <c r="X4243" s="18"/>
      <c r="Y4243" s="31"/>
      <c r="Z4243" s="31"/>
      <c r="AA4243" s="43"/>
      <c r="AB4243" s="18"/>
      <c r="AC4243" s="18"/>
      <c r="AE4243" s="18"/>
      <c r="AF4243" s="18"/>
      <c r="AG4243" s="18"/>
      <c r="AI4243" s="18"/>
      <c r="AK4243" s="18"/>
      <c r="AL4243" s="18"/>
      <c r="AN4243" s="36"/>
      <c r="AO4243" s="36"/>
      <c r="AP4243" s="36"/>
      <c r="AQ4243" s="36"/>
      <c r="AR4243" s="36"/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G4243" s="18"/>
      <c r="BH4243" s="18"/>
      <c r="BI4243" s="18"/>
      <c r="BJ4243" s="18"/>
      <c r="BK4243" s="18"/>
      <c r="BL4243" s="18"/>
      <c r="BM4243" s="18"/>
      <c r="BN4243" s="18"/>
      <c r="BO4243" s="18"/>
      <c r="BP4243" s="18"/>
      <c r="BQ4243" s="18"/>
    </row>
    <row r="4244" spans="6:69" x14ac:dyDescent="0.25">
      <c r="F4244" s="18"/>
      <c r="G4244" s="18"/>
      <c r="H4244" s="252"/>
      <c r="I4244" s="18"/>
      <c r="J4244" s="18"/>
      <c r="W4244" s="215"/>
      <c r="X4244" s="18"/>
      <c r="Y4244" s="31"/>
      <c r="Z4244" s="31"/>
      <c r="AA4244" s="43"/>
      <c r="AB4244" s="18"/>
      <c r="AC4244" s="18"/>
      <c r="AE4244" s="18"/>
      <c r="AF4244" s="18"/>
      <c r="AG4244" s="18"/>
      <c r="AI4244" s="18"/>
      <c r="AK4244" s="18"/>
      <c r="AL4244" s="18"/>
      <c r="AN4244" s="36"/>
      <c r="AO4244" s="36"/>
      <c r="AP4244" s="36"/>
      <c r="AQ4244" s="36"/>
      <c r="AR4244" s="36"/>
      <c r="AS4244" s="18"/>
      <c r="AT4244" s="18"/>
      <c r="AU4244" s="18"/>
      <c r="AV4244" s="18"/>
      <c r="AW4244" s="18"/>
      <c r="AX4244" s="18"/>
      <c r="AY4244" s="18"/>
      <c r="AZ4244" s="18"/>
      <c r="BA4244" s="18"/>
      <c r="BB4244" s="18"/>
      <c r="BC4244" s="18"/>
      <c r="BD4244" s="18"/>
      <c r="BE4244" s="18"/>
      <c r="BF4244" s="18"/>
      <c r="BG4244" s="18"/>
      <c r="BH4244" s="18"/>
      <c r="BI4244" s="18"/>
      <c r="BJ4244" s="18"/>
      <c r="BK4244" s="18"/>
      <c r="BL4244" s="18"/>
      <c r="BM4244" s="18"/>
      <c r="BN4244" s="18"/>
      <c r="BO4244" s="18"/>
      <c r="BP4244" s="18"/>
      <c r="BQ4244" s="18"/>
    </row>
    <row r="4245" spans="6:69" x14ac:dyDescent="0.25">
      <c r="F4245" s="18"/>
      <c r="G4245" s="18"/>
      <c r="H4245" s="252"/>
      <c r="I4245" s="18"/>
      <c r="J4245" s="18"/>
      <c r="W4245" s="215"/>
      <c r="X4245" s="18"/>
      <c r="Y4245" s="31"/>
      <c r="Z4245" s="31"/>
      <c r="AA4245" s="43"/>
      <c r="AB4245" s="18"/>
      <c r="AC4245" s="18"/>
      <c r="AE4245" s="18"/>
      <c r="AF4245" s="18"/>
      <c r="AG4245" s="18"/>
      <c r="AI4245" s="18"/>
      <c r="AK4245" s="18"/>
      <c r="AL4245" s="18"/>
      <c r="AN4245" s="36"/>
      <c r="AO4245" s="36"/>
      <c r="AP4245" s="36"/>
      <c r="AQ4245" s="36"/>
      <c r="AR4245" s="36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G4245" s="18"/>
      <c r="BH4245" s="18"/>
      <c r="BI4245" s="18"/>
      <c r="BJ4245" s="18"/>
      <c r="BK4245" s="18"/>
      <c r="BL4245" s="18"/>
      <c r="BM4245" s="18"/>
      <c r="BN4245" s="18"/>
      <c r="BO4245" s="18"/>
      <c r="BP4245" s="18"/>
      <c r="BQ4245" s="18"/>
    </row>
    <row r="4246" spans="6:69" x14ac:dyDescent="0.25">
      <c r="F4246" s="18"/>
      <c r="G4246" s="18"/>
      <c r="H4246" s="252"/>
      <c r="I4246" s="18"/>
      <c r="J4246" s="18"/>
      <c r="W4246" s="215"/>
      <c r="X4246" s="18"/>
      <c r="Y4246" s="31"/>
      <c r="Z4246" s="31"/>
      <c r="AA4246" s="43"/>
      <c r="AB4246" s="18"/>
      <c r="AC4246" s="18"/>
      <c r="AE4246" s="18"/>
      <c r="AF4246" s="18"/>
      <c r="AG4246" s="18"/>
      <c r="AI4246" s="18"/>
      <c r="AK4246" s="18"/>
      <c r="AL4246" s="18"/>
      <c r="AN4246" s="36"/>
      <c r="AO4246" s="36"/>
      <c r="AP4246" s="36"/>
      <c r="AQ4246" s="36"/>
      <c r="AR4246" s="36"/>
      <c r="AS4246" s="18"/>
      <c r="AT4246" s="18"/>
      <c r="AU4246" s="18"/>
      <c r="AV4246" s="18"/>
      <c r="AW4246" s="18"/>
      <c r="AX4246" s="18"/>
      <c r="AY4246" s="18"/>
      <c r="AZ4246" s="18"/>
      <c r="BA4246" s="18"/>
      <c r="BB4246" s="18"/>
      <c r="BC4246" s="18"/>
      <c r="BD4246" s="18"/>
      <c r="BE4246" s="18"/>
      <c r="BF4246" s="18"/>
      <c r="BG4246" s="18"/>
      <c r="BH4246" s="18"/>
      <c r="BI4246" s="18"/>
      <c r="BJ4246" s="18"/>
      <c r="BK4246" s="18"/>
      <c r="BL4246" s="18"/>
      <c r="BM4246" s="18"/>
      <c r="BN4246" s="18"/>
      <c r="BO4246" s="18"/>
      <c r="BP4246" s="18"/>
      <c r="BQ4246" s="18"/>
    </row>
    <row r="4247" spans="6:69" x14ac:dyDescent="0.25">
      <c r="F4247" s="18"/>
      <c r="G4247" s="18"/>
      <c r="H4247" s="252"/>
      <c r="I4247" s="18"/>
      <c r="J4247" s="18"/>
      <c r="W4247" s="215"/>
      <c r="X4247" s="18"/>
      <c r="Y4247" s="31"/>
      <c r="Z4247" s="31"/>
      <c r="AA4247" s="43"/>
      <c r="AB4247" s="18"/>
      <c r="AC4247" s="18"/>
      <c r="AE4247" s="18"/>
      <c r="AF4247" s="18"/>
      <c r="AG4247" s="18"/>
      <c r="AI4247" s="18"/>
      <c r="AK4247" s="18"/>
      <c r="AL4247" s="18"/>
      <c r="AN4247" s="36"/>
      <c r="AO4247" s="36"/>
      <c r="AP4247" s="36"/>
      <c r="AQ4247" s="36"/>
      <c r="AR4247" s="36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G4247" s="18"/>
      <c r="BH4247" s="18"/>
      <c r="BI4247" s="18"/>
      <c r="BJ4247" s="18"/>
      <c r="BK4247" s="18"/>
      <c r="BL4247" s="18"/>
      <c r="BM4247" s="18"/>
      <c r="BN4247" s="18"/>
      <c r="BO4247" s="18"/>
      <c r="BP4247" s="18"/>
      <c r="BQ4247" s="18"/>
    </row>
    <row r="4248" spans="6:69" x14ac:dyDescent="0.25">
      <c r="F4248" s="18"/>
      <c r="G4248" s="18"/>
      <c r="H4248" s="252"/>
      <c r="I4248" s="18"/>
      <c r="J4248" s="18"/>
      <c r="W4248" s="215"/>
      <c r="X4248" s="18"/>
      <c r="Y4248" s="31"/>
      <c r="Z4248" s="31"/>
      <c r="AA4248" s="43"/>
      <c r="AB4248" s="18"/>
      <c r="AC4248" s="18"/>
      <c r="AE4248" s="18"/>
      <c r="AF4248" s="18"/>
      <c r="AG4248" s="18"/>
      <c r="AI4248" s="18"/>
      <c r="AK4248" s="18"/>
      <c r="AL4248" s="18"/>
      <c r="AN4248" s="36"/>
      <c r="AO4248" s="36"/>
      <c r="AP4248" s="36"/>
      <c r="AQ4248" s="36"/>
      <c r="AR4248" s="36"/>
      <c r="AS4248" s="18"/>
      <c r="AT4248" s="18"/>
      <c r="AU4248" s="18"/>
      <c r="AV4248" s="18"/>
      <c r="AW4248" s="18"/>
      <c r="AX4248" s="18"/>
      <c r="AY4248" s="18"/>
      <c r="AZ4248" s="18"/>
      <c r="BA4248" s="18"/>
      <c r="BB4248" s="18"/>
      <c r="BC4248" s="18"/>
      <c r="BD4248" s="18"/>
      <c r="BE4248" s="18"/>
      <c r="BF4248" s="18"/>
      <c r="BG4248" s="18"/>
      <c r="BH4248" s="18"/>
      <c r="BI4248" s="18"/>
      <c r="BJ4248" s="18"/>
      <c r="BK4248" s="18"/>
      <c r="BL4248" s="18"/>
      <c r="BM4248" s="18"/>
      <c r="BN4248" s="18"/>
      <c r="BO4248" s="18"/>
      <c r="BP4248" s="18"/>
      <c r="BQ4248" s="18"/>
    </row>
    <row r="4249" spans="6:69" x14ac:dyDescent="0.25">
      <c r="F4249" s="18"/>
      <c r="G4249" s="18"/>
      <c r="H4249" s="252"/>
      <c r="I4249" s="18"/>
      <c r="J4249" s="18"/>
      <c r="W4249" s="215"/>
      <c r="X4249" s="18"/>
      <c r="Y4249" s="31"/>
      <c r="Z4249" s="31"/>
      <c r="AA4249" s="43"/>
      <c r="AB4249" s="18"/>
      <c r="AC4249" s="18"/>
      <c r="AE4249" s="18"/>
      <c r="AF4249" s="18"/>
      <c r="AG4249" s="18"/>
      <c r="AI4249" s="18"/>
      <c r="AK4249" s="18"/>
      <c r="AL4249" s="18"/>
      <c r="AN4249" s="36"/>
      <c r="AO4249" s="36"/>
      <c r="AP4249" s="36"/>
      <c r="AQ4249" s="36"/>
      <c r="AR4249" s="36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G4249" s="18"/>
      <c r="BH4249" s="18"/>
      <c r="BI4249" s="18"/>
      <c r="BJ4249" s="18"/>
      <c r="BK4249" s="18"/>
      <c r="BL4249" s="18"/>
      <c r="BM4249" s="18"/>
      <c r="BN4249" s="18"/>
      <c r="BO4249" s="18"/>
      <c r="BP4249" s="18"/>
      <c r="BQ4249" s="18"/>
    </row>
    <row r="4250" spans="6:69" x14ac:dyDescent="0.25">
      <c r="F4250" s="18"/>
      <c r="G4250" s="18"/>
      <c r="H4250" s="252"/>
      <c r="I4250" s="18"/>
      <c r="J4250" s="18"/>
      <c r="W4250" s="215"/>
      <c r="X4250" s="18"/>
      <c r="Y4250" s="31"/>
      <c r="Z4250" s="31"/>
      <c r="AA4250" s="43"/>
      <c r="AB4250" s="18"/>
      <c r="AC4250" s="18"/>
      <c r="AE4250" s="18"/>
      <c r="AF4250" s="18"/>
      <c r="AG4250" s="18"/>
      <c r="AI4250" s="18"/>
      <c r="AK4250" s="18"/>
      <c r="AL4250" s="18"/>
      <c r="AN4250" s="36"/>
      <c r="AO4250" s="36"/>
      <c r="AP4250" s="36"/>
      <c r="AQ4250" s="36"/>
      <c r="AR4250" s="36"/>
      <c r="AS4250" s="18"/>
      <c r="AT4250" s="18"/>
      <c r="AU4250" s="18"/>
      <c r="AV4250" s="18"/>
      <c r="AW4250" s="18"/>
      <c r="AX4250" s="18"/>
      <c r="AY4250" s="18"/>
      <c r="AZ4250" s="18"/>
      <c r="BA4250" s="18"/>
      <c r="BB4250" s="18"/>
      <c r="BC4250" s="18"/>
      <c r="BD4250" s="18"/>
      <c r="BE4250" s="18"/>
      <c r="BF4250" s="18"/>
      <c r="BG4250" s="18"/>
      <c r="BH4250" s="18"/>
      <c r="BI4250" s="18"/>
      <c r="BJ4250" s="18"/>
      <c r="BK4250" s="18"/>
      <c r="BL4250" s="18"/>
      <c r="BM4250" s="18"/>
      <c r="BN4250" s="18"/>
      <c r="BO4250" s="18"/>
      <c r="BP4250" s="18"/>
      <c r="BQ4250" s="18"/>
    </row>
    <row r="4251" spans="6:69" x14ac:dyDescent="0.25">
      <c r="F4251" s="18"/>
      <c r="G4251" s="18"/>
      <c r="H4251" s="252"/>
      <c r="I4251" s="18"/>
      <c r="J4251" s="18"/>
      <c r="W4251" s="215"/>
      <c r="X4251" s="18"/>
      <c r="Y4251" s="31"/>
      <c r="Z4251" s="31"/>
      <c r="AA4251" s="43"/>
      <c r="AB4251" s="18"/>
      <c r="AC4251" s="18"/>
      <c r="AE4251" s="18"/>
      <c r="AF4251" s="18"/>
      <c r="AG4251" s="18"/>
      <c r="AI4251" s="18"/>
      <c r="AK4251" s="18"/>
      <c r="AL4251" s="18"/>
      <c r="AN4251" s="36"/>
      <c r="AO4251" s="36"/>
      <c r="AP4251" s="36"/>
      <c r="AQ4251" s="36"/>
      <c r="AR4251" s="36"/>
      <c r="AS4251" s="18"/>
      <c r="AT4251" s="18"/>
      <c r="AU4251" s="18"/>
      <c r="AV4251" s="18"/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G4251" s="18"/>
      <c r="BH4251" s="18"/>
      <c r="BI4251" s="18"/>
      <c r="BJ4251" s="18"/>
      <c r="BK4251" s="18"/>
      <c r="BL4251" s="18"/>
      <c r="BM4251" s="18"/>
      <c r="BN4251" s="18"/>
      <c r="BO4251" s="18"/>
      <c r="BP4251" s="18"/>
      <c r="BQ4251" s="18"/>
    </row>
    <row r="4252" spans="6:69" x14ac:dyDescent="0.25">
      <c r="F4252" s="18"/>
      <c r="G4252" s="18"/>
      <c r="H4252" s="252"/>
      <c r="I4252" s="18"/>
      <c r="J4252" s="18"/>
      <c r="W4252" s="215"/>
      <c r="X4252" s="18"/>
      <c r="Y4252" s="31"/>
      <c r="Z4252" s="31"/>
      <c r="AA4252" s="43"/>
      <c r="AB4252" s="18"/>
      <c r="AC4252" s="18"/>
      <c r="AE4252" s="18"/>
      <c r="AF4252" s="18"/>
      <c r="AG4252" s="18"/>
      <c r="AI4252" s="18"/>
      <c r="AK4252" s="18"/>
      <c r="AL4252" s="18"/>
      <c r="AN4252" s="36"/>
      <c r="AO4252" s="36"/>
      <c r="AP4252" s="36"/>
      <c r="AQ4252" s="36"/>
      <c r="AR4252" s="36"/>
      <c r="AS4252" s="18"/>
      <c r="AT4252" s="18"/>
      <c r="AU4252" s="18"/>
      <c r="AV4252" s="18"/>
      <c r="AW4252" s="18"/>
      <c r="AX4252" s="18"/>
      <c r="AY4252" s="18"/>
      <c r="AZ4252" s="18"/>
      <c r="BA4252" s="18"/>
      <c r="BB4252" s="18"/>
      <c r="BC4252" s="18"/>
      <c r="BD4252" s="18"/>
      <c r="BE4252" s="18"/>
      <c r="BF4252" s="18"/>
      <c r="BG4252" s="18"/>
      <c r="BH4252" s="18"/>
      <c r="BI4252" s="18"/>
      <c r="BJ4252" s="18"/>
      <c r="BK4252" s="18"/>
      <c r="BL4252" s="18"/>
      <c r="BM4252" s="18"/>
      <c r="BN4252" s="18"/>
      <c r="BO4252" s="18"/>
      <c r="BP4252" s="18"/>
      <c r="BQ4252" s="18"/>
    </row>
    <row r="4253" spans="6:69" x14ac:dyDescent="0.25">
      <c r="F4253" s="18"/>
      <c r="G4253" s="18"/>
      <c r="H4253" s="252"/>
      <c r="I4253" s="18"/>
      <c r="J4253" s="18"/>
      <c r="W4253" s="215"/>
      <c r="X4253" s="18"/>
      <c r="Y4253" s="31"/>
      <c r="Z4253" s="31"/>
      <c r="AA4253" s="43"/>
      <c r="AB4253" s="18"/>
      <c r="AC4253" s="18"/>
      <c r="AE4253" s="18"/>
      <c r="AF4253" s="18"/>
      <c r="AG4253" s="18"/>
      <c r="AI4253" s="18"/>
      <c r="AK4253" s="18"/>
      <c r="AL4253" s="18"/>
      <c r="AN4253" s="36"/>
      <c r="AO4253" s="36"/>
      <c r="AP4253" s="36"/>
      <c r="AQ4253" s="36"/>
      <c r="AR4253" s="36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G4253" s="18"/>
      <c r="BH4253" s="18"/>
      <c r="BI4253" s="18"/>
      <c r="BJ4253" s="18"/>
      <c r="BK4253" s="18"/>
      <c r="BL4253" s="18"/>
      <c r="BM4253" s="18"/>
      <c r="BN4253" s="18"/>
      <c r="BO4253" s="18"/>
      <c r="BP4253" s="18"/>
      <c r="BQ4253" s="18"/>
    </row>
    <row r="4254" spans="6:69" x14ac:dyDescent="0.25">
      <c r="F4254" s="18"/>
      <c r="G4254" s="18"/>
      <c r="H4254" s="252"/>
      <c r="I4254" s="18"/>
      <c r="J4254" s="18"/>
      <c r="W4254" s="215"/>
      <c r="X4254" s="18"/>
      <c r="Y4254" s="31"/>
      <c r="Z4254" s="31"/>
      <c r="AA4254" s="43"/>
      <c r="AB4254" s="18"/>
      <c r="AC4254" s="18"/>
      <c r="AE4254" s="18"/>
      <c r="AF4254" s="18"/>
      <c r="AG4254" s="18"/>
      <c r="AI4254" s="18"/>
      <c r="AK4254" s="18"/>
      <c r="AL4254" s="18"/>
      <c r="AN4254" s="36"/>
      <c r="AO4254" s="36"/>
      <c r="AP4254" s="36"/>
      <c r="AQ4254" s="36"/>
      <c r="AR4254" s="36"/>
      <c r="AS4254" s="18"/>
      <c r="AT4254" s="18"/>
      <c r="AU4254" s="18"/>
      <c r="AV4254" s="18"/>
      <c r="AW4254" s="18"/>
      <c r="AX4254" s="18"/>
      <c r="AY4254" s="18"/>
      <c r="AZ4254" s="18"/>
      <c r="BA4254" s="18"/>
      <c r="BB4254" s="18"/>
      <c r="BC4254" s="18"/>
      <c r="BD4254" s="18"/>
      <c r="BE4254" s="18"/>
      <c r="BF4254" s="18"/>
      <c r="BG4254" s="18"/>
      <c r="BH4254" s="18"/>
      <c r="BI4254" s="18"/>
      <c r="BJ4254" s="18"/>
      <c r="BK4254" s="18"/>
      <c r="BL4254" s="18"/>
      <c r="BM4254" s="18"/>
      <c r="BN4254" s="18"/>
      <c r="BO4254" s="18"/>
      <c r="BP4254" s="18"/>
      <c r="BQ4254" s="18"/>
    </row>
    <row r="4255" spans="6:69" x14ac:dyDescent="0.25">
      <c r="F4255" s="18"/>
      <c r="G4255" s="18"/>
      <c r="H4255" s="252"/>
      <c r="I4255" s="18"/>
      <c r="J4255" s="18"/>
      <c r="W4255" s="215"/>
      <c r="X4255" s="18"/>
      <c r="Y4255" s="31"/>
      <c r="Z4255" s="31"/>
      <c r="AA4255" s="43"/>
      <c r="AB4255" s="18"/>
      <c r="AC4255" s="18"/>
      <c r="AE4255" s="18"/>
      <c r="AF4255" s="18"/>
      <c r="AG4255" s="18"/>
      <c r="AI4255" s="18"/>
      <c r="AK4255" s="18"/>
      <c r="AL4255" s="18"/>
      <c r="AN4255" s="36"/>
      <c r="AO4255" s="36"/>
      <c r="AP4255" s="36"/>
      <c r="AQ4255" s="36"/>
      <c r="AR4255" s="36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G4255" s="18"/>
      <c r="BH4255" s="18"/>
      <c r="BI4255" s="18"/>
      <c r="BJ4255" s="18"/>
      <c r="BK4255" s="18"/>
      <c r="BL4255" s="18"/>
      <c r="BM4255" s="18"/>
      <c r="BN4255" s="18"/>
      <c r="BO4255" s="18"/>
      <c r="BP4255" s="18"/>
      <c r="BQ4255" s="18"/>
    </row>
    <row r="4256" spans="6:69" x14ac:dyDescent="0.25">
      <c r="F4256" s="18"/>
      <c r="G4256" s="18"/>
      <c r="H4256" s="252"/>
      <c r="I4256" s="18"/>
      <c r="J4256" s="18"/>
      <c r="W4256" s="215"/>
      <c r="X4256" s="18"/>
      <c r="Y4256" s="31"/>
      <c r="Z4256" s="31"/>
      <c r="AA4256" s="43"/>
      <c r="AB4256" s="18"/>
      <c r="AC4256" s="18"/>
      <c r="AE4256" s="18"/>
      <c r="AF4256" s="18"/>
      <c r="AG4256" s="18"/>
      <c r="AI4256" s="18"/>
      <c r="AK4256" s="18"/>
      <c r="AL4256" s="18"/>
      <c r="AN4256" s="36"/>
      <c r="AO4256" s="36"/>
      <c r="AP4256" s="36"/>
      <c r="AQ4256" s="36"/>
      <c r="AR4256" s="36"/>
      <c r="AS4256" s="18"/>
      <c r="AT4256" s="18"/>
      <c r="AU4256" s="18"/>
      <c r="AV4256" s="18"/>
      <c r="AW4256" s="18"/>
      <c r="AX4256" s="18"/>
      <c r="AY4256" s="18"/>
      <c r="AZ4256" s="18"/>
      <c r="BA4256" s="18"/>
      <c r="BB4256" s="18"/>
      <c r="BC4256" s="18"/>
      <c r="BD4256" s="18"/>
      <c r="BE4256" s="18"/>
      <c r="BF4256" s="18"/>
      <c r="BG4256" s="18"/>
      <c r="BH4256" s="18"/>
      <c r="BI4256" s="18"/>
      <c r="BJ4256" s="18"/>
      <c r="BK4256" s="18"/>
      <c r="BL4256" s="18"/>
      <c r="BM4256" s="18"/>
      <c r="BN4256" s="18"/>
      <c r="BO4256" s="18"/>
      <c r="BP4256" s="18"/>
      <c r="BQ4256" s="18"/>
    </row>
    <row r="4257" spans="6:69" x14ac:dyDescent="0.25">
      <c r="F4257" s="18"/>
      <c r="G4257" s="18"/>
      <c r="H4257" s="252"/>
      <c r="I4257" s="18"/>
      <c r="J4257" s="18"/>
      <c r="W4257" s="215"/>
      <c r="X4257" s="18"/>
      <c r="Y4257" s="31"/>
      <c r="Z4257" s="31"/>
      <c r="AA4257" s="43"/>
      <c r="AB4257" s="18"/>
      <c r="AC4257" s="18"/>
      <c r="AE4257" s="18"/>
      <c r="AF4257" s="18"/>
      <c r="AG4257" s="18"/>
      <c r="AI4257" s="18"/>
      <c r="AK4257" s="18"/>
      <c r="AL4257" s="18"/>
      <c r="AN4257" s="36"/>
      <c r="AO4257" s="36"/>
      <c r="AP4257" s="36"/>
      <c r="AQ4257" s="36"/>
      <c r="AR4257" s="36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G4257" s="18"/>
      <c r="BH4257" s="18"/>
      <c r="BI4257" s="18"/>
      <c r="BJ4257" s="18"/>
      <c r="BK4257" s="18"/>
      <c r="BL4257" s="18"/>
      <c r="BM4257" s="18"/>
      <c r="BN4257" s="18"/>
      <c r="BO4257" s="18"/>
      <c r="BP4257" s="18"/>
      <c r="BQ4257" s="18"/>
    </row>
    <row r="4258" spans="6:69" x14ac:dyDescent="0.25">
      <c r="F4258" s="18"/>
      <c r="G4258" s="18"/>
      <c r="H4258" s="252"/>
      <c r="I4258" s="18"/>
      <c r="J4258" s="18"/>
      <c r="W4258" s="215"/>
      <c r="X4258" s="18"/>
      <c r="Y4258" s="31"/>
      <c r="Z4258" s="31"/>
      <c r="AA4258" s="43"/>
      <c r="AB4258" s="18"/>
      <c r="AC4258" s="18"/>
      <c r="AE4258" s="18"/>
      <c r="AF4258" s="18"/>
      <c r="AG4258" s="18"/>
      <c r="AI4258" s="18"/>
      <c r="AK4258" s="18"/>
      <c r="AL4258" s="18"/>
      <c r="AN4258" s="36"/>
      <c r="AO4258" s="36"/>
      <c r="AP4258" s="36"/>
      <c r="AQ4258" s="36"/>
      <c r="AR4258" s="36"/>
      <c r="AS4258" s="18"/>
      <c r="AT4258" s="18"/>
      <c r="AU4258" s="18"/>
      <c r="AV4258" s="18"/>
      <c r="AW4258" s="18"/>
      <c r="AX4258" s="18"/>
      <c r="AY4258" s="18"/>
      <c r="AZ4258" s="18"/>
      <c r="BA4258" s="18"/>
      <c r="BB4258" s="18"/>
      <c r="BC4258" s="18"/>
      <c r="BD4258" s="18"/>
      <c r="BE4258" s="18"/>
      <c r="BF4258" s="18"/>
      <c r="BG4258" s="18"/>
      <c r="BH4258" s="18"/>
      <c r="BI4258" s="18"/>
      <c r="BJ4258" s="18"/>
      <c r="BK4258" s="18"/>
      <c r="BL4258" s="18"/>
      <c r="BM4258" s="18"/>
      <c r="BN4258" s="18"/>
      <c r="BO4258" s="18"/>
      <c r="BP4258" s="18"/>
      <c r="BQ4258" s="18"/>
    </row>
    <row r="4259" spans="6:69" x14ac:dyDescent="0.25">
      <c r="F4259" s="18"/>
      <c r="G4259" s="18"/>
      <c r="H4259" s="252"/>
      <c r="I4259" s="18"/>
      <c r="J4259" s="18"/>
      <c r="W4259" s="215"/>
      <c r="X4259" s="18"/>
      <c r="Y4259" s="31"/>
      <c r="Z4259" s="31"/>
      <c r="AA4259" s="43"/>
      <c r="AB4259" s="18"/>
      <c r="AC4259" s="18"/>
      <c r="AE4259" s="18"/>
      <c r="AF4259" s="18"/>
      <c r="AG4259" s="18"/>
      <c r="AI4259" s="18"/>
      <c r="AK4259" s="18"/>
      <c r="AL4259" s="18"/>
      <c r="AN4259" s="36"/>
      <c r="AO4259" s="36"/>
      <c r="AP4259" s="36"/>
      <c r="AQ4259" s="36"/>
      <c r="AR4259" s="36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G4259" s="18"/>
      <c r="BH4259" s="18"/>
      <c r="BI4259" s="18"/>
      <c r="BJ4259" s="18"/>
      <c r="BK4259" s="18"/>
      <c r="BL4259" s="18"/>
      <c r="BM4259" s="18"/>
      <c r="BN4259" s="18"/>
      <c r="BO4259" s="18"/>
      <c r="BP4259" s="18"/>
      <c r="BQ4259" s="18"/>
    </row>
    <row r="4260" spans="6:69" x14ac:dyDescent="0.25">
      <c r="F4260" s="18"/>
      <c r="G4260" s="18"/>
      <c r="H4260" s="252"/>
      <c r="I4260" s="18"/>
      <c r="J4260" s="18"/>
      <c r="W4260" s="215"/>
      <c r="X4260" s="18"/>
      <c r="Y4260" s="31"/>
      <c r="Z4260" s="31"/>
      <c r="AA4260" s="43"/>
      <c r="AB4260" s="18"/>
      <c r="AC4260" s="18"/>
      <c r="AE4260" s="18"/>
      <c r="AF4260" s="18"/>
      <c r="AG4260" s="18"/>
      <c r="AI4260" s="18"/>
      <c r="AK4260" s="18"/>
      <c r="AL4260" s="18"/>
      <c r="AN4260" s="36"/>
      <c r="AO4260" s="36"/>
      <c r="AP4260" s="36"/>
      <c r="AQ4260" s="36"/>
      <c r="AR4260" s="36"/>
      <c r="AS4260" s="18"/>
      <c r="AT4260" s="18"/>
      <c r="AU4260" s="18"/>
      <c r="AV4260" s="18"/>
      <c r="AW4260" s="18"/>
      <c r="AX4260" s="18"/>
      <c r="AY4260" s="18"/>
      <c r="AZ4260" s="18"/>
      <c r="BA4260" s="18"/>
      <c r="BB4260" s="18"/>
      <c r="BC4260" s="18"/>
      <c r="BD4260" s="18"/>
      <c r="BE4260" s="18"/>
      <c r="BF4260" s="18"/>
      <c r="BG4260" s="18"/>
      <c r="BH4260" s="18"/>
      <c r="BI4260" s="18"/>
      <c r="BJ4260" s="18"/>
      <c r="BK4260" s="18"/>
      <c r="BL4260" s="18"/>
      <c r="BM4260" s="18"/>
      <c r="BN4260" s="18"/>
      <c r="BO4260" s="18"/>
      <c r="BP4260" s="18"/>
      <c r="BQ4260" s="18"/>
    </row>
    <row r="4261" spans="6:69" x14ac:dyDescent="0.25">
      <c r="F4261" s="18"/>
      <c r="G4261" s="18"/>
      <c r="H4261" s="252"/>
      <c r="I4261" s="18"/>
      <c r="J4261" s="18"/>
      <c r="W4261" s="215"/>
      <c r="X4261" s="18"/>
      <c r="Y4261" s="31"/>
      <c r="Z4261" s="31"/>
      <c r="AA4261" s="43"/>
      <c r="AB4261" s="18"/>
      <c r="AC4261" s="18"/>
      <c r="AE4261" s="18"/>
      <c r="AF4261" s="18"/>
      <c r="AG4261" s="18"/>
      <c r="AI4261" s="18"/>
      <c r="AK4261" s="18"/>
      <c r="AL4261" s="18"/>
      <c r="AN4261" s="36"/>
      <c r="AO4261" s="36"/>
      <c r="AP4261" s="36"/>
      <c r="AQ4261" s="36"/>
      <c r="AR4261" s="36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G4261" s="18"/>
      <c r="BH4261" s="18"/>
      <c r="BI4261" s="18"/>
      <c r="BJ4261" s="18"/>
      <c r="BK4261" s="18"/>
      <c r="BL4261" s="18"/>
      <c r="BM4261" s="18"/>
      <c r="BN4261" s="18"/>
      <c r="BO4261" s="18"/>
      <c r="BP4261" s="18"/>
      <c r="BQ4261" s="18"/>
    </row>
    <row r="4262" spans="6:69" x14ac:dyDescent="0.25">
      <c r="F4262" s="18"/>
      <c r="G4262" s="18"/>
      <c r="H4262" s="252"/>
      <c r="I4262" s="18"/>
      <c r="J4262" s="18"/>
      <c r="W4262" s="215"/>
      <c r="X4262" s="18"/>
      <c r="Y4262" s="31"/>
      <c r="Z4262" s="31"/>
      <c r="AA4262" s="43"/>
      <c r="AB4262" s="18"/>
      <c r="AC4262" s="18"/>
      <c r="AE4262" s="18"/>
      <c r="AF4262" s="18"/>
      <c r="AG4262" s="18"/>
      <c r="AI4262" s="18"/>
      <c r="AK4262" s="18"/>
      <c r="AL4262" s="18"/>
      <c r="AN4262" s="36"/>
      <c r="AO4262" s="36"/>
      <c r="AP4262" s="36"/>
      <c r="AQ4262" s="36"/>
      <c r="AR4262" s="36"/>
      <c r="AS4262" s="18"/>
      <c r="AT4262" s="18"/>
      <c r="AU4262" s="18"/>
      <c r="AV4262" s="18"/>
      <c r="AW4262" s="18"/>
      <c r="AX4262" s="18"/>
      <c r="AY4262" s="18"/>
      <c r="AZ4262" s="18"/>
      <c r="BA4262" s="18"/>
      <c r="BB4262" s="18"/>
      <c r="BC4262" s="18"/>
      <c r="BD4262" s="18"/>
      <c r="BE4262" s="18"/>
      <c r="BF4262" s="18"/>
      <c r="BG4262" s="18"/>
      <c r="BH4262" s="18"/>
      <c r="BI4262" s="18"/>
      <c r="BJ4262" s="18"/>
      <c r="BK4262" s="18"/>
      <c r="BL4262" s="18"/>
      <c r="BM4262" s="18"/>
      <c r="BN4262" s="18"/>
      <c r="BO4262" s="18"/>
      <c r="BP4262" s="18"/>
      <c r="BQ4262" s="18"/>
    </row>
    <row r="4263" spans="6:69" x14ac:dyDescent="0.25">
      <c r="F4263" s="18"/>
      <c r="G4263" s="18"/>
      <c r="H4263" s="252"/>
      <c r="I4263" s="18"/>
      <c r="J4263" s="18"/>
      <c r="W4263" s="215"/>
      <c r="X4263" s="18"/>
      <c r="Y4263" s="31"/>
      <c r="Z4263" s="31"/>
      <c r="AA4263" s="43"/>
      <c r="AB4263" s="18"/>
      <c r="AC4263" s="18"/>
      <c r="AE4263" s="18"/>
      <c r="AF4263" s="18"/>
      <c r="AG4263" s="18"/>
      <c r="AI4263" s="18"/>
      <c r="AK4263" s="18"/>
      <c r="AL4263" s="18"/>
      <c r="AN4263" s="36"/>
      <c r="AO4263" s="36"/>
      <c r="AP4263" s="36"/>
      <c r="AQ4263" s="36"/>
      <c r="AR4263" s="36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G4263" s="18"/>
      <c r="BH4263" s="18"/>
      <c r="BI4263" s="18"/>
      <c r="BJ4263" s="18"/>
      <c r="BK4263" s="18"/>
      <c r="BL4263" s="18"/>
      <c r="BM4263" s="18"/>
      <c r="BN4263" s="18"/>
      <c r="BO4263" s="18"/>
      <c r="BP4263" s="18"/>
      <c r="BQ4263" s="18"/>
    </row>
    <row r="4264" spans="6:69" x14ac:dyDescent="0.25">
      <c r="F4264" s="18"/>
      <c r="G4264" s="18"/>
      <c r="H4264" s="252"/>
      <c r="I4264" s="18"/>
      <c r="J4264" s="18"/>
      <c r="W4264" s="215"/>
      <c r="X4264" s="18"/>
      <c r="Y4264" s="31"/>
      <c r="Z4264" s="31"/>
      <c r="AA4264" s="43"/>
      <c r="AB4264" s="18"/>
      <c r="AC4264" s="18"/>
      <c r="AE4264" s="18"/>
      <c r="AF4264" s="18"/>
      <c r="AG4264" s="18"/>
      <c r="AI4264" s="18"/>
      <c r="AK4264" s="18"/>
      <c r="AL4264" s="18"/>
      <c r="AN4264" s="36"/>
      <c r="AO4264" s="36"/>
      <c r="AP4264" s="36"/>
      <c r="AQ4264" s="36"/>
      <c r="AR4264" s="36"/>
      <c r="AS4264" s="18"/>
      <c r="AT4264" s="18"/>
      <c r="AU4264" s="18"/>
      <c r="AV4264" s="18"/>
      <c r="AW4264" s="18"/>
      <c r="AX4264" s="18"/>
      <c r="AY4264" s="18"/>
      <c r="AZ4264" s="18"/>
      <c r="BA4264" s="18"/>
      <c r="BB4264" s="18"/>
      <c r="BC4264" s="18"/>
      <c r="BD4264" s="18"/>
      <c r="BE4264" s="18"/>
      <c r="BF4264" s="18"/>
      <c r="BG4264" s="18"/>
      <c r="BH4264" s="18"/>
      <c r="BI4264" s="18"/>
      <c r="BJ4264" s="18"/>
      <c r="BK4264" s="18"/>
      <c r="BL4264" s="18"/>
      <c r="BM4264" s="18"/>
      <c r="BN4264" s="18"/>
      <c r="BO4264" s="18"/>
      <c r="BP4264" s="18"/>
      <c r="BQ4264" s="18"/>
    </row>
    <row r="4265" spans="6:69" x14ac:dyDescent="0.25">
      <c r="F4265" s="18"/>
      <c r="G4265" s="18"/>
      <c r="H4265" s="252"/>
      <c r="I4265" s="18"/>
      <c r="J4265" s="18"/>
      <c r="W4265" s="215"/>
      <c r="X4265" s="18"/>
      <c r="Y4265" s="31"/>
      <c r="Z4265" s="31"/>
      <c r="AA4265" s="43"/>
      <c r="AB4265" s="18"/>
      <c r="AC4265" s="18"/>
      <c r="AE4265" s="18"/>
      <c r="AF4265" s="18"/>
      <c r="AG4265" s="18"/>
      <c r="AI4265" s="18"/>
      <c r="AK4265" s="18"/>
      <c r="AL4265" s="18"/>
      <c r="AN4265" s="36"/>
      <c r="AO4265" s="36"/>
      <c r="AP4265" s="36"/>
      <c r="AQ4265" s="36"/>
      <c r="AR4265" s="36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G4265" s="18"/>
      <c r="BH4265" s="18"/>
      <c r="BI4265" s="18"/>
      <c r="BJ4265" s="18"/>
      <c r="BK4265" s="18"/>
      <c r="BL4265" s="18"/>
      <c r="BM4265" s="18"/>
      <c r="BN4265" s="18"/>
      <c r="BO4265" s="18"/>
      <c r="BP4265" s="18"/>
      <c r="BQ4265" s="18"/>
    </row>
    <row r="4266" spans="6:69" x14ac:dyDescent="0.25">
      <c r="F4266" s="18"/>
      <c r="G4266" s="18"/>
      <c r="H4266" s="252"/>
      <c r="I4266" s="18"/>
      <c r="J4266" s="18"/>
      <c r="W4266" s="215"/>
      <c r="X4266" s="18"/>
      <c r="Y4266" s="31"/>
      <c r="Z4266" s="31"/>
      <c r="AA4266" s="43"/>
      <c r="AB4266" s="18"/>
      <c r="AC4266" s="18"/>
      <c r="AE4266" s="18"/>
      <c r="AF4266" s="18"/>
      <c r="AG4266" s="18"/>
      <c r="AI4266" s="18"/>
      <c r="AK4266" s="18"/>
      <c r="AL4266" s="18"/>
      <c r="AN4266" s="36"/>
      <c r="AO4266" s="36"/>
      <c r="AP4266" s="36"/>
      <c r="AQ4266" s="36"/>
      <c r="AR4266" s="36"/>
      <c r="AS4266" s="18"/>
      <c r="AT4266" s="18"/>
      <c r="AU4266" s="18"/>
      <c r="AV4266" s="18"/>
      <c r="AW4266" s="18"/>
      <c r="AX4266" s="18"/>
      <c r="AY4266" s="18"/>
      <c r="AZ4266" s="18"/>
      <c r="BA4266" s="18"/>
      <c r="BB4266" s="18"/>
      <c r="BC4266" s="18"/>
      <c r="BD4266" s="18"/>
      <c r="BE4266" s="18"/>
      <c r="BF4266" s="18"/>
      <c r="BG4266" s="18"/>
      <c r="BH4266" s="18"/>
      <c r="BI4266" s="18"/>
      <c r="BJ4266" s="18"/>
      <c r="BK4266" s="18"/>
      <c r="BL4266" s="18"/>
      <c r="BM4266" s="18"/>
      <c r="BN4266" s="18"/>
      <c r="BO4266" s="18"/>
      <c r="BP4266" s="18"/>
      <c r="BQ4266" s="18"/>
    </row>
    <row r="4267" spans="6:69" x14ac:dyDescent="0.25">
      <c r="F4267" s="18"/>
      <c r="G4267" s="18"/>
      <c r="H4267" s="252"/>
      <c r="I4267" s="18"/>
      <c r="J4267" s="18"/>
      <c r="W4267" s="215"/>
      <c r="X4267" s="18"/>
      <c r="Y4267" s="31"/>
      <c r="Z4267" s="31"/>
      <c r="AA4267" s="43"/>
      <c r="AB4267" s="18"/>
      <c r="AC4267" s="18"/>
      <c r="AE4267" s="18"/>
      <c r="AF4267" s="18"/>
      <c r="AG4267" s="18"/>
      <c r="AI4267" s="18"/>
      <c r="AK4267" s="18"/>
      <c r="AL4267" s="18"/>
      <c r="AN4267" s="36"/>
      <c r="AO4267" s="36"/>
      <c r="AP4267" s="36"/>
      <c r="AQ4267" s="36"/>
      <c r="AR4267" s="36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G4267" s="18"/>
      <c r="BH4267" s="18"/>
      <c r="BI4267" s="18"/>
      <c r="BJ4267" s="18"/>
      <c r="BK4267" s="18"/>
      <c r="BL4267" s="18"/>
      <c r="BM4267" s="18"/>
      <c r="BN4267" s="18"/>
      <c r="BO4267" s="18"/>
      <c r="BP4267" s="18"/>
      <c r="BQ4267" s="18"/>
    </row>
    <row r="4268" spans="6:69" x14ac:dyDescent="0.25">
      <c r="F4268" s="18"/>
      <c r="G4268" s="18"/>
      <c r="H4268" s="252"/>
      <c r="I4268" s="18"/>
      <c r="J4268" s="18"/>
      <c r="W4268" s="215"/>
      <c r="X4268" s="18"/>
      <c r="Y4268" s="31"/>
      <c r="Z4268" s="31"/>
      <c r="AA4268" s="43"/>
      <c r="AB4268" s="18"/>
      <c r="AC4268" s="18"/>
      <c r="AE4268" s="18"/>
      <c r="AF4268" s="18"/>
      <c r="AG4268" s="18"/>
      <c r="AI4268" s="18"/>
      <c r="AK4268" s="18"/>
      <c r="AL4268" s="18"/>
      <c r="AN4268" s="36"/>
      <c r="AO4268" s="36"/>
      <c r="AP4268" s="36"/>
      <c r="AQ4268" s="36"/>
      <c r="AR4268" s="36"/>
      <c r="AS4268" s="18"/>
      <c r="AT4268" s="18"/>
      <c r="AU4268" s="18"/>
      <c r="AV4268" s="18"/>
      <c r="AW4268" s="18"/>
      <c r="AX4268" s="18"/>
      <c r="AY4268" s="18"/>
      <c r="AZ4268" s="18"/>
      <c r="BA4268" s="18"/>
      <c r="BB4268" s="18"/>
      <c r="BC4268" s="18"/>
      <c r="BD4268" s="18"/>
      <c r="BE4268" s="18"/>
      <c r="BF4268" s="18"/>
      <c r="BG4268" s="18"/>
      <c r="BH4268" s="18"/>
      <c r="BI4268" s="18"/>
      <c r="BJ4268" s="18"/>
      <c r="BK4268" s="18"/>
      <c r="BL4268" s="18"/>
      <c r="BM4268" s="18"/>
      <c r="BN4268" s="18"/>
      <c r="BO4268" s="18"/>
      <c r="BP4268" s="18"/>
      <c r="BQ4268" s="18"/>
    </row>
    <row r="4269" spans="6:69" x14ac:dyDescent="0.25">
      <c r="F4269" s="18"/>
      <c r="G4269" s="18"/>
      <c r="H4269" s="252"/>
      <c r="I4269" s="18"/>
      <c r="J4269" s="18"/>
      <c r="W4269" s="215"/>
      <c r="X4269" s="18"/>
      <c r="Y4269" s="31"/>
      <c r="Z4269" s="31"/>
      <c r="AA4269" s="43"/>
      <c r="AB4269" s="18"/>
      <c r="AC4269" s="18"/>
      <c r="AE4269" s="18"/>
      <c r="AF4269" s="18"/>
      <c r="AG4269" s="18"/>
      <c r="AI4269" s="18"/>
      <c r="AK4269" s="18"/>
      <c r="AL4269" s="18"/>
      <c r="AN4269" s="36"/>
      <c r="AO4269" s="36"/>
      <c r="AP4269" s="36"/>
      <c r="AQ4269" s="36"/>
      <c r="AR4269" s="36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G4269" s="18"/>
      <c r="BH4269" s="18"/>
      <c r="BI4269" s="18"/>
      <c r="BJ4269" s="18"/>
      <c r="BK4269" s="18"/>
      <c r="BL4269" s="18"/>
      <c r="BM4269" s="18"/>
      <c r="BN4269" s="18"/>
      <c r="BO4269" s="18"/>
      <c r="BP4269" s="18"/>
      <c r="BQ4269" s="18"/>
    </row>
    <row r="4270" spans="6:69" x14ac:dyDescent="0.25">
      <c r="F4270" s="18"/>
      <c r="G4270" s="18"/>
      <c r="H4270" s="252"/>
      <c r="I4270" s="18"/>
      <c r="J4270" s="18"/>
      <c r="W4270" s="215"/>
      <c r="X4270" s="18"/>
      <c r="Y4270" s="31"/>
      <c r="Z4270" s="31"/>
      <c r="AA4270" s="43"/>
      <c r="AB4270" s="18"/>
      <c r="AC4270" s="18"/>
      <c r="AE4270" s="18"/>
      <c r="AF4270" s="18"/>
      <c r="AG4270" s="18"/>
      <c r="AI4270" s="18"/>
      <c r="AK4270" s="18"/>
      <c r="AL4270" s="18"/>
      <c r="AN4270" s="36"/>
      <c r="AO4270" s="36"/>
      <c r="AP4270" s="36"/>
      <c r="AQ4270" s="36"/>
      <c r="AR4270" s="36"/>
      <c r="AS4270" s="18"/>
      <c r="AT4270" s="18"/>
      <c r="AU4270" s="18"/>
      <c r="AV4270" s="18"/>
      <c r="AW4270" s="18"/>
      <c r="AX4270" s="18"/>
      <c r="AY4270" s="18"/>
      <c r="AZ4270" s="18"/>
      <c r="BA4270" s="18"/>
      <c r="BB4270" s="18"/>
      <c r="BC4270" s="18"/>
      <c r="BD4270" s="18"/>
      <c r="BE4270" s="18"/>
      <c r="BF4270" s="18"/>
      <c r="BG4270" s="18"/>
      <c r="BH4270" s="18"/>
      <c r="BI4270" s="18"/>
      <c r="BJ4270" s="18"/>
      <c r="BK4270" s="18"/>
      <c r="BL4270" s="18"/>
      <c r="BM4270" s="18"/>
      <c r="BN4270" s="18"/>
      <c r="BO4270" s="18"/>
      <c r="BP4270" s="18"/>
      <c r="BQ4270" s="18"/>
    </row>
    <row r="4271" spans="6:69" x14ac:dyDescent="0.25">
      <c r="F4271" s="18"/>
      <c r="G4271" s="18"/>
      <c r="H4271" s="252"/>
      <c r="I4271" s="18"/>
      <c r="J4271" s="18"/>
      <c r="W4271" s="215"/>
      <c r="X4271" s="18"/>
      <c r="Y4271" s="31"/>
      <c r="Z4271" s="31"/>
      <c r="AA4271" s="43"/>
      <c r="AB4271" s="18"/>
      <c r="AC4271" s="18"/>
      <c r="AE4271" s="18"/>
      <c r="AF4271" s="18"/>
      <c r="AG4271" s="18"/>
      <c r="AI4271" s="18"/>
      <c r="AK4271" s="18"/>
      <c r="AL4271" s="18"/>
      <c r="AN4271" s="36"/>
      <c r="AO4271" s="36"/>
      <c r="AP4271" s="36"/>
      <c r="AQ4271" s="36"/>
      <c r="AR4271" s="36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G4271" s="18"/>
      <c r="BH4271" s="18"/>
      <c r="BI4271" s="18"/>
      <c r="BJ4271" s="18"/>
      <c r="BK4271" s="18"/>
      <c r="BL4271" s="18"/>
      <c r="BM4271" s="18"/>
      <c r="BN4271" s="18"/>
      <c r="BO4271" s="18"/>
      <c r="BP4271" s="18"/>
      <c r="BQ4271" s="18"/>
    </row>
    <row r="4272" spans="6:69" x14ac:dyDescent="0.25">
      <c r="F4272" s="18"/>
      <c r="G4272" s="18"/>
      <c r="H4272" s="252"/>
      <c r="I4272" s="18"/>
      <c r="J4272" s="18"/>
      <c r="W4272" s="215"/>
      <c r="X4272" s="18"/>
      <c r="Y4272" s="31"/>
      <c r="Z4272" s="31"/>
      <c r="AA4272" s="43"/>
      <c r="AB4272" s="18"/>
      <c r="AC4272" s="18"/>
      <c r="AE4272" s="18"/>
      <c r="AF4272" s="18"/>
      <c r="AG4272" s="18"/>
      <c r="AI4272" s="18"/>
      <c r="AK4272" s="18"/>
      <c r="AL4272" s="18"/>
      <c r="AN4272" s="36"/>
      <c r="AO4272" s="36"/>
      <c r="AP4272" s="36"/>
      <c r="AQ4272" s="36"/>
      <c r="AR4272" s="36"/>
      <c r="AS4272" s="18"/>
      <c r="AT4272" s="18"/>
      <c r="AU4272" s="18"/>
      <c r="AV4272" s="18"/>
      <c r="AW4272" s="18"/>
      <c r="AX4272" s="18"/>
      <c r="AY4272" s="18"/>
      <c r="AZ4272" s="18"/>
      <c r="BA4272" s="18"/>
      <c r="BB4272" s="18"/>
      <c r="BC4272" s="18"/>
      <c r="BD4272" s="18"/>
      <c r="BE4272" s="18"/>
      <c r="BF4272" s="18"/>
      <c r="BG4272" s="18"/>
      <c r="BH4272" s="18"/>
      <c r="BI4272" s="18"/>
      <c r="BJ4272" s="18"/>
      <c r="BK4272" s="18"/>
      <c r="BL4272" s="18"/>
      <c r="BM4272" s="18"/>
      <c r="BN4272" s="18"/>
      <c r="BO4272" s="18"/>
      <c r="BP4272" s="18"/>
      <c r="BQ4272" s="18"/>
    </row>
    <row r="4273" spans="6:69" x14ac:dyDescent="0.25">
      <c r="F4273" s="18"/>
      <c r="G4273" s="18"/>
      <c r="H4273" s="252"/>
      <c r="I4273" s="18"/>
      <c r="J4273" s="18"/>
      <c r="W4273" s="215"/>
      <c r="X4273" s="18"/>
      <c r="Y4273" s="31"/>
      <c r="Z4273" s="31"/>
      <c r="AA4273" s="43"/>
      <c r="AB4273" s="18"/>
      <c r="AC4273" s="18"/>
      <c r="AE4273" s="18"/>
      <c r="AF4273" s="18"/>
      <c r="AG4273" s="18"/>
      <c r="AI4273" s="18"/>
      <c r="AK4273" s="18"/>
      <c r="AL4273" s="18"/>
      <c r="AN4273" s="36"/>
      <c r="AO4273" s="36"/>
      <c r="AP4273" s="36"/>
      <c r="AQ4273" s="36"/>
      <c r="AR4273" s="36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G4273" s="18"/>
      <c r="BH4273" s="18"/>
      <c r="BI4273" s="18"/>
      <c r="BJ4273" s="18"/>
      <c r="BK4273" s="18"/>
      <c r="BL4273" s="18"/>
      <c r="BM4273" s="18"/>
      <c r="BN4273" s="18"/>
      <c r="BO4273" s="18"/>
      <c r="BP4273" s="18"/>
      <c r="BQ4273" s="18"/>
    </row>
    <row r="4274" spans="6:69" x14ac:dyDescent="0.25">
      <c r="F4274" s="18"/>
      <c r="G4274" s="18"/>
      <c r="H4274" s="252"/>
      <c r="I4274" s="18"/>
      <c r="J4274" s="18"/>
      <c r="W4274" s="215"/>
      <c r="X4274" s="18"/>
      <c r="Y4274" s="31"/>
      <c r="Z4274" s="31"/>
      <c r="AA4274" s="43"/>
      <c r="AB4274" s="18"/>
      <c r="AC4274" s="18"/>
      <c r="AE4274" s="18"/>
      <c r="AF4274" s="18"/>
      <c r="AG4274" s="18"/>
      <c r="AI4274" s="18"/>
      <c r="AK4274" s="18"/>
      <c r="AL4274" s="18"/>
      <c r="AN4274" s="36"/>
      <c r="AO4274" s="36"/>
      <c r="AP4274" s="36"/>
      <c r="AQ4274" s="36"/>
      <c r="AR4274" s="36"/>
      <c r="AS4274" s="18"/>
      <c r="AT4274" s="18"/>
      <c r="AU4274" s="18"/>
      <c r="AV4274" s="18"/>
      <c r="AW4274" s="18"/>
      <c r="AX4274" s="18"/>
      <c r="AY4274" s="18"/>
      <c r="AZ4274" s="18"/>
      <c r="BA4274" s="18"/>
      <c r="BB4274" s="18"/>
      <c r="BC4274" s="18"/>
      <c r="BD4274" s="18"/>
      <c r="BE4274" s="18"/>
      <c r="BF4274" s="18"/>
      <c r="BG4274" s="18"/>
      <c r="BH4274" s="18"/>
      <c r="BI4274" s="18"/>
      <c r="BJ4274" s="18"/>
      <c r="BK4274" s="18"/>
      <c r="BL4274" s="18"/>
      <c r="BM4274" s="18"/>
      <c r="BN4274" s="18"/>
      <c r="BO4274" s="18"/>
      <c r="BP4274" s="18"/>
      <c r="BQ4274" s="18"/>
    </row>
    <row r="4275" spans="6:69" x14ac:dyDescent="0.25">
      <c r="F4275" s="18"/>
      <c r="G4275" s="18"/>
      <c r="H4275" s="252"/>
      <c r="I4275" s="18"/>
      <c r="J4275" s="18"/>
      <c r="W4275" s="215"/>
      <c r="X4275" s="18"/>
      <c r="Y4275" s="31"/>
      <c r="Z4275" s="31"/>
      <c r="AA4275" s="43"/>
      <c r="AB4275" s="18"/>
      <c r="AC4275" s="18"/>
      <c r="AE4275" s="18"/>
      <c r="AF4275" s="18"/>
      <c r="AG4275" s="18"/>
      <c r="AI4275" s="18"/>
      <c r="AK4275" s="18"/>
      <c r="AL4275" s="18"/>
      <c r="AN4275" s="36"/>
      <c r="AO4275" s="36"/>
      <c r="AP4275" s="36"/>
      <c r="AQ4275" s="36"/>
      <c r="AR4275" s="36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G4275" s="18"/>
      <c r="BH4275" s="18"/>
      <c r="BI4275" s="18"/>
      <c r="BJ4275" s="18"/>
      <c r="BK4275" s="18"/>
      <c r="BL4275" s="18"/>
      <c r="BM4275" s="18"/>
      <c r="BN4275" s="18"/>
      <c r="BO4275" s="18"/>
      <c r="BP4275" s="18"/>
      <c r="BQ4275" s="18"/>
    </row>
    <row r="4276" spans="6:69" x14ac:dyDescent="0.25">
      <c r="F4276" s="18"/>
      <c r="G4276" s="18"/>
      <c r="H4276" s="252"/>
      <c r="I4276" s="18"/>
      <c r="J4276" s="18"/>
      <c r="W4276" s="215"/>
      <c r="X4276" s="18"/>
      <c r="Y4276" s="31"/>
      <c r="Z4276" s="31"/>
      <c r="AA4276" s="43"/>
      <c r="AB4276" s="18"/>
      <c r="AC4276" s="18"/>
      <c r="AE4276" s="18"/>
      <c r="AF4276" s="18"/>
      <c r="AG4276" s="18"/>
      <c r="AI4276" s="18"/>
      <c r="AK4276" s="18"/>
      <c r="AL4276" s="18"/>
      <c r="AN4276" s="36"/>
      <c r="AO4276" s="36"/>
      <c r="AP4276" s="36"/>
      <c r="AQ4276" s="36"/>
      <c r="AR4276" s="36"/>
      <c r="AS4276" s="18"/>
      <c r="AT4276" s="18"/>
      <c r="AU4276" s="18"/>
      <c r="AV4276" s="18"/>
      <c r="AW4276" s="18"/>
      <c r="AX4276" s="18"/>
      <c r="AY4276" s="18"/>
      <c r="AZ4276" s="18"/>
      <c r="BA4276" s="18"/>
      <c r="BB4276" s="18"/>
      <c r="BC4276" s="18"/>
      <c r="BD4276" s="18"/>
      <c r="BE4276" s="18"/>
      <c r="BF4276" s="18"/>
      <c r="BG4276" s="18"/>
      <c r="BH4276" s="18"/>
      <c r="BI4276" s="18"/>
      <c r="BJ4276" s="18"/>
      <c r="BK4276" s="18"/>
      <c r="BL4276" s="18"/>
      <c r="BM4276" s="18"/>
      <c r="BN4276" s="18"/>
      <c r="BO4276" s="18"/>
      <c r="BP4276" s="18"/>
      <c r="BQ4276" s="18"/>
    </row>
    <row r="4277" spans="6:69" x14ac:dyDescent="0.25">
      <c r="F4277" s="18"/>
      <c r="G4277" s="18"/>
      <c r="H4277" s="252"/>
      <c r="I4277" s="18"/>
      <c r="J4277" s="18"/>
      <c r="W4277" s="215"/>
      <c r="X4277" s="18"/>
      <c r="Y4277" s="31"/>
      <c r="Z4277" s="31"/>
      <c r="AA4277" s="43"/>
      <c r="AB4277" s="18"/>
      <c r="AC4277" s="18"/>
      <c r="AE4277" s="18"/>
      <c r="AF4277" s="18"/>
      <c r="AG4277" s="18"/>
      <c r="AI4277" s="18"/>
      <c r="AK4277" s="18"/>
      <c r="AL4277" s="18"/>
      <c r="AN4277" s="36"/>
      <c r="AO4277" s="36"/>
      <c r="AP4277" s="36"/>
      <c r="AQ4277" s="36"/>
      <c r="AR4277" s="36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  <c r="BI4277" s="18"/>
      <c r="BJ4277" s="18"/>
      <c r="BK4277" s="18"/>
      <c r="BL4277" s="18"/>
      <c r="BM4277" s="18"/>
      <c r="BN4277" s="18"/>
      <c r="BO4277" s="18"/>
      <c r="BP4277" s="18"/>
      <c r="BQ4277" s="18"/>
    </row>
    <row r="4278" spans="6:69" x14ac:dyDescent="0.25">
      <c r="F4278" s="18"/>
      <c r="G4278" s="18"/>
      <c r="H4278" s="252"/>
      <c r="I4278" s="18"/>
      <c r="J4278" s="18"/>
      <c r="W4278" s="215"/>
      <c r="X4278" s="18"/>
      <c r="Y4278" s="31"/>
      <c r="Z4278" s="31"/>
      <c r="AA4278" s="43"/>
      <c r="AB4278" s="18"/>
      <c r="AC4278" s="18"/>
      <c r="AE4278" s="18"/>
      <c r="AF4278" s="18"/>
      <c r="AG4278" s="18"/>
      <c r="AI4278" s="18"/>
      <c r="AK4278" s="18"/>
      <c r="AL4278" s="18"/>
      <c r="AN4278" s="36"/>
      <c r="AO4278" s="36"/>
      <c r="AP4278" s="36"/>
      <c r="AQ4278" s="36"/>
      <c r="AR4278" s="36"/>
      <c r="AS4278" s="18"/>
      <c r="AT4278" s="18"/>
      <c r="AU4278" s="18"/>
      <c r="AV4278" s="18"/>
      <c r="AW4278" s="18"/>
      <c r="AX4278" s="18"/>
      <c r="AY4278" s="18"/>
      <c r="AZ4278" s="18"/>
      <c r="BA4278" s="18"/>
      <c r="BB4278" s="18"/>
      <c r="BC4278" s="18"/>
      <c r="BD4278" s="18"/>
      <c r="BE4278" s="18"/>
      <c r="BF4278" s="18"/>
      <c r="BG4278" s="18"/>
      <c r="BH4278" s="18"/>
      <c r="BI4278" s="18"/>
      <c r="BJ4278" s="18"/>
      <c r="BK4278" s="18"/>
      <c r="BL4278" s="18"/>
      <c r="BM4278" s="18"/>
      <c r="BN4278" s="18"/>
      <c r="BO4278" s="18"/>
      <c r="BP4278" s="18"/>
      <c r="BQ4278" s="18"/>
    </row>
    <row r="4279" spans="6:69" x14ac:dyDescent="0.25">
      <c r="F4279" s="18"/>
      <c r="G4279" s="18"/>
      <c r="H4279" s="252"/>
      <c r="I4279" s="18"/>
      <c r="J4279" s="18"/>
      <c r="W4279" s="215"/>
      <c r="X4279" s="18"/>
      <c r="Y4279" s="31"/>
      <c r="Z4279" s="31"/>
      <c r="AA4279" s="43"/>
      <c r="AB4279" s="18"/>
      <c r="AC4279" s="18"/>
      <c r="AE4279" s="18"/>
      <c r="AF4279" s="18"/>
      <c r="AG4279" s="18"/>
      <c r="AI4279" s="18"/>
      <c r="AK4279" s="18"/>
      <c r="AL4279" s="18"/>
      <c r="AN4279" s="36"/>
      <c r="AO4279" s="36"/>
      <c r="AP4279" s="36"/>
      <c r="AQ4279" s="36"/>
      <c r="AR4279" s="36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/>
      <c r="BC4279" s="18"/>
      <c r="BD4279" s="18"/>
      <c r="BE4279" s="18"/>
      <c r="BF4279" s="18"/>
      <c r="BG4279" s="18"/>
      <c r="BH4279" s="18"/>
      <c r="BI4279" s="18"/>
      <c r="BJ4279" s="18"/>
      <c r="BK4279" s="18"/>
      <c r="BL4279" s="18"/>
      <c r="BM4279" s="18"/>
      <c r="BN4279" s="18"/>
      <c r="BO4279" s="18"/>
      <c r="BP4279" s="18"/>
      <c r="BQ4279" s="18"/>
    </row>
    <row r="4280" spans="6:69" x14ac:dyDescent="0.25">
      <c r="F4280" s="18"/>
      <c r="G4280" s="18"/>
      <c r="H4280" s="252"/>
      <c r="I4280" s="18"/>
      <c r="J4280" s="18"/>
      <c r="W4280" s="215"/>
      <c r="X4280" s="18"/>
      <c r="Y4280" s="31"/>
      <c r="Z4280" s="31"/>
      <c r="AA4280" s="43"/>
      <c r="AB4280" s="18"/>
      <c r="AC4280" s="18"/>
      <c r="AE4280" s="18"/>
      <c r="AF4280" s="18"/>
      <c r="AG4280" s="18"/>
      <c r="AI4280" s="18"/>
      <c r="AK4280" s="18"/>
      <c r="AL4280" s="18"/>
      <c r="AN4280" s="36"/>
      <c r="AO4280" s="36"/>
      <c r="AP4280" s="36"/>
      <c r="AQ4280" s="36"/>
      <c r="AR4280" s="36"/>
      <c r="AS4280" s="18"/>
      <c r="AT4280" s="18"/>
      <c r="AU4280" s="18"/>
      <c r="AV4280" s="18"/>
      <c r="AW4280" s="18"/>
      <c r="AX4280" s="18"/>
      <c r="AY4280" s="18"/>
      <c r="AZ4280" s="18"/>
      <c r="BA4280" s="18"/>
      <c r="BB4280" s="18"/>
      <c r="BC4280" s="18"/>
      <c r="BD4280" s="18"/>
      <c r="BE4280" s="18"/>
      <c r="BF4280" s="18"/>
      <c r="BG4280" s="18"/>
      <c r="BH4280" s="18"/>
      <c r="BI4280" s="18"/>
      <c r="BJ4280" s="18"/>
      <c r="BK4280" s="18"/>
      <c r="BL4280" s="18"/>
      <c r="BM4280" s="18"/>
      <c r="BN4280" s="18"/>
      <c r="BO4280" s="18"/>
      <c r="BP4280" s="18"/>
      <c r="BQ4280" s="18"/>
    </row>
    <row r="4281" spans="6:69" x14ac:dyDescent="0.25">
      <c r="F4281" s="18"/>
      <c r="G4281" s="18"/>
      <c r="H4281" s="252"/>
      <c r="I4281" s="18"/>
      <c r="J4281" s="18"/>
      <c r="W4281" s="215"/>
      <c r="X4281" s="18"/>
      <c r="Y4281" s="31"/>
      <c r="Z4281" s="31"/>
      <c r="AA4281" s="43"/>
      <c r="AB4281" s="18"/>
      <c r="AC4281" s="18"/>
      <c r="AE4281" s="18"/>
      <c r="AF4281" s="18"/>
      <c r="AG4281" s="18"/>
      <c r="AI4281" s="18"/>
      <c r="AK4281" s="18"/>
      <c r="AL4281" s="18"/>
      <c r="AN4281" s="36"/>
      <c r="AO4281" s="36"/>
      <c r="AP4281" s="36"/>
      <c r="AQ4281" s="36"/>
      <c r="AR4281" s="36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G4281" s="18"/>
      <c r="BH4281" s="18"/>
      <c r="BI4281" s="18"/>
      <c r="BJ4281" s="18"/>
      <c r="BK4281" s="18"/>
      <c r="BL4281" s="18"/>
      <c r="BM4281" s="18"/>
      <c r="BN4281" s="18"/>
      <c r="BO4281" s="18"/>
      <c r="BP4281" s="18"/>
      <c r="BQ4281" s="18"/>
    </row>
    <row r="4282" spans="6:69" x14ac:dyDescent="0.25">
      <c r="F4282" s="18"/>
      <c r="G4282" s="18"/>
      <c r="H4282" s="252"/>
      <c r="I4282" s="18"/>
      <c r="J4282" s="18"/>
      <c r="W4282" s="215"/>
      <c r="X4282" s="18"/>
      <c r="Y4282" s="31"/>
      <c r="Z4282" s="31"/>
      <c r="AA4282" s="43"/>
      <c r="AB4282" s="18"/>
      <c r="AC4282" s="18"/>
      <c r="AE4282" s="18"/>
      <c r="AF4282" s="18"/>
      <c r="AG4282" s="18"/>
      <c r="AI4282" s="18"/>
      <c r="AK4282" s="18"/>
      <c r="AL4282" s="18"/>
      <c r="AN4282" s="36"/>
      <c r="AO4282" s="36"/>
      <c r="AP4282" s="36"/>
      <c r="AQ4282" s="36"/>
      <c r="AR4282" s="36"/>
      <c r="AS4282" s="18"/>
      <c r="AT4282" s="18"/>
      <c r="AU4282" s="18"/>
      <c r="AV4282" s="18"/>
      <c r="AW4282" s="18"/>
      <c r="AX4282" s="18"/>
      <c r="AY4282" s="18"/>
      <c r="AZ4282" s="18"/>
      <c r="BA4282" s="18"/>
      <c r="BB4282" s="18"/>
      <c r="BC4282" s="18"/>
      <c r="BD4282" s="18"/>
      <c r="BE4282" s="18"/>
      <c r="BF4282" s="18"/>
      <c r="BG4282" s="18"/>
      <c r="BH4282" s="18"/>
      <c r="BI4282" s="18"/>
      <c r="BJ4282" s="18"/>
      <c r="BK4282" s="18"/>
      <c r="BL4282" s="18"/>
      <c r="BM4282" s="18"/>
      <c r="BN4282" s="18"/>
      <c r="BO4282" s="18"/>
      <c r="BP4282" s="18"/>
      <c r="BQ4282" s="18"/>
    </row>
    <row r="4283" spans="6:69" x14ac:dyDescent="0.25">
      <c r="F4283" s="18"/>
      <c r="G4283" s="18"/>
      <c r="H4283" s="252"/>
      <c r="I4283" s="18"/>
      <c r="J4283" s="18"/>
      <c r="W4283" s="215"/>
      <c r="X4283" s="18"/>
      <c r="Y4283" s="31"/>
      <c r="Z4283" s="31"/>
      <c r="AA4283" s="43"/>
      <c r="AB4283" s="18"/>
      <c r="AC4283" s="18"/>
      <c r="AE4283" s="18"/>
      <c r="AF4283" s="18"/>
      <c r="AG4283" s="18"/>
      <c r="AI4283" s="18"/>
      <c r="AK4283" s="18"/>
      <c r="AL4283" s="18"/>
      <c r="AN4283" s="36"/>
      <c r="AO4283" s="36"/>
      <c r="AP4283" s="36"/>
      <c r="AQ4283" s="36"/>
      <c r="AR4283" s="36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G4283" s="18"/>
      <c r="BH4283" s="18"/>
      <c r="BI4283" s="18"/>
      <c r="BJ4283" s="18"/>
      <c r="BK4283" s="18"/>
      <c r="BL4283" s="18"/>
      <c r="BM4283" s="18"/>
      <c r="BN4283" s="18"/>
      <c r="BO4283" s="18"/>
      <c r="BP4283" s="18"/>
      <c r="BQ4283" s="18"/>
    </row>
    <row r="4284" spans="6:69" x14ac:dyDescent="0.25">
      <c r="F4284" s="18"/>
      <c r="G4284" s="18"/>
      <c r="H4284" s="252"/>
      <c r="I4284" s="18"/>
      <c r="J4284" s="18"/>
      <c r="W4284" s="215"/>
      <c r="X4284" s="18"/>
      <c r="Y4284" s="31"/>
      <c r="Z4284" s="31"/>
      <c r="AA4284" s="43"/>
      <c r="AB4284" s="18"/>
      <c r="AC4284" s="18"/>
      <c r="AE4284" s="18"/>
      <c r="AF4284" s="18"/>
      <c r="AG4284" s="18"/>
      <c r="AI4284" s="18"/>
      <c r="AK4284" s="18"/>
      <c r="AL4284" s="18"/>
      <c r="AN4284" s="36"/>
      <c r="AO4284" s="36"/>
      <c r="AP4284" s="36"/>
      <c r="AQ4284" s="36"/>
      <c r="AR4284" s="36"/>
      <c r="AS4284" s="18"/>
      <c r="AT4284" s="18"/>
      <c r="AU4284" s="18"/>
      <c r="AV4284" s="18"/>
      <c r="AW4284" s="18"/>
      <c r="AX4284" s="18"/>
      <c r="AY4284" s="18"/>
      <c r="AZ4284" s="18"/>
      <c r="BA4284" s="18"/>
      <c r="BB4284" s="18"/>
      <c r="BC4284" s="18"/>
      <c r="BD4284" s="18"/>
      <c r="BE4284" s="18"/>
      <c r="BF4284" s="18"/>
      <c r="BG4284" s="18"/>
      <c r="BH4284" s="18"/>
      <c r="BI4284" s="18"/>
      <c r="BJ4284" s="18"/>
      <c r="BK4284" s="18"/>
      <c r="BL4284" s="18"/>
      <c r="BM4284" s="18"/>
      <c r="BN4284" s="18"/>
      <c r="BO4284" s="18"/>
      <c r="BP4284" s="18"/>
      <c r="BQ4284" s="18"/>
    </row>
    <row r="4285" spans="6:69" x14ac:dyDescent="0.25">
      <c r="F4285" s="18"/>
      <c r="G4285" s="18"/>
      <c r="H4285" s="252"/>
      <c r="I4285" s="18"/>
      <c r="J4285" s="18"/>
      <c r="W4285" s="215"/>
      <c r="X4285" s="18"/>
      <c r="Y4285" s="31"/>
      <c r="Z4285" s="31"/>
      <c r="AA4285" s="43"/>
      <c r="AB4285" s="18"/>
      <c r="AC4285" s="18"/>
      <c r="AE4285" s="18"/>
      <c r="AF4285" s="18"/>
      <c r="AG4285" s="18"/>
      <c r="AI4285" s="18"/>
      <c r="AK4285" s="18"/>
      <c r="AL4285" s="18"/>
      <c r="AN4285" s="36"/>
      <c r="AO4285" s="36"/>
      <c r="AP4285" s="36"/>
      <c r="AQ4285" s="36"/>
      <c r="AR4285" s="36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G4285" s="18"/>
      <c r="BH4285" s="18"/>
      <c r="BI4285" s="18"/>
      <c r="BJ4285" s="18"/>
      <c r="BK4285" s="18"/>
      <c r="BL4285" s="18"/>
      <c r="BM4285" s="18"/>
      <c r="BN4285" s="18"/>
      <c r="BO4285" s="18"/>
      <c r="BP4285" s="18"/>
      <c r="BQ4285" s="18"/>
    </row>
    <row r="4286" spans="6:69" x14ac:dyDescent="0.25">
      <c r="F4286" s="18"/>
      <c r="G4286" s="18"/>
      <c r="H4286" s="252"/>
      <c r="I4286" s="18"/>
      <c r="J4286" s="18"/>
      <c r="W4286" s="215"/>
      <c r="X4286" s="18"/>
      <c r="Y4286" s="31"/>
      <c r="Z4286" s="31"/>
      <c r="AA4286" s="43"/>
      <c r="AB4286" s="18"/>
      <c r="AC4286" s="18"/>
      <c r="AE4286" s="18"/>
      <c r="AF4286" s="18"/>
      <c r="AG4286" s="18"/>
      <c r="AI4286" s="18"/>
      <c r="AK4286" s="18"/>
      <c r="AL4286" s="18"/>
      <c r="AN4286" s="36"/>
      <c r="AO4286" s="36"/>
      <c r="AP4286" s="36"/>
      <c r="AQ4286" s="36"/>
      <c r="AR4286" s="36"/>
      <c r="AS4286" s="18"/>
      <c r="AT4286" s="18"/>
      <c r="AU4286" s="18"/>
      <c r="AV4286" s="18"/>
      <c r="AW4286" s="18"/>
      <c r="AX4286" s="18"/>
      <c r="AY4286" s="18"/>
      <c r="AZ4286" s="18"/>
      <c r="BA4286" s="18"/>
      <c r="BB4286" s="18"/>
      <c r="BC4286" s="18"/>
      <c r="BD4286" s="18"/>
      <c r="BE4286" s="18"/>
      <c r="BF4286" s="18"/>
      <c r="BG4286" s="18"/>
      <c r="BH4286" s="18"/>
      <c r="BI4286" s="18"/>
      <c r="BJ4286" s="18"/>
      <c r="BK4286" s="18"/>
      <c r="BL4286" s="18"/>
      <c r="BM4286" s="18"/>
      <c r="BN4286" s="18"/>
      <c r="BO4286" s="18"/>
      <c r="BP4286" s="18"/>
      <c r="BQ4286" s="18"/>
    </row>
    <row r="4287" spans="6:69" x14ac:dyDescent="0.25">
      <c r="F4287" s="18"/>
      <c r="G4287" s="18"/>
      <c r="H4287" s="252"/>
      <c r="I4287" s="18"/>
      <c r="J4287" s="18"/>
      <c r="W4287" s="215"/>
      <c r="X4287" s="18"/>
      <c r="Y4287" s="31"/>
      <c r="Z4287" s="31"/>
      <c r="AA4287" s="43"/>
      <c r="AB4287" s="18"/>
      <c r="AC4287" s="18"/>
      <c r="AE4287" s="18"/>
      <c r="AF4287" s="18"/>
      <c r="AG4287" s="18"/>
      <c r="AI4287" s="18"/>
      <c r="AK4287" s="18"/>
      <c r="AL4287" s="18"/>
      <c r="AN4287" s="36"/>
      <c r="AO4287" s="36"/>
      <c r="AP4287" s="36"/>
      <c r="AQ4287" s="36"/>
      <c r="AR4287" s="36"/>
      <c r="AS4287" s="18"/>
      <c r="AT4287" s="18"/>
      <c r="AU4287" s="18"/>
      <c r="AV4287" s="18"/>
      <c r="AW4287" s="18"/>
      <c r="AX4287" s="18"/>
      <c r="AY4287" s="18"/>
      <c r="AZ4287" s="18"/>
      <c r="BA4287" s="18"/>
      <c r="BB4287" s="18"/>
      <c r="BC4287" s="18"/>
      <c r="BD4287" s="18"/>
      <c r="BE4287" s="18"/>
      <c r="BF4287" s="18"/>
      <c r="BG4287" s="18"/>
      <c r="BH4287" s="18"/>
      <c r="BI4287" s="18"/>
      <c r="BJ4287" s="18"/>
      <c r="BK4287" s="18"/>
      <c r="BL4287" s="18"/>
      <c r="BM4287" s="18"/>
      <c r="BN4287" s="18"/>
      <c r="BO4287" s="18"/>
      <c r="BP4287" s="18"/>
      <c r="BQ4287" s="18"/>
    </row>
    <row r="4288" spans="6:69" x14ac:dyDescent="0.25">
      <c r="F4288" s="18"/>
      <c r="G4288" s="18"/>
      <c r="H4288" s="252"/>
      <c r="I4288" s="18"/>
      <c r="J4288" s="18"/>
      <c r="W4288" s="215"/>
      <c r="X4288" s="18"/>
      <c r="Y4288" s="31"/>
      <c r="Z4288" s="31"/>
      <c r="AA4288" s="43"/>
      <c r="AB4288" s="18"/>
      <c r="AC4288" s="18"/>
      <c r="AE4288" s="18"/>
      <c r="AF4288" s="18"/>
      <c r="AG4288" s="18"/>
      <c r="AI4288" s="18"/>
      <c r="AK4288" s="18"/>
      <c r="AL4288" s="18"/>
      <c r="AN4288" s="36"/>
      <c r="AO4288" s="36"/>
      <c r="AP4288" s="36"/>
      <c r="AQ4288" s="36"/>
      <c r="AR4288" s="36"/>
      <c r="AS4288" s="18"/>
      <c r="AT4288" s="18"/>
      <c r="AU4288" s="18"/>
      <c r="AV4288" s="18"/>
      <c r="AW4288" s="18"/>
      <c r="AX4288" s="18"/>
      <c r="AY4288" s="18"/>
      <c r="AZ4288" s="18"/>
      <c r="BA4288" s="18"/>
      <c r="BB4288" s="18"/>
      <c r="BC4288" s="18"/>
      <c r="BD4288" s="18"/>
      <c r="BE4288" s="18"/>
      <c r="BF4288" s="18"/>
      <c r="BG4288" s="18"/>
      <c r="BH4288" s="18"/>
      <c r="BI4288" s="18"/>
      <c r="BJ4288" s="18"/>
      <c r="BK4288" s="18"/>
      <c r="BL4288" s="18"/>
      <c r="BM4288" s="18"/>
      <c r="BN4288" s="18"/>
      <c r="BO4288" s="18"/>
      <c r="BP4288" s="18"/>
      <c r="BQ4288" s="18"/>
    </row>
    <row r="4289" spans="6:69" x14ac:dyDescent="0.25">
      <c r="F4289" s="18"/>
      <c r="G4289" s="18"/>
      <c r="H4289" s="252"/>
      <c r="I4289" s="18"/>
      <c r="J4289" s="18"/>
      <c r="W4289" s="215"/>
      <c r="X4289" s="18"/>
      <c r="Y4289" s="31"/>
      <c r="Z4289" s="31"/>
      <c r="AA4289" s="43"/>
      <c r="AB4289" s="18"/>
      <c r="AC4289" s="18"/>
      <c r="AE4289" s="18"/>
      <c r="AF4289" s="18"/>
      <c r="AG4289" s="18"/>
      <c r="AI4289" s="18"/>
      <c r="AK4289" s="18"/>
      <c r="AL4289" s="18"/>
      <c r="AN4289" s="36"/>
      <c r="AO4289" s="36"/>
      <c r="AP4289" s="36"/>
      <c r="AQ4289" s="36"/>
      <c r="AR4289" s="36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/>
      <c r="BC4289" s="18"/>
      <c r="BD4289" s="18"/>
      <c r="BE4289" s="18"/>
      <c r="BF4289" s="18"/>
      <c r="BG4289" s="18"/>
      <c r="BH4289" s="18"/>
      <c r="BI4289" s="18"/>
      <c r="BJ4289" s="18"/>
      <c r="BK4289" s="18"/>
      <c r="BL4289" s="18"/>
      <c r="BM4289" s="18"/>
      <c r="BN4289" s="18"/>
      <c r="BO4289" s="18"/>
      <c r="BP4289" s="18"/>
      <c r="BQ4289" s="18"/>
    </row>
    <row r="4290" spans="6:69" x14ac:dyDescent="0.25">
      <c r="F4290" s="18"/>
      <c r="G4290" s="18"/>
      <c r="H4290" s="252"/>
      <c r="I4290" s="18"/>
      <c r="J4290" s="18"/>
      <c r="W4290" s="215"/>
      <c r="X4290" s="18"/>
      <c r="Y4290" s="31"/>
      <c r="Z4290" s="31"/>
      <c r="AA4290" s="43"/>
      <c r="AB4290" s="18"/>
      <c r="AC4290" s="18"/>
      <c r="AE4290" s="18"/>
      <c r="AF4290" s="18"/>
      <c r="AG4290" s="18"/>
      <c r="AI4290" s="18"/>
      <c r="AK4290" s="18"/>
      <c r="AL4290" s="18"/>
      <c r="AN4290" s="36"/>
      <c r="AO4290" s="36"/>
      <c r="AP4290" s="36"/>
      <c r="AQ4290" s="36"/>
      <c r="AR4290" s="36"/>
      <c r="AS4290" s="18"/>
      <c r="AT4290" s="18"/>
      <c r="AU4290" s="18"/>
      <c r="AV4290" s="18"/>
      <c r="AW4290" s="18"/>
      <c r="AX4290" s="18"/>
      <c r="AY4290" s="18"/>
      <c r="AZ4290" s="18"/>
      <c r="BA4290" s="18"/>
      <c r="BB4290" s="18"/>
      <c r="BC4290" s="18"/>
      <c r="BD4290" s="18"/>
      <c r="BE4290" s="18"/>
      <c r="BF4290" s="18"/>
      <c r="BG4290" s="18"/>
      <c r="BH4290" s="18"/>
      <c r="BI4290" s="18"/>
      <c r="BJ4290" s="18"/>
      <c r="BK4290" s="18"/>
      <c r="BL4290" s="18"/>
      <c r="BM4290" s="18"/>
      <c r="BN4290" s="18"/>
      <c r="BO4290" s="18"/>
      <c r="BP4290" s="18"/>
      <c r="BQ4290" s="18"/>
    </row>
    <row r="4291" spans="6:69" x14ac:dyDescent="0.25">
      <c r="F4291" s="18"/>
      <c r="G4291" s="18"/>
      <c r="H4291" s="252"/>
      <c r="I4291" s="18"/>
      <c r="J4291" s="18"/>
      <c r="W4291" s="215"/>
      <c r="X4291" s="18"/>
      <c r="Y4291" s="31"/>
      <c r="Z4291" s="31"/>
      <c r="AA4291" s="43"/>
      <c r="AB4291" s="18"/>
      <c r="AC4291" s="18"/>
      <c r="AE4291" s="18"/>
      <c r="AF4291" s="18"/>
      <c r="AG4291" s="18"/>
      <c r="AI4291" s="18"/>
      <c r="AK4291" s="18"/>
      <c r="AL4291" s="18"/>
      <c r="AN4291" s="36"/>
      <c r="AO4291" s="36"/>
      <c r="AP4291" s="36"/>
      <c r="AQ4291" s="36"/>
      <c r="AR4291" s="36"/>
      <c r="AS4291" s="18"/>
      <c r="AT4291" s="18"/>
      <c r="AU4291" s="18"/>
      <c r="AV4291" s="18"/>
      <c r="AW4291" s="18"/>
      <c r="AX4291" s="18"/>
      <c r="AY4291" s="18"/>
      <c r="AZ4291" s="18"/>
      <c r="BA4291" s="18"/>
      <c r="BB4291" s="18"/>
      <c r="BC4291" s="18"/>
      <c r="BD4291" s="18"/>
      <c r="BE4291" s="18"/>
      <c r="BF4291" s="18"/>
      <c r="BG4291" s="18"/>
      <c r="BH4291" s="18"/>
      <c r="BI4291" s="18"/>
      <c r="BJ4291" s="18"/>
      <c r="BK4291" s="18"/>
      <c r="BL4291" s="18"/>
      <c r="BM4291" s="18"/>
      <c r="BN4291" s="18"/>
      <c r="BO4291" s="18"/>
      <c r="BP4291" s="18"/>
      <c r="BQ4291" s="18"/>
    </row>
    <row r="4292" spans="6:69" x14ac:dyDescent="0.25">
      <c r="F4292" s="18"/>
      <c r="G4292" s="18"/>
      <c r="H4292" s="252"/>
      <c r="I4292" s="18"/>
      <c r="J4292" s="18"/>
      <c r="W4292" s="215"/>
      <c r="X4292" s="18"/>
      <c r="Y4292" s="31"/>
      <c r="Z4292" s="31"/>
      <c r="AA4292" s="43"/>
      <c r="AB4292" s="18"/>
      <c r="AC4292" s="18"/>
      <c r="AE4292" s="18"/>
      <c r="AF4292" s="18"/>
      <c r="AG4292" s="18"/>
      <c r="AI4292" s="18"/>
      <c r="AK4292" s="18"/>
      <c r="AL4292" s="18"/>
      <c r="AN4292" s="36"/>
      <c r="AO4292" s="36"/>
      <c r="AP4292" s="36"/>
      <c r="AQ4292" s="36"/>
      <c r="AR4292" s="36"/>
      <c r="AS4292" s="18"/>
      <c r="AT4292" s="18"/>
      <c r="AU4292" s="18"/>
      <c r="AV4292" s="18"/>
      <c r="AW4292" s="18"/>
      <c r="AX4292" s="18"/>
      <c r="AY4292" s="18"/>
      <c r="AZ4292" s="18"/>
      <c r="BA4292" s="18"/>
      <c r="BB4292" s="18"/>
      <c r="BC4292" s="18"/>
      <c r="BD4292" s="18"/>
      <c r="BE4292" s="18"/>
      <c r="BF4292" s="18"/>
      <c r="BG4292" s="18"/>
      <c r="BH4292" s="18"/>
      <c r="BI4292" s="18"/>
      <c r="BJ4292" s="18"/>
      <c r="BK4292" s="18"/>
      <c r="BL4292" s="18"/>
      <c r="BM4292" s="18"/>
      <c r="BN4292" s="18"/>
      <c r="BO4292" s="18"/>
      <c r="BP4292" s="18"/>
      <c r="BQ4292" s="18"/>
    </row>
    <row r="4293" spans="6:69" x14ac:dyDescent="0.25">
      <c r="F4293" s="18"/>
      <c r="G4293" s="18"/>
      <c r="H4293" s="252"/>
      <c r="I4293" s="18"/>
      <c r="J4293" s="18"/>
      <c r="W4293" s="215"/>
      <c r="X4293" s="18"/>
      <c r="Y4293" s="31"/>
      <c r="Z4293" s="31"/>
      <c r="AA4293" s="43"/>
      <c r="AB4293" s="18"/>
      <c r="AC4293" s="18"/>
      <c r="AE4293" s="18"/>
      <c r="AF4293" s="18"/>
      <c r="AG4293" s="18"/>
      <c r="AI4293" s="18"/>
      <c r="AK4293" s="18"/>
      <c r="AL4293" s="18"/>
      <c r="AN4293" s="36"/>
      <c r="AO4293" s="36"/>
      <c r="AP4293" s="36"/>
      <c r="AQ4293" s="36"/>
      <c r="AR4293" s="36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G4293" s="18"/>
      <c r="BH4293" s="18"/>
      <c r="BI4293" s="18"/>
      <c r="BJ4293" s="18"/>
      <c r="BK4293" s="18"/>
      <c r="BL4293" s="18"/>
      <c r="BM4293" s="18"/>
      <c r="BN4293" s="18"/>
      <c r="BO4293" s="18"/>
      <c r="BP4293" s="18"/>
      <c r="BQ4293" s="18"/>
    </row>
    <row r="4294" spans="6:69" x14ac:dyDescent="0.25">
      <c r="F4294" s="18"/>
      <c r="G4294" s="18"/>
      <c r="H4294" s="252"/>
      <c r="I4294" s="18"/>
      <c r="J4294" s="18"/>
      <c r="W4294" s="215"/>
      <c r="X4294" s="18"/>
      <c r="Y4294" s="31"/>
      <c r="Z4294" s="31"/>
      <c r="AA4294" s="43"/>
      <c r="AB4294" s="18"/>
      <c r="AC4294" s="18"/>
      <c r="AE4294" s="18"/>
      <c r="AF4294" s="18"/>
      <c r="AG4294" s="18"/>
      <c r="AI4294" s="18"/>
      <c r="AK4294" s="18"/>
      <c r="AL4294" s="18"/>
      <c r="AN4294" s="36"/>
      <c r="AO4294" s="36"/>
      <c r="AP4294" s="36"/>
      <c r="AQ4294" s="36"/>
      <c r="AR4294" s="36"/>
      <c r="AS4294" s="18"/>
      <c r="AT4294" s="18"/>
      <c r="AU4294" s="18"/>
      <c r="AV4294" s="18"/>
      <c r="AW4294" s="18"/>
      <c r="AX4294" s="18"/>
      <c r="AY4294" s="18"/>
      <c r="AZ4294" s="18"/>
      <c r="BA4294" s="18"/>
      <c r="BB4294" s="18"/>
      <c r="BC4294" s="18"/>
      <c r="BD4294" s="18"/>
      <c r="BE4294" s="18"/>
      <c r="BF4294" s="18"/>
      <c r="BG4294" s="18"/>
      <c r="BH4294" s="18"/>
      <c r="BI4294" s="18"/>
      <c r="BJ4294" s="18"/>
      <c r="BK4294" s="18"/>
      <c r="BL4294" s="18"/>
      <c r="BM4294" s="18"/>
      <c r="BN4294" s="18"/>
      <c r="BO4294" s="18"/>
      <c r="BP4294" s="18"/>
      <c r="BQ4294" s="18"/>
    </row>
    <row r="4295" spans="6:69" x14ac:dyDescent="0.25">
      <c r="F4295" s="18"/>
      <c r="G4295" s="18"/>
      <c r="H4295" s="252"/>
      <c r="I4295" s="18"/>
      <c r="J4295" s="18"/>
      <c r="W4295" s="215"/>
      <c r="X4295" s="18"/>
      <c r="Y4295" s="31"/>
      <c r="Z4295" s="31"/>
      <c r="AA4295" s="43"/>
      <c r="AB4295" s="18"/>
      <c r="AC4295" s="18"/>
      <c r="AE4295" s="18"/>
      <c r="AF4295" s="18"/>
      <c r="AG4295" s="18"/>
      <c r="AI4295" s="18"/>
      <c r="AK4295" s="18"/>
      <c r="AL4295" s="18"/>
      <c r="AN4295" s="36"/>
      <c r="AO4295" s="36"/>
      <c r="AP4295" s="36"/>
      <c r="AQ4295" s="36"/>
      <c r="AR4295" s="36"/>
      <c r="AS4295" s="18"/>
      <c r="AT4295" s="18"/>
      <c r="AU4295" s="18"/>
      <c r="AV4295" s="18"/>
      <c r="AW4295" s="18"/>
      <c r="AX4295" s="18"/>
      <c r="AY4295" s="18"/>
      <c r="AZ4295" s="18"/>
      <c r="BA4295" s="18"/>
      <c r="BB4295" s="18"/>
      <c r="BC4295" s="18"/>
      <c r="BD4295" s="18"/>
      <c r="BE4295" s="18"/>
      <c r="BF4295" s="18"/>
      <c r="BG4295" s="18"/>
      <c r="BH4295" s="18"/>
      <c r="BI4295" s="18"/>
      <c r="BJ4295" s="18"/>
      <c r="BK4295" s="18"/>
      <c r="BL4295" s="18"/>
      <c r="BM4295" s="18"/>
      <c r="BN4295" s="18"/>
      <c r="BO4295" s="18"/>
      <c r="BP4295" s="18"/>
      <c r="BQ4295" s="18"/>
    </row>
    <row r="4296" spans="6:69" x14ac:dyDescent="0.25">
      <c r="F4296" s="18"/>
      <c r="G4296" s="18"/>
      <c r="H4296" s="252"/>
      <c r="I4296" s="18"/>
      <c r="J4296" s="18"/>
      <c r="W4296" s="215"/>
      <c r="X4296" s="18"/>
      <c r="Y4296" s="31"/>
      <c r="Z4296" s="31"/>
      <c r="AA4296" s="43"/>
      <c r="AB4296" s="18"/>
      <c r="AC4296" s="18"/>
      <c r="AE4296" s="18"/>
      <c r="AF4296" s="18"/>
      <c r="AG4296" s="18"/>
      <c r="AI4296" s="18"/>
      <c r="AK4296" s="18"/>
      <c r="AL4296" s="18"/>
      <c r="AN4296" s="36"/>
      <c r="AO4296" s="36"/>
      <c r="AP4296" s="36"/>
      <c r="AQ4296" s="36"/>
      <c r="AR4296" s="36"/>
      <c r="AS4296" s="18"/>
      <c r="AT4296" s="18"/>
      <c r="AU4296" s="18"/>
      <c r="AV4296" s="18"/>
      <c r="AW4296" s="18"/>
      <c r="AX4296" s="18"/>
      <c r="AY4296" s="18"/>
      <c r="AZ4296" s="18"/>
      <c r="BA4296" s="18"/>
      <c r="BB4296" s="18"/>
      <c r="BC4296" s="18"/>
      <c r="BD4296" s="18"/>
      <c r="BE4296" s="18"/>
      <c r="BF4296" s="18"/>
      <c r="BG4296" s="18"/>
      <c r="BH4296" s="18"/>
      <c r="BI4296" s="18"/>
      <c r="BJ4296" s="18"/>
      <c r="BK4296" s="18"/>
      <c r="BL4296" s="18"/>
      <c r="BM4296" s="18"/>
      <c r="BN4296" s="18"/>
      <c r="BO4296" s="18"/>
      <c r="BP4296" s="18"/>
      <c r="BQ4296" s="18"/>
    </row>
    <row r="4297" spans="6:69" x14ac:dyDescent="0.25">
      <c r="F4297" s="18"/>
      <c r="G4297" s="18"/>
      <c r="H4297" s="252"/>
      <c r="I4297" s="18"/>
      <c r="J4297" s="18"/>
      <c r="W4297" s="215"/>
      <c r="X4297" s="18"/>
      <c r="Y4297" s="31"/>
      <c r="Z4297" s="31"/>
      <c r="AA4297" s="43"/>
      <c r="AB4297" s="18"/>
      <c r="AC4297" s="18"/>
      <c r="AE4297" s="18"/>
      <c r="AF4297" s="18"/>
      <c r="AG4297" s="18"/>
      <c r="AI4297" s="18"/>
      <c r="AK4297" s="18"/>
      <c r="AL4297" s="18"/>
      <c r="AN4297" s="36"/>
      <c r="AO4297" s="36"/>
      <c r="AP4297" s="36"/>
      <c r="AQ4297" s="36"/>
      <c r="AR4297" s="36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  <c r="BI4297" s="18"/>
      <c r="BJ4297" s="18"/>
      <c r="BK4297" s="18"/>
      <c r="BL4297" s="18"/>
      <c r="BM4297" s="18"/>
      <c r="BN4297" s="18"/>
      <c r="BO4297" s="18"/>
      <c r="BP4297" s="18"/>
      <c r="BQ4297" s="18"/>
    </row>
    <row r="4298" spans="6:69" x14ac:dyDescent="0.25">
      <c r="F4298" s="18"/>
      <c r="G4298" s="18"/>
      <c r="H4298" s="252"/>
      <c r="I4298" s="18"/>
      <c r="J4298" s="18"/>
      <c r="W4298" s="215"/>
      <c r="X4298" s="18"/>
      <c r="Y4298" s="31"/>
      <c r="Z4298" s="31"/>
      <c r="AA4298" s="43"/>
      <c r="AB4298" s="18"/>
      <c r="AC4298" s="18"/>
      <c r="AE4298" s="18"/>
      <c r="AF4298" s="18"/>
      <c r="AG4298" s="18"/>
      <c r="AI4298" s="18"/>
      <c r="AK4298" s="18"/>
      <c r="AL4298" s="18"/>
      <c r="AN4298" s="36"/>
      <c r="AO4298" s="36"/>
      <c r="AP4298" s="36"/>
      <c r="AQ4298" s="36"/>
      <c r="AR4298" s="36"/>
      <c r="AS4298" s="18"/>
      <c r="AT4298" s="18"/>
      <c r="AU4298" s="18"/>
      <c r="AV4298" s="18"/>
      <c r="AW4298" s="18"/>
      <c r="AX4298" s="18"/>
      <c r="AY4298" s="18"/>
      <c r="AZ4298" s="18"/>
      <c r="BA4298" s="18"/>
      <c r="BB4298" s="18"/>
      <c r="BC4298" s="18"/>
      <c r="BD4298" s="18"/>
      <c r="BE4298" s="18"/>
      <c r="BF4298" s="18"/>
      <c r="BG4298" s="18"/>
      <c r="BH4298" s="18"/>
      <c r="BI4298" s="18"/>
      <c r="BJ4298" s="18"/>
      <c r="BK4298" s="18"/>
      <c r="BL4298" s="18"/>
      <c r="BM4298" s="18"/>
      <c r="BN4298" s="18"/>
      <c r="BO4298" s="18"/>
      <c r="BP4298" s="18"/>
      <c r="BQ4298" s="18"/>
    </row>
    <row r="4299" spans="6:69" x14ac:dyDescent="0.25">
      <c r="F4299" s="18"/>
      <c r="G4299" s="18"/>
      <c r="H4299" s="252"/>
      <c r="I4299" s="18"/>
      <c r="J4299" s="18"/>
      <c r="W4299" s="215"/>
      <c r="X4299" s="18"/>
      <c r="Y4299" s="31"/>
      <c r="Z4299" s="31"/>
      <c r="AA4299" s="43"/>
      <c r="AB4299" s="18"/>
      <c r="AC4299" s="18"/>
      <c r="AE4299" s="18"/>
      <c r="AF4299" s="18"/>
      <c r="AG4299" s="18"/>
      <c r="AI4299" s="18"/>
      <c r="AK4299" s="18"/>
      <c r="AL4299" s="18"/>
      <c r="AN4299" s="36"/>
      <c r="AO4299" s="36"/>
      <c r="AP4299" s="36"/>
      <c r="AQ4299" s="36"/>
      <c r="AR4299" s="36"/>
      <c r="AS4299" s="18"/>
      <c r="AT4299" s="18"/>
      <c r="AU4299" s="18"/>
      <c r="AV4299" s="18"/>
      <c r="AW4299" s="18"/>
      <c r="AX4299" s="18"/>
      <c r="AY4299" s="18"/>
      <c r="AZ4299" s="18"/>
      <c r="BA4299" s="18"/>
      <c r="BB4299" s="18"/>
      <c r="BC4299" s="18"/>
      <c r="BD4299" s="18"/>
      <c r="BE4299" s="18"/>
      <c r="BF4299" s="18"/>
      <c r="BG4299" s="18"/>
      <c r="BH4299" s="18"/>
      <c r="BI4299" s="18"/>
      <c r="BJ4299" s="18"/>
      <c r="BK4299" s="18"/>
      <c r="BL4299" s="18"/>
      <c r="BM4299" s="18"/>
      <c r="BN4299" s="18"/>
      <c r="BO4299" s="18"/>
      <c r="BP4299" s="18"/>
      <c r="BQ4299" s="18"/>
    </row>
    <row r="4300" spans="6:69" x14ac:dyDescent="0.25">
      <c r="F4300" s="18"/>
      <c r="G4300" s="18"/>
      <c r="H4300" s="252"/>
      <c r="I4300" s="18"/>
      <c r="J4300" s="18"/>
      <c r="W4300" s="215"/>
      <c r="X4300" s="18"/>
      <c r="Y4300" s="31"/>
      <c r="Z4300" s="31"/>
      <c r="AA4300" s="43"/>
      <c r="AB4300" s="18"/>
      <c r="AC4300" s="18"/>
      <c r="AE4300" s="18"/>
      <c r="AF4300" s="18"/>
      <c r="AG4300" s="18"/>
      <c r="AI4300" s="18"/>
      <c r="AK4300" s="18"/>
      <c r="AL4300" s="18"/>
      <c r="AN4300" s="36"/>
      <c r="AO4300" s="36"/>
      <c r="AP4300" s="36"/>
      <c r="AQ4300" s="36"/>
      <c r="AR4300" s="36"/>
      <c r="AS4300" s="18"/>
      <c r="AT4300" s="18"/>
      <c r="AU4300" s="18"/>
      <c r="AV4300" s="18"/>
      <c r="AW4300" s="18"/>
      <c r="AX4300" s="18"/>
      <c r="AY4300" s="18"/>
      <c r="AZ4300" s="18"/>
      <c r="BA4300" s="18"/>
      <c r="BB4300" s="18"/>
      <c r="BC4300" s="18"/>
      <c r="BD4300" s="18"/>
      <c r="BE4300" s="18"/>
      <c r="BF4300" s="18"/>
      <c r="BG4300" s="18"/>
      <c r="BH4300" s="18"/>
      <c r="BI4300" s="18"/>
      <c r="BJ4300" s="18"/>
      <c r="BK4300" s="18"/>
      <c r="BL4300" s="18"/>
      <c r="BM4300" s="18"/>
      <c r="BN4300" s="18"/>
      <c r="BO4300" s="18"/>
      <c r="BP4300" s="18"/>
      <c r="BQ4300" s="18"/>
    </row>
    <row r="4301" spans="6:69" x14ac:dyDescent="0.25">
      <c r="F4301" s="18"/>
      <c r="G4301" s="18"/>
      <c r="H4301" s="252"/>
      <c r="I4301" s="18"/>
      <c r="J4301" s="18"/>
      <c r="W4301" s="215"/>
      <c r="X4301" s="18"/>
      <c r="Y4301" s="31"/>
      <c r="Z4301" s="31"/>
      <c r="AA4301" s="43"/>
      <c r="AB4301" s="18"/>
      <c r="AC4301" s="18"/>
      <c r="AE4301" s="18"/>
      <c r="AF4301" s="18"/>
      <c r="AG4301" s="18"/>
      <c r="AI4301" s="18"/>
      <c r="AK4301" s="18"/>
      <c r="AL4301" s="18"/>
      <c r="AN4301" s="36"/>
      <c r="AO4301" s="36"/>
      <c r="AP4301" s="36"/>
      <c r="AQ4301" s="36"/>
      <c r="AR4301" s="36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G4301" s="18"/>
      <c r="BH4301" s="18"/>
      <c r="BI4301" s="18"/>
      <c r="BJ4301" s="18"/>
      <c r="BK4301" s="18"/>
      <c r="BL4301" s="18"/>
      <c r="BM4301" s="18"/>
      <c r="BN4301" s="18"/>
      <c r="BO4301" s="18"/>
      <c r="BP4301" s="18"/>
      <c r="BQ4301" s="18"/>
    </row>
    <row r="4302" spans="6:69" x14ac:dyDescent="0.25">
      <c r="F4302" s="18"/>
      <c r="G4302" s="18"/>
      <c r="H4302" s="252"/>
      <c r="I4302" s="18"/>
      <c r="J4302" s="18"/>
      <c r="W4302" s="215"/>
      <c r="X4302" s="18"/>
      <c r="Y4302" s="31"/>
      <c r="Z4302" s="31"/>
      <c r="AA4302" s="43"/>
      <c r="AB4302" s="18"/>
      <c r="AC4302" s="18"/>
      <c r="AE4302" s="18"/>
      <c r="AF4302" s="18"/>
      <c r="AG4302" s="18"/>
      <c r="AI4302" s="18"/>
      <c r="AK4302" s="18"/>
      <c r="AL4302" s="18"/>
      <c r="AN4302" s="36"/>
      <c r="AO4302" s="36"/>
      <c r="AP4302" s="36"/>
      <c r="AQ4302" s="36"/>
      <c r="AR4302" s="36"/>
      <c r="AS4302" s="18"/>
      <c r="AT4302" s="18"/>
      <c r="AU4302" s="18"/>
      <c r="AV4302" s="18"/>
      <c r="AW4302" s="18"/>
      <c r="AX4302" s="18"/>
      <c r="AY4302" s="18"/>
      <c r="AZ4302" s="18"/>
      <c r="BA4302" s="18"/>
      <c r="BB4302" s="18"/>
      <c r="BC4302" s="18"/>
      <c r="BD4302" s="18"/>
      <c r="BE4302" s="18"/>
      <c r="BF4302" s="18"/>
      <c r="BG4302" s="18"/>
      <c r="BH4302" s="18"/>
      <c r="BI4302" s="18"/>
      <c r="BJ4302" s="18"/>
      <c r="BK4302" s="18"/>
      <c r="BL4302" s="18"/>
      <c r="BM4302" s="18"/>
      <c r="BN4302" s="18"/>
      <c r="BO4302" s="18"/>
      <c r="BP4302" s="18"/>
      <c r="BQ4302" s="18"/>
    </row>
    <row r="4303" spans="6:69" x14ac:dyDescent="0.25">
      <c r="F4303" s="18"/>
      <c r="G4303" s="18"/>
      <c r="H4303" s="252"/>
      <c r="I4303" s="18"/>
      <c r="J4303" s="18"/>
      <c r="W4303" s="215"/>
      <c r="X4303" s="18"/>
      <c r="Y4303" s="31"/>
      <c r="Z4303" s="31"/>
      <c r="AA4303" s="43"/>
      <c r="AB4303" s="18"/>
      <c r="AC4303" s="18"/>
      <c r="AE4303" s="18"/>
      <c r="AF4303" s="18"/>
      <c r="AG4303" s="18"/>
      <c r="AI4303" s="18"/>
      <c r="AK4303" s="18"/>
      <c r="AL4303" s="18"/>
      <c r="AN4303" s="36"/>
      <c r="AO4303" s="36"/>
      <c r="AP4303" s="36"/>
      <c r="AQ4303" s="36"/>
      <c r="AR4303" s="36"/>
      <c r="AS4303" s="18"/>
      <c r="AT4303" s="18"/>
      <c r="AU4303" s="18"/>
      <c r="AV4303" s="18"/>
      <c r="AW4303" s="18"/>
      <c r="AX4303" s="18"/>
      <c r="AY4303" s="18"/>
      <c r="AZ4303" s="18"/>
      <c r="BA4303" s="18"/>
      <c r="BB4303" s="18"/>
      <c r="BC4303" s="18"/>
      <c r="BD4303" s="18"/>
      <c r="BE4303" s="18"/>
      <c r="BF4303" s="18"/>
      <c r="BG4303" s="18"/>
      <c r="BH4303" s="18"/>
      <c r="BI4303" s="18"/>
      <c r="BJ4303" s="18"/>
      <c r="BK4303" s="18"/>
      <c r="BL4303" s="18"/>
      <c r="BM4303" s="18"/>
      <c r="BN4303" s="18"/>
      <c r="BO4303" s="18"/>
      <c r="BP4303" s="18"/>
      <c r="BQ4303" s="18"/>
    </row>
    <row r="4304" spans="6:69" x14ac:dyDescent="0.25">
      <c r="F4304" s="18"/>
      <c r="G4304" s="18"/>
      <c r="H4304" s="252"/>
      <c r="I4304" s="18"/>
      <c r="J4304" s="18"/>
      <c r="W4304" s="215"/>
      <c r="X4304" s="18"/>
      <c r="Y4304" s="31"/>
      <c r="Z4304" s="31"/>
      <c r="AA4304" s="43"/>
      <c r="AB4304" s="18"/>
      <c r="AC4304" s="18"/>
      <c r="AE4304" s="18"/>
      <c r="AF4304" s="18"/>
      <c r="AG4304" s="18"/>
      <c r="AI4304" s="18"/>
      <c r="AK4304" s="18"/>
      <c r="AL4304" s="18"/>
      <c r="AN4304" s="36"/>
      <c r="AO4304" s="36"/>
      <c r="AP4304" s="36"/>
      <c r="AQ4304" s="36"/>
      <c r="AR4304" s="36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G4304" s="18"/>
      <c r="BH4304" s="18"/>
      <c r="BI4304" s="18"/>
      <c r="BJ4304" s="18"/>
      <c r="BK4304" s="18"/>
      <c r="BL4304" s="18"/>
      <c r="BM4304" s="18"/>
      <c r="BN4304" s="18"/>
      <c r="BO4304" s="18"/>
      <c r="BP4304" s="18"/>
      <c r="BQ4304" s="18"/>
    </row>
    <row r="4305" spans="6:69" x14ac:dyDescent="0.25">
      <c r="F4305" s="18"/>
      <c r="G4305" s="18"/>
      <c r="H4305" s="252"/>
      <c r="I4305" s="18"/>
      <c r="J4305" s="18"/>
      <c r="W4305" s="215"/>
      <c r="X4305" s="18"/>
      <c r="Y4305" s="31"/>
      <c r="Z4305" s="31"/>
      <c r="AA4305" s="43"/>
      <c r="AB4305" s="18"/>
      <c r="AC4305" s="18"/>
      <c r="AE4305" s="18"/>
      <c r="AF4305" s="18"/>
      <c r="AG4305" s="18"/>
      <c r="AI4305" s="18"/>
      <c r="AK4305" s="18"/>
      <c r="AL4305" s="18"/>
      <c r="AN4305" s="36"/>
      <c r="AO4305" s="36"/>
      <c r="AP4305" s="36"/>
      <c r="AQ4305" s="36"/>
      <c r="AR4305" s="36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G4305" s="18"/>
      <c r="BH4305" s="18"/>
      <c r="BI4305" s="18"/>
      <c r="BJ4305" s="18"/>
      <c r="BK4305" s="18"/>
      <c r="BL4305" s="18"/>
      <c r="BM4305" s="18"/>
      <c r="BN4305" s="18"/>
      <c r="BO4305" s="18"/>
      <c r="BP4305" s="18"/>
      <c r="BQ4305" s="18"/>
    </row>
    <row r="4306" spans="6:69" x14ac:dyDescent="0.25">
      <c r="F4306" s="18"/>
      <c r="G4306" s="18"/>
      <c r="H4306" s="252"/>
      <c r="I4306" s="18"/>
      <c r="J4306" s="18"/>
      <c r="W4306" s="215"/>
      <c r="X4306" s="18"/>
      <c r="Y4306" s="31"/>
      <c r="Z4306" s="31"/>
      <c r="AA4306" s="43"/>
      <c r="AB4306" s="18"/>
      <c r="AC4306" s="18"/>
      <c r="AE4306" s="18"/>
      <c r="AF4306" s="18"/>
      <c r="AG4306" s="18"/>
      <c r="AI4306" s="18"/>
      <c r="AK4306" s="18"/>
      <c r="AL4306" s="18"/>
      <c r="AN4306" s="36"/>
      <c r="AO4306" s="36"/>
      <c r="AP4306" s="36"/>
      <c r="AQ4306" s="36"/>
      <c r="AR4306" s="36"/>
      <c r="AS4306" s="18"/>
      <c r="AT4306" s="18"/>
      <c r="AU4306" s="18"/>
      <c r="AV4306" s="18"/>
      <c r="AW4306" s="18"/>
      <c r="AX4306" s="18"/>
      <c r="AY4306" s="18"/>
      <c r="AZ4306" s="18"/>
      <c r="BA4306" s="18"/>
      <c r="BB4306" s="18"/>
      <c r="BC4306" s="18"/>
      <c r="BD4306" s="18"/>
      <c r="BE4306" s="18"/>
      <c r="BF4306" s="18"/>
      <c r="BG4306" s="18"/>
      <c r="BH4306" s="18"/>
      <c r="BI4306" s="18"/>
      <c r="BJ4306" s="18"/>
      <c r="BK4306" s="18"/>
      <c r="BL4306" s="18"/>
      <c r="BM4306" s="18"/>
      <c r="BN4306" s="18"/>
      <c r="BO4306" s="18"/>
      <c r="BP4306" s="18"/>
      <c r="BQ4306" s="18"/>
    </row>
    <row r="4307" spans="6:69" x14ac:dyDescent="0.25">
      <c r="F4307" s="18"/>
      <c r="G4307" s="18"/>
      <c r="H4307" s="252"/>
      <c r="I4307" s="18"/>
      <c r="J4307" s="18"/>
      <c r="W4307" s="215"/>
      <c r="X4307" s="18"/>
      <c r="Y4307" s="31"/>
      <c r="Z4307" s="31"/>
      <c r="AA4307" s="43"/>
      <c r="AB4307" s="18"/>
      <c r="AC4307" s="18"/>
      <c r="AE4307" s="18"/>
      <c r="AF4307" s="18"/>
      <c r="AG4307" s="18"/>
      <c r="AI4307" s="18"/>
      <c r="AK4307" s="18"/>
      <c r="AL4307" s="18"/>
      <c r="AN4307" s="36"/>
      <c r="AO4307" s="36"/>
      <c r="AP4307" s="36"/>
      <c r="AQ4307" s="36"/>
      <c r="AR4307" s="36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/>
      <c r="BD4307" s="18"/>
      <c r="BE4307" s="18"/>
      <c r="BF4307" s="18"/>
      <c r="BG4307" s="18"/>
      <c r="BH4307" s="18"/>
      <c r="BI4307" s="18"/>
      <c r="BJ4307" s="18"/>
      <c r="BK4307" s="18"/>
      <c r="BL4307" s="18"/>
      <c r="BM4307" s="18"/>
      <c r="BN4307" s="18"/>
      <c r="BO4307" s="18"/>
      <c r="BP4307" s="18"/>
      <c r="BQ4307" s="18"/>
    </row>
    <row r="4308" spans="6:69" x14ac:dyDescent="0.25">
      <c r="F4308" s="18"/>
      <c r="G4308" s="18"/>
      <c r="H4308" s="252"/>
      <c r="I4308" s="18"/>
      <c r="J4308" s="18"/>
      <c r="W4308" s="215"/>
      <c r="X4308" s="18"/>
      <c r="Y4308" s="31"/>
      <c r="Z4308" s="31"/>
      <c r="AA4308" s="43"/>
      <c r="AB4308" s="18"/>
      <c r="AC4308" s="18"/>
      <c r="AE4308" s="18"/>
      <c r="AF4308" s="18"/>
      <c r="AG4308" s="18"/>
      <c r="AI4308" s="18"/>
      <c r="AK4308" s="18"/>
      <c r="AL4308" s="18"/>
      <c r="AN4308" s="36"/>
      <c r="AO4308" s="36"/>
      <c r="AP4308" s="36"/>
      <c r="AQ4308" s="36"/>
      <c r="AR4308" s="36"/>
      <c r="AS4308" s="18"/>
      <c r="AT4308" s="18"/>
      <c r="AU4308" s="18"/>
      <c r="AV4308" s="18"/>
      <c r="AW4308" s="18"/>
      <c r="AX4308" s="18"/>
      <c r="AY4308" s="18"/>
      <c r="AZ4308" s="18"/>
      <c r="BA4308" s="18"/>
      <c r="BB4308" s="18"/>
      <c r="BC4308" s="18"/>
      <c r="BD4308" s="18"/>
      <c r="BE4308" s="18"/>
      <c r="BF4308" s="18"/>
      <c r="BG4308" s="18"/>
      <c r="BH4308" s="18"/>
      <c r="BI4308" s="18"/>
      <c r="BJ4308" s="18"/>
      <c r="BK4308" s="18"/>
      <c r="BL4308" s="18"/>
      <c r="BM4308" s="18"/>
      <c r="BN4308" s="18"/>
      <c r="BO4308" s="18"/>
      <c r="BP4308" s="18"/>
      <c r="BQ4308" s="18"/>
    </row>
    <row r="4309" spans="6:69" x14ac:dyDescent="0.25">
      <c r="F4309" s="18"/>
      <c r="G4309" s="18"/>
      <c r="H4309" s="252"/>
      <c r="I4309" s="18"/>
      <c r="J4309" s="18"/>
      <c r="W4309" s="215"/>
      <c r="X4309" s="18"/>
      <c r="Y4309" s="31"/>
      <c r="Z4309" s="31"/>
      <c r="AA4309" s="43"/>
      <c r="AB4309" s="18"/>
      <c r="AC4309" s="18"/>
      <c r="AE4309" s="18"/>
      <c r="AF4309" s="18"/>
      <c r="AG4309" s="18"/>
      <c r="AI4309" s="18"/>
      <c r="AK4309" s="18"/>
      <c r="AL4309" s="18"/>
      <c r="AN4309" s="36"/>
      <c r="AO4309" s="36"/>
      <c r="AP4309" s="36"/>
      <c r="AQ4309" s="36"/>
      <c r="AR4309" s="36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G4309" s="18"/>
      <c r="BH4309" s="18"/>
      <c r="BI4309" s="18"/>
      <c r="BJ4309" s="18"/>
      <c r="BK4309" s="18"/>
      <c r="BL4309" s="18"/>
      <c r="BM4309" s="18"/>
      <c r="BN4309" s="18"/>
      <c r="BO4309" s="18"/>
      <c r="BP4309" s="18"/>
      <c r="BQ4309" s="18"/>
    </row>
    <row r="4310" spans="6:69" x14ac:dyDescent="0.25">
      <c r="F4310" s="18"/>
      <c r="G4310" s="18"/>
      <c r="H4310" s="252"/>
      <c r="I4310" s="18"/>
      <c r="J4310" s="18"/>
      <c r="W4310" s="215"/>
      <c r="X4310" s="18"/>
      <c r="Y4310" s="31"/>
      <c r="Z4310" s="31"/>
      <c r="AA4310" s="43"/>
      <c r="AB4310" s="18"/>
      <c r="AC4310" s="18"/>
      <c r="AE4310" s="18"/>
      <c r="AF4310" s="18"/>
      <c r="AG4310" s="18"/>
      <c r="AI4310" s="18"/>
      <c r="AK4310" s="18"/>
      <c r="AL4310" s="18"/>
      <c r="AN4310" s="36"/>
      <c r="AO4310" s="36"/>
      <c r="AP4310" s="36"/>
      <c r="AQ4310" s="36"/>
      <c r="AR4310" s="36"/>
      <c r="AS4310" s="18"/>
      <c r="AT4310" s="18"/>
      <c r="AU4310" s="18"/>
      <c r="AV4310" s="18"/>
      <c r="AW4310" s="18"/>
      <c r="AX4310" s="18"/>
      <c r="AY4310" s="18"/>
      <c r="AZ4310" s="18"/>
      <c r="BA4310" s="18"/>
      <c r="BB4310" s="18"/>
      <c r="BC4310" s="18"/>
      <c r="BD4310" s="18"/>
      <c r="BE4310" s="18"/>
      <c r="BF4310" s="18"/>
      <c r="BG4310" s="18"/>
      <c r="BH4310" s="18"/>
      <c r="BI4310" s="18"/>
      <c r="BJ4310" s="18"/>
      <c r="BK4310" s="18"/>
      <c r="BL4310" s="18"/>
      <c r="BM4310" s="18"/>
      <c r="BN4310" s="18"/>
      <c r="BO4310" s="18"/>
      <c r="BP4310" s="18"/>
      <c r="BQ4310" s="18"/>
    </row>
    <row r="4311" spans="6:69" x14ac:dyDescent="0.25">
      <c r="F4311" s="18"/>
      <c r="G4311" s="18"/>
      <c r="H4311" s="252"/>
      <c r="I4311" s="18"/>
      <c r="J4311" s="18"/>
      <c r="W4311" s="215"/>
      <c r="X4311" s="18"/>
      <c r="Y4311" s="31"/>
      <c r="Z4311" s="31"/>
      <c r="AA4311" s="43"/>
      <c r="AB4311" s="18"/>
      <c r="AC4311" s="18"/>
      <c r="AE4311" s="18"/>
      <c r="AF4311" s="18"/>
      <c r="AG4311" s="18"/>
      <c r="AI4311" s="18"/>
      <c r="AK4311" s="18"/>
      <c r="AL4311" s="18"/>
      <c r="AN4311" s="36"/>
      <c r="AO4311" s="36"/>
      <c r="AP4311" s="36"/>
      <c r="AQ4311" s="36"/>
      <c r="AR4311" s="36"/>
      <c r="AS4311" s="18"/>
      <c r="AT4311" s="18"/>
      <c r="AU4311" s="18"/>
      <c r="AV4311" s="18"/>
      <c r="AW4311" s="18"/>
      <c r="AX4311" s="18"/>
      <c r="AY4311" s="18"/>
      <c r="AZ4311" s="18"/>
      <c r="BA4311" s="18"/>
      <c r="BB4311" s="18"/>
      <c r="BC4311" s="18"/>
      <c r="BD4311" s="18"/>
      <c r="BE4311" s="18"/>
      <c r="BF4311" s="18"/>
      <c r="BG4311" s="18"/>
      <c r="BH4311" s="18"/>
      <c r="BI4311" s="18"/>
      <c r="BJ4311" s="18"/>
      <c r="BK4311" s="18"/>
      <c r="BL4311" s="18"/>
      <c r="BM4311" s="18"/>
      <c r="BN4311" s="18"/>
      <c r="BO4311" s="18"/>
      <c r="BP4311" s="18"/>
      <c r="BQ4311" s="18"/>
    </row>
    <row r="4312" spans="6:69" x14ac:dyDescent="0.25">
      <c r="F4312" s="18"/>
      <c r="G4312" s="18"/>
      <c r="H4312" s="252"/>
      <c r="I4312" s="18"/>
      <c r="J4312" s="18"/>
      <c r="W4312" s="215"/>
      <c r="X4312" s="18"/>
      <c r="Y4312" s="31"/>
      <c r="Z4312" s="31"/>
      <c r="AA4312" s="43"/>
      <c r="AB4312" s="18"/>
      <c r="AC4312" s="18"/>
      <c r="AE4312" s="18"/>
      <c r="AF4312" s="18"/>
      <c r="AG4312" s="18"/>
      <c r="AI4312" s="18"/>
      <c r="AK4312" s="18"/>
      <c r="AL4312" s="18"/>
      <c r="AN4312" s="36"/>
      <c r="AO4312" s="36"/>
      <c r="AP4312" s="36"/>
      <c r="AQ4312" s="36"/>
      <c r="AR4312" s="36"/>
      <c r="AS4312" s="18"/>
      <c r="AT4312" s="18"/>
      <c r="AU4312" s="18"/>
      <c r="AV4312" s="18"/>
      <c r="AW4312" s="18"/>
      <c r="AX4312" s="18"/>
      <c r="AY4312" s="18"/>
      <c r="AZ4312" s="18"/>
      <c r="BA4312" s="18"/>
      <c r="BB4312" s="18"/>
      <c r="BC4312" s="18"/>
      <c r="BD4312" s="18"/>
      <c r="BE4312" s="18"/>
      <c r="BF4312" s="18"/>
      <c r="BG4312" s="18"/>
      <c r="BH4312" s="18"/>
      <c r="BI4312" s="18"/>
      <c r="BJ4312" s="18"/>
      <c r="BK4312" s="18"/>
      <c r="BL4312" s="18"/>
      <c r="BM4312" s="18"/>
      <c r="BN4312" s="18"/>
      <c r="BO4312" s="18"/>
      <c r="BP4312" s="18"/>
      <c r="BQ4312" s="18"/>
    </row>
    <row r="4313" spans="6:69" x14ac:dyDescent="0.25">
      <c r="F4313" s="18"/>
      <c r="G4313" s="18"/>
      <c r="H4313" s="252"/>
      <c r="I4313" s="18"/>
      <c r="J4313" s="18"/>
      <c r="W4313" s="215"/>
      <c r="X4313" s="18"/>
      <c r="Y4313" s="31"/>
      <c r="Z4313" s="31"/>
      <c r="AA4313" s="43"/>
      <c r="AB4313" s="18"/>
      <c r="AC4313" s="18"/>
      <c r="AE4313" s="18"/>
      <c r="AF4313" s="18"/>
      <c r="AG4313" s="18"/>
      <c r="AI4313" s="18"/>
      <c r="AK4313" s="18"/>
      <c r="AL4313" s="18"/>
      <c r="AN4313" s="36"/>
      <c r="AO4313" s="36"/>
      <c r="AP4313" s="36"/>
      <c r="AQ4313" s="36"/>
      <c r="AR4313" s="36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G4313" s="18"/>
      <c r="BH4313" s="18"/>
      <c r="BI4313" s="18"/>
      <c r="BJ4313" s="18"/>
      <c r="BK4313" s="18"/>
      <c r="BL4313" s="18"/>
      <c r="BM4313" s="18"/>
      <c r="BN4313" s="18"/>
      <c r="BO4313" s="18"/>
      <c r="BP4313" s="18"/>
      <c r="BQ4313" s="18"/>
    </row>
    <row r="4314" spans="6:69" x14ac:dyDescent="0.25">
      <c r="F4314" s="18"/>
      <c r="G4314" s="18"/>
      <c r="H4314" s="252"/>
      <c r="I4314" s="18"/>
      <c r="J4314" s="18"/>
      <c r="W4314" s="215"/>
      <c r="X4314" s="18"/>
      <c r="Y4314" s="31"/>
      <c r="Z4314" s="31"/>
      <c r="AA4314" s="43"/>
      <c r="AB4314" s="18"/>
      <c r="AC4314" s="18"/>
      <c r="AE4314" s="18"/>
      <c r="AF4314" s="18"/>
      <c r="AG4314" s="18"/>
      <c r="AI4314" s="18"/>
      <c r="AK4314" s="18"/>
      <c r="AL4314" s="18"/>
      <c r="AN4314" s="36"/>
      <c r="AO4314" s="36"/>
      <c r="AP4314" s="36"/>
      <c r="AQ4314" s="36"/>
      <c r="AR4314" s="36"/>
      <c r="AS4314" s="18"/>
      <c r="AT4314" s="18"/>
      <c r="AU4314" s="18"/>
      <c r="AV4314" s="18"/>
      <c r="AW4314" s="18"/>
      <c r="AX4314" s="18"/>
      <c r="AY4314" s="18"/>
      <c r="AZ4314" s="18"/>
      <c r="BA4314" s="18"/>
      <c r="BB4314" s="18"/>
      <c r="BC4314" s="18"/>
      <c r="BD4314" s="18"/>
      <c r="BE4314" s="18"/>
      <c r="BF4314" s="18"/>
      <c r="BG4314" s="18"/>
      <c r="BH4314" s="18"/>
      <c r="BI4314" s="18"/>
      <c r="BJ4314" s="18"/>
      <c r="BK4314" s="18"/>
      <c r="BL4314" s="18"/>
      <c r="BM4314" s="18"/>
      <c r="BN4314" s="18"/>
      <c r="BO4314" s="18"/>
      <c r="BP4314" s="18"/>
      <c r="BQ4314" s="18"/>
    </row>
    <row r="4315" spans="6:69" x14ac:dyDescent="0.25">
      <c r="F4315" s="18"/>
      <c r="G4315" s="18"/>
      <c r="H4315" s="252"/>
      <c r="I4315" s="18"/>
      <c r="J4315" s="18"/>
      <c r="W4315" s="215"/>
      <c r="X4315" s="18"/>
      <c r="Y4315" s="31"/>
      <c r="Z4315" s="31"/>
      <c r="AA4315" s="43"/>
      <c r="AB4315" s="18"/>
      <c r="AC4315" s="18"/>
      <c r="AE4315" s="18"/>
      <c r="AF4315" s="18"/>
      <c r="AG4315" s="18"/>
      <c r="AI4315" s="18"/>
      <c r="AK4315" s="18"/>
      <c r="AL4315" s="18"/>
      <c r="AN4315" s="36"/>
      <c r="AO4315" s="36"/>
      <c r="AP4315" s="36"/>
      <c r="AQ4315" s="36"/>
      <c r="AR4315" s="36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G4315" s="18"/>
      <c r="BH4315" s="18"/>
      <c r="BI4315" s="18"/>
      <c r="BJ4315" s="18"/>
      <c r="BK4315" s="18"/>
      <c r="BL4315" s="18"/>
      <c r="BM4315" s="18"/>
      <c r="BN4315" s="18"/>
      <c r="BO4315" s="18"/>
      <c r="BP4315" s="18"/>
      <c r="BQ4315" s="18"/>
    </row>
    <row r="4316" spans="6:69" x14ac:dyDescent="0.25">
      <c r="F4316" s="18"/>
      <c r="G4316" s="18"/>
      <c r="H4316" s="252"/>
      <c r="I4316" s="18"/>
      <c r="J4316" s="18"/>
      <c r="W4316" s="215"/>
      <c r="X4316" s="18"/>
      <c r="Y4316" s="31"/>
      <c r="Z4316" s="31"/>
      <c r="AA4316" s="43"/>
      <c r="AB4316" s="18"/>
      <c r="AC4316" s="18"/>
      <c r="AE4316" s="18"/>
      <c r="AF4316" s="18"/>
      <c r="AG4316" s="18"/>
      <c r="AI4316" s="18"/>
      <c r="AK4316" s="18"/>
      <c r="AL4316" s="18"/>
      <c r="AN4316" s="36"/>
      <c r="AO4316" s="36"/>
      <c r="AP4316" s="36"/>
      <c r="AQ4316" s="36"/>
      <c r="AR4316" s="36"/>
      <c r="AS4316" s="18"/>
      <c r="AT4316" s="18"/>
      <c r="AU4316" s="18"/>
      <c r="AV4316" s="18"/>
      <c r="AW4316" s="18"/>
      <c r="AX4316" s="18"/>
      <c r="AY4316" s="18"/>
      <c r="AZ4316" s="18"/>
      <c r="BA4316" s="18"/>
      <c r="BB4316" s="18"/>
      <c r="BC4316" s="18"/>
      <c r="BD4316" s="18"/>
      <c r="BE4316" s="18"/>
      <c r="BF4316" s="18"/>
      <c r="BG4316" s="18"/>
      <c r="BH4316" s="18"/>
      <c r="BI4316" s="18"/>
      <c r="BJ4316" s="18"/>
      <c r="BK4316" s="18"/>
      <c r="BL4316" s="18"/>
      <c r="BM4316" s="18"/>
      <c r="BN4316" s="18"/>
      <c r="BO4316" s="18"/>
      <c r="BP4316" s="18"/>
      <c r="BQ4316" s="18"/>
    </row>
    <row r="4317" spans="6:69" x14ac:dyDescent="0.25">
      <c r="F4317" s="18"/>
      <c r="G4317" s="18"/>
      <c r="H4317" s="252"/>
      <c r="I4317" s="18"/>
      <c r="J4317" s="18"/>
      <c r="W4317" s="215"/>
      <c r="X4317" s="18"/>
      <c r="Y4317" s="31"/>
      <c r="Z4317" s="31"/>
      <c r="AA4317" s="43"/>
      <c r="AB4317" s="18"/>
      <c r="AC4317" s="18"/>
      <c r="AE4317" s="18"/>
      <c r="AF4317" s="18"/>
      <c r="AG4317" s="18"/>
      <c r="AI4317" s="18"/>
      <c r="AK4317" s="18"/>
      <c r="AL4317" s="18"/>
      <c r="AN4317" s="36"/>
      <c r="AO4317" s="36"/>
      <c r="AP4317" s="36"/>
      <c r="AQ4317" s="36"/>
      <c r="AR4317" s="36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G4317" s="18"/>
      <c r="BH4317" s="18"/>
      <c r="BI4317" s="18"/>
      <c r="BJ4317" s="18"/>
      <c r="BK4317" s="18"/>
      <c r="BL4317" s="18"/>
      <c r="BM4317" s="18"/>
      <c r="BN4317" s="18"/>
      <c r="BO4317" s="18"/>
      <c r="BP4317" s="18"/>
      <c r="BQ4317" s="18"/>
    </row>
    <row r="4318" spans="6:69" x14ac:dyDescent="0.25">
      <c r="F4318" s="18"/>
      <c r="G4318" s="18"/>
      <c r="H4318" s="252"/>
      <c r="I4318" s="18"/>
      <c r="J4318" s="18"/>
      <c r="W4318" s="215"/>
      <c r="X4318" s="18"/>
      <c r="Y4318" s="31"/>
      <c r="Z4318" s="31"/>
      <c r="AA4318" s="43"/>
      <c r="AB4318" s="18"/>
      <c r="AC4318" s="18"/>
      <c r="AE4318" s="18"/>
      <c r="AF4318" s="18"/>
      <c r="AG4318" s="18"/>
      <c r="AI4318" s="18"/>
      <c r="AK4318" s="18"/>
      <c r="AL4318" s="18"/>
      <c r="AN4318" s="36"/>
      <c r="AO4318" s="36"/>
      <c r="AP4318" s="36"/>
      <c r="AQ4318" s="36"/>
      <c r="AR4318" s="36"/>
      <c r="AS4318" s="18"/>
      <c r="AT4318" s="18"/>
      <c r="AU4318" s="18"/>
      <c r="AV4318" s="18"/>
      <c r="AW4318" s="18"/>
      <c r="AX4318" s="18"/>
      <c r="AY4318" s="18"/>
      <c r="AZ4318" s="18"/>
      <c r="BA4318" s="18"/>
      <c r="BB4318" s="18"/>
      <c r="BC4318" s="18"/>
      <c r="BD4318" s="18"/>
      <c r="BE4318" s="18"/>
      <c r="BF4318" s="18"/>
      <c r="BG4318" s="18"/>
      <c r="BH4318" s="18"/>
      <c r="BI4318" s="18"/>
      <c r="BJ4318" s="18"/>
      <c r="BK4318" s="18"/>
      <c r="BL4318" s="18"/>
      <c r="BM4318" s="18"/>
      <c r="BN4318" s="18"/>
      <c r="BO4318" s="18"/>
      <c r="BP4318" s="18"/>
      <c r="BQ4318" s="18"/>
    </row>
    <row r="4319" spans="6:69" x14ac:dyDescent="0.25">
      <c r="F4319" s="18"/>
      <c r="G4319" s="18"/>
      <c r="H4319" s="252"/>
      <c r="I4319" s="18"/>
      <c r="J4319" s="18"/>
      <c r="W4319" s="215"/>
      <c r="X4319" s="18"/>
      <c r="Y4319" s="31"/>
      <c r="Z4319" s="31"/>
      <c r="AA4319" s="43"/>
      <c r="AB4319" s="18"/>
      <c r="AC4319" s="18"/>
      <c r="AE4319" s="18"/>
      <c r="AF4319" s="18"/>
      <c r="AG4319" s="18"/>
      <c r="AI4319" s="18"/>
      <c r="AK4319" s="18"/>
      <c r="AL4319" s="18"/>
      <c r="AN4319" s="36"/>
      <c r="AO4319" s="36"/>
      <c r="AP4319" s="36"/>
      <c r="AQ4319" s="36"/>
      <c r="AR4319" s="36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G4319" s="18"/>
      <c r="BH4319" s="18"/>
      <c r="BI4319" s="18"/>
      <c r="BJ4319" s="18"/>
      <c r="BK4319" s="18"/>
      <c r="BL4319" s="18"/>
      <c r="BM4319" s="18"/>
      <c r="BN4319" s="18"/>
      <c r="BO4319" s="18"/>
      <c r="BP4319" s="18"/>
      <c r="BQ4319" s="18"/>
    </row>
    <row r="4320" spans="6:69" x14ac:dyDescent="0.25">
      <c r="F4320" s="18"/>
      <c r="G4320" s="18"/>
      <c r="H4320" s="252"/>
      <c r="I4320" s="18"/>
      <c r="J4320" s="18"/>
      <c r="W4320" s="215"/>
      <c r="X4320" s="18"/>
      <c r="Y4320" s="31"/>
      <c r="Z4320" s="31"/>
      <c r="AA4320" s="43"/>
      <c r="AB4320" s="18"/>
      <c r="AC4320" s="18"/>
      <c r="AE4320" s="18"/>
      <c r="AF4320" s="18"/>
      <c r="AG4320" s="18"/>
      <c r="AI4320" s="18"/>
      <c r="AK4320" s="18"/>
      <c r="AL4320" s="18"/>
      <c r="AN4320" s="36"/>
      <c r="AO4320" s="36"/>
      <c r="AP4320" s="36"/>
      <c r="AQ4320" s="36"/>
      <c r="AR4320" s="36"/>
      <c r="AS4320" s="18"/>
      <c r="AT4320" s="18"/>
      <c r="AU4320" s="18"/>
      <c r="AV4320" s="18"/>
      <c r="AW4320" s="18"/>
      <c r="AX4320" s="18"/>
      <c r="AY4320" s="18"/>
      <c r="AZ4320" s="18"/>
      <c r="BA4320" s="18"/>
      <c r="BB4320" s="18"/>
      <c r="BC4320" s="18"/>
      <c r="BD4320" s="18"/>
      <c r="BE4320" s="18"/>
      <c r="BF4320" s="18"/>
      <c r="BG4320" s="18"/>
      <c r="BH4320" s="18"/>
      <c r="BI4320" s="18"/>
      <c r="BJ4320" s="18"/>
      <c r="BK4320" s="18"/>
      <c r="BL4320" s="18"/>
      <c r="BM4320" s="18"/>
      <c r="BN4320" s="18"/>
      <c r="BO4320" s="18"/>
      <c r="BP4320" s="18"/>
      <c r="BQ4320" s="18"/>
    </row>
    <row r="4321" spans="6:69" x14ac:dyDescent="0.25">
      <c r="F4321" s="18"/>
      <c r="G4321" s="18"/>
      <c r="H4321" s="252"/>
      <c r="I4321" s="18"/>
      <c r="J4321" s="18"/>
      <c r="W4321" s="215"/>
      <c r="X4321" s="18"/>
      <c r="Y4321" s="31"/>
      <c r="Z4321" s="31"/>
      <c r="AA4321" s="43"/>
      <c r="AB4321" s="18"/>
      <c r="AC4321" s="18"/>
      <c r="AE4321" s="18"/>
      <c r="AF4321" s="18"/>
      <c r="AG4321" s="18"/>
      <c r="AI4321" s="18"/>
      <c r="AK4321" s="18"/>
      <c r="AL4321" s="18"/>
      <c r="AN4321" s="36"/>
      <c r="AO4321" s="36"/>
      <c r="AP4321" s="36"/>
      <c r="AQ4321" s="36"/>
      <c r="AR4321" s="36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G4321" s="18"/>
      <c r="BH4321" s="18"/>
      <c r="BI4321" s="18"/>
      <c r="BJ4321" s="18"/>
      <c r="BK4321" s="18"/>
      <c r="BL4321" s="18"/>
      <c r="BM4321" s="18"/>
      <c r="BN4321" s="18"/>
      <c r="BO4321" s="18"/>
      <c r="BP4321" s="18"/>
      <c r="BQ4321" s="18"/>
    </row>
    <row r="4322" spans="6:69" x14ac:dyDescent="0.25">
      <c r="F4322" s="18"/>
      <c r="G4322" s="18"/>
      <c r="H4322" s="252"/>
      <c r="I4322" s="18"/>
      <c r="J4322" s="18"/>
      <c r="W4322" s="215"/>
      <c r="X4322" s="18"/>
      <c r="Y4322" s="31"/>
      <c r="Z4322" s="31"/>
      <c r="AA4322" s="43"/>
      <c r="AB4322" s="18"/>
      <c r="AC4322" s="18"/>
      <c r="AE4322" s="18"/>
      <c r="AF4322" s="18"/>
      <c r="AG4322" s="18"/>
      <c r="AI4322" s="18"/>
      <c r="AK4322" s="18"/>
      <c r="AL4322" s="18"/>
      <c r="AN4322" s="36"/>
      <c r="AO4322" s="36"/>
      <c r="AP4322" s="36"/>
      <c r="AQ4322" s="36"/>
      <c r="AR4322" s="36"/>
      <c r="AS4322" s="18"/>
      <c r="AT4322" s="18"/>
      <c r="AU4322" s="18"/>
      <c r="AV4322" s="18"/>
      <c r="AW4322" s="18"/>
      <c r="AX4322" s="18"/>
      <c r="AY4322" s="18"/>
      <c r="AZ4322" s="18"/>
      <c r="BA4322" s="18"/>
      <c r="BB4322" s="18"/>
      <c r="BC4322" s="18"/>
      <c r="BD4322" s="18"/>
      <c r="BE4322" s="18"/>
      <c r="BF4322" s="18"/>
      <c r="BG4322" s="18"/>
      <c r="BH4322" s="18"/>
      <c r="BI4322" s="18"/>
      <c r="BJ4322" s="18"/>
      <c r="BK4322" s="18"/>
      <c r="BL4322" s="18"/>
      <c r="BM4322" s="18"/>
      <c r="BN4322" s="18"/>
      <c r="BO4322" s="18"/>
      <c r="BP4322" s="18"/>
      <c r="BQ4322" s="18"/>
    </row>
    <row r="4323" spans="6:69" x14ac:dyDescent="0.25">
      <c r="F4323" s="18"/>
      <c r="G4323" s="18"/>
      <c r="H4323" s="252"/>
      <c r="I4323" s="18"/>
      <c r="J4323" s="18"/>
      <c r="W4323" s="215"/>
      <c r="X4323" s="18"/>
      <c r="Y4323" s="31"/>
      <c r="Z4323" s="31"/>
      <c r="AA4323" s="43"/>
      <c r="AB4323" s="18"/>
      <c r="AC4323" s="18"/>
      <c r="AE4323" s="18"/>
      <c r="AF4323" s="18"/>
      <c r="AG4323" s="18"/>
      <c r="AI4323" s="18"/>
      <c r="AK4323" s="18"/>
      <c r="AL4323" s="18"/>
      <c r="AN4323" s="36"/>
      <c r="AO4323" s="36"/>
      <c r="AP4323" s="36"/>
      <c r="AQ4323" s="36"/>
      <c r="AR4323" s="36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G4323" s="18"/>
      <c r="BH4323" s="18"/>
      <c r="BI4323" s="18"/>
      <c r="BJ4323" s="18"/>
      <c r="BK4323" s="18"/>
      <c r="BL4323" s="18"/>
      <c r="BM4323" s="18"/>
      <c r="BN4323" s="18"/>
      <c r="BO4323" s="18"/>
      <c r="BP4323" s="18"/>
      <c r="BQ4323" s="18"/>
    </row>
    <row r="4324" spans="6:69" x14ac:dyDescent="0.25">
      <c r="F4324" s="18"/>
      <c r="G4324" s="18"/>
      <c r="H4324" s="252"/>
      <c r="I4324" s="18"/>
      <c r="J4324" s="18"/>
      <c r="W4324" s="215"/>
      <c r="X4324" s="18"/>
      <c r="Y4324" s="31"/>
      <c r="Z4324" s="31"/>
      <c r="AA4324" s="43"/>
      <c r="AB4324" s="18"/>
      <c r="AC4324" s="18"/>
      <c r="AE4324" s="18"/>
      <c r="AF4324" s="18"/>
      <c r="AG4324" s="18"/>
      <c r="AI4324" s="18"/>
      <c r="AK4324" s="18"/>
      <c r="AL4324" s="18"/>
      <c r="AN4324" s="36"/>
      <c r="AO4324" s="36"/>
      <c r="AP4324" s="36"/>
      <c r="AQ4324" s="36"/>
      <c r="AR4324" s="36"/>
      <c r="AS4324" s="18"/>
      <c r="AT4324" s="18"/>
      <c r="AU4324" s="18"/>
      <c r="AV4324" s="18"/>
      <c r="AW4324" s="18"/>
      <c r="AX4324" s="18"/>
      <c r="AY4324" s="18"/>
      <c r="AZ4324" s="18"/>
      <c r="BA4324" s="18"/>
      <c r="BB4324" s="18"/>
      <c r="BC4324" s="18"/>
      <c r="BD4324" s="18"/>
      <c r="BE4324" s="18"/>
      <c r="BF4324" s="18"/>
      <c r="BG4324" s="18"/>
      <c r="BH4324" s="18"/>
      <c r="BI4324" s="18"/>
      <c r="BJ4324" s="18"/>
      <c r="BK4324" s="18"/>
      <c r="BL4324" s="18"/>
      <c r="BM4324" s="18"/>
      <c r="BN4324" s="18"/>
      <c r="BO4324" s="18"/>
      <c r="BP4324" s="18"/>
      <c r="BQ4324" s="18"/>
    </row>
    <row r="4325" spans="6:69" x14ac:dyDescent="0.25">
      <c r="F4325" s="18"/>
      <c r="G4325" s="18"/>
      <c r="H4325" s="252"/>
      <c r="I4325" s="18"/>
      <c r="J4325" s="18"/>
      <c r="W4325" s="215"/>
      <c r="X4325" s="18"/>
      <c r="Y4325" s="31"/>
      <c r="Z4325" s="31"/>
      <c r="AA4325" s="43"/>
      <c r="AB4325" s="18"/>
      <c r="AC4325" s="18"/>
      <c r="AE4325" s="18"/>
      <c r="AF4325" s="18"/>
      <c r="AG4325" s="18"/>
      <c r="AI4325" s="18"/>
      <c r="AK4325" s="18"/>
      <c r="AL4325" s="18"/>
      <c r="AN4325" s="36"/>
      <c r="AO4325" s="36"/>
      <c r="AP4325" s="36"/>
      <c r="AQ4325" s="36"/>
      <c r="AR4325" s="36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G4325" s="18"/>
      <c r="BH4325" s="18"/>
      <c r="BI4325" s="18"/>
      <c r="BJ4325" s="18"/>
      <c r="BK4325" s="18"/>
      <c r="BL4325" s="18"/>
      <c r="BM4325" s="18"/>
      <c r="BN4325" s="18"/>
      <c r="BO4325" s="18"/>
      <c r="BP4325" s="18"/>
      <c r="BQ4325" s="18"/>
    </row>
    <row r="4326" spans="6:69" x14ac:dyDescent="0.25">
      <c r="F4326" s="18"/>
      <c r="G4326" s="18"/>
      <c r="H4326" s="252"/>
      <c r="I4326" s="18"/>
      <c r="J4326" s="18"/>
      <c r="W4326" s="215"/>
      <c r="X4326" s="18"/>
      <c r="Y4326" s="31"/>
      <c r="Z4326" s="31"/>
      <c r="AA4326" s="43"/>
      <c r="AB4326" s="18"/>
      <c r="AC4326" s="18"/>
      <c r="AE4326" s="18"/>
      <c r="AF4326" s="18"/>
      <c r="AG4326" s="18"/>
      <c r="AI4326" s="18"/>
      <c r="AK4326" s="18"/>
      <c r="AL4326" s="18"/>
      <c r="AN4326" s="36"/>
      <c r="AO4326" s="36"/>
      <c r="AP4326" s="36"/>
      <c r="AQ4326" s="36"/>
      <c r="AR4326" s="36"/>
      <c r="AS4326" s="18"/>
      <c r="AT4326" s="18"/>
      <c r="AU4326" s="18"/>
      <c r="AV4326" s="18"/>
      <c r="AW4326" s="18"/>
      <c r="AX4326" s="18"/>
      <c r="AY4326" s="18"/>
      <c r="AZ4326" s="18"/>
      <c r="BA4326" s="18"/>
      <c r="BB4326" s="18"/>
      <c r="BC4326" s="18"/>
      <c r="BD4326" s="18"/>
      <c r="BE4326" s="18"/>
      <c r="BF4326" s="18"/>
      <c r="BG4326" s="18"/>
      <c r="BH4326" s="18"/>
      <c r="BI4326" s="18"/>
      <c r="BJ4326" s="18"/>
      <c r="BK4326" s="18"/>
      <c r="BL4326" s="18"/>
      <c r="BM4326" s="18"/>
      <c r="BN4326" s="18"/>
      <c r="BO4326" s="18"/>
      <c r="BP4326" s="18"/>
      <c r="BQ4326" s="18"/>
    </row>
    <row r="4327" spans="6:69" x14ac:dyDescent="0.25">
      <c r="F4327" s="18"/>
      <c r="G4327" s="18"/>
      <c r="H4327" s="252"/>
      <c r="I4327" s="18"/>
      <c r="J4327" s="18"/>
      <c r="W4327" s="215"/>
      <c r="X4327" s="18"/>
      <c r="Y4327" s="31"/>
      <c r="Z4327" s="31"/>
      <c r="AA4327" s="43"/>
      <c r="AB4327" s="18"/>
      <c r="AC4327" s="18"/>
      <c r="AE4327" s="18"/>
      <c r="AF4327" s="18"/>
      <c r="AG4327" s="18"/>
      <c r="AI4327" s="18"/>
      <c r="AK4327" s="18"/>
      <c r="AL4327" s="18"/>
      <c r="AN4327" s="36"/>
      <c r="AO4327" s="36"/>
      <c r="AP4327" s="36"/>
      <c r="AQ4327" s="36"/>
      <c r="AR4327" s="36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G4327" s="18"/>
      <c r="BH4327" s="18"/>
      <c r="BI4327" s="18"/>
      <c r="BJ4327" s="18"/>
      <c r="BK4327" s="18"/>
      <c r="BL4327" s="18"/>
      <c r="BM4327" s="18"/>
      <c r="BN4327" s="18"/>
      <c r="BO4327" s="18"/>
      <c r="BP4327" s="18"/>
      <c r="BQ4327" s="18"/>
    </row>
    <row r="4328" spans="6:69" x14ac:dyDescent="0.25">
      <c r="F4328" s="18"/>
      <c r="G4328" s="18"/>
      <c r="H4328" s="252"/>
      <c r="I4328" s="18"/>
      <c r="J4328" s="18"/>
      <c r="W4328" s="215"/>
      <c r="X4328" s="18"/>
      <c r="Y4328" s="31"/>
      <c r="Z4328" s="31"/>
      <c r="AA4328" s="43"/>
      <c r="AB4328" s="18"/>
      <c r="AC4328" s="18"/>
      <c r="AE4328" s="18"/>
      <c r="AF4328" s="18"/>
      <c r="AG4328" s="18"/>
      <c r="AI4328" s="18"/>
      <c r="AK4328" s="18"/>
      <c r="AL4328" s="18"/>
      <c r="AN4328" s="36"/>
      <c r="AO4328" s="36"/>
      <c r="AP4328" s="36"/>
      <c r="AQ4328" s="36"/>
      <c r="AR4328" s="36"/>
      <c r="AS4328" s="18"/>
      <c r="AT4328" s="18"/>
      <c r="AU4328" s="18"/>
      <c r="AV4328" s="18"/>
      <c r="AW4328" s="18"/>
      <c r="AX4328" s="18"/>
      <c r="AY4328" s="18"/>
      <c r="AZ4328" s="18"/>
      <c r="BA4328" s="18"/>
      <c r="BB4328" s="18"/>
      <c r="BC4328" s="18"/>
      <c r="BD4328" s="18"/>
      <c r="BE4328" s="18"/>
      <c r="BF4328" s="18"/>
      <c r="BG4328" s="18"/>
      <c r="BH4328" s="18"/>
      <c r="BI4328" s="18"/>
      <c r="BJ4328" s="18"/>
      <c r="BK4328" s="18"/>
      <c r="BL4328" s="18"/>
      <c r="BM4328" s="18"/>
      <c r="BN4328" s="18"/>
      <c r="BO4328" s="18"/>
      <c r="BP4328" s="18"/>
      <c r="BQ4328" s="18"/>
    </row>
    <row r="4329" spans="6:69" x14ac:dyDescent="0.25">
      <c r="F4329" s="18"/>
      <c r="G4329" s="18"/>
      <c r="H4329" s="252"/>
      <c r="I4329" s="18"/>
      <c r="J4329" s="18"/>
      <c r="W4329" s="215"/>
      <c r="X4329" s="18"/>
      <c r="Y4329" s="31"/>
      <c r="Z4329" s="31"/>
      <c r="AA4329" s="43"/>
      <c r="AB4329" s="18"/>
      <c r="AC4329" s="18"/>
      <c r="AE4329" s="18"/>
      <c r="AF4329" s="18"/>
      <c r="AG4329" s="18"/>
      <c r="AI4329" s="18"/>
      <c r="AK4329" s="18"/>
      <c r="AL4329" s="18"/>
      <c r="AN4329" s="36"/>
      <c r="AO4329" s="36"/>
      <c r="AP4329" s="36"/>
      <c r="AQ4329" s="36"/>
      <c r="AR4329" s="36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G4329" s="18"/>
      <c r="BH4329" s="18"/>
      <c r="BI4329" s="18"/>
      <c r="BJ4329" s="18"/>
      <c r="BK4329" s="18"/>
      <c r="BL4329" s="18"/>
      <c r="BM4329" s="18"/>
      <c r="BN4329" s="18"/>
      <c r="BO4329" s="18"/>
      <c r="BP4329" s="18"/>
      <c r="BQ4329" s="18"/>
    </row>
    <row r="4330" spans="6:69" x14ac:dyDescent="0.25">
      <c r="F4330" s="18"/>
      <c r="G4330" s="18"/>
      <c r="H4330" s="252"/>
      <c r="I4330" s="18"/>
      <c r="J4330" s="18"/>
      <c r="W4330" s="215"/>
      <c r="X4330" s="18"/>
      <c r="Y4330" s="31"/>
      <c r="Z4330" s="31"/>
      <c r="AA4330" s="43"/>
      <c r="AB4330" s="18"/>
      <c r="AC4330" s="18"/>
      <c r="AE4330" s="18"/>
      <c r="AF4330" s="18"/>
      <c r="AG4330" s="18"/>
      <c r="AI4330" s="18"/>
      <c r="AK4330" s="18"/>
      <c r="AL4330" s="18"/>
      <c r="AN4330" s="36"/>
      <c r="AO4330" s="36"/>
      <c r="AP4330" s="36"/>
      <c r="AQ4330" s="36"/>
      <c r="AR4330" s="36"/>
      <c r="AS4330" s="18"/>
      <c r="AT4330" s="18"/>
      <c r="AU4330" s="18"/>
      <c r="AV4330" s="18"/>
      <c r="AW4330" s="18"/>
      <c r="AX4330" s="18"/>
      <c r="AY4330" s="18"/>
      <c r="AZ4330" s="18"/>
      <c r="BA4330" s="18"/>
      <c r="BB4330" s="18"/>
      <c r="BC4330" s="18"/>
      <c r="BD4330" s="18"/>
      <c r="BE4330" s="18"/>
      <c r="BF4330" s="18"/>
      <c r="BG4330" s="18"/>
      <c r="BH4330" s="18"/>
      <c r="BI4330" s="18"/>
      <c r="BJ4330" s="18"/>
      <c r="BK4330" s="18"/>
      <c r="BL4330" s="18"/>
      <c r="BM4330" s="18"/>
      <c r="BN4330" s="18"/>
      <c r="BO4330" s="18"/>
      <c r="BP4330" s="18"/>
      <c r="BQ4330" s="18"/>
    </row>
    <row r="4331" spans="6:69" x14ac:dyDescent="0.25">
      <c r="F4331" s="18"/>
      <c r="G4331" s="18"/>
      <c r="H4331" s="252"/>
      <c r="I4331" s="18"/>
      <c r="J4331" s="18"/>
      <c r="W4331" s="215"/>
      <c r="X4331" s="18"/>
      <c r="Y4331" s="31"/>
      <c r="Z4331" s="31"/>
      <c r="AA4331" s="43"/>
      <c r="AB4331" s="18"/>
      <c r="AC4331" s="18"/>
      <c r="AE4331" s="18"/>
      <c r="AF4331" s="18"/>
      <c r="AG4331" s="18"/>
      <c r="AI4331" s="18"/>
      <c r="AK4331" s="18"/>
      <c r="AL4331" s="18"/>
      <c r="AN4331" s="36"/>
      <c r="AO4331" s="36"/>
      <c r="AP4331" s="36"/>
      <c r="AQ4331" s="36"/>
      <c r="AR4331" s="36"/>
      <c r="AS4331" s="18"/>
      <c r="AT4331" s="18"/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G4331" s="18"/>
      <c r="BH4331" s="18"/>
      <c r="BI4331" s="18"/>
      <c r="BJ4331" s="18"/>
      <c r="BK4331" s="18"/>
      <c r="BL4331" s="18"/>
      <c r="BM4331" s="18"/>
      <c r="BN4331" s="18"/>
      <c r="BO4331" s="18"/>
      <c r="BP4331" s="18"/>
      <c r="BQ4331" s="18"/>
    </row>
    <row r="4332" spans="6:69" x14ac:dyDescent="0.25">
      <c r="F4332" s="18"/>
      <c r="G4332" s="18"/>
      <c r="H4332" s="252"/>
      <c r="I4332" s="18"/>
      <c r="J4332" s="18"/>
      <c r="W4332" s="215"/>
      <c r="X4332" s="18"/>
      <c r="Y4332" s="31"/>
      <c r="Z4332" s="31"/>
      <c r="AA4332" s="43"/>
      <c r="AB4332" s="18"/>
      <c r="AC4332" s="18"/>
      <c r="AE4332" s="18"/>
      <c r="AF4332" s="18"/>
      <c r="AG4332" s="18"/>
      <c r="AI4332" s="18"/>
      <c r="AK4332" s="18"/>
      <c r="AL4332" s="18"/>
      <c r="AN4332" s="36"/>
      <c r="AO4332" s="36"/>
      <c r="AP4332" s="36"/>
      <c r="AQ4332" s="36"/>
      <c r="AR4332" s="36"/>
      <c r="AS4332" s="18"/>
      <c r="AT4332" s="18"/>
      <c r="AU4332" s="18"/>
      <c r="AV4332" s="18"/>
      <c r="AW4332" s="18"/>
      <c r="AX4332" s="18"/>
      <c r="AY4332" s="18"/>
      <c r="AZ4332" s="18"/>
      <c r="BA4332" s="18"/>
      <c r="BB4332" s="18"/>
      <c r="BC4332" s="18"/>
      <c r="BD4332" s="18"/>
      <c r="BE4332" s="18"/>
      <c r="BF4332" s="18"/>
      <c r="BG4332" s="18"/>
      <c r="BH4332" s="18"/>
      <c r="BI4332" s="18"/>
      <c r="BJ4332" s="18"/>
      <c r="BK4332" s="18"/>
      <c r="BL4332" s="18"/>
      <c r="BM4332" s="18"/>
      <c r="BN4332" s="18"/>
      <c r="BO4332" s="18"/>
      <c r="BP4332" s="18"/>
      <c r="BQ4332" s="18"/>
    </row>
    <row r="4333" spans="6:69" x14ac:dyDescent="0.25">
      <c r="F4333" s="18"/>
      <c r="G4333" s="18"/>
      <c r="H4333" s="252"/>
      <c r="I4333" s="18"/>
      <c r="J4333" s="18"/>
      <c r="W4333" s="215"/>
      <c r="X4333" s="18"/>
      <c r="Y4333" s="31"/>
      <c r="Z4333" s="31"/>
      <c r="AA4333" s="43"/>
      <c r="AB4333" s="18"/>
      <c r="AC4333" s="18"/>
      <c r="AE4333" s="18"/>
      <c r="AF4333" s="18"/>
      <c r="AG4333" s="18"/>
      <c r="AI4333" s="18"/>
      <c r="AK4333" s="18"/>
      <c r="AL4333" s="18"/>
      <c r="AN4333" s="36"/>
      <c r="AO4333" s="36"/>
      <c r="AP4333" s="36"/>
      <c r="AQ4333" s="36"/>
      <c r="AR4333" s="36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G4333" s="18"/>
      <c r="BH4333" s="18"/>
      <c r="BI4333" s="18"/>
      <c r="BJ4333" s="18"/>
      <c r="BK4333" s="18"/>
      <c r="BL4333" s="18"/>
      <c r="BM4333" s="18"/>
      <c r="BN4333" s="18"/>
      <c r="BO4333" s="18"/>
      <c r="BP4333" s="18"/>
      <c r="BQ4333" s="18"/>
    </row>
    <row r="4334" spans="6:69" x14ac:dyDescent="0.25">
      <c r="F4334" s="18"/>
      <c r="G4334" s="18"/>
      <c r="H4334" s="252"/>
      <c r="I4334" s="18"/>
      <c r="J4334" s="18"/>
      <c r="W4334" s="215"/>
      <c r="X4334" s="18"/>
      <c r="Y4334" s="31"/>
      <c r="Z4334" s="31"/>
      <c r="AA4334" s="43"/>
      <c r="AB4334" s="18"/>
      <c r="AC4334" s="18"/>
      <c r="AE4334" s="18"/>
      <c r="AF4334" s="18"/>
      <c r="AG4334" s="18"/>
      <c r="AI4334" s="18"/>
      <c r="AK4334" s="18"/>
      <c r="AL4334" s="18"/>
      <c r="AN4334" s="36"/>
      <c r="AO4334" s="36"/>
      <c r="AP4334" s="36"/>
      <c r="AQ4334" s="36"/>
      <c r="AR4334" s="36"/>
      <c r="AS4334" s="18"/>
      <c r="AT4334" s="18"/>
      <c r="AU4334" s="18"/>
      <c r="AV4334" s="18"/>
      <c r="AW4334" s="18"/>
      <c r="AX4334" s="18"/>
      <c r="AY4334" s="18"/>
      <c r="AZ4334" s="18"/>
      <c r="BA4334" s="18"/>
      <c r="BB4334" s="18"/>
      <c r="BC4334" s="18"/>
      <c r="BD4334" s="18"/>
      <c r="BE4334" s="18"/>
      <c r="BF4334" s="18"/>
      <c r="BG4334" s="18"/>
      <c r="BH4334" s="18"/>
      <c r="BI4334" s="18"/>
      <c r="BJ4334" s="18"/>
      <c r="BK4334" s="18"/>
      <c r="BL4334" s="18"/>
      <c r="BM4334" s="18"/>
      <c r="BN4334" s="18"/>
      <c r="BO4334" s="18"/>
      <c r="BP4334" s="18"/>
      <c r="BQ4334" s="18"/>
    </row>
    <row r="4335" spans="6:69" x14ac:dyDescent="0.25">
      <c r="F4335" s="18"/>
      <c r="G4335" s="18"/>
      <c r="H4335" s="252"/>
      <c r="I4335" s="18"/>
      <c r="J4335" s="18"/>
      <c r="W4335" s="215"/>
      <c r="X4335" s="18"/>
      <c r="Y4335" s="31"/>
      <c r="Z4335" s="31"/>
      <c r="AA4335" s="43"/>
      <c r="AB4335" s="18"/>
      <c r="AC4335" s="18"/>
      <c r="AE4335" s="18"/>
      <c r="AF4335" s="18"/>
      <c r="AG4335" s="18"/>
      <c r="AI4335" s="18"/>
      <c r="AK4335" s="18"/>
      <c r="AL4335" s="18"/>
      <c r="AN4335" s="36"/>
      <c r="AO4335" s="36"/>
      <c r="AP4335" s="36"/>
      <c r="AQ4335" s="36"/>
      <c r="AR4335" s="36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G4335" s="18"/>
      <c r="BH4335" s="18"/>
      <c r="BI4335" s="18"/>
      <c r="BJ4335" s="18"/>
      <c r="BK4335" s="18"/>
      <c r="BL4335" s="18"/>
      <c r="BM4335" s="18"/>
      <c r="BN4335" s="18"/>
      <c r="BO4335" s="18"/>
      <c r="BP4335" s="18"/>
      <c r="BQ4335" s="18"/>
    </row>
    <row r="4336" spans="6:69" x14ac:dyDescent="0.25">
      <c r="F4336" s="18"/>
      <c r="G4336" s="18"/>
      <c r="H4336" s="252"/>
      <c r="I4336" s="18"/>
      <c r="J4336" s="18"/>
      <c r="W4336" s="215"/>
      <c r="X4336" s="18"/>
      <c r="Y4336" s="31"/>
      <c r="Z4336" s="31"/>
      <c r="AA4336" s="43"/>
      <c r="AB4336" s="18"/>
      <c r="AC4336" s="18"/>
      <c r="AE4336" s="18"/>
      <c r="AF4336" s="18"/>
      <c r="AG4336" s="18"/>
      <c r="AI4336" s="18"/>
      <c r="AK4336" s="18"/>
      <c r="AL4336" s="18"/>
      <c r="AN4336" s="36"/>
      <c r="AO4336" s="36"/>
      <c r="AP4336" s="36"/>
      <c r="AQ4336" s="36"/>
      <c r="AR4336" s="36"/>
      <c r="AS4336" s="18"/>
      <c r="AT4336" s="18"/>
      <c r="AU4336" s="18"/>
      <c r="AV4336" s="18"/>
      <c r="AW4336" s="18"/>
      <c r="AX4336" s="18"/>
      <c r="AY4336" s="18"/>
      <c r="AZ4336" s="18"/>
      <c r="BA4336" s="18"/>
      <c r="BB4336" s="18"/>
      <c r="BC4336" s="18"/>
      <c r="BD4336" s="18"/>
      <c r="BE4336" s="18"/>
      <c r="BF4336" s="18"/>
      <c r="BG4336" s="18"/>
      <c r="BH4336" s="18"/>
      <c r="BI4336" s="18"/>
      <c r="BJ4336" s="18"/>
      <c r="BK4336" s="18"/>
      <c r="BL4336" s="18"/>
      <c r="BM4336" s="18"/>
      <c r="BN4336" s="18"/>
      <c r="BO4336" s="18"/>
      <c r="BP4336" s="18"/>
      <c r="BQ4336" s="18"/>
    </row>
    <row r="4337" spans="6:69" x14ac:dyDescent="0.25">
      <c r="F4337" s="18"/>
      <c r="G4337" s="18"/>
      <c r="H4337" s="252"/>
      <c r="I4337" s="18"/>
      <c r="J4337" s="18"/>
      <c r="W4337" s="215"/>
      <c r="X4337" s="18"/>
      <c r="Y4337" s="31"/>
      <c r="Z4337" s="31"/>
      <c r="AA4337" s="43"/>
      <c r="AB4337" s="18"/>
      <c r="AC4337" s="18"/>
      <c r="AE4337" s="18"/>
      <c r="AF4337" s="18"/>
      <c r="AG4337" s="18"/>
      <c r="AI4337" s="18"/>
      <c r="AK4337" s="18"/>
      <c r="AL4337" s="18"/>
      <c r="AN4337" s="36"/>
      <c r="AO4337" s="36"/>
      <c r="AP4337" s="36"/>
      <c r="AQ4337" s="36"/>
      <c r="AR4337" s="36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G4337" s="18"/>
      <c r="BH4337" s="18"/>
      <c r="BI4337" s="18"/>
      <c r="BJ4337" s="18"/>
      <c r="BK4337" s="18"/>
      <c r="BL4337" s="18"/>
      <c r="BM4337" s="18"/>
      <c r="BN4337" s="18"/>
      <c r="BO4337" s="18"/>
      <c r="BP4337" s="18"/>
      <c r="BQ4337" s="18"/>
    </row>
    <row r="4338" spans="6:69" x14ac:dyDescent="0.25">
      <c r="F4338" s="18"/>
      <c r="G4338" s="18"/>
      <c r="H4338" s="252"/>
      <c r="I4338" s="18"/>
      <c r="J4338" s="18"/>
      <c r="W4338" s="215"/>
      <c r="X4338" s="18"/>
      <c r="Y4338" s="31"/>
      <c r="Z4338" s="31"/>
      <c r="AA4338" s="43"/>
      <c r="AB4338" s="18"/>
      <c r="AC4338" s="18"/>
      <c r="AE4338" s="18"/>
      <c r="AF4338" s="18"/>
      <c r="AG4338" s="18"/>
      <c r="AI4338" s="18"/>
      <c r="AK4338" s="18"/>
      <c r="AL4338" s="18"/>
      <c r="AN4338" s="36"/>
      <c r="AO4338" s="36"/>
      <c r="AP4338" s="36"/>
      <c r="AQ4338" s="36"/>
      <c r="AR4338" s="36"/>
      <c r="AS4338" s="18"/>
      <c r="AT4338" s="18"/>
      <c r="AU4338" s="18"/>
      <c r="AV4338" s="18"/>
      <c r="AW4338" s="18"/>
      <c r="AX4338" s="18"/>
      <c r="AY4338" s="18"/>
      <c r="AZ4338" s="18"/>
      <c r="BA4338" s="18"/>
      <c r="BB4338" s="18"/>
      <c r="BC4338" s="18"/>
      <c r="BD4338" s="18"/>
      <c r="BE4338" s="18"/>
      <c r="BF4338" s="18"/>
      <c r="BG4338" s="18"/>
      <c r="BH4338" s="18"/>
      <c r="BI4338" s="18"/>
      <c r="BJ4338" s="18"/>
      <c r="BK4338" s="18"/>
      <c r="BL4338" s="18"/>
      <c r="BM4338" s="18"/>
      <c r="BN4338" s="18"/>
      <c r="BO4338" s="18"/>
      <c r="BP4338" s="18"/>
      <c r="BQ4338" s="18"/>
    </row>
    <row r="4339" spans="6:69" x14ac:dyDescent="0.25">
      <c r="F4339" s="18"/>
      <c r="G4339" s="18"/>
      <c r="H4339" s="252"/>
      <c r="I4339" s="18"/>
      <c r="J4339" s="18"/>
      <c r="W4339" s="215"/>
      <c r="X4339" s="18"/>
      <c r="Y4339" s="31"/>
      <c r="Z4339" s="31"/>
      <c r="AA4339" s="43"/>
      <c r="AB4339" s="18"/>
      <c r="AC4339" s="18"/>
      <c r="AE4339" s="18"/>
      <c r="AF4339" s="18"/>
      <c r="AG4339" s="18"/>
      <c r="AI4339" s="18"/>
      <c r="AK4339" s="18"/>
      <c r="AL4339" s="18"/>
      <c r="AN4339" s="36"/>
      <c r="AO4339" s="36"/>
      <c r="AP4339" s="36"/>
      <c r="AQ4339" s="36"/>
      <c r="AR4339" s="36"/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G4339" s="18"/>
      <c r="BH4339" s="18"/>
      <c r="BI4339" s="18"/>
      <c r="BJ4339" s="18"/>
      <c r="BK4339" s="18"/>
      <c r="BL4339" s="18"/>
      <c r="BM4339" s="18"/>
      <c r="BN4339" s="18"/>
      <c r="BO4339" s="18"/>
      <c r="BP4339" s="18"/>
      <c r="BQ4339" s="18"/>
    </row>
    <row r="4340" spans="6:69" x14ac:dyDescent="0.25">
      <c r="F4340" s="18"/>
      <c r="G4340" s="18"/>
      <c r="H4340" s="252"/>
      <c r="I4340" s="18"/>
      <c r="J4340" s="18"/>
      <c r="W4340" s="215"/>
      <c r="X4340" s="18"/>
      <c r="Y4340" s="31"/>
      <c r="Z4340" s="31"/>
      <c r="AA4340" s="43"/>
      <c r="AB4340" s="18"/>
      <c r="AC4340" s="18"/>
      <c r="AE4340" s="18"/>
      <c r="AF4340" s="18"/>
      <c r="AG4340" s="18"/>
      <c r="AI4340" s="18"/>
      <c r="AK4340" s="18"/>
      <c r="AL4340" s="18"/>
      <c r="AN4340" s="36"/>
      <c r="AO4340" s="36"/>
      <c r="AP4340" s="36"/>
      <c r="AQ4340" s="36"/>
      <c r="AR4340" s="36"/>
      <c r="AS4340" s="18"/>
      <c r="AT4340" s="18"/>
      <c r="AU4340" s="18"/>
      <c r="AV4340" s="18"/>
      <c r="AW4340" s="18"/>
      <c r="AX4340" s="18"/>
      <c r="AY4340" s="18"/>
      <c r="AZ4340" s="18"/>
      <c r="BA4340" s="18"/>
      <c r="BB4340" s="18"/>
      <c r="BC4340" s="18"/>
      <c r="BD4340" s="18"/>
      <c r="BE4340" s="18"/>
      <c r="BF4340" s="18"/>
      <c r="BG4340" s="18"/>
      <c r="BH4340" s="18"/>
      <c r="BI4340" s="18"/>
      <c r="BJ4340" s="18"/>
      <c r="BK4340" s="18"/>
      <c r="BL4340" s="18"/>
      <c r="BM4340" s="18"/>
      <c r="BN4340" s="18"/>
      <c r="BO4340" s="18"/>
      <c r="BP4340" s="18"/>
      <c r="BQ4340" s="18"/>
    </row>
    <row r="4341" spans="6:69" x14ac:dyDescent="0.25">
      <c r="F4341" s="18"/>
      <c r="G4341" s="18"/>
      <c r="H4341" s="252"/>
      <c r="I4341" s="18"/>
      <c r="J4341" s="18"/>
      <c r="W4341" s="215"/>
      <c r="X4341" s="18"/>
      <c r="Y4341" s="31"/>
      <c r="Z4341" s="31"/>
      <c r="AA4341" s="43"/>
      <c r="AB4341" s="18"/>
      <c r="AC4341" s="18"/>
      <c r="AE4341" s="18"/>
      <c r="AF4341" s="18"/>
      <c r="AG4341" s="18"/>
      <c r="AI4341" s="18"/>
      <c r="AK4341" s="18"/>
      <c r="AL4341" s="18"/>
      <c r="AN4341" s="36"/>
      <c r="AO4341" s="36"/>
      <c r="AP4341" s="36"/>
      <c r="AQ4341" s="36"/>
      <c r="AR4341" s="36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G4341" s="18"/>
      <c r="BH4341" s="18"/>
      <c r="BI4341" s="18"/>
      <c r="BJ4341" s="18"/>
      <c r="BK4341" s="18"/>
      <c r="BL4341" s="18"/>
      <c r="BM4341" s="18"/>
      <c r="BN4341" s="18"/>
      <c r="BO4341" s="18"/>
      <c r="BP4341" s="18"/>
      <c r="BQ4341" s="18"/>
    </row>
    <row r="4342" spans="6:69" x14ac:dyDescent="0.25">
      <c r="F4342" s="18"/>
      <c r="G4342" s="18"/>
      <c r="H4342" s="252"/>
      <c r="I4342" s="18"/>
      <c r="J4342" s="18"/>
      <c r="W4342" s="215"/>
      <c r="X4342" s="18"/>
      <c r="Y4342" s="31"/>
      <c r="Z4342" s="31"/>
      <c r="AA4342" s="43"/>
      <c r="AB4342" s="18"/>
      <c r="AC4342" s="18"/>
      <c r="AE4342" s="18"/>
      <c r="AF4342" s="18"/>
      <c r="AG4342" s="18"/>
      <c r="AI4342" s="18"/>
      <c r="AK4342" s="18"/>
      <c r="AL4342" s="18"/>
      <c r="AN4342" s="36"/>
      <c r="AO4342" s="36"/>
      <c r="AP4342" s="36"/>
      <c r="AQ4342" s="36"/>
      <c r="AR4342" s="36"/>
      <c r="AS4342" s="18"/>
      <c r="AT4342" s="18"/>
      <c r="AU4342" s="18"/>
      <c r="AV4342" s="18"/>
      <c r="AW4342" s="18"/>
      <c r="AX4342" s="18"/>
      <c r="AY4342" s="18"/>
      <c r="AZ4342" s="18"/>
      <c r="BA4342" s="18"/>
      <c r="BB4342" s="18"/>
      <c r="BC4342" s="18"/>
      <c r="BD4342" s="18"/>
      <c r="BE4342" s="18"/>
      <c r="BF4342" s="18"/>
      <c r="BG4342" s="18"/>
      <c r="BH4342" s="18"/>
      <c r="BI4342" s="18"/>
      <c r="BJ4342" s="18"/>
      <c r="BK4342" s="18"/>
      <c r="BL4342" s="18"/>
      <c r="BM4342" s="18"/>
      <c r="BN4342" s="18"/>
      <c r="BO4342" s="18"/>
      <c r="BP4342" s="18"/>
      <c r="BQ4342" s="18"/>
    </row>
    <row r="4343" spans="6:69" x14ac:dyDescent="0.25">
      <c r="F4343" s="18"/>
      <c r="G4343" s="18"/>
      <c r="H4343" s="252"/>
      <c r="I4343" s="18"/>
      <c r="J4343" s="18"/>
      <c r="W4343" s="215"/>
      <c r="X4343" s="18"/>
      <c r="Y4343" s="31"/>
      <c r="Z4343" s="31"/>
      <c r="AA4343" s="43"/>
      <c r="AB4343" s="18"/>
      <c r="AC4343" s="18"/>
      <c r="AE4343" s="18"/>
      <c r="AF4343" s="18"/>
      <c r="AG4343" s="18"/>
      <c r="AI4343" s="18"/>
      <c r="AK4343" s="18"/>
      <c r="AL4343" s="18"/>
      <c r="AN4343" s="36"/>
      <c r="AO4343" s="36"/>
      <c r="AP4343" s="36"/>
      <c r="AQ4343" s="36"/>
      <c r="AR4343" s="36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G4343" s="18"/>
      <c r="BH4343" s="18"/>
      <c r="BI4343" s="18"/>
      <c r="BJ4343" s="18"/>
      <c r="BK4343" s="18"/>
      <c r="BL4343" s="18"/>
      <c r="BM4343" s="18"/>
      <c r="BN4343" s="18"/>
      <c r="BO4343" s="18"/>
      <c r="BP4343" s="18"/>
      <c r="BQ4343" s="18"/>
    </row>
    <row r="4344" spans="6:69" x14ac:dyDescent="0.25">
      <c r="F4344" s="18"/>
      <c r="G4344" s="18"/>
      <c r="H4344" s="252"/>
      <c r="I4344" s="18"/>
      <c r="J4344" s="18"/>
      <c r="W4344" s="215"/>
      <c r="X4344" s="18"/>
      <c r="Y4344" s="31"/>
      <c r="Z4344" s="31"/>
      <c r="AA4344" s="43"/>
      <c r="AB4344" s="18"/>
      <c r="AC4344" s="18"/>
      <c r="AE4344" s="18"/>
      <c r="AF4344" s="18"/>
      <c r="AG4344" s="18"/>
      <c r="AI4344" s="18"/>
      <c r="AK4344" s="18"/>
      <c r="AL4344" s="18"/>
      <c r="AN4344" s="36"/>
      <c r="AO4344" s="36"/>
      <c r="AP4344" s="36"/>
      <c r="AQ4344" s="36"/>
      <c r="AR4344" s="36"/>
      <c r="AS4344" s="18"/>
      <c r="AT4344" s="18"/>
      <c r="AU4344" s="18"/>
      <c r="AV4344" s="18"/>
      <c r="AW4344" s="18"/>
      <c r="AX4344" s="18"/>
      <c r="AY4344" s="18"/>
      <c r="AZ4344" s="18"/>
      <c r="BA4344" s="18"/>
      <c r="BB4344" s="18"/>
      <c r="BC4344" s="18"/>
      <c r="BD4344" s="18"/>
      <c r="BE4344" s="18"/>
      <c r="BF4344" s="18"/>
      <c r="BG4344" s="18"/>
      <c r="BH4344" s="18"/>
      <c r="BI4344" s="18"/>
      <c r="BJ4344" s="18"/>
      <c r="BK4344" s="18"/>
      <c r="BL4344" s="18"/>
      <c r="BM4344" s="18"/>
      <c r="BN4344" s="18"/>
      <c r="BO4344" s="18"/>
      <c r="BP4344" s="18"/>
      <c r="BQ4344" s="18"/>
    </row>
    <row r="4345" spans="6:69" x14ac:dyDescent="0.25">
      <c r="F4345" s="18"/>
      <c r="G4345" s="18"/>
      <c r="H4345" s="252"/>
      <c r="I4345" s="18"/>
      <c r="J4345" s="18"/>
      <c r="W4345" s="215"/>
      <c r="X4345" s="18"/>
      <c r="Y4345" s="31"/>
      <c r="Z4345" s="31"/>
      <c r="AA4345" s="43"/>
      <c r="AB4345" s="18"/>
      <c r="AC4345" s="18"/>
      <c r="AE4345" s="18"/>
      <c r="AF4345" s="18"/>
      <c r="AG4345" s="18"/>
      <c r="AI4345" s="18"/>
      <c r="AK4345" s="18"/>
      <c r="AL4345" s="18"/>
      <c r="AN4345" s="36"/>
      <c r="AO4345" s="36"/>
      <c r="AP4345" s="36"/>
      <c r="AQ4345" s="36"/>
      <c r="AR4345" s="36"/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G4345" s="18"/>
      <c r="BH4345" s="18"/>
      <c r="BI4345" s="18"/>
      <c r="BJ4345" s="18"/>
      <c r="BK4345" s="18"/>
      <c r="BL4345" s="18"/>
      <c r="BM4345" s="18"/>
      <c r="BN4345" s="18"/>
      <c r="BO4345" s="18"/>
      <c r="BP4345" s="18"/>
      <c r="BQ4345" s="18"/>
    </row>
    <row r="4346" spans="6:69" x14ac:dyDescent="0.25">
      <c r="F4346" s="18"/>
      <c r="G4346" s="18"/>
      <c r="H4346" s="252"/>
      <c r="I4346" s="18"/>
      <c r="J4346" s="18"/>
      <c r="W4346" s="215"/>
      <c r="X4346" s="18"/>
      <c r="Y4346" s="31"/>
      <c r="Z4346" s="31"/>
      <c r="AA4346" s="43"/>
      <c r="AB4346" s="18"/>
      <c r="AC4346" s="18"/>
      <c r="AE4346" s="18"/>
      <c r="AF4346" s="18"/>
      <c r="AG4346" s="18"/>
      <c r="AI4346" s="18"/>
      <c r="AK4346" s="18"/>
      <c r="AL4346" s="18"/>
      <c r="AN4346" s="36"/>
      <c r="AO4346" s="36"/>
      <c r="AP4346" s="36"/>
      <c r="AQ4346" s="36"/>
      <c r="AR4346" s="36"/>
      <c r="AS4346" s="18"/>
      <c r="AT4346" s="18"/>
      <c r="AU4346" s="18"/>
      <c r="AV4346" s="18"/>
      <c r="AW4346" s="18"/>
      <c r="AX4346" s="18"/>
      <c r="AY4346" s="18"/>
      <c r="AZ4346" s="18"/>
      <c r="BA4346" s="18"/>
      <c r="BB4346" s="18"/>
      <c r="BC4346" s="18"/>
      <c r="BD4346" s="18"/>
      <c r="BE4346" s="18"/>
      <c r="BF4346" s="18"/>
      <c r="BG4346" s="18"/>
      <c r="BH4346" s="18"/>
      <c r="BI4346" s="18"/>
      <c r="BJ4346" s="18"/>
      <c r="BK4346" s="18"/>
      <c r="BL4346" s="18"/>
      <c r="BM4346" s="18"/>
      <c r="BN4346" s="18"/>
      <c r="BO4346" s="18"/>
      <c r="BP4346" s="18"/>
      <c r="BQ4346" s="18"/>
    </row>
    <row r="4347" spans="6:69" x14ac:dyDescent="0.25">
      <c r="F4347" s="18"/>
      <c r="G4347" s="18"/>
      <c r="H4347" s="252"/>
      <c r="I4347" s="18"/>
      <c r="J4347" s="18"/>
      <c r="W4347" s="215"/>
      <c r="X4347" s="18"/>
      <c r="Y4347" s="31"/>
      <c r="Z4347" s="31"/>
      <c r="AA4347" s="43"/>
      <c r="AB4347" s="18"/>
      <c r="AC4347" s="18"/>
      <c r="AE4347" s="18"/>
      <c r="AF4347" s="18"/>
      <c r="AG4347" s="18"/>
      <c r="AI4347" s="18"/>
      <c r="AK4347" s="18"/>
      <c r="AL4347" s="18"/>
      <c r="AN4347" s="36"/>
      <c r="AO4347" s="36"/>
      <c r="AP4347" s="36"/>
      <c r="AQ4347" s="36"/>
      <c r="AR4347" s="36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G4347" s="18"/>
      <c r="BH4347" s="18"/>
      <c r="BI4347" s="18"/>
      <c r="BJ4347" s="18"/>
      <c r="BK4347" s="18"/>
      <c r="BL4347" s="18"/>
      <c r="BM4347" s="18"/>
      <c r="BN4347" s="18"/>
      <c r="BO4347" s="18"/>
      <c r="BP4347" s="18"/>
      <c r="BQ4347" s="18"/>
    </row>
    <row r="4348" spans="6:69" x14ac:dyDescent="0.25">
      <c r="F4348" s="18"/>
      <c r="G4348" s="18"/>
      <c r="H4348" s="252"/>
      <c r="I4348" s="18"/>
      <c r="J4348" s="18"/>
      <c r="W4348" s="215"/>
      <c r="X4348" s="18"/>
      <c r="Y4348" s="31"/>
      <c r="Z4348" s="31"/>
      <c r="AA4348" s="43"/>
      <c r="AB4348" s="18"/>
      <c r="AC4348" s="18"/>
      <c r="AE4348" s="18"/>
      <c r="AF4348" s="18"/>
      <c r="AG4348" s="18"/>
      <c r="AI4348" s="18"/>
      <c r="AK4348" s="18"/>
      <c r="AL4348" s="18"/>
      <c r="AN4348" s="36"/>
      <c r="AO4348" s="36"/>
      <c r="AP4348" s="36"/>
      <c r="AQ4348" s="36"/>
      <c r="AR4348" s="36"/>
      <c r="AS4348" s="18"/>
      <c r="AT4348" s="18"/>
      <c r="AU4348" s="18"/>
      <c r="AV4348" s="18"/>
      <c r="AW4348" s="18"/>
      <c r="AX4348" s="18"/>
      <c r="AY4348" s="18"/>
      <c r="AZ4348" s="18"/>
      <c r="BA4348" s="18"/>
      <c r="BB4348" s="18"/>
      <c r="BC4348" s="18"/>
      <c r="BD4348" s="18"/>
      <c r="BE4348" s="18"/>
      <c r="BF4348" s="18"/>
      <c r="BG4348" s="18"/>
      <c r="BH4348" s="18"/>
      <c r="BI4348" s="18"/>
      <c r="BJ4348" s="18"/>
      <c r="BK4348" s="18"/>
      <c r="BL4348" s="18"/>
      <c r="BM4348" s="18"/>
      <c r="BN4348" s="18"/>
      <c r="BO4348" s="18"/>
      <c r="BP4348" s="18"/>
      <c r="BQ4348" s="18"/>
    </row>
    <row r="4349" spans="6:69" x14ac:dyDescent="0.25">
      <c r="F4349" s="18"/>
      <c r="G4349" s="18"/>
      <c r="H4349" s="252"/>
      <c r="I4349" s="18"/>
      <c r="J4349" s="18"/>
      <c r="W4349" s="215"/>
      <c r="X4349" s="18"/>
      <c r="Y4349" s="31"/>
      <c r="Z4349" s="31"/>
      <c r="AA4349" s="43"/>
      <c r="AB4349" s="18"/>
      <c r="AC4349" s="18"/>
      <c r="AE4349" s="18"/>
      <c r="AF4349" s="18"/>
      <c r="AG4349" s="18"/>
      <c r="AI4349" s="18"/>
      <c r="AK4349" s="18"/>
      <c r="AL4349" s="18"/>
      <c r="AN4349" s="36"/>
      <c r="AO4349" s="36"/>
      <c r="AP4349" s="36"/>
      <c r="AQ4349" s="36"/>
      <c r="AR4349" s="36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G4349" s="18"/>
      <c r="BH4349" s="18"/>
      <c r="BI4349" s="18"/>
      <c r="BJ4349" s="18"/>
      <c r="BK4349" s="18"/>
      <c r="BL4349" s="18"/>
      <c r="BM4349" s="18"/>
      <c r="BN4349" s="18"/>
      <c r="BO4349" s="18"/>
      <c r="BP4349" s="18"/>
      <c r="BQ4349" s="18"/>
    </row>
    <row r="4350" spans="6:69" x14ac:dyDescent="0.25">
      <c r="F4350" s="18"/>
      <c r="G4350" s="18"/>
      <c r="H4350" s="252"/>
      <c r="I4350" s="18"/>
      <c r="J4350" s="18"/>
      <c r="W4350" s="215"/>
      <c r="X4350" s="18"/>
      <c r="Y4350" s="31"/>
      <c r="Z4350" s="31"/>
      <c r="AA4350" s="43"/>
      <c r="AB4350" s="18"/>
      <c r="AC4350" s="18"/>
      <c r="AE4350" s="18"/>
      <c r="AF4350" s="18"/>
      <c r="AG4350" s="18"/>
      <c r="AI4350" s="18"/>
      <c r="AK4350" s="18"/>
      <c r="AL4350" s="18"/>
      <c r="AN4350" s="36"/>
      <c r="AO4350" s="36"/>
      <c r="AP4350" s="36"/>
      <c r="AQ4350" s="36"/>
      <c r="AR4350" s="36"/>
      <c r="AS4350" s="18"/>
      <c r="AT4350" s="18"/>
      <c r="AU4350" s="18"/>
      <c r="AV4350" s="18"/>
      <c r="AW4350" s="18"/>
      <c r="AX4350" s="18"/>
      <c r="AY4350" s="18"/>
      <c r="AZ4350" s="18"/>
      <c r="BA4350" s="18"/>
      <c r="BB4350" s="18"/>
      <c r="BC4350" s="18"/>
      <c r="BD4350" s="18"/>
      <c r="BE4350" s="18"/>
      <c r="BF4350" s="18"/>
      <c r="BG4350" s="18"/>
      <c r="BH4350" s="18"/>
      <c r="BI4350" s="18"/>
      <c r="BJ4350" s="18"/>
      <c r="BK4350" s="18"/>
      <c r="BL4350" s="18"/>
      <c r="BM4350" s="18"/>
      <c r="BN4350" s="18"/>
      <c r="BO4350" s="18"/>
      <c r="BP4350" s="18"/>
      <c r="BQ4350" s="18"/>
    </row>
    <row r="4351" spans="6:69" x14ac:dyDescent="0.25">
      <c r="F4351" s="18"/>
      <c r="G4351" s="18"/>
      <c r="H4351" s="252"/>
      <c r="I4351" s="18"/>
      <c r="J4351" s="18"/>
      <c r="W4351" s="215"/>
      <c r="X4351" s="18"/>
      <c r="Y4351" s="31"/>
      <c r="Z4351" s="31"/>
      <c r="AA4351" s="43"/>
      <c r="AB4351" s="18"/>
      <c r="AC4351" s="18"/>
      <c r="AE4351" s="18"/>
      <c r="AF4351" s="18"/>
      <c r="AG4351" s="18"/>
      <c r="AI4351" s="18"/>
      <c r="AK4351" s="18"/>
      <c r="AL4351" s="18"/>
      <c r="AN4351" s="36"/>
      <c r="AO4351" s="36"/>
      <c r="AP4351" s="36"/>
      <c r="AQ4351" s="36"/>
      <c r="AR4351" s="36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G4351" s="18"/>
      <c r="BH4351" s="18"/>
      <c r="BI4351" s="18"/>
      <c r="BJ4351" s="18"/>
      <c r="BK4351" s="18"/>
      <c r="BL4351" s="18"/>
      <c r="BM4351" s="18"/>
      <c r="BN4351" s="18"/>
      <c r="BO4351" s="18"/>
      <c r="BP4351" s="18"/>
      <c r="BQ4351" s="18"/>
    </row>
    <row r="4352" spans="6:69" x14ac:dyDescent="0.25">
      <c r="F4352" s="18"/>
      <c r="G4352" s="18"/>
      <c r="H4352" s="252"/>
      <c r="I4352" s="18"/>
      <c r="J4352" s="18"/>
      <c r="W4352" s="215"/>
      <c r="X4352" s="18"/>
      <c r="Y4352" s="31"/>
      <c r="Z4352" s="31"/>
      <c r="AA4352" s="43"/>
      <c r="AB4352" s="18"/>
      <c r="AC4352" s="18"/>
      <c r="AE4352" s="18"/>
      <c r="AF4352" s="18"/>
      <c r="AG4352" s="18"/>
      <c r="AI4352" s="18"/>
      <c r="AK4352" s="18"/>
      <c r="AL4352" s="18"/>
      <c r="AN4352" s="36"/>
      <c r="AO4352" s="36"/>
      <c r="AP4352" s="36"/>
      <c r="AQ4352" s="36"/>
      <c r="AR4352" s="36"/>
      <c r="AS4352" s="18"/>
      <c r="AT4352" s="18"/>
      <c r="AU4352" s="18"/>
      <c r="AV4352" s="18"/>
      <c r="AW4352" s="18"/>
      <c r="AX4352" s="18"/>
      <c r="AY4352" s="18"/>
      <c r="AZ4352" s="18"/>
      <c r="BA4352" s="18"/>
      <c r="BB4352" s="18"/>
      <c r="BC4352" s="18"/>
      <c r="BD4352" s="18"/>
      <c r="BE4352" s="18"/>
      <c r="BF4352" s="18"/>
      <c r="BG4352" s="18"/>
      <c r="BH4352" s="18"/>
      <c r="BI4352" s="18"/>
      <c r="BJ4352" s="18"/>
      <c r="BK4352" s="18"/>
      <c r="BL4352" s="18"/>
      <c r="BM4352" s="18"/>
      <c r="BN4352" s="18"/>
      <c r="BO4352" s="18"/>
      <c r="BP4352" s="18"/>
      <c r="BQ4352" s="18"/>
    </row>
    <row r="4353" spans="6:69" x14ac:dyDescent="0.25">
      <c r="F4353" s="18"/>
      <c r="G4353" s="18"/>
      <c r="H4353" s="252"/>
      <c r="I4353" s="18"/>
      <c r="J4353" s="18"/>
      <c r="W4353" s="215"/>
      <c r="X4353" s="18"/>
      <c r="Y4353" s="31"/>
      <c r="Z4353" s="31"/>
      <c r="AA4353" s="43"/>
      <c r="AB4353" s="18"/>
      <c r="AC4353" s="18"/>
      <c r="AE4353" s="18"/>
      <c r="AF4353" s="18"/>
      <c r="AG4353" s="18"/>
      <c r="AI4353" s="18"/>
      <c r="AK4353" s="18"/>
      <c r="AL4353" s="18"/>
      <c r="AN4353" s="36"/>
      <c r="AO4353" s="36"/>
      <c r="AP4353" s="36"/>
      <c r="AQ4353" s="36"/>
      <c r="AR4353" s="36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G4353" s="18"/>
      <c r="BH4353" s="18"/>
      <c r="BI4353" s="18"/>
      <c r="BJ4353" s="18"/>
      <c r="BK4353" s="18"/>
      <c r="BL4353" s="18"/>
      <c r="BM4353" s="18"/>
      <c r="BN4353" s="18"/>
      <c r="BO4353" s="18"/>
      <c r="BP4353" s="18"/>
      <c r="BQ4353" s="18"/>
    </row>
    <row r="4354" spans="6:69" x14ac:dyDescent="0.25">
      <c r="F4354" s="18"/>
      <c r="G4354" s="18"/>
      <c r="H4354" s="252"/>
      <c r="I4354" s="18"/>
      <c r="J4354" s="18"/>
      <c r="W4354" s="215"/>
      <c r="X4354" s="18"/>
      <c r="Y4354" s="31"/>
      <c r="Z4354" s="31"/>
      <c r="AA4354" s="43"/>
      <c r="AB4354" s="18"/>
      <c r="AC4354" s="18"/>
      <c r="AE4354" s="18"/>
      <c r="AF4354" s="18"/>
      <c r="AG4354" s="18"/>
      <c r="AI4354" s="18"/>
      <c r="AK4354" s="18"/>
      <c r="AL4354" s="18"/>
      <c r="AN4354" s="36"/>
      <c r="AO4354" s="36"/>
      <c r="AP4354" s="36"/>
      <c r="AQ4354" s="36"/>
      <c r="AR4354" s="36"/>
      <c r="AS4354" s="18"/>
      <c r="AT4354" s="18"/>
      <c r="AU4354" s="18"/>
      <c r="AV4354" s="18"/>
      <c r="AW4354" s="18"/>
      <c r="AX4354" s="18"/>
      <c r="AY4354" s="18"/>
      <c r="AZ4354" s="18"/>
      <c r="BA4354" s="18"/>
      <c r="BB4354" s="18"/>
      <c r="BC4354" s="18"/>
      <c r="BD4354" s="18"/>
      <c r="BE4354" s="18"/>
      <c r="BF4354" s="18"/>
      <c r="BG4354" s="18"/>
      <c r="BH4354" s="18"/>
      <c r="BI4354" s="18"/>
      <c r="BJ4354" s="18"/>
      <c r="BK4354" s="18"/>
      <c r="BL4354" s="18"/>
      <c r="BM4354" s="18"/>
      <c r="BN4354" s="18"/>
      <c r="BO4354" s="18"/>
      <c r="BP4354" s="18"/>
      <c r="BQ4354" s="18"/>
    </row>
    <row r="4355" spans="6:69" x14ac:dyDescent="0.25">
      <c r="F4355" s="18"/>
      <c r="G4355" s="18"/>
      <c r="H4355" s="252"/>
      <c r="I4355" s="18"/>
      <c r="J4355" s="18"/>
      <c r="W4355" s="215"/>
      <c r="X4355" s="18"/>
      <c r="Y4355" s="31"/>
      <c r="Z4355" s="31"/>
      <c r="AA4355" s="43"/>
      <c r="AB4355" s="18"/>
      <c r="AC4355" s="18"/>
      <c r="AE4355" s="18"/>
      <c r="AF4355" s="18"/>
      <c r="AG4355" s="18"/>
      <c r="AI4355" s="18"/>
      <c r="AK4355" s="18"/>
      <c r="AL4355" s="18"/>
      <c r="AN4355" s="36"/>
      <c r="AO4355" s="36"/>
      <c r="AP4355" s="36"/>
      <c r="AQ4355" s="36"/>
      <c r="AR4355" s="36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G4355" s="18"/>
      <c r="BH4355" s="18"/>
      <c r="BI4355" s="18"/>
      <c r="BJ4355" s="18"/>
      <c r="BK4355" s="18"/>
      <c r="BL4355" s="18"/>
      <c r="BM4355" s="18"/>
      <c r="BN4355" s="18"/>
      <c r="BO4355" s="18"/>
      <c r="BP4355" s="18"/>
      <c r="BQ4355" s="18"/>
    </row>
    <row r="4356" spans="6:69" x14ac:dyDescent="0.25">
      <c r="F4356" s="18"/>
      <c r="G4356" s="18"/>
      <c r="H4356" s="252"/>
      <c r="I4356" s="18"/>
      <c r="J4356" s="18"/>
      <c r="W4356" s="215"/>
      <c r="X4356" s="18"/>
      <c r="Y4356" s="31"/>
      <c r="Z4356" s="31"/>
      <c r="AA4356" s="43"/>
      <c r="AB4356" s="18"/>
      <c r="AC4356" s="18"/>
      <c r="AE4356" s="18"/>
      <c r="AF4356" s="18"/>
      <c r="AG4356" s="18"/>
      <c r="AI4356" s="18"/>
      <c r="AK4356" s="18"/>
      <c r="AL4356" s="18"/>
      <c r="AN4356" s="36"/>
      <c r="AO4356" s="36"/>
      <c r="AP4356" s="36"/>
      <c r="AQ4356" s="36"/>
      <c r="AR4356" s="36"/>
      <c r="AS4356" s="18"/>
      <c r="AT4356" s="18"/>
      <c r="AU4356" s="18"/>
      <c r="AV4356" s="18"/>
      <c r="AW4356" s="18"/>
      <c r="AX4356" s="18"/>
      <c r="AY4356" s="18"/>
      <c r="AZ4356" s="18"/>
      <c r="BA4356" s="18"/>
      <c r="BB4356" s="18"/>
      <c r="BC4356" s="18"/>
      <c r="BD4356" s="18"/>
      <c r="BE4356" s="18"/>
      <c r="BF4356" s="18"/>
      <c r="BG4356" s="18"/>
      <c r="BH4356" s="18"/>
      <c r="BI4356" s="18"/>
      <c r="BJ4356" s="18"/>
      <c r="BK4356" s="18"/>
      <c r="BL4356" s="18"/>
      <c r="BM4356" s="18"/>
      <c r="BN4356" s="18"/>
      <c r="BO4356" s="18"/>
      <c r="BP4356" s="18"/>
      <c r="BQ4356" s="18"/>
    </row>
    <row r="4357" spans="6:69" x14ac:dyDescent="0.25">
      <c r="F4357" s="18"/>
      <c r="G4357" s="18"/>
      <c r="H4357" s="252"/>
      <c r="I4357" s="18"/>
      <c r="J4357" s="18"/>
      <c r="W4357" s="215"/>
      <c r="X4357" s="18"/>
      <c r="Y4357" s="31"/>
      <c r="Z4357" s="31"/>
      <c r="AA4357" s="43"/>
      <c r="AB4357" s="18"/>
      <c r="AC4357" s="18"/>
      <c r="AE4357" s="18"/>
      <c r="AF4357" s="18"/>
      <c r="AG4357" s="18"/>
      <c r="AI4357" s="18"/>
      <c r="AK4357" s="18"/>
      <c r="AL4357" s="18"/>
      <c r="AN4357" s="36"/>
      <c r="AO4357" s="36"/>
      <c r="AP4357" s="36"/>
      <c r="AQ4357" s="36"/>
      <c r="AR4357" s="36"/>
      <c r="AS4357" s="18"/>
      <c r="AT4357" s="18"/>
      <c r="AU4357" s="18"/>
      <c r="AV4357" s="18"/>
      <c r="AW4357" s="18"/>
      <c r="AX4357" s="18"/>
      <c r="AY4357" s="18"/>
      <c r="AZ4357" s="18"/>
      <c r="BA4357" s="18"/>
      <c r="BB4357" s="18"/>
      <c r="BC4357" s="18"/>
      <c r="BD4357" s="18"/>
      <c r="BE4357" s="18"/>
      <c r="BF4357" s="18"/>
      <c r="BG4357" s="18"/>
      <c r="BH4357" s="18"/>
      <c r="BI4357" s="18"/>
      <c r="BJ4357" s="18"/>
      <c r="BK4357" s="18"/>
      <c r="BL4357" s="18"/>
      <c r="BM4357" s="18"/>
      <c r="BN4357" s="18"/>
      <c r="BO4357" s="18"/>
      <c r="BP4357" s="18"/>
      <c r="BQ4357" s="18"/>
    </row>
    <row r="4358" spans="6:69" x14ac:dyDescent="0.25">
      <c r="F4358" s="18"/>
      <c r="G4358" s="18"/>
      <c r="H4358" s="252"/>
      <c r="I4358" s="18"/>
      <c r="J4358" s="18"/>
      <c r="W4358" s="215"/>
      <c r="X4358" s="18"/>
      <c r="Y4358" s="31"/>
      <c r="Z4358" s="31"/>
      <c r="AA4358" s="43"/>
      <c r="AB4358" s="18"/>
      <c r="AC4358" s="18"/>
      <c r="AE4358" s="18"/>
      <c r="AF4358" s="18"/>
      <c r="AG4358" s="18"/>
      <c r="AI4358" s="18"/>
      <c r="AK4358" s="18"/>
      <c r="AL4358" s="18"/>
      <c r="AN4358" s="36"/>
      <c r="AO4358" s="36"/>
      <c r="AP4358" s="36"/>
      <c r="AQ4358" s="36"/>
      <c r="AR4358" s="36"/>
      <c r="AS4358" s="18"/>
      <c r="AT4358" s="18"/>
      <c r="AU4358" s="18"/>
      <c r="AV4358" s="18"/>
      <c r="AW4358" s="18"/>
      <c r="AX4358" s="18"/>
      <c r="AY4358" s="18"/>
      <c r="AZ4358" s="18"/>
      <c r="BA4358" s="18"/>
      <c r="BB4358" s="18"/>
      <c r="BC4358" s="18"/>
      <c r="BD4358" s="18"/>
      <c r="BE4358" s="18"/>
      <c r="BF4358" s="18"/>
      <c r="BG4358" s="18"/>
      <c r="BH4358" s="18"/>
      <c r="BI4358" s="18"/>
      <c r="BJ4358" s="18"/>
      <c r="BK4358" s="18"/>
      <c r="BL4358" s="18"/>
      <c r="BM4358" s="18"/>
      <c r="BN4358" s="18"/>
      <c r="BO4358" s="18"/>
      <c r="BP4358" s="18"/>
      <c r="BQ4358" s="18"/>
    </row>
    <row r="4359" spans="6:69" x14ac:dyDescent="0.25">
      <c r="F4359" s="18"/>
      <c r="G4359" s="18"/>
      <c r="H4359" s="252"/>
      <c r="I4359" s="18"/>
      <c r="J4359" s="18"/>
      <c r="W4359" s="215"/>
      <c r="X4359" s="18"/>
      <c r="Y4359" s="31"/>
      <c r="Z4359" s="31"/>
      <c r="AA4359" s="43"/>
      <c r="AB4359" s="18"/>
      <c r="AC4359" s="18"/>
      <c r="AE4359" s="18"/>
      <c r="AF4359" s="18"/>
      <c r="AG4359" s="18"/>
      <c r="AI4359" s="18"/>
      <c r="AK4359" s="18"/>
      <c r="AL4359" s="18"/>
      <c r="AN4359" s="36"/>
      <c r="AO4359" s="36"/>
      <c r="AP4359" s="36"/>
      <c r="AQ4359" s="36"/>
      <c r="AR4359" s="36"/>
      <c r="AS4359" s="18"/>
      <c r="AT4359" s="18"/>
      <c r="AU4359" s="18"/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/>
      <c r="BF4359" s="18"/>
      <c r="BG4359" s="18"/>
      <c r="BH4359" s="18"/>
      <c r="BI4359" s="18"/>
      <c r="BJ4359" s="18"/>
      <c r="BK4359" s="18"/>
      <c r="BL4359" s="18"/>
      <c r="BM4359" s="18"/>
      <c r="BN4359" s="18"/>
      <c r="BO4359" s="18"/>
      <c r="BP4359" s="18"/>
      <c r="BQ4359" s="18"/>
    </row>
    <row r="4360" spans="6:69" x14ac:dyDescent="0.25">
      <c r="F4360" s="18"/>
      <c r="G4360" s="18"/>
      <c r="H4360" s="252"/>
      <c r="I4360" s="18"/>
      <c r="J4360" s="18"/>
      <c r="W4360" s="215"/>
      <c r="X4360" s="18"/>
      <c r="Y4360" s="31"/>
      <c r="Z4360" s="31"/>
      <c r="AA4360" s="43"/>
      <c r="AB4360" s="18"/>
      <c r="AC4360" s="18"/>
      <c r="AE4360" s="18"/>
      <c r="AF4360" s="18"/>
      <c r="AG4360" s="18"/>
      <c r="AI4360" s="18"/>
      <c r="AK4360" s="18"/>
      <c r="AL4360" s="18"/>
      <c r="AN4360" s="36"/>
      <c r="AO4360" s="36"/>
      <c r="AP4360" s="36"/>
      <c r="AQ4360" s="36"/>
      <c r="AR4360" s="36"/>
      <c r="AS4360" s="18"/>
      <c r="AT4360" s="18"/>
      <c r="AU4360" s="18"/>
      <c r="AV4360" s="18"/>
      <c r="AW4360" s="18"/>
      <c r="AX4360" s="18"/>
      <c r="AY4360" s="18"/>
      <c r="AZ4360" s="18"/>
      <c r="BA4360" s="18"/>
      <c r="BB4360" s="18"/>
      <c r="BC4360" s="18"/>
      <c r="BD4360" s="18"/>
      <c r="BE4360" s="18"/>
      <c r="BF4360" s="18"/>
      <c r="BG4360" s="18"/>
      <c r="BH4360" s="18"/>
      <c r="BI4360" s="18"/>
      <c r="BJ4360" s="18"/>
      <c r="BK4360" s="18"/>
      <c r="BL4360" s="18"/>
      <c r="BM4360" s="18"/>
      <c r="BN4360" s="18"/>
      <c r="BO4360" s="18"/>
      <c r="BP4360" s="18"/>
      <c r="BQ4360" s="18"/>
    </row>
    <row r="4361" spans="6:69" x14ac:dyDescent="0.25">
      <c r="F4361" s="18"/>
      <c r="G4361" s="18"/>
      <c r="H4361" s="252"/>
      <c r="I4361" s="18"/>
      <c r="J4361" s="18"/>
      <c r="W4361" s="215"/>
      <c r="X4361" s="18"/>
      <c r="Y4361" s="31"/>
      <c r="Z4361" s="31"/>
      <c r="AA4361" s="43"/>
      <c r="AB4361" s="18"/>
      <c r="AC4361" s="18"/>
      <c r="AE4361" s="18"/>
      <c r="AF4361" s="18"/>
      <c r="AG4361" s="18"/>
      <c r="AI4361" s="18"/>
      <c r="AK4361" s="18"/>
      <c r="AL4361" s="18"/>
      <c r="AN4361" s="36"/>
      <c r="AO4361" s="36"/>
      <c r="AP4361" s="36"/>
      <c r="AQ4361" s="36"/>
      <c r="AR4361" s="36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G4361" s="18"/>
      <c r="BH4361" s="18"/>
      <c r="BI4361" s="18"/>
      <c r="BJ4361" s="18"/>
      <c r="BK4361" s="18"/>
      <c r="BL4361" s="18"/>
      <c r="BM4361" s="18"/>
      <c r="BN4361" s="18"/>
      <c r="BO4361" s="18"/>
      <c r="BP4361" s="18"/>
      <c r="BQ4361" s="18"/>
    </row>
    <row r="4362" spans="6:69" x14ac:dyDescent="0.25">
      <c r="F4362" s="18"/>
      <c r="G4362" s="18"/>
      <c r="H4362" s="252"/>
      <c r="I4362" s="18"/>
      <c r="J4362" s="18"/>
      <c r="W4362" s="215"/>
      <c r="X4362" s="18"/>
      <c r="Y4362" s="31"/>
      <c r="Z4362" s="31"/>
      <c r="AA4362" s="43"/>
      <c r="AB4362" s="18"/>
      <c r="AC4362" s="18"/>
      <c r="AE4362" s="18"/>
      <c r="AF4362" s="18"/>
      <c r="AG4362" s="18"/>
      <c r="AI4362" s="18"/>
      <c r="AK4362" s="18"/>
      <c r="AL4362" s="18"/>
      <c r="AN4362" s="36"/>
      <c r="AO4362" s="36"/>
      <c r="AP4362" s="36"/>
      <c r="AQ4362" s="36"/>
      <c r="AR4362" s="36"/>
      <c r="AS4362" s="18"/>
      <c r="AT4362" s="18"/>
      <c r="AU4362" s="18"/>
      <c r="AV4362" s="18"/>
      <c r="AW4362" s="18"/>
      <c r="AX4362" s="18"/>
      <c r="AY4362" s="18"/>
      <c r="AZ4362" s="18"/>
      <c r="BA4362" s="18"/>
      <c r="BB4362" s="18"/>
      <c r="BC4362" s="18"/>
      <c r="BD4362" s="18"/>
      <c r="BE4362" s="18"/>
      <c r="BF4362" s="18"/>
      <c r="BG4362" s="18"/>
      <c r="BH4362" s="18"/>
      <c r="BI4362" s="18"/>
      <c r="BJ4362" s="18"/>
      <c r="BK4362" s="18"/>
      <c r="BL4362" s="18"/>
      <c r="BM4362" s="18"/>
      <c r="BN4362" s="18"/>
      <c r="BO4362" s="18"/>
      <c r="BP4362" s="18"/>
      <c r="BQ4362" s="18"/>
    </row>
    <row r="4363" spans="6:69" x14ac:dyDescent="0.25">
      <c r="F4363" s="18"/>
      <c r="G4363" s="18"/>
      <c r="H4363" s="252"/>
      <c r="I4363" s="18"/>
      <c r="J4363" s="18"/>
      <c r="W4363" s="215"/>
      <c r="X4363" s="18"/>
      <c r="Y4363" s="31"/>
      <c r="Z4363" s="31"/>
      <c r="AA4363" s="43"/>
      <c r="AB4363" s="18"/>
      <c r="AC4363" s="18"/>
      <c r="AE4363" s="18"/>
      <c r="AF4363" s="18"/>
      <c r="AG4363" s="18"/>
      <c r="AI4363" s="18"/>
      <c r="AK4363" s="18"/>
      <c r="AL4363" s="18"/>
      <c r="AN4363" s="36"/>
      <c r="AO4363" s="36"/>
      <c r="AP4363" s="36"/>
      <c r="AQ4363" s="36"/>
      <c r="AR4363" s="36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G4363" s="18"/>
      <c r="BH4363" s="18"/>
      <c r="BI4363" s="18"/>
      <c r="BJ4363" s="18"/>
      <c r="BK4363" s="18"/>
      <c r="BL4363" s="18"/>
      <c r="BM4363" s="18"/>
      <c r="BN4363" s="18"/>
      <c r="BO4363" s="18"/>
      <c r="BP4363" s="18"/>
      <c r="BQ4363" s="18"/>
    </row>
    <row r="4364" spans="6:69" x14ac:dyDescent="0.25">
      <c r="F4364" s="18"/>
      <c r="G4364" s="18"/>
      <c r="H4364" s="252"/>
      <c r="I4364" s="18"/>
      <c r="J4364" s="18"/>
      <c r="W4364" s="215"/>
      <c r="X4364" s="18"/>
      <c r="Y4364" s="31"/>
      <c r="Z4364" s="31"/>
      <c r="AA4364" s="43"/>
      <c r="AB4364" s="18"/>
      <c r="AC4364" s="18"/>
      <c r="AE4364" s="18"/>
      <c r="AF4364" s="18"/>
      <c r="AG4364" s="18"/>
      <c r="AI4364" s="18"/>
      <c r="AK4364" s="18"/>
      <c r="AL4364" s="18"/>
      <c r="AN4364" s="36"/>
      <c r="AO4364" s="36"/>
      <c r="AP4364" s="36"/>
      <c r="AQ4364" s="36"/>
      <c r="AR4364" s="36"/>
      <c r="AS4364" s="18"/>
      <c r="AT4364" s="18"/>
      <c r="AU4364" s="18"/>
      <c r="AV4364" s="18"/>
      <c r="AW4364" s="18"/>
      <c r="AX4364" s="18"/>
      <c r="AY4364" s="18"/>
      <c r="AZ4364" s="18"/>
      <c r="BA4364" s="18"/>
      <c r="BB4364" s="18"/>
      <c r="BC4364" s="18"/>
      <c r="BD4364" s="18"/>
      <c r="BE4364" s="18"/>
      <c r="BF4364" s="18"/>
      <c r="BG4364" s="18"/>
      <c r="BH4364" s="18"/>
      <c r="BI4364" s="18"/>
      <c r="BJ4364" s="18"/>
      <c r="BK4364" s="18"/>
      <c r="BL4364" s="18"/>
      <c r="BM4364" s="18"/>
      <c r="BN4364" s="18"/>
      <c r="BO4364" s="18"/>
      <c r="BP4364" s="18"/>
      <c r="BQ4364" s="18"/>
    </row>
    <row r="4365" spans="6:69" x14ac:dyDescent="0.25">
      <c r="F4365" s="18"/>
      <c r="G4365" s="18"/>
      <c r="H4365" s="252"/>
      <c r="I4365" s="18"/>
      <c r="J4365" s="18"/>
      <c r="W4365" s="215"/>
      <c r="X4365" s="18"/>
      <c r="Y4365" s="31"/>
      <c r="Z4365" s="31"/>
      <c r="AA4365" s="43"/>
      <c r="AB4365" s="18"/>
      <c r="AC4365" s="18"/>
      <c r="AE4365" s="18"/>
      <c r="AF4365" s="18"/>
      <c r="AG4365" s="18"/>
      <c r="AI4365" s="18"/>
      <c r="AK4365" s="18"/>
      <c r="AL4365" s="18"/>
      <c r="AN4365" s="36"/>
      <c r="AO4365" s="36"/>
      <c r="AP4365" s="36"/>
      <c r="AQ4365" s="36"/>
      <c r="AR4365" s="36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  <c r="BI4365" s="18"/>
      <c r="BJ4365" s="18"/>
      <c r="BK4365" s="18"/>
      <c r="BL4365" s="18"/>
      <c r="BM4365" s="18"/>
      <c r="BN4365" s="18"/>
      <c r="BO4365" s="18"/>
      <c r="BP4365" s="18"/>
      <c r="BQ4365" s="18"/>
    </row>
    <row r="4366" spans="6:69" x14ac:dyDescent="0.25">
      <c r="F4366" s="18"/>
      <c r="G4366" s="18"/>
      <c r="H4366" s="252"/>
      <c r="I4366" s="18"/>
      <c r="J4366" s="18"/>
      <c r="W4366" s="215"/>
      <c r="X4366" s="18"/>
      <c r="Y4366" s="31"/>
      <c r="Z4366" s="31"/>
      <c r="AA4366" s="43"/>
      <c r="AB4366" s="18"/>
      <c r="AC4366" s="18"/>
      <c r="AE4366" s="18"/>
      <c r="AF4366" s="18"/>
      <c r="AG4366" s="18"/>
      <c r="AI4366" s="18"/>
      <c r="AK4366" s="18"/>
      <c r="AL4366" s="18"/>
      <c r="AN4366" s="36"/>
      <c r="AO4366" s="36"/>
      <c r="AP4366" s="36"/>
      <c r="AQ4366" s="36"/>
      <c r="AR4366" s="36"/>
      <c r="AS4366" s="18"/>
      <c r="AT4366" s="18"/>
      <c r="AU4366" s="18"/>
      <c r="AV4366" s="18"/>
      <c r="AW4366" s="18"/>
      <c r="AX4366" s="18"/>
      <c r="AY4366" s="18"/>
      <c r="AZ4366" s="18"/>
      <c r="BA4366" s="18"/>
      <c r="BB4366" s="18"/>
      <c r="BC4366" s="18"/>
      <c r="BD4366" s="18"/>
      <c r="BE4366" s="18"/>
      <c r="BF4366" s="18"/>
      <c r="BG4366" s="18"/>
      <c r="BH4366" s="18"/>
      <c r="BI4366" s="18"/>
      <c r="BJ4366" s="18"/>
      <c r="BK4366" s="18"/>
      <c r="BL4366" s="18"/>
      <c r="BM4366" s="18"/>
      <c r="BN4366" s="18"/>
      <c r="BO4366" s="18"/>
      <c r="BP4366" s="18"/>
      <c r="BQ4366" s="18"/>
    </row>
    <row r="4367" spans="6:69" x14ac:dyDescent="0.25">
      <c r="F4367" s="18"/>
      <c r="G4367" s="18"/>
      <c r="H4367" s="252"/>
      <c r="I4367" s="18"/>
      <c r="J4367" s="18"/>
      <c r="W4367" s="215"/>
      <c r="X4367" s="18"/>
      <c r="Y4367" s="31"/>
      <c r="Z4367" s="31"/>
      <c r="AA4367" s="43"/>
      <c r="AB4367" s="18"/>
      <c r="AC4367" s="18"/>
      <c r="AE4367" s="18"/>
      <c r="AF4367" s="18"/>
      <c r="AG4367" s="18"/>
      <c r="AI4367" s="18"/>
      <c r="AK4367" s="18"/>
      <c r="AL4367" s="18"/>
      <c r="AN4367" s="36"/>
      <c r="AO4367" s="36"/>
      <c r="AP4367" s="36"/>
      <c r="AQ4367" s="36"/>
      <c r="AR4367" s="36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G4367" s="18"/>
      <c r="BH4367" s="18"/>
      <c r="BI4367" s="18"/>
      <c r="BJ4367" s="18"/>
      <c r="BK4367" s="18"/>
      <c r="BL4367" s="18"/>
      <c r="BM4367" s="18"/>
      <c r="BN4367" s="18"/>
      <c r="BO4367" s="18"/>
      <c r="BP4367" s="18"/>
      <c r="BQ4367" s="18"/>
    </row>
    <row r="4368" spans="6:69" x14ac:dyDescent="0.25">
      <c r="F4368" s="18"/>
      <c r="G4368" s="18"/>
      <c r="H4368" s="252"/>
      <c r="I4368" s="18"/>
      <c r="J4368" s="18"/>
      <c r="W4368" s="215"/>
      <c r="X4368" s="18"/>
      <c r="Y4368" s="31"/>
      <c r="Z4368" s="31"/>
      <c r="AA4368" s="43"/>
      <c r="AB4368" s="18"/>
      <c r="AC4368" s="18"/>
      <c r="AE4368" s="18"/>
      <c r="AF4368" s="18"/>
      <c r="AG4368" s="18"/>
      <c r="AI4368" s="18"/>
      <c r="AK4368" s="18"/>
      <c r="AL4368" s="18"/>
      <c r="AN4368" s="36"/>
      <c r="AO4368" s="36"/>
      <c r="AP4368" s="36"/>
      <c r="AQ4368" s="36"/>
      <c r="AR4368" s="36"/>
      <c r="AS4368" s="18"/>
      <c r="AT4368" s="18"/>
      <c r="AU4368" s="18"/>
      <c r="AV4368" s="18"/>
      <c r="AW4368" s="18"/>
      <c r="AX4368" s="18"/>
      <c r="AY4368" s="18"/>
      <c r="AZ4368" s="18"/>
      <c r="BA4368" s="18"/>
      <c r="BB4368" s="18"/>
      <c r="BC4368" s="18"/>
      <c r="BD4368" s="18"/>
      <c r="BE4368" s="18"/>
      <c r="BF4368" s="18"/>
      <c r="BG4368" s="18"/>
      <c r="BH4368" s="18"/>
      <c r="BI4368" s="18"/>
      <c r="BJ4368" s="18"/>
      <c r="BK4368" s="18"/>
      <c r="BL4368" s="18"/>
      <c r="BM4368" s="18"/>
      <c r="BN4368" s="18"/>
      <c r="BO4368" s="18"/>
      <c r="BP4368" s="18"/>
      <c r="BQ4368" s="18"/>
    </row>
    <row r="4369" spans="6:69" x14ac:dyDescent="0.25">
      <c r="F4369" s="18"/>
      <c r="G4369" s="18"/>
      <c r="H4369" s="252"/>
      <c r="I4369" s="18"/>
      <c r="J4369" s="18"/>
      <c r="W4369" s="215"/>
      <c r="X4369" s="18"/>
      <c r="Y4369" s="31"/>
      <c r="Z4369" s="31"/>
      <c r="AA4369" s="43"/>
      <c r="AB4369" s="18"/>
      <c r="AC4369" s="18"/>
      <c r="AE4369" s="18"/>
      <c r="AF4369" s="18"/>
      <c r="AG4369" s="18"/>
      <c r="AI4369" s="18"/>
      <c r="AK4369" s="18"/>
      <c r="AL4369" s="18"/>
      <c r="AN4369" s="36"/>
      <c r="AO4369" s="36"/>
      <c r="AP4369" s="36"/>
      <c r="AQ4369" s="36"/>
      <c r="AR4369" s="36"/>
      <c r="AS4369" s="18"/>
      <c r="AT4369" s="18"/>
      <c r="AU4369" s="18"/>
      <c r="AV4369" s="18"/>
      <c r="AW4369" s="18"/>
      <c r="AX4369" s="18"/>
      <c r="AY4369" s="18"/>
      <c r="AZ4369" s="18"/>
      <c r="BA4369" s="18"/>
      <c r="BB4369" s="18"/>
      <c r="BC4369" s="18"/>
      <c r="BD4369" s="18"/>
      <c r="BE4369" s="18"/>
      <c r="BF4369" s="18"/>
      <c r="BG4369" s="18"/>
      <c r="BH4369" s="18"/>
      <c r="BI4369" s="18"/>
      <c r="BJ4369" s="18"/>
      <c r="BK4369" s="18"/>
      <c r="BL4369" s="18"/>
      <c r="BM4369" s="18"/>
      <c r="BN4369" s="18"/>
      <c r="BO4369" s="18"/>
      <c r="BP4369" s="18"/>
      <c r="BQ4369" s="18"/>
    </row>
    <row r="4370" spans="6:69" x14ac:dyDescent="0.25">
      <c r="F4370" s="18"/>
      <c r="G4370" s="18"/>
      <c r="H4370" s="252"/>
      <c r="I4370" s="18"/>
      <c r="J4370" s="18"/>
      <c r="W4370" s="215"/>
      <c r="X4370" s="18"/>
      <c r="Y4370" s="31"/>
      <c r="Z4370" s="31"/>
      <c r="AA4370" s="43"/>
      <c r="AB4370" s="18"/>
      <c r="AC4370" s="18"/>
      <c r="AE4370" s="18"/>
      <c r="AF4370" s="18"/>
      <c r="AG4370" s="18"/>
      <c r="AI4370" s="18"/>
      <c r="AK4370" s="18"/>
      <c r="AL4370" s="18"/>
      <c r="AN4370" s="36"/>
      <c r="AO4370" s="36"/>
      <c r="AP4370" s="36"/>
      <c r="AQ4370" s="36"/>
      <c r="AR4370" s="36"/>
      <c r="AS4370" s="18"/>
      <c r="AT4370" s="18"/>
      <c r="AU4370" s="18"/>
      <c r="AV4370" s="18"/>
      <c r="AW4370" s="18"/>
      <c r="AX4370" s="18"/>
      <c r="AY4370" s="18"/>
      <c r="AZ4370" s="18"/>
      <c r="BA4370" s="18"/>
      <c r="BB4370" s="18"/>
      <c r="BC4370" s="18"/>
      <c r="BD4370" s="18"/>
      <c r="BE4370" s="18"/>
      <c r="BF4370" s="18"/>
      <c r="BG4370" s="18"/>
      <c r="BH4370" s="18"/>
      <c r="BI4370" s="18"/>
      <c r="BJ4370" s="18"/>
      <c r="BK4370" s="18"/>
      <c r="BL4370" s="18"/>
      <c r="BM4370" s="18"/>
      <c r="BN4370" s="18"/>
      <c r="BO4370" s="18"/>
      <c r="BP4370" s="18"/>
      <c r="BQ4370" s="18"/>
    </row>
    <row r="4371" spans="6:69" x14ac:dyDescent="0.25">
      <c r="F4371" s="18"/>
      <c r="G4371" s="18"/>
      <c r="H4371" s="252"/>
      <c r="I4371" s="18"/>
      <c r="J4371" s="18"/>
      <c r="W4371" s="215"/>
      <c r="X4371" s="18"/>
      <c r="Y4371" s="31"/>
      <c r="Z4371" s="31"/>
      <c r="AA4371" s="43"/>
      <c r="AB4371" s="18"/>
      <c r="AC4371" s="18"/>
      <c r="AE4371" s="18"/>
      <c r="AF4371" s="18"/>
      <c r="AG4371" s="18"/>
      <c r="AI4371" s="18"/>
      <c r="AK4371" s="18"/>
      <c r="AL4371" s="18"/>
      <c r="AN4371" s="36"/>
      <c r="AO4371" s="36"/>
      <c r="AP4371" s="36"/>
      <c r="AQ4371" s="36"/>
      <c r="AR4371" s="36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  <c r="BI4371" s="18"/>
      <c r="BJ4371" s="18"/>
      <c r="BK4371" s="18"/>
      <c r="BL4371" s="18"/>
      <c r="BM4371" s="18"/>
      <c r="BN4371" s="18"/>
      <c r="BO4371" s="18"/>
      <c r="BP4371" s="18"/>
      <c r="BQ4371" s="18"/>
    </row>
    <row r="4372" spans="6:69" x14ac:dyDescent="0.25">
      <c r="F4372" s="18"/>
      <c r="G4372" s="18"/>
      <c r="H4372" s="252"/>
      <c r="I4372" s="18"/>
      <c r="J4372" s="18"/>
      <c r="W4372" s="215"/>
      <c r="X4372" s="18"/>
      <c r="Y4372" s="31"/>
      <c r="Z4372" s="31"/>
      <c r="AA4372" s="43"/>
      <c r="AB4372" s="18"/>
      <c r="AC4372" s="18"/>
      <c r="AE4372" s="18"/>
      <c r="AF4372" s="18"/>
      <c r="AG4372" s="18"/>
      <c r="AI4372" s="18"/>
      <c r="AK4372" s="18"/>
      <c r="AL4372" s="18"/>
      <c r="AN4372" s="36"/>
      <c r="AO4372" s="36"/>
      <c r="AP4372" s="36"/>
      <c r="AQ4372" s="36"/>
      <c r="AR4372" s="36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G4372" s="18"/>
      <c r="BH4372" s="18"/>
      <c r="BI4372" s="18"/>
      <c r="BJ4372" s="18"/>
      <c r="BK4372" s="18"/>
      <c r="BL4372" s="18"/>
      <c r="BM4372" s="18"/>
      <c r="BN4372" s="18"/>
      <c r="BO4372" s="18"/>
      <c r="BP4372" s="18"/>
      <c r="BQ4372" s="18"/>
    </row>
    <row r="4373" spans="6:69" x14ac:dyDescent="0.25">
      <c r="F4373" s="18"/>
      <c r="G4373" s="18"/>
      <c r="H4373" s="252"/>
      <c r="I4373" s="18"/>
      <c r="J4373" s="18"/>
      <c r="W4373" s="215"/>
      <c r="X4373" s="18"/>
      <c r="Y4373" s="31"/>
      <c r="Z4373" s="31"/>
      <c r="AA4373" s="43"/>
      <c r="AB4373" s="18"/>
      <c r="AC4373" s="18"/>
      <c r="AE4373" s="18"/>
      <c r="AF4373" s="18"/>
      <c r="AG4373" s="18"/>
      <c r="AI4373" s="18"/>
      <c r="AK4373" s="18"/>
      <c r="AL4373" s="18"/>
      <c r="AN4373" s="36"/>
      <c r="AO4373" s="36"/>
      <c r="AP4373" s="36"/>
      <c r="AQ4373" s="36"/>
      <c r="AR4373" s="36"/>
      <c r="AS4373" s="18"/>
      <c r="AT4373" s="18"/>
      <c r="AU4373" s="18"/>
      <c r="AV4373" s="18"/>
      <c r="AW4373" s="18"/>
      <c r="AX4373" s="18"/>
      <c r="AY4373" s="18"/>
      <c r="AZ4373" s="18"/>
      <c r="BA4373" s="18"/>
      <c r="BB4373" s="18"/>
      <c r="BC4373" s="18"/>
      <c r="BD4373" s="18"/>
      <c r="BE4373" s="18"/>
      <c r="BF4373" s="18"/>
      <c r="BG4373" s="18"/>
      <c r="BH4373" s="18"/>
      <c r="BI4373" s="18"/>
      <c r="BJ4373" s="18"/>
      <c r="BK4373" s="18"/>
      <c r="BL4373" s="18"/>
      <c r="BM4373" s="18"/>
      <c r="BN4373" s="18"/>
      <c r="BO4373" s="18"/>
      <c r="BP4373" s="18"/>
      <c r="BQ4373" s="18"/>
    </row>
    <row r="4374" spans="6:69" x14ac:dyDescent="0.25">
      <c r="F4374" s="18"/>
      <c r="G4374" s="18"/>
      <c r="H4374" s="252"/>
      <c r="I4374" s="18"/>
      <c r="J4374" s="18"/>
      <c r="W4374" s="215"/>
      <c r="X4374" s="18"/>
      <c r="Y4374" s="31"/>
      <c r="Z4374" s="31"/>
      <c r="AA4374" s="43"/>
      <c r="AB4374" s="18"/>
      <c r="AC4374" s="18"/>
      <c r="AE4374" s="18"/>
      <c r="AF4374" s="18"/>
      <c r="AG4374" s="18"/>
      <c r="AI4374" s="18"/>
      <c r="AK4374" s="18"/>
      <c r="AL4374" s="18"/>
      <c r="AN4374" s="36"/>
      <c r="AO4374" s="36"/>
      <c r="AP4374" s="36"/>
      <c r="AQ4374" s="36"/>
      <c r="AR4374" s="36"/>
      <c r="AS4374" s="18"/>
      <c r="AT4374" s="18"/>
      <c r="AU4374" s="18"/>
      <c r="AV4374" s="18"/>
      <c r="AW4374" s="18"/>
      <c r="AX4374" s="18"/>
      <c r="AY4374" s="18"/>
      <c r="AZ4374" s="18"/>
      <c r="BA4374" s="18"/>
      <c r="BB4374" s="18"/>
      <c r="BC4374" s="18"/>
      <c r="BD4374" s="18"/>
      <c r="BE4374" s="18"/>
      <c r="BF4374" s="18"/>
      <c r="BG4374" s="18"/>
      <c r="BH4374" s="18"/>
      <c r="BI4374" s="18"/>
      <c r="BJ4374" s="18"/>
      <c r="BK4374" s="18"/>
      <c r="BL4374" s="18"/>
      <c r="BM4374" s="18"/>
      <c r="BN4374" s="18"/>
      <c r="BO4374" s="18"/>
      <c r="BP4374" s="18"/>
      <c r="BQ4374" s="18"/>
    </row>
    <row r="4375" spans="6:69" x14ac:dyDescent="0.25">
      <c r="F4375" s="18"/>
      <c r="G4375" s="18"/>
      <c r="H4375" s="252"/>
      <c r="I4375" s="18"/>
      <c r="J4375" s="18"/>
      <c r="W4375" s="215"/>
      <c r="X4375" s="18"/>
      <c r="Y4375" s="31"/>
      <c r="Z4375" s="31"/>
      <c r="AA4375" s="43"/>
      <c r="AB4375" s="18"/>
      <c r="AC4375" s="18"/>
      <c r="AE4375" s="18"/>
      <c r="AF4375" s="18"/>
      <c r="AG4375" s="18"/>
      <c r="AI4375" s="18"/>
      <c r="AK4375" s="18"/>
      <c r="AL4375" s="18"/>
      <c r="AN4375" s="36"/>
      <c r="AO4375" s="36"/>
      <c r="AP4375" s="36"/>
      <c r="AQ4375" s="36"/>
      <c r="AR4375" s="36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G4375" s="18"/>
      <c r="BH4375" s="18"/>
      <c r="BI4375" s="18"/>
      <c r="BJ4375" s="18"/>
      <c r="BK4375" s="18"/>
      <c r="BL4375" s="18"/>
      <c r="BM4375" s="18"/>
      <c r="BN4375" s="18"/>
      <c r="BO4375" s="18"/>
      <c r="BP4375" s="18"/>
      <c r="BQ4375" s="18"/>
    </row>
    <row r="4376" spans="6:69" x14ac:dyDescent="0.25">
      <c r="F4376" s="18"/>
      <c r="G4376" s="18"/>
      <c r="H4376" s="252"/>
      <c r="I4376" s="18"/>
      <c r="J4376" s="18"/>
      <c r="W4376" s="215"/>
      <c r="X4376" s="18"/>
      <c r="Y4376" s="31"/>
      <c r="Z4376" s="31"/>
      <c r="AA4376" s="43"/>
      <c r="AB4376" s="18"/>
      <c r="AC4376" s="18"/>
      <c r="AE4376" s="18"/>
      <c r="AF4376" s="18"/>
      <c r="AG4376" s="18"/>
      <c r="AI4376" s="18"/>
      <c r="AK4376" s="18"/>
      <c r="AL4376" s="18"/>
      <c r="AN4376" s="36"/>
      <c r="AO4376" s="36"/>
      <c r="AP4376" s="36"/>
      <c r="AQ4376" s="36"/>
      <c r="AR4376" s="36"/>
      <c r="AS4376" s="18"/>
      <c r="AT4376" s="18"/>
      <c r="AU4376" s="18"/>
      <c r="AV4376" s="18"/>
      <c r="AW4376" s="18"/>
      <c r="AX4376" s="18"/>
      <c r="AY4376" s="18"/>
      <c r="AZ4376" s="18"/>
      <c r="BA4376" s="18"/>
      <c r="BB4376" s="18"/>
      <c r="BC4376" s="18"/>
      <c r="BD4376" s="18"/>
      <c r="BE4376" s="18"/>
      <c r="BF4376" s="18"/>
      <c r="BG4376" s="18"/>
      <c r="BH4376" s="18"/>
      <c r="BI4376" s="18"/>
      <c r="BJ4376" s="18"/>
      <c r="BK4376" s="18"/>
      <c r="BL4376" s="18"/>
      <c r="BM4376" s="18"/>
      <c r="BN4376" s="18"/>
      <c r="BO4376" s="18"/>
      <c r="BP4376" s="18"/>
      <c r="BQ4376" s="18"/>
    </row>
    <row r="4377" spans="6:69" x14ac:dyDescent="0.25">
      <c r="F4377" s="18"/>
      <c r="G4377" s="18"/>
      <c r="H4377" s="252"/>
      <c r="I4377" s="18"/>
      <c r="J4377" s="18"/>
      <c r="W4377" s="215"/>
      <c r="X4377" s="18"/>
      <c r="Y4377" s="31"/>
      <c r="Z4377" s="31"/>
      <c r="AA4377" s="43"/>
      <c r="AB4377" s="18"/>
      <c r="AC4377" s="18"/>
      <c r="AE4377" s="18"/>
      <c r="AF4377" s="18"/>
      <c r="AG4377" s="18"/>
      <c r="AI4377" s="18"/>
      <c r="AK4377" s="18"/>
      <c r="AL4377" s="18"/>
      <c r="AN4377" s="36"/>
      <c r="AO4377" s="36"/>
      <c r="AP4377" s="36"/>
      <c r="AQ4377" s="36"/>
      <c r="AR4377" s="36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G4377" s="18"/>
      <c r="BH4377" s="18"/>
      <c r="BI4377" s="18"/>
      <c r="BJ4377" s="18"/>
      <c r="BK4377" s="18"/>
      <c r="BL4377" s="18"/>
      <c r="BM4377" s="18"/>
      <c r="BN4377" s="18"/>
      <c r="BO4377" s="18"/>
      <c r="BP4377" s="18"/>
      <c r="BQ4377" s="18"/>
    </row>
    <row r="4378" spans="6:69" x14ac:dyDescent="0.25">
      <c r="F4378" s="18"/>
      <c r="G4378" s="18"/>
      <c r="H4378" s="252"/>
      <c r="I4378" s="18"/>
      <c r="J4378" s="18"/>
      <c r="W4378" s="215"/>
      <c r="X4378" s="18"/>
      <c r="Y4378" s="31"/>
      <c r="Z4378" s="31"/>
      <c r="AA4378" s="43"/>
      <c r="AB4378" s="18"/>
      <c r="AC4378" s="18"/>
      <c r="AE4378" s="18"/>
      <c r="AF4378" s="18"/>
      <c r="AG4378" s="18"/>
      <c r="AI4378" s="18"/>
      <c r="AK4378" s="18"/>
      <c r="AL4378" s="18"/>
      <c r="AN4378" s="36"/>
      <c r="AO4378" s="36"/>
      <c r="AP4378" s="36"/>
      <c r="AQ4378" s="36"/>
      <c r="AR4378" s="36"/>
      <c r="AS4378" s="18"/>
      <c r="AT4378" s="18"/>
      <c r="AU4378" s="18"/>
      <c r="AV4378" s="18"/>
      <c r="AW4378" s="18"/>
      <c r="AX4378" s="18"/>
      <c r="AY4378" s="18"/>
      <c r="AZ4378" s="18"/>
      <c r="BA4378" s="18"/>
      <c r="BB4378" s="18"/>
      <c r="BC4378" s="18"/>
      <c r="BD4378" s="18"/>
      <c r="BE4378" s="18"/>
      <c r="BF4378" s="18"/>
      <c r="BG4378" s="18"/>
      <c r="BH4378" s="18"/>
      <c r="BI4378" s="18"/>
      <c r="BJ4378" s="18"/>
      <c r="BK4378" s="18"/>
      <c r="BL4378" s="18"/>
      <c r="BM4378" s="18"/>
      <c r="BN4378" s="18"/>
      <c r="BO4378" s="18"/>
      <c r="BP4378" s="18"/>
      <c r="BQ4378" s="18"/>
    </row>
    <row r="4379" spans="6:69" x14ac:dyDescent="0.25">
      <c r="F4379" s="18"/>
      <c r="G4379" s="18"/>
      <c r="H4379" s="252"/>
      <c r="I4379" s="18"/>
      <c r="J4379" s="18"/>
      <c r="W4379" s="215"/>
      <c r="X4379" s="18"/>
      <c r="Y4379" s="31"/>
      <c r="Z4379" s="31"/>
      <c r="AA4379" s="43"/>
      <c r="AB4379" s="18"/>
      <c r="AC4379" s="18"/>
      <c r="AE4379" s="18"/>
      <c r="AF4379" s="18"/>
      <c r="AG4379" s="18"/>
      <c r="AI4379" s="18"/>
      <c r="AK4379" s="18"/>
      <c r="AL4379" s="18"/>
      <c r="AN4379" s="36"/>
      <c r="AO4379" s="36"/>
      <c r="AP4379" s="36"/>
      <c r="AQ4379" s="36"/>
      <c r="AR4379" s="36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G4379" s="18"/>
      <c r="BH4379" s="18"/>
      <c r="BI4379" s="18"/>
      <c r="BJ4379" s="18"/>
      <c r="BK4379" s="18"/>
      <c r="BL4379" s="18"/>
      <c r="BM4379" s="18"/>
      <c r="BN4379" s="18"/>
      <c r="BO4379" s="18"/>
      <c r="BP4379" s="18"/>
      <c r="BQ4379" s="18"/>
    </row>
    <row r="4380" spans="6:69" x14ac:dyDescent="0.25">
      <c r="F4380" s="18"/>
      <c r="G4380" s="18"/>
      <c r="H4380" s="252"/>
      <c r="I4380" s="18"/>
      <c r="J4380" s="18"/>
      <c r="W4380" s="215"/>
      <c r="X4380" s="18"/>
      <c r="Y4380" s="31"/>
      <c r="Z4380" s="31"/>
      <c r="AA4380" s="43"/>
      <c r="AB4380" s="18"/>
      <c r="AC4380" s="18"/>
      <c r="AE4380" s="18"/>
      <c r="AF4380" s="18"/>
      <c r="AG4380" s="18"/>
      <c r="AI4380" s="18"/>
      <c r="AK4380" s="18"/>
      <c r="AL4380" s="18"/>
      <c r="AN4380" s="36"/>
      <c r="AO4380" s="36"/>
      <c r="AP4380" s="36"/>
      <c r="AQ4380" s="36"/>
      <c r="AR4380" s="36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G4380" s="18"/>
      <c r="BH4380" s="18"/>
      <c r="BI4380" s="18"/>
      <c r="BJ4380" s="18"/>
      <c r="BK4380" s="18"/>
      <c r="BL4380" s="18"/>
      <c r="BM4380" s="18"/>
      <c r="BN4380" s="18"/>
      <c r="BO4380" s="18"/>
      <c r="BP4380" s="18"/>
      <c r="BQ4380" s="18"/>
    </row>
    <row r="4381" spans="6:69" x14ac:dyDescent="0.25">
      <c r="F4381" s="18"/>
      <c r="G4381" s="18"/>
      <c r="H4381" s="252"/>
      <c r="I4381" s="18"/>
      <c r="J4381" s="18"/>
      <c r="W4381" s="215"/>
      <c r="X4381" s="18"/>
      <c r="Y4381" s="31"/>
      <c r="Z4381" s="31"/>
      <c r="AA4381" s="43"/>
      <c r="AB4381" s="18"/>
      <c r="AC4381" s="18"/>
      <c r="AE4381" s="18"/>
      <c r="AF4381" s="18"/>
      <c r="AG4381" s="18"/>
      <c r="AI4381" s="18"/>
      <c r="AK4381" s="18"/>
      <c r="AL4381" s="18"/>
      <c r="AN4381" s="36"/>
      <c r="AO4381" s="36"/>
      <c r="AP4381" s="36"/>
      <c r="AQ4381" s="36"/>
      <c r="AR4381" s="36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G4381" s="18"/>
      <c r="BH4381" s="18"/>
      <c r="BI4381" s="18"/>
      <c r="BJ4381" s="18"/>
      <c r="BK4381" s="18"/>
      <c r="BL4381" s="18"/>
      <c r="BM4381" s="18"/>
      <c r="BN4381" s="18"/>
      <c r="BO4381" s="18"/>
      <c r="BP4381" s="18"/>
      <c r="BQ4381" s="18"/>
    </row>
    <row r="4382" spans="6:69" x14ac:dyDescent="0.25">
      <c r="F4382" s="18"/>
      <c r="G4382" s="18"/>
      <c r="H4382" s="252"/>
      <c r="I4382" s="18"/>
      <c r="J4382" s="18"/>
      <c r="W4382" s="215"/>
      <c r="X4382" s="18"/>
      <c r="Y4382" s="31"/>
      <c r="Z4382" s="31"/>
      <c r="AA4382" s="43"/>
      <c r="AB4382" s="18"/>
      <c r="AC4382" s="18"/>
      <c r="AE4382" s="18"/>
      <c r="AF4382" s="18"/>
      <c r="AG4382" s="18"/>
      <c r="AI4382" s="18"/>
      <c r="AK4382" s="18"/>
      <c r="AL4382" s="18"/>
      <c r="AN4382" s="36"/>
      <c r="AO4382" s="36"/>
      <c r="AP4382" s="36"/>
      <c r="AQ4382" s="36"/>
      <c r="AR4382" s="36"/>
      <c r="AS4382" s="18"/>
      <c r="AT4382" s="18"/>
      <c r="AU4382" s="18"/>
      <c r="AV4382" s="18"/>
      <c r="AW4382" s="18"/>
      <c r="AX4382" s="18"/>
      <c r="AY4382" s="18"/>
      <c r="AZ4382" s="18"/>
      <c r="BA4382" s="18"/>
      <c r="BB4382" s="18"/>
      <c r="BC4382" s="18"/>
      <c r="BD4382" s="18"/>
      <c r="BE4382" s="18"/>
      <c r="BF4382" s="18"/>
      <c r="BG4382" s="18"/>
      <c r="BH4382" s="18"/>
      <c r="BI4382" s="18"/>
      <c r="BJ4382" s="18"/>
      <c r="BK4382" s="18"/>
      <c r="BL4382" s="18"/>
      <c r="BM4382" s="18"/>
      <c r="BN4382" s="18"/>
      <c r="BO4382" s="18"/>
      <c r="BP4382" s="18"/>
      <c r="BQ4382" s="18"/>
    </row>
    <row r="4383" spans="6:69" x14ac:dyDescent="0.25">
      <c r="F4383" s="18"/>
      <c r="G4383" s="18"/>
      <c r="H4383" s="252"/>
      <c r="I4383" s="18"/>
      <c r="J4383" s="18"/>
      <c r="W4383" s="215"/>
      <c r="X4383" s="18"/>
      <c r="Y4383" s="31"/>
      <c r="Z4383" s="31"/>
      <c r="AA4383" s="43"/>
      <c r="AB4383" s="18"/>
      <c r="AC4383" s="18"/>
      <c r="AE4383" s="18"/>
      <c r="AF4383" s="18"/>
      <c r="AG4383" s="18"/>
      <c r="AI4383" s="18"/>
      <c r="AK4383" s="18"/>
      <c r="AL4383" s="18"/>
      <c r="AN4383" s="36"/>
      <c r="AO4383" s="36"/>
      <c r="AP4383" s="36"/>
      <c r="AQ4383" s="36"/>
      <c r="AR4383" s="36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G4383" s="18"/>
      <c r="BH4383" s="18"/>
      <c r="BI4383" s="18"/>
      <c r="BJ4383" s="18"/>
      <c r="BK4383" s="18"/>
      <c r="BL4383" s="18"/>
      <c r="BM4383" s="18"/>
      <c r="BN4383" s="18"/>
      <c r="BO4383" s="18"/>
      <c r="BP4383" s="18"/>
      <c r="BQ4383" s="18"/>
    </row>
    <row r="4384" spans="6:69" x14ac:dyDescent="0.25">
      <c r="F4384" s="18"/>
      <c r="G4384" s="18"/>
      <c r="H4384" s="252"/>
      <c r="I4384" s="18"/>
      <c r="J4384" s="18"/>
      <c r="W4384" s="215"/>
      <c r="X4384" s="18"/>
      <c r="Y4384" s="31"/>
      <c r="Z4384" s="31"/>
      <c r="AA4384" s="43"/>
      <c r="AB4384" s="18"/>
      <c r="AC4384" s="18"/>
      <c r="AE4384" s="18"/>
      <c r="AF4384" s="18"/>
      <c r="AG4384" s="18"/>
      <c r="AI4384" s="18"/>
      <c r="AK4384" s="18"/>
      <c r="AL4384" s="18"/>
      <c r="AN4384" s="36"/>
      <c r="AO4384" s="36"/>
      <c r="AP4384" s="36"/>
      <c r="AQ4384" s="36"/>
      <c r="AR4384" s="36"/>
      <c r="AS4384" s="18"/>
      <c r="AT4384" s="18"/>
      <c r="AU4384" s="18"/>
      <c r="AV4384" s="18"/>
      <c r="AW4384" s="18"/>
      <c r="AX4384" s="18"/>
      <c r="AY4384" s="18"/>
      <c r="AZ4384" s="18"/>
      <c r="BA4384" s="18"/>
      <c r="BB4384" s="18"/>
      <c r="BC4384" s="18"/>
      <c r="BD4384" s="18"/>
      <c r="BE4384" s="18"/>
      <c r="BF4384" s="18"/>
      <c r="BG4384" s="18"/>
      <c r="BH4384" s="18"/>
      <c r="BI4384" s="18"/>
      <c r="BJ4384" s="18"/>
      <c r="BK4384" s="18"/>
      <c r="BL4384" s="18"/>
      <c r="BM4384" s="18"/>
      <c r="BN4384" s="18"/>
      <c r="BO4384" s="18"/>
      <c r="BP4384" s="18"/>
      <c r="BQ4384" s="18"/>
    </row>
    <row r="4385" spans="6:69" x14ac:dyDescent="0.25">
      <c r="F4385" s="18"/>
      <c r="G4385" s="18"/>
      <c r="H4385" s="252"/>
      <c r="I4385" s="18"/>
      <c r="J4385" s="18"/>
      <c r="W4385" s="215"/>
      <c r="X4385" s="18"/>
      <c r="Y4385" s="31"/>
      <c r="Z4385" s="31"/>
      <c r="AA4385" s="43"/>
      <c r="AB4385" s="18"/>
      <c r="AC4385" s="18"/>
      <c r="AE4385" s="18"/>
      <c r="AF4385" s="18"/>
      <c r="AG4385" s="18"/>
      <c r="AI4385" s="18"/>
      <c r="AK4385" s="18"/>
      <c r="AL4385" s="18"/>
      <c r="AN4385" s="36"/>
      <c r="AO4385" s="36"/>
      <c r="AP4385" s="36"/>
      <c r="AQ4385" s="36"/>
      <c r="AR4385" s="36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G4385" s="18"/>
      <c r="BH4385" s="18"/>
      <c r="BI4385" s="18"/>
      <c r="BJ4385" s="18"/>
      <c r="BK4385" s="18"/>
      <c r="BL4385" s="18"/>
      <c r="BM4385" s="18"/>
      <c r="BN4385" s="18"/>
      <c r="BO4385" s="18"/>
      <c r="BP4385" s="18"/>
      <c r="BQ4385" s="18"/>
    </row>
    <row r="4386" spans="6:69" x14ac:dyDescent="0.25">
      <c r="F4386" s="18"/>
      <c r="G4386" s="18"/>
      <c r="H4386" s="252"/>
      <c r="I4386" s="18"/>
      <c r="J4386" s="18"/>
      <c r="W4386" s="215"/>
      <c r="X4386" s="18"/>
      <c r="Y4386" s="31"/>
      <c r="Z4386" s="31"/>
      <c r="AA4386" s="43"/>
      <c r="AB4386" s="18"/>
      <c r="AC4386" s="18"/>
      <c r="AE4386" s="18"/>
      <c r="AF4386" s="18"/>
      <c r="AG4386" s="18"/>
      <c r="AI4386" s="18"/>
      <c r="AK4386" s="18"/>
      <c r="AL4386" s="18"/>
      <c r="AN4386" s="36"/>
      <c r="AO4386" s="36"/>
      <c r="AP4386" s="36"/>
      <c r="AQ4386" s="36"/>
      <c r="AR4386" s="36"/>
      <c r="AS4386" s="18"/>
      <c r="AT4386" s="18"/>
      <c r="AU4386" s="18"/>
      <c r="AV4386" s="18"/>
      <c r="AW4386" s="18"/>
      <c r="AX4386" s="18"/>
      <c r="AY4386" s="18"/>
      <c r="AZ4386" s="18"/>
      <c r="BA4386" s="18"/>
      <c r="BB4386" s="18"/>
      <c r="BC4386" s="18"/>
      <c r="BD4386" s="18"/>
      <c r="BE4386" s="18"/>
      <c r="BF4386" s="18"/>
      <c r="BG4386" s="18"/>
      <c r="BH4386" s="18"/>
      <c r="BI4386" s="18"/>
      <c r="BJ4386" s="18"/>
      <c r="BK4386" s="18"/>
      <c r="BL4386" s="18"/>
      <c r="BM4386" s="18"/>
      <c r="BN4386" s="18"/>
      <c r="BO4386" s="18"/>
      <c r="BP4386" s="18"/>
      <c r="BQ4386" s="18"/>
    </row>
    <row r="4387" spans="6:69" x14ac:dyDescent="0.25">
      <c r="F4387" s="18"/>
      <c r="G4387" s="18"/>
      <c r="H4387" s="252"/>
      <c r="I4387" s="18"/>
      <c r="J4387" s="18"/>
      <c r="W4387" s="215"/>
      <c r="X4387" s="18"/>
      <c r="Y4387" s="31"/>
      <c r="Z4387" s="31"/>
      <c r="AA4387" s="43"/>
      <c r="AB4387" s="18"/>
      <c r="AC4387" s="18"/>
      <c r="AE4387" s="18"/>
      <c r="AF4387" s="18"/>
      <c r="AG4387" s="18"/>
      <c r="AI4387" s="18"/>
      <c r="AK4387" s="18"/>
      <c r="AL4387" s="18"/>
      <c r="AN4387" s="36"/>
      <c r="AO4387" s="36"/>
      <c r="AP4387" s="36"/>
      <c r="AQ4387" s="36"/>
      <c r="AR4387" s="36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G4387" s="18"/>
      <c r="BH4387" s="18"/>
      <c r="BI4387" s="18"/>
      <c r="BJ4387" s="18"/>
      <c r="BK4387" s="18"/>
      <c r="BL4387" s="18"/>
      <c r="BM4387" s="18"/>
      <c r="BN4387" s="18"/>
      <c r="BO4387" s="18"/>
      <c r="BP4387" s="18"/>
      <c r="BQ4387" s="18"/>
    </row>
    <row r="4388" spans="6:69" x14ac:dyDescent="0.25">
      <c r="F4388" s="18"/>
      <c r="G4388" s="18"/>
      <c r="H4388" s="252"/>
      <c r="I4388" s="18"/>
      <c r="J4388" s="18"/>
      <c r="W4388" s="215"/>
      <c r="X4388" s="18"/>
      <c r="Y4388" s="31"/>
      <c r="Z4388" s="31"/>
      <c r="AA4388" s="43"/>
      <c r="AB4388" s="18"/>
      <c r="AC4388" s="18"/>
      <c r="AE4388" s="18"/>
      <c r="AF4388" s="18"/>
      <c r="AG4388" s="18"/>
      <c r="AI4388" s="18"/>
      <c r="AK4388" s="18"/>
      <c r="AL4388" s="18"/>
      <c r="AN4388" s="36"/>
      <c r="AO4388" s="36"/>
      <c r="AP4388" s="36"/>
      <c r="AQ4388" s="36"/>
      <c r="AR4388" s="36"/>
      <c r="AS4388" s="18"/>
      <c r="AT4388" s="18"/>
      <c r="AU4388" s="18"/>
      <c r="AV4388" s="18"/>
      <c r="AW4388" s="18"/>
      <c r="AX4388" s="18"/>
      <c r="AY4388" s="18"/>
      <c r="AZ4388" s="18"/>
      <c r="BA4388" s="18"/>
      <c r="BB4388" s="18"/>
      <c r="BC4388" s="18"/>
      <c r="BD4388" s="18"/>
      <c r="BE4388" s="18"/>
      <c r="BF4388" s="18"/>
      <c r="BG4388" s="18"/>
      <c r="BH4388" s="18"/>
      <c r="BI4388" s="18"/>
      <c r="BJ4388" s="18"/>
      <c r="BK4388" s="18"/>
      <c r="BL4388" s="18"/>
      <c r="BM4388" s="18"/>
      <c r="BN4388" s="18"/>
      <c r="BO4388" s="18"/>
      <c r="BP4388" s="18"/>
      <c r="BQ4388" s="18"/>
    </row>
    <row r="4389" spans="6:69" x14ac:dyDescent="0.25">
      <c r="F4389" s="18"/>
      <c r="G4389" s="18"/>
      <c r="H4389" s="252"/>
      <c r="I4389" s="18"/>
      <c r="J4389" s="18"/>
      <c r="W4389" s="215"/>
      <c r="X4389" s="18"/>
      <c r="Y4389" s="31"/>
      <c r="Z4389" s="31"/>
      <c r="AA4389" s="43"/>
      <c r="AB4389" s="18"/>
      <c r="AC4389" s="18"/>
      <c r="AE4389" s="18"/>
      <c r="AF4389" s="18"/>
      <c r="AG4389" s="18"/>
      <c r="AI4389" s="18"/>
      <c r="AK4389" s="18"/>
      <c r="AL4389" s="18"/>
      <c r="AN4389" s="36"/>
      <c r="AO4389" s="36"/>
      <c r="AP4389" s="36"/>
      <c r="AQ4389" s="36"/>
      <c r="AR4389" s="36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G4389" s="18"/>
      <c r="BH4389" s="18"/>
      <c r="BI4389" s="18"/>
      <c r="BJ4389" s="18"/>
      <c r="BK4389" s="18"/>
      <c r="BL4389" s="18"/>
      <c r="BM4389" s="18"/>
      <c r="BN4389" s="18"/>
      <c r="BO4389" s="18"/>
      <c r="BP4389" s="18"/>
      <c r="BQ4389" s="18"/>
    </row>
    <row r="4390" spans="6:69" x14ac:dyDescent="0.25">
      <c r="F4390" s="18"/>
      <c r="G4390" s="18"/>
      <c r="H4390" s="252"/>
      <c r="I4390" s="18"/>
      <c r="J4390" s="18"/>
      <c r="W4390" s="215"/>
      <c r="X4390" s="18"/>
      <c r="Y4390" s="31"/>
      <c r="Z4390" s="31"/>
      <c r="AA4390" s="43"/>
      <c r="AB4390" s="18"/>
      <c r="AC4390" s="18"/>
      <c r="AE4390" s="18"/>
      <c r="AF4390" s="18"/>
      <c r="AG4390" s="18"/>
      <c r="AI4390" s="18"/>
      <c r="AK4390" s="18"/>
      <c r="AL4390" s="18"/>
      <c r="AN4390" s="36"/>
      <c r="AO4390" s="36"/>
      <c r="AP4390" s="36"/>
      <c r="AQ4390" s="36"/>
      <c r="AR4390" s="36"/>
      <c r="AS4390" s="18"/>
      <c r="AT4390" s="18"/>
      <c r="AU4390" s="18"/>
      <c r="AV4390" s="18"/>
      <c r="AW4390" s="18"/>
      <c r="AX4390" s="18"/>
      <c r="AY4390" s="18"/>
      <c r="AZ4390" s="18"/>
      <c r="BA4390" s="18"/>
      <c r="BB4390" s="18"/>
      <c r="BC4390" s="18"/>
      <c r="BD4390" s="18"/>
      <c r="BE4390" s="18"/>
      <c r="BF4390" s="18"/>
      <c r="BG4390" s="18"/>
      <c r="BH4390" s="18"/>
      <c r="BI4390" s="18"/>
      <c r="BJ4390" s="18"/>
      <c r="BK4390" s="18"/>
      <c r="BL4390" s="18"/>
      <c r="BM4390" s="18"/>
      <c r="BN4390" s="18"/>
      <c r="BO4390" s="18"/>
      <c r="BP4390" s="18"/>
      <c r="BQ4390" s="18"/>
    </row>
    <row r="4391" spans="6:69" x14ac:dyDescent="0.25">
      <c r="F4391" s="18"/>
      <c r="G4391" s="18"/>
      <c r="H4391" s="252"/>
      <c r="I4391" s="18"/>
      <c r="J4391" s="18"/>
      <c r="W4391" s="215"/>
      <c r="X4391" s="18"/>
      <c r="Y4391" s="31"/>
      <c r="Z4391" s="31"/>
      <c r="AA4391" s="43"/>
      <c r="AB4391" s="18"/>
      <c r="AC4391" s="18"/>
      <c r="AE4391" s="18"/>
      <c r="AF4391" s="18"/>
      <c r="AG4391" s="18"/>
      <c r="AI4391" s="18"/>
      <c r="AK4391" s="18"/>
      <c r="AL4391" s="18"/>
      <c r="AN4391" s="36"/>
      <c r="AO4391" s="36"/>
      <c r="AP4391" s="36"/>
      <c r="AQ4391" s="36"/>
      <c r="AR4391" s="36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G4391" s="18"/>
      <c r="BH4391" s="18"/>
      <c r="BI4391" s="18"/>
      <c r="BJ4391" s="18"/>
      <c r="BK4391" s="18"/>
      <c r="BL4391" s="18"/>
      <c r="BM4391" s="18"/>
      <c r="BN4391" s="18"/>
      <c r="BO4391" s="18"/>
      <c r="BP4391" s="18"/>
      <c r="BQ4391" s="18"/>
    </row>
    <row r="4392" spans="6:69" x14ac:dyDescent="0.25">
      <c r="F4392" s="18"/>
      <c r="G4392" s="18"/>
      <c r="H4392" s="252"/>
      <c r="I4392" s="18"/>
      <c r="J4392" s="18"/>
      <c r="W4392" s="215"/>
      <c r="X4392" s="18"/>
      <c r="Y4392" s="31"/>
      <c r="Z4392" s="31"/>
      <c r="AA4392" s="43"/>
      <c r="AB4392" s="18"/>
      <c r="AC4392" s="18"/>
      <c r="AE4392" s="18"/>
      <c r="AF4392" s="18"/>
      <c r="AG4392" s="18"/>
      <c r="AI4392" s="18"/>
      <c r="AK4392" s="18"/>
      <c r="AL4392" s="18"/>
      <c r="AN4392" s="36"/>
      <c r="AO4392" s="36"/>
      <c r="AP4392" s="36"/>
      <c r="AQ4392" s="36"/>
      <c r="AR4392" s="36"/>
      <c r="AS4392" s="18"/>
      <c r="AT4392" s="18"/>
      <c r="AU4392" s="18"/>
      <c r="AV4392" s="18"/>
      <c r="AW4392" s="18"/>
      <c r="AX4392" s="18"/>
      <c r="AY4392" s="18"/>
      <c r="AZ4392" s="18"/>
      <c r="BA4392" s="18"/>
      <c r="BB4392" s="18"/>
      <c r="BC4392" s="18"/>
      <c r="BD4392" s="18"/>
      <c r="BE4392" s="18"/>
      <c r="BF4392" s="18"/>
      <c r="BG4392" s="18"/>
      <c r="BH4392" s="18"/>
      <c r="BI4392" s="18"/>
      <c r="BJ4392" s="18"/>
      <c r="BK4392" s="18"/>
      <c r="BL4392" s="18"/>
      <c r="BM4392" s="18"/>
      <c r="BN4392" s="18"/>
      <c r="BO4392" s="18"/>
      <c r="BP4392" s="18"/>
      <c r="BQ4392" s="18"/>
    </row>
    <row r="4393" spans="6:69" x14ac:dyDescent="0.25">
      <c r="F4393" s="18"/>
      <c r="G4393" s="18"/>
      <c r="H4393" s="252"/>
      <c r="I4393" s="18"/>
      <c r="J4393" s="18"/>
      <c r="W4393" s="215"/>
      <c r="X4393" s="18"/>
      <c r="Y4393" s="31"/>
      <c r="Z4393" s="31"/>
      <c r="AA4393" s="43"/>
      <c r="AB4393" s="18"/>
      <c r="AC4393" s="18"/>
      <c r="AE4393" s="18"/>
      <c r="AF4393" s="18"/>
      <c r="AG4393" s="18"/>
      <c r="AI4393" s="18"/>
      <c r="AK4393" s="18"/>
      <c r="AL4393" s="18"/>
      <c r="AN4393" s="36"/>
      <c r="AO4393" s="36"/>
      <c r="AP4393" s="36"/>
      <c r="AQ4393" s="36"/>
      <c r="AR4393" s="36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G4393" s="18"/>
      <c r="BH4393" s="18"/>
      <c r="BI4393" s="18"/>
      <c r="BJ4393" s="18"/>
      <c r="BK4393" s="18"/>
      <c r="BL4393" s="18"/>
      <c r="BM4393" s="18"/>
      <c r="BN4393" s="18"/>
      <c r="BO4393" s="18"/>
      <c r="BP4393" s="18"/>
      <c r="BQ4393" s="18"/>
    </row>
    <row r="4394" spans="6:69" x14ac:dyDescent="0.25">
      <c r="F4394" s="18"/>
      <c r="G4394" s="18"/>
      <c r="H4394" s="252"/>
      <c r="I4394" s="18"/>
      <c r="J4394" s="18"/>
      <c r="W4394" s="215"/>
      <c r="X4394" s="18"/>
      <c r="Y4394" s="31"/>
      <c r="Z4394" s="31"/>
      <c r="AA4394" s="43"/>
      <c r="AB4394" s="18"/>
      <c r="AC4394" s="18"/>
      <c r="AE4394" s="18"/>
      <c r="AF4394" s="18"/>
      <c r="AG4394" s="18"/>
      <c r="AI4394" s="18"/>
      <c r="AK4394" s="18"/>
      <c r="AL4394" s="18"/>
      <c r="AN4394" s="36"/>
      <c r="AO4394" s="36"/>
      <c r="AP4394" s="36"/>
      <c r="AQ4394" s="36"/>
      <c r="AR4394" s="36"/>
      <c r="AS4394" s="18"/>
      <c r="AT4394" s="18"/>
      <c r="AU4394" s="18"/>
      <c r="AV4394" s="18"/>
      <c r="AW4394" s="18"/>
      <c r="AX4394" s="18"/>
      <c r="AY4394" s="18"/>
      <c r="AZ4394" s="18"/>
      <c r="BA4394" s="18"/>
      <c r="BB4394" s="18"/>
      <c r="BC4394" s="18"/>
      <c r="BD4394" s="18"/>
      <c r="BE4394" s="18"/>
      <c r="BF4394" s="18"/>
      <c r="BG4394" s="18"/>
      <c r="BH4394" s="18"/>
      <c r="BI4394" s="18"/>
      <c r="BJ4394" s="18"/>
      <c r="BK4394" s="18"/>
      <c r="BL4394" s="18"/>
      <c r="BM4394" s="18"/>
      <c r="BN4394" s="18"/>
      <c r="BO4394" s="18"/>
      <c r="BP4394" s="18"/>
      <c r="BQ4394" s="18"/>
    </row>
    <row r="4395" spans="6:69" x14ac:dyDescent="0.25">
      <c r="F4395" s="18"/>
      <c r="G4395" s="18"/>
      <c r="H4395" s="252"/>
      <c r="I4395" s="18"/>
      <c r="J4395" s="18"/>
      <c r="W4395" s="215"/>
      <c r="X4395" s="18"/>
      <c r="Y4395" s="31"/>
      <c r="Z4395" s="31"/>
      <c r="AA4395" s="43"/>
      <c r="AB4395" s="18"/>
      <c r="AC4395" s="18"/>
      <c r="AE4395" s="18"/>
      <c r="AF4395" s="18"/>
      <c r="AG4395" s="18"/>
      <c r="AI4395" s="18"/>
      <c r="AK4395" s="18"/>
      <c r="AL4395" s="18"/>
      <c r="AN4395" s="36"/>
      <c r="AO4395" s="36"/>
      <c r="AP4395" s="36"/>
      <c r="AQ4395" s="36"/>
      <c r="AR4395" s="36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8"/>
      <c r="BL4395" s="18"/>
      <c r="BM4395" s="18"/>
      <c r="BN4395" s="18"/>
      <c r="BO4395" s="18"/>
      <c r="BP4395" s="18"/>
      <c r="BQ4395" s="18"/>
    </row>
    <row r="4396" spans="6:69" x14ac:dyDescent="0.25">
      <c r="F4396" s="18"/>
      <c r="G4396" s="18"/>
      <c r="H4396" s="252"/>
      <c r="I4396" s="18"/>
      <c r="J4396" s="18"/>
      <c r="W4396" s="215"/>
      <c r="X4396" s="18"/>
      <c r="Y4396" s="31"/>
      <c r="Z4396" s="31"/>
      <c r="AA4396" s="43"/>
      <c r="AB4396" s="18"/>
      <c r="AC4396" s="18"/>
      <c r="AE4396" s="18"/>
      <c r="AF4396" s="18"/>
      <c r="AG4396" s="18"/>
      <c r="AI4396" s="18"/>
      <c r="AK4396" s="18"/>
      <c r="AL4396" s="18"/>
      <c r="AN4396" s="36"/>
      <c r="AO4396" s="36"/>
      <c r="AP4396" s="36"/>
      <c r="AQ4396" s="36"/>
      <c r="AR4396" s="36"/>
      <c r="AS4396" s="18"/>
      <c r="AT4396" s="18"/>
      <c r="AU4396" s="18"/>
      <c r="AV4396" s="18"/>
      <c r="AW4396" s="18"/>
      <c r="AX4396" s="18"/>
      <c r="AY4396" s="18"/>
      <c r="AZ4396" s="18"/>
      <c r="BA4396" s="18"/>
      <c r="BB4396" s="18"/>
      <c r="BC4396" s="18"/>
      <c r="BD4396" s="18"/>
      <c r="BE4396" s="18"/>
      <c r="BF4396" s="18"/>
      <c r="BG4396" s="18"/>
      <c r="BH4396" s="18"/>
      <c r="BI4396" s="18"/>
      <c r="BJ4396" s="18"/>
      <c r="BK4396" s="18"/>
      <c r="BL4396" s="18"/>
      <c r="BM4396" s="18"/>
      <c r="BN4396" s="18"/>
      <c r="BO4396" s="18"/>
      <c r="BP4396" s="18"/>
      <c r="BQ4396" s="18"/>
    </row>
    <row r="4397" spans="6:69" x14ac:dyDescent="0.25">
      <c r="F4397" s="18"/>
      <c r="G4397" s="18"/>
      <c r="H4397" s="252"/>
      <c r="I4397" s="18"/>
      <c r="J4397" s="18"/>
      <c r="W4397" s="215"/>
      <c r="X4397" s="18"/>
      <c r="Y4397" s="31"/>
      <c r="Z4397" s="31"/>
      <c r="AA4397" s="43"/>
      <c r="AB4397" s="18"/>
      <c r="AC4397" s="18"/>
      <c r="AE4397" s="18"/>
      <c r="AF4397" s="18"/>
      <c r="AG4397" s="18"/>
      <c r="AI4397" s="18"/>
      <c r="AK4397" s="18"/>
      <c r="AL4397" s="18"/>
      <c r="AN4397" s="36"/>
      <c r="AO4397" s="36"/>
      <c r="AP4397" s="36"/>
      <c r="AQ4397" s="36"/>
      <c r="AR4397" s="36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G4397" s="18"/>
      <c r="BH4397" s="18"/>
      <c r="BI4397" s="18"/>
      <c r="BJ4397" s="18"/>
      <c r="BK4397" s="18"/>
      <c r="BL4397" s="18"/>
      <c r="BM4397" s="18"/>
      <c r="BN4397" s="18"/>
      <c r="BO4397" s="18"/>
      <c r="BP4397" s="18"/>
      <c r="BQ4397" s="18"/>
    </row>
    <row r="4398" spans="6:69" x14ac:dyDescent="0.25">
      <c r="F4398" s="18"/>
      <c r="G4398" s="18"/>
      <c r="H4398" s="252"/>
      <c r="I4398" s="18"/>
      <c r="J4398" s="18"/>
      <c r="W4398" s="215"/>
      <c r="X4398" s="18"/>
      <c r="Y4398" s="31"/>
      <c r="Z4398" s="31"/>
      <c r="AA4398" s="43"/>
      <c r="AB4398" s="18"/>
      <c r="AC4398" s="18"/>
      <c r="AE4398" s="18"/>
      <c r="AF4398" s="18"/>
      <c r="AG4398" s="18"/>
      <c r="AI4398" s="18"/>
      <c r="AK4398" s="18"/>
      <c r="AL4398" s="18"/>
      <c r="AN4398" s="36"/>
      <c r="AO4398" s="36"/>
      <c r="AP4398" s="36"/>
      <c r="AQ4398" s="36"/>
      <c r="AR4398" s="36"/>
      <c r="AS4398" s="18"/>
      <c r="AT4398" s="18"/>
      <c r="AU4398" s="18"/>
      <c r="AV4398" s="18"/>
      <c r="AW4398" s="18"/>
      <c r="AX4398" s="18"/>
      <c r="AY4398" s="18"/>
      <c r="AZ4398" s="18"/>
      <c r="BA4398" s="18"/>
      <c r="BB4398" s="18"/>
      <c r="BC4398" s="18"/>
      <c r="BD4398" s="18"/>
      <c r="BE4398" s="18"/>
      <c r="BF4398" s="18"/>
      <c r="BG4398" s="18"/>
      <c r="BH4398" s="18"/>
      <c r="BI4398" s="18"/>
      <c r="BJ4398" s="18"/>
      <c r="BK4398" s="18"/>
      <c r="BL4398" s="18"/>
      <c r="BM4398" s="18"/>
      <c r="BN4398" s="18"/>
      <c r="BO4398" s="18"/>
      <c r="BP4398" s="18"/>
      <c r="BQ4398" s="18"/>
    </row>
    <row r="4399" spans="6:69" x14ac:dyDescent="0.25">
      <c r="F4399" s="18"/>
      <c r="G4399" s="18"/>
      <c r="H4399" s="252"/>
      <c r="I4399" s="18"/>
      <c r="J4399" s="18"/>
      <c r="W4399" s="215"/>
      <c r="X4399" s="18"/>
      <c r="Y4399" s="31"/>
      <c r="Z4399" s="31"/>
      <c r="AA4399" s="43"/>
      <c r="AB4399" s="18"/>
      <c r="AC4399" s="18"/>
      <c r="AE4399" s="18"/>
      <c r="AF4399" s="18"/>
      <c r="AG4399" s="18"/>
      <c r="AI4399" s="18"/>
      <c r="AK4399" s="18"/>
      <c r="AL4399" s="18"/>
      <c r="AN4399" s="36"/>
      <c r="AO4399" s="36"/>
      <c r="AP4399" s="36"/>
      <c r="AQ4399" s="36"/>
      <c r="AR4399" s="36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G4399" s="18"/>
      <c r="BH4399" s="18"/>
      <c r="BI4399" s="18"/>
      <c r="BJ4399" s="18"/>
      <c r="BK4399" s="18"/>
      <c r="BL4399" s="18"/>
      <c r="BM4399" s="18"/>
      <c r="BN4399" s="18"/>
      <c r="BO4399" s="18"/>
      <c r="BP4399" s="18"/>
      <c r="BQ4399" s="18"/>
    </row>
    <row r="4400" spans="6:69" x14ac:dyDescent="0.25">
      <c r="F4400" s="18"/>
      <c r="G4400" s="18"/>
      <c r="H4400" s="252"/>
      <c r="I4400" s="18"/>
      <c r="J4400" s="18"/>
      <c r="W4400" s="215"/>
      <c r="X4400" s="18"/>
      <c r="Y4400" s="31"/>
      <c r="Z4400" s="31"/>
      <c r="AA4400" s="43"/>
      <c r="AB4400" s="18"/>
      <c r="AC4400" s="18"/>
      <c r="AE4400" s="18"/>
      <c r="AF4400" s="18"/>
      <c r="AG4400" s="18"/>
      <c r="AI4400" s="18"/>
      <c r="AK4400" s="18"/>
      <c r="AL4400" s="18"/>
      <c r="AN4400" s="36"/>
      <c r="AO4400" s="36"/>
      <c r="AP4400" s="36"/>
      <c r="AQ4400" s="36"/>
      <c r="AR4400" s="36"/>
      <c r="AS4400" s="18"/>
      <c r="AT4400" s="18"/>
      <c r="AU4400" s="18"/>
      <c r="AV4400" s="18"/>
      <c r="AW4400" s="18"/>
      <c r="AX4400" s="18"/>
      <c r="AY4400" s="18"/>
      <c r="AZ4400" s="18"/>
      <c r="BA4400" s="18"/>
      <c r="BB4400" s="18"/>
      <c r="BC4400" s="18"/>
      <c r="BD4400" s="18"/>
      <c r="BE4400" s="18"/>
      <c r="BF4400" s="18"/>
      <c r="BG4400" s="18"/>
      <c r="BH4400" s="18"/>
      <c r="BI4400" s="18"/>
      <c r="BJ4400" s="18"/>
      <c r="BK4400" s="18"/>
      <c r="BL4400" s="18"/>
      <c r="BM4400" s="18"/>
      <c r="BN4400" s="18"/>
      <c r="BO4400" s="18"/>
      <c r="BP4400" s="18"/>
      <c r="BQ4400" s="18"/>
    </row>
    <row r="4401" spans="6:69" x14ac:dyDescent="0.25">
      <c r="F4401" s="18"/>
      <c r="G4401" s="18"/>
      <c r="H4401" s="252"/>
      <c r="I4401" s="18"/>
      <c r="J4401" s="18"/>
      <c r="W4401" s="215"/>
      <c r="X4401" s="18"/>
      <c r="Y4401" s="31"/>
      <c r="Z4401" s="31"/>
      <c r="AA4401" s="43"/>
      <c r="AB4401" s="18"/>
      <c r="AC4401" s="18"/>
      <c r="AE4401" s="18"/>
      <c r="AF4401" s="18"/>
      <c r="AG4401" s="18"/>
      <c r="AI4401" s="18"/>
      <c r="AK4401" s="18"/>
      <c r="AL4401" s="18"/>
      <c r="AN4401" s="36"/>
      <c r="AO4401" s="36"/>
      <c r="AP4401" s="36"/>
      <c r="AQ4401" s="36"/>
      <c r="AR4401" s="36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G4401" s="18"/>
      <c r="BH4401" s="18"/>
      <c r="BI4401" s="18"/>
      <c r="BJ4401" s="18"/>
      <c r="BK4401" s="18"/>
      <c r="BL4401" s="18"/>
      <c r="BM4401" s="18"/>
      <c r="BN4401" s="18"/>
      <c r="BO4401" s="18"/>
      <c r="BP4401" s="18"/>
      <c r="BQ4401" s="18"/>
    </row>
    <row r="4402" spans="6:69" x14ac:dyDescent="0.25">
      <c r="F4402" s="18"/>
      <c r="G4402" s="18"/>
      <c r="H4402" s="252"/>
      <c r="I4402" s="18"/>
      <c r="J4402" s="18"/>
      <c r="W4402" s="215"/>
      <c r="X4402" s="18"/>
      <c r="Y4402" s="31"/>
      <c r="Z4402" s="31"/>
      <c r="AA4402" s="43"/>
      <c r="AB4402" s="18"/>
      <c r="AC4402" s="18"/>
      <c r="AE4402" s="18"/>
      <c r="AF4402" s="18"/>
      <c r="AG4402" s="18"/>
      <c r="AI4402" s="18"/>
      <c r="AK4402" s="18"/>
      <c r="AL4402" s="18"/>
      <c r="AN4402" s="36"/>
      <c r="AO4402" s="36"/>
      <c r="AP4402" s="36"/>
      <c r="AQ4402" s="36"/>
      <c r="AR4402" s="36"/>
      <c r="AS4402" s="18"/>
      <c r="AT4402" s="18"/>
      <c r="AU4402" s="18"/>
      <c r="AV4402" s="18"/>
      <c r="AW4402" s="18"/>
      <c r="AX4402" s="18"/>
      <c r="AY4402" s="18"/>
      <c r="AZ4402" s="18"/>
      <c r="BA4402" s="18"/>
      <c r="BB4402" s="18"/>
      <c r="BC4402" s="18"/>
      <c r="BD4402" s="18"/>
      <c r="BE4402" s="18"/>
      <c r="BF4402" s="18"/>
      <c r="BG4402" s="18"/>
      <c r="BH4402" s="18"/>
      <c r="BI4402" s="18"/>
      <c r="BJ4402" s="18"/>
      <c r="BK4402" s="18"/>
      <c r="BL4402" s="18"/>
      <c r="BM4402" s="18"/>
      <c r="BN4402" s="18"/>
      <c r="BO4402" s="18"/>
      <c r="BP4402" s="18"/>
      <c r="BQ4402" s="18"/>
    </row>
    <row r="4403" spans="6:69" x14ac:dyDescent="0.25">
      <c r="F4403" s="18"/>
      <c r="G4403" s="18"/>
      <c r="H4403" s="252"/>
      <c r="I4403" s="18"/>
      <c r="J4403" s="18"/>
      <c r="W4403" s="215"/>
      <c r="X4403" s="18"/>
      <c r="Y4403" s="31"/>
      <c r="Z4403" s="31"/>
      <c r="AA4403" s="43"/>
      <c r="AB4403" s="18"/>
      <c r="AC4403" s="18"/>
      <c r="AE4403" s="18"/>
      <c r="AF4403" s="18"/>
      <c r="AG4403" s="18"/>
      <c r="AI4403" s="18"/>
      <c r="AK4403" s="18"/>
      <c r="AL4403" s="18"/>
      <c r="AN4403" s="36"/>
      <c r="AO4403" s="36"/>
      <c r="AP4403" s="36"/>
      <c r="AQ4403" s="36"/>
      <c r="AR4403" s="36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G4403" s="18"/>
      <c r="BH4403" s="18"/>
      <c r="BI4403" s="18"/>
      <c r="BJ4403" s="18"/>
      <c r="BK4403" s="18"/>
      <c r="BL4403" s="18"/>
      <c r="BM4403" s="18"/>
      <c r="BN4403" s="18"/>
      <c r="BO4403" s="18"/>
      <c r="BP4403" s="18"/>
      <c r="BQ4403" s="18"/>
    </row>
    <row r="4404" spans="6:69" x14ac:dyDescent="0.25">
      <c r="F4404" s="18"/>
      <c r="G4404" s="18"/>
      <c r="H4404" s="252"/>
      <c r="I4404" s="18"/>
      <c r="J4404" s="18"/>
      <c r="W4404" s="215"/>
      <c r="X4404" s="18"/>
      <c r="Y4404" s="31"/>
      <c r="Z4404" s="31"/>
      <c r="AA4404" s="43"/>
      <c r="AB4404" s="18"/>
      <c r="AC4404" s="18"/>
      <c r="AE4404" s="18"/>
      <c r="AF4404" s="18"/>
      <c r="AG4404" s="18"/>
      <c r="AI4404" s="18"/>
      <c r="AK4404" s="18"/>
      <c r="AL4404" s="18"/>
      <c r="AN4404" s="36"/>
      <c r="AO4404" s="36"/>
      <c r="AP4404" s="36"/>
      <c r="AQ4404" s="36"/>
      <c r="AR4404" s="36"/>
      <c r="AS4404" s="18"/>
      <c r="AT4404" s="18"/>
      <c r="AU4404" s="18"/>
      <c r="AV4404" s="18"/>
      <c r="AW4404" s="18"/>
      <c r="AX4404" s="18"/>
      <c r="AY4404" s="18"/>
      <c r="AZ4404" s="18"/>
      <c r="BA4404" s="18"/>
      <c r="BB4404" s="18"/>
      <c r="BC4404" s="18"/>
      <c r="BD4404" s="18"/>
      <c r="BE4404" s="18"/>
      <c r="BF4404" s="18"/>
      <c r="BG4404" s="18"/>
      <c r="BH4404" s="18"/>
      <c r="BI4404" s="18"/>
      <c r="BJ4404" s="18"/>
      <c r="BK4404" s="18"/>
      <c r="BL4404" s="18"/>
      <c r="BM4404" s="18"/>
      <c r="BN4404" s="18"/>
      <c r="BO4404" s="18"/>
      <c r="BP4404" s="18"/>
      <c r="BQ4404" s="18"/>
    </row>
    <row r="4405" spans="6:69" x14ac:dyDescent="0.25">
      <c r="F4405" s="18"/>
      <c r="G4405" s="18"/>
      <c r="H4405" s="252"/>
      <c r="I4405" s="18"/>
      <c r="J4405" s="18"/>
      <c r="W4405" s="215"/>
      <c r="X4405" s="18"/>
      <c r="Y4405" s="31"/>
      <c r="Z4405" s="31"/>
      <c r="AA4405" s="43"/>
      <c r="AB4405" s="18"/>
      <c r="AC4405" s="18"/>
      <c r="AE4405" s="18"/>
      <c r="AF4405" s="18"/>
      <c r="AG4405" s="18"/>
      <c r="AI4405" s="18"/>
      <c r="AK4405" s="18"/>
      <c r="AL4405" s="18"/>
      <c r="AN4405" s="36"/>
      <c r="AO4405" s="36"/>
      <c r="AP4405" s="36"/>
      <c r="AQ4405" s="36"/>
      <c r="AR4405" s="36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G4405" s="18"/>
      <c r="BH4405" s="18"/>
      <c r="BI4405" s="18"/>
      <c r="BJ4405" s="18"/>
      <c r="BK4405" s="18"/>
      <c r="BL4405" s="18"/>
      <c r="BM4405" s="18"/>
      <c r="BN4405" s="18"/>
      <c r="BO4405" s="18"/>
      <c r="BP4405" s="18"/>
      <c r="BQ4405" s="18"/>
    </row>
    <row r="4406" spans="6:69" x14ac:dyDescent="0.25">
      <c r="F4406" s="18"/>
      <c r="G4406" s="18"/>
      <c r="H4406" s="252"/>
      <c r="I4406" s="18"/>
      <c r="J4406" s="18"/>
      <c r="W4406" s="215"/>
      <c r="X4406" s="18"/>
      <c r="Y4406" s="31"/>
      <c r="Z4406" s="31"/>
      <c r="AA4406" s="43"/>
      <c r="AB4406" s="18"/>
      <c r="AC4406" s="18"/>
      <c r="AE4406" s="18"/>
      <c r="AF4406" s="18"/>
      <c r="AG4406" s="18"/>
      <c r="AI4406" s="18"/>
      <c r="AK4406" s="18"/>
      <c r="AL4406" s="18"/>
      <c r="AN4406" s="36"/>
      <c r="AO4406" s="36"/>
      <c r="AP4406" s="36"/>
      <c r="AQ4406" s="36"/>
      <c r="AR4406" s="36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G4406" s="18"/>
      <c r="BH4406" s="18"/>
      <c r="BI4406" s="18"/>
      <c r="BJ4406" s="18"/>
      <c r="BK4406" s="18"/>
      <c r="BL4406" s="18"/>
      <c r="BM4406" s="18"/>
      <c r="BN4406" s="18"/>
      <c r="BO4406" s="18"/>
      <c r="BP4406" s="18"/>
      <c r="BQ4406" s="18"/>
    </row>
    <row r="4407" spans="6:69" x14ac:dyDescent="0.25">
      <c r="F4407" s="18"/>
      <c r="G4407" s="18"/>
      <c r="H4407" s="252"/>
      <c r="I4407" s="18"/>
      <c r="J4407" s="18"/>
      <c r="W4407" s="215"/>
      <c r="X4407" s="18"/>
      <c r="Y4407" s="31"/>
      <c r="Z4407" s="31"/>
      <c r="AA4407" s="43"/>
      <c r="AB4407" s="18"/>
      <c r="AC4407" s="18"/>
      <c r="AE4407" s="18"/>
      <c r="AF4407" s="18"/>
      <c r="AG4407" s="18"/>
      <c r="AI4407" s="18"/>
      <c r="AK4407" s="18"/>
      <c r="AL4407" s="18"/>
      <c r="AN4407" s="36"/>
      <c r="AO4407" s="36"/>
      <c r="AP4407" s="36"/>
      <c r="AQ4407" s="36"/>
      <c r="AR4407" s="36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G4407" s="18"/>
      <c r="BH4407" s="18"/>
      <c r="BI4407" s="18"/>
      <c r="BJ4407" s="18"/>
      <c r="BK4407" s="18"/>
      <c r="BL4407" s="18"/>
      <c r="BM4407" s="18"/>
      <c r="BN4407" s="18"/>
      <c r="BO4407" s="18"/>
      <c r="BP4407" s="18"/>
      <c r="BQ4407" s="18"/>
    </row>
    <row r="4408" spans="6:69" x14ac:dyDescent="0.25">
      <c r="F4408" s="18"/>
      <c r="G4408" s="18"/>
      <c r="H4408" s="252"/>
      <c r="I4408" s="18"/>
      <c r="J4408" s="18"/>
      <c r="W4408" s="215"/>
      <c r="X4408" s="18"/>
      <c r="Y4408" s="31"/>
      <c r="Z4408" s="31"/>
      <c r="AA4408" s="43"/>
      <c r="AB4408" s="18"/>
      <c r="AC4408" s="18"/>
      <c r="AE4408" s="18"/>
      <c r="AF4408" s="18"/>
      <c r="AG4408" s="18"/>
      <c r="AI4408" s="18"/>
      <c r="AK4408" s="18"/>
      <c r="AL4408" s="18"/>
      <c r="AN4408" s="36"/>
      <c r="AO4408" s="36"/>
      <c r="AP4408" s="36"/>
      <c r="AQ4408" s="36"/>
      <c r="AR4408" s="36"/>
      <c r="AS4408" s="18"/>
      <c r="AT4408" s="18"/>
      <c r="AU4408" s="18"/>
      <c r="AV4408" s="18"/>
      <c r="AW4408" s="18"/>
      <c r="AX4408" s="18"/>
      <c r="AY4408" s="18"/>
      <c r="AZ4408" s="18"/>
      <c r="BA4408" s="18"/>
      <c r="BB4408" s="18"/>
      <c r="BC4408" s="18"/>
      <c r="BD4408" s="18"/>
      <c r="BE4408" s="18"/>
      <c r="BF4408" s="18"/>
      <c r="BG4408" s="18"/>
      <c r="BH4408" s="18"/>
      <c r="BI4408" s="18"/>
      <c r="BJ4408" s="18"/>
      <c r="BK4408" s="18"/>
      <c r="BL4408" s="18"/>
      <c r="BM4408" s="18"/>
      <c r="BN4408" s="18"/>
      <c r="BO4408" s="18"/>
      <c r="BP4408" s="18"/>
      <c r="BQ4408" s="18"/>
    </row>
    <row r="4409" spans="6:69" x14ac:dyDescent="0.25">
      <c r="F4409" s="18"/>
      <c r="G4409" s="18"/>
      <c r="H4409" s="252"/>
      <c r="I4409" s="18"/>
      <c r="J4409" s="18"/>
      <c r="W4409" s="215"/>
      <c r="X4409" s="18"/>
      <c r="Y4409" s="31"/>
      <c r="Z4409" s="31"/>
      <c r="AA4409" s="43"/>
      <c r="AB4409" s="18"/>
      <c r="AC4409" s="18"/>
      <c r="AE4409" s="18"/>
      <c r="AF4409" s="18"/>
      <c r="AG4409" s="18"/>
      <c r="AI4409" s="18"/>
      <c r="AK4409" s="18"/>
      <c r="AL4409" s="18"/>
      <c r="AN4409" s="36"/>
      <c r="AO4409" s="36"/>
      <c r="AP4409" s="36"/>
      <c r="AQ4409" s="36"/>
      <c r="AR4409" s="36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G4409" s="18"/>
      <c r="BH4409" s="18"/>
      <c r="BI4409" s="18"/>
      <c r="BJ4409" s="18"/>
      <c r="BK4409" s="18"/>
      <c r="BL4409" s="18"/>
      <c r="BM4409" s="18"/>
      <c r="BN4409" s="18"/>
      <c r="BO4409" s="18"/>
      <c r="BP4409" s="18"/>
      <c r="BQ4409" s="18"/>
    </row>
    <row r="4410" spans="6:69" x14ac:dyDescent="0.25">
      <c r="F4410" s="18"/>
      <c r="G4410" s="18"/>
      <c r="H4410" s="252"/>
      <c r="I4410" s="18"/>
      <c r="J4410" s="18"/>
      <c r="W4410" s="215"/>
      <c r="X4410" s="18"/>
      <c r="Y4410" s="31"/>
      <c r="Z4410" s="31"/>
      <c r="AA4410" s="43"/>
      <c r="AB4410" s="18"/>
      <c r="AC4410" s="18"/>
      <c r="AE4410" s="18"/>
      <c r="AF4410" s="18"/>
      <c r="AG4410" s="18"/>
      <c r="AI4410" s="18"/>
      <c r="AK4410" s="18"/>
      <c r="AL4410" s="18"/>
      <c r="AN4410" s="36"/>
      <c r="AO4410" s="36"/>
      <c r="AP4410" s="36"/>
      <c r="AQ4410" s="36"/>
      <c r="AR4410" s="36"/>
      <c r="AS4410" s="18"/>
      <c r="AT4410" s="18"/>
      <c r="AU4410" s="18"/>
      <c r="AV4410" s="18"/>
      <c r="AW4410" s="18"/>
      <c r="AX4410" s="18"/>
      <c r="AY4410" s="18"/>
      <c r="AZ4410" s="18"/>
      <c r="BA4410" s="18"/>
      <c r="BB4410" s="18"/>
      <c r="BC4410" s="18"/>
      <c r="BD4410" s="18"/>
      <c r="BE4410" s="18"/>
      <c r="BF4410" s="18"/>
      <c r="BG4410" s="18"/>
      <c r="BH4410" s="18"/>
      <c r="BI4410" s="18"/>
      <c r="BJ4410" s="18"/>
      <c r="BK4410" s="18"/>
      <c r="BL4410" s="18"/>
      <c r="BM4410" s="18"/>
      <c r="BN4410" s="18"/>
      <c r="BO4410" s="18"/>
      <c r="BP4410" s="18"/>
      <c r="BQ4410" s="18"/>
    </row>
    <row r="4411" spans="6:69" x14ac:dyDescent="0.25">
      <c r="F4411" s="18"/>
      <c r="G4411" s="18"/>
      <c r="H4411" s="252"/>
      <c r="I4411" s="18"/>
      <c r="J4411" s="18"/>
      <c r="W4411" s="215"/>
      <c r="X4411" s="18"/>
      <c r="Y4411" s="31"/>
      <c r="Z4411" s="31"/>
      <c r="AA4411" s="43"/>
      <c r="AB4411" s="18"/>
      <c r="AC4411" s="18"/>
      <c r="AE4411" s="18"/>
      <c r="AF4411" s="18"/>
      <c r="AG4411" s="18"/>
      <c r="AI4411" s="18"/>
      <c r="AK4411" s="18"/>
      <c r="AL4411" s="18"/>
      <c r="AN4411" s="36"/>
      <c r="AO4411" s="36"/>
      <c r="AP4411" s="36"/>
      <c r="AQ4411" s="36"/>
      <c r="AR4411" s="36"/>
      <c r="AS4411" s="18"/>
      <c r="AT4411" s="18"/>
      <c r="AU4411" s="18"/>
      <c r="AV4411" s="18"/>
      <c r="AW4411" s="18"/>
      <c r="AX4411" s="18"/>
      <c r="AY4411" s="18"/>
      <c r="AZ4411" s="18"/>
      <c r="BA4411" s="18"/>
      <c r="BB4411" s="18"/>
      <c r="BC4411" s="18"/>
      <c r="BD4411" s="18"/>
      <c r="BE4411" s="18"/>
      <c r="BF4411" s="18"/>
      <c r="BG4411" s="18"/>
      <c r="BH4411" s="18"/>
      <c r="BI4411" s="18"/>
      <c r="BJ4411" s="18"/>
      <c r="BK4411" s="18"/>
      <c r="BL4411" s="18"/>
      <c r="BM4411" s="18"/>
      <c r="BN4411" s="18"/>
      <c r="BO4411" s="18"/>
      <c r="BP4411" s="18"/>
      <c r="BQ4411" s="18"/>
    </row>
    <row r="4412" spans="6:69" x14ac:dyDescent="0.25">
      <c r="F4412" s="18"/>
      <c r="G4412" s="18"/>
      <c r="H4412" s="252"/>
      <c r="I4412" s="18"/>
      <c r="J4412" s="18"/>
      <c r="W4412" s="215"/>
      <c r="X4412" s="18"/>
      <c r="Y4412" s="31"/>
      <c r="Z4412" s="31"/>
      <c r="AA4412" s="43"/>
      <c r="AB4412" s="18"/>
      <c r="AC4412" s="18"/>
      <c r="AE4412" s="18"/>
      <c r="AF4412" s="18"/>
      <c r="AG4412" s="18"/>
      <c r="AI4412" s="18"/>
      <c r="AK4412" s="18"/>
      <c r="AL4412" s="18"/>
      <c r="AN4412" s="36"/>
      <c r="AO4412" s="36"/>
      <c r="AP4412" s="36"/>
      <c r="AQ4412" s="36"/>
      <c r="AR4412" s="36"/>
      <c r="AS4412" s="18"/>
      <c r="AT4412" s="18"/>
      <c r="AU4412" s="18"/>
      <c r="AV4412" s="18"/>
      <c r="AW4412" s="18"/>
      <c r="AX4412" s="18"/>
      <c r="AY4412" s="18"/>
      <c r="AZ4412" s="18"/>
      <c r="BA4412" s="18"/>
      <c r="BB4412" s="18"/>
      <c r="BC4412" s="18"/>
      <c r="BD4412" s="18"/>
      <c r="BE4412" s="18"/>
      <c r="BF4412" s="18"/>
      <c r="BG4412" s="18"/>
      <c r="BH4412" s="18"/>
      <c r="BI4412" s="18"/>
      <c r="BJ4412" s="18"/>
      <c r="BK4412" s="18"/>
      <c r="BL4412" s="18"/>
      <c r="BM4412" s="18"/>
      <c r="BN4412" s="18"/>
      <c r="BO4412" s="18"/>
      <c r="BP4412" s="18"/>
      <c r="BQ4412" s="18"/>
    </row>
    <row r="4413" spans="6:69" x14ac:dyDescent="0.25">
      <c r="F4413" s="18"/>
      <c r="G4413" s="18"/>
      <c r="H4413" s="252"/>
      <c r="I4413" s="18"/>
      <c r="J4413" s="18"/>
      <c r="W4413" s="215"/>
      <c r="X4413" s="18"/>
      <c r="Y4413" s="31"/>
      <c r="Z4413" s="31"/>
      <c r="AA4413" s="43"/>
      <c r="AB4413" s="18"/>
      <c r="AC4413" s="18"/>
      <c r="AE4413" s="18"/>
      <c r="AF4413" s="18"/>
      <c r="AG4413" s="18"/>
      <c r="AI4413" s="18"/>
      <c r="AK4413" s="18"/>
      <c r="AL4413" s="18"/>
      <c r="AN4413" s="36"/>
      <c r="AO4413" s="36"/>
      <c r="AP4413" s="36"/>
      <c r="AQ4413" s="36"/>
      <c r="AR4413" s="36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G4413" s="18"/>
      <c r="BH4413" s="18"/>
      <c r="BI4413" s="18"/>
      <c r="BJ4413" s="18"/>
      <c r="BK4413" s="18"/>
      <c r="BL4413" s="18"/>
      <c r="BM4413" s="18"/>
      <c r="BN4413" s="18"/>
      <c r="BO4413" s="18"/>
      <c r="BP4413" s="18"/>
      <c r="BQ4413" s="18"/>
    </row>
    <row r="4414" spans="6:69" x14ac:dyDescent="0.25">
      <c r="F4414" s="18"/>
      <c r="G4414" s="18"/>
      <c r="H4414" s="252"/>
      <c r="I4414" s="18"/>
      <c r="J4414" s="18"/>
      <c r="W4414" s="215"/>
      <c r="X4414" s="18"/>
      <c r="Y4414" s="31"/>
      <c r="Z4414" s="31"/>
      <c r="AA4414" s="43"/>
      <c r="AB4414" s="18"/>
      <c r="AC4414" s="18"/>
      <c r="AE4414" s="18"/>
      <c r="AF4414" s="18"/>
      <c r="AG4414" s="18"/>
      <c r="AI4414" s="18"/>
      <c r="AK4414" s="18"/>
      <c r="AL4414" s="18"/>
      <c r="AN4414" s="36"/>
      <c r="AO4414" s="36"/>
      <c r="AP4414" s="36"/>
      <c r="AQ4414" s="36"/>
      <c r="AR4414" s="36"/>
      <c r="AS4414" s="18"/>
      <c r="AT4414" s="18"/>
      <c r="AU4414" s="18"/>
      <c r="AV4414" s="18"/>
      <c r="AW4414" s="18"/>
      <c r="AX4414" s="18"/>
      <c r="AY4414" s="18"/>
      <c r="AZ4414" s="18"/>
      <c r="BA4414" s="18"/>
      <c r="BB4414" s="18"/>
      <c r="BC4414" s="18"/>
      <c r="BD4414" s="18"/>
      <c r="BE4414" s="18"/>
      <c r="BF4414" s="18"/>
      <c r="BG4414" s="18"/>
      <c r="BH4414" s="18"/>
      <c r="BI4414" s="18"/>
      <c r="BJ4414" s="18"/>
      <c r="BK4414" s="18"/>
      <c r="BL4414" s="18"/>
      <c r="BM4414" s="18"/>
      <c r="BN4414" s="18"/>
      <c r="BO4414" s="18"/>
      <c r="BP4414" s="18"/>
      <c r="BQ4414" s="18"/>
    </row>
    <row r="4415" spans="6:69" x14ac:dyDescent="0.25">
      <c r="F4415" s="18"/>
      <c r="G4415" s="18"/>
      <c r="H4415" s="252"/>
      <c r="I4415" s="18"/>
      <c r="J4415" s="18"/>
      <c r="W4415" s="215"/>
      <c r="X4415" s="18"/>
      <c r="Y4415" s="31"/>
      <c r="Z4415" s="31"/>
      <c r="AA4415" s="43"/>
      <c r="AB4415" s="18"/>
      <c r="AC4415" s="18"/>
      <c r="AE4415" s="18"/>
      <c r="AF4415" s="18"/>
      <c r="AG4415" s="18"/>
      <c r="AI4415" s="18"/>
      <c r="AK4415" s="18"/>
      <c r="AL4415" s="18"/>
      <c r="AN4415" s="36"/>
      <c r="AO4415" s="36"/>
      <c r="AP4415" s="36"/>
      <c r="AQ4415" s="36"/>
      <c r="AR4415" s="36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G4415" s="18"/>
      <c r="BH4415" s="18"/>
      <c r="BI4415" s="18"/>
      <c r="BJ4415" s="18"/>
      <c r="BK4415" s="18"/>
      <c r="BL4415" s="18"/>
      <c r="BM4415" s="18"/>
      <c r="BN4415" s="18"/>
      <c r="BO4415" s="18"/>
      <c r="BP4415" s="18"/>
      <c r="BQ4415" s="18"/>
    </row>
    <row r="4416" spans="6:69" x14ac:dyDescent="0.25">
      <c r="F4416" s="18"/>
      <c r="G4416" s="18"/>
      <c r="H4416" s="252"/>
      <c r="I4416" s="18"/>
      <c r="J4416" s="18"/>
      <c r="W4416" s="215"/>
      <c r="X4416" s="18"/>
      <c r="Y4416" s="31"/>
      <c r="Z4416" s="31"/>
      <c r="AA4416" s="43"/>
      <c r="AB4416" s="18"/>
      <c r="AC4416" s="18"/>
      <c r="AE4416" s="18"/>
      <c r="AF4416" s="18"/>
      <c r="AG4416" s="18"/>
      <c r="AI4416" s="18"/>
      <c r="AK4416" s="18"/>
      <c r="AL4416" s="18"/>
      <c r="AN4416" s="36"/>
      <c r="AO4416" s="36"/>
      <c r="AP4416" s="36"/>
      <c r="AQ4416" s="36"/>
      <c r="AR4416" s="36"/>
      <c r="AS4416" s="18"/>
      <c r="AT4416" s="18"/>
      <c r="AU4416" s="18"/>
      <c r="AV4416" s="18"/>
      <c r="AW4416" s="18"/>
      <c r="AX4416" s="18"/>
      <c r="AY4416" s="18"/>
      <c r="AZ4416" s="18"/>
      <c r="BA4416" s="18"/>
      <c r="BB4416" s="18"/>
      <c r="BC4416" s="18"/>
      <c r="BD4416" s="18"/>
      <c r="BE4416" s="18"/>
      <c r="BF4416" s="18"/>
      <c r="BG4416" s="18"/>
      <c r="BH4416" s="18"/>
      <c r="BI4416" s="18"/>
      <c r="BJ4416" s="18"/>
      <c r="BK4416" s="18"/>
      <c r="BL4416" s="18"/>
      <c r="BM4416" s="18"/>
      <c r="BN4416" s="18"/>
      <c r="BO4416" s="18"/>
      <c r="BP4416" s="18"/>
      <c r="BQ4416" s="18"/>
    </row>
    <row r="4417" spans="6:69" x14ac:dyDescent="0.25">
      <c r="F4417" s="18"/>
      <c r="G4417" s="18"/>
      <c r="H4417" s="252"/>
      <c r="I4417" s="18"/>
      <c r="J4417" s="18"/>
      <c r="W4417" s="215"/>
      <c r="X4417" s="18"/>
      <c r="Y4417" s="31"/>
      <c r="Z4417" s="31"/>
      <c r="AA4417" s="43"/>
      <c r="AB4417" s="18"/>
      <c r="AC4417" s="18"/>
      <c r="AE4417" s="18"/>
      <c r="AF4417" s="18"/>
      <c r="AG4417" s="18"/>
      <c r="AI4417" s="18"/>
      <c r="AK4417" s="18"/>
      <c r="AL4417" s="18"/>
      <c r="AN4417" s="36"/>
      <c r="AO4417" s="36"/>
      <c r="AP4417" s="36"/>
      <c r="AQ4417" s="36"/>
      <c r="AR4417" s="36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G4417" s="18"/>
      <c r="BH4417" s="18"/>
      <c r="BI4417" s="18"/>
      <c r="BJ4417" s="18"/>
      <c r="BK4417" s="18"/>
      <c r="BL4417" s="18"/>
      <c r="BM4417" s="18"/>
      <c r="BN4417" s="18"/>
      <c r="BO4417" s="18"/>
      <c r="BP4417" s="18"/>
      <c r="BQ4417" s="18"/>
    </row>
    <row r="4418" spans="6:69" x14ac:dyDescent="0.25">
      <c r="F4418" s="18"/>
      <c r="G4418" s="18"/>
      <c r="H4418" s="252"/>
      <c r="I4418" s="18"/>
      <c r="J4418" s="18"/>
      <c r="W4418" s="215"/>
      <c r="X4418" s="18"/>
      <c r="Y4418" s="31"/>
      <c r="Z4418" s="31"/>
      <c r="AA4418" s="43"/>
      <c r="AB4418" s="18"/>
      <c r="AC4418" s="18"/>
      <c r="AE4418" s="18"/>
      <c r="AF4418" s="18"/>
      <c r="AG4418" s="18"/>
      <c r="AI4418" s="18"/>
      <c r="AK4418" s="18"/>
      <c r="AL4418" s="18"/>
      <c r="AN4418" s="36"/>
      <c r="AO4418" s="36"/>
      <c r="AP4418" s="36"/>
      <c r="AQ4418" s="36"/>
      <c r="AR4418" s="36"/>
      <c r="AS4418" s="18"/>
      <c r="AT4418" s="18"/>
      <c r="AU4418" s="18"/>
      <c r="AV4418" s="18"/>
      <c r="AW4418" s="18"/>
      <c r="AX4418" s="18"/>
      <c r="AY4418" s="18"/>
      <c r="AZ4418" s="18"/>
      <c r="BA4418" s="18"/>
      <c r="BB4418" s="18"/>
      <c r="BC4418" s="18"/>
      <c r="BD4418" s="18"/>
      <c r="BE4418" s="18"/>
      <c r="BF4418" s="18"/>
      <c r="BG4418" s="18"/>
      <c r="BH4418" s="18"/>
      <c r="BI4418" s="18"/>
      <c r="BJ4418" s="18"/>
      <c r="BK4418" s="18"/>
      <c r="BL4418" s="18"/>
      <c r="BM4418" s="18"/>
      <c r="BN4418" s="18"/>
      <c r="BO4418" s="18"/>
      <c r="BP4418" s="18"/>
      <c r="BQ4418" s="18"/>
    </row>
    <row r="4419" spans="6:69" x14ac:dyDescent="0.25">
      <c r="F4419" s="18"/>
      <c r="G4419" s="18"/>
      <c r="H4419" s="252"/>
      <c r="I4419" s="18"/>
      <c r="J4419" s="18"/>
      <c r="W4419" s="215"/>
      <c r="X4419" s="18"/>
      <c r="Y4419" s="31"/>
      <c r="Z4419" s="31"/>
      <c r="AA4419" s="43"/>
      <c r="AB4419" s="18"/>
      <c r="AC4419" s="18"/>
      <c r="AE4419" s="18"/>
      <c r="AF4419" s="18"/>
      <c r="AG4419" s="18"/>
      <c r="AI4419" s="18"/>
      <c r="AK4419" s="18"/>
      <c r="AL4419" s="18"/>
      <c r="AN4419" s="36"/>
      <c r="AO4419" s="36"/>
      <c r="AP4419" s="36"/>
      <c r="AQ4419" s="36"/>
      <c r="AR4419" s="36"/>
      <c r="AS4419" s="18"/>
      <c r="AT4419" s="18"/>
      <c r="AU4419" s="18"/>
      <c r="AV4419" s="18"/>
      <c r="AW4419" s="18"/>
      <c r="AX4419" s="18"/>
      <c r="AY4419" s="18"/>
      <c r="AZ4419" s="18"/>
      <c r="BA4419" s="18"/>
      <c r="BB4419" s="18"/>
      <c r="BC4419" s="18"/>
      <c r="BD4419" s="18"/>
      <c r="BE4419" s="18"/>
      <c r="BF4419" s="18"/>
      <c r="BG4419" s="18"/>
      <c r="BH4419" s="18"/>
      <c r="BI4419" s="18"/>
      <c r="BJ4419" s="18"/>
      <c r="BK4419" s="18"/>
      <c r="BL4419" s="18"/>
      <c r="BM4419" s="18"/>
      <c r="BN4419" s="18"/>
      <c r="BO4419" s="18"/>
      <c r="BP4419" s="18"/>
      <c r="BQ4419" s="18"/>
    </row>
    <row r="4420" spans="6:69" x14ac:dyDescent="0.25">
      <c r="F4420" s="18"/>
      <c r="G4420" s="18"/>
      <c r="H4420" s="252"/>
      <c r="I4420" s="18"/>
      <c r="J4420" s="18"/>
      <c r="W4420" s="215"/>
      <c r="X4420" s="18"/>
      <c r="Y4420" s="31"/>
      <c r="Z4420" s="31"/>
      <c r="AA4420" s="43"/>
      <c r="AB4420" s="18"/>
      <c r="AC4420" s="18"/>
      <c r="AE4420" s="18"/>
      <c r="AF4420" s="18"/>
      <c r="AG4420" s="18"/>
      <c r="AI4420" s="18"/>
      <c r="AK4420" s="18"/>
      <c r="AL4420" s="18"/>
      <c r="AN4420" s="36"/>
      <c r="AO4420" s="36"/>
      <c r="AP4420" s="36"/>
      <c r="AQ4420" s="36"/>
      <c r="AR4420" s="36"/>
      <c r="AS4420" s="18"/>
      <c r="AT4420" s="18"/>
      <c r="AU4420" s="18"/>
      <c r="AV4420" s="18"/>
      <c r="AW4420" s="18"/>
      <c r="AX4420" s="18"/>
      <c r="AY4420" s="18"/>
      <c r="AZ4420" s="18"/>
      <c r="BA4420" s="18"/>
      <c r="BB4420" s="18"/>
      <c r="BC4420" s="18"/>
      <c r="BD4420" s="18"/>
      <c r="BE4420" s="18"/>
      <c r="BF4420" s="18"/>
      <c r="BG4420" s="18"/>
      <c r="BH4420" s="18"/>
      <c r="BI4420" s="18"/>
      <c r="BJ4420" s="18"/>
      <c r="BK4420" s="18"/>
      <c r="BL4420" s="18"/>
      <c r="BM4420" s="18"/>
      <c r="BN4420" s="18"/>
      <c r="BO4420" s="18"/>
      <c r="BP4420" s="18"/>
      <c r="BQ4420" s="18"/>
    </row>
    <row r="4421" spans="6:69" x14ac:dyDescent="0.25">
      <c r="F4421" s="18"/>
      <c r="G4421" s="18"/>
      <c r="H4421" s="252"/>
      <c r="I4421" s="18"/>
      <c r="J4421" s="18"/>
      <c r="W4421" s="215"/>
      <c r="X4421" s="18"/>
      <c r="Y4421" s="31"/>
      <c r="Z4421" s="31"/>
      <c r="AA4421" s="43"/>
      <c r="AB4421" s="18"/>
      <c r="AC4421" s="18"/>
      <c r="AE4421" s="18"/>
      <c r="AF4421" s="18"/>
      <c r="AG4421" s="18"/>
      <c r="AI4421" s="18"/>
      <c r="AK4421" s="18"/>
      <c r="AL4421" s="18"/>
      <c r="AN4421" s="36"/>
      <c r="AO4421" s="36"/>
      <c r="AP4421" s="36"/>
      <c r="AQ4421" s="36"/>
      <c r="AR4421" s="36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G4421" s="18"/>
      <c r="BH4421" s="18"/>
      <c r="BI4421" s="18"/>
      <c r="BJ4421" s="18"/>
      <c r="BK4421" s="18"/>
      <c r="BL4421" s="18"/>
      <c r="BM4421" s="18"/>
      <c r="BN4421" s="18"/>
      <c r="BO4421" s="18"/>
      <c r="BP4421" s="18"/>
      <c r="BQ4421" s="18"/>
    </row>
    <row r="4422" spans="6:69" x14ac:dyDescent="0.25">
      <c r="F4422" s="18"/>
      <c r="G4422" s="18"/>
      <c r="H4422" s="252"/>
      <c r="I4422" s="18"/>
      <c r="J4422" s="18"/>
      <c r="W4422" s="215"/>
      <c r="X4422" s="18"/>
      <c r="Y4422" s="31"/>
      <c r="Z4422" s="31"/>
      <c r="AA4422" s="43"/>
      <c r="AB4422" s="18"/>
      <c r="AC4422" s="18"/>
      <c r="AE4422" s="18"/>
      <c r="AF4422" s="18"/>
      <c r="AG4422" s="18"/>
      <c r="AI4422" s="18"/>
      <c r="AK4422" s="18"/>
      <c r="AL4422" s="18"/>
      <c r="AN4422" s="36"/>
      <c r="AO4422" s="36"/>
      <c r="AP4422" s="36"/>
      <c r="AQ4422" s="36"/>
      <c r="AR4422" s="36"/>
      <c r="AS4422" s="18"/>
      <c r="AT4422" s="18"/>
      <c r="AU4422" s="18"/>
      <c r="AV4422" s="18"/>
      <c r="AW4422" s="18"/>
      <c r="AX4422" s="18"/>
      <c r="AY4422" s="18"/>
      <c r="AZ4422" s="18"/>
      <c r="BA4422" s="18"/>
      <c r="BB4422" s="18"/>
      <c r="BC4422" s="18"/>
      <c r="BD4422" s="18"/>
      <c r="BE4422" s="18"/>
      <c r="BF4422" s="18"/>
      <c r="BG4422" s="18"/>
      <c r="BH4422" s="18"/>
      <c r="BI4422" s="18"/>
      <c r="BJ4422" s="18"/>
      <c r="BK4422" s="18"/>
      <c r="BL4422" s="18"/>
      <c r="BM4422" s="18"/>
      <c r="BN4422" s="18"/>
      <c r="BO4422" s="18"/>
      <c r="BP4422" s="18"/>
      <c r="BQ4422" s="18"/>
    </row>
    <row r="4423" spans="6:69" x14ac:dyDescent="0.25">
      <c r="F4423" s="18"/>
      <c r="G4423" s="18"/>
      <c r="H4423" s="252"/>
      <c r="I4423" s="18"/>
      <c r="J4423" s="18"/>
      <c r="W4423" s="215"/>
      <c r="X4423" s="18"/>
      <c r="Y4423" s="31"/>
      <c r="Z4423" s="31"/>
      <c r="AA4423" s="43"/>
      <c r="AB4423" s="18"/>
      <c r="AC4423" s="18"/>
      <c r="AE4423" s="18"/>
      <c r="AF4423" s="18"/>
      <c r="AG4423" s="18"/>
      <c r="AI4423" s="18"/>
      <c r="AK4423" s="18"/>
      <c r="AL4423" s="18"/>
      <c r="AN4423" s="36"/>
      <c r="AO4423" s="36"/>
      <c r="AP4423" s="36"/>
      <c r="AQ4423" s="36"/>
      <c r="AR4423" s="36"/>
      <c r="AS4423" s="18"/>
      <c r="AT4423" s="18"/>
      <c r="AU4423" s="18"/>
      <c r="AV4423" s="18"/>
      <c r="AW4423" s="18"/>
      <c r="AX4423" s="18"/>
      <c r="AY4423" s="18"/>
      <c r="AZ4423" s="18"/>
      <c r="BA4423" s="18"/>
      <c r="BB4423" s="18"/>
      <c r="BC4423" s="18"/>
      <c r="BD4423" s="18"/>
      <c r="BE4423" s="18"/>
      <c r="BF4423" s="18"/>
      <c r="BG4423" s="18"/>
      <c r="BH4423" s="18"/>
      <c r="BI4423" s="18"/>
      <c r="BJ4423" s="18"/>
      <c r="BK4423" s="18"/>
      <c r="BL4423" s="18"/>
      <c r="BM4423" s="18"/>
      <c r="BN4423" s="18"/>
      <c r="BO4423" s="18"/>
      <c r="BP4423" s="18"/>
      <c r="BQ4423" s="18"/>
    </row>
    <row r="4424" spans="6:69" x14ac:dyDescent="0.25">
      <c r="F4424" s="18"/>
      <c r="G4424" s="18"/>
      <c r="H4424" s="252"/>
      <c r="I4424" s="18"/>
      <c r="J4424" s="18"/>
      <c r="W4424" s="215"/>
      <c r="X4424" s="18"/>
      <c r="Y4424" s="31"/>
      <c r="Z4424" s="31"/>
      <c r="AA4424" s="43"/>
      <c r="AB4424" s="18"/>
      <c r="AC4424" s="18"/>
      <c r="AE4424" s="18"/>
      <c r="AF4424" s="18"/>
      <c r="AG4424" s="18"/>
      <c r="AI4424" s="18"/>
      <c r="AK4424" s="18"/>
      <c r="AL4424" s="18"/>
      <c r="AN4424" s="36"/>
      <c r="AO4424" s="36"/>
      <c r="AP4424" s="36"/>
      <c r="AQ4424" s="36"/>
      <c r="AR4424" s="36"/>
      <c r="AS4424" s="18"/>
      <c r="AT4424" s="18"/>
      <c r="AU4424" s="18"/>
      <c r="AV4424" s="18"/>
      <c r="AW4424" s="18"/>
      <c r="AX4424" s="18"/>
      <c r="AY4424" s="18"/>
      <c r="AZ4424" s="18"/>
      <c r="BA4424" s="18"/>
      <c r="BB4424" s="18"/>
      <c r="BC4424" s="18"/>
      <c r="BD4424" s="18"/>
      <c r="BE4424" s="18"/>
      <c r="BF4424" s="18"/>
      <c r="BG4424" s="18"/>
      <c r="BH4424" s="18"/>
      <c r="BI4424" s="18"/>
      <c r="BJ4424" s="18"/>
      <c r="BK4424" s="18"/>
      <c r="BL4424" s="18"/>
      <c r="BM4424" s="18"/>
      <c r="BN4424" s="18"/>
      <c r="BO4424" s="18"/>
      <c r="BP4424" s="18"/>
      <c r="BQ4424" s="18"/>
    </row>
    <row r="4425" spans="6:69" x14ac:dyDescent="0.25">
      <c r="F4425" s="18"/>
      <c r="G4425" s="18"/>
      <c r="H4425" s="252"/>
      <c r="I4425" s="18"/>
      <c r="J4425" s="18"/>
      <c r="W4425" s="215"/>
      <c r="X4425" s="18"/>
      <c r="Y4425" s="31"/>
      <c r="Z4425" s="31"/>
      <c r="AA4425" s="43"/>
      <c r="AB4425" s="18"/>
      <c r="AC4425" s="18"/>
      <c r="AE4425" s="18"/>
      <c r="AF4425" s="18"/>
      <c r="AG4425" s="18"/>
      <c r="AI4425" s="18"/>
      <c r="AK4425" s="18"/>
      <c r="AL4425" s="18"/>
      <c r="AN4425" s="36"/>
      <c r="AO4425" s="36"/>
      <c r="AP4425" s="36"/>
      <c r="AQ4425" s="36"/>
      <c r="AR4425" s="36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G4425" s="18"/>
      <c r="BH4425" s="18"/>
      <c r="BI4425" s="18"/>
      <c r="BJ4425" s="18"/>
      <c r="BK4425" s="18"/>
      <c r="BL4425" s="18"/>
      <c r="BM4425" s="18"/>
      <c r="BN4425" s="18"/>
      <c r="BO4425" s="18"/>
      <c r="BP4425" s="18"/>
      <c r="BQ4425" s="18"/>
    </row>
    <row r="4426" spans="6:69" x14ac:dyDescent="0.25">
      <c r="F4426" s="18"/>
      <c r="G4426" s="18"/>
      <c r="H4426" s="252"/>
      <c r="I4426" s="18"/>
      <c r="J4426" s="18"/>
      <c r="W4426" s="215"/>
      <c r="X4426" s="18"/>
      <c r="Y4426" s="31"/>
      <c r="Z4426" s="31"/>
      <c r="AA4426" s="43"/>
      <c r="AB4426" s="18"/>
      <c r="AC4426" s="18"/>
      <c r="AE4426" s="18"/>
      <c r="AF4426" s="18"/>
      <c r="AG4426" s="18"/>
      <c r="AI4426" s="18"/>
      <c r="AK4426" s="18"/>
      <c r="AL4426" s="18"/>
      <c r="AN4426" s="36"/>
      <c r="AO4426" s="36"/>
      <c r="AP4426" s="36"/>
      <c r="AQ4426" s="36"/>
      <c r="AR4426" s="36"/>
      <c r="AS4426" s="18"/>
      <c r="AT4426" s="18"/>
      <c r="AU4426" s="18"/>
      <c r="AV4426" s="18"/>
      <c r="AW4426" s="18"/>
      <c r="AX4426" s="18"/>
      <c r="AY4426" s="18"/>
      <c r="AZ4426" s="18"/>
      <c r="BA4426" s="18"/>
      <c r="BB4426" s="18"/>
      <c r="BC4426" s="18"/>
      <c r="BD4426" s="18"/>
      <c r="BE4426" s="18"/>
      <c r="BF4426" s="18"/>
      <c r="BG4426" s="18"/>
      <c r="BH4426" s="18"/>
      <c r="BI4426" s="18"/>
      <c r="BJ4426" s="18"/>
      <c r="BK4426" s="18"/>
      <c r="BL4426" s="18"/>
      <c r="BM4426" s="18"/>
      <c r="BN4426" s="18"/>
      <c r="BO4426" s="18"/>
      <c r="BP4426" s="18"/>
      <c r="BQ4426" s="18"/>
    </row>
    <row r="4427" spans="6:69" x14ac:dyDescent="0.25">
      <c r="F4427" s="18"/>
      <c r="G4427" s="18"/>
      <c r="H4427" s="252"/>
      <c r="I4427" s="18"/>
      <c r="J4427" s="18"/>
      <c r="W4427" s="215"/>
      <c r="X4427" s="18"/>
      <c r="Y4427" s="31"/>
      <c r="Z4427" s="31"/>
      <c r="AA4427" s="43"/>
      <c r="AB4427" s="18"/>
      <c r="AC4427" s="18"/>
      <c r="AE4427" s="18"/>
      <c r="AF4427" s="18"/>
      <c r="AG4427" s="18"/>
      <c r="AI4427" s="18"/>
      <c r="AK4427" s="18"/>
      <c r="AL4427" s="18"/>
      <c r="AN4427" s="36"/>
      <c r="AO4427" s="36"/>
      <c r="AP4427" s="36"/>
      <c r="AQ4427" s="36"/>
      <c r="AR4427" s="36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G4427" s="18"/>
      <c r="BH4427" s="18"/>
      <c r="BI4427" s="18"/>
      <c r="BJ4427" s="18"/>
      <c r="BK4427" s="18"/>
      <c r="BL4427" s="18"/>
      <c r="BM4427" s="18"/>
      <c r="BN4427" s="18"/>
      <c r="BO4427" s="18"/>
      <c r="BP4427" s="18"/>
      <c r="BQ4427" s="18"/>
    </row>
    <row r="4428" spans="6:69" x14ac:dyDescent="0.25">
      <c r="F4428" s="18"/>
      <c r="G4428" s="18"/>
      <c r="H4428" s="252"/>
      <c r="I4428" s="18"/>
      <c r="J4428" s="18"/>
      <c r="W4428" s="215"/>
      <c r="X4428" s="18"/>
      <c r="Y4428" s="31"/>
      <c r="Z4428" s="31"/>
      <c r="AA4428" s="43"/>
      <c r="AB4428" s="18"/>
      <c r="AC4428" s="18"/>
      <c r="AE4428" s="18"/>
      <c r="AF4428" s="18"/>
      <c r="AG4428" s="18"/>
      <c r="AI4428" s="18"/>
      <c r="AK4428" s="18"/>
      <c r="AL4428" s="18"/>
      <c r="AN4428" s="36"/>
      <c r="AO4428" s="36"/>
      <c r="AP4428" s="36"/>
      <c r="AQ4428" s="36"/>
      <c r="AR4428" s="36"/>
      <c r="AS4428" s="18"/>
      <c r="AT4428" s="18"/>
      <c r="AU4428" s="18"/>
      <c r="AV4428" s="18"/>
      <c r="AW4428" s="18"/>
      <c r="AX4428" s="18"/>
      <c r="AY4428" s="18"/>
      <c r="AZ4428" s="18"/>
      <c r="BA4428" s="18"/>
      <c r="BB4428" s="18"/>
      <c r="BC4428" s="18"/>
      <c r="BD4428" s="18"/>
      <c r="BE4428" s="18"/>
      <c r="BF4428" s="18"/>
      <c r="BG4428" s="18"/>
      <c r="BH4428" s="18"/>
      <c r="BI4428" s="18"/>
      <c r="BJ4428" s="18"/>
      <c r="BK4428" s="18"/>
      <c r="BL4428" s="18"/>
      <c r="BM4428" s="18"/>
      <c r="BN4428" s="18"/>
      <c r="BO4428" s="18"/>
      <c r="BP4428" s="18"/>
      <c r="BQ4428" s="18"/>
    </row>
    <row r="4429" spans="6:69" x14ac:dyDescent="0.25">
      <c r="F4429" s="18"/>
      <c r="G4429" s="18"/>
      <c r="H4429" s="252"/>
      <c r="I4429" s="18"/>
      <c r="J4429" s="18"/>
      <c r="W4429" s="215"/>
      <c r="X4429" s="18"/>
      <c r="Y4429" s="31"/>
      <c r="Z4429" s="31"/>
      <c r="AA4429" s="43"/>
      <c r="AB4429" s="18"/>
      <c r="AC4429" s="18"/>
      <c r="AE4429" s="18"/>
      <c r="AF4429" s="18"/>
      <c r="AG4429" s="18"/>
      <c r="AI4429" s="18"/>
      <c r="AK4429" s="18"/>
      <c r="AL4429" s="18"/>
      <c r="AN4429" s="36"/>
      <c r="AO4429" s="36"/>
      <c r="AP4429" s="36"/>
      <c r="AQ4429" s="36"/>
      <c r="AR4429" s="36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G4429" s="18"/>
      <c r="BH4429" s="18"/>
      <c r="BI4429" s="18"/>
      <c r="BJ4429" s="18"/>
      <c r="BK4429" s="18"/>
      <c r="BL4429" s="18"/>
      <c r="BM4429" s="18"/>
      <c r="BN4429" s="18"/>
      <c r="BO4429" s="18"/>
      <c r="BP4429" s="18"/>
      <c r="BQ4429" s="18"/>
    </row>
    <row r="4430" spans="6:69" x14ac:dyDescent="0.25">
      <c r="F4430" s="18"/>
      <c r="G4430" s="18"/>
      <c r="H4430" s="252"/>
      <c r="I4430" s="18"/>
      <c r="J4430" s="18"/>
      <c r="W4430" s="215"/>
      <c r="X4430" s="18"/>
      <c r="Y4430" s="31"/>
      <c r="Z4430" s="31"/>
      <c r="AA4430" s="43"/>
      <c r="AB4430" s="18"/>
      <c r="AC4430" s="18"/>
      <c r="AE4430" s="18"/>
      <c r="AF4430" s="18"/>
      <c r="AG4430" s="18"/>
      <c r="AI4430" s="18"/>
      <c r="AK4430" s="18"/>
      <c r="AL4430" s="18"/>
      <c r="AN4430" s="36"/>
      <c r="AO4430" s="36"/>
      <c r="AP4430" s="36"/>
      <c r="AQ4430" s="36"/>
      <c r="AR4430" s="36"/>
      <c r="AS4430" s="18"/>
      <c r="AT4430" s="18"/>
      <c r="AU4430" s="18"/>
      <c r="AV4430" s="18"/>
      <c r="AW4430" s="18"/>
      <c r="AX4430" s="18"/>
      <c r="AY4430" s="18"/>
      <c r="AZ4430" s="18"/>
      <c r="BA4430" s="18"/>
      <c r="BB4430" s="18"/>
      <c r="BC4430" s="18"/>
      <c r="BD4430" s="18"/>
      <c r="BE4430" s="18"/>
      <c r="BF4430" s="18"/>
      <c r="BG4430" s="18"/>
      <c r="BH4430" s="18"/>
      <c r="BI4430" s="18"/>
      <c r="BJ4430" s="18"/>
      <c r="BK4430" s="18"/>
      <c r="BL4430" s="18"/>
      <c r="BM4430" s="18"/>
      <c r="BN4430" s="18"/>
      <c r="BO4430" s="18"/>
      <c r="BP4430" s="18"/>
      <c r="BQ4430" s="18"/>
    </row>
    <row r="4431" spans="6:69" x14ac:dyDescent="0.25">
      <c r="F4431" s="18"/>
      <c r="G4431" s="18"/>
      <c r="H4431" s="252"/>
      <c r="I4431" s="18"/>
      <c r="J4431" s="18"/>
      <c r="W4431" s="215"/>
      <c r="X4431" s="18"/>
      <c r="Y4431" s="31"/>
      <c r="Z4431" s="31"/>
      <c r="AA4431" s="43"/>
      <c r="AB4431" s="18"/>
      <c r="AC4431" s="18"/>
      <c r="AE4431" s="18"/>
      <c r="AF4431" s="18"/>
      <c r="AG4431" s="18"/>
      <c r="AI4431" s="18"/>
      <c r="AK4431" s="18"/>
      <c r="AL4431" s="18"/>
      <c r="AN4431" s="36"/>
      <c r="AO4431" s="36"/>
      <c r="AP4431" s="36"/>
      <c r="AQ4431" s="36"/>
      <c r="AR4431" s="36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G4431" s="18"/>
      <c r="BH4431" s="18"/>
      <c r="BI4431" s="18"/>
      <c r="BJ4431" s="18"/>
      <c r="BK4431" s="18"/>
      <c r="BL4431" s="18"/>
      <c r="BM4431" s="18"/>
      <c r="BN4431" s="18"/>
      <c r="BO4431" s="18"/>
      <c r="BP4431" s="18"/>
      <c r="BQ4431" s="18"/>
    </row>
    <row r="4432" spans="6:69" x14ac:dyDescent="0.25">
      <c r="F4432" s="18"/>
      <c r="G4432" s="18"/>
      <c r="H4432" s="252"/>
      <c r="I4432" s="18"/>
      <c r="J4432" s="18"/>
      <c r="W4432" s="215"/>
      <c r="X4432" s="18"/>
      <c r="Y4432" s="31"/>
      <c r="Z4432" s="31"/>
      <c r="AA4432" s="43"/>
      <c r="AB4432" s="18"/>
      <c r="AC4432" s="18"/>
      <c r="AE4432" s="18"/>
      <c r="AF4432" s="18"/>
      <c r="AG4432" s="18"/>
      <c r="AI4432" s="18"/>
      <c r="AK4432" s="18"/>
      <c r="AL4432" s="18"/>
      <c r="AN4432" s="36"/>
      <c r="AO4432" s="36"/>
      <c r="AP4432" s="36"/>
      <c r="AQ4432" s="36"/>
      <c r="AR4432" s="36"/>
      <c r="AS4432" s="18"/>
      <c r="AT4432" s="18"/>
      <c r="AU4432" s="18"/>
      <c r="AV4432" s="18"/>
      <c r="AW4432" s="18"/>
      <c r="AX4432" s="18"/>
      <c r="AY4432" s="18"/>
      <c r="AZ4432" s="18"/>
      <c r="BA4432" s="18"/>
      <c r="BB4432" s="18"/>
      <c r="BC4432" s="18"/>
      <c r="BD4432" s="18"/>
      <c r="BE4432" s="18"/>
      <c r="BF4432" s="18"/>
      <c r="BG4432" s="18"/>
      <c r="BH4432" s="18"/>
      <c r="BI4432" s="18"/>
      <c r="BJ4432" s="18"/>
      <c r="BK4432" s="18"/>
      <c r="BL4432" s="18"/>
      <c r="BM4432" s="18"/>
      <c r="BN4432" s="18"/>
      <c r="BO4432" s="18"/>
      <c r="BP4432" s="18"/>
      <c r="BQ4432" s="18"/>
    </row>
    <row r="4433" spans="6:69" x14ac:dyDescent="0.25">
      <c r="F4433" s="18"/>
      <c r="G4433" s="18"/>
      <c r="H4433" s="252"/>
      <c r="I4433" s="18"/>
      <c r="J4433" s="18"/>
      <c r="W4433" s="215"/>
      <c r="X4433" s="18"/>
      <c r="Y4433" s="31"/>
      <c r="Z4433" s="31"/>
      <c r="AA4433" s="43"/>
      <c r="AB4433" s="18"/>
      <c r="AC4433" s="18"/>
      <c r="AE4433" s="18"/>
      <c r="AF4433" s="18"/>
      <c r="AG4433" s="18"/>
      <c r="AI4433" s="18"/>
      <c r="AK4433" s="18"/>
      <c r="AL4433" s="18"/>
      <c r="AN4433" s="36"/>
      <c r="AO4433" s="36"/>
      <c r="AP4433" s="36"/>
      <c r="AQ4433" s="36"/>
      <c r="AR4433" s="36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G4433" s="18"/>
      <c r="BH4433" s="18"/>
      <c r="BI4433" s="18"/>
      <c r="BJ4433" s="18"/>
      <c r="BK4433" s="18"/>
      <c r="BL4433" s="18"/>
      <c r="BM4433" s="18"/>
      <c r="BN4433" s="18"/>
      <c r="BO4433" s="18"/>
      <c r="BP4433" s="18"/>
      <c r="BQ4433" s="18"/>
    </row>
    <row r="4434" spans="6:69" x14ac:dyDescent="0.25">
      <c r="F4434" s="18"/>
      <c r="G4434" s="18"/>
      <c r="H4434" s="252"/>
      <c r="I4434" s="18"/>
      <c r="J4434" s="18"/>
      <c r="W4434" s="215"/>
      <c r="X4434" s="18"/>
      <c r="Y4434" s="31"/>
      <c r="Z4434" s="31"/>
      <c r="AA4434" s="43"/>
      <c r="AB4434" s="18"/>
      <c r="AC4434" s="18"/>
      <c r="AE4434" s="18"/>
      <c r="AF4434" s="18"/>
      <c r="AG4434" s="18"/>
      <c r="AI4434" s="18"/>
      <c r="AK4434" s="18"/>
      <c r="AL4434" s="18"/>
      <c r="AN4434" s="36"/>
      <c r="AO4434" s="36"/>
      <c r="AP4434" s="36"/>
      <c r="AQ4434" s="36"/>
      <c r="AR4434" s="36"/>
      <c r="AS4434" s="18"/>
      <c r="AT4434" s="18"/>
      <c r="AU4434" s="18"/>
      <c r="AV4434" s="18"/>
      <c r="AW4434" s="18"/>
      <c r="AX4434" s="18"/>
      <c r="AY4434" s="18"/>
      <c r="AZ4434" s="18"/>
      <c r="BA4434" s="18"/>
      <c r="BB4434" s="18"/>
      <c r="BC4434" s="18"/>
      <c r="BD4434" s="18"/>
      <c r="BE4434" s="18"/>
      <c r="BF4434" s="18"/>
      <c r="BG4434" s="18"/>
      <c r="BH4434" s="18"/>
      <c r="BI4434" s="18"/>
      <c r="BJ4434" s="18"/>
      <c r="BK4434" s="18"/>
      <c r="BL4434" s="18"/>
      <c r="BM4434" s="18"/>
      <c r="BN4434" s="18"/>
      <c r="BO4434" s="18"/>
      <c r="BP4434" s="18"/>
      <c r="BQ4434" s="18"/>
    </row>
    <row r="4435" spans="6:69" x14ac:dyDescent="0.25">
      <c r="F4435" s="18"/>
      <c r="G4435" s="18"/>
      <c r="H4435" s="252"/>
      <c r="I4435" s="18"/>
      <c r="J4435" s="18"/>
      <c r="W4435" s="215"/>
      <c r="X4435" s="18"/>
      <c r="Y4435" s="31"/>
      <c r="Z4435" s="31"/>
      <c r="AA4435" s="43"/>
      <c r="AB4435" s="18"/>
      <c r="AC4435" s="18"/>
      <c r="AE4435" s="18"/>
      <c r="AF4435" s="18"/>
      <c r="AG4435" s="18"/>
      <c r="AI4435" s="18"/>
      <c r="AK4435" s="18"/>
      <c r="AL4435" s="18"/>
      <c r="AN4435" s="36"/>
      <c r="AO4435" s="36"/>
      <c r="AP4435" s="36"/>
      <c r="AQ4435" s="36"/>
      <c r="AR4435" s="36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G4435" s="18"/>
      <c r="BH4435" s="18"/>
      <c r="BI4435" s="18"/>
      <c r="BJ4435" s="18"/>
      <c r="BK4435" s="18"/>
      <c r="BL4435" s="18"/>
      <c r="BM4435" s="18"/>
      <c r="BN4435" s="18"/>
      <c r="BO4435" s="18"/>
      <c r="BP4435" s="18"/>
      <c r="BQ4435" s="18"/>
    </row>
    <row r="4436" spans="6:69" x14ac:dyDescent="0.25">
      <c r="F4436" s="18"/>
      <c r="G4436" s="18"/>
      <c r="H4436" s="252"/>
      <c r="I4436" s="18"/>
      <c r="J4436" s="18"/>
      <c r="W4436" s="215"/>
      <c r="X4436" s="18"/>
      <c r="Y4436" s="31"/>
      <c r="Z4436" s="31"/>
      <c r="AA4436" s="43"/>
      <c r="AB4436" s="18"/>
      <c r="AC4436" s="18"/>
      <c r="AE4436" s="18"/>
      <c r="AF4436" s="18"/>
      <c r="AG4436" s="18"/>
      <c r="AI4436" s="18"/>
      <c r="AK4436" s="18"/>
      <c r="AL4436" s="18"/>
      <c r="AN4436" s="36"/>
      <c r="AO4436" s="36"/>
      <c r="AP4436" s="36"/>
      <c r="AQ4436" s="36"/>
      <c r="AR4436" s="36"/>
      <c r="AS4436" s="18"/>
      <c r="AT4436" s="18"/>
      <c r="AU4436" s="18"/>
      <c r="AV4436" s="18"/>
      <c r="AW4436" s="18"/>
      <c r="AX4436" s="18"/>
      <c r="AY4436" s="18"/>
      <c r="AZ4436" s="18"/>
      <c r="BA4436" s="18"/>
      <c r="BB4436" s="18"/>
      <c r="BC4436" s="18"/>
      <c r="BD4436" s="18"/>
      <c r="BE4436" s="18"/>
      <c r="BF4436" s="18"/>
      <c r="BG4436" s="18"/>
      <c r="BH4436" s="18"/>
      <c r="BI4436" s="18"/>
      <c r="BJ4436" s="18"/>
      <c r="BK4436" s="18"/>
      <c r="BL4436" s="18"/>
      <c r="BM4436" s="18"/>
      <c r="BN4436" s="18"/>
      <c r="BO4436" s="18"/>
      <c r="BP4436" s="18"/>
      <c r="BQ4436" s="18"/>
    </row>
    <row r="4437" spans="6:69" x14ac:dyDescent="0.25">
      <c r="F4437" s="18"/>
      <c r="G4437" s="18"/>
      <c r="H4437" s="252"/>
      <c r="I4437" s="18"/>
      <c r="J4437" s="18"/>
      <c r="W4437" s="215"/>
      <c r="X4437" s="18"/>
      <c r="Y4437" s="31"/>
      <c r="Z4437" s="31"/>
      <c r="AA4437" s="43"/>
      <c r="AB4437" s="18"/>
      <c r="AC4437" s="18"/>
      <c r="AE4437" s="18"/>
      <c r="AF4437" s="18"/>
      <c r="AG4437" s="18"/>
      <c r="AI4437" s="18"/>
      <c r="AK4437" s="18"/>
      <c r="AL4437" s="18"/>
      <c r="AN4437" s="36"/>
      <c r="AO4437" s="36"/>
      <c r="AP4437" s="36"/>
      <c r="AQ4437" s="36"/>
      <c r="AR4437" s="36"/>
      <c r="AS4437" s="18"/>
      <c r="AT4437" s="18"/>
      <c r="AU4437" s="18"/>
      <c r="AV4437" s="18"/>
      <c r="AW4437" s="18"/>
      <c r="AX4437" s="18"/>
      <c r="AY4437" s="18"/>
      <c r="AZ4437" s="18"/>
      <c r="BA4437" s="18"/>
      <c r="BB4437" s="18"/>
      <c r="BC4437" s="18"/>
      <c r="BD4437" s="18"/>
      <c r="BE4437" s="18"/>
      <c r="BF4437" s="18"/>
      <c r="BG4437" s="18"/>
      <c r="BH4437" s="18"/>
      <c r="BI4437" s="18"/>
      <c r="BJ4437" s="18"/>
      <c r="BK4437" s="18"/>
      <c r="BL4437" s="18"/>
      <c r="BM4437" s="18"/>
      <c r="BN4437" s="18"/>
      <c r="BO4437" s="18"/>
      <c r="BP4437" s="18"/>
      <c r="BQ4437" s="18"/>
    </row>
    <row r="4438" spans="6:69" x14ac:dyDescent="0.25">
      <c r="F4438" s="18"/>
      <c r="G4438" s="18"/>
      <c r="H4438" s="252"/>
      <c r="I4438" s="18"/>
      <c r="J4438" s="18"/>
      <c r="W4438" s="215"/>
      <c r="X4438" s="18"/>
      <c r="Y4438" s="31"/>
      <c r="Z4438" s="31"/>
      <c r="AA4438" s="43"/>
      <c r="AB4438" s="18"/>
      <c r="AC4438" s="18"/>
      <c r="AE4438" s="18"/>
      <c r="AF4438" s="18"/>
      <c r="AG4438" s="18"/>
      <c r="AI4438" s="18"/>
      <c r="AK4438" s="18"/>
      <c r="AL4438" s="18"/>
      <c r="AN4438" s="36"/>
      <c r="AO4438" s="36"/>
      <c r="AP4438" s="36"/>
      <c r="AQ4438" s="36"/>
      <c r="AR4438" s="36"/>
      <c r="AS4438" s="18"/>
      <c r="AT4438" s="18"/>
      <c r="AU4438" s="18"/>
      <c r="AV4438" s="18"/>
      <c r="AW4438" s="18"/>
      <c r="AX4438" s="18"/>
      <c r="AY4438" s="18"/>
      <c r="AZ4438" s="18"/>
      <c r="BA4438" s="18"/>
      <c r="BB4438" s="18"/>
      <c r="BC4438" s="18"/>
      <c r="BD4438" s="18"/>
      <c r="BE4438" s="18"/>
      <c r="BF4438" s="18"/>
      <c r="BG4438" s="18"/>
      <c r="BH4438" s="18"/>
      <c r="BI4438" s="18"/>
      <c r="BJ4438" s="18"/>
      <c r="BK4438" s="18"/>
      <c r="BL4438" s="18"/>
      <c r="BM4438" s="18"/>
      <c r="BN4438" s="18"/>
      <c r="BO4438" s="18"/>
      <c r="BP4438" s="18"/>
      <c r="BQ4438" s="18"/>
    </row>
    <row r="4439" spans="6:69" x14ac:dyDescent="0.25">
      <c r="F4439" s="18"/>
      <c r="G4439" s="18"/>
      <c r="H4439" s="252"/>
      <c r="I4439" s="18"/>
      <c r="J4439" s="18"/>
      <c r="W4439" s="215"/>
      <c r="X4439" s="18"/>
      <c r="Y4439" s="31"/>
      <c r="Z4439" s="31"/>
      <c r="AA4439" s="43"/>
      <c r="AB4439" s="18"/>
      <c r="AC4439" s="18"/>
      <c r="AE4439" s="18"/>
      <c r="AF4439" s="18"/>
      <c r="AG4439" s="18"/>
      <c r="AI4439" s="18"/>
      <c r="AK4439" s="18"/>
      <c r="AL4439" s="18"/>
      <c r="AN4439" s="36"/>
      <c r="AO4439" s="36"/>
      <c r="AP4439" s="36"/>
      <c r="AQ4439" s="36"/>
      <c r="AR4439" s="36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G4439" s="18"/>
      <c r="BH4439" s="18"/>
      <c r="BI4439" s="18"/>
      <c r="BJ4439" s="18"/>
      <c r="BK4439" s="18"/>
      <c r="BL4439" s="18"/>
      <c r="BM4439" s="18"/>
      <c r="BN4439" s="18"/>
      <c r="BO4439" s="18"/>
      <c r="BP4439" s="18"/>
      <c r="BQ4439" s="18"/>
    </row>
    <row r="4440" spans="6:69" x14ac:dyDescent="0.25">
      <c r="F4440" s="18"/>
      <c r="G4440" s="18"/>
      <c r="H4440" s="252"/>
      <c r="I4440" s="18"/>
      <c r="J4440" s="18"/>
      <c r="W4440" s="215"/>
      <c r="X4440" s="18"/>
      <c r="Y4440" s="31"/>
      <c r="Z4440" s="31"/>
      <c r="AA4440" s="43"/>
      <c r="AB4440" s="18"/>
      <c r="AC4440" s="18"/>
      <c r="AE4440" s="18"/>
      <c r="AF4440" s="18"/>
      <c r="AG4440" s="18"/>
      <c r="AI4440" s="18"/>
      <c r="AK4440" s="18"/>
      <c r="AL4440" s="18"/>
      <c r="AN4440" s="36"/>
      <c r="AO4440" s="36"/>
      <c r="AP4440" s="36"/>
      <c r="AQ4440" s="36"/>
      <c r="AR4440" s="36"/>
      <c r="AS4440" s="18"/>
      <c r="AT4440" s="18"/>
      <c r="AU4440" s="18"/>
      <c r="AV4440" s="18"/>
      <c r="AW4440" s="18"/>
      <c r="AX4440" s="18"/>
      <c r="AY4440" s="18"/>
      <c r="AZ4440" s="18"/>
      <c r="BA4440" s="18"/>
      <c r="BB4440" s="18"/>
      <c r="BC4440" s="18"/>
      <c r="BD4440" s="18"/>
      <c r="BE4440" s="18"/>
      <c r="BF4440" s="18"/>
      <c r="BG4440" s="18"/>
      <c r="BH4440" s="18"/>
      <c r="BI4440" s="18"/>
      <c r="BJ4440" s="18"/>
      <c r="BK4440" s="18"/>
      <c r="BL4440" s="18"/>
      <c r="BM4440" s="18"/>
      <c r="BN4440" s="18"/>
      <c r="BO4440" s="18"/>
      <c r="BP4440" s="18"/>
      <c r="BQ4440" s="18"/>
    </row>
    <row r="4441" spans="6:69" x14ac:dyDescent="0.25">
      <c r="F4441" s="18"/>
      <c r="G4441" s="18"/>
      <c r="H4441" s="252"/>
      <c r="I4441" s="18"/>
      <c r="J4441" s="18"/>
      <c r="W4441" s="215"/>
      <c r="X4441" s="18"/>
      <c r="Y4441" s="31"/>
      <c r="Z4441" s="31"/>
      <c r="AA4441" s="43"/>
      <c r="AB4441" s="18"/>
      <c r="AC4441" s="18"/>
      <c r="AE4441" s="18"/>
      <c r="AF4441" s="18"/>
      <c r="AG4441" s="18"/>
      <c r="AI4441" s="18"/>
      <c r="AK4441" s="18"/>
      <c r="AL4441" s="18"/>
      <c r="AN4441" s="36"/>
      <c r="AO4441" s="36"/>
      <c r="AP4441" s="36"/>
      <c r="AQ4441" s="36"/>
      <c r="AR4441" s="36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G4441" s="18"/>
      <c r="BH4441" s="18"/>
      <c r="BI4441" s="18"/>
      <c r="BJ4441" s="18"/>
      <c r="BK4441" s="18"/>
      <c r="BL4441" s="18"/>
      <c r="BM4441" s="18"/>
      <c r="BN4441" s="18"/>
      <c r="BO4441" s="18"/>
      <c r="BP4441" s="18"/>
      <c r="BQ4441" s="18"/>
    </row>
    <row r="4442" spans="6:69" x14ac:dyDescent="0.25">
      <c r="F4442" s="18"/>
      <c r="G4442" s="18"/>
      <c r="H4442" s="252"/>
      <c r="I4442" s="18"/>
      <c r="J4442" s="18"/>
      <c r="W4442" s="215"/>
      <c r="X4442" s="18"/>
      <c r="Y4442" s="31"/>
      <c r="Z4442" s="31"/>
      <c r="AA4442" s="43"/>
      <c r="AB4442" s="18"/>
      <c r="AC4442" s="18"/>
      <c r="AE4442" s="18"/>
      <c r="AF4442" s="18"/>
      <c r="AG4442" s="18"/>
      <c r="AI4442" s="18"/>
      <c r="AK4442" s="18"/>
      <c r="AL4442" s="18"/>
      <c r="AN4442" s="36"/>
      <c r="AO4442" s="36"/>
      <c r="AP4442" s="36"/>
      <c r="AQ4442" s="36"/>
      <c r="AR4442" s="36"/>
      <c r="AS4442" s="18"/>
      <c r="AT4442" s="18"/>
      <c r="AU4442" s="18"/>
      <c r="AV4442" s="18"/>
      <c r="AW4442" s="18"/>
      <c r="AX4442" s="18"/>
      <c r="AY4442" s="18"/>
      <c r="AZ4442" s="18"/>
      <c r="BA4442" s="18"/>
      <c r="BB4442" s="18"/>
      <c r="BC4442" s="18"/>
      <c r="BD4442" s="18"/>
      <c r="BE4442" s="18"/>
      <c r="BF4442" s="18"/>
      <c r="BG4442" s="18"/>
      <c r="BH4442" s="18"/>
      <c r="BI4442" s="18"/>
      <c r="BJ4442" s="18"/>
      <c r="BK4442" s="18"/>
      <c r="BL4442" s="18"/>
      <c r="BM4442" s="18"/>
      <c r="BN4442" s="18"/>
      <c r="BO4442" s="18"/>
      <c r="BP4442" s="18"/>
      <c r="BQ4442" s="18"/>
    </row>
    <row r="4443" spans="6:69" x14ac:dyDescent="0.25">
      <c r="F4443" s="18"/>
      <c r="G4443" s="18"/>
      <c r="H4443" s="252"/>
      <c r="I4443" s="18"/>
      <c r="J4443" s="18"/>
      <c r="W4443" s="215"/>
      <c r="X4443" s="18"/>
      <c r="Y4443" s="31"/>
      <c r="Z4443" s="31"/>
      <c r="AA4443" s="43"/>
      <c r="AB4443" s="18"/>
      <c r="AC4443" s="18"/>
      <c r="AE4443" s="18"/>
      <c r="AF4443" s="18"/>
      <c r="AG4443" s="18"/>
      <c r="AI4443" s="18"/>
      <c r="AK4443" s="18"/>
      <c r="AL4443" s="18"/>
      <c r="AN4443" s="36"/>
      <c r="AO4443" s="36"/>
      <c r="AP4443" s="36"/>
      <c r="AQ4443" s="36"/>
      <c r="AR4443" s="36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G4443" s="18"/>
      <c r="BH4443" s="18"/>
      <c r="BI4443" s="18"/>
      <c r="BJ4443" s="18"/>
      <c r="BK4443" s="18"/>
      <c r="BL4443" s="18"/>
      <c r="BM4443" s="18"/>
      <c r="BN4443" s="18"/>
      <c r="BO4443" s="18"/>
      <c r="BP4443" s="18"/>
      <c r="BQ4443" s="18"/>
    </row>
    <row r="4444" spans="6:69" x14ac:dyDescent="0.25">
      <c r="F4444" s="18"/>
      <c r="G4444" s="18"/>
      <c r="H4444" s="252"/>
      <c r="I4444" s="18"/>
      <c r="J4444" s="18"/>
      <c r="W4444" s="215"/>
      <c r="X4444" s="18"/>
      <c r="Y4444" s="31"/>
      <c r="Z4444" s="31"/>
      <c r="AA4444" s="43"/>
      <c r="AB4444" s="18"/>
      <c r="AC4444" s="18"/>
      <c r="AE4444" s="18"/>
      <c r="AF4444" s="18"/>
      <c r="AG4444" s="18"/>
      <c r="AI4444" s="18"/>
      <c r="AK4444" s="18"/>
      <c r="AL4444" s="18"/>
      <c r="AN4444" s="36"/>
      <c r="AO4444" s="36"/>
      <c r="AP4444" s="36"/>
      <c r="AQ4444" s="36"/>
      <c r="AR4444" s="36"/>
      <c r="AS4444" s="18"/>
      <c r="AT4444" s="18"/>
      <c r="AU4444" s="18"/>
      <c r="AV4444" s="18"/>
      <c r="AW4444" s="18"/>
      <c r="AX4444" s="18"/>
      <c r="AY4444" s="18"/>
      <c r="AZ4444" s="18"/>
      <c r="BA4444" s="18"/>
      <c r="BB4444" s="18"/>
      <c r="BC4444" s="18"/>
      <c r="BD4444" s="18"/>
      <c r="BE4444" s="18"/>
      <c r="BF4444" s="18"/>
      <c r="BG4444" s="18"/>
      <c r="BH4444" s="18"/>
      <c r="BI4444" s="18"/>
      <c r="BJ4444" s="18"/>
      <c r="BK4444" s="18"/>
      <c r="BL4444" s="18"/>
      <c r="BM4444" s="18"/>
      <c r="BN4444" s="18"/>
      <c r="BO4444" s="18"/>
      <c r="BP4444" s="18"/>
      <c r="BQ4444" s="18"/>
    </row>
    <row r="4445" spans="6:69" x14ac:dyDescent="0.25">
      <c r="F4445" s="18"/>
      <c r="G4445" s="18"/>
      <c r="H4445" s="252"/>
      <c r="I4445" s="18"/>
      <c r="J4445" s="18"/>
      <c r="W4445" s="215"/>
      <c r="X4445" s="18"/>
      <c r="Y4445" s="31"/>
      <c r="Z4445" s="31"/>
      <c r="AA4445" s="43"/>
      <c r="AB4445" s="18"/>
      <c r="AC4445" s="18"/>
      <c r="AE4445" s="18"/>
      <c r="AF4445" s="18"/>
      <c r="AG4445" s="18"/>
      <c r="AI4445" s="18"/>
      <c r="AK4445" s="18"/>
      <c r="AL4445" s="18"/>
      <c r="AN4445" s="36"/>
      <c r="AO4445" s="36"/>
      <c r="AP4445" s="36"/>
      <c r="AQ4445" s="36"/>
      <c r="AR4445" s="36"/>
      <c r="AS4445" s="18"/>
      <c r="AT4445" s="18"/>
      <c r="AU4445" s="18"/>
      <c r="AV4445" s="18"/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G4445" s="18"/>
      <c r="BH4445" s="18"/>
      <c r="BI4445" s="18"/>
      <c r="BJ4445" s="18"/>
      <c r="BK4445" s="18"/>
      <c r="BL4445" s="18"/>
      <c r="BM4445" s="18"/>
      <c r="BN4445" s="18"/>
      <c r="BO4445" s="18"/>
      <c r="BP4445" s="18"/>
      <c r="BQ4445" s="18"/>
    </row>
    <row r="4446" spans="6:69" x14ac:dyDescent="0.25">
      <c r="F4446" s="18"/>
      <c r="G4446" s="18"/>
      <c r="H4446" s="252"/>
      <c r="I4446" s="18"/>
      <c r="J4446" s="18"/>
      <c r="W4446" s="215"/>
      <c r="X4446" s="18"/>
      <c r="Y4446" s="31"/>
      <c r="Z4446" s="31"/>
      <c r="AA4446" s="43"/>
      <c r="AB4446" s="18"/>
      <c r="AC4446" s="18"/>
      <c r="AE4446" s="18"/>
      <c r="AF4446" s="18"/>
      <c r="AG4446" s="18"/>
      <c r="AI4446" s="18"/>
      <c r="AK4446" s="18"/>
      <c r="AL4446" s="18"/>
      <c r="AN4446" s="36"/>
      <c r="AO4446" s="36"/>
      <c r="AP4446" s="36"/>
      <c r="AQ4446" s="36"/>
      <c r="AR4446" s="36"/>
      <c r="AS4446" s="18"/>
      <c r="AT4446" s="18"/>
      <c r="AU4446" s="18"/>
      <c r="AV4446" s="18"/>
      <c r="AW4446" s="18"/>
      <c r="AX4446" s="18"/>
      <c r="AY4446" s="18"/>
      <c r="AZ4446" s="18"/>
      <c r="BA4446" s="18"/>
      <c r="BB4446" s="18"/>
      <c r="BC4446" s="18"/>
      <c r="BD4446" s="18"/>
      <c r="BE4446" s="18"/>
      <c r="BF4446" s="18"/>
      <c r="BG4446" s="18"/>
      <c r="BH4446" s="18"/>
      <c r="BI4446" s="18"/>
      <c r="BJ4446" s="18"/>
      <c r="BK4446" s="18"/>
      <c r="BL4446" s="18"/>
      <c r="BM4446" s="18"/>
      <c r="BN4446" s="18"/>
      <c r="BO4446" s="18"/>
      <c r="BP4446" s="18"/>
      <c r="BQ4446" s="18"/>
    </row>
    <row r="4447" spans="6:69" x14ac:dyDescent="0.25">
      <c r="F4447" s="18"/>
      <c r="G4447" s="18"/>
      <c r="H4447" s="252"/>
      <c r="I4447" s="18"/>
      <c r="J4447" s="18"/>
      <c r="W4447" s="215"/>
      <c r="X4447" s="18"/>
      <c r="Y4447" s="31"/>
      <c r="Z4447" s="31"/>
      <c r="AA4447" s="43"/>
      <c r="AB4447" s="18"/>
      <c r="AC4447" s="18"/>
      <c r="AE4447" s="18"/>
      <c r="AF4447" s="18"/>
      <c r="AG4447" s="18"/>
      <c r="AI4447" s="18"/>
      <c r="AK4447" s="18"/>
      <c r="AL4447" s="18"/>
      <c r="AN4447" s="36"/>
      <c r="AO4447" s="36"/>
      <c r="AP4447" s="36"/>
      <c r="AQ4447" s="36"/>
      <c r="AR4447" s="36"/>
      <c r="AS4447" s="18"/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G4447" s="18"/>
      <c r="BH4447" s="18"/>
      <c r="BI4447" s="18"/>
      <c r="BJ4447" s="18"/>
      <c r="BK4447" s="18"/>
      <c r="BL4447" s="18"/>
      <c r="BM4447" s="18"/>
      <c r="BN4447" s="18"/>
      <c r="BO4447" s="18"/>
      <c r="BP4447" s="18"/>
      <c r="BQ4447" s="18"/>
    </row>
    <row r="4448" spans="6:69" x14ac:dyDescent="0.25">
      <c r="F4448" s="18"/>
      <c r="G4448" s="18"/>
      <c r="H4448" s="252"/>
      <c r="I4448" s="18"/>
      <c r="J4448" s="18"/>
      <c r="W4448" s="215"/>
      <c r="X4448" s="18"/>
      <c r="Y4448" s="31"/>
      <c r="Z4448" s="31"/>
      <c r="AA4448" s="43"/>
      <c r="AB4448" s="18"/>
      <c r="AC4448" s="18"/>
      <c r="AE4448" s="18"/>
      <c r="AF4448" s="18"/>
      <c r="AG4448" s="18"/>
      <c r="AI4448" s="18"/>
      <c r="AK4448" s="18"/>
      <c r="AL4448" s="18"/>
      <c r="AN4448" s="36"/>
      <c r="AO4448" s="36"/>
      <c r="AP4448" s="36"/>
      <c r="AQ4448" s="36"/>
      <c r="AR4448" s="36"/>
      <c r="AS4448" s="18"/>
      <c r="AT4448" s="18"/>
      <c r="AU4448" s="18"/>
      <c r="AV4448" s="18"/>
      <c r="AW4448" s="18"/>
      <c r="AX4448" s="18"/>
      <c r="AY4448" s="18"/>
      <c r="AZ4448" s="18"/>
      <c r="BA4448" s="18"/>
      <c r="BB4448" s="18"/>
      <c r="BC4448" s="18"/>
      <c r="BD4448" s="18"/>
      <c r="BE4448" s="18"/>
      <c r="BF4448" s="18"/>
      <c r="BG4448" s="18"/>
      <c r="BH4448" s="18"/>
      <c r="BI4448" s="18"/>
      <c r="BJ4448" s="18"/>
      <c r="BK4448" s="18"/>
      <c r="BL4448" s="18"/>
      <c r="BM4448" s="18"/>
      <c r="BN4448" s="18"/>
      <c r="BO4448" s="18"/>
      <c r="BP4448" s="18"/>
      <c r="BQ4448" s="18"/>
    </row>
    <row r="4449" spans="6:69" x14ac:dyDescent="0.25">
      <c r="F4449" s="18"/>
      <c r="G4449" s="18"/>
      <c r="H4449" s="252"/>
      <c r="I4449" s="18"/>
      <c r="J4449" s="18"/>
      <c r="W4449" s="215"/>
      <c r="X4449" s="18"/>
      <c r="Y4449" s="31"/>
      <c r="Z4449" s="31"/>
      <c r="AA4449" s="43"/>
      <c r="AB4449" s="18"/>
      <c r="AC4449" s="18"/>
      <c r="AE4449" s="18"/>
      <c r="AF4449" s="18"/>
      <c r="AG4449" s="18"/>
      <c r="AI4449" s="18"/>
      <c r="AK4449" s="18"/>
      <c r="AL4449" s="18"/>
      <c r="AN4449" s="36"/>
      <c r="AO4449" s="36"/>
      <c r="AP4449" s="36"/>
      <c r="AQ4449" s="36"/>
      <c r="AR4449" s="36"/>
      <c r="AS4449" s="18"/>
      <c r="AT4449" s="18"/>
      <c r="AU4449" s="18"/>
      <c r="AV4449" s="18"/>
      <c r="AW4449" s="18"/>
      <c r="AX4449" s="18"/>
      <c r="AY4449" s="18"/>
      <c r="AZ4449" s="18"/>
      <c r="BA4449" s="18"/>
      <c r="BB4449" s="18"/>
      <c r="BC4449" s="18"/>
      <c r="BD4449" s="18"/>
      <c r="BE4449" s="18"/>
      <c r="BF4449" s="18"/>
      <c r="BG4449" s="18"/>
      <c r="BH4449" s="18"/>
      <c r="BI4449" s="18"/>
      <c r="BJ4449" s="18"/>
      <c r="BK4449" s="18"/>
      <c r="BL4449" s="18"/>
      <c r="BM4449" s="18"/>
      <c r="BN4449" s="18"/>
      <c r="BO4449" s="18"/>
      <c r="BP4449" s="18"/>
      <c r="BQ4449" s="18"/>
    </row>
    <row r="4450" spans="6:69" x14ac:dyDescent="0.25">
      <c r="F4450" s="18"/>
      <c r="G4450" s="18"/>
      <c r="H4450" s="252"/>
      <c r="I4450" s="18"/>
      <c r="J4450" s="18"/>
      <c r="W4450" s="215"/>
      <c r="X4450" s="18"/>
      <c r="Y4450" s="31"/>
      <c r="Z4450" s="31"/>
      <c r="AA4450" s="43"/>
      <c r="AB4450" s="18"/>
      <c r="AC4450" s="18"/>
      <c r="AE4450" s="18"/>
      <c r="AF4450" s="18"/>
      <c r="AG4450" s="18"/>
      <c r="AI4450" s="18"/>
      <c r="AK4450" s="18"/>
      <c r="AL4450" s="18"/>
      <c r="AN4450" s="36"/>
      <c r="AO4450" s="36"/>
      <c r="AP4450" s="36"/>
      <c r="AQ4450" s="36"/>
      <c r="AR4450" s="36"/>
      <c r="AS4450" s="18"/>
      <c r="AT4450" s="18"/>
      <c r="AU4450" s="18"/>
      <c r="AV4450" s="18"/>
      <c r="AW4450" s="18"/>
      <c r="AX4450" s="18"/>
      <c r="AY4450" s="18"/>
      <c r="AZ4450" s="18"/>
      <c r="BA4450" s="18"/>
      <c r="BB4450" s="18"/>
      <c r="BC4450" s="18"/>
      <c r="BD4450" s="18"/>
      <c r="BE4450" s="18"/>
      <c r="BF4450" s="18"/>
      <c r="BG4450" s="18"/>
      <c r="BH4450" s="18"/>
      <c r="BI4450" s="18"/>
      <c r="BJ4450" s="18"/>
      <c r="BK4450" s="18"/>
      <c r="BL4450" s="18"/>
      <c r="BM4450" s="18"/>
      <c r="BN4450" s="18"/>
      <c r="BO4450" s="18"/>
      <c r="BP4450" s="18"/>
      <c r="BQ4450" s="18"/>
    </row>
    <row r="4451" spans="6:69" x14ac:dyDescent="0.25">
      <c r="F4451" s="18"/>
      <c r="G4451" s="18"/>
      <c r="H4451" s="252"/>
      <c r="I4451" s="18"/>
      <c r="J4451" s="18"/>
      <c r="W4451" s="215"/>
      <c r="X4451" s="18"/>
      <c r="Y4451" s="31"/>
      <c r="Z4451" s="31"/>
      <c r="AA4451" s="43"/>
      <c r="AB4451" s="18"/>
      <c r="AC4451" s="18"/>
      <c r="AE4451" s="18"/>
      <c r="AF4451" s="18"/>
      <c r="AG4451" s="18"/>
      <c r="AI4451" s="18"/>
      <c r="AK4451" s="18"/>
      <c r="AL4451" s="18"/>
      <c r="AN4451" s="36"/>
      <c r="AO4451" s="36"/>
      <c r="AP4451" s="36"/>
      <c r="AQ4451" s="36"/>
      <c r="AR4451" s="36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/>
      <c r="BC4451" s="18"/>
      <c r="BD4451" s="18"/>
      <c r="BE4451" s="18"/>
      <c r="BF4451" s="18"/>
      <c r="BG4451" s="18"/>
      <c r="BH4451" s="18"/>
      <c r="BI4451" s="18"/>
      <c r="BJ4451" s="18"/>
      <c r="BK4451" s="18"/>
      <c r="BL4451" s="18"/>
      <c r="BM4451" s="18"/>
      <c r="BN4451" s="18"/>
      <c r="BO4451" s="18"/>
      <c r="BP4451" s="18"/>
      <c r="BQ4451" s="18"/>
    </row>
    <row r="4452" spans="6:69" x14ac:dyDescent="0.25">
      <c r="F4452" s="18"/>
      <c r="G4452" s="18"/>
      <c r="H4452" s="252"/>
      <c r="I4452" s="18"/>
      <c r="J4452" s="18"/>
      <c r="W4452" s="215"/>
      <c r="X4452" s="18"/>
      <c r="Y4452" s="31"/>
      <c r="Z4452" s="31"/>
      <c r="AA4452" s="43"/>
      <c r="AB4452" s="18"/>
      <c r="AC4452" s="18"/>
      <c r="AE4452" s="18"/>
      <c r="AF4452" s="18"/>
      <c r="AG4452" s="18"/>
      <c r="AI4452" s="18"/>
      <c r="AK4452" s="18"/>
      <c r="AL4452" s="18"/>
      <c r="AN4452" s="36"/>
      <c r="AO4452" s="36"/>
      <c r="AP4452" s="36"/>
      <c r="AQ4452" s="36"/>
      <c r="AR4452" s="36"/>
      <c r="AS4452" s="18"/>
      <c r="AT4452" s="18"/>
      <c r="AU4452" s="18"/>
      <c r="AV4452" s="18"/>
      <c r="AW4452" s="18"/>
      <c r="AX4452" s="18"/>
      <c r="AY4452" s="18"/>
      <c r="AZ4452" s="18"/>
      <c r="BA4452" s="18"/>
      <c r="BB4452" s="18"/>
      <c r="BC4452" s="18"/>
      <c r="BD4452" s="18"/>
      <c r="BE4452" s="18"/>
      <c r="BF4452" s="18"/>
      <c r="BG4452" s="18"/>
      <c r="BH4452" s="18"/>
      <c r="BI4452" s="18"/>
      <c r="BJ4452" s="18"/>
      <c r="BK4452" s="18"/>
      <c r="BL4452" s="18"/>
      <c r="BM4452" s="18"/>
      <c r="BN4452" s="18"/>
      <c r="BO4452" s="18"/>
      <c r="BP4452" s="18"/>
      <c r="BQ4452" s="18"/>
    </row>
    <row r="4453" spans="6:69" x14ac:dyDescent="0.25">
      <c r="F4453" s="18"/>
      <c r="G4453" s="18"/>
      <c r="H4453" s="252"/>
      <c r="I4453" s="18"/>
      <c r="J4453" s="18"/>
      <c r="W4453" s="215"/>
      <c r="X4453" s="18"/>
      <c r="Y4453" s="31"/>
      <c r="Z4453" s="31"/>
      <c r="AA4453" s="43"/>
      <c r="AB4453" s="18"/>
      <c r="AC4453" s="18"/>
      <c r="AE4453" s="18"/>
      <c r="AF4453" s="18"/>
      <c r="AG4453" s="18"/>
      <c r="AI4453" s="18"/>
      <c r="AK4453" s="18"/>
      <c r="AL4453" s="18"/>
      <c r="AN4453" s="36"/>
      <c r="AO4453" s="36"/>
      <c r="AP4453" s="36"/>
      <c r="AQ4453" s="36"/>
      <c r="AR4453" s="36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G4453" s="18"/>
      <c r="BH4453" s="18"/>
      <c r="BI4453" s="18"/>
      <c r="BJ4453" s="18"/>
      <c r="BK4453" s="18"/>
      <c r="BL4453" s="18"/>
      <c r="BM4453" s="18"/>
      <c r="BN4453" s="18"/>
      <c r="BO4453" s="18"/>
      <c r="BP4453" s="18"/>
      <c r="BQ4453" s="18"/>
    </row>
    <row r="4454" spans="6:69" x14ac:dyDescent="0.25">
      <c r="F4454" s="18"/>
      <c r="G4454" s="18"/>
      <c r="H4454" s="252"/>
      <c r="I4454" s="18"/>
      <c r="J4454" s="18"/>
      <c r="W4454" s="215"/>
      <c r="X4454" s="18"/>
      <c r="Y4454" s="31"/>
      <c r="Z4454" s="31"/>
      <c r="AA4454" s="43"/>
      <c r="AB4454" s="18"/>
      <c r="AC4454" s="18"/>
      <c r="AE4454" s="18"/>
      <c r="AF4454" s="18"/>
      <c r="AG4454" s="18"/>
      <c r="AI4454" s="18"/>
      <c r="AK4454" s="18"/>
      <c r="AL4454" s="18"/>
      <c r="AN4454" s="36"/>
      <c r="AO4454" s="36"/>
      <c r="AP4454" s="36"/>
      <c r="AQ4454" s="36"/>
      <c r="AR4454" s="36"/>
      <c r="AS4454" s="18"/>
      <c r="AT4454" s="18"/>
      <c r="AU4454" s="18"/>
      <c r="AV4454" s="18"/>
      <c r="AW4454" s="18"/>
      <c r="AX4454" s="18"/>
      <c r="AY4454" s="18"/>
      <c r="AZ4454" s="18"/>
      <c r="BA4454" s="18"/>
      <c r="BB4454" s="18"/>
      <c r="BC4454" s="18"/>
      <c r="BD4454" s="18"/>
      <c r="BE4454" s="18"/>
      <c r="BF4454" s="18"/>
      <c r="BG4454" s="18"/>
      <c r="BH4454" s="18"/>
      <c r="BI4454" s="18"/>
      <c r="BJ4454" s="18"/>
      <c r="BK4454" s="18"/>
      <c r="BL4454" s="18"/>
      <c r="BM4454" s="18"/>
      <c r="BN4454" s="18"/>
      <c r="BO4454" s="18"/>
      <c r="BP4454" s="18"/>
      <c r="BQ4454" s="18"/>
    </row>
    <row r="4455" spans="6:69" x14ac:dyDescent="0.25">
      <c r="F4455" s="18"/>
      <c r="G4455" s="18"/>
      <c r="H4455" s="252"/>
      <c r="I4455" s="18"/>
      <c r="J4455" s="18"/>
      <c r="W4455" s="215"/>
      <c r="X4455" s="18"/>
      <c r="Y4455" s="31"/>
      <c r="Z4455" s="31"/>
      <c r="AA4455" s="43"/>
      <c r="AB4455" s="18"/>
      <c r="AC4455" s="18"/>
      <c r="AE4455" s="18"/>
      <c r="AF4455" s="18"/>
      <c r="AG4455" s="18"/>
      <c r="AI4455" s="18"/>
      <c r="AK4455" s="18"/>
      <c r="AL4455" s="18"/>
      <c r="AN4455" s="36"/>
      <c r="AO4455" s="36"/>
      <c r="AP4455" s="36"/>
      <c r="AQ4455" s="36"/>
      <c r="AR4455" s="36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G4455" s="18"/>
      <c r="BH4455" s="18"/>
      <c r="BI4455" s="18"/>
      <c r="BJ4455" s="18"/>
      <c r="BK4455" s="18"/>
      <c r="BL4455" s="18"/>
      <c r="BM4455" s="18"/>
      <c r="BN4455" s="18"/>
      <c r="BO4455" s="18"/>
      <c r="BP4455" s="18"/>
      <c r="BQ4455" s="18"/>
    </row>
    <row r="4456" spans="6:69" x14ac:dyDescent="0.25">
      <c r="F4456" s="18"/>
      <c r="G4456" s="18"/>
      <c r="H4456" s="252"/>
      <c r="I4456" s="18"/>
      <c r="J4456" s="18"/>
      <c r="W4456" s="215"/>
      <c r="X4456" s="18"/>
      <c r="Y4456" s="31"/>
      <c r="Z4456" s="31"/>
      <c r="AA4456" s="43"/>
      <c r="AB4456" s="18"/>
      <c r="AC4456" s="18"/>
      <c r="AE4456" s="18"/>
      <c r="AF4456" s="18"/>
      <c r="AG4456" s="18"/>
      <c r="AI4456" s="18"/>
      <c r="AK4456" s="18"/>
      <c r="AL4456" s="18"/>
      <c r="AN4456" s="36"/>
      <c r="AO4456" s="36"/>
      <c r="AP4456" s="36"/>
      <c r="AQ4456" s="36"/>
      <c r="AR4456" s="36"/>
      <c r="AS4456" s="18"/>
      <c r="AT4456" s="18"/>
      <c r="AU4456" s="18"/>
      <c r="AV4456" s="18"/>
      <c r="AW4456" s="18"/>
      <c r="AX4456" s="18"/>
      <c r="AY4456" s="18"/>
      <c r="AZ4456" s="18"/>
      <c r="BA4456" s="18"/>
      <c r="BB4456" s="18"/>
      <c r="BC4456" s="18"/>
      <c r="BD4456" s="18"/>
      <c r="BE4456" s="18"/>
      <c r="BF4456" s="18"/>
      <c r="BG4456" s="18"/>
      <c r="BH4456" s="18"/>
      <c r="BI4456" s="18"/>
      <c r="BJ4456" s="18"/>
      <c r="BK4456" s="18"/>
      <c r="BL4456" s="18"/>
      <c r="BM4456" s="18"/>
      <c r="BN4456" s="18"/>
      <c r="BO4456" s="18"/>
      <c r="BP4456" s="18"/>
      <c r="BQ4456" s="18"/>
    </row>
    <row r="4457" spans="6:69" x14ac:dyDescent="0.25">
      <c r="F4457" s="18"/>
      <c r="G4457" s="18"/>
      <c r="H4457" s="252"/>
      <c r="I4457" s="18"/>
      <c r="J4457" s="18"/>
      <c r="W4457" s="215"/>
      <c r="X4457" s="18"/>
      <c r="Y4457" s="31"/>
      <c r="Z4457" s="31"/>
      <c r="AA4457" s="43"/>
      <c r="AB4457" s="18"/>
      <c r="AC4457" s="18"/>
      <c r="AE4457" s="18"/>
      <c r="AF4457" s="18"/>
      <c r="AG4457" s="18"/>
      <c r="AI4457" s="18"/>
      <c r="AK4457" s="18"/>
      <c r="AL4457" s="18"/>
      <c r="AN4457" s="36"/>
      <c r="AO4457" s="36"/>
      <c r="AP4457" s="36"/>
      <c r="AQ4457" s="36"/>
      <c r="AR4457" s="36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G4457" s="18"/>
      <c r="BH4457" s="18"/>
      <c r="BI4457" s="18"/>
      <c r="BJ4457" s="18"/>
      <c r="BK4457" s="18"/>
      <c r="BL4457" s="18"/>
      <c r="BM4457" s="18"/>
      <c r="BN4457" s="18"/>
      <c r="BO4457" s="18"/>
      <c r="BP4457" s="18"/>
      <c r="BQ4457" s="18"/>
    </row>
    <row r="4458" spans="6:69" x14ac:dyDescent="0.25">
      <c r="F4458" s="18"/>
      <c r="G4458" s="18"/>
      <c r="H4458" s="252"/>
      <c r="I4458" s="18"/>
      <c r="J4458" s="18"/>
      <c r="W4458" s="215"/>
      <c r="X4458" s="18"/>
      <c r="Y4458" s="31"/>
      <c r="Z4458" s="31"/>
      <c r="AA4458" s="43"/>
      <c r="AB4458" s="18"/>
      <c r="AC4458" s="18"/>
      <c r="AE4458" s="18"/>
      <c r="AF4458" s="18"/>
      <c r="AG4458" s="18"/>
      <c r="AI4458" s="18"/>
      <c r="AK4458" s="18"/>
      <c r="AL4458" s="18"/>
      <c r="AN4458" s="36"/>
      <c r="AO4458" s="36"/>
      <c r="AP4458" s="36"/>
      <c r="AQ4458" s="36"/>
      <c r="AR4458" s="36"/>
      <c r="AS4458" s="18"/>
      <c r="AT4458" s="18"/>
      <c r="AU4458" s="18"/>
      <c r="AV4458" s="18"/>
      <c r="AW4458" s="18"/>
      <c r="AX4458" s="18"/>
      <c r="AY4458" s="18"/>
      <c r="AZ4458" s="18"/>
      <c r="BA4458" s="18"/>
      <c r="BB4458" s="18"/>
      <c r="BC4458" s="18"/>
      <c r="BD4458" s="18"/>
      <c r="BE4458" s="18"/>
      <c r="BF4458" s="18"/>
      <c r="BG4458" s="18"/>
      <c r="BH4458" s="18"/>
      <c r="BI4458" s="18"/>
      <c r="BJ4458" s="18"/>
      <c r="BK4458" s="18"/>
      <c r="BL4458" s="18"/>
      <c r="BM4458" s="18"/>
      <c r="BN4458" s="18"/>
      <c r="BO4458" s="18"/>
      <c r="BP4458" s="18"/>
      <c r="BQ4458" s="18"/>
    </row>
    <row r="4459" spans="6:69" x14ac:dyDescent="0.25">
      <c r="F4459" s="18"/>
      <c r="G4459" s="18"/>
      <c r="H4459" s="252"/>
      <c r="I4459" s="18"/>
      <c r="J4459" s="18"/>
      <c r="W4459" s="215"/>
      <c r="X4459" s="18"/>
      <c r="Y4459" s="31"/>
      <c r="Z4459" s="31"/>
      <c r="AA4459" s="43"/>
      <c r="AB4459" s="18"/>
      <c r="AC4459" s="18"/>
      <c r="AE4459" s="18"/>
      <c r="AF4459" s="18"/>
      <c r="AG4459" s="18"/>
      <c r="AI4459" s="18"/>
      <c r="AK4459" s="18"/>
      <c r="AL4459" s="18"/>
      <c r="AN4459" s="36"/>
      <c r="AO4459" s="36"/>
      <c r="AP4459" s="36"/>
      <c r="AQ4459" s="36"/>
      <c r="AR4459" s="36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G4459" s="18"/>
      <c r="BH4459" s="18"/>
      <c r="BI4459" s="18"/>
      <c r="BJ4459" s="18"/>
      <c r="BK4459" s="18"/>
      <c r="BL4459" s="18"/>
      <c r="BM4459" s="18"/>
      <c r="BN4459" s="18"/>
      <c r="BO4459" s="18"/>
      <c r="BP4459" s="18"/>
      <c r="BQ4459" s="18"/>
    </row>
    <row r="4460" spans="6:69" x14ac:dyDescent="0.25">
      <c r="F4460" s="18"/>
      <c r="G4460" s="18"/>
      <c r="H4460" s="252"/>
      <c r="I4460" s="18"/>
      <c r="J4460" s="18"/>
      <c r="W4460" s="215"/>
      <c r="X4460" s="18"/>
      <c r="Y4460" s="31"/>
      <c r="Z4460" s="31"/>
      <c r="AA4460" s="43"/>
      <c r="AB4460" s="18"/>
      <c r="AC4460" s="18"/>
      <c r="AE4460" s="18"/>
      <c r="AF4460" s="18"/>
      <c r="AG4460" s="18"/>
      <c r="AI4460" s="18"/>
      <c r="AK4460" s="18"/>
      <c r="AL4460" s="18"/>
      <c r="AN4460" s="36"/>
      <c r="AO4460" s="36"/>
      <c r="AP4460" s="36"/>
      <c r="AQ4460" s="36"/>
      <c r="AR4460" s="36"/>
      <c r="AS4460" s="18"/>
      <c r="AT4460" s="18"/>
      <c r="AU4460" s="18"/>
      <c r="AV4460" s="18"/>
      <c r="AW4460" s="18"/>
      <c r="AX4460" s="18"/>
      <c r="AY4460" s="18"/>
      <c r="AZ4460" s="18"/>
      <c r="BA4460" s="18"/>
      <c r="BB4460" s="18"/>
      <c r="BC4460" s="18"/>
      <c r="BD4460" s="18"/>
      <c r="BE4460" s="18"/>
      <c r="BF4460" s="18"/>
      <c r="BG4460" s="18"/>
      <c r="BH4460" s="18"/>
      <c r="BI4460" s="18"/>
      <c r="BJ4460" s="18"/>
      <c r="BK4460" s="18"/>
      <c r="BL4460" s="18"/>
      <c r="BM4460" s="18"/>
      <c r="BN4460" s="18"/>
      <c r="BO4460" s="18"/>
      <c r="BP4460" s="18"/>
      <c r="BQ4460" s="18"/>
    </row>
    <row r="4461" spans="6:69" x14ac:dyDescent="0.25">
      <c r="F4461" s="18"/>
      <c r="G4461" s="18"/>
      <c r="H4461" s="252"/>
      <c r="I4461" s="18"/>
      <c r="J4461" s="18"/>
      <c r="W4461" s="215"/>
      <c r="X4461" s="18"/>
      <c r="Y4461" s="31"/>
      <c r="Z4461" s="31"/>
      <c r="AA4461" s="43"/>
      <c r="AB4461" s="18"/>
      <c r="AC4461" s="18"/>
      <c r="AE4461" s="18"/>
      <c r="AF4461" s="18"/>
      <c r="AG4461" s="18"/>
      <c r="AI4461" s="18"/>
      <c r="AK4461" s="18"/>
      <c r="AL4461" s="18"/>
      <c r="AN4461" s="36"/>
      <c r="AO4461" s="36"/>
      <c r="AP4461" s="36"/>
      <c r="AQ4461" s="36"/>
      <c r="AR4461" s="36"/>
      <c r="AS4461" s="18"/>
      <c r="AT4461" s="18"/>
      <c r="AU4461" s="18"/>
      <c r="AV4461" s="18"/>
      <c r="AW4461" s="18"/>
      <c r="AX4461" s="18"/>
      <c r="AY4461" s="18"/>
      <c r="AZ4461" s="18"/>
      <c r="BA4461" s="18"/>
      <c r="BB4461" s="18"/>
      <c r="BC4461" s="18"/>
      <c r="BD4461" s="18"/>
      <c r="BE4461" s="18"/>
      <c r="BF4461" s="18"/>
      <c r="BG4461" s="18"/>
      <c r="BH4461" s="18"/>
      <c r="BI4461" s="18"/>
      <c r="BJ4461" s="18"/>
      <c r="BK4461" s="18"/>
      <c r="BL4461" s="18"/>
      <c r="BM4461" s="18"/>
      <c r="BN4461" s="18"/>
      <c r="BO4461" s="18"/>
      <c r="BP4461" s="18"/>
      <c r="BQ4461" s="18"/>
    </row>
    <row r="4462" spans="6:69" x14ac:dyDescent="0.25">
      <c r="F4462" s="18"/>
      <c r="G4462" s="18"/>
      <c r="H4462" s="252"/>
      <c r="I4462" s="18"/>
      <c r="J4462" s="18"/>
      <c r="W4462" s="215"/>
      <c r="X4462" s="18"/>
      <c r="Y4462" s="31"/>
      <c r="Z4462" s="31"/>
      <c r="AA4462" s="43"/>
      <c r="AB4462" s="18"/>
      <c r="AC4462" s="18"/>
      <c r="AE4462" s="18"/>
      <c r="AF4462" s="18"/>
      <c r="AG4462" s="18"/>
      <c r="AI4462" s="18"/>
      <c r="AK4462" s="18"/>
      <c r="AL4462" s="18"/>
      <c r="AN4462" s="36"/>
      <c r="AO4462" s="36"/>
      <c r="AP4462" s="36"/>
      <c r="AQ4462" s="36"/>
      <c r="AR4462" s="36"/>
      <c r="AS4462" s="18"/>
      <c r="AT4462" s="18"/>
      <c r="AU4462" s="18"/>
      <c r="AV4462" s="18"/>
      <c r="AW4462" s="18"/>
      <c r="AX4462" s="18"/>
      <c r="AY4462" s="18"/>
      <c r="AZ4462" s="18"/>
      <c r="BA4462" s="18"/>
      <c r="BB4462" s="18"/>
      <c r="BC4462" s="18"/>
      <c r="BD4462" s="18"/>
      <c r="BE4462" s="18"/>
      <c r="BF4462" s="18"/>
      <c r="BG4462" s="18"/>
      <c r="BH4462" s="18"/>
      <c r="BI4462" s="18"/>
      <c r="BJ4462" s="18"/>
      <c r="BK4462" s="18"/>
      <c r="BL4462" s="18"/>
      <c r="BM4462" s="18"/>
      <c r="BN4462" s="18"/>
      <c r="BO4462" s="18"/>
      <c r="BP4462" s="18"/>
      <c r="BQ4462" s="18"/>
    </row>
    <row r="4463" spans="6:69" x14ac:dyDescent="0.25">
      <c r="F4463" s="18"/>
      <c r="G4463" s="18"/>
      <c r="H4463" s="252"/>
      <c r="I4463" s="18"/>
      <c r="J4463" s="18"/>
      <c r="W4463" s="215"/>
      <c r="X4463" s="18"/>
      <c r="Y4463" s="31"/>
      <c r="Z4463" s="31"/>
      <c r="AA4463" s="43"/>
      <c r="AB4463" s="18"/>
      <c r="AC4463" s="18"/>
      <c r="AE4463" s="18"/>
      <c r="AF4463" s="18"/>
      <c r="AG4463" s="18"/>
      <c r="AI4463" s="18"/>
      <c r="AK4463" s="18"/>
      <c r="AL4463" s="18"/>
      <c r="AN4463" s="36"/>
      <c r="AO4463" s="36"/>
      <c r="AP4463" s="36"/>
      <c r="AQ4463" s="36"/>
      <c r="AR4463" s="36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8"/>
      <c r="BL4463" s="18"/>
      <c r="BM4463" s="18"/>
      <c r="BN4463" s="18"/>
      <c r="BO4463" s="18"/>
      <c r="BP4463" s="18"/>
      <c r="BQ4463" s="18"/>
    </row>
    <row r="4464" spans="6:69" x14ac:dyDescent="0.25">
      <c r="F4464" s="18"/>
      <c r="G4464" s="18"/>
      <c r="H4464" s="252"/>
      <c r="I4464" s="18"/>
      <c r="J4464" s="18"/>
      <c r="W4464" s="215"/>
      <c r="X4464" s="18"/>
      <c r="Y4464" s="31"/>
      <c r="Z4464" s="31"/>
      <c r="AA4464" s="43"/>
      <c r="AB4464" s="18"/>
      <c r="AC4464" s="18"/>
      <c r="AE4464" s="18"/>
      <c r="AF4464" s="18"/>
      <c r="AG4464" s="18"/>
      <c r="AI4464" s="18"/>
      <c r="AK4464" s="18"/>
      <c r="AL4464" s="18"/>
      <c r="AN4464" s="36"/>
      <c r="AO4464" s="36"/>
      <c r="AP4464" s="36"/>
      <c r="AQ4464" s="36"/>
      <c r="AR4464" s="36"/>
      <c r="AS4464" s="18"/>
      <c r="AT4464" s="18"/>
      <c r="AU4464" s="18"/>
      <c r="AV4464" s="18"/>
      <c r="AW4464" s="18"/>
      <c r="AX4464" s="18"/>
      <c r="AY4464" s="18"/>
      <c r="AZ4464" s="18"/>
      <c r="BA4464" s="18"/>
      <c r="BB4464" s="18"/>
      <c r="BC4464" s="18"/>
      <c r="BD4464" s="18"/>
      <c r="BE4464" s="18"/>
      <c r="BF4464" s="18"/>
      <c r="BG4464" s="18"/>
      <c r="BH4464" s="18"/>
      <c r="BI4464" s="18"/>
      <c r="BJ4464" s="18"/>
      <c r="BK4464" s="18"/>
      <c r="BL4464" s="18"/>
      <c r="BM4464" s="18"/>
      <c r="BN4464" s="18"/>
      <c r="BO4464" s="18"/>
      <c r="BP4464" s="18"/>
      <c r="BQ4464" s="18"/>
    </row>
    <row r="4465" spans="6:69" x14ac:dyDescent="0.25">
      <c r="F4465" s="18"/>
      <c r="G4465" s="18"/>
      <c r="H4465" s="252"/>
      <c r="I4465" s="18"/>
      <c r="J4465" s="18"/>
      <c r="W4465" s="215"/>
      <c r="X4465" s="18"/>
      <c r="Y4465" s="31"/>
      <c r="Z4465" s="31"/>
      <c r="AA4465" s="43"/>
      <c r="AB4465" s="18"/>
      <c r="AC4465" s="18"/>
      <c r="AE4465" s="18"/>
      <c r="AF4465" s="18"/>
      <c r="AG4465" s="18"/>
      <c r="AI4465" s="18"/>
      <c r="AK4465" s="18"/>
      <c r="AL4465" s="18"/>
      <c r="AN4465" s="36"/>
      <c r="AO4465" s="36"/>
      <c r="AP4465" s="36"/>
      <c r="AQ4465" s="36"/>
      <c r="AR4465" s="36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G4465" s="18"/>
      <c r="BH4465" s="18"/>
      <c r="BI4465" s="18"/>
      <c r="BJ4465" s="18"/>
      <c r="BK4465" s="18"/>
      <c r="BL4465" s="18"/>
      <c r="BM4465" s="18"/>
      <c r="BN4465" s="18"/>
      <c r="BO4465" s="18"/>
      <c r="BP4465" s="18"/>
      <c r="BQ4465" s="18"/>
    </row>
    <row r="4466" spans="6:69" x14ac:dyDescent="0.25">
      <c r="F4466" s="18"/>
      <c r="G4466" s="18"/>
      <c r="H4466" s="252"/>
      <c r="I4466" s="18"/>
      <c r="J4466" s="18"/>
      <c r="W4466" s="215"/>
      <c r="X4466" s="18"/>
      <c r="Y4466" s="31"/>
      <c r="Z4466" s="31"/>
      <c r="AA4466" s="43"/>
      <c r="AB4466" s="18"/>
      <c r="AC4466" s="18"/>
      <c r="AE4466" s="18"/>
      <c r="AF4466" s="18"/>
      <c r="AG4466" s="18"/>
      <c r="AI4466" s="18"/>
      <c r="AK4466" s="18"/>
      <c r="AL4466" s="18"/>
      <c r="AN4466" s="36"/>
      <c r="AO4466" s="36"/>
      <c r="AP4466" s="36"/>
      <c r="AQ4466" s="36"/>
      <c r="AR4466" s="36"/>
      <c r="AS4466" s="18"/>
      <c r="AT4466" s="18"/>
      <c r="AU4466" s="18"/>
      <c r="AV4466" s="18"/>
      <c r="AW4466" s="18"/>
      <c r="AX4466" s="18"/>
      <c r="AY4466" s="18"/>
      <c r="AZ4466" s="18"/>
      <c r="BA4466" s="18"/>
      <c r="BB4466" s="18"/>
      <c r="BC4466" s="18"/>
      <c r="BD4466" s="18"/>
      <c r="BE4466" s="18"/>
      <c r="BF4466" s="18"/>
      <c r="BG4466" s="18"/>
      <c r="BH4466" s="18"/>
      <c r="BI4466" s="18"/>
      <c r="BJ4466" s="18"/>
      <c r="BK4466" s="18"/>
      <c r="BL4466" s="18"/>
      <c r="BM4466" s="18"/>
      <c r="BN4466" s="18"/>
      <c r="BO4466" s="18"/>
      <c r="BP4466" s="18"/>
      <c r="BQ4466" s="18"/>
    </row>
    <row r="4467" spans="6:69" x14ac:dyDescent="0.25">
      <c r="F4467" s="18"/>
      <c r="G4467" s="18"/>
      <c r="H4467" s="252"/>
      <c r="I4467" s="18"/>
      <c r="J4467" s="18"/>
      <c r="W4467" s="215"/>
      <c r="X4467" s="18"/>
      <c r="Y4467" s="31"/>
      <c r="Z4467" s="31"/>
      <c r="AA4467" s="43"/>
      <c r="AB4467" s="18"/>
      <c r="AC4467" s="18"/>
      <c r="AE4467" s="18"/>
      <c r="AF4467" s="18"/>
      <c r="AG4467" s="18"/>
      <c r="AI4467" s="18"/>
      <c r="AK4467" s="18"/>
      <c r="AL4467" s="18"/>
      <c r="AN4467" s="36"/>
      <c r="AO4467" s="36"/>
      <c r="AP4467" s="36"/>
      <c r="AQ4467" s="36"/>
      <c r="AR4467" s="36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G4467" s="18"/>
      <c r="BH4467" s="18"/>
      <c r="BI4467" s="18"/>
      <c r="BJ4467" s="18"/>
      <c r="BK4467" s="18"/>
      <c r="BL4467" s="18"/>
      <c r="BM4467" s="18"/>
      <c r="BN4467" s="18"/>
      <c r="BO4467" s="18"/>
      <c r="BP4467" s="18"/>
      <c r="BQ4467" s="18"/>
    </row>
    <row r="4468" spans="6:69" x14ac:dyDescent="0.25">
      <c r="F4468" s="18"/>
      <c r="G4468" s="18"/>
      <c r="H4468" s="252"/>
      <c r="I4468" s="18"/>
      <c r="J4468" s="18"/>
      <c r="W4468" s="215"/>
      <c r="X4468" s="18"/>
      <c r="Y4468" s="31"/>
      <c r="Z4468" s="31"/>
      <c r="AA4468" s="43"/>
      <c r="AB4468" s="18"/>
      <c r="AC4468" s="18"/>
      <c r="AE4468" s="18"/>
      <c r="AF4468" s="18"/>
      <c r="AG4468" s="18"/>
      <c r="AI4468" s="18"/>
      <c r="AK4468" s="18"/>
      <c r="AL4468" s="18"/>
      <c r="AN4468" s="36"/>
      <c r="AO4468" s="36"/>
      <c r="AP4468" s="36"/>
      <c r="AQ4468" s="36"/>
      <c r="AR4468" s="36"/>
      <c r="AS4468" s="18"/>
      <c r="AT4468" s="18"/>
      <c r="AU4468" s="18"/>
      <c r="AV4468" s="18"/>
      <c r="AW4468" s="18"/>
      <c r="AX4468" s="18"/>
      <c r="AY4468" s="18"/>
      <c r="AZ4468" s="18"/>
      <c r="BA4468" s="18"/>
      <c r="BB4468" s="18"/>
      <c r="BC4468" s="18"/>
      <c r="BD4468" s="18"/>
      <c r="BE4468" s="18"/>
      <c r="BF4468" s="18"/>
      <c r="BG4468" s="18"/>
      <c r="BH4468" s="18"/>
      <c r="BI4468" s="18"/>
      <c r="BJ4468" s="18"/>
      <c r="BK4468" s="18"/>
      <c r="BL4468" s="18"/>
      <c r="BM4468" s="18"/>
      <c r="BN4468" s="18"/>
      <c r="BO4468" s="18"/>
      <c r="BP4468" s="18"/>
      <c r="BQ4468" s="18"/>
    </row>
    <row r="4469" spans="6:69" x14ac:dyDescent="0.25">
      <c r="F4469" s="18"/>
      <c r="G4469" s="18"/>
      <c r="H4469" s="252"/>
      <c r="I4469" s="18"/>
      <c r="J4469" s="18"/>
      <c r="W4469" s="215"/>
      <c r="X4469" s="18"/>
      <c r="Y4469" s="31"/>
      <c r="Z4469" s="31"/>
      <c r="AA4469" s="43"/>
      <c r="AB4469" s="18"/>
      <c r="AC4469" s="18"/>
      <c r="AE4469" s="18"/>
      <c r="AF4469" s="18"/>
      <c r="AG4469" s="18"/>
      <c r="AI4469" s="18"/>
      <c r="AK4469" s="18"/>
      <c r="AL4469" s="18"/>
      <c r="AN4469" s="36"/>
      <c r="AO4469" s="36"/>
      <c r="AP4469" s="36"/>
      <c r="AQ4469" s="36"/>
      <c r="AR4469" s="36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G4469" s="18"/>
      <c r="BH4469" s="18"/>
      <c r="BI4469" s="18"/>
      <c r="BJ4469" s="18"/>
      <c r="BK4469" s="18"/>
      <c r="BL4469" s="18"/>
      <c r="BM4469" s="18"/>
      <c r="BN4469" s="18"/>
      <c r="BO4469" s="18"/>
      <c r="BP4469" s="18"/>
      <c r="BQ4469" s="18"/>
    </row>
    <row r="4470" spans="6:69" x14ac:dyDescent="0.25">
      <c r="F4470" s="18"/>
      <c r="G4470" s="18"/>
      <c r="H4470" s="252"/>
      <c r="I4470" s="18"/>
      <c r="J4470" s="18"/>
      <c r="W4470" s="215"/>
      <c r="X4470" s="18"/>
      <c r="Y4470" s="31"/>
      <c r="Z4470" s="31"/>
      <c r="AA4470" s="43"/>
      <c r="AB4470" s="18"/>
      <c r="AC4470" s="18"/>
      <c r="AE4470" s="18"/>
      <c r="AF4470" s="18"/>
      <c r="AG4470" s="18"/>
      <c r="AI4470" s="18"/>
      <c r="AK4470" s="18"/>
      <c r="AL4470" s="18"/>
      <c r="AN4470" s="36"/>
      <c r="AO4470" s="36"/>
      <c r="AP4470" s="36"/>
      <c r="AQ4470" s="36"/>
      <c r="AR4470" s="36"/>
      <c r="AS4470" s="18"/>
      <c r="AT4470" s="18"/>
      <c r="AU4470" s="18"/>
      <c r="AV4470" s="18"/>
      <c r="AW4470" s="18"/>
      <c r="AX4470" s="18"/>
      <c r="AY4470" s="18"/>
      <c r="AZ4470" s="18"/>
      <c r="BA4470" s="18"/>
      <c r="BB4470" s="18"/>
      <c r="BC4470" s="18"/>
      <c r="BD4470" s="18"/>
      <c r="BE4470" s="18"/>
      <c r="BF4470" s="18"/>
      <c r="BG4470" s="18"/>
      <c r="BH4470" s="18"/>
      <c r="BI4470" s="18"/>
      <c r="BJ4470" s="18"/>
      <c r="BK4470" s="18"/>
      <c r="BL4470" s="18"/>
      <c r="BM4470" s="18"/>
      <c r="BN4470" s="18"/>
      <c r="BO4470" s="18"/>
      <c r="BP4470" s="18"/>
      <c r="BQ4470" s="18"/>
    </row>
    <row r="4471" spans="6:69" x14ac:dyDescent="0.25">
      <c r="F4471" s="18"/>
      <c r="G4471" s="18"/>
      <c r="H4471" s="252"/>
      <c r="I4471" s="18"/>
      <c r="J4471" s="18"/>
      <c r="W4471" s="215"/>
      <c r="X4471" s="18"/>
      <c r="Y4471" s="31"/>
      <c r="Z4471" s="31"/>
      <c r="AA4471" s="43"/>
      <c r="AB4471" s="18"/>
      <c r="AC4471" s="18"/>
      <c r="AE4471" s="18"/>
      <c r="AF4471" s="18"/>
      <c r="AG4471" s="18"/>
      <c r="AI4471" s="18"/>
      <c r="AK4471" s="18"/>
      <c r="AL4471" s="18"/>
      <c r="AN4471" s="36"/>
      <c r="AO4471" s="36"/>
      <c r="AP4471" s="36"/>
      <c r="AQ4471" s="36"/>
      <c r="AR4471" s="36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G4471" s="18"/>
      <c r="BH4471" s="18"/>
      <c r="BI4471" s="18"/>
      <c r="BJ4471" s="18"/>
      <c r="BK4471" s="18"/>
      <c r="BL4471" s="18"/>
      <c r="BM4471" s="18"/>
      <c r="BN4471" s="18"/>
      <c r="BO4471" s="18"/>
      <c r="BP4471" s="18"/>
      <c r="BQ4471" s="18"/>
    </row>
    <row r="4472" spans="6:69" x14ac:dyDescent="0.25">
      <c r="F4472" s="18"/>
      <c r="G4472" s="18"/>
      <c r="H4472" s="252"/>
      <c r="I4472" s="18"/>
      <c r="J4472" s="18"/>
      <c r="W4472" s="215"/>
      <c r="X4472" s="18"/>
      <c r="Y4472" s="31"/>
      <c r="Z4472" s="31"/>
      <c r="AA4472" s="43"/>
      <c r="AB4472" s="18"/>
      <c r="AC4472" s="18"/>
      <c r="AE4472" s="18"/>
      <c r="AF4472" s="18"/>
      <c r="AG4472" s="18"/>
      <c r="AI4472" s="18"/>
      <c r="AK4472" s="18"/>
      <c r="AL4472" s="18"/>
      <c r="AN4472" s="36"/>
      <c r="AO4472" s="36"/>
      <c r="AP4472" s="36"/>
      <c r="AQ4472" s="36"/>
      <c r="AR4472" s="36"/>
      <c r="AS4472" s="18"/>
      <c r="AT4472" s="18"/>
      <c r="AU4472" s="18"/>
      <c r="AV4472" s="18"/>
      <c r="AW4472" s="18"/>
      <c r="AX4472" s="18"/>
      <c r="AY4472" s="18"/>
      <c r="AZ4472" s="18"/>
      <c r="BA4472" s="18"/>
      <c r="BB4472" s="18"/>
      <c r="BC4472" s="18"/>
      <c r="BD4472" s="18"/>
      <c r="BE4472" s="18"/>
      <c r="BF4472" s="18"/>
      <c r="BG4472" s="18"/>
      <c r="BH4472" s="18"/>
      <c r="BI4472" s="18"/>
      <c r="BJ4472" s="18"/>
      <c r="BK4472" s="18"/>
      <c r="BL4472" s="18"/>
      <c r="BM4472" s="18"/>
      <c r="BN4472" s="18"/>
      <c r="BO4472" s="18"/>
      <c r="BP4472" s="18"/>
      <c r="BQ4472" s="18"/>
    </row>
    <row r="4473" spans="6:69" x14ac:dyDescent="0.25">
      <c r="F4473" s="18"/>
      <c r="G4473" s="18"/>
      <c r="H4473" s="252"/>
      <c r="I4473" s="18"/>
      <c r="J4473" s="18"/>
      <c r="W4473" s="215"/>
      <c r="X4473" s="18"/>
      <c r="Y4473" s="31"/>
      <c r="Z4473" s="31"/>
      <c r="AA4473" s="43"/>
      <c r="AB4473" s="18"/>
      <c r="AC4473" s="18"/>
      <c r="AE4473" s="18"/>
      <c r="AF4473" s="18"/>
      <c r="AG4473" s="18"/>
      <c r="AI4473" s="18"/>
      <c r="AK4473" s="18"/>
      <c r="AL4473" s="18"/>
      <c r="AN4473" s="36"/>
      <c r="AO4473" s="36"/>
      <c r="AP4473" s="36"/>
      <c r="AQ4473" s="36"/>
      <c r="AR4473" s="36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G4473" s="18"/>
      <c r="BH4473" s="18"/>
      <c r="BI4473" s="18"/>
      <c r="BJ4473" s="18"/>
      <c r="BK4473" s="18"/>
      <c r="BL4473" s="18"/>
      <c r="BM4473" s="18"/>
      <c r="BN4473" s="18"/>
      <c r="BO4473" s="18"/>
      <c r="BP4473" s="18"/>
      <c r="BQ4473" s="18"/>
    </row>
    <row r="4474" spans="6:69" x14ac:dyDescent="0.25">
      <c r="F4474" s="18"/>
      <c r="G4474" s="18"/>
      <c r="H4474" s="252"/>
      <c r="I4474" s="18"/>
      <c r="J4474" s="18"/>
      <c r="W4474" s="215"/>
      <c r="X4474" s="18"/>
      <c r="Y4474" s="31"/>
      <c r="Z4474" s="31"/>
      <c r="AA4474" s="43"/>
      <c r="AB4474" s="18"/>
      <c r="AC4474" s="18"/>
      <c r="AE4474" s="18"/>
      <c r="AF4474" s="18"/>
      <c r="AG4474" s="18"/>
      <c r="AI4474" s="18"/>
      <c r="AK4474" s="18"/>
      <c r="AL4474" s="18"/>
      <c r="AN4474" s="36"/>
      <c r="AO4474" s="36"/>
      <c r="AP4474" s="36"/>
      <c r="AQ4474" s="36"/>
      <c r="AR4474" s="36"/>
      <c r="AS4474" s="18"/>
      <c r="AT4474" s="18"/>
      <c r="AU4474" s="18"/>
      <c r="AV4474" s="18"/>
      <c r="AW4474" s="18"/>
      <c r="AX4474" s="18"/>
      <c r="AY4474" s="18"/>
      <c r="AZ4474" s="18"/>
      <c r="BA4474" s="18"/>
      <c r="BB4474" s="18"/>
      <c r="BC4474" s="18"/>
      <c r="BD4474" s="18"/>
      <c r="BE4474" s="18"/>
      <c r="BF4474" s="18"/>
      <c r="BG4474" s="18"/>
      <c r="BH4474" s="18"/>
      <c r="BI4474" s="18"/>
      <c r="BJ4474" s="18"/>
      <c r="BK4474" s="18"/>
      <c r="BL4474" s="18"/>
      <c r="BM4474" s="18"/>
      <c r="BN4474" s="18"/>
      <c r="BO4474" s="18"/>
      <c r="BP4474" s="18"/>
      <c r="BQ4474" s="18"/>
    </row>
    <row r="4475" spans="6:69" x14ac:dyDescent="0.25">
      <c r="F4475" s="18"/>
      <c r="G4475" s="18"/>
      <c r="H4475" s="252"/>
      <c r="I4475" s="18"/>
      <c r="J4475" s="18"/>
      <c r="W4475" s="215"/>
      <c r="X4475" s="18"/>
      <c r="Y4475" s="31"/>
      <c r="Z4475" s="31"/>
      <c r="AA4475" s="43"/>
      <c r="AB4475" s="18"/>
      <c r="AC4475" s="18"/>
      <c r="AE4475" s="18"/>
      <c r="AF4475" s="18"/>
      <c r="AG4475" s="18"/>
      <c r="AI4475" s="18"/>
      <c r="AK4475" s="18"/>
      <c r="AL4475" s="18"/>
      <c r="AN4475" s="36"/>
      <c r="AO4475" s="36"/>
      <c r="AP4475" s="36"/>
      <c r="AQ4475" s="36"/>
      <c r="AR4475" s="36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G4475" s="18"/>
      <c r="BH4475" s="18"/>
      <c r="BI4475" s="18"/>
      <c r="BJ4475" s="18"/>
      <c r="BK4475" s="18"/>
      <c r="BL4475" s="18"/>
      <c r="BM4475" s="18"/>
      <c r="BN4475" s="18"/>
      <c r="BO4475" s="18"/>
      <c r="BP4475" s="18"/>
      <c r="BQ4475" s="18"/>
    </row>
    <row r="4476" spans="6:69" x14ac:dyDescent="0.25">
      <c r="F4476" s="18"/>
      <c r="G4476" s="18"/>
      <c r="H4476" s="252"/>
      <c r="I4476" s="18"/>
      <c r="J4476" s="18"/>
      <c r="W4476" s="215"/>
      <c r="X4476" s="18"/>
      <c r="Y4476" s="31"/>
      <c r="Z4476" s="31"/>
      <c r="AA4476" s="43"/>
      <c r="AB4476" s="18"/>
      <c r="AC4476" s="18"/>
      <c r="AE4476" s="18"/>
      <c r="AF4476" s="18"/>
      <c r="AG4476" s="18"/>
      <c r="AI4476" s="18"/>
      <c r="AK4476" s="18"/>
      <c r="AL4476" s="18"/>
      <c r="AN4476" s="36"/>
      <c r="AO4476" s="36"/>
      <c r="AP4476" s="36"/>
      <c r="AQ4476" s="36"/>
      <c r="AR4476" s="36"/>
      <c r="AS4476" s="18"/>
      <c r="AT4476" s="18"/>
      <c r="AU4476" s="18"/>
      <c r="AV4476" s="18"/>
      <c r="AW4476" s="18"/>
      <c r="AX4476" s="18"/>
      <c r="AY4476" s="18"/>
      <c r="AZ4476" s="18"/>
      <c r="BA4476" s="18"/>
      <c r="BB4476" s="18"/>
      <c r="BC4476" s="18"/>
      <c r="BD4476" s="18"/>
      <c r="BE4476" s="18"/>
      <c r="BF4476" s="18"/>
      <c r="BG4476" s="18"/>
      <c r="BH4476" s="18"/>
      <c r="BI4476" s="18"/>
      <c r="BJ4476" s="18"/>
      <c r="BK4476" s="18"/>
      <c r="BL4476" s="18"/>
      <c r="BM4476" s="18"/>
      <c r="BN4476" s="18"/>
      <c r="BO4476" s="18"/>
      <c r="BP4476" s="18"/>
      <c r="BQ4476" s="18"/>
    </row>
    <row r="4477" spans="6:69" x14ac:dyDescent="0.25">
      <c r="F4477" s="18"/>
      <c r="G4477" s="18"/>
      <c r="H4477" s="252"/>
      <c r="I4477" s="18"/>
      <c r="J4477" s="18"/>
      <c r="W4477" s="215"/>
      <c r="X4477" s="18"/>
      <c r="Y4477" s="31"/>
      <c r="Z4477" s="31"/>
      <c r="AA4477" s="43"/>
      <c r="AB4477" s="18"/>
      <c r="AC4477" s="18"/>
      <c r="AE4477" s="18"/>
      <c r="AF4477" s="18"/>
      <c r="AG4477" s="18"/>
      <c r="AI4477" s="18"/>
      <c r="AK4477" s="18"/>
      <c r="AL4477" s="18"/>
      <c r="AN4477" s="36"/>
      <c r="AO4477" s="36"/>
      <c r="AP4477" s="36"/>
      <c r="AQ4477" s="36"/>
      <c r="AR4477" s="36"/>
      <c r="AS4477" s="18"/>
      <c r="AT4477" s="18"/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G4477" s="18"/>
      <c r="BH4477" s="18"/>
      <c r="BI4477" s="18"/>
      <c r="BJ4477" s="18"/>
      <c r="BK4477" s="18"/>
      <c r="BL4477" s="18"/>
      <c r="BM4477" s="18"/>
      <c r="BN4477" s="18"/>
      <c r="BO4477" s="18"/>
      <c r="BP4477" s="18"/>
      <c r="BQ4477" s="18"/>
    </row>
    <row r="4478" spans="6:69" x14ac:dyDescent="0.25">
      <c r="F4478" s="18"/>
      <c r="G4478" s="18"/>
      <c r="H4478" s="252"/>
      <c r="I4478" s="18"/>
      <c r="J4478" s="18"/>
      <c r="W4478" s="215"/>
      <c r="X4478" s="18"/>
      <c r="Y4478" s="31"/>
      <c r="Z4478" s="31"/>
      <c r="AA4478" s="43"/>
      <c r="AB4478" s="18"/>
      <c r="AC4478" s="18"/>
      <c r="AE4478" s="18"/>
      <c r="AF4478" s="18"/>
      <c r="AG4478" s="18"/>
      <c r="AI4478" s="18"/>
      <c r="AK4478" s="18"/>
      <c r="AL4478" s="18"/>
      <c r="AN4478" s="36"/>
      <c r="AO4478" s="36"/>
      <c r="AP4478" s="36"/>
      <c r="AQ4478" s="36"/>
      <c r="AR4478" s="36"/>
      <c r="AS4478" s="18"/>
      <c r="AT4478" s="18"/>
      <c r="AU4478" s="18"/>
      <c r="AV4478" s="18"/>
      <c r="AW4478" s="18"/>
      <c r="AX4478" s="18"/>
      <c r="AY4478" s="18"/>
      <c r="AZ4478" s="18"/>
      <c r="BA4478" s="18"/>
      <c r="BB4478" s="18"/>
      <c r="BC4478" s="18"/>
      <c r="BD4478" s="18"/>
      <c r="BE4478" s="18"/>
      <c r="BF4478" s="18"/>
      <c r="BG4478" s="18"/>
      <c r="BH4478" s="18"/>
      <c r="BI4478" s="18"/>
      <c r="BJ4478" s="18"/>
      <c r="BK4478" s="18"/>
      <c r="BL4478" s="18"/>
      <c r="BM4478" s="18"/>
      <c r="BN4478" s="18"/>
      <c r="BO4478" s="18"/>
      <c r="BP4478" s="18"/>
      <c r="BQ4478" s="18"/>
    </row>
    <row r="4479" spans="6:69" x14ac:dyDescent="0.25">
      <c r="F4479" s="18"/>
      <c r="G4479" s="18"/>
      <c r="H4479" s="252"/>
      <c r="I4479" s="18"/>
      <c r="J4479" s="18"/>
      <c r="W4479" s="215"/>
      <c r="X4479" s="18"/>
      <c r="Y4479" s="31"/>
      <c r="Z4479" s="31"/>
      <c r="AA4479" s="43"/>
      <c r="AB4479" s="18"/>
      <c r="AC4479" s="18"/>
      <c r="AE4479" s="18"/>
      <c r="AF4479" s="18"/>
      <c r="AG4479" s="18"/>
      <c r="AI4479" s="18"/>
      <c r="AK4479" s="18"/>
      <c r="AL4479" s="18"/>
      <c r="AN4479" s="36"/>
      <c r="AO4479" s="36"/>
      <c r="AP4479" s="36"/>
      <c r="AQ4479" s="36"/>
      <c r="AR4479" s="36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G4479" s="18"/>
      <c r="BH4479" s="18"/>
      <c r="BI4479" s="18"/>
      <c r="BJ4479" s="18"/>
      <c r="BK4479" s="18"/>
      <c r="BL4479" s="18"/>
      <c r="BM4479" s="18"/>
      <c r="BN4479" s="18"/>
      <c r="BO4479" s="18"/>
      <c r="BP4479" s="18"/>
      <c r="BQ4479" s="18"/>
    </row>
    <row r="4480" spans="6:69" x14ac:dyDescent="0.25">
      <c r="F4480" s="18"/>
      <c r="G4480" s="18"/>
      <c r="H4480" s="252"/>
      <c r="I4480" s="18"/>
      <c r="J4480" s="18"/>
      <c r="W4480" s="215"/>
      <c r="X4480" s="18"/>
      <c r="Y4480" s="31"/>
      <c r="Z4480" s="31"/>
      <c r="AA4480" s="43"/>
      <c r="AB4480" s="18"/>
      <c r="AC4480" s="18"/>
      <c r="AE4480" s="18"/>
      <c r="AF4480" s="18"/>
      <c r="AG4480" s="18"/>
      <c r="AI4480" s="18"/>
      <c r="AK4480" s="18"/>
      <c r="AL4480" s="18"/>
      <c r="AN4480" s="36"/>
      <c r="AO4480" s="36"/>
      <c r="AP4480" s="36"/>
      <c r="AQ4480" s="36"/>
      <c r="AR4480" s="36"/>
      <c r="AS4480" s="18"/>
      <c r="AT4480" s="18"/>
      <c r="AU4480" s="18"/>
      <c r="AV4480" s="18"/>
      <c r="AW4480" s="18"/>
      <c r="AX4480" s="18"/>
      <c r="AY4480" s="18"/>
      <c r="AZ4480" s="18"/>
      <c r="BA4480" s="18"/>
      <c r="BB4480" s="18"/>
      <c r="BC4480" s="18"/>
      <c r="BD4480" s="18"/>
      <c r="BE4480" s="18"/>
      <c r="BF4480" s="18"/>
      <c r="BG4480" s="18"/>
      <c r="BH4480" s="18"/>
      <c r="BI4480" s="18"/>
      <c r="BJ4480" s="18"/>
      <c r="BK4480" s="18"/>
      <c r="BL4480" s="18"/>
      <c r="BM4480" s="18"/>
      <c r="BN4480" s="18"/>
      <c r="BO4480" s="18"/>
      <c r="BP4480" s="18"/>
      <c r="BQ4480" s="18"/>
    </row>
    <row r="4481" spans="6:69" x14ac:dyDescent="0.25">
      <c r="F4481" s="18"/>
      <c r="G4481" s="18"/>
      <c r="H4481" s="252"/>
      <c r="I4481" s="18"/>
      <c r="J4481" s="18"/>
      <c r="W4481" s="215"/>
      <c r="X4481" s="18"/>
      <c r="Y4481" s="31"/>
      <c r="Z4481" s="31"/>
      <c r="AA4481" s="43"/>
      <c r="AB4481" s="18"/>
      <c r="AC4481" s="18"/>
      <c r="AE4481" s="18"/>
      <c r="AF4481" s="18"/>
      <c r="AG4481" s="18"/>
      <c r="AI4481" s="18"/>
      <c r="AK4481" s="18"/>
      <c r="AL4481" s="18"/>
      <c r="AN4481" s="36"/>
      <c r="AO4481" s="36"/>
      <c r="AP4481" s="36"/>
      <c r="AQ4481" s="36"/>
      <c r="AR4481" s="36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G4481" s="18"/>
      <c r="BH4481" s="18"/>
      <c r="BI4481" s="18"/>
      <c r="BJ4481" s="18"/>
      <c r="BK4481" s="18"/>
      <c r="BL4481" s="18"/>
      <c r="BM4481" s="18"/>
      <c r="BN4481" s="18"/>
      <c r="BO4481" s="18"/>
      <c r="BP4481" s="18"/>
      <c r="BQ4481" s="18"/>
    </row>
    <row r="4482" spans="6:69" x14ac:dyDescent="0.25">
      <c r="F4482" s="18"/>
      <c r="G4482" s="18"/>
      <c r="H4482" s="252"/>
      <c r="I4482" s="18"/>
      <c r="J4482" s="18"/>
      <c r="W4482" s="215"/>
      <c r="X4482" s="18"/>
      <c r="Y4482" s="31"/>
      <c r="Z4482" s="31"/>
      <c r="AA4482" s="43"/>
      <c r="AB4482" s="18"/>
      <c r="AC4482" s="18"/>
      <c r="AE4482" s="18"/>
      <c r="AF4482" s="18"/>
      <c r="AG4482" s="18"/>
      <c r="AI4482" s="18"/>
      <c r="AK4482" s="18"/>
      <c r="AL4482" s="18"/>
      <c r="AN4482" s="36"/>
      <c r="AO4482" s="36"/>
      <c r="AP4482" s="36"/>
      <c r="AQ4482" s="36"/>
      <c r="AR4482" s="36"/>
      <c r="AS4482" s="18"/>
      <c r="AT4482" s="18"/>
      <c r="AU4482" s="18"/>
      <c r="AV4482" s="18"/>
      <c r="AW4482" s="18"/>
      <c r="AX4482" s="18"/>
      <c r="AY4482" s="18"/>
      <c r="AZ4482" s="18"/>
      <c r="BA4482" s="18"/>
      <c r="BB4482" s="18"/>
      <c r="BC4482" s="18"/>
      <c r="BD4482" s="18"/>
      <c r="BE4482" s="18"/>
      <c r="BF4482" s="18"/>
      <c r="BG4482" s="18"/>
      <c r="BH4482" s="18"/>
      <c r="BI4482" s="18"/>
      <c r="BJ4482" s="18"/>
      <c r="BK4482" s="18"/>
      <c r="BL4482" s="18"/>
      <c r="BM4482" s="18"/>
      <c r="BN4482" s="18"/>
      <c r="BO4482" s="18"/>
      <c r="BP4482" s="18"/>
      <c r="BQ4482" s="18"/>
    </row>
    <row r="4483" spans="6:69" x14ac:dyDescent="0.25">
      <c r="F4483" s="18"/>
      <c r="G4483" s="18"/>
      <c r="H4483" s="252"/>
      <c r="I4483" s="18"/>
      <c r="J4483" s="18"/>
      <c r="W4483" s="215"/>
      <c r="X4483" s="18"/>
      <c r="Y4483" s="31"/>
      <c r="Z4483" s="31"/>
      <c r="AA4483" s="43"/>
      <c r="AB4483" s="18"/>
      <c r="AC4483" s="18"/>
      <c r="AE4483" s="18"/>
      <c r="AF4483" s="18"/>
      <c r="AG4483" s="18"/>
      <c r="AI4483" s="18"/>
      <c r="AK4483" s="18"/>
      <c r="AL4483" s="18"/>
      <c r="AN4483" s="36"/>
      <c r="AO4483" s="36"/>
      <c r="AP4483" s="36"/>
      <c r="AQ4483" s="36"/>
      <c r="AR4483" s="36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G4483" s="18"/>
      <c r="BH4483" s="18"/>
      <c r="BI4483" s="18"/>
      <c r="BJ4483" s="18"/>
      <c r="BK4483" s="18"/>
      <c r="BL4483" s="18"/>
      <c r="BM4483" s="18"/>
      <c r="BN4483" s="18"/>
      <c r="BO4483" s="18"/>
      <c r="BP4483" s="18"/>
      <c r="BQ4483" s="18"/>
    </row>
    <row r="4484" spans="6:69" x14ac:dyDescent="0.25">
      <c r="F4484" s="18"/>
      <c r="G4484" s="18"/>
      <c r="H4484" s="252"/>
      <c r="I4484" s="18"/>
      <c r="J4484" s="18"/>
      <c r="W4484" s="215"/>
      <c r="X4484" s="18"/>
      <c r="Y4484" s="31"/>
      <c r="Z4484" s="31"/>
      <c r="AA4484" s="43"/>
      <c r="AB4484" s="18"/>
      <c r="AC4484" s="18"/>
      <c r="AE4484" s="18"/>
      <c r="AF4484" s="18"/>
      <c r="AG4484" s="18"/>
      <c r="AI4484" s="18"/>
      <c r="AK4484" s="18"/>
      <c r="AL4484" s="18"/>
      <c r="AN4484" s="36"/>
      <c r="AO4484" s="36"/>
      <c r="AP4484" s="36"/>
      <c r="AQ4484" s="36"/>
      <c r="AR4484" s="36"/>
      <c r="AS4484" s="18"/>
      <c r="AT4484" s="18"/>
      <c r="AU4484" s="18"/>
      <c r="AV4484" s="18"/>
      <c r="AW4484" s="18"/>
      <c r="AX4484" s="18"/>
      <c r="AY4484" s="18"/>
      <c r="AZ4484" s="18"/>
      <c r="BA4484" s="18"/>
      <c r="BB4484" s="18"/>
      <c r="BC4484" s="18"/>
      <c r="BD4484" s="18"/>
      <c r="BE4484" s="18"/>
      <c r="BF4484" s="18"/>
      <c r="BG4484" s="18"/>
      <c r="BH4484" s="18"/>
      <c r="BI4484" s="18"/>
      <c r="BJ4484" s="18"/>
      <c r="BK4484" s="18"/>
      <c r="BL4484" s="18"/>
      <c r="BM4484" s="18"/>
      <c r="BN4484" s="18"/>
      <c r="BO4484" s="18"/>
      <c r="BP4484" s="18"/>
      <c r="BQ4484" s="18"/>
    </row>
    <row r="4485" spans="6:69" x14ac:dyDescent="0.25">
      <c r="F4485" s="18"/>
      <c r="G4485" s="18"/>
      <c r="H4485" s="252"/>
      <c r="I4485" s="18"/>
      <c r="J4485" s="18"/>
      <c r="W4485" s="215"/>
      <c r="X4485" s="18"/>
      <c r="Y4485" s="31"/>
      <c r="Z4485" s="31"/>
      <c r="AA4485" s="43"/>
      <c r="AB4485" s="18"/>
      <c r="AC4485" s="18"/>
      <c r="AE4485" s="18"/>
      <c r="AF4485" s="18"/>
      <c r="AG4485" s="18"/>
      <c r="AI4485" s="18"/>
      <c r="AK4485" s="18"/>
      <c r="AL4485" s="18"/>
      <c r="AN4485" s="36"/>
      <c r="AO4485" s="36"/>
      <c r="AP4485" s="36"/>
      <c r="AQ4485" s="36"/>
      <c r="AR4485" s="36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G4485" s="18"/>
      <c r="BH4485" s="18"/>
      <c r="BI4485" s="18"/>
      <c r="BJ4485" s="18"/>
      <c r="BK4485" s="18"/>
      <c r="BL4485" s="18"/>
      <c r="BM4485" s="18"/>
      <c r="BN4485" s="18"/>
      <c r="BO4485" s="18"/>
      <c r="BP4485" s="18"/>
      <c r="BQ4485" s="18"/>
    </row>
    <row r="4486" spans="6:69" x14ac:dyDescent="0.25">
      <c r="F4486" s="18"/>
      <c r="G4486" s="18"/>
      <c r="H4486" s="252"/>
      <c r="I4486" s="18"/>
      <c r="J4486" s="18"/>
      <c r="W4486" s="215"/>
      <c r="X4486" s="18"/>
      <c r="Y4486" s="31"/>
      <c r="Z4486" s="31"/>
      <c r="AA4486" s="43"/>
      <c r="AB4486" s="18"/>
      <c r="AC4486" s="18"/>
      <c r="AE4486" s="18"/>
      <c r="AF4486" s="18"/>
      <c r="AG4486" s="18"/>
      <c r="AI4486" s="18"/>
      <c r="AK4486" s="18"/>
      <c r="AL4486" s="18"/>
      <c r="AN4486" s="36"/>
      <c r="AO4486" s="36"/>
      <c r="AP4486" s="36"/>
      <c r="AQ4486" s="36"/>
      <c r="AR4486" s="36"/>
      <c r="AS4486" s="18"/>
      <c r="AT4486" s="18"/>
      <c r="AU4486" s="18"/>
      <c r="AV4486" s="18"/>
      <c r="AW4486" s="18"/>
      <c r="AX4486" s="18"/>
      <c r="AY4486" s="18"/>
      <c r="AZ4486" s="18"/>
      <c r="BA4486" s="18"/>
      <c r="BB4486" s="18"/>
      <c r="BC4486" s="18"/>
      <c r="BD4486" s="18"/>
      <c r="BE4486" s="18"/>
      <c r="BF4486" s="18"/>
      <c r="BG4486" s="18"/>
      <c r="BH4486" s="18"/>
      <c r="BI4486" s="18"/>
      <c r="BJ4486" s="18"/>
      <c r="BK4486" s="18"/>
      <c r="BL4486" s="18"/>
      <c r="BM4486" s="18"/>
      <c r="BN4486" s="18"/>
      <c r="BO4486" s="18"/>
      <c r="BP4486" s="18"/>
      <c r="BQ4486" s="18"/>
    </row>
    <row r="4487" spans="6:69" x14ac:dyDescent="0.25">
      <c r="F4487" s="18"/>
      <c r="G4487" s="18"/>
      <c r="H4487" s="252"/>
      <c r="I4487" s="18"/>
      <c r="J4487" s="18"/>
      <c r="W4487" s="215"/>
      <c r="X4487" s="18"/>
      <c r="Y4487" s="31"/>
      <c r="Z4487" s="31"/>
      <c r="AA4487" s="43"/>
      <c r="AB4487" s="18"/>
      <c r="AC4487" s="18"/>
      <c r="AE4487" s="18"/>
      <c r="AF4487" s="18"/>
      <c r="AG4487" s="18"/>
      <c r="AI4487" s="18"/>
      <c r="AK4487" s="18"/>
      <c r="AL4487" s="18"/>
      <c r="AN4487" s="36"/>
      <c r="AO4487" s="36"/>
      <c r="AP4487" s="36"/>
      <c r="AQ4487" s="36"/>
      <c r="AR4487" s="36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G4487" s="18"/>
      <c r="BH4487" s="18"/>
      <c r="BI4487" s="18"/>
      <c r="BJ4487" s="18"/>
      <c r="BK4487" s="18"/>
      <c r="BL4487" s="18"/>
      <c r="BM4487" s="18"/>
      <c r="BN4487" s="18"/>
      <c r="BO4487" s="18"/>
      <c r="BP4487" s="18"/>
      <c r="BQ4487" s="18"/>
    </row>
    <row r="4488" spans="6:69" x14ac:dyDescent="0.25">
      <c r="F4488" s="18"/>
      <c r="G4488" s="18"/>
      <c r="H4488" s="252"/>
      <c r="I4488" s="18"/>
      <c r="J4488" s="18"/>
      <c r="W4488" s="215"/>
      <c r="X4488" s="18"/>
      <c r="Y4488" s="31"/>
      <c r="Z4488" s="31"/>
      <c r="AA4488" s="43"/>
      <c r="AB4488" s="18"/>
      <c r="AC4488" s="18"/>
      <c r="AE4488" s="18"/>
      <c r="AF4488" s="18"/>
      <c r="AG4488" s="18"/>
      <c r="AI4488" s="18"/>
      <c r="AK4488" s="18"/>
      <c r="AL4488" s="18"/>
      <c r="AN4488" s="36"/>
      <c r="AO4488" s="36"/>
      <c r="AP4488" s="36"/>
      <c r="AQ4488" s="36"/>
      <c r="AR4488" s="36"/>
      <c r="AS4488" s="18"/>
      <c r="AT4488" s="18"/>
      <c r="AU4488" s="18"/>
      <c r="AV4488" s="18"/>
      <c r="AW4488" s="18"/>
      <c r="AX4488" s="18"/>
      <c r="AY4488" s="18"/>
      <c r="AZ4488" s="18"/>
      <c r="BA4488" s="18"/>
      <c r="BB4488" s="18"/>
      <c r="BC4488" s="18"/>
      <c r="BD4488" s="18"/>
      <c r="BE4488" s="18"/>
      <c r="BF4488" s="18"/>
      <c r="BG4488" s="18"/>
      <c r="BH4488" s="18"/>
      <c r="BI4488" s="18"/>
      <c r="BJ4488" s="18"/>
      <c r="BK4488" s="18"/>
      <c r="BL4488" s="18"/>
      <c r="BM4488" s="18"/>
      <c r="BN4488" s="18"/>
      <c r="BO4488" s="18"/>
      <c r="BP4488" s="18"/>
      <c r="BQ4488" s="18"/>
    </row>
    <row r="4489" spans="6:69" x14ac:dyDescent="0.25">
      <c r="F4489" s="18"/>
      <c r="G4489" s="18"/>
      <c r="H4489" s="252"/>
      <c r="I4489" s="18"/>
      <c r="J4489" s="18"/>
      <c r="W4489" s="215"/>
      <c r="X4489" s="18"/>
      <c r="Y4489" s="31"/>
      <c r="Z4489" s="31"/>
      <c r="AA4489" s="43"/>
      <c r="AB4489" s="18"/>
      <c r="AC4489" s="18"/>
      <c r="AE4489" s="18"/>
      <c r="AF4489" s="18"/>
      <c r="AG4489" s="18"/>
      <c r="AI4489" s="18"/>
      <c r="AK4489" s="18"/>
      <c r="AL4489" s="18"/>
      <c r="AN4489" s="36"/>
      <c r="AO4489" s="36"/>
      <c r="AP4489" s="36"/>
      <c r="AQ4489" s="36"/>
      <c r="AR4489" s="36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G4489" s="18"/>
      <c r="BH4489" s="18"/>
      <c r="BI4489" s="18"/>
      <c r="BJ4489" s="18"/>
      <c r="BK4489" s="18"/>
      <c r="BL4489" s="18"/>
      <c r="BM4489" s="18"/>
      <c r="BN4489" s="18"/>
      <c r="BO4489" s="18"/>
      <c r="BP4489" s="18"/>
      <c r="BQ4489" s="18"/>
    </row>
    <row r="4490" spans="6:69" x14ac:dyDescent="0.25">
      <c r="F4490" s="18"/>
      <c r="G4490" s="18"/>
      <c r="H4490" s="252"/>
      <c r="I4490" s="18"/>
      <c r="J4490" s="18"/>
      <c r="W4490" s="215"/>
      <c r="X4490" s="18"/>
      <c r="Y4490" s="31"/>
      <c r="Z4490" s="31"/>
      <c r="AA4490" s="43"/>
      <c r="AB4490" s="18"/>
      <c r="AC4490" s="18"/>
      <c r="AE4490" s="18"/>
      <c r="AF4490" s="18"/>
      <c r="AG4490" s="18"/>
      <c r="AI4490" s="18"/>
      <c r="AK4490" s="18"/>
      <c r="AL4490" s="18"/>
      <c r="AN4490" s="36"/>
      <c r="AO4490" s="36"/>
      <c r="AP4490" s="36"/>
      <c r="AQ4490" s="36"/>
      <c r="AR4490" s="36"/>
      <c r="AS4490" s="18"/>
      <c r="AT4490" s="18"/>
      <c r="AU4490" s="18"/>
      <c r="AV4490" s="18"/>
      <c r="AW4490" s="18"/>
      <c r="AX4490" s="18"/>
      <c r="AY4490" s="18"/>
      <c r="AZ4490" s="18"/>
      <c r="BA4490" s="18"/>
      <c r="BB4490" s="18"/>
      <c r="BC4490" s="18"/>
      <c r="BD4490" s="18"/>
      <c r="BE4490" s="18"/>
      <c r="BF4490" s="18"/>
      <c r="BG4490" s="18"/>
      <c r="BH4490" s="18"/>
      <c r="BI4490" s="18"/>
      <c r="BJ4490" s="18"/>
      <c r="BK4490" s="18"/>
      <c r="BL4490" s="18"/>
      <c r="BM4490" s="18"/>
      <c r="BN4490" s="18"/>
      <c r="BO4490" s="18"/>
      <c r="BP4490" s="18"/>
      <c r="BQ4490" s="18"/>
    </row>
    <row r="4491" spans="6:69" x14ac:dyDescent="0.25">
      <c r="F4491" s="18"/>
      <c r="G4491" s="18"/>
      <c r="H4491" s="252"/>
      <c r="I4491" s="18"/>
      <c r="J4491" s="18"/>
      <c r="W4491" s="215"/>
      <c r="X4491" s="18"/>
      <c r="Y4491" s="31"/>
      <c r="Z4491" s="31"/>
      <c r="AA4491" s="43"/>
      <c r="AB4491" s="18"/>
      <c r="AC4491" s="18"/>
      <c r="AE4491" s="18"/>
      <c r="AF4491" s="18"/>
      <c r="AG4491" s="18"/>
      <c r="AI4491" s="18"/>
      <c r="AK4491" s="18"/>
      <c r="AL4491" s="18"/>
      <c r="AN4491" s="36"/>
      <c r="AO4491" s="36"/>
      <c r="AP4491" s="36"/>
      <c r="AQ4491" s="36"/>
      <c r="AR4491" s="36"/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G4491" s="18"/>
      <c r="BH4491" s="18"/>
      <c r="BI4491" s="18"/>
      <c r="BJ4491" s="18"/>
      <c r="BK4491" s="18"/>
      <c r="BL4491" s="18"/>
      <c r="BM4491" s="18"/>
      <c r="BN4491" s="18"/>
      <c r="BO4491" s="18"/>
      <c r="BP4491" s="18"/>
      <c r="BQ4491" s="18"/>
    </row>
    <row r="4492" spans="6:69" x14ac:dyDescent="0.25">
      <c r="F4492" s="18"/>
      <c r="G4492" s="18"/>
      <c r="H4492" s="252"/>
      <c r="I4492" s="18"/>
      <c r="J4492" s="18"/>
      <c r="W4492" s="215"/>
      <c r="X4492" s="18"/>
      <c r="Y4492" s="31"/>
      <c r="Z4492" s="31"/>
      <c r="AA4492" s="43"/>
      <c r="AB4492" s="18"/>
      <c r="AC4492" s="18"/>
      <c r="AE4492" s="18"/>
      <c r="AF4492" s="18"/>
      <c r="AG4492" s="18"/>
      <c r="AI4492" s="18"/>
      <c r="AK4492" s="18"/>
      <c r="AL4492" s="18"/>
      <c r="AN4492" s="36"/>
      <c r="AO4492" s="36"/>
      <c r="AP4492" s="36"/>
      <c r="AQ4492" s="36"/>
      <c r="AR4492" s="36"/>
      <c r="AS4492" s="18"/>
      <c r="AT4492" s="18"/>
      <c r="AU4492" s="18"/>
      <c r="AV4492" s="18"/>
      <c r="AW4492" s="18"/>
      <c r="AX4492" s="18"/>
      <c r="AY4492" s="18"/>
      <c r="AZ4492" s="18"/>
      <c r="BA4492" s="18"/>
      <c r="BB4492" s="18"/>
      <c r="BC4492" s="18"/>
      <c r="BD4492" s="18"/>
      <c r="BE4492" s="18"/>
      <c r="BF4492" s="18"/>
      <c r="BG4492" s="18"/>
      <c r="BH4492" s="18"/>
      <c r="BI4492" s="18"/>
      <c r="BJ4492" s="18"/>
      <c r="BK4492" s="18"/>
      <c r="BL4492" s="18"/>
      <c r="BM4492" s="18"/>
      <c r="BN4492" s="18"/>
      <c r="BO4492" s="18"/>
      <c r="BP4492" s="18"/>
      <c r="BQ4492" s="18"/>
    </row>
    <row r="4493" spans="6:69" x14ac:dyDescent="0.25">
      <c r="F4493" s="18"/>
      <c r="G4493" s="18"/>
      <c r="H4493" s="252"/>
      <c r="I4493" s="18"/>
      <c r="J4493" s="18"/>
      <c r="W4493" s="215"/>
      <c r="X4493" s="18"/>
      <c r="Y4493" s="31"/>
      <c r="Z4493" s="31"/>
      <c r="AA4493" s="43"/>
      <c r="AB4493" s="18"/>
      <c r="AC4493" s="18"/>
      <c r="AE4493" s="18"/>
      <c r="AF4493" s="18"/>
      <c r="AG4493" s="18"/>
      <c r="AI4493" s="18"/>
      <c r="AK4493" s="18"/>
      <c r="AL4493" s="18"/>
      <c r="AN4493" s="36"/>
      <c r="AO4493" s="36"/>
      <c r="AP4493" s="36"/>
      <c r="AQ4493" s="36"/>
      <c r="AR4493" s="36"/>
      <c r="AS4493" s="18"/>
      <c r="AT4493" s="18"/>
      <c r="AU4493" s="18"/>
      <c r="AV4493" s="18"/>
      <c r="AW4493" s="18"/>
      <c r="AX4493" s="18"/>
      <c r="AY4493" s="18"/>
      <c r="AZ4493" s="18"/>
      <c r="BA4493" s="18"/>
      <c r="BB4493" s="18"/>
      <c r="BC4493" s="18"/>
      <c r="BD4493" s="18"/>
      <c r="BE4493" s="18"/>
      <c r="BF4493" s="18"/>
      <c r="BG4493" s="18"/>
      <c r="BH4493" s="18"/>
      <c r="BI4493" s="18"/>
      <c r="BJ4493" s="18"/>
      <c r="BK4493" s="18"/>
      <c r="BL4493" s="18"/>
      <c r="BM4493" s="18"/>
      <c r="BN4493" s="18"/>
      <c r="BO4493" s="18"/>
      <c r="BP4493" s="18"/>
      <c r="BQ4493" s="18"/>
    </row>
    <row r="4494" spans="6:69" x14ac:dyDescent="0.25">
      <c r="F4494" s="18"/>
      <c r="G4494" s="18"/>
      <c r="H4494" s="252"/>
      <c r="I4494" s="18"/>
      <c r="J4494" s="18"/>
      <c r="W4494" s="215"/>
      <c r="X4494" s="18"/>
      <c r="Y4494" s="31"/>
      <c r="Z4494" s="31"/>
      <c r="AA4494" s="43"/>
      <c r="AB4494" s="18"/>
      <c r="AC4494" s="18"/>
      <c r="AE4494" s="18"/>
      <c r="AF4494" s="18"/>
      <c r="AG4494" s="18"/>
      <c r="AI4494" s="18"/>
      <c r="AK4494" s="18"/>
      <c r="AL4494" s="18"/>
      <c r="AN4494" s="36"/>
      <c r="AO4494" s="36"/>
      <c r="AP4494" s="36"/>
      <c r="AQ4494" s="36"/>
      <c r="AR4494" s="36"/>
      <c r="AS4494" s="18"/>
      <c r="AT4494" s="18"/>
      <c r="AU4494" s="18"/>
      <c r="AV4494" s="18"/>
      <c r="AW4494" s="18"/>
      <c r="AX4494" s="18"/>
      <c r="AY4494" s="18"/>
      <c r="AZ4494" s="18"/>
      <c r="BA4494" s="18"/>
      <c r="BB4494" s="18"/>
      <c r="BC4494" s="18"/>
      <c r="BD4494" s="18"/>
      <c r="BE4494" s="18"/>
      <c r="BF4494" s="18"/>
      <c r="BG4494" s="18"/>
      <c r="BH4494" s="18"/>
      <c r="BI4494" s="18"/>
      <c r="BJ4494" s="18"/>
      <c r="BK4494" s="18"/>
      <c r="BL4494" s="18"/>
      <c r="BM4494" s="18"/>
      <c r="BN4494" s="18"/>
      <c r="BO4494" s="18"/>
      <c r="BP4494" s="18"/>
      <c r="BQ4494" s="18"/>
    </row>
    <row r="4495" spans="6:69" x14ac:dyDescent="0.25">
      <c r="F4495" s="18"/>
      <c r="G4495" s="18"/>
      <c r="H4495" s="252"/>
      <c r="I4495" s="18"/>
      <c r="J4495" s="18"/>
      <c r="W4495" s="215"/>
      <c r="X4495" s="18"/>
      <c r="Y4495" s="31"/>
      <c r="Z4495" s="31"/>
      <c r="AA4495" s="43"/>
      <c r="AB4495" s="18"/>
      <c r="AC4495" s="18"/>
      <c r="AE4495" s="18"/>
      <c r="AF4495" s="18"/>
      <c r="AG4495" s="18"/>
      <c r="AI4495" s="18"/>
      <c r="AK4495" s="18"/>
      <c r="AL4495" s="18"/>
      <c r="AN4495" s="36"/>
      <c r="AO4495" s="36"/>
      <c r="AP4495" s="36"/>
      <c r="AQ4495" s="36"/>
      <c r="AR4495" s="36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G4495" s="18"/>
      <c r="BH4495" s="18"/>
      <c r="BI4495" s="18"/>
      <c r="BJ4495" s="18"/>
      <c r="BK4495" s="18"/>
      <c r="BL4495" s="18"/>
      <c r="BM4495" s="18"/>
      <c r="BN4495" s="18"/>
      <c r="BO4495" s="18"/>
      <c r="BP4495" s="18"/>
      <c r="BQ4495" s="18"/>
    </row>
    <row r="4496" spans="6:69" x14ac:dyDescent="0.25">
      <c r="F4496" s="18"/>
      <c r="G4496" s="18"/>
      <c r="H4496" s="252"/>
      <c r="I4496" s="18"/>
      <c r="J4496" s="18"/>
      <c r="W4496" s="215"/>
      <c r="X4496" s="18"/>
      <c r="Y4496" s="31"/>
      <c r="Z4496" s="31"/>
      <c r="AA4496" s="43"/>
      <c r="AB4496" s="18"/>
      <c r="AC4496" s="18"/>
      <c r="AE4496" s="18"/>
      <c r="AF4496" s="18"/>
      <c r="AG4496" s="18"/>
      <c r="AI4496" s="18"/>
      <c r="AK4496" s="18"/>
      <c r="AL4496" s="18"/>
      <c r="AN4496" s="36"/>
      <c r="AO4496" s="36"/>
      <c r="AP4496" s="36"/>
      <c r="AQ4496" s="36"/>
      <c r="AR4496" s="36"/>
      <c r="AS4496" s="18"/>
      <c r="AT4496" s="18"/>
      <c r="AU4496" s="18"/>
      <c r="AV4496" s="18"/>
      <c r="AW4496" s="18"/>
      <c r="AX4496" s="18"/>
      <c r="AY4496" s="18"/>
      <c r="AZ4496" s="18"/>
      <c r="BA4496" s="18"/>
      <c r="BB4496" s="18"/>
      <c r="BC4496" s="18"/>
      <c r="BD4496" s="18"/>
      <c r="BE4496" s="18"/>
      <c r="BF4496" s="18"/>
      <c r="BG4496" s="18"/>
      <c r="BH4496" s="18"/>
      <c r="BI4496" s="18"/>
      <c r="BJ4496" s="18"/>
      <c r="BK4496" s="18"/>
      <c r="BL4496" s="18"/>
      <c r="BM4496" s="18"/>
      <c r="BN4496" s="18"/>
      <c r="BO4496" s="18"/>
      <c r="BP4496" s="18"/>
      <c r="BQ4496" s="18"/>
    </row>
    <row r="4497" spans="6:69" x14ac:dyDescent="0.25">
      <c r="F4497" s="18"/>
      <c r="G4497" s="18"/>
      <c r="H4497" s="252"/>
      <c r="I4497" s="18"/>
      <c r="J4497" s="18"/>
      <c r="W4497" s="215"/>
      <c r="X4497" s="18"/>
      <c r="Y4497" s="31"/>
      <c r="Z4497" s="31"/>
      <c r="AA4497" s="43"/>
      <c r="AB4497" s="18"/>
      <c r="AC4497" s="18"/>
      <c r="AE4497" s="18"/>
      <c r="AF4497" s="18"/>
      <c r="AG4497" s="18"/>
      <c r="AI4497" s="18"/>
      <c r="AK4497" s="18"/>
      <c r="AL4497" s="18"/>
      <c r="AN4497" s="36"/>
      <c r="AO4497" s="36"/>
      <c r="AP4497" s="36"/>
      <c r="AQ4497" s="36"/>
      <c r="AR4497" s="36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G4497" s="18"/>
      <c r="BH4497" s="18"/>
      <c r="BI4497" s="18"/>
      <c r="BJ4497" s="18"/>
      <c r="BK4497" s="18"/>
      <c r="BL4497" s="18"/>
      <c r="BM4497" s="18"/>
      <c r="BN4497" s="18"/>
      <c r="BO4497" s="18"/>
      <c r="BP4497" s="18"/>
      <c r="BQ4497" s="18"/>
    </row>
    <row r="4498" spans="6:69" x14ac:dyDescent="0.25">
      <c r="F4498" s="18"/>
      <c r="G4498" s="18"/>
      <c r="H4498" s="252"/>
      <c r="I4498" s="18"/>
      <c r="J4498" s="18"/>
      <c r="W4498" s="215"/>
      <c r="X4498" s="18"/>
      <c r="Y4498" s="31"/>
      <c r="Z4498" s="31"/>
      <c r="AA4498" s="43"/>
      <c r="AB4498" s="18"/>
      <c r="AC4498" s="18"/>
      <c r="AE4498" s="18"/>
      <c r="AF4498" s="18"/>
      <c r="AG4498" s="18"/>
      <c r="AI4498" s="18"/>
      <c r="AK4498" s="18"/>
      <c r="AL4498" s="18"/>
      <c r="AN4498" s="36"/>
      <c r="AO4498" s="36"/>
      <c r="AP4498" s="36"/>
      <c r="AQ4498" s="36"/>
      <c r="AR4498" s="36"/>
      <c r="AS4498" s="18"/>
      <c r="AT4498" s="18"/>
      <c r="AU4498" s="18"/>
      <c r="AV4498" s="18"/>
      <c r="AW4498" s="18"/>
      <c r="AX4498" s="18"/>
      <c r="AY4498" s="18"/>
      <c r="AZ4498" s="18"/>
      <c r="BA4498" s="18"/>
      <c r="BB4498" s="18"/>
      <c r="BC4498" s="18"/>
      <c r="BD4498" s="18"/>
      <c r="BE4498" s="18"/>
      <c r="BF4498" s="18"/>
      <c r="BG4498" s="18"/>
      <c r="BH4498" s="18"/>
      <c r="BI4498" s="18"/>
      <c r="BJ4498" s="18"/>
      <c r="BK4498" s="18"/>
      <c r="BL4498" s="18"/>
      <c r="BM4498" s="18"/>
      <c r="BN4498" s="18"/>
      <c r="BO4498" s="18"/>
      <c r="BP4498" s="18"/>
      <c r="BQ4498" s="18"/>
    </row>
    <row r="4499" spans="6:69" x14ac:dyDescent="0.25">
      <c r="F4499" s="18"/>
      <c r="G4499" s="18"/>
      <c r="H4499" s="252"/>
      <c r="I4499" s="18"/>
      <c r="J4499" s="18"/>
      <c r="W4499" s="215"/>
      <c r="X4499" s="18"/>
      <c r="Y4499" s="31"/>
      <c r="Z4499" s="31"/>
      <c r="AA4499" s="43"/>
      <c r="AB4499" s="18"/>
      <c r="AC4499" s="18"/>
      <c r="AE4499" s="18"/>
      <c r="AF4499" s="18"/>
      <c r="AG4499" s="18"/>
      <c r="AI4499" s="18"/>
      <c r="AK4499" s="18"/>
      <c r="AL4499" s="18"/>
      <c r="AN4499" s="36"/>
      <c r="AO4499" s="36"/>
      <c r="AP4499" s="36"/>
      <c r="AQ4499" s="36"/>
      <c r="AR4499" s="36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G4499" s="18"/>
      <c r="BH4499" s="18"/>
      <c r="BI4499" s="18"/>
      <c r="BJ4499" s="18"/>
      <c r="BK4499" s="18"/>
      <c r="BL4499" s="18"/>
      <c r="BM4499" s="18"/>
      <c r="BN4499" s="18"/>
      <c r="BO4499" s="18"/>
      <c r="BP4499" s="18"/>
      <c r="BQ4499" s="18"/>
    </row>
    <row r="4500" spans="6:69" x14ac:dyDescent="0.25">
      <c r="F4500" s="18"/>
      <c r="G4500" s="18"/>
      <c r="H4500" s="252"/>
      <c r="I4500" s="18"/>
      <c r="J4500" s="18"/>
      <c r="W4500" s="215"/>
      <c r="X4500" s="18"/>
      <c r="Y4500" s="31"/>
      <c r="Z4500" s="31"/>
      <c r="AA4500" s="43"/>
      <c r="AB4500" s="18"/>
      <c r="AC4500" s="18"/>
      <c r="AE4500" s="18"/>
      <c r="AF4500" s="18"/>
      <c r="AG4500" s="18"/>
      <c r="AI4500" s="18"/>
      <c r="AK4500" s="18"/>
      <c r="AL4500" s="18"/>
      <c r="AN4500" s="36"/>
      <c r="AO4500" s="36"/>
      <c r="AP4500" s="36"/>
      <c r="AQ4500" s="36"/>
      <c r="AR4500" s="36"/>
      <c r="AS4500" s="18"/>
      <c r="AT4500" s="18"/>
      <c r="AU4500" s="18"/>
      <c r="AV4500" s="18"/>
      <c r="AW4500" s="18"/>
      <c r="AX4500" s="18"/>
      <c r="AY4500" s="18"/>
      <c r="AZ4500" s="18"/>
      <c r="BA4500" s="18"/>
      <c r="BB4500" s="18"/>
      <c r="BC4500" s="18"/>
      <c r="BD4500" s="18"/>
      <c r="BE4500" s="18"/>
      <c r="BF4500" s="18"/>
      <c r="BG4500" s="18"/>
      <c r="BH4500" s="18"/>
      <c r="BI4500" s="18"/>
      <c r="BJ4500" s="18"/>
      <c r="BK4500" s="18"/>
      <c r="BL4500" s="18"/>
      <c r="BM4500" s="18"/>
      <c r="BN4500" s="18"/>
      <c r="BO4500" s="18"/>
      <c r="BP4500" s="18"/>
      <c r="BQ4500" s="18"/>
    </row>
    <row r="4501" spans="6:69" x14ac:dyDescent="0.25">
      <c r="F4501" s="18"/>
      <c r="G4501" s="18"/>
      <c r="H4501" s="252"/>
      <c r="I4501" s="18"/>
      <c r="J4501" s="18"/>
      <c r="W4501" s="215"/>
      <c r="X4501" s="18"/>
      <c r="Y4501" s="31"/>
      <c r="Z4501" s="31"/>
      <c r="AA4501" s="43"/>
      <c r="AB4501" s="18"/>
      <c r="AC4501" s="18"/>
      <c r="AE4501" s="18"/>
      <c r="AF4501" s="18"/>
      <c r="AG4501" s="18"/>
      <c r="AI4501" s="18"/>
      <c r="AK4501" s="18"/>
      <c r="AL4501" s="18"/>
      <c r="AN4501" s="36"/>
      <c r="AO4501" s="36"/>
      <c r="AP4501" s="36"/>
      <c r="AQ4501" s="36"/>
      <c r="AR4501" s="36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G4501" s="18"/>
      <c r="BH4501" s="18"/>
      <c r="BI4501" s="18"/>
      <c r="BJ4501" s="18"/>
      <c r="BK4501" s="18"/>
      <c r="BL4501" s="18"/>
      <c r="BM4501" s="18"/>
      <c r="BN4501" s="18"/>
      <c r="BO4501" s="18"/>
      <c r="BP4501" s="18"/>
      <c r="BQ4501" s="18"/>
    </row>
    <row r="4502" spans="6:69" x14ac:dyDescent="0.25">
      <c r="F4502" s="18"/>
      <c r="G4502" s="18"/>
      <c r="H4502" s="252"/>
      <c r="I4502" s="18"/>
      <c r="J4502" s="18"/>
      <c r="W4502" s="215"/>
      <c r="X4502" s="18"/>
      <c r="Y4502" s="31"/>
      <c r="Z4502" s="31"/>
      <c r="AA4502" s="43"/>
      <c r="AB4502" s="18"/>
      <c r="AC4502" s="18"/>
      <c r="AE4502" s="18"/>
      <c r="AF4502" s="18"/>
      <c r="AG4502" s="18"/>
      <c r="AI4502" s="18"/>
      <c r="AK4502" s="18"/>
      <c r="AL4502" s="18"/>
      <c r="AN4502" s="36"/>
      <c r="AO4502" s="36"/>
      <c r="AP4502" s="36"/>
      <c r="AQ4502" s="36"/>
      <c r="AR4502" s="36"/>
      <c r="AS4502" s="18"/>
      <c r="AT4502" s="18"/>
      <c r="AU4502" s="18"/>
      <c r="AV4502" s="18"/>
      <c r="AW4502" s="18"/>
      <c r="AX4502" s="18"/>
      <c r="AY4502" s="18"/>
      <c r="AZ4502" s="18"/>
      <c r="BA4502" s="18"/>
      <c r="BB4502" s="18"/>
      <c r="BC4502" s="18"/>
      <c r="BD4502" s="18"/>
      <c r="BE4502" s="18"/>
      <c r="BF4502" s="18"/>
      <c r="BG4502" s="18"/>
      <c r="BH4502" s="18"/>
      <c r="BI4502" s="18"/>
      <c r="BJ4502" s="18"/>
      <c r="BK4502" s="18"/>
      <c r="BL4502" s="18"/>
      <c r="BM4502" s="18"/>
      <c r="BN4502" s="18"/>
      <c r="BO4502" s="18"/>
      <c r="BP4502" s="18"/>
      <c r="BQ4502" s="18"/>
    </row>
    <row r="4503" spans="6:69" x14ac:dyDescent="0.25">
      <c r="F4503" s="18"/>
      <c r="G4503" s="18"/>
      <c r="H4503" s="252"/>
      <c r="I4503" s="18"/>
      <c r="J4503" s="18"/>
      <c r="W4503" s="215"/>
      <c r="X4503" s="18"/>
      <c r="Y4503" s="31"/>
      <c r="Z4503" s="31"/>
      <c r="AA4503" s="43"/>
      <c r="AB4503" s="18"/>
      <c r="AC4503" s="18"/>
      <c r="AE4503" s="18"/>
      <c r="AF4503" s="18"/>
      <c r="AG4503" s="18"/>
      <c r="AI4503" s="18"/>
      <c r="AK4503" s="18"/>
      <c r="AL4503" s="18"/>
      <c r="AN4503" s="36"/>
      <c r="AO4503" s="36"/>
      <c r="AP4503" s="36"/>
      <c r="AQ4503" s="36"/>
      <c r="AR4503" s="36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G4503" s="18"/>
      <c r="BH4503" s="18"/>
      <c r="BI4503" s="18"/>
      <c r="BJ4503" s="18"/>
      <c r="BK4503" s="18"/>
      <c r="BL4503" s="18"/>
      <c r="BM4503" s="18"/>
      <c r="BN4503" s="18"/>
      <c r="BO4503" s="18"/>
      <c r="BP4503" s="18"/>
      <c r="BQ4503" s="18"/>
    </row>
    <row r="4504" spans="6:69" x14ac:dyDescent="0.25">
      <c r="F4504" s="18"/>
      <c r="G4504" s="18"/>
      <c r="H4504" s="252"/>
      <c r="I4504" s="18"/>
      <c r="J4504" s="18"/>
      <c r="W4504" s="215"/>
      <c r="X4504" s="18"/>
      <c r="Y4504" s="31"/>
      <c r="Z4504" s="31"/>
      <c r="AA4504" s="43"/>
      <c r="AB4504" s="18"/>
      <c r="AC4504" s="18"/>
      <c r="AE4504" s="18"/>
      <c r="AF4504" s="18"/>
      <c r="AG4504" s="18"/>
      <c r="AI4504" s="18"/>
      <c r="AK4504" s="18"/>
      <c r="AL4504" s="18"/>
      <c r="AN4504" s="36"/>
      <c r="AO4504" s="36"/>
      <c r="AP4504" s="36"/>
      <c r="AQ4504" s="36"/>
      <c r="AR4504" s="36"/>
      <c r="AS4504" s="18"/>
      <c r="AT4504" s="18"/>
      <c r="AU4504" s="18"/>
      <c r="AV4504" s="18"/>
      <c r="AW4504" s="18"/>
      <c r="AX4504" s="18"/>
      <c r="AY4504" s="18"/>
      <c r="AZ4504" s="18"/>
      <c r="BA4504" s="18"/>
      <c r="BB4504" s="18"/>
      <c r="BC4504" s="18"/>
      <c r="BD4504" s="18"/>
      <c r="BE4504" s="18"/>
      <c r="BF4504" s="18"/>
      <c r="BG4504" s="18"/>
      <c r="BH4504" s="18"/>
      <c r="BI4504" s="18"/>
      <c r="BJ4504" s="18"/>
      <c r="BK4504" s="18"/>
      <c r="BL4504" s="18"/>
      <c r="BM4504" s="18"/>
      <c r="BN4504" s="18"/>
      <c r="BO4504" s="18"/>
      <c r="BP4504" s="18"/>
      <c r="BQ4504" s="18"/>
    </row>
    <row r="4505" spans="6:69" x14ac:dyDescent="0.25">
      <c r="F4505" s="18"/>
      <c r="G4505" s="18"/>
      <c r="H4505" s="252"/>
      <c r="I4505" s="18"/>
      <c r="J4505" s="18"/>
      <c r="W4505" s="215"/>
      <c r="X4505" s="18"/>
      <c r="Y4505" s="31"/>
      <c r="Z4505" s="31"/>
      <c r="AA4505" s="43"/>
      <c r="AB4505" s="18"/>
      <c r="AC4505" s="18"/>
      <c r="AE4505" s="18"/>
      <c r="AF4505" s="18"/>
      <c r="AG4505" s="18"/>
      <c r="AI4505" s="18"/>
      <c r="AK4505" s="18"/>
      <c r="AL4505" s="18"/>
      <c r="AN4505" s="36"/>
      <c r="AO4505" s="36"/>
      <c r="AP4505" s="36"/>
      <c r="AQ4505" s="36"/>
      <c r="AR4505" s="36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/>
      <c r="BD4505" s="18"/>
      <c r="BE4505" s="18"/>
      <c r="BF4505" s="18"/>
      <c r="BG4505" s="18"/>
      <c r="BH4505" s="18"/>
      <c r="BI4505" s="18"/>
      <c r="BJ4505" s="18"/>
      <c r="BK4505" s="18"/>
      <c r="BL4505" s="18"/>
      <c r="BM4505" s="18"/>
      <c r="BN4505" s="18"/>
      <c r="BO4505" s="18"/>
      <c r="BP4505" s="18"/>
      <c r="BQ4505" s="18"/>
    </row>
    <row r="4506" spans="6:69" x14ac:dyDescent="0.25">
      <c r="F4506" s="18"/>
      <c r="G4506" s="18"/>
      <c r="H4506" s="252"/>
      <c r="I4506" s="18"/>
      <c r="J4506" s="18"/>
      <c r="W4506" s="215"/>
      <c r="X4506" s="18"/>
      <c r="Y4506" s="31"/>
      <c r="Z4506" s="31"/>
      <c r="AA4506" s="43"/>
      <c r="AB4506" s="18"/>
      <c r="AC4506" s="18"/>
      <c r="AE4506" s="18"/>
      <c r="AF4506" s="18"/>
      <c r="AG4506" s="18"/>
      <c r="AI4506" s="18"/>
      <c r="AK4506" s="18"/>
      <c r="AL4506" s="18"/>
      <c r="AN4506" s="36"/>
      <c r="AO4506" s="36"/>
      <c r="AP4506" s="36"/>
      <c r="AQ4506" s="36"/>
      <c r="AR4506" s="36"/>
      <c r="AS4506" s="18"/>
      <c r="AT4506" s="18"/>
      <c r="AU4506" s="18"/>
      <c r="AV4506" s="18"/>
      <c r="AW4506" s="18"/>
      <c r="AX4506" s="18"/>
      <c r="AY4506" s="18"/>
      <c r="AZ4506" s="18"/>
      <c r="BA4506" s="18"/>
      <c r="BB4506" s="18"/>
      <c r="BC4506" s="18"/>
      <c r="BD4506" s="18"/>
      <c r="BE4506" s="18"/>
      <c r="BF4506" s="18"/>
      <c r="BG4506" s="18"/>
      <c r="BH4506" s="18"/>
      <c r="BI4506" s="18"/>
      <c r="BJ4506" s="18"/>
      <c r="BK4506" s="18"/>
      <c r="BL4506" s="18"/>
      <c r="BM4506" s="18"/>
      <c r="BN4506" s="18"/>
      <c r="BO4506" s="18"/>
      <c r="BP4506" s="18"/>
      <c r="BQ4506" s="18"/>
    </row>
    <row r="4507" spans="6:69" x14ac:dyDescent="0.25">
      <c r="F4507" s="18"/>
      <c r="G4507" s="18"/>
      <c r="H4507" s="252"/>
      <c r="I4507" s="18"/>
      <c r="J4507" s="18"/>
      <c r="W4507" s="215"/>
      <c r="X4507" s="18"/>
      <c r="Y4507" s="31"/>
      <c r="Z4507" s="31"/>
      <c r="AA4507" s="43"/>
      <c r="AB4507" s="18"/>
      <c r="AC4507" s="18"/>
      <c r="AE4507" s="18"/>
      <c r="AF4507" s="18"/>
      <c r="AG4507" s="18"/>
      <c r="AI4507" s="18"/>
      <c r="AK4507" s="18"/>
      <c r="AL4507" s="18"/>
      <c r="AN4507" s="36"/>
      <c r="AO4507" s="36"/>
      <c r="AP4507" s="36"/>
      <c r="AQ4507" s="36"/>
      <c r="AR4507" s="36"/>
      <c r="AS4507" s="18"/>
      <c r="AT4507" s="18"/>
      <c r="AU4507" s="18"/>
      <c r="AV4507" s="18"/>
      <c r="AW4507" s="18"/>
      <c r="AX4507" s="18"/>
      <c r="AY4507" s="18"/>
      <c r="AZ4507" s="18"/>
      <c r="BA4507" s="18"/>
      <c r="BB4507" s="18"/>
      <c r="BC4507" s="18"/>
      <c r="BD4507" s="18"/>
      <c r="BE4507" s="18"/>
      <c r="BF4507" s="18"/>
      <c r="BG4507" s="18"/>
      <c r="BH4507" s="18"/>
      <c r="BI4507" s="18"/>
      <c r="BJ4507" s="18"/>
      <c r="BK4507" s="18"/>
      <c r="BL4507" s="18"/>
      <c r="BM4507" s="18"/>
      <c r="BN4507" s="18"/>
      <c r="BO4507" s="18"/>
      <c r="BP4507" s="18"/>
      <c r="BQ4507" s="18"/>
    </row>
    <row r="4508" spans="6:69" x14ac:dyDescent="0.25">
      <c r="F4508" s="18"/>
      <c r="G4508" s="18"/>
      <c r="H4508" s="252"/>
      <c r="I4508" s="18"/>
      <c r="J4508" s="18"/>
      <c r="W4508" s="215"/>
      <c r="X4508" s="18"/>
      <c r="Y4508" s="31"/>
      <c r="Z4508" s="31"/>
      <c r="AA4508" s="43"/>
      <c r="AB4508" s="18"/>
      <c r="AC4508" s="18"/>
      <c r="AE4508" s="18"/>
      <c r="AF4508" s="18"/>
      <c r="AG4508" s="18"/>
      <c r="AI4508" s="18"/>
      <c r="AK4508" s="18"/>
      <c r="AL4508" s="18"/>
      <c r="AN4508" s="36"/>
      <c r="AO4508" s="36"/>
      <c r="AP4508" s="36"/>
      <c r="AQ4508" s="36"/>
      <c r="AR4508" s="36"/>
      <c r="AS4508" s="18"/>
      <c r="AT4508" s="18"/>
      <c r="AU4508" s="18"/>
      <c r="AV4508" s="18"/>
      <c r="AW4508" s="18"/>
      <c r="AX4508" s="18"/>
      <c r="AY4508" s="18"/>
      <c r="AZ4508" s="18"/>
      <c r="BA4508" s="18"/>
      <c r="BB4508" s="18"/>
      <c r="BC4508" s="18"/>
      <c r="BD4508" s="18"/>
      <c r="BE4508" s="18"/>
      <c r="BF4508" s="18"/>
      <c r="BG4508" s="18"/>
      <c r="BH4508" s="18"/>
      <c r="BI4508" s="18"/>
      <c r="BJ4508" s="18"/>
      <c r="BK4508" s="18"/>
      <c r="BL4508" s="18"/>
      <c r="BM4508" s="18"/>
      <c r="BN4508" s="18"/>
      <c r="BO4508" s="18"/>
      <c r="BP4508" s="18"/>
      <c r="BQ4508" s="18"/>
    </row>
    <row r="4509" spans="6:69" x14ac:dyDescent="0.25">
      <c r="F4509" s="18"/>
      <c r="G4509" s="18"/>
      <c r="H4509" s="252"/>
      <c r="I4509" s="18"/>
      <c r="J4509" s="18"/>
      <c r="W4509" s="215"/>
      <c r="X4509" s="18"/>
      <c r="Y4509" s="31"/>
      <c r="Z4509" s="31"/>
      <c r="AA4509" s="43"/>
      <c r="AB4509" s="18"/>
      <c r="AC4509" s="18"/>
      <c r="AE4509" s="18"/>
      <c r="AF4509" s="18"/>
      <c r="AG4509" s="18"/>
      <c r="AI4509" s="18"/>
      <c r="AK4509" s="18"/>
      <c r="AL4509" s="18"/>
      <c r="AN4509" s="36"/>
      <c r="AO4509" s="36"/>
      <c r="AP4509" s="36"/>
      <c r="AQ4509" s="36"/>
      <c r="AR4509" s="36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G4509" s="18"/>
      <c r="BH4509" s="18"/>
      <c r="BI4509" s="18"/>
      <c r="BJ4509" s="18"/>
      <c r="BK4509" s="18"/>
      <c r="BL4509" s="18"/>
      <c r="BM4509" s="18"/>
      <c r="BN4509" s="18"/>
      <c r="BO4509" s="18"/>
      <c r="BP4509" s="18"/>
      <c r="BQ4509" s="18"/>
    </row>
    <row r="4510" spans="6:69" x14ac:dyDescent="0.25">
      <c r="F4510" s="18"/>
      <c r="G4510" s="18"/>
      <c r="H4510" s="252"/>
      <c r="I4510" s="18"/>
      <c r="J4510" s="18"/>
      <c r="W4510" s="215"/>
      <c r="X4510" s="18"/>
      <c r="Y4510" s="31"/>
      <c r="Z4510" s="31"/>
      <c r="AA4510" s="43"/>
      <c r="AB4510" s="18"/>
      <c r="AC4510" s="18"/>
      <c r="AE4510" s="18"/>
      <c r="AF4510" s="18"/>
      <c r="AG4510" s="18"/>
      <c r="AI4510" s="18"/>
      <c r="AK4510" s="18"/>
      <c r="AL4510" s="18"/>
      <c r="AN4510" s="36"/>
      <c r="AO4510" s="36"/>
      <c r="AP4510" s="36"/>
      <c r="AQ4510" s="36"/>
      <c r="AR4510" s="36"/>
      <c r="AS4510" s="18"/>
      <c r="AT4510" s="18"/>
      <c r="AU4510" s="18"/>
      <c r="AV4510" s="18"/>
      <c r="AW4510" s="18"/>
      <c r="AX4510" s="18"/>
      <c r="AY4510" s="18"/>
      <c r="AZ4510" s="18"/>
      <c r="BA4510" s="18"/>
      <c r="BB4510" s="18"/>
      <c r="BC4510" s="18"/>
      <c r="BD4510" s="18"/>
      <c r="BE4510" s="18"/>
      <c r="BF4510" s="18"/>
      <c r="BG4510" s="18"/>
      <c r="BH4510" s="18"/>
      <c r="BI4510" s="18"/>
      <c r="BJ4510" s="18"/>
      <c r="BK4510" s="18"/>
      <c r="BL4510" s="18"/>
      <c r="BM4510" s="18"/>
      <c r="BN4510" s="18"/>
      <c r="BO4510" s="18"/>
      <c r="BP4510" s="18"/>
      <c r="BQ4510" s="18"/>
    </row>
    <row r="4511" spans="6:69" x14ac:dyDescent="0.25">
      <c r="F4511" s="18"/>
      <c r="G4511" s="18"/>
      <c r="H4511" s="252"/>
      <c r="I4511" s="18"/>
      <c r="J4511" s="18"/>
      <c r="W4511" s="215"/>
      <c r="X4511" s="18"/>
      <c r="Y4511" s="31"/>
      <c r="Z4511" s="31"/>
      <c r="AA4511" s="43"/>
      <c r="AB4511" s="18"/>
      <c r="AC4511" s="18"/>
      <c r="AE4511" s="18"/>
      <c r="AF4511" s="18"/>
      <c r="AG4511" s="18"/>
      <c r="AI4511" s="18"/>
      <c r="AK4511" s="18"/>
      <c r="AL4511" s="18"/>
      <c r="AN4511" s="36"/>
      <c r="AO4511" s="36"/>
      <c r="AP4511" s="36"/>
      <c r="AQ4511" s="36"/>
      <c r="AR4511" s="36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G4511" s="18"/>
      <c r="BH4511" s="18"/>
      <c r="BI4511" s="18"/>
      <c r="BJ4511" s="18"/>
      <c r="BK4511" s="18"/>
      <c r="BL4511" s="18"/>
      <c r="BM4511" s="18"/>
      <c r="BN4511" s="18"/>
      <c r="BO4511" s="18"/>
      <c r="BP4511" s="18"/>
      <c r="BQ4511" s="18"/>
    </row>
    <row r="4512" spans="6:69" x14ac:dyDescent="0.25">
      <c r="F4512" s="18"/>
      <c r="G4512" s="18"/>
      <c r="H4512" s="252"/>
      <c r="I4512" s="18"/>
      <c r="J4512" s="18"/>
      <c r="W4512" s="215"/>
      <c r="X4512" s="18"/>
      <c r="Y4512" s="31"/>
      <c r="Z4512" s="31"/>
      <c r="AA4512" s="43"/>
      <c r="AB4512" s="18"/>
      <c r="AC4512" s="18"/>
      <c r="AE4512" s="18"/>
      <c r="AF4512" s="18"/>
      <c r="AG4512" s="18"/>
      <c r="AI4512" s="18"/>
      <c r="AK4512" s="18"/>
      <c r="AL4512" s="18"/>
      <c r="AN4512" s="36"/>
      <c r="AO4512" s="36"/>
      <c r="AP4512" s="36"/>
      <c r="AQ4512" s="36"/>
      <c r="AR4512" s="36"/>
      <c r="AS4512" s="18"/>
      <c r="AT4512" s="18"/>
      <c r="AU4512" s="18"/>
      <c r="AV4512" s="18"/>
      <c r="AW4512" s="18"/>
      <c r="AX4512" s="18"/>
      <c r="AY4512" s="18"/>
      <c r="AZ4512" s="18"/>
      <c r="BA4512" s="18"/>
      <c r="BB4512" s="18"/>
      <c r="BC4512" s="18"/>
      <c r="BD4512" s="18"/>
      <c r="BE4512" s="18"/>
      <c r="BF4512" s="18"/>
      <c r="BG4512" s="18"/>
      <c r="BH4512" s="18"/>
      <c r="BI4512" s="18"/>
      <c r="BJ4512" s="18"/>
      <c r="BK4512" s="18"/>
      <c r="BL4512" s="18"/>
      <c r="BM4512" s="18"/>
      <c r="BN4512" s="18"/>
      <c r="BO4512" s="18"/>
      <c r="BP4512" s="18"/>
      <c r="BQ4512" s="18"/>
    </row>
    <row r="4513" spans="6:69" x14ac:dyDescent="0.25">
      <c r="F4513" s="18"/>
      <c r="G4513" s="18"/>
      <c r="H4513" s="252"/>
      <c r="I4513" s="18"/>
      <c r="J4513" s="18"/>
      <c r="W4513" s="215"/>
      <c r="X4513" s="18"/>
      <c r="Y4513" s="31"/>
      <c r="Z4513" s="31"/>
      <c r="AA4513" s="43"/>
      <c r="AB4513" s="18"/>
      <c r="AC4513" s="18"/>
      <c r="AE4513" s="18"/>
      <c r="AF4513" s="18"/>
      <c r="AG4513" s="18"/>
      <c r="AI4513" s="18"/>
      <c r="AK4513" s="18"/>
      <c r="AL4513" s="18"/>
      <c r="AN4513" s="36"/>
      <c r="AO4513" s="36"/>
      <c r="AP4513" s="36"/>
      <c r="AQ4513" s="36"/>
      <c r="AR4513" s="36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G4513" s="18"/>
      <c r="BH4513" s="18"/>
      <c r="BI4513" s="18"/>
      <c r="BJ4513" s="18"/>
      <c r="BK4513" s="18"/>
      <c r="BL4513" s="18"/>
      <c r="BM4513" s="18"/>
      <c r="BN4513" s="18"/>
      <c r="BO4513" s="18"/>
      <c r="BP4513" s="18"/>
      <c r="BQ4513" s="18"/>
    </row>
    <row r="4514" spans="6:69" x14ac:dyDescent="0.25">
      <c r="F4514" s="18"/>
      <c r="G4514" s="18"/>
      <c r="H4514" s="252"/>
      <c r="I4514" s="18"/>
      <c r="J4514" s="18"/>
      <c r="W4514" s="215"/>
      <c r="X4514" s="18"/>
      <c r="Y4514" s="31"/>
      <c r="Z4514" s="31"/>
      <c r="AA4514" s="43"/>
      <c r="AB4514" s="18"/>
      <c r="AC4514" s="18"/>
      <c r="AE4514" s="18"/>
      <c r="AF4514" s="18"/>
      <c r="AG4514" s="18"/>
      <c r="AI4514" s="18"/>
      <c r="AK4514" s="18"/>
      <c r="AL4514" s="18"/>
      <c r="AN4514" s="36"/>
      <c r="AO4514" s="36"/>
      <c r="AP4514" s="36"/>
      <c r="AQ4514" s="36"/>
      <c r="AR4514" s="36"/>
      <c r="AS4514" s="18"/>
      <c r="AT4514" s="18"/>
      <c r="AU4514" s="18"/>
      <c r="AV4514" s="18"/>
      <c r="AW4514" s="18"/>
      <c r="AX4514" s="18"/>
      <c r="AY4514" s="18"/>
      <c r="AZ4514" s="18"/>
      <c r="BA4514" s="18"/>
      <c r="BB4514" s="18"/>
      <c r="BC4514" s="18"/>
      <c r="BD4514" s="18"/>
      <c r="BE4514" s="18"/>
      <c r="BF4514" s="18"/>
      <c r="BG4514" s="18"/>
      <c r="BH4514" s="18"/>
      <c r="BI4514" s="18"/>
      <c r="BJ4514" s="18"/>
      <c r="BK4514" s="18"/>
      <c r="BL4514" s="18"/>
      <c r="BM4514" s="18"/>
      <c r="BN4514" s="18"/>
      <c r="BO4514" s="18"/>
      <c r="BP4514" s="18"/>
      <c r="BQ4514" s="18"/>
    </row>
    <row r="4515" spans="6:69" x14ac:dyDescent="0.25">
      <c r="F4515" s="18"/>
      <c r="G4515" s="18"/>
      <c r="H4515" s="252"/>
      <c r="I4515" s="18"/>
      <c r="J4515" s="18"/>
      <c r="W4515" s="215"/>
      <c r="X4515" s="18"/>
      <c r="Y4515" s="31"/>
      <c r="Z4515" s="31"/>
      <c r="AA4515" s="43"/>
      <c r="AB4515" s="18"/>
      <c r="AC4515" s="18"/>
      <c r="AE4515" s="18"/>
      <c r="AF4515" s="18"/>
      <c r="AG4515" s="18"/>
      <c r="AI4515" s="18"/>
      <c r="AK4515" s="18"/>
      <c r="AL4515" s="18"/>
      <c r="AN4515" s="36"/>
      <c r="AO4515" s="36"/>
      <c r="AP4515" s="36"/>
      <c r="AQ4515" s="36"/>
      <c r="AR4515" s="36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G4515" s="18"/>
      <c r="BH4515" s="18"/>
      <c r="BI4515" s="18"/>
      <c r="BJ4515" s="18"/>
      <c r="BK4515" s="18"/>
      <c r="BL4515" s="18"/>
      <c r="BM4515" s="18"/>
      <c r="BN4515" s="18"/>
      <c r="BO4515" s="18"/>
      <c r="BP4515" s="18"/>
      <c r="BQ4515" s="18"/>
    </row>
    <row r="4516" spans="6:69" x14ac:dyDescent="0.25">
      <c r="F4516" s="18"/>
      <c r="G4516" s="18"/>
      <c r="H4516" s="252"/>
      <c r="I4516" s="18"/>
      <c r="J4516" s="18"/>
      <c r="W4516" s="215"/>
      <c r="X4516" s="18"/>
      <c r="Y4516" s="31"/>
      <c r="Z4516" s="31"/>
      <c r="AA4516" s="43"/>
      <c r="AB4516" s="18"/>
      <c r="AC4516" s="18"/>
      <c r="AE4516" s="18"/>
      <c r="AF4516" s="18"/>
      <c r="AG4516" s="18"/>
      <c r="AI4516" s="18"/>
      <c r="AK4516" s="18"/>
      <c r="AL4516" s="18"/>
      <c r="AN4516" s="36"/>
      <c r="AO4516" s="36"/>
      <c r="AP4516" s="36"/>
      <c r="AQ4516" s="36"/>
      <c r="AR4516" s="36"/>
      <c r="AS4516" s="18"/>
      <c r="AT4516" s="18"/>
      <c r="AU4516" s="18"/>
      <c r="AV4516" s="18"/>
      <c r="AW4516" s="18"/>
      <c r="AX4516" s="18"/>
      <c r="AY4516" s="18"/>
      <c r="AZ4516" s="18"/>
      <c r="BA4516" s="18"/>
      <c r="BB4516" s="18"/>
      <c r="BC4516" s="18"/>
      <c r="BD4516" s="18"/>
      <c r="BE4516" s="18"/>
      <c r="BF4516" s="18"/>
      <c r="BG4516" s="18"/>
      <c r="BH4516" s="18"/>
      <c r="BI4516" s="18"/>
      <c r="BJ4516" s="18"/>
      <c r="BK4516" s="18"/>
      <c r="BL4516" s="18"/>
      <c r="BM4516" s="18"/>
      <c r="BN4516" s="18"/>
      <c r="BO4516" s="18"/>
      <c r="BP4516" s="18"/>
      <c r="BQ4516" s="18"/>
    </row>
    <row r="4517" spans="6:69" x14ac:dyDescent="0.25">
      <c r="F4517" s="18"/>
      <c r="G4517" s="18"/>
      <c r="H4517" s="252"/>
      <c r="I4517" s="18"/>
      <c r="J4517" s="18"/>
      <c r="W4517" s="215"/>
      <c r="X4517" s="18"/>
      <c r="Y4517" s="31"/>
      <c r="Z4517" s="31"/>
      <c r="AA4517" s="43"/>
      <c r="AB4517" s="18"/>
      <c r="AC4517" s="18"/>
      <c r="AE4517" s="18"/>
      <c r="AF4517" s="18"/>
      <c r="AG4517" s="18"/>
      <c r="AI4517" s="18"/>
      <c r="AK4517" s="18"/>
      <c r="AL4517" s="18"/>
      <c r="AN4517" s="36"/>
      <c r="AO4517" s="36"/>
      <c r="AP4517" s="36"/>
      <c r="AQ4517" s="36"/>
      <c r="AR4517" s="36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G4517" s="18"/>
      <c r="BH4517" s="18"/>
      <c r="BI4517" s="18"/>
      <c r="BJ4517" s="18"/>
      <c r="BK4517" s="18"/>
      <c r="BL4517" s="18"/>
      <c r="BM4517" s="18"/>
      <c r="BN4517" s="18"/>
      <c r="BO4517" s="18"/>
      <c r="BP4517" s="18"/>
      <c r="BQ4517" s="18"/>
    </row>
    <row r="4518" spans="6:69" x14ac:dyDescent="0.25">
      <c r="F4518" s="18"/>
      <c r="G4518" s="18"/>
      <c r="H4518" s="252"/>
      <c r="I4518" s="18"/>
      <c r="J4518" s="18"/>
      <c r="W4518" s="215"/>
      <c r="X4518" s="18"/>
      <c r="Y4518" s="31"/>
      <c r="Z4518" s="31"/>
      <c r="AA4518" s="43"/>
      <c r="AB4518" s="18"/>
      <c r="AC4518" s="18"/>
      <c r="AE4518" s="18"/>
      <c r="AF4518" s="18"/>
      <c r="AG4518" s="18"/>
      <c r="AI4518" s="18"/>
      <c r="AK4518" s="18"/>
      <c r="AL4518" s="18"/>
      <c r="AN4518" s="36"/>
      <c r="AO4518" s="36"/>
      <c r="AP4518" s="36"/>
      <c r="AQ4518" s="36"/>
      <c r="AR4518" s="36"/>
      <c r="AS4518" s="18"/>
      <c r="AT4518" s="18"/>
      <c r="AU4518" s="18"/>
      <c r="AV4518" s="18"/>
      <c r="AW4518" s="18"/>
      <c r="AX4518" s="18"/>
      <c r="AY4518" s="18"/>
      <c r="AZ4518" s="18"/>
      <c r="BA4518" s="18"/>
      <c r="BB4518" s="18"/>
      <c r="BC4518" s="18"/>
      <c r="BD4518" s="18"/>
      <c r="BE4518" s="18"/>
      <c r="BF4518" s="18"/>
      <c r="BG4518" s="18"/>
      <c r="BH4518" s="18"/>
      <c r="BI4518" s="18"/>
      <c r="BJ4518" s="18"/>
      <c r="BK4518" s="18"/>
      <c r="BL4518" s="18"/>
      <c r="BM4518" s="18"/>
      <c r="BN4518" s="18"/>
      <c r="BO4518" s="18"/>
      <c r="BP4518" s="18"/>
      <c r="BQ4518" s="18"/>
    </row>
    <row r="4519" spans="6:69" x14ac:dyDescent="0.25">
      <c r="F4519" s="18"/>
      <c r="G4519" s="18"/>
      <c r="H4519" s="252"/>
      <c r="I4519" s="18"/>
      <c r="J4519" s="18"/>
      <c r="W4519" s="215"/>
      <c r="X4519" s="18"/>
      <c r="Y4519" s="31"/>
      <c r="Z4519" s="31"/>
      <c r="AA4519" s="43"/>
      <c r="AB4519" s="18"/>
      <c r="AC4519" s="18"/>
      <c r="AE4519" s="18"/>
      <c r="AF4519" s="18"/>
      <c r="AG4519" s="18"/>
      <c r="AI4519" s="18"/>
      <c r="AK4519" s="18"/>
      <c r="AL4519" s="18"/>
      <c r="AN4519" s="36"/>
      <c r="AO4519" s="36"/>
      <c r="AP4519" s="36"/>
      <c r="AQ4519" s="36"/>
      <c r="AR4519" s="36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G4519" s="18"/>
      <c r="BH4519" s="18"/>
      <c r="BI4519" s="18"/>
      <c r="BJ4519" s="18"/>
      <c r="BK4519" s="18"/>
      <c r="BL4519" s="18"/>
      <c r="BM4519" s="18"/>
      <c r="BN4519" s="18"/>
      <c r="BO4519" s="18"/>
      <c r="BP4519" s="18"/>
      <c r="BQ4519" s="18"/>
    </row>
    <row r="4520" spans="6:69" x14ac:dyDescent="0.25">
      <c r="F4520" s="18"/>
      <c r="G4520" s="18"/>
      <c r="H4520" s="252"/>
      <c r="I4520" s="18"/>
      <c r="J4520" s="18"/>
      <c r="W4520" s="215"/>
      <c r="X4520" s="18"/>
      <c r="Y4520" s="31"/>
      <c r="Z4520" s="31"/>
      <c r="AA4520" s="43"/>
      <c r="AB4520" s="18"/>
      <c r="AC4520" s="18"/>
      <c r="AE4520" s="18"/>
      <c r="AF4520" s="18"/>
      <c r="AG4520" s="18"/>
      <c r="AI4520" s="18"/>
      <c r="AK4520" s="18"/>
      <c r="AL4520" s="18"/>
      <c r="AN4520" s="36"/>
      <c r="AO4520" s="36"/>
      <c r="AP4520" s="36"/>
      <c r="AQ4520" s="36"/>
      <c r="AR4520" s="36"/>
      <c r="AS4520" s="18"/>
      <c r="AT4520" s="18"/>
      <c r="AU4520" s="18"/>
      <c r="AV4520" s="18"/>
      <c r="AW4520" s="18"/>
      <c r="AX4520" s="18"/>
      <c r="AY4520" s="18"/>
      <c r="AZ4520" s="18"/>
      <c r="BA4520" s="18"/>
      <c r="BB4520" s="18"/>
      <c r="BC4520" s="18"/>
      <c r="BD4520" s="18"/>
      <c r="BE4520" s="18"/>
      <c r="BF4520" s="18"/>
      <c r="BG4520" s="18"/>
      <c r="BH4520" s="18"/>
      <c r="BI4520" s="18"/>
      <c r="BJ4520" s="18"/>
      <c r="BK4520" s="18"/>
      <c r="BL4520" s="18"/>
      <c r="BM4520" s="18"/>
      <c r="BN4520" s="18"/>
      <c r="BO4520" s="18"/>
      <c r="BP4520" s="18"/>
      <c r="BQ4520" s="18"/>
    </row>
    <row r="4521" spans="6:69" x14ac:dyDescent="0.25">
      <c r="F4521" s="18"/>
      <c r="G4521" s="18"/>
      <c r="H4521" s="252"/>
      <c r="I4521" s="18"/>
      <c r="J4521" s="18"/>
      <c r="W4521" s="215"/>
      <c r="X4521" s="18"/>
      <c r="Y4521" s="31"/>
      <c r="Z4521" s="31"/>
      <c r="AA4521" s="43"/>
      <c r="AB4521" s="18"/>
      <c r="AC4521" s="18"/>
      <c r="AE4521" s="18"/>
      <c r="AF4521" s="18"/>
      <c r="AG4521" s="18"/>
      <c r="AI4521" s="18"/>
      <c r="AK4521" s="18"/>
      <c r="AL4521" s="18"/>
      <c r="AN4521" s="36"/>
      <c r="AO4521" s="36"/>
      <c r="AP4521" s="36"/>
      <c r="AQ4521" s="36"/>
      <c r="AR4521" s="36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G4521" s="18"/>
      <c r="BH4521" s="18"/>
      <c r="BI4521" s="18"/>
      <c r="BJ4521" s="18"/>
      <c r="BK4521" s="18"/>
      <c r="BL4521" s="18"/>
      <c r="BM4521" s="18"/>
      <c r="BN4521" s="18"/>
      <c r="BO4521" s="18"/>
      <c r="BP4521" s="18"/>
      <c r="BQ4521" s="18"/>
    </row>
    <row r="4522" spans="6:69" x14ac:dyDescent="0.25">
      <c r="F4522" s="18"/>
      <c r="G4522" s="18"/>
      <c r="H4522" s="252"/>
      <c r="I4522" s="18"/>
      <c r="J4522" s="18"/>
      <c r="W4522" s="215"/>
      <c r="X4522" s="18"/>
      <c r="Y4522" s="31"/>
      <c r="Z4522" s="31"/>
      <c r="AA4522" s="43"/>
      <c r="AB4522" s="18"/>
      <c r="AC4522" s="18"/>
      <c r="AE4522" s="18"/>
      <c r="AF4522" s="18"/>
      <c r="AG4522" s="18"/>
      <c r="AI4522" s="18"/>
      <c r="AK4522" s="18"/>
      <c r="AL4522" s="18"/>
      <c r="AN4522" s="36"/>
      <c r="AO4522" s="36"/>
      <c r="AP4522" s="36"/>
      <c r="AQ4522" s="36"/>
      <c r="AR4522" s="36"/>
      <c r="AS4522" s="18"/>
      <c r="AT4522" s="18"/>
      <c r="AU4522" s="18"/>
      <c r="AV4522" s="18"/>
      <c r="AW4522" s="18"/>
      <c r="AX4522" s="18"/>
      <c r="AY4522" s="18"/>
      <c r="AZ4522" s="18"/>
      <c r="BA4522" s="18"/>
      <c r="BB4522" s="18"/>
      <c r="BC4522" s="18"/>
      <c r="BD4522" s="18"/>
      <c r="BE4522" s="18"/>
      <c r="BF4522" s="18"/>
      <c r="BG4522" s="18"/>
      <c r="BH4522" s="18"/>
      <c r="BI4522" s="18"/>
      <c r="BJ4522" s="18"/>
      <c r="BK4522" s="18"/>
      <c r="BL4522" s="18"/>
      <c r="BM4522" s="18"/>
      <c r="BN4522" s="18"/>
      <c r="BO4522" s="18"/>
      <c r="BP4522" s="18"/>
      <c r="BQ4522" s="18"/>
    </row>
    <row r="4523" spans="6:69" x14ac:dyDescent="0.25">
      <c r="F4523" s="18"/>
      <c r="G4523" s="18"/>
      <c r="H4523" s="252"/>
      <c r="I4523" s="18"/>
      <c r="J4523" s="18"/>
      <c r="W4523" s="215"/>
      <c r="X4523" s="18"/>
      <c r="Y4523" s="31"/>
      <c r="Z4523" s="31"/>
      <c r="AA4523" s="43"/>
      <c r="AB4523" s="18"/>
      <c r="AC4523" s="18"/>
      <c r="AE4523" s="18"/>
      <c r="AF4523" s="18"/>
      <c r="AG4523" s="18"/>
      <c r="AI4523" s="18"/>
      <c r="AK4523" s="18"/>
      <c r="AL4523" s="18"/>
      <c r="AN4523" s="36"/>
      <c r="AO4523" s="36"/>
      <c r="AP4523" s="36"/>
      <c r="AQ4523" s="36"/>
      <c r="AR4523" s="36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G4523" s="18"/>
      <c r="BH4523" s="18"/>
      <c r="BI4523" s="18"/>
      <c r="BJ4523" s="18"/>
      <c r="BK4523" s="18"/>
      <c r="BL4523" s="18"/>
      <c r="BM4523" s="18"/>
      <c r="BN4523" s="18"/>
      <c r="BO4523" s="18"/>
      <c r="BP4523" s="18"/>
      <c r="BQ4523" s="18"/>
    </row>
    <row r="4524" spans="6:69" x14ac:dyDescent="0.25">
      <c r="F4524" s="18"/>
      <c r="G4524" s="18"/>
      <c r="H4524" s="252"/>
      <c r="I4524" s="18"/>
      <c r="J4524" s="18"/>
      <c r="W4524" s="215"/>
      <c r="X4524" s="18"/>
      <c r="Y4524" s="31"/>
      <c r="Z4524" s="31"/>
      <c r="AA4524" s="43"/>
      <c r="AB4524" s="18"/>
      <c r="AC4524" s="18"/>
      <c r="AE4524" s="18"/>
      <c r="AF4524" s="18"/>
      <c r="AG4524" s="18"/>
      <c r="AI4524" s="18"/>
      <c r="AK4524" s="18"/>
      <c r="AL4524" s="18"/>
      <c r="AN4524" s="36"/>
      <c r="AO4524" s="36"/>
      <c r="AP4524" s="36"/>
      <c r="AQ4524" s="36"/>
      <c r="AR4524" s="36"/>
      <c r="AS4524" s="18"/>
      <c r="AT4524" s="18"/>
      <c r="AU4524" s="18"/>
      <c r="AV4524" s="18"/>
      <c r="AW4524" s="18"/>
      <c r="AX4524" s="18"/>
      <c r="AY4524" s="18"/>
      <c r="AZ4524" s="18"/>
      <c r="BA4524" s="18"/>
      <c r="BB4524" s="18"/>
      <c r="BC4524" s="18"/>
      <c r="BD4524" s="18"/>
      <c r="BE4524" s="18"/>
      <c r="BF4524" s="18"/>
      <c r="BG4524" s="18"/>
      <c r="BH4524" s="18"/>
      <c r="BI4524" s="18"/>
      <c r="BJ4524" s="18"/>
      <c r="BK4524" s="18"/>
      <c r="BL4524" s="18"/>
      <c r="BM4524" s="18"/>
      <c r="BN4524" s="18"/>
      <c r="BO4524" s="18"/>
      <c r="BP4524" s="18"/>
      <c r="BQ4524" s="18"/>
    </row>
    <row r="4525" spans="6:69" x14ac:dyDescent="0.25">
      <c r="F4525" s="18"/>
      <c r="G4525" s="18"/>
      <c r="H4525" s="252"/>
      <c r="I4525" s="18"/>
      <c r="J4525" s="18"/>
      <c r="W4525" s="215"/>
      <c r="X4525" s="18"/>
      <c r="Y4525" s="31"/>
      <c r="Z4525" s="31"/>
      <c r="AA4525" s="43"/>
      <c r="AB4525" s="18"/>
      <c r="AC4525" s="18"/>
      <c r="AE4525" s="18"/>
      <c r="AF4525" s="18"/>
      <c r="AG4525" s="18"/>
      <c r="AI4525" s="18"/>
      <c r="AK4525" s="18"/>
      <c r="AL4525" s="18"/>
      <c r="AN4525" s="36"/>
      <c r="AO4525" s="36"/>
      <c r="AP4525" s="36"/>
      <c r="AQ4525" s="36"/>
      <c r="AR4525" s="36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G4525" s="18"/>
      <c r="BH4525" s="18"/>
      <c r="BI4525" s="18"/>
      <c r="BJ4525" s="18"/>
      <c r="BK4525" s="18"/>
      <c r="BL4525" s="18"/>
      <c r="BM4525" s="18"/>
      <c r="BN4525" s="18"/>
      <c r="BO4525" s="18"/>
      <c r="BP4525" s="18"/>
      <c r="BQ4525" s="18"/>
    </row>
    <row r="4526" spans="6:69" x14ac:dyDescent="0.25">
      <c r="F4526" s="18"/>
      <c r="G4526" s="18"/>
      <c r="H4526" s="252"/>
      <c r="I4526" s="18"/>
      <c r="J4526" s="18"/>
      <c r="W4526" s="215"/>
      <c r="X4526" s="18"/>
      <c r="Y4526" s="31"/>
      <c r="Z4526" s="31"/>
      <c r="AA4526" s="43"/>
      <c r="AB4526" s="18"/>
      <c r="AC4526" s="18"/>
      <c r="AE4526" s="18"/>
      <c r="AF4526" s="18"/>
      <c r="AG4526" s="18"/>
      <c r="AI4526" s="18"/>
      <c r="AK4526" s="18"/>
      <c r="AL4526" s="18"/>
      <c r="AN4526" s="36"/>
      <c r="AO4526" s="36"/>
      <c r="AP4526" s="36"/>
      <c r="AQ4526" s="36"/>
      <c r="AR4526" s="36"/>
      <c r="AS4526" s="18"/>
      <c r="AT4526" s="18"/>
      <c r="AU4526" s="18"/>
      <c r="AV4526" s="18"/>
      <c r="AW4526" s="18"/>
      <c r="AX4526" s="18"/>
      <c r="AY4526" s="18"/>
      <c r="AZ4526" s="18"/>
      <c r="BA4526" s="18"/>
      <c r="BB4526" s="18"/>
      <c r="BC4526" s="18"/>
      <c r="BD4526" s="18"/>
      <c r="BE4526" s="18"/>
      <c r="BF4526" s="18"/>
      <c r="BG4526" s="18"/>
      <c r="BH4526" s="18"/>
      <c r="BI4526" s="18"/>
      <c r="BJ4526" s="18"/>
      <c r="BK4526" s="18"/>
      <c r="BL4526" s="18"/>
      <c r="BM4526" s="18"/>
      <c r="BN4526" s="18"/>
      <c r="BO4526" s="18"/>
      <c r="BP4526" s="18"/>
      <c r="BQ4526" s="18"/>
    </row>
    <row r="4527" spans="6:69" x14ac:dyDescent="0.25">
      <c r="F4527" s="18"/>
      <c r="G4527" s="18"/>
      <c r="H4527" s="252"/>
      <c r="I4527" s="18"/>
      <c r="J4527" s="18"/>
      <c r="W4527" s="215"/>
      <c r="X4527" s="18"/>
      <c r="Y4527" s="31"/>
      <c r="Z4527" s="31"/>
      <c r="AA4527" s="43"/>
      <c r="AB4527" s="18"/>
      <c r="AC4527" s="18"/>
      <c r="AE4527" s="18"/>
      <c r="AF4527" s="18"/>
      <c r="AG4527" s="18"/>
      <c r="AI4527" s="18"/>
      <c r="AK4527" s="18"/>
      <c r="AL4527" s="18"/>
      <c r="AN4527" s="36"/>
      <c r="AO4527" s="36"/>
      <c r="AP4527" s="36"/>
      <c r="AQ4527" s="36"/>
      <c r="AR4527" s="36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/>
      <c r="BD4527" s="18"/>
      <c r="BE4527" s="18"/>
      <c r="BF4527" s="18"/>
      <c r="BG4527" s="18"/>
      <c r="BH4527" s="18"/>
      <c r="BI4527" s="18"/>
      <c r="BJ4527" s="18"/>
      <c r="BK4527" s="18"/>
      <c r="BL4527" s="18"/>
      <c r="BM4527" s="18"/>
      <c r="BN4527" s="18"/>
      <c r="BO4527" s="18"/>
      <c r="BP4527" s="18"/>
      <c r="BQ4527" s="18"/>
    </row>
    <row r="4528" spans="6:69" x14ac:dyDescent="0.25">
      <c r="F4528" s="18"/>
      <c r="G4528" s="18"/>
      <c r="H4528" s="252"/>
      <c r="I4528" s="18"/>
      <c r="J4528" s="18"/>
      <c r="W4528" s="215"/>
      <c r="X4528" s="18"/>
      <c r="Y4528" s="31"/>
      <c r="Z4528" s="31"/>
      <c r="AA4528" s="43"/>
      <c r="AB4528" s="18"/>
      <c r="AC4528" s="18"/>
      <c r="AE4528" s="18"/>
      <c r="AF4528" s="18"/>
      <c r="AG4528" s="18"/>
      <c r="AI4528" s="18"/>
      <c r="AK4528" s="18"/>
      <c r="AL4528" s="18"/>
      <c r="AN4528" s="36"/>
      <c r="AO4528" s="36"/>
      <c r="AP4528" s="36"/>
      <c r="AQ4528" s="36"/>
      <c r="AR4528" s="36"/>
      <c r="AS4528" s="18"/>
      <c r="AT4528" s="18"/>
      <c r="AU4528" s="18"/>
      <c r="AV4528" s="18"/>
      <c r="AW4528" s="18"/>
      <c r="AX4528" s="18"/>
      <c r="AY4528" s="18"/>
      <c r="AZ4528" s="18"/>
      <c r="BA4528" s="18"/>
      <c r="BB4528" s="18"/>
      <c r="BC4528" s="18"/>
      <c r="BD4528" s="18"/>
      <c r="BE4528" s="18"/>
      <c r="BF4528" s="18"/>
      <c r="BG4528" s="18"/>
      <c r="BH4528" s="18"/>
      <c r="BI4528" s="18"/>
      <c r="BJ4528" s="18"/>
      <c r="BK4528" s="18"/>
      <c r="BL4528" s="18"/>
      <c r="BM4528" s="18"/>
      <c r="BN4528" s="18"/>
      <c r="BO4528" s="18"/>
      <c r="BP4528" s="18"/>
      <c r="BQ4528" s="18"/>
    </row>
    <row r="4529" spans="6:69" x14ac:dyDescent="0.25">
      <c r="F4529" s="18"/>
      <c r="G4529" s="18"/>
      <c r="H4529" s="252"/>
      <c r="I4529" s="18"/>
      <c r="J4529" s="18"/>
      <c r="W4529" s="215"/>
      <c r="X4529" s="18"/>
      <c r="Y4529" s="31"/>
      <c r="Z4529" s="31"/>
      <c r="AA4529" s="43"/>
      <c r="AB4529" s="18"/>
      <c r="AC4529" s="18"/>
      <c r="AE4529" s="18"/>
      <c r="AF4529" s="18"/>
      <c r="AG4529" s="18"/>
      <c r="AI4529" s="18"/>
      <c r="AK4529" s="18"/>
      <c r="AL4529" s="18"/>
      <c r="AN4529" s="36"/>
      <c r="AO4529" s="36"/>
      <c r="AP4529" s="36"/>
      <c r="AQ4529" s="36"/>
      <c r="AR4529" s="36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G4529" s="18"/>
      <c r="BH4529" s="18"/>
      <c r="BI4529" s="18"/>
      <c r="BJ4529" s="18"/>
      <c r="BK4529" s="18"/>
      <c r="BL4529" s="18"/>
      <c r="BM4529" s="18"/>
      <c r="BN4529" s="18"/>
      <c r="BO4529" s="18"/>
      <c r="BP4529" s="18"/>
      <c r="BQ4529" s="18"/>
    </row>
    <row r="4530" spans="6:69" x14ac:dyDescent="0.25">
      <c r="F4530" s="18"/>
      <c r="G4530" s="18"/>
      <c r="H4530" s="252"/>
      <c r="I4530" s="18"/>
      <c r="J4530" s="18"/>
      <c r="W4530" s="215"/>
      <c r="X4530" s="18"/>
      <c r="Y4530" s="31"/>
      <c r="Z4530" s="31"/>
      <c r="AA4530" s="43"/>
      <c r="AB4530" s="18"/>
      <c r="AC4530" s="18"/>
      <c r="AE4530" s="18"/>
      <c r="AF4530" s="18"/>
      <c r="AG4530" s="18"/>
      <c r="AI4530" s="18"/>
      <c r="AK4530" s="18"/>
      <c r="AL4530" s="18"/>
      <c r="AN4530" s="36"/>
      <c r="AO4530" s="36"/>
      <c r="AP4530" s="36"/>
      <c r="AQ4530" s="36"/>
      <c r="AR4530" s="36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  <c r="BE4530" s="18"/>
      <c r="BF4530" s="18"/>
      <c r="BG4530" s="18"/>
      <c r="BH4530" s="18"/>
      <c r="BI4530" s="18"/>
      <c r="BJ4530" s="18"/>
      <c r="BK4530" s="18"/>
      <c r="BL4530" s="18"/>
      <c r="BM4530" s="18"/>
      <c r="BN4530" s="18"/>
      <c r="BO4530" s="18"/>
      <c r="BP4530" s="18"/>
      <c r="BQ4530" s="18"/>
    </row>
    <row r="4531" spans="6:69" x14ac:dyDescent="0.25">
      <c r="F4531" s="18"/>
      <c r="G4531" s="18"/>
      <c r="H4531" s="252"/>
      <c r="I4531" s="18"/>
      <c r="J4531" s="18"/>
      <c r="W4531" s="215"/>
      <c r="X4531" s="18"/>
      <c r="Y4531" s="31"/>
      <c r="Z4531" s="31"/>
      <c r="AA4531" s="43"/>
      <c r="AB4531" s="18"/>
      <c r="AC4531" s="18"/>
      <c r="AE4531" s="18"/>
      <c r="AF4531" s="18"/>
      <c r="AG4531" s="18"/>
      <c r="AI4531" s="18"/>
      <c r="AK4531" s="18"/>
      <c r="AL4531" s="18"/>
      <c r="AN4531" s="36"/>
      <c r="AO4531" s="36"/>
      <c r="AP4531" s="36"/>
      <c r="AQ4531" s="36"/>
      <c r="AR4531" s="36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  <c r="BE4531" s="18"/>
      <c r="BF4531" s="18"/>
      <c r="BG4531" s="18"/>
      <c r="BH4531" s="18"/>
      <c r="BI4531" s="18"/>
      <c r="BJ4531" s="18"/>
      <c r="BK4531" s="18"/>
      <c r="BL4531" s="18"/>
      <c r="BM4531" s="18"/>
      <c r="BN4531" s="18"/>
      <c r="BO4531" s="18"/>
      <c r="BP4531" s="18"/>
      <c r="BQ4531" s="18"/>
    </row>
    <row r="4532" spans="6:69" x14ac:dyDescent="0.25">
      <c r="F4532" s="18"/>
      <c r="G4532" s="18"/>
      <c r="H4532" s="252"/>
      <c r="I4532" s="18"/>
      <c r="J4532" s="18"/>
      <c r="W4532" s="215"/>
      <c r="X4532" s="18"/>
      <c r="Y4532" s="31"/>
      <c r="Z4532" s="31"/>
      <c r="AA4532" s="43"/>
      <c r="AB4532" s="18"/>
      <c r="AC4532" s="18"/>
      <c r="AE4532" s="18"/>
      <c r="AF4532" s="18"/>
      <c r="AG4532" s="18"/>
      <c r="AI4532" s="18"/>
      <c r="AK4532" s="18"/>
      <c r="AL4532" s="18"/>
      <c r="AN4532" s="36"/>
      <c r="AO4532" s="36"/>
      <c r="AP4532" s="36"/>
      <c r="AQ4532" s="36"/>
      <c r="AR4532" s="36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  <c r="BE4532" s="18"/>
      <c r="BF4532" s="18"/>
      <c r="BG4532" s="18"/>
      <c r="BH4532" s="18"/>
      <c r="BI4532" s="18"/>
      <c r="BJ4532" s="18"/>
      <c r="BK4532" s="18"/>
      <c r="BL4532" s="18"/>
      <c r="BM4532" s="18"/>
      <c r="BN4532" s="18"/>
      <c r="BO4532" s="18"/>
      <c r="BP4532" s="18"/>
      <c r="BQ4532" s="18"/>
    </row>
    <row r="4533" spans="6:69" x14ac:dyDescent="0.25">
      <c r="F4533" s="18"/>
      <c r="G4533" s="18"/>
      <c r="H4533" s="252"/>
      <c r="I4533" s="18"/>
      <c r="J4533" s="18"/>
      <c r="W4533" s="215"/>
      <c r="X4533" s="18"/>
      <c r="Y4533" s="31"/>
      <c r="Z4533" s="31"/>
      <c r="AA4533" s="43"/>
      <c r="AB4533" s="18"/>
      <c r="AC4533" s="18"/>
      <c r="AE4533" s="18"/>
      <c r="AF4533" s="18"/>
      <c r="AG4533" s="18"/>
      <c r="AI4533" s="18"/>
      <c r="AK4533" s="18"/>
      <c r="AL4533" s="18"/>
      <c r="AN4533" s="36"/>
      <c r="AO4533" s="36"/>
      <c r="AP4533" s="36"/>
      <c r="AQ4533" s="36"/>
      <c r="AR4533" s="36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G4533" s="18"/>
      <c r="BH4533" s="18"/>
      <c r="BI4533" s="18"/>
      <c r="BJ4533" s="18"/>
      <c r="BK4533" s="18"/>
      <c r="BL4533" s="18"/>
      <c r="BM4533" s="18"/>
      <c r="BN4533" s="18"/>
      <c r="BO4533" s="18"/>
      <c r="BP4533" s="18"/>
      <c r="BQ4533" s="18"/>
    </row>
    <row r="4534" spans="6:69" x14ac:dyDescent="0.25">
      <c r="F4534" s="18"/>
      <c r="G4534" s="18"/>
      <c r="H4534" s="252"/>
      <c r="I4534" s="18"/>
      <c r="J4534" s="18"/>
      <c r="W4534" s="215"/>
      <c r="X4534" s="18"/>
      <c r="Y4534" s="31"/>
      <c r="Z4534" s="31"/>
      <c r="AA4534" s="43"/>
      <c r="AB4534" s="18"/>
      <c r="AC4534" s="18"/>
      <c r="AE4534" s="18"/>
      <c r="AF4534" s="18"/>
      <c r="AG4534" s="18"/>
      <c r="AI4534" s="18"/>
      <c r="AK4534" s="18"/>
      <c r="AL4534" s="18"/>
      <c r="AN4534" s="36"/>
      <c r="AO4534" s="36"/>
      <c r="AP4534" s="36"/>
      <c r="AQ4534" s="36"/>
      <c r="AR4534" s="36"/>
      <c r="AS4534" s="18"/>
      <c r="AT4534" s="18"/>
      <c r="AU4534" s="18"/>
      <c r="AV4534" s="18"/>
      <c r="AW4534" s="18"/>
      <c r="AX4534" s="18"/>
      <c r="AY4534" s="18"/>
      <c r="AZ4534" s="18"/>
      <c r="BA4534" s="18"/>
      <c r="BB4534" s="18"/>
      <c r="BC4534" s="18"/>
      <c r="BD4534" s="18"/>
      <c r="BE4534" s="18"/>
      <c r="BF4534" s="18"/>
      <c r="BG4534" s="18"/>
      <c r="BH4534" s="18"/>
      <c r="BI4534" s="18"/>
      <c r="BJ4534" s="18"/>
      <c r="BK4534" s="18"/>
      <c r="BL4534" s="18"/>
      <c r="BM4534" s="18"/>
      <c r="BN4534" s="18"/>
      <c r="BO4534" s="18"/>
      <c r="BP4534" s="18"/>
      <c r="BQ4534" s="18"/>
    </row>
    <row r="4535" spans="6:69" x14ac:dyDescent="0.25">
      <c r="F4535" s="18"/>
      <c r="G4535" s="18"/>
      <c r="H4535" s="252"/>
      <c r="I4535" s="18"/>
      <c r="J4535" s="18"/>
      <c r="W4535" s="215"/>
      <c r="X4535" s="18"/>
      <c r="Y4535" s="31"/>
      <c r="Z4535" s="31"/>
      <c r="AA4535" s="43"/>
      <c r="AB4535" s="18"/>
      <c r="AC4535" s="18"/>
      <c r="AE4535" s="18"/>
      <c r="AF4535" s="18"/>
      <c r="AG4535" s="18"/>
      <c r="AI4535" s="18"/>
      <c r="AK4535" s="18"/>
      <c r="AL4535" s="18"/>
      <c r="AN4535" s="36"/>
      <c r="AO4535" s="36"/>
      <c r="AP4535" s="36"/>
      <c r="AQ4535" s="36"/>
      <c r="AR4535" s="36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G4535" s="18"/>
      <c r="BH4535" s="18"/>
      <c r="BI4535" s="18"/>
      <c r="BJ4535" s="18"/>
      <c r="BK4535" s="18"/>
      <c r="BL4535" s="18"/>
      <c r="BM4535" s="18"/>
      <c r="BN4535" s="18"/>
      <c r="BO4535" s="18"/>
      <c r="BP4535" s="18"/>
      <c r="BQ4535" s="18"/>
    </row>
    <row r="4536" spans="6:69" x14ac:dyDescent="0.25">
      <c r="F4536" s="18"/>
      <c r="G4536" s="18"/>
      <c r="H4536" s="252"/>
      <c r="I4536" s="18"/>
      <c r="J4536" s="18"/>
      <c r="W4536" s="215"/>
      <c r="X4536" s="18"/>
      <c r="Y4536" s="31"/>
      <c r="Z4536" s="31"/>
      <c r="AA4536" s="43"/>
      <c r="AB4536" s="18"/>
      <c r="AC4536" s="18"/>
      <c r="AE4536" s="18"/>
      <c r="AF4536" s="18"/>
      <c r="AG4536" s="18"/>
      <c r="AI4536" s="18"/>
      <c r="AK4536" s="18"/>
      <c r="AL4536" s="18"/>
      <c r="AN4536" s="36"/>
      <c r="AO4536" s="36"/>
      <c r="AP4536" s="36"/>
      <c r="AQ4536" s="36"/>
      <c r="AR4536" s="36"/>
      <c r="AS4536" s="18"/>
      <c r="AT4536" s="18"/>
      <c r="AU4536" s="18"/>
      <c r="AV4536" s="18"/>
      <c r="AW4536" s="18"/>
      <c r="AX4536" s="18"/>
      <c r="AY4536" s="18"/>
      <c r="AZ4536" s="18"/>
      <c r="BA4536" s="18"/>
      <c r="BB4536" s="18"/>
      <c r="BC4536" s="18"/>
      <c r="BD4536" s="18"/>
      <c r="BE4536" s="18"/>
      <c r="BF4536" s="18"/>
      <c r="BG4536" s="18"/>
      <c r="BH4536" s="18"/>
      <c r="BI4536" s="18"/>
      <c r="BJ4536" s="18"/>
      <c r="BK4536" s="18"/>
      <c r="BL4536" s="18"/>
      <c r="BM4536" s="18"/>
      <c r="BN4536" s="18"/>
      <c r="BO4536" s="18"/>
      <c r="BP4536" s="18"/>
      <c r="BQ4536" s="18"/>
    </row>
    <row r="4537" spans="6:69" x14ac:dyDescent="0.25">
      <c r="F4537" s="18"/>
      <c r="G4537" s="18"/>
      <c r="H4537" s="252"/>
      <c r="I4537" s="18"/>
      <c r="J4537" s="18"/>
      <c r="W4537" s="215"/>
      <c r="X4537" s="18"/>
      <c r="Y4537" s="31"/>
      <c r="Z4537" s="31"/>
      <c r="AA4537" s="43"/>
      <c r="AB4537" s="18"/>
      <c r="AC4537" s="18"/>
      <c r="AE4537" s="18"/>
      <c r="AF4537" s="18"/>
      <c r="AG4537" s="18"/>
      <c r="AI4537" s="18"/>
      <c r="AK4537" s="18"/>
      <c r="AL4537" s="18"/>
      <c r="AN4537" s="36"/>
      <c r="AO4537" s="36"/>
      <c r="AP4537" s="36"/>
      <c r="AQ4537" s="36"/>
      <c r="AR4537" s="36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G4537" s="18"/>
      <c r="BH4537" s="18"/>
      <c r="BI4537" s="18"/>
      <c r="BJ4537" s="18"/>
      <c r="BK4537" s="18"/>
      <c r="BL4537" s="18"/>
      <c r="BM4537" s="18"/>
      <c r="BN4537" s="18"/>
      <c r="BO4537" s="18"/>
      <c r="BP4537" s="18"/>
      <c r="BQ4537" s="18"/>
    </row>
    <row r="4538" spans="6:69" x14ac:dyDescent="0.25">
      <c r="F4538" s="18"/>
      <c r="G4538" s="18"/>
      <c r="H4538" s="252"/>
      <c r="I4538" s="18"/>
      <c r="J4538" s="18"/>
      <c r="W4538" s="215"/>
      <c r="X4538" s="18"/>
      <c r="Y4538" s="31"/>
      <c r="Z4538" s="31"/>
      <c r="AA4538" s="43"/>
      <c r="AB4538" s="18"/>
      <c r="AC4538" s="18"/>
      <c r="AE4538" s="18"/>
      <c r="AF4538" s="18"/>
      <c r="AG4538" s="18"/>
      <c r="AI4538" s="18"/>
      <c r="AK4538" s="18"/>
      <c r="AL4538" s="18"/>
      <c r="AN4538" s="36"/>
      <c r="AO4538" s="36"/>
      <c r="AP4538" s="36"/>
      <c r="AQ4538" s="36"/>
      <c r="AR4538" s="36"/>
      <c r="AS4538" s="18"/>
      <c r="AT4538" s="18"/>
      <c r="AU4538" s="18"/>
      <c r="AV4538" s="18"/>
      <c r="AW4538" s="18"/>
      <c r="AX4538" s="18"/>
      <c r="AY4538" s="18"/>
      <c r="AZ4538" s="18"/>
      <c r="BA4538" s="18"/>
      <c r="BB4538" s="18"/>
      <c r="BC4538" s="18"/>
      <c r="BD4538" s="18"/>
      <c r="BE4538" s="18"/>
      <c r="BF4538" s="18"/>
      <c r="BG4538" s="18"/>
      <c r="BH4538" s="18"/>
      <c r="BI4538" s="18"/>
      <c r="BJ4538" s="18"/>
      <c r="BK4538" s="18"/>
      <c r="BL4538" s="18"/>
      <c r="BM4538" s="18"/>
      <c r="BN4538" s="18"/>
      <c r="BO4538" s="18"/>
      <c r="BP4538" s="18"/>
      <c r="BQ4538" s="18"/>
    </row>
    <row r="4539" spans="6:69" x14ac:dyDescent="0.25">
      <c r="F4539" s="18"/>
      <c r="G4539" s="18"/>
      <c r="H4539" s="252"/>
      <c r="I4539" s="18"/>
      <c r="J4539" s="18"/>
      <c r="W4539" s="215"/>
      <c r="X4539" s="18"/>
      <c r="Y4539" s="31"/>
      <c r="Z4539" s="31"/>
      <c r="AA4539" s="43"/>
      <c r="AB4539" s="18"/>
      <c r="AC4539" s="18"/>
      <c r="AE4539" s="18"/>
      <c r="AF4539" s="18"/>
      <c r="AG4539" s="18"/>
      <c r="AI4539" s="18"/>
      <c r="AK4539" s="18"/>
      <c r="AL4539" s="18"/>
      <c r="AN4539" s="36"/>
      <c r="AO4539" s="36"/>
      <c r="AP4539" s="36"/>
      <c r="AQ4539" s="36"/>
      <c r="AR4539" s="36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G4539" s="18"/>
      <c r="BH4539" s="18"/>
      <c r="BI4539" s="18"/>
      <c r="BJ4539" s="18"/>
      <c r="BK4539" s="18"/>
      <c r="BL4539" s="18"/>
      <c r="BM4539" s="18"/>
      <c r="BN4539" s="18"/>
      <c r="BO4539" s="18"/>
      <c r="BP4539" s="18"/>
      <c r="BQ4539" s="18"/>
    </row>
    <row r="4540" spans="6:69" x14ac:dyDescent="0.25">
      <c r="F4540" s="18"/>
      <c r="G4540" s="18"/>
      <c r="H4540" s="252"/>
      <c r="I4540" s="18"/>
      <c r="J4540" s="18"/>
      <c r="W4540" s="215"/>
      <c r="X4540" s="18"/>
      <c r="Y4540" s="31"/>
      <c r="Z4540" s="31"/>
      <c r="AA4540" s="43"/>
      <c r="AB4540" s="18"/>
      <c r="AC4540" s="18"/>
      <c r="AE4540" s="18"/>
      <c r="AF4540" s="18"/>
      <c r="AG4540" s="18"/>
      <c r="AI4540" s="18"/>
      <c r="AK4540" s="18"/>
      <c r="AL4540" s="18"/>
      <c r="AN4540" s="36"/>
      <c r="AO4540" s="36"/>
      <c r="AP4540" s="36"/>
      <c r="AQ4540" s="36"/>
      <c r="AR4540" s="36"/>
      <c r="AS4540" s="18"/>
      <c r="AT4540" s="18"/>
      <c r="AU4540" s="18"/>
      <c r="AV4540" s="18"/>
      <c r="AW4540" s="18"/>
      <c r="AX4540" s="18"/>
      <c r="AY4540" s="18"/>
      <c r="AZ4540" s="18"/>
      <c r="BA4540" s="18"/>
      <c r="BB4540" s="18"/>
      <c r="BC4540" s="18"/>
      <c r="BD4540" s="18"/>
      <c r="BE4540" s="18"/>
      <c r="BF4540" s="18"/>
      <c r="BG4540" s="18"/>
      <c r="BH4540" s="18"/>
      <c r="BI4540" s="18"/>
      <c r="BJ4540" s="18"/>
      <c r="BK4540" s="18"/>
      <c r="BL4540" s="18"/>
      <c r="BM4540" s="18"/>
      <c r="BN4540" s="18"/>
      <c r="BO4540" s="18"/>
      <c r="BP4540" s="18"/>
      <c r="BQ4540" s="18"/>
    </row>
    <row r="4541" spans="6:69" x14ac:dyDescent="0.25">
      <c r="F4541" s="18"/>
      <c r="G4541" s="18"/>
      <c r="H4541" s="252"/>
      <c r="I4541" s="18"/>
      <c r="J4541" s="18"/>
      <c r="W4541" s="215"/>
      <c r="X4541" s="18"/>
      <c r="Y4541" s="31"/>
      <c r="Z4541" s="31"/>
      <c r="AA4541" s="43"/>
      <c r="AB4541" s="18"/>
      <c r="AC4541" s="18"/>
      <c r="AE4541" s="18"/>
      <c r="AF4541" s="18"/>
      <c r="AG4541" s="18"/>
      <c r="AI4541" s="18"/>
      <c r="AK4541" s="18"/>
      <c r="AL4541" s="18"/>
      <c r="AN4541" s="36"/>
      <c r="AO4541" s="36"/>
      <c r="AP4541" s="36"/>
      <c r="AQ4541" s="36"/>
      <c r="AR4541" s="36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G4541" s="18"/>
      <c r="BH4541" s="18"/>
      <c r="BI4541" s="18"/>
      <c r="BJ4541" s="18"/>
      <c r="BK4541" s="18"/>
      <c r="BL4541" s="18"/>
      <c r="BM4541" s="18"/>
      <c r="BN4541" s="18"/>
      <c r="BO4541" s="18"/>
      <c r="BP4541" s="18"/>
      <c r="BQ4541" s="18"/>
    </row>
    <row r="4542" spans="6:69" x14ac:dyDescent="0.25">
      <c r="F4542" s="18"/>
      <c r="G4542" s="18"/>
      <c r="H4542" s="252"/>
      <c r="I4542" s="18"/>
      <c r="J4542" s="18"/>
      <c r="W4542" s="215"/>
      <c r="X4542" s="18"/>
      <c r="Y4542" s="31"/>
      <c r="Z4542" s="31"/>
      <c r="AA4542" s="43"/>
      <c r="AB4542" s="18"/>
      <c r="AC4542" s="18"/>
      <c r="AE4542" s="18"/>
      <c r="AF4542" s="18"/>
      <c r="AG4542" s="18"/>
      <c r="AI4542" s="18"/>
      <c r="AK4542" s="18"/>
      <c r="AL4542" s="18"/>
      <c r="AN4542" s="36"/>
      <c r="AO4542" s="36"/>
      <c r="AP4542" s="36"/>
      <c r="AQ4542" s="36"/>
      <c r="AR4542" s="36"/>
      <c r="AS4542" s="18"/>
      <c r="AT4542" s="18"/>
      <c r="AU4542" s="18"/>
      <c r="AV4542" s="18"/>
      <c r="AW4542" s="18"/>
      <c r="AX4542" s="18"/>
      <c r="AY4542" s="18"/>
      <c r="AZ4542" s="18"/>
      <c r="BA4542" s="18"/>
      <c r="BB4542" s="18"/>
      <c r="BC4542" s="18"/>
      <c r="BD4542" s="18"/>
      <c r="BE4542" s="18"/>
      <c r="BF4542" s="18"/>
      <c r="BG4542" s="18"/>
      <c r="BH4542" s="18"/>
      <c r="BI4542" s="18"/>
      <c r="BJ4542" s="18"/>
      <c r="BK4542" s="18"/>
      <c r="BL4542" s="18"/>
      <c r="BM4542" s="18"/>
      <c r="BN4542" s="18"/>
      <c r="BO4542" s="18"/>
      <c r="BP4542" s="18"/>
      <c r="BQ4542" s="18"/>
    </row>
    <row r="4543" spans="6:69" x14ac:dyDescent="0.25">
      <c r="F4543" s="18"/>
      <c r="G4543" s="18"/>
      <c r="H4543" s="252"/>
      <c r="I4543" s="18"/>
      <c r="J4543" s="18"/>
      <c r="W4543" s="215"/>
      <c r="X4543" s="18"/>
      <c r="Y4543" s="31"/>
      <c r="Z4543" s="31"/>
      <c r="AA4543" s="43"/>
      <c r="AB4543" s="18"/>
      <c r="AC4543" s="18"/>
      <c r="AE4543" s="18"/>
      <c r="AF4543" s="18"/>
      <c r="AG4543" s="18"/>
      <c r="AI4543" s="18"/>
      <c r="AK4543" s="18"/>
      <c r="AL4543" s="18"/>
      <c r="AN4543" s="36"/>
      <c r="AO4543" s="36"/>
      <c r="AP4543" s="36"/>
      <c r="AQ4543" s="36"/>
      <c r="AR4543" s="36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G4543" s="18"/>
      <c r="BH4543" s="18"/>
      <c r="BI4543" s="18"/>
      <c r="BJ4543" s="18"/>
      <c r="BK4543" s="18"/>
      <c r="BL4543" s="18"/>
      <c r="BM4543" s="18"/>
      <c r="BN4543" s="18"/>
      <c r="BO4543" s="18"/>
      <c r="BP4543" s="18"/>
      <c r="BQ4543" s="18"/>
    </row>
    <row r="4544" spans="6:69" x14ac:dyDescent="0.25">
      <c r="F4544" s="18"/>
      <c r="G4544" s="18"/>
      <c r="H4544" s="252"/>
      <c r="I4544" s="18"/>
      <c r="J4544" s="18"/>
      <c r="W4544" s="215"/>
      <c r="X4544" s="18"/>
      <c r="Y4544" s="31"/>
      <c r="Z4544" s="31"/>
      <c r="AA4544" s="43"/>
      <c r="AB4544" s="18"/>
      <c r="AC4544" s="18"/>
      <c r="AE4544" s="18"/>
      <c r="AF4544" s="18"/>
      <c r="AG4544" s="18"/>
      <c r="AI4544" s="18"/>
      <c r="AK4544" s="18"/>
      <c r="AL4544" s="18"/>
      <c r="AN4544" s="36"/>
      <c r="AO4544" s="36"/>
      <c r="AP4544" s="36"/>
      <c r="AQ4544" s="36"/>
      <c r="AR4544" s="36"/>
      <c r="AS4544" s="18"/>
      <c r="AT4544" s="18"/>
      <c r="AU4544" s="18"/>
      <c r="AV4544" s="18"/>
      <c r="AW4544" s="18"/>
      <c r="AX4544" s="18"/>
      <c r="AY4544" s="18"/>
      <c r="AZ4544" s="18"/>
      <c r="BA4544" s="18"/>
      <c r="BB4544" s="18"/>
      <c r="BC4544" s="18"/>
      <c r="BD4544" s="18"/>
      <c r="BE4544" s="18"/>
      <c r="BF4544" s="18"/>
      <c r="BG4544" s="18"/>
      <c r="BH4544" s="18"/>
      <c r="BI4544" s="18"/>
      <c r="BJ4544" s="18"/>
      <c r="BK4544" s="18"/>
      <c r="BL4544" s="18"/>
      <c r="BM4544" s="18"/>
      <c r="BN4544" s="18"/>
      <c r="BO4544" s="18"/>
      <c r="BP4544" s="18"/>
      <c r="BQ4544" s="18"/>
    </row>
    <row r="4545" spans="6:69" x14ac:dyDescent="0.25">
      <c r="F4545" s="18"/>
      <c r="G4545" s="18"/>
      <c r="H4545" s="252"/>
      <c r="I4545" s="18"/>
      <c r="J4545" s="18"/>
      <c r="W4545" s="215"/>
      <c r="X4545" s="18"/>
      <c r="Y4545" s="31"/>
      <c r="Z4545" s="31"/>
      <c r="AA4545" s="43"/>
      <c r="AB4545" s="18"/>
      <c r="AC4545" s="18"/>
      <c r="AE4545" s="18"/>
      <c r="AF4545" s="18"/>
      <c r="AG4545" s="18"/>
      <c r="AI4545" s="18"/>
      <c r="AK4545" s="18"/>
      <c r="AL4545" s="18"/>
      <c r="AN4545" s="36"/>
      <c r="AO4545" s="36"/>
      <c r="AP4545" s="36"/>
      <c r="AQ4545" s="36"/>
      <c r="AR4545" s="36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G4545" s="18"/>
      <c r="BH4545" s="18"/>
      <c r="BI4545" s="18"/>
      <c r="BJ4545" s="18"/>
      <c r="BK4545" s="18"/>
      <c r="BL4545" s="18"/>
      <c r="BM4545" s="18"/>
      <c r="BN4545" s="18"/>
      <c r="BO4545" s="18"/>
      <c r="BP4545" s="18"/>
      <c r="BQ4545" s="18"/>
    </row>
    <row r="4546" spans="6:69" x14ac:dyDescent="0.25">
      <c r="F4546" s="18"/>
      <c r="G4546" s="18"/>
      <c r="H4546" s="252"/>
      <c r="I4546" s="18"/>
      <c r="J4546" s="18"/>
      <c r="W4546" s="215"/>
      <c r="X4546" s="18"/>
      <c r="Y4546" s="31"/>
      <c r="Z4546" s="31"/>
      <c r="AA4546" s="43"/>
      <c r="AB4546" s="18"/>
      <c r="AC4546" s="18"/>
      <c r="AE4546" s="18"/>
      <c r="AF4546" s="18"/>
      <c r="AG4546" s="18"/>
      <c r="AI4546" s="18"/>
      <c r="AK4546" s="18"/>
      <c r="AL4546" s="18"/>
      <c r="AN4546" s="36"/>
      <c r="AO4546" s="36"/>
      <c r="AP4546" s="36"/>
      <c r="AQ4546" s="36"/>
      <c r="AR4546" s="36"/>
      <c r="AS4546" s="18"/>
      <c r="AT4546" s="18"/>
      <c r="AU4546" s="18"/>
      <c r="AV4546" s="18"/>
      <c r="AW4546" s="18"/>
      <c r="AX4546" s="18"/>
      <c r="AY4546" s="18"/>
      <c r="AZ4546" s="18"/>
      <c r="BA4546" s="18"/>
      <c r="BB4546" s="18"/>
      <c r="BC4546" s="18"/>
      <c r="BD4546" s="18"/>
      <c r="BE4546" s="18"/>
      <c r="BF4546" s="18"/>
      <c r="BG4546" s="18"/>
      <c r="BH4546" s="18"/>
      <c r="BI4546" s="18"/>
      <c r="BJ4546" s="18"/>
      <c r="BK4546" s="18"/>
      <c r="BL4546" s="18"/>
      <c r="BM4546" s="18"/>
      <c r="BN4546" s="18"/>
      <c r="BO4546" s="18"/>
      <c r="BP4546" s="18"/>
      <c r="BQ4546" s="18"/>
    </row>
    <row r="4547" spans="6:69" x14ac:dyDescent="0.25">
      <c r="F4547" s="18"/>
      <c r="G4547" s="18"/>
      <c r="H4547" s="252"/>
      <c r="I4547" s="18"/>
      <c r="J4547" s="18"/>
      <c r="W4547" s="215"/>
      <c r="X4547" s="18"/>
      <c r="Y4547" s="31"/>
      <c r="Z4547" s="31"/>
      <c r="AA4547" s="43"/>
      <c r="AB4547" s="18"/>
      <c r="AC4547" s="18"/>
      <c r="AE4547" s="18"/>
      <c r="AF4547" s="18"/>
      <c r="AG4547" s="18"/>
      <c r="AI4547" s="18"/>
      <c r="AK4547" s="18"/>
      <c r="AL4547" s="18"/>
      <c r="AN4547" s="36"/>
      <c r="AO4547" s="36"/>
      <c r="AP4547" s="36"/>
      <c r="AQ4547" s="36"/>
      <c r="AR4547" s="36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G4547" s="18"/>
      <c r="BH4547" s="18"/>
      <c r="BI4547" s="18"/>
      <c r="BJ4547" s="18"/>
      <c r="BK4547" s="18"/>
      <c r="BL4547" s="18"/>
      <c r="BM4547" s="18"/>
      <c r="BN4547" s="18"/>
      <c r="BO4547" s="18"/>
      <c r="BP4547" s="18"/>
      <c r="BQ4547" s="18"/>
    </row>
    <row r="4548" spans="6:69" x14ac:dyDescent="0.25">
      <c r="F4548" s="18"/>
      <c r="G4548" s="18"/>
      <c r="H4548" s="252"/>
      <c r="I4548" s="18"/>
      <c r="J4548" s="18"/>
      <c r="W4548" s="215"/>
      <c r="X4548" s="18"/>
      <c r="Y4548" s="31"/>
      <c r="Z4548" s="31"/>
      <c r="AA4548" s="43"/>
      <c r="AB4548" s="18"/>
      <c r="AC4548" s="18"/>
      <c r="AE4548" s="18"/>
      <c r="AF4548" s="18"/>
      <c r="AG4548" s="18"/>
      <c r="AI4548" s="18"/>
      <c r="AK4548" s="18"/>
      <c r="AL4548" s="18"/>
      <c r="AN4548" s="36"/>
      <c r="AO4548" s="36"/>
      <c r="AP4548" s="36"/>
      <c r="AQ4548" s="36"/>
      <c r="AR4548" s="36"/>
      <c r="AS4548" s="18"/>
      <c r="AT4548" s="18"/>
      <c r="AU4548" s="18"/>
      <c r="AV4548" s="18"/>
      <c r="AW4548" s="18"/>
      <c r="AX4548" s="18"/>
      <c r="AY4548" s="18"/>
      <c r="AZ4548" s="18"/>
      <c r="BA4548" s="18"/>
      <c r="BB4548" s="18"/>
      <c r="BC4548" s="18"/>
      <c r="BD4548" s="18"/>
      <c r="BE4548" s="18"/>
      <c r="BF4548" s="18"/>
      <c r="BG4548" s="18"/>
      <c r="BH4548" s="18"/>
      <c r="BI4548" s="18"/>
      <c r="BJ4548" s="18"/>
      <c r="BK4548" s="18"/>
      <c r="BL4548" s="18"/>
      <c r="BM4548" s="18"/>
      <c r="BN4548" s="18"/>
      <c r="BO4548" s="18"/>
      <c r="BP4548" s="18"/>
      <c r="BQ4548" s="18"/>
    </row>
    <row r="4549" spans="6:69" x14ac:dyDescent="0.25">
      <c r="F4549" s="18"/>
      <c r="G4549" s="18"/>
      <c r="H4549" s="252"/>
      <c r="I4549" s="18"/>
      <c r="J4549" s="18"/>
      <c r="W4549" s="215"/>
      <c r="X4549" s="18"/>
      <c r="Y4549" s="31"/>
      <c r="Z4549" s="31"/>
      <c r="AA4549" s="43"/>
      <c r="AB4549" s="18"/>
      <c r="AC4549" s="18"/>
      <c r="AE4549" s="18"/>
      <c r="AF4549" s="18"/>
      <c r="AG4549" s="18"/>
      <c r="AI4549" s="18"/>
      <c r="AK4549" s="18"/>
      <c r="AL4549" s="18"/>
      <c r="AN4549" s="36"/>
      <c r="AO4549" s="36"/>
      <c r="AP4549" s="36"/>
      <c r="AQ4549" s="36"/>
      <c r="AR4549" s="36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G4549" s="18"/>
      <c r="BH4549" s="18"/>
      <c r="BI4549" s="18"/>
      <c r="BJ4549" s="18"/>
      <c r="BK4549" s="18"/>
      <c r="BL4549" s="18"/>
      <c r="BM4549" s="18"/>
      <c r="BN4549" s="18"/>
      <c r="BO4549" s="18"/>
      <c r="BP4549" s="18"/>
      <c r="BQ4549" s="18"/>
    </row>
    <row r="4550" spans="6:69" x14ac:dyDescent="0.25">
      <c r="F4550" s="18"/>
      <c r="G4550" s="18"/>
      <c r="H4550" s="252"/>
      <c r="I4550" s="18"/>
      <c r="J4550" s="18"/>
      <c r="W4550" s="215"/>
      <c r="X4550" s="18"/>
      <c r="Y4550" s="31"/>
      <c r="Z4550" s="31"/>
      <c r="AA4550" s="43"/>
      <c r="AB4550" s="18"/>
      <c r="AC4550" s="18"/>
      <c r="AE4550" s="18"/>
      <c r="AF4550" s="18"/>
      <c r="AG4550" s="18"/>
      <c r="AI4550" s="18"/>
      <c r="AK4550" s="18"/>
      <c r="AL4550" s="18"/>
      <c r="AN4550" s="36"/>
      <c r="AO4550" s="36"/>
      <c r="AP4550" s="36"/>
      <c r="AQ4550" s="36"/>
      <c r="AR4550" s="36"/>
      <c r="AS4550" s="18"/>
      <c r="AT4550" s="18"/>
      <c r="AU4550" s="18"/>
      <c r="AV4550" s="18"/>
      <c r="AW4550" s="18"/>
      <c r="AX4550" s="18"/>
      <c r="AY4550" s="18"/>
      <c r="AZ4550" s="18"/>
      <c r="BA4550" s="18"/>
      <c r="BB4550" s="18"/>
      <c r="BC4550" s="18"/>
      <c r="BD4550" s="18"/>
      <c r="BE4550" s="18"/>
      <c r="BF4550" s="18"/>
      <c r="BG4550" s="18"/>
      <c r="BH4550" s="18"/>
      <c r="BI4550" s="18"/>
      <c r="BJ4550" s="18"/>
      <c r="BK4550" s="18"/>
      <c r="BL4550" s="18"/>
      <c r="BM4550" s="18"/>
      <c r="BN4550" s="18"/>
      <c r="BO4550" s="18"/>
      <c r="BP4550" s="18"/>
      <c r="BQ4550" s="18"/>
    </row>
    <row r="4551" spans="6:69" x14ac:dyDescent="0.25">
      <c r="F4551" s="18"/>
      <c r="G4551" s="18"/>
      <c r="H4551" s="252"/>
      <c r="I4551" s="18"/>
      <c r="J4551" s="18"/>
      <c r="W4551" s="215"/>
      <c r="X4551" s="18"/>
      <c r="Y4551" s="31"/>
      <c r="Z4551" s="31"/>
      <c r="AA4551" s="43"/>
      <c r="AB4551" s="18"/>
      <c r="AC4551" s="18"/>
      <c r="AE4551" s="18"/>
      <c r="AF4551" s="18"/>
      <c r="AG4551" s="18"/>
      <c r="AI4551" s="18"/>
      <c r="AK4551" s="18"/>
      <c r="AL4551" s="18"/>
      <c r="AN4551" s="36"/>
      <c r="AO4551" s="36"/>
      <c r="AP4551" s="36"/>
      <c r="AQ4551" s="36"/>
      <c r="AR4551" s="36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G4551" s="18"/>
      <c r="BH4551" s="18"/>
      <c r="BI4551" s="18"/>
      <c r="BJ4551" s="18"/>
      <c r="BK4551" s="18"/>
      <c r="BL4551" s="18"/>
      <c r="BM4551" s="18"/>
      <c r="BN4551" s="18"/>
      <c r="BO4551" s="18"/>
      <c r="BP4551" s="18"/>
      <c r="BQ4551" s="18"/>
    </row>
    <row r="4552" spans="6:69" x14ac:dyDescent="0.25">
      <c r="F4552" s="18"/>
      <c r="G4552" s="18"/>
      <c r="H4552" s="252"/>
      <c r="I4552" s="18"/>
      <c r="J4552" s="18"/>
      <c r="W4552" s="215"/>
      <c r="X4552" s="18"/>
      <c r="Y4552" s="31"/>
      <c r="Z4552" s="31"/>
      <c r="AA4552" s="43"/>
      <c r="AB4552" s="18"/>
      <c r="AC4552" s="18"/>
      <c r="AE4552" s="18"/>
      <c r="AF4552" s="18"/>
      <c r="AG4552" s="18"/>
      <c r="AI4552" s="18"/>
      <c r="AK4552" s="18"/>
      <c r="AL4552" s="18"/>
      <c r="AN4552" s="36"/>
      <c r="AO4552" s="36"/>
      <c r="AP4552" s="36"/>
      <c r="AQ4552" s="36"/>
      <c r="AR4552" s="36"/>
      <c r="AS4552" s="18"/>
      <c r="AT4552" s="18"/>
      <c r="AU4552" s="18"/>
      <c r="AV4552" s="18"/>
      <c r="AW4552" s="18"/>
      <c r="AX4552" s="18"/>
      <c r="AY4552" s="18"/>
      <c r="AZ4552" s="18"/>
      <c r="BA4552" s="18"/>
      <c r="BB4552" s="18"/>
      <c r="BC4552" s="18"/>
      <c r="BD4552" s="18"/>
      <c r="BE4552" s="18"/>
      <c r="BF4552" s="18"/>
      <c r="BG4552" s="18"/>
      <c r="BH4552" s="18"/>
      <c r="BI4552" s="18"/>
      <c r="BJ4552" s="18"/>
      <c r="BK4552" s="18"/>
      <c r="BL4552" s="18"/>
      <c r="BM4552" s="18"/>
      <c r="BN4552" s="18"/>
      <c r="BO4552" s="18"/>
      <c r="BP4552" s="18"/>
      <c r="BQ4552" s="18"/>
    </row>
    <row r="4553" spans="6:69" x14ac:dyDescent="0.25">
      <c r="F4553" s="18"/>
      <c r="G4553" s="18"/>
      <c r="H4553" s="252"/>
      <c r="I4553" s="18"/>
      <c r="J4553" s="18"/>
      <c r="W4553" s="215"/>
      <c r="X4553" s="18"/>
      <c r="Y4553" s="31"/>
      <c r="Z4553" s="31"/>
      <c r="AA4553" s="43"/>
      <c r="AB4553" s="18"/>
      <c r="AC4553" s="18"/>
      <c r="AE4553" s="18"/>
      <c r="AF4553" s="18"/>
      <c r="AG4553" s="18"/>
      <c r="AI4553" s="18"/>
      <c r="AK4553" s="18"/>
      <c r="AL4553" s="18"/>
      <c r="AN4553" s="36"/>
      <c r="AO4553" s="36"/>
      <c r="AP4553" s="36"/>
      <c r="AQ4553" s="36"/>
      <c r="AR4553" s="36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G4553" s="18"/>
      <c r="BH4553" s="18"/>
      <c r="BI4553" s="18"/>
      <c r="BJ4553" s="18"/>
      <c r="BK4553" s="18"/>
      <c r="BL4553" s="18"/>
      <c r="BM4553" s="18"/>
      <c r="BN4553" s="18"/>
      <c r="BO4553" s="18"/>
      <c r="BP4553" s="18"/>
      <c r="BQ4553" s="18"/>
    </row>
    <row r="4554" spans="6:69" x14ac:dyDescent="0.25">
      <c r="F4554" s="18"/>
      <c r="G4554" s="18"/>
      <c r="H4554" s="252"/>
      <c r="I4554" s="18"/>
      <c r="J4554" s="18"/>
      <c r="W4554" s="215"/>
      <c r="X4554" s="18"/>
      <c r="Y4554" s="31"/>
      <c r="Z4554" s="31"/>
      <c r="AA4554" s="43"/>
      <c r="AB4554" s="18"/>
      <c r="AC4554" s="18"/>
      <c r="AE4554" s="18"/>
      <c r="AF4554" s="18"/>
      <c r="AG4554" s="18"/>
      <c r="AI4554" s="18"/>
      <c r="AK4554" s="18"/>
      <c r="AL4554" s="18"/>
      <c r="AN4554" s="36"/>
      <c r="AO4554" s="36"/>
      <c r="AP4554" s="36"/>
      <c r="AQ4554" s="36"/>
      <c r="AR4554" s="36"/>
      <c r="AS4554" s="18"/>
      <c r="AT4554" s="18"/>
      <c r="AU4554" s="18"/>
      <c r="AV4554" s="18"/>
      <c r="AW4554" s="18"/>
      <c r="AX4554" s="18"/>
      <c r="AY4554" s="18"/>
      <c r="AZ4554" s="18"/>
      <c r="BA4554" s="18"/>
      <c r="BB4554" s="18"/>
      <c r="BC4554" s="18"/>
      <c r="BD4554" s="18"/>
      <c r="BE4554" s="18"/>
      <c r="BF4554" s="18"/>
      <c r="BG4554" s="18"/>
      <c r="BH4554" s="18"/>
      <c r="BI4554" s="18"/>
      <c r="BJ4554" s="18"/>
      <c r="BK4554" s="18"/>
      <c r="BL4554" s="18"/>
      <c r="BM4554" s="18"/>
      <c r="BN4554" s="18"/>
      <c r="BO4554" s="18"/>
      <c r="BP4554" s="18"/>
      <c r="BQ4554" s="18"/>
    </row>
    <row r="4555" spans="6:69" x14ac:dyDescent="0.25">
      <c r="F4555" s="18"/>
      <c r="G4555" s="18"/>
      <c r="H4555" s="252"/>
      <c r="I4555" s="18"/>
      <c r="J4555" s="18"/>
      <c r="W4555" s="215"/>
      <c r="X4555" s="18"/>
      <c r="Y4555" s="31"/>
      <c r="Z4555" s="31"/>
      <c r="AA4555" s="43"/>
      <c r="AB4555" s="18"/>
      <c r="AC4555" s="18"/>
      <c r="AE4555" s="18"/>
      <c r="AF4555" s="18"/>
      <c r="AG4555" s="18"/>
      <c r="AI4555" s="18"/>
      <c r="AK4555" s="18"/>
      <c r="AL4555" s="18"/>
      <c r="AN4555" s="36"/>
      <c r="AO4555" s="36"/>
      <c r="AP4555" s="36"/>
      <c r="AQ4555" s="36"/>
      <c r="AR4555" s="36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G4555" s="18"/>
      <c r="BH4555" s="18"/>
      <c r="BI4555" s="18"/>
      <c r="BJ4555" s="18"/>
      <c r="BK4555" s="18"/>
      <c r="BL4555" s="18"/>
      <c r="BM4555" s="18"/>
      <c r="BN4555" s="18"/>
      <c r="BO4555" s="18"/>
      <c r="BP4555" s="18"/>
      <c r="BQ4555" s="18"/>
    </row>
    <row r="4556" spans="6:69" x14ac:dyDescent="0.25">
      <c r="F4556" s="18"/>
      <c r="G4556" s="18"/>
      <c r="H4556" s="252"/>
      <c r="I4556" s="18"/>
      <c r="J4556" s="18"/>
      <c r="W4556" s="215"/>
      <c r="X4556" s="18"/>
      <c r="Y4556" s="31"/>
      <c r="Z4556" s="31"/>
      <c r="AA4556" s="43"/>
      <c r="AB4556" s="18"/>
      <c r="AC4556" s="18"/>
      <c r="AE4556" s="18"/>
      <c r="AF4556" s="18"/>
      <c r="AG4556" s="18"/>
      <c r="AI4556" s="18"/>
      <c r="AK4556" s="18"/>
      <c r="AL4556" s="18"/>
      <c r="AN4556" s="36"/>
      <c r="AO4556" s="36"/>
      <c r="AP4556" s="36"/>
      <c r="AQ4556" s="36"/>
      <c r="AR4556" s="36"/>
      <c r="AS4556" s="18"/>
      <c r="AT4556" s="18"/>
      <c r="AU4556" s="18"/>
      <c r="AV4556" s="18"/>
      <c r="AW4556" s="18"/>
      <c r="AX4556" s="18"/>
      <c r="AY4556" s="18"/>
      <c r="AZ4556" s="18"/>
      <c r="BA4556" s="18"/>
      <c r="BB4556" s="18"/>
      <c r="BC4556" s="18"/>
      <c r="BD4556" s="18"/>
      <c r="BE4556" s="18"/>
      <c r="BF4556" s="18"/>
      <c r="BG4556" s="18"/>
      <c r="BH4556" s="18"/>
      <c r="BI4556" s="18"/>
      <c r="BJ4556" s="18"/>
      <c r="BK4556" s="18"/>
      <c r="BL4556" s="18"/>
      <c r="BM4556" s="18"/>
      <c r="BN4556" s="18"/>
      <c r="BO4556" s="18"/>
      <c r="BP4556" s="18"/>
      <c r="BQ4556" s="18"/>
    </row>
    <row r="4557" spans="6:69" x14ac:dyDescent="0.25">
      <c r="F4557" s="18"/>
      <c r="G4557" s="18"/>
      <c r="H4557" s="252"/>
      <c r="I4557" s="18"/>
      <c r="J4557" s="18"/>
      <c r="W4557" s="215"/>
      <c r="X4557" s="18"/>
      <c r="Y4557" s="31"/>
      <c r="Z4557" s="31"/>
      <c r="AA4557" s="43"/>
      <c r="AB4557" s="18"/>
      <c r="AC4557" s="18"/>
      <c r="AE4557" s="18"/>
      <c r="AF4557" s="18"/>
      <c r="AG4557" s="18"/>
      <c r="AI4557" s="18"/>
      <c r="AK4557" s="18"/>
      <c r="AL4557" s="18"/>
      <c r="AN4557" s="36"/>
      <c r="AO4557" s="36"/>
      <c r="AP4557" s="36"/>
      <c r="AQ4557" s="36"/>
      <c r="AR4557" s="36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G4557" s="18"/>
      <c r="BH4557" s="18"/>
      <c r="BI4557" s="18"/>
      <c r="BJ4557" s="18"/>
      <c r="BK4557" s="18"/>
      <c r="BL4557" s="18"/>
      <c r="BM4557" s="18"/>
      <c r="BN4557" s="18"/>
      <c r="BO4557" s="18"/>
      <c r="BP4557" s="18"/>
      <c r="BQ4557" s="18"/>
    </row>
    <row r="4558" spans="6:69" x14ac:dyDescent="0.25">
      <c r="F4558" s="18"/>
      <c r="G4558" s="18"/>
      <c r="H4558" s="252"/>
      <c r="I4558" s="18"/>
      <c r="J4558" s="18"/>
      <c r="W4558" s="215"/>
      <c r="X4558" s="18"/>
      <c r="Y4558" s="31"/>
      <c r="Z4558" s="31"/>
      <c r="AA4558" s="43"/>
      <c r="AB4558" s="18"/>
      <c r="AC4558" s="18"/>
      <c r="AE4558" s="18"/>
      <c r="AF4558" s="18"/>
      <c r="AG4558" s="18"/>
      <c r="AI4558" s="18"/>
      <c r="AK4558" s="18"/>
      <c r="AL4558" s="18"/>
      <c r="AN4558" s="36"/>
      <c r="AO4558" s="36"/>
      <c r="AP4558" s="36"/>
      <c r="AQ4558" s="36"/>
      <c r="AR4558" s="36"/>
      <c r="AS4558" s="18"/>
      <c r="AT4558" s="18"/>
      <c r="AU4558" s="18"/>
      <c r="AV4558" s="18"/>
      <c r="AW4558" s="18"/>
      <c r="AX4558" s="18"/>
      <c r="AY4558" s="18"/>
      <c r="AZ4558" s="18"/>
      <c r="BA4558" s="18"/>
      <c r="BB4558" s="18"/>
      <c r="BC4558" s="18"/>
      <c r="BD4558" s="18"/>
      <c r="BE4558" s="18"/>
      <c r="BF4558" s="18"/>
      <c r="BG4558" s="18"/>
      <c r="BH4558" s="18"/>
      <c r="BI4558" s="18"/>
      <c r="BJ4558" s="18"/>
      <c r="BK4558" s="18"/>
      <c r="BL4558" s="18"/>
      <c r="BM4558" s="18"/>
      <c r="BN4558" s="18"/>
      <c r="BO4558" s="18"/>
      <c r="BP4558" s="18"/>
      <c r="BQ4558" s="18"/>
    </row>
    <row r="4559" spans="6:69" x14ac:dyDescent="0.25">
      <c r="F4559" s="18"/>
      <c r="G4559" s="18"/>
      <c r="H4559" s="252"/>
      <c r="I4559" s="18"/>
      <c r="J4559" s="18"/>
      <c r="W4559" s="215"/>
      <c r="X4559" s="18"/>
      <c r="Y4559" s="31"/>
      <c r="Z4559" s="31"/>
      <c r="AA4559" s="43"/>
      <c r="AB4559" s="18"/>
      <c r="AC4559" s="18"/>
      <c r="AE4559" s="18"/>
      <c r="AF4559" s="18"/>
      <c r="AG4559" s="18"/>
      <c r="AI4559" s="18"/>
      <c r="AK4559" s="18"/>
      <c r="AL4559" s="18"/>
      <c r="AN4559" s="36"/>
      <c r="AO4559" s="36"/>
      <c r="AP4559" s="36"/>
      <c r="AQ4559" s="36"/>
      <c r="AR4559" s="36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G4559" s="18"/>
      <c r="BH4559" s="18"/>
      <c r="BI4559" s="18"/>
      <c r="BJ4559" s="18"/>
      <c r="BK4559" s="18"/>
      <c r="BL4559" s="18"/>
      <c r="BM4559" s="18"/>
      <c r="BN4559" s="18"/>
      <c r="BO4559" s="18"/>
      <c r="BP4559" s="18"/>
      <c r="BQ4559" s="18"/>
    </row>
    <row r="4560" spans="6:69" x14ac:dyDescent="0.25">
      <c r="F4560" s="18"/>
      <c r="G4560" s="18"/>
      <c r="H4560" s="252"/>
      <c r="I4560" s="18"/>
      <c r="J4560" s="18"/>
      <c r="W4560" s="215"/>
      <c r="X4560" s="18"/>
      <c r="Y4560" s="31"/>
      <c r="Z4560" s="31"/>
      <c r="AA4560" s="43"/>
      <c r="AB4560" s="18"/>
      <c r="AC4560" s="18"/>
      <c r="AE4560" s="18"/>
      <c r="AF4560" s="18"/>
      <c r="AG4560" s="18"/>
      <c r="AI4560" s="18"/>
      <c r="AK4560" s="18"/>
      <c r="AL4560" s="18"/>
      <c r="AN4560" s="36"/>
      <c r="AO4560" s="36"/>
      <c r="AP4560" s="36"/>
      <c r="AQ4560" s="36"/>
      <c r="AR4560" s="36"/>
      <c r="AS4560" s="18"/>
      <c r="AT4560" s="18"/>
      <c r="AU4560" s="18"/>
      <c r="AV4560" s="18"/>
      <c r="AW4560" s="18"/>
      <c r="AX4560" s="18"/>
      <c r="AY4560" s="18"/>
      <c r="AZ4560" s="18"/>
      <c r="BA4560" s="18"/>
      <c r="BB4560" s="18"/>
      <c r="BC4560" s="18"/>
      <c r="BD4560" s="18"/>
      <c r="BE4560" s="18"/>
      <c r="BF4560" s="18"/>
      <c r="BG4560" s="18"/>
      <c r="BH4560" s="18"/>
      <c r="BI4560" s="18"/>
      <c r="BJ4560" s="18"/>
      <c r="BK4560" s="18"/>
      <c r="BL4560" s="18"/>
      <c r="BM4560" s="18"/>
      <c r="BN4560" s="18"/>
      <c r="BO4560" s="18"/>
      <c r="BP4560" s="18"/>
      <c r="BQ4560" s="18"/>
    </row>
    <row r="4561" spans="6:69" x14ac:dyDescent="0.25">
      <c r="F4561" s="18"/>
      <c r="G4561" s="18"/>
      <c r="H4561" s="252"/>
      <c r="I4561" s="18"/>
      <c r="J4561" s="18"/>
      <c r="W4561" s="215"/>
      <c r="X4561" s="18"/>
      <c r="Y4561" s="31"/>
      <c r="Z4561" s="31"/>
      <c r="AA4561" s="43"/>
      <c r="AB4561" s="18"/>
      <c r="AC4561" s="18"/>
      <c r="AE4561" s="18"/>
      <c r="AF4561" s="18"/>
      <c r="AG4561" s="18"/>
      <c r="AI4561" s="18"/>
      <c r="AK4561" s="18"/>
      <c r="AL4561" s="18"/>
      <c r="AN4561" s="36"/>
      <c r="AO4561" s="36"/>
      <c r="AP4561" s="36"/>
      <c r="AQ4561" s="36"/>
      <c r="AR4561" s="36"/>
      <c r="AS4561" s="18"/>
      <c r="AT4561" s="18"/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G4561" s="18"/>
      <c r="BH4561" s="18"/>
      <c r="BI4561" s="18"/>
      <c r="BJ4561" s="18"/>
      <c r="BK4561" s="18"/>
      <c r="BL4561" s="18"/>
      <c r="BM4561" s="18"/>
      <c r="BN4561" s="18"/>
      <c r="BO4561" s="18"/>
      <c r="BP4561" s="18"/>
      <c r="BQ4561" s="18"/>
    </row>
    <row r="4562" spans="6:69" x14ac:dyDescent="0.25">
      <c r="F4562" s="18"/>
      <c r="G4562" s="18"/>
      <c r="H4562" s="252"/>
      <c r="I4562" s="18"/>
      <c r="J4562" s="18"/>
      <c r="W4562" s="215"/>
      <c r="X4562" s="18"/>
      <c r="Y4562" s="31"/>
      <c r="Z4562" s="31"/>
      <c r="AA4562" s="43"/>
      <c r="AB4562" s="18"/>
      <c r="AC4562" s="18"/>
      <c r="AE4562" s="18"/>
      <c r="AF4562" s="18"/>
      <c r="AG4562" s="18"/>
      <c r="AI4562" s="18"/>
      <c r="AK4562" s="18"/>
      <c r="AL4562" s="18"/>
      <c r="AN4562" s="36"/>
      <c r="AO4562" s="36"/>
      <c r="AP4562" s="36"/>
      <c r="AQ4562" s="36"/>
      <c r="AR4562" s="36"/>
      <c r="AS4562" s="18"/>
      <c r="AT4562" s="18"/>
      <c r="AU4562" s="18"/>
      <c r="AV4562" s="18"/>
      <c r="AW4562" s="18"/>
      <c r="AX4562" s="18"/>
      <c r="AY4562" s="18"/>
      <c r="AZ4562" s="18"/>
      <c r="BA4562" s="18"/>
      <c r="BB4562" s="18"/>
      <c r="BC4562" s="18"/>
      <c r="BD4562" s="18"/>
      <c r="BE4562" s="18"/>
      <c r="BF4562" s="18"/>
      <c r="BG4562" s="18"/>
      <c r="BH4562" s="18"/>
      <c r="BI4562" s="18"/>
      <c r="BJ4562" s="18"/>
      <c r="BK4562" s="18"/>
      <c r="BL4562" s="18"/>
      <c r="BM4562" s="18"/>
      <c r="BN4562" s="18"/>
      <c r="BO4562" s="18"/>
      <c r="BP4562" s="18"/>
      <c r="BQ4562" s="18"/>
    </row>
    <row r="4563" spans="6:69" x14ac:dyDescent="0.25">
      <c r="F4563" s="18"/>
      <c r="G4563" s="18"/>
      <c r="H4563" s="252"/>
      <c r="I4563" s="18"/>
      <c r="J4563" s="18"/>
      <c r="W4563" s="215"/>
      <c r="X4563" s="18"/>
      <c r="Y4563" s="31"/>
      <c r="Z4563" s="31"/>
      <c r="AA4563" s="43"/>
      <c r="AB4563" s="18"/>
      <c r="AC4563" s="18"/>
      <c r="AE4563" s="18"/>
      <c r="AF4563" s="18"/>
      <c r="AG4563" s="18"/>
      <c r="AI4563" s="18"/>
      <c r="AK4563" s="18"/>
      <c r="AL4563" s="18"/>
      <c r="AN4563" s="36"/>
      <c r="AO4563" s="36"/>
      <c r="AP4563" s="36"/>
      <c r="AQ4563" s="36"/>
      <c r="AR4563" s="36"/>
      <c r="AS4563" s="18"/>
      <c r="AT4563" s="18"/>
      <c r="AU4563" s="18"/>
      <c r="AV4563" s="18"/>
      <c r="AW4563" s="18"/>
      <c r="AX4563" s="18"/>
      <c r="AY4563" s="18"/>
      <c r="AZ4563" s="18"/>
      <c r="BA4563" s="18"/>
      <c r="BB4563" s="18"/>
      <c r="BC4563" s="18"/>
      <c r="BD4563" s="18"/>
      <c r="BE4563" s="18"/>
      <c r="BF4563" s="18"/>
      <c r="BG4563" s="18"/>
      <c r="BH4563" s="18"/>
      <c r="BI4563" s="18"/>
      <c r="BJ4563" s="18"/>
      <c r="BK4563" s="18"/>
      <c r="BL4563" s="18"/>
      <c r="BM4563" s="18"/>
      <c r="BN4563" s="18"/>
      <c r="BO4563" s="18"/>
      <c r="BP4563" s="18"/>
      <c r="BQ4563" s="18"/>
    </row>
    <row r="4564" spans="6:69" x14ac:dyDescent="0.25">
      <c r="F4564" s="18"/>
      <c r="G4564" s="18"/>
      <c r="H4564" s="252"/>
      <c r="I4564" s="18"/>
      <c r="J4564" s="18"/>
      <c r="W4564" s="215"/>
      <c r="X4564" s="18"/>
      <c r="Y4564" s="31"/>
      <c r="Z4564" s="31"/>
      <c r="AA4564" s="43"/>
      <c r="AB4564" s="18"/>
      <c r="AC4564" s="18"/>
      <c r="AE4564" s="18"/>
      <c r="AF4564" s="18"/>
      <c r="AG4564" s="18"/>
      <c r="AI4564" s="18"/>
      <c r="AK4564" s="18"/>
      <c r="AL4564" s="18"/>
      <c r="AN4564" s="36"/>
      <c r="AO4564" s="36"/>
      <c r="AP4564" s="36"/>
      <c r="AQ4564" s="36"/>
      <c r="AR4564" s="36"/>
      <c r="AS4564" s="18"/>
      <c r="AT4564" s="18"/>
      <c r="AU4564" s="18"/>
      <c r="AV4564" s="18"/>
      <c r="AW4564" s="18"/>
      <c r="AX4564" s="18"/>
      <c r="AY4564" s="18"/>
      <c r="AZ4564" s="18"/>
      <c r="BA4564" s="18"/>
      <c r="BB4564" s="18"/>
      <c r="BC4564" s="18"/>
      <c r="BD4564" s="18"/>
      <c r="BE4564" s="18"/>
      <c r="BF4564" s="18"/>
      <c r="BG4564" s="18"/>
      <c r="BH4564" s="18"/>
      <c r="BI4564" s="18"/>
      <c r="BJ4564" s="18"/>
      <c r="BK4564" s="18"/>
      <c r="BL4564" s="18"/>
      <c r="BM4564" s="18"/>
      <c r="BN4564" s="18"/>
      <c r="BO4564" s="18"/>
      <c r="BP4564" s="18"/>
      <c r="BQ4564" s="18"/>
    </row>
    <row r="4565" spans="6:69" x14ac:dyDescent="0.25">
      <c r="F4565" s="18"/>
      <c r="G4565" s="18"/>
      <c r="H4565" s="252"/>
      <c r="I4565" s="18"/>
      <c r="J4565" s="18"/>
      <c r="W4565" s="215"/>
      <c r="X4565" s="18"/>
      <c r="Y4565" s="31"/>
      <c r="Z4565" s="31"/>
      <c r="AA4565" s="43"/>
      <c r="AB4565" s="18"/>
      <c r="AC4565" s="18"/>
      <c r="AE4565" s="18"/>
      <c r="AF4565" s="18"/>
      <c r="AG4565" s="18"/>
      <c r="AI4565" s="18"/>
      <c r="AK4565" s="18"/>
      <c r="AL4565" s="18"/>
      <c r="AN4565" s="36"/>
      <c r="AO4565" s="36"/>
      <c r="AP4565" s="36"/>
      <c r="AQ4565" s="36"/>
      <c r="AR4565" s="36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G4565" s="18"/>
      <c r="BH4565" s="18"/>
      <c r="BI4565" s="18"/>
      <c r="BJ4565" s="18"/>
      <c r="BK4565" s="18"/>
      <c r="BL4565" s="18"/>
      <c r="BM4565" s="18"/>
      <c r="BN4565" s="18"/>
      <c r="BO4565" s="18"/>
      <c r="BP4565" s="18"/>
      <c r="BQ4565" s="18"/>
    </row>
    <row r="4566" spans="6:69" x14ac:dyDescent="0.25">
      <c r="F4566" s="18"/>
      <c r="G4566" s="18"/>
      <c r="H4566" s="252"/>
      <c r="I4566" s="18"/>
      <c r="J4566" s="18"/>
      <c r="W4566" s="215"/>
      <c r="X4566" s="18"/>
      <c r="Y4566" s="31"/>
      <c r="Z4566" s="31"/>
      <c r="AA4566" s="43"/>
      <c r="AB4566" s="18"/>
      <c r="AC4566" s="18"/>
      <c r="AE4566" s="18"/>
      <c r="AF4566" s="18"/>
      <c r="AG4566" s="18"/>
      <c r="AI4566" s="18"/>
      <c r="AK4566" s="18"/>
      <c r="AL4566" s="18"/>
      <c r="AN4566" s="36"/>
      <c r="AO4566" s="36"/>
      <c r="AP4566" s="36"/>
      <c r="AQ4566" s="36"/>
      <c r="AR4566" s="36"/>
      <c r="AS4566" s="18"/>
      <c r="AT4566" s="18"/>
      <c r="AU4566" s="18"/>
      <c r="AV4566" s="18"/>
      <c r="AW4566" s="18"/>
      <c r="AX4566" s="18"/>
      <c r="AY4566" s="18"/>
      <c r="AZ4566" s="18"/>
      <c r="BA4566" s="18"/>
      <c r="BB4566" s="18"/>
      <c r="BC4566" s="18"/>
      <c r="BD4566" s="18"/>
      <c r="BE4566" s="18"/>
      <c r="BF4566" s="18"/>
      <c r="BG4566" s="18"/>
      <c r="BH4566" s="18"/>
      <c r="BI4566" s="18"/>
      <c r="BJ4566" s="18"/>
      <c r="BK4566" s="18"/>
      <c r="BL4566" s="18"/>
      <c r="BM4566" s="18"/>
      <c r="BN4566" s="18"/>
      <c r="BO4566" s="18"/>
      <c r="BP4566" s="18"/>
      <c r="BQ4566" s="18"/>
    </row>
    <row r="4567" spans="6:69" x14ac:dyDescent="0.25">
      <c r="F4567" s="18"/>
      <c r="G4567" s="18"/>
      <c r="H4567" s="252"/>
      <c r="I4567" s="18"/>
      <c r="J4567" s="18"/>
      <c r="W4567" s="215"/>
      <c r="X4567" s="18"/>
      <c r="Y4567" s="31"/>
      <c r="Z4567" s="31"/>
      <c r="AA4567" s="43"/>
      <c r="AB4567" s="18"/>
      <c r="AC4567" s="18"/>
      <c r="AE4567" s="18"/>
      <c r="AF4567" s="18"/>
      <c r="AG4567" s="18"/>
      <c r="AI4567" s="18"/>
      <c r="AK4567" s="18"/>
      <c r="AL4567" s="18"/>
      <c r="AN4567" s="36"/>
      <c r="AO4567" s="36"/>
      <c r="AP4567" s="36"/>
      <c r="AQ4567" s="36"/>
      <c r="AR4567" s="36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/>
      <c r="BD4567" s="18"/>
      <c r="BE4567" s="18"/>
      <c r="BF4567" s="18"/>
      <c r="BG4567" s="18"/>
      <c r="BH4567" s="18"/>
      <c r="BI4567" s="18"/>
      <c r="BJ4567" s="18"/>
      <c r="BK4567" s="18"/>
      <c r="BL4567" s="18"/>
      <c r="BM4567" s="18"/>
      <c r="BN4567" s="18"/>
      <c r="BO4567" s="18"/>
      <c r="BP4567" s="18"/>
      <c r="BQ4567" s="18"/>
    </row>
    <row r="4568" spans="6:69" x14ac:dyDescent="0.25">
      <c r="F4568" s="18"/>
      <c r="G4568" s="18"/>
      <c r="H4568" s="252"/>
      <c r="I4568" s="18"/>
      <c r="J4568" s="18"/>
      <c r="W4568" s="215"/>
      <c r="X4568" s="18"/>
      <c r="Y4568" s="31"/>
      <c r="Z4568" s="31"/>
      <c r="AA4568" s="43"/>
      <c r="AB4568" s="18"/>
      <c r="AC4568" s="18"/>
      <c r="AE4568" s="18"/>
      <c r="AF4568" s="18"/>
      <c r="AG4568" s="18"/>
      <c r="AI4568" s="18"/>
      <c r="AK4568" s="18"/>
      <c r="AL4568" s="18"/>
      <c r="AN4568" s="36"/>
      <c r="AO4568" s="36"/>
      <c r="AP4568" s="36"/>
      <c r="AQ4568" s="36"/>
      <c r="AR4568" s="36"/>
      <c r="AS4568" s="18"/>
      <c r="AT4568" s="18"/>
      <c r="AU4568" s="18"/>
      <c r="AV4568" s="18"/>
      <c r="AW4568" s="18"/>
      <c r="AX4568" s="18"/>
      <c r="AY4568" s="18"/>
      <c r="AZ4568" s="18"/>
      <c r="BA4568" s="18"/>
      <c r="BB4568" s="18"/>
      <c r="BC4568" s="18"/>
      <c r="BD4568" s="18"/>
      <c r="BE4568" s="18"/>
      <c r="BF4568" s="18"/>
      <c r="BG4568" s="18"/>
      <c r="BH4568" s="18"/>
      <c r="BI4568" s="18"/>
      <c r="BJ4568" s="18"/>
      <c r="BK4568" s="18"/>
      <c r="BL4568" s="18"/>
      <c r="BM4568" s="18"/>
      <c r="BN4568" s="18"/>
      <c r="BO4568" s="18"/>
      <c r="BP4568" s="18"/>
      <c r="BQ4568" s="18"/>
    </row>
    <row r="4569" spans="6:69" x14ac:dyDescent="0.25">
      <c r="F4569" s="18"/>
      <c r="G4569" s="18"/>
      <c r="H4569" s="252"/>
      <c r="I4569" s="18"/>
      <c r="J4569" s="18"/>
      <c r="W4569" s="215"/>
      <c r="X4569" s="18"/>
      <c r="Y4569" s="31"/>
      <c r="Z4569" s="31"/>
      <c r="AA4569" s="43"/>
      <c r="AB4569" s="18"/>
      <c r="AC4569" s="18"/>
      <c r="AE4569" s="18"/>
      <c r="AF4569" s="18"/>
      <c r="AG4569" s="18"/>
      <c r="AI4569" s="18"/>
      <c r="AK4569" s="18"/>
      <c r="AL4569" s="18"/>
      <c r="AN4569" s="36"/>
      <c r="AO4569" s="36"/>
      <c r="AP4569" s="36"/>
      <c r="AQ4569" s="36"/>
      <c r="AR4569" s="36"/>
      <c r="AS4569" s="18"/>
      <c r="AT4569" s="18"/>
      <c r="AU4569" s="18"/>
      <c r="AV4569" s="18"/>
      <c r="AW4569" s="18"/>
      <c r="AX4569" s="18"/>
      <c r="AY4569" s="18"/>
      <c r="AZ4569" s="18"/>
      <c r="BA4569" s="18"/>
      <c r="BB4569" s="18"/>
      <c r="BC4569" s="18"/>
      <c r="BD4569" s="18"/>
      <c r="BE4569" s="18"/>
      <c r="BF4569" s="18"/>
      <c r="BG4569" s="18"/>
      <c r="BH4569" s="18"/>
      <c r="BI4569" s="18"/>
      <c r="BJ4569" s="18"/>
      <c r="BK4569" s="18"/>
      <c r="BL4569" s="18"/>
      <c r="BM4569" s="18"/>
      <c r="BN4569" s="18"/>
      <c r="BO4569" s="18"/>
      <c r="BP4569" s="18"/>
      <c r="BQ4569" s="18"/>
    </row>
    <row r="4570" spans="6:69" x14ac:dyDescent="0.25">
      <c r="F4570" s="18"/>
      <c r="G4570" s="18"/>
      <c r="H4570" s="252"/>
      <c r="I4570" s="18"/>
      <c r="J4570" s="18"/>
      <c r="W4570" s="215"/>
      <c r="X4570" s="18"/>
      <c r="Y4570" s="31"/>
      <c r="Z4570" s="31"/>
      <c r="AA4570" s="43"/>
      <c r="AB4570" s="18"/>
      <c r="AC4570" s="18"/>
      <c r="AE4570" s="18"/>
      <c r="AF4570" s="18"/>
      <c r="AG4570" s="18"/>
      <c r="AI4570" s="18"/>
      <c r="AK4570" s="18"/>
      <c r="AL4570" s="18"/>
      <c r="AN4570" s="36"/>
      <c r="AO4570" s="36"/>
      <c r="AP4570" s="36"/>
      <c r="AQ4570" s="36"/>
      <c r="AR4570" s="36"/>
      <c r="AS4570" s="18"/>
      <c r="AT4570" s="18"/>
      <c r="AU4570" s="18"/>
      <c r="AV4570" s="18"/>
      <c r="AW4570" s="18"/>
      <c r="AX4570" s="18"/>
      <c r="AY4570" s="18"/>
      <c r="AZ4570" s="18"/>
      <c r="BA4570" s="18"/>
      <c r="BB4570" s="18"/>
      <c r="BC4570" s="18"/>
      <c r="BD4570" s="18"/>
      <c r="BE4570" s="18"/>
      <c r="BF4570" s="18"/>
      <c r="BG4570" s="18"/>
      <c r="BH4570" s="18"/>
      <c r="BI4570" s="18"/>
      <c r="BJ4570" s="18"/>
      <c r="BK4570" s="18"/>
      <c r="BL4570" s="18"/>
      <c r="BM4570" s="18"/>
      <c r="BN4570" s="18"/>
      <c r="BO4570" s="18"/>
      <c r="BP4570" s="18"/>
      <c r="BQ4570" s="18"/>
    </row>
    <row r="4571" spans="6:69" x14ac:dyDescent="0.25">
      <c r="F4571" s="18"/>
      <c r="G4571" s="18"/>
      <c r="H4571" s="252"/>
      <c r="I4571" s="18"/>
      <c r="J4571" s="18"/>
      <c r="W4571" s="215"/>
      <c r="X4571" s="18"/>
      <c r="Y4571" s="31"/>
      <c r="Z4571" s="31"/>
      <c r="AA4571" s="43"/>
      <c r="AB4571" s="18"/>
      <c r="AC4571" s="18"/>
      <c r="AE4571" s="18"/>
      <c r="AF4571" s="18"/>
      <c r="AG4571" s="18"/>
      <c r="AI4571" s="18"/>
      <c r="AK4571" s="18"/>
      <c r="AL4571" s="18"/>
      <c r="AN4571" s="36"/>
      <c r="AO4571" s="36"/>
      <c r="AP4571" s="36"/>
      <c r="AQ4571" s="36"/>
      <c r="AR4571" s="36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G4571" s="18"/>
      <c r="BH4571" s="18"/>
      <c r="BI4571" s="18"/>
      <c r="BJ4571" s="18"/>
      <c r="BK4571" s="18"/>
      <c r="BL4571" s="18"/>
      <c r="BM4571" s="18"/>
      <c r="BN4571" s="18"/>
      <c r="BO4571" s="18"/>
      <c r="BP4571" s="18"/>
      <c r="BQ4571" s="18"/>
    </row>
    <row r="4572" spans="6:69" x14ac:dyDescent="0.25">
      <c r="F4572" s="18"/>
      <c r="G4572" s="18"/>
      <c r="H4572" s="252"/>
      <c r="I4572" s="18"/>
      <c r="J4572" s="18"/>
      <c r="W4572" s="215"/>
      <c r="X4572" s="18"/>
      <c r="Y4572" s="31"/>
      <c r="Z4572" s="31"/>
      <c r="AA4572" s="43"/>
      <c r="AB4572" s="18"/>
      <c r="AC4572" s="18"/>
      <c r="AE4572" s="18"/>
      <c r="AF4572" s="18"/>
      <c r="AG4572" s="18"/>
      <c r="AI4572" s="18"/>
      <c r="AK4572" s="18"/>
      <c r="AL4572" s="18"/>
      <c r="AN4572" s="36"/>
      <c r="AO4572" s="36"/>
      <c r="AP4572" s="36"/>
      <c r="AQ4572" s="36"/>
      <c r="AR4572" s="36"/>
      <c r="AS4572" s="18"/>
      <c r="AT4572" s="18"/>
      <c r="AU4572" s="18"/>
      <c r="AV4572" s="18"/>
      <c r="AW4572" s="18"/>
      <c r="AX4572" s="18"/>
      <c r="AY4572" s="18"/>
      <c r="AZ4572" s="18"/>
      <c r="BA4572" s="18"/>
      <c r="BB4572" s="18"/>
      <c r="BC4572" s="18"/>
      <c r="BD4572" s="18"/>
      <c r="BE4572" s="18"/>
      <c r="BF4572" s="18"/>
      <c r="BG4572" s="18"/>
      <c r="BH4572" s="18"/>
      <c r="BI4572" s="18"/>
      <c r="BJ4572" s="18"/>
      <c r="BK4572" s="18"/>
      <c r="BL4572" s="18"/>
      <c r="BM4572" s="18"/>
      <c r="BN4572" s="18"/>
      <c r="BO4572" s="18"/>
      <c r="BP4572" s="18"/>
      <c r="BQ4572" s="18"/>
    </row>
    <row r="4573" spans="6:69" x14ac:dyDescent="0.25">
      <c r="F4573" s="18"/>
      <c r="G4573" s="18"/>
      <c r="H4573" s="252"/>
      <c r="I4573" s="18"/>
      <c r="J4573" s="18"/>
      <c r="W4573" s="215"/>
      <c r="X4573" s="18"/>
      <c r="Y4573" s="31"/>
      <c r="Z4573" s="31"/>
      <c r="AA4573" s="43"/>
      <c r="AB4573" s="18"/>
      <c r="AC4573" s="18"/>
      <c r="AE4573" s="18"/>
      <c r="AF4573" s="18"/>
      <c r="AG4573" s="18"/>
      <c r="AI4573" s="18"/>
      <c r="AK4573" s="18"/>
      <c r="AL4573" s="18"/>
      <c r="AN4573" s="36"/>
      <c r="AO4573" s="36"/>
      <c r="AP4573" s="36"/>
      <c r="AQ4573" s="36"/>
      <c r="AR4573" s="36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G4573" s="18"/>
      <c r="BH4573" s="18"/>
      <c r="BI4573" s="18"/>
      <c r="BJ4573" s="18"/>
      <c r="BK4573" s="18"/>
      <c r="BL4573" s="18"/>
      <c r="BM4573" s="18"/>
      <c r="BN4573" s="18"/>
      <c r="BO4573" s="18"/>
      <c r="BP4573" s="18"/>
      <c r="BQ4573" s="18"/>
    </row>
    <row r="4574" spans="6:69" x14ac:dyDescent="0.25">
      <c r="F4574" s="18"/>
      <c r="G4574" s="18"/>
      <c r="H4574" s="252"/>
      <c r="I4574" s="18"/>
      <c r="J4574" s="18"/>
      <c r="W4574" s="215"/>
      <c r="X4574" s="18"/>
      <c r="Y4574" s="31"/>
      <c r="Z4574" s="31"/>
      <c r="AA4574" s="43"/>
      <c r="AB4574" s="18"/>
      <c r="AC4574" s="18"/>
      <c r="AE4574" s="18"/>
      <c r="AF4574" s="18"/>
      <c r="AG4574" s="18"/>
      <c r="AI4574" s="18"/>
      <c r="AK4574" s="18"/>
      <c r="AL4574" s="18"/>
      <c r="AN4574" s="36"/>
      <c r="AO4574" s="36"/>
      <c r="AP4574" s="36"/>
      <c r="AQ4574" s="36"/>
      <c r="AR4574" s="36"/>
      <c r="AS4574" s="18"/>
      <c r="AT4574" s="18"/>
      <c r="AU4574" s="18"/>
      <c r="AV4574" s="18"/>
      <c r="AW4574" s="18"/>
      <c r="AX4574" s="18"/>
      <c r="AY4574" s="18"/>
      <c r="AZ4574" s="18"/>
      <c r="BA4574" s="18"/>
      <c r="BB4574" s="18"/>
      <c r="BC4574" s="18"/>
      <c r="BD4574" s="18"/>
      <c r="BE4574" s="18"/>
      <c r="BF4574" s="18"/>
      <c r="BG4574" s="18"/>
      <c r="BH4574" s="18"/>
      <c r="BI4574" s="18"/>
      <c r="BJ4574" s="18"/>
      <c r="BK4574" s="18"/>
      <c r="BL4574" s="18"/>
      <c r="BM4574" s="18"/>
      <c r="BN4574" s="18"/>
      <c r="BO4574" s="18"/>
      <c r="BP4574" s="18"/>
      <c r="BQ4574" s="18"/>
    </row>
    <row r="4575" spans="6:69" x14ac:dyDescent="0.25">
      <c r="F4575" s="18"/>
      <c r="G4575" s="18"/>
      <c r="H4575" s="252"/>
      <c r="I4575" s="18"/>
      <c r="J4575" s="18"/>
      <c r="W4575" s="215"/>
      <c r="X4575" s="18"/>
      <c r="Y4575" s="31"/>
      <c r="Z4575" s="31"/>
      <c r="AA4575" s="43"/>
      <c r="AB4575" s="18"/>
      <c r="AC4575" s="18"/>
      <c r="AE4575" s="18"/>
      <c r="AF4575" s="18"/>
      <c r="AG4575" s="18"/>
      <c r="AI4575" s="18"/>
      <c r="AK4575" s="18"/>
      <c r="AL4575" s="18"/>
      <c r="AN4575" s="36"/>
      <c r="AO4575" s="36"/>
      <c r="AP4575" s="36"/>
      <c r="AQ4575" s="36"/>
      <c r="AR4575" s="36"/>
      <c r="AS4575" s="18"/>
      <c r="AT4575" s="18"/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G4575" s="18"/>
      <c r="BH4575" s="18"/>
      <c r="BI4575" s="18"/>
      <c r="BJ4575" s="18"/>
      <c r="BK4575" s="18"/>
      <c r="BL4575" s="18"/>
      <c r="BM4575" s="18"/>
      <c r="BN4575" s="18"/>
      <c r="BO4575" s="18"/>
      <c r="BP4575" s="18"/>
      <c r="BQ4575" s="18"/>
    </row>
    <row r="4576" spans="6:69" x14ac:dyDescent="0.25">
      <c r="F4576" s="18"/>
      <c r="G4576" s="18"/>
      <c r="H4576" s="252"/>
      <c r="I4576" s="18"/>
      <c r="J4576" s="18"/>
      <c r="W4576" s="215"/>
      <c r="X4576" s="18"/>
      <c r="Y4576" s="31"/>
      <c r="Z4576" s="31"/>
      <c r="AA4576" s="43"/>
      <c r="AB4576" s="18"/>
      <c r="AC4576" s="18"/>
      <c r="AE4576" s="18"/>
      <c r="AF4576" s="18"/>
      <c r="AG4576" s="18"/>
      <c r="AI4576" s="18"/>
      <c r="AK4576" s="18"/>
      <c r="AL4576" s="18"/>
      <c r="AN4576" s="36"/>
      <c r="AO4576" s="36"/>
      <c r="AP4576" s="36"/>
      <c r="AQ4576" s="36"/>
      <c r="AR4576" s="36"/>
      <c r="AS4576" s="18"/>
      <c r="AT4576" s="18"/>
      <c r="AU4576" s="18"/>
      <c r="AV4576" s="18"/>
      <c r="AW4576" s="18"/>
      <c r="AX4576" s="18"/>
      <c r="AY4576" s="18"/>
      <c r="AZ4576" s="18"/>
      <c r="BA4576" s="18"/>
      <c r="BB4576" s="18"/>
      <c r="BC4576" s="18"/>
      <c r="BD4576" s="18"/>
      <c r="BE4576" s="18"/>
      <c r="BF4576" s="18"/>
      <c r="BG4576" s="18"/>
      <c r="BH4576" s="18"/>
      <c r="BI4576" s="18"/>
      <c r="BJ4576" s="18"/>
      <c r="BK4576" s="18"/>
      <c r="BL4576" s="18"/>
      <c r="BM4576" s="18"/>
      <c r="BN4576" s="18"/>
      <c r="BO4576" s="18"/>
      <c r="BP4576" s="18"/>
      <c r="BQ4576" s="18"/>
    </row>
    <row r="4577" spans="6:69" x14ac:dyDescent="0.25">
      <c r="F4577" s="18"/>
      <c r="G4577" s="18"/>
      <c r="H4577" s="252"/>
      <c r="I4577" s="18"/>
      <c r="J4577" s="18"/>
      <c r="W4577" s="215"/>
      <c r="X4577" s="18"/>
      <c r="Y4577" s="31"/>
      <c r="Z4577" s="31"/>
      <c r="AA4577" s="43"/>
      <c r="AB4577" s="18"/>
      <c r="AC4577" s="18"/>
      <c r="AE4577" s="18"/>
      <c r="AF4577" s="18"/>
      <c r="AG4577" s="18"/>
      <c r="AI4577" s="18"/>
      <c r="AK4577" s="18"/>
      <c r="AL4577" s="18"/>
      <c r="AN4577" s="36"/>
      <c r="AO4577" s="36"/>
      <c r="AP4577" s="36"/>
      <c r="AQ4577" s="36"/>
      <c r="AR4577" s="36"/>
      <c r="AS4577" s="18"/>
      <c r="AT4577" s="18"/>
      <c r="AU4577" s="18"/>
      <c r="AV4577" s="18"/>
      <c r="AW4577" s="18"/>
      <c r="AX4577" s="18"/>
      <c r="AY4577" s="18"/>
      <c r="AZ4577" s="18"/>
      <c r="BA4577" s="18"/>
      <c r="BB4577" s="18"/>
      <c r="BC4577" s="18"/>
      <c r="BD4577" s="18"/>
      <c r="BE4577" s="18"/>
      <c r="BF4577" s="18"/>
      <c r="BG4577" s="18"/>
      <c r="BH4577" s="18"/>
      <c r="BI4577" s="18"/>
      <c r="BJ4577" s="18"/>
      <c r="BK4577" s="18"/>
      <c r="BL4577" s="18"/>
      <c r="BM4577" s="18"/>
      <c r="BN4577" s="18"/>
      <c r="BO4577" s="18"/>
      <c r="BP4577" s="18"/>
      <c r="BQ4577" s="18"/>
    </row>
    <row r="4578" spans="6:69" x14ac:dyDescent="0.25">
      <c r="F4578" s="18"/>
      <c r="G4578" s="18"/>
      <c r="H4578" s="252"/>
      <c r="I4578" s="18"/>
      <c r="J4578" s="18"/>
      <c r="W4578" s="215"/>
      <c r="X4578" s="18"/>
      <c r="Y4578" s="31"/>
      <c r="Z4578" s="31"/>
      <c r="AA4578" s="43"/>
      <c r="AB4578" s="18"/>
      <c r="AC4578" s="18"/>
      <c r="AE4578" s="18"/>
      <c r="AF4578" s="18"/>
      <c r="AG4578" s="18"/>
      <c r="AI4578" s="18"/>
      <c r="AK4578" s="18"/>
      <c r="AL4578" s="18"/>
      <c r="AN4578" s="36"/>
      <c r="AO4578" s="36"/>
      <c r="AP4578" s="36"/>
      <c r="AQ4578" s="36"/>
      <c r="AR4578" s="36"/>
      <c r="AS4578" s="18"/>
      <c r="AT4578" s="18"/>
      <c r="AU4578" s="18"/>
      <c r="AV4578" s="18"/>
      <c r="AW4578" s="18"/>
      <c r="AX4578" s="18"/>
      <c r="AY4578" s="18"/>
      <c r="AZ4578" s="18"/>
      <c r="BA4578" s="18"/>
      <c r="BB4578" s="18"/>
      <c r="BC4578" s="18"/>
      <c r="BD4578" s="18"/>
      <c r="BE4578" s="18"/>
      <c r="BF4578" s="18"/>
      <c r="BG4578" s="18"/>
      <c r="BH4578" s="18"/>
      <c r="BI4578" s="18"/>
      <c r="BJ4578" s="18"/>
      <c r="BK4578" s="18"/>
      <c r="BL4578" s="18"/>
      <c r="BM4578" s="18"/>
      <c r="BN4578" s="18"/>
      <c r="BO4578" s="18"/>
      <c r="BP4578" s="18"/>
      <c r="BQ4578" s="18"/>
    </row>
    <row r="4579" spans="6:69" x14ac:dyDescent="0.25">
      <c r="F4579" s="18"/>
      <c r="G4579" s="18"/>
      <c r="H4579" s="252"/>
      <c r="I4579" s="18"/>
      <c r="J4579" s="18"/>
      <c r="W4579" s="215"/>
      <c r="X4579" s="18"/>
      <c r="Y4579" s="31"/>
      <c r="Z4579" s="31"/>
      <c r="AA4579" s="43"/>
      <c r="AB4579" s="18"/>
      <c r="AC4579" s="18"/>
      <c r="AE4579" s="18"/>
      <c r="AF4579" s="18"/>
      <c r="AG4579" s="18"/>
      <c r="AI4579" s="18"/>
      <c r="AK4579" s="18"/>
      <c r="AL4579" s="18"/>
      <c r="AN4579" s="36"/>
      <c r="AO4579" s="36"/>
      <c r="AP4579" s="36"/>
      <c r="AQ4579" s="36"/>
      <c r="AR4579" s="36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G4579" s="18"/>
      <c r="BH4579" s="18"/>
      <c r="BI4579" s="18"/>
      <c r="BJ4579" s="18"/>
      <c r="BK4579" s="18"/>
      <c r="BL4579" s="18"/>
      <c r="BM4579" s="18"/>
      <c r="BN4579" s="18"/>
      <c r="BO4579" s="18"/>
      <c r="BP4579" s="18"/>
      <c r="BQ4579" s="18"/>
    </row>
    <row r="4580" spans="6:69" x14ac:dyDescent="0.25">
      <c r="F4580" s="18"/>
      <c r="G4580" s="18"/>
      <c r="H4580" s="252"/>
      <c r="I4580" s="18"/>
      <c r="J4580" s="18"/>
      <c r="W4580" s="215"/>
      <c r="X4580" s="18"/>
      <c r="Y4580" s="31"/>
      <c r="Z4580" s="31"/>
      <c r="AA4580" s="43"/>
      <c r="AB4580" s="18"/>
      <c r="AC4580" s="18"/>
      <c r="AE4580" s="18"/>
      <c r="AF4580" s="18"/>
      <c r="AG4580" s="18"/>
      <c r="AI4580" s="18"/>
      <c r="AK4580" s="18"/>
      <c r="AL4580" s="18"/>
      <c r="AN4580" s="36"/>
      <c r="AO4580" s="36"/>
      <c r="AP4580" s="36"/>
      <c r="AQ4580" s="36"/>
      <c r="AR4580" s="36"/>
      <c r="AS4580" s="18"/>
      <c r="AT4580" s="18"/>
      <c r="AU4580" s="18"/>
      <c r="AV4580" s="18"/>
      <c r="AW4580" s="18"/>
      <c r="AX4580" s="18"/>
      <c r="AY4580" s="18"/>
      <c r="AZ4580" s="18"/>
      <c r="BA4580" s="18"/>
      <c r="BB4580" s="18"/>
      <c r="BC4580" s="18"/>
      <c r="BD4580" s="18"/>
      <c r="BE4580" s="18"/>
      <c r="BF4580" s="18"/>
      <c r="BG4580" s="18"/>
      <c r="BH4580" s="18"/>
      <c r="BI4580" s="18"/>
      <c r="BJ4580" s="18"/>
      <c r="BK4580" s="18"/>
      <c r="BL4580" s="18"/>
      <c r="BM4580" s="18"/>
      <c r="BN4580" s="18"/>
      <c r="BO4580" s="18"/>
      <c r="BP4580" s="18"/>
      <c r="BQ4580" s="18"/>
    </row>
    <row r="4581" spans="6:69" x14ac:dyDescent="0.25">
      <c r="F4581" s="18"/>
      <c r="G4581" s="18"/>
      <c r="H4581" s="252"/>
      <c r="I4581" s="18"/>
      <c r="J4581" s="18"/>
      <c r="W4581" s="215"/>
      <c r="X4581" s="18"/>
      <c r="Y4581" s="31"/>
      <c r="Z4581" s="31"/>
      <c r="AA4581" s="43"/>
      <c r="AB4581" s="18"/>
      <c r="AC4581" s="18"/>
      <c r="AE4581" s="18"/>
      <c r="AF4581" s="18"/>
      <c r="AG4581" s="18"/>
      <c r="AI4581" s="18"/>
      <c r="AK4581" s="18"/>
      <c r="AL4581" s="18"/>
      <c r="AN4581" s="36"/>
      <c r="AO4581" s="36"/>
      <c r="AP4581" s="36"/>
      <c r="AQ4581" s="36"/>
      <c r="AR4581" s="36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G4581" s="18"/>
      <c r="BH4581" s="18"/>
      <c r="BI4581" s="18"/>
      <c r="BJ4581" s="18"/>
      <c r="BK4581" s="18"/>
      <c r="BL4581" s="18"/>
      <c r="BM4581" s="18"/>
      <c r="BN4581" s="18"/>
      <c r="BO4581" s="18"/>
      <c r="BP4581" s="18"/>
      <c r="BQ4581" s="18"/>
    </row>
    <row r="4582" spans="6:69" x14ac:dyDescent="0.25">
      <c r="F4582" s="18"/>
      <c r="G4582" s="18"/>
      <c r="H4582" s="252"/>
      <c r="I4582" s="18"/>
      <c r="J4582" s="18"/>
      <c r="W4582" s="215"/>
      <c r="X4582" s="18"/>
      <c r="Y4582" s="31"/>
      <c r="Z4582" s="31"/>
      <c r="AA4582" s="43"/>
      <c r="AB4582" s="18"/>
      <c r="AC4582" s="18"/>
      <c r="AE4582" s="18"/>
      <c r="AF4582" s="18"/>
      <c r="AG4582" s="18"/>
      <c r="AI4582" s="18"/>
      <c r="AK4582" s="18"/>
      <c r="AL4582" s="18"/>
      <c r="AN4582" s="36"/>
      <c r="AO4582" s="36"/>
      <c r="AP4582" s="36"/>
      <c r="AQ4582" s="36"/>
      <c r="AR4582" s="36"/>
      <c r="AS4582" s="18"/>
      <c r="AT4582" s="18"/>
      <c r="AU4582" s="18"/>
      <c r="AV4582" s="18"/>
      <c r="AW4582" s="18"/>
      <c r="AX4582" s="18"/>
      <c r="AY4582" s="18"/>
      <c r="AZ4582" s="18"/>
      <c r="BA4582" s="18"/>
      <c r="BB4582" s="18"/>
      <c r="BC4582" s="18"/>
      <c r="BD4582" s="18"/>
      <c r="BE4582" s="18"/>
      <c r="BF4582" s="18"/>
      <c r="BG4582" s="18"/>
      <c r="BH4582" s="18"/>
      <c r="BI4582" s="18"/>
      <c r="BJ4582" s="18"/>
      <c r="BK4582" s="18"/>
      <c r="BL4582" s="18"/>
      <c r="BM4582" s="18"/>
      <c r="BN4582" s="18"/>
      <c r="BO4582" s="18"/>
      <c r="BP4582" s="18"/>
      <c r="BQ4582" s="18"/>
    </row>
    <row r="4583" spans="6:69" x14ac:dyDescent="0.25">
      <c r="F4583" s="18"/>
      <c r="G4583" s="18"/>
      <c r="H4583" s="252"/>
      <c r="I4583" s="18"/>
      <c r="J4583" s="18"/>
      <c r="W4583" s="215"/>
      <c r="X4583" s="18"/>
      <c r="Y4583" s="31"/>
      <c r="Z4583" s="31"/>
      <c r="AA4583" s="43"/>
      <c r="AB4583" s="18"/>
      <c r="AC4583" s="18"/>
      <c r="AE4583" s="18"/>
      <c r="AF4583" s="18"/>
      <c r="AG4583" s="18"/>
      <c r="AI4583" s="18"/>
      <c r="AK4583" s="18"/>
      <c r="AL4583" s="18"/>
      <c r="AN4583" s="36"/>
      <c r="AO4583" s="36"/>
      <c r="AP4583" s="36"/>
      <c r="AQ4583" s="36"/>
      <c r="AR4583" s="36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G4583" s="18"/>
      <c r="BH4583" s="18"/>
      <c r="BI4583" s="18"/>
      <c r="BJ4583" s="18"/>
      <c r="BK4583" s="18"/>
      <c r="BL4583" s="18"/>
      <c r="BM4583" s="18"/>
      <c r="BN4583" s="18"/>
      <c r="BO4583" s="18"/>
      <c r="BP4583" s="18"/>
      <c r="BQ4583" s="18"/>
    </row>
    <row r="4584" spans="6:69" x14ac:dyDescent="0.25">
      <c r="F4584" s="18"/>
      <c r="G4584" s="18"/>
      <c r="H4584" s="252"/>
      <c r="I4584" s="18"/>
      <c r="J4584" s="18"/>
      <c r="W4584" s="215"/>
      <c r="X4584" s="18"/>
      <c r="Y4584" s="31"/>
      <c r="Z4584" s="31"/>
      <c r="AA4584" s="43"/>
      <c r="AB4584" s="18"/>
      <c r="AC4584" s="18"/>
      <c r="AE4584" s="18"/>
      <c r="AF4584" s="18"/>
      <c r="AG4584" s="18"/>
      <c r="AI4584" s="18"/>
      <c r="AK4584" s="18"/>
      <c r="AL4584" s="18"/>
      <c r="AN4584" s="36"/>
      <c r="AO4584" s="36"/>
      <c r="AP4584" s="36"/>
      <c r="AQ4584" s="36"/>
      <c r="AR4584" s="36"/>
      <c r="AS4584" s="18"/>
      <c r="AT4584" s="18"/>
      <c r="AU4584" s="18"/>
      <c r="AV4584" s="18"/>
      <c r="AW4584" s="18"/>
      <c r="AX4584" s="18"/>
      <c r="AY4584" s="18"/>
      <c r="AZ4584" s="18"/>
      <c r="BA4584" s="18"/>
      <c r="BB4584" s="18"/>
      <c r="BC4584" s="18"/>
      <c r="BD4584" s="18"/>
      <c r="BE4584" s="18"/>
      <c r="BF4584" s="18"/>
      <c r="BG4584" s="18"/>
      <c r="BH4584" s="18"/>
      <c r="BI4584" s="18"/>
      <c r="BJ4584" s="18"/>
      <c r="BK4584" s="18"/>
      <c r="BL4584" s="18"/>
      <c r="BM4584" s="18"/>
      <c r="BN4584" s="18"/>
      <c r="BO4584" s="18"/>
      <c r="BP4584" s="18"/>
      <c r="BQ4584" s="18"/>
    </row>
    <row r="4585" spans="6:69" x14ac:dyDescent="0.25">
      <c r="F4585" s="18"/>
      <c r="G4585" s="18"/>
      <c r="H4585" s="252"/>
      <c r="I4585" s="18"/>
      <c r="J4585" s="18"/>
      <c r="W4585" s="215"/>
      <c r="X4585" s="18"/>
      <c r="Y4585" s="31"/>
      <c r="Z4585" s="31"/>
      <c r="AA4585" s="43"/>
      <c r="AB4585" s="18"/>
      <c r="AC4585" s="18"/>
      <c r="AE4585" s="18"/>
      <c r="AF4585" s="18"/>
      <c r="AG4585" s="18"/>
      <c r="AI4585" s="18"/>
      <c r="AK4585" s="18"/>
      <c r="AL4585" s="18"/>
      <c r="AN4585" s="36"/>
      <c r="AO4585" s="36"/>
      <c r="AP4585" s="36"/>
      <c r="AQ4585" s="36"/>
      <c r="AR4585" s="36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G4585" s="18"/>
      <c r="BH4585" s="18"/>
      <c r="BI4585" s="18"/>
      <c r="BJ4585" s="18"/>
      <c r="BK4585" s="18"/>
      <c r="BL4585" s="18"/>
      <c r="BM4585" s="18"/>
      <c r="BN4585" s="18"/>
      <c r="BO4585" s="18"/>
      <c r="BP4585" s="18"/>
      <c r="BQ4585" s="18"/>
    </row>
    <row r="4586" spans="6:69" x14ac:dyDescent="0.25">
      <c r="F4586" s="18"/>
      <c r="G4586" s="18"/>
      <c r="H4586" s="252"/>
      <c r="I4586" s="18"/>
      <c r="J4586" s="18"/>
      <c r="W4586" s="215"/>
      <c r="X4586" s="18"/>
      <c r="Y4586" s="31"/>
      <c r="Z4586" s="31"/>
      <c r="AA4586" s="43"/>
      <c r="AB4586" s="18"/>
      <c r="AC4586" s="18"/>
      <c r="AE4586" s="18"/>
      <c r="AF4586" s="18"/>
      <c r="AG4586" s="18"/>
      <c r="AI4586" s="18"/>
      <c r="AK4586" s="18"/>
      <c r="AL4586" s="18"/>
      <c r="AN4586" s="36"/>
      <c r="AO4586" s="36"/>
      <c r="AP4586" s="36"/>
      <c r="AQ4586" s="36"/>
      <c r="AR4586" s="36"/>
      <c r="AS4586" s="18"/>
      <c r="AT4586" s="18"/>
      <c r="AU4586" s="18"/>
      <c r="AV4586" s="18"/>
      <c r="AW4586" s="18"/>
      <c r="AX4586" s="18"/>
      <c r="AY4586" s="18"/>
      <c r="AZ4586" s="18"/>
      <c r="BA4586" s="18"/>
      <c r="BB4586" s="18"/>
      <c r="BC4586" s="18"/>
      <c r="BD4586" s="18"/>
      <c r="BE4586" s="18"/>
      <c r="BF4586" s="18"/>
      <c r="BG4586" s="18"/>
      <c r="BH4586" s="18"/>
      <c r="BI4586" s="18"/>
      <c r="BJ4586" s="18"/>
      <c r="BK4586" s="18"/>
      <c r="BL4586" s="18"/>
      <c r="BM4586" s="18"/>
      <c r="BN4586" s="18"/>
      <c r="BO4586" s="18"/>
      <c r="BP4586" s="18"/>
      <c r="BQ4586" s="18"/>
    </row>
    <row r="4587" spans="6:69" x14ac:dyDescent="0.25">
      <c r="F4587" s="18"/>
      <c r="G4587" s="18"/>
      <c r="H4587" s="252"/>
      <c r="I4587" s="18"/>
      <c r="J4587" s="18"/>
      <c r="W4587" s="215"/>
      <c r="X4587" s="18"/>
      <c r="Y4587" s="31"/>
      <c r="Z4587" s="31"/>
      <c r="AA4587" s="43"/>
      <c r="AB4587" s="18"/>
      <c r="AC4587" s="18"/>
      <c r="AE4587" s="18"/>
      <c r="AF4587" s="18"/>
      <c r="AG4587" s="18"/>
      <c r="AI4587" s="18"/>
      <c r="AK4587" s="18"/>
      <c r="AL4587" s="18"/>
      <c r="AN4587" s="36"/>
      <c r="AO4587" s="36"/>
      <c r="AP4587" s="36"/>
      <c r="AQ4587" s="36"/>
      <c r="AR4587" s="36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G4587" s="18"/>
      <c r="BH4587" s="18"/>
      <c r="BI4587" s="18"/>
      <c r="BJ4587" s="18"/>
      <c r="BK4587" s="18"/>
      <c r="BL4587" s="18"/>
      <c r="BM4587" s="18"/>
      <c r="BN4587" s="18"/>
      <c r="BO4587" s="18"/>
      <c r="BP4587" s="18"/>
      <c r="BQ4587" s="18"/>
    </row>
    <row r="4588" spans="6:69" x14ac:dyDescent="0.25">
      <c r="F4588" s="18"/>
      <c r="G4588" s="18"/>
      <c r="H4588" s="252"/>
      <c r="I4588" s="18"/>
      <c r="J4588" s="18"/>
      <c r="W4588" s="215"/>
      <c r="X4588" s="18"/>
      <c r="Y4588" s="31"/>
      <c r="Z4588" s="31"/>
      <c r="AA4588" s="43"/>
      <c r="AB4588" s="18"/>
      <c r="AC4588" s="18"/>
      <c r="AE4588" s="18"/>
      <c r="AF4588" s="18"/>
      <c r="AG4588" s="18"/>
      <c r="AI4588" s="18"/>
      <c r="AK4588" s="18"/>
      <c r="AL4588" s="18"/>
      <c r="AN4588" s="36"/>
      <c r="AO4588" s="36"/>
      <c r="AP4588" s="36"/>
      <c r="AQ4588" s="36"/>
      <c r="AR4588" s="36"/>
      <c r="AS4588" s="18"/>
      <c r="AT4588" s="18"/>
      <c r="AU4588" s="18"/>
      <c r="AV4588" s="18"/>
      <c r="AW4588" s="18"/>
      <c r="AX4588" s="18"/>
      <c r="AY4588" s="18"/>
      <c r="AZ4588" s="18"/>
      <c r="BA4588" s="18"/>
      <c r="BB4588" s="18"/>
      <c r="BC4588" s="18"/>
      <c r="BD4588" s="18"/>
      <c r="BE4588" s="18"/>
      <c r="BF4588" s="18"/>
      <c r="BG4588" s="18"/>
      <c r="BH4588" s="18"/>
      <c r="BI4588" s="18"/>
      <c r="BJ4588" s="18"/>
      <c r="BK4588" s="18"/>
      <c r="BL4588" s="18"/>
      <c r="BM4588" s="18"/>
      <c r="BN4588" s="18"/>
      <c r="BO4588" s="18"/>
      <c r="BP4588" s="18"/>
      <c r="BQ4588" s="18"/>
    </row>
    <row r="4589" spans="6:69" x14ac:dyDescent="0.25">
      <c r="F4589" s="18"/>
      <c r="G4589" s="18"/>
      <c r="H4589" s="252"/>
      <c r="I4589" s="18"/>
      <c r="J4589" s="18"/>
      <c r="W4589" s="215"/>
      <c r="X4589" s="18"/>
      <c r="Y4589" s="31"/>
      <c r="Z4589" s="31"/>
      <c r="AA4589" s="43"/>
      <c r="AB4589" s="18"/>
      <c r="AC4589" s="18"/>
      <c r="AE4589" s="18"/>
      <c r="AF4589" s="18"/>
      <c r="AG4589" s="18"/>
      <c r="AI4589" s="18"/>
      <c r="AK4589" s="18"/>
      <c r="AL4589" s="18"/>
      <c r="AN4589" s="36"/>
      <c r="AO4589" s="36"/>
      <c r="AP4589" s="36"/>
      <c r="AQ4589" s="36"/>
      <c r="AR4589" s="36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G4589" s="18"/>
      <c r="BH4589" s="18"/>
      <c r="BI4589" s="18"/>
      <c r="BJ4589" s="18"/>
      <c r="BK4589" s="18"/>
      <c r="BL4589" s="18"/>
      <c r="BM4589" s="18"/>
      <c r="BN4589" s="18"/>
      <c r="BO4589" s="18"/>
      <c r="BP4589" s="18"/>
      <c r="BQ4589" s="18"/>
    </row>
    <row r="4590" spans="6:69" x14ac:dyDescent="0.25">
      <c r="F4590" s="18"/>
      <c r="G4590" s="18"/>
      <c r="H4590" s="252"/>
      <c r="I4590" s="18"/>
      <c r="J4590" s="18"/>
      <c r="W4590" s="215"/>
      <c r="X4590" s="18"/>
      <c r="Y4590" s="31"/>
      <c r="Z4590" s="31"/>
      <c r="AA4590" s="43"/>
      <c r="AB4590" s="18"/>
      <c r="AC4590" s="18"/>
      <c r="AE4590" s="18"/>
      <c r="AF4590" s="18"/>
      <c r="AG4590" s="18"/>
      <c r="AI4590" s="18"/>
      <c r="AK4590" s="18"/>
      <c r="AL4590" s="18"/>
      <c r="AN4590" s="36"/>
      <c r="AO4590" s="36"/>
      <c r="AP4590" s="36"/>
      <c r="AQ4590" s="36"/>
      <c r="AR4590" s="36"/>
      <c r="AS4590" s="18"/>
      <c r="AT4590" s="18"/>
      <c r="AU4590" s="18"/>
      <c r="AV4590" s="18"/>
      <c r="AW4590" s="18"/>
      <c r="AX4590" s="18"/>
      <c r="AY4590" s="18"/>
      <c r="AZ4590" s="18"/>
      <c r="BA4590" s="18"/>
      <c r="BB4590" s="18"/>
      <c r="BC4590" s="18"/>
      <c r="BD4590" s="18"/>
      <c r="BE4590" s="18"/>
      <c r="BF4590" s="18"/>
      <c r="BG4590" s="18"/>
      <c r="BH4590" s="18"/>
      <c r="BI4590" s="18"/>
      <c r="BJ4590" s="18"/>
      <c r="BK4590" s="18"/>
      <c r="BL4590" s="18"/>
      <c r="BM4590" s="18"/>
      <c r="BN4590" s="18"/>
      <c r="BO4590" s="18"/>
      <c r="BP4590" s="18"/>
      <c r="BQ4590" s="18"/>
    </row>
    <row r="4591" spans="6:69" x14ac:dyDescent="0.25">
      <c r="F4591" s="18"/>
      <c r="G4591" s="18"/>
      <c r="H4591" s="252"/>
      <c r="I4591" s="18"/>
      <c r="J4591" s="18"/>
      <c r="W4591" s="215"/>
      <c r="X4591" s="18"/>
      <c r="Y4591" s="31"/>
      <c r="Z4591" s="31"/>
      <c r="AA4591" s="43"/>
      <c r="AB4591" s="18"/>
      <c r="AC4591" s="18"/>
      <c r="AE4591" s="18"/>
      <c r="AF4591" s="18"/>
      <c r="AG4591" s="18"/>
      <c r="AI4591" s="18"/>
      <c r="AK4591" s="18"/>
      <c r="AL4591" s="18"/>
      <c r="AN4591" s="36"/>
      <c r="AO4591" s="36"/>
      <c r="AP4591" s="36"/>
      <c r="AQ4591" s="36"/>
      <c r="AR4591" s="36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G4591" s="18"/>
      <c r="BH4591" s="18"/>
      <c r="BI4591" s="18"/>
      <c r="BJ4591" s="18"/>
      <c r="BK4591" s="18"/>
      <c r="BL4591" s="18"/>
      <c r="BM4591" s="18"/>
      <c r="BN4591" s="18"/>
      <c r="BO4591" s="18"/>
      <c r="BP4591" s="18"/>
      <c r="BQ4591" s="18"/>
    </row>
    <row r="4592" spans="6:69" x14ac:dyDescent="0.25">
      <c r="F4592" s="18"/>
      <c r="G4592" s="18"/>
      <c r="H4592" s="252"/>
      <c r="I4592" s="18"/>
      <c r="J4592" s="18"/>
      <c r="W4592" s="215"/>
      <c r="X4592" s="18"/>
      <c r="Y4592" s="31"/>
      <c r="Z4592" s="31"/>
      <c r="AA4592" s="43"/>
      <c r="AB4592" s="18"/>
      <c r="AC4592" s="18"/>
      <c r="AE4592" s="18"/>
      <c r="AF4592" s="18"/>
      <c r="AG4592" s="18"/>
      <c r="AI4592" s="18"/>
      <c r="AK4592" s="18"/>
      <c r="AL4592" s="18"/>
      <c r="AN4592" s="36"/>
      <c r="AO4592" s="36"/>
      <c r="AP4592" s="36"/>
      <c r="AQ4592" s="36"/>
      <c r="AR4592" s="36"/>
      <c r="AS4592" s="18"/>
      <c r="AT4592" s="18"/>
      <c r="AU4592" s="18"/>
      <c r="AV4592" s="18"/>
      <c r="AW4592" s="18"/>
      <c r="AX4592" s="18"/>
      <c r="AY4592" s="18"/>
      <c r="AZ4592" s="18"/>
      <c r="BA4592" s="18"/>
      <c r="BB4592" s="18"/>
      <c r="BC4592" s="18"/>
      <c r="BD4592" s="18"/>
      <c r="BE4592" s="18"/>
      <c r="BF4592" s="18"/>
      <c r="BG4592" s="18"/>
      <c r="BH4592" s="18"/>
      <c r="BI4592" s="18"/>
      <c r="BJ4592" s="18"/>
      <c r="BK4592" s="18"/>
      <c r="BL4592" s="18"/>
      <c r="BM4592" s="18"/>
      <c r="BN4592" s="18"/>
      <c r="BO4592" s="18"/>
      <c r="BP4592" s="18"/>
      <c r="BQ4592" s="18"/>
    </row>
    <row r="4593" spans="6:69" x14ac:dyDescent="0.25">
      <c r="F4593" s="18"/>
      <c r="G4593" s="18"/>
      <c r="H4593" s="252"/>
      <c r="I4593" s="18"/>
      <c r="J4593" s="18"/>
      <c r="W4593" s="215"/>
      <c r="X4593" s="18"/>
      <c r="Y4593" s="31"/>
      <c r="Z4593" s="31"/>
      <c r="AA4593" s="43"/>
      <c r="AB4593" s="18"/>
      <c r="AC4593" s="18"/>
      <c r="AE4593" s="18"/>
      <c r="AF4593" s="18"/>
      <c r="AG4593" s="18"/>
      <c r="AI4593" s="18"/>
      <c r="AK4593" s="18"/>
      <c r="AL4593" s="18"/>
      <c r="AN4593" s="36"/>
      <c r="AO4593" s="36"/>
      <c r="AP4593" s="36"/>
      <c r="AQ4593" s="36"/>
      <c r="AR4593" s="36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G4593" s="18"/>
      <c r="BH4593" s="18"/>
      <c r="BI4593" s="18"/>
      <c r="BJ4593" s="18"/>
      <c r="BK4593" s="18"/>
      <c r="BL4593" s="18"/>
      <c r="BM4593" s="18"/>
      <c r="BN4593" s="18"/>
      <c r="BO4593" s="18"/>
      <c r="BP4593" s="18"/>
      <c r="BQ4593" s="18"/>
    </row>
    <row r="4594" spans="6:69" x14ac:dyDescent="0.25">
      <c r="F4594" s="18"/>
      <c r="G4594" s="18"/>
      <c r="H4594" s="252"/>
      <c r="I4594" s="18"/>
      <c r="J4594" s="18"/>
      <c r="W4594" s="215"/>
      <c r="X4594" s="18"/>
      <c r="Y4594" s="31"/>
      <c r="Z4594" s="31"/>
      <c r="AA4594" s="43"/>
      <c r="AB4594" s="18"/>
      <c r="AC4594" s="18"/>
      <c r="AE4594" s="18"/>
      <c r="AF4594" s="18"/>
      <c r="AG4594" s="18"/>
      <c r="AI4594" s="18"/>
      <c r="AK4594" s="18"/>
      <c r="AL4594" s="18"/>
      <c r="AN4594" s="36"/>
      <c r="AO4594" s="36"/>
      <c r="AP4594" s="36"/>
      <c r="AQ4594" s="36"/>
      <c r="AR4594" s="36"/>
      <c r="AS4594" s="18"/>
      <c r="AT4594" s="18"/>
      <c r="AU4594" s="18"/>
      <c r="AV4594" s="18"/>
      <c r="AW4594" s="18"/>
      <c r="AX4594" s="18"/>
      <c r="AY4594" s="18"/>
      <c r="AZ4594" s="18"/>
      <c r="BA4594" s="18"/>
      <c r="BB4594" s="18"/>
      <c r="BC4594" s="18"/>
      <c r="BD4594" s="18"/>
      <c r="BE4594" s="18"/>
      <c r="BF4594" s="18"/>
      <c r="BG4594" s="18"/>
      <c r="BH4594" s="18"/>
      <c r="BI4594" s="18"/>
      <c r="BJ4594" s="18"/>
      <c r="BK4594" s="18"/>
      <c r="BL4594" s="18"/>
      <c r="BM4594" s="18"/>
      <c r="BN4594" s="18"/>
      <c r="BO4594" s="18"/>
      <c r="BP4594" s="18"/>
      <c r="BQ4594" s="18"/>
    </row>
    <row r="4595" spans="6:69" x14ac:dyDescent="0.25">
      <c r="F4595" s="18"/>
      <c r="G4595" s="18"/>
      <c r="H4595" s="252"/>
      <c r="I4595" s="18"/>
      <c r="J4595" s="18"/>
      <c r="W4595" s="215"/>
      <c r="X4595" s="18"/>
      <c r="Y4595" s="31"/>
      <c r="Z4595" s="31"/>
      <c r="AA4595" s="43"/>
      <c r="AB4595" s="18"/>
      <c r="AC4595" s="18"/>
      <c r="AE4595" s="18"/>
      <c r="AF4595" s="18"/>
      <c r="AG4595" s="18"/>
      <c r="AI4595" s="18"/>
      <c r="AK4595" s="18"/>
      <c r="AL4595" s="18"/>
      <c r="AN4595" s="36"/>
      <c r="AO4595" s="36"/>
      <c r="AP4595" s="36"/>
      <c r="AQ4595" s="36"/>
      <c r="AR4595" s="36"/>
      <c r="AS4595" s="18"/>
      <c r="AT4595" s="18"/>
      <c r="AU4595" s="18"/>
      <c r="AV4595" s="18"/>
      <c r="AW4595" s="18"/>
      <c r="AX4595" s="18"/>
      <c r="AY4595" s="18"/>
      <c r="AZ4595" s="18"/>
      <c r="BA4595" s="18"/>
      <c r="BB4595" s="18"/>
      <c r="BC4595" s="18"/>
      <c r="BD4595" s="18"/>
      <c r="BE4595" s="18"/>
      <c r="BF4595" s="18"/>
      <c r="BG4595" s="18"/>
      <c r="BH4595" s="18"/>
      <c r="BI4595" s="18"/>
      <c r="BJ4595" s="18"/>
      <c r="BK4595" s="18"/>
      <c r="BL4595" s="18"/>
      <c r="BM4595" s="18"/>
      <c r="BN4595" s="18"/>
      <c r="BO4595" s="18"/>
      <c r="BP4595" s="18"/>
      <c r="BQ4595" s="18"/>
    </row>
    <row r="4596" spans="6:69" x14ac:dyDescent="0.25">
      <c r="F4596" s="18"/>
      <c r="G4596" s="18"/>
      <c r="H4596" s="252"/>
      <c r="I4596" s="18"/>
      <c r="J4596" s="18"/>
      <c r="W4596" s="215"/>
      <c r="X4596" s="18"/>
      <c r="Y4596" s="31"/>
      <c r="Z4596" s="31"/>
      <c r="AA4596" s="43"/>
      <c r="AB4596" s="18"/>
      <c r="AC4596" s="18"/>
      <c r="AE4596" s="18"/>
      <c r="AF4596" s="18"/>
      <c r="AG4596" s="18"/>
      <c r="AI4596" s="18"/>
      <c r="AK4596" s="18"/>
      <c r="AL4596" s="18"/>
      <c r="AN4596" s="36"/>
      <c r="AO4596" s="36"/>
      <c r="AP4596" s="36"/>
      <c r="AQ4596" s="36"/>
      <c r="AR4596" s="36"/>
      <c r="AS4596" s="18"/>
      <c r="AT4596" s="18"/>
      <c r="AU4596" s="18"/>
      <c r="AV4596" s="18"/>
      <c r="AW4596" s="18"/>
      <c r="AX4596" s="18"/>
      <c r="AY4596" s="18"/>
      <c r="AZ4596" s="18"/>
      <c r="BA4596" s="18"/>
      <c r="BB4596" s="18"/>
      <c r="BC4596" s="18"/>
      <c r="BD4596" s="18"/>
      <c r="BE4596" s="18"/>
      <c r="BF4596" s="18"/>
      <c r="BG4596" s="18"/>
      <c r="BH4596" s="18"/>
      <c r="BI4596" s="18"/>
      <c r="BJ4596" s="18"/>
      <c r="BK4596" s="18"/>
      <c r="BL4596" s="18"/>
      <c r="BM4596" s="18"/>
      <c r="BN4596" s="18"/>
      <c r="BO4596" s="18"/>
      <c r="BP4596" s="18"/>
      <c r="BQ4596" s="18"/>
    </row>
    <row r="4597" spans="6:69" x14ac:dyDescent="0.25">
      <c r="F4597" s="18"/>
      <c r="G4597" s="18"/>
      <c r="H4597" s="252"/>
      <c r="I4597" s="18"/>
      <c r="J4597" s="18"/>
      <c r="W4597" s="215"/>
      <c r="X4597" s="18"/>
      <c r="Y4597" s="31"/>
      <c r="Z4597" s="31"/>
      <c r="AA4597" s="43"/>
      <c r="AB4597" s="18"/>
      <c r="AC4597" s="18"/>
      <c r="AE4597" s="18"/>
      <c r="AF4597" s="18"/>
      <c r="AG4597" s="18"/>
      <c r="AI4597" s="18"/>
      <c r="AK4597" s="18"/>
      <c r="AL4597" s="18"/>
      <c r="AN4597" s="36"/>
      <c r="AO4597" s="36"/>
      <c r="AP4597" s="36"/>
      <c r="AQ4597" s="36"/>
      <c r="AR4597" s="36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G4597" s="18"/>
      <c r="BH4597" s="18"/>
      <c r="BI4597" s="18"/>
      <c r="BJ4597" s="18"/>
      <c r="BK4597" s="18"/>
      <c r="BL4597" s="18"/>
      <c r="BM4597" s="18"/>
      <c r="BN4597" s="18"/>
      <c r="BO4597" s="18"/>
      <c r="BP4597" s="18"/>
      <c r="BQ4597" s="18"/>
    </row>
    <row r="4598" spans="6:69" x14ac:dyDescent="0.25">
      <c r="F4598" s="18"/>
      <c r="G4598" s="18"/>
      <c r="H4598" s="252"/>
      <c r="I4598" s="18"/>
      <c r="J4598" s="18"/>
      <c r="W4598" s="215"/>
      <c r="X4598" s="18"/>
      <c r="Y4598" s="31"/>
      <c r="Z4598" s="31"/>
      <c r="AA4598" s="43"/>
      <c r="AB4598" s="18"/>
      <c r="AC4598" s="18"/>
      <c r="AE4598" s="18"/>
      <c r="AF4598" s="18"/>
      <c r="AG4598" s="18"/>
      <c r="AI4598" s="18"/>
      <c r="AK4598" s="18"/>
      <c r="AL4598" s="18"/>
      <c r="AN4598" s="36"/>
      <c r="AO4598" s="36"/>
      <c r="AP4598" s="36"/>
      <c r="AQ4598" s="36"/>
      <c r="AR4598" s="36"/>
      <c r="AS4598" s="18"/>
      <c r="AT4598" s="18"/>
      <c r="AU4598" s="18"/>
      <c r="AV4598" s="18"/>
      <c r="AW4598" s="18"/>
      <c r="AX4598" s="18"/>
      <c r="AY4598" s="18"/>
      <c r="AZ4598" s="18"/>
      <c r="BA4598" s="18"/>
      <c r="BB4598" s="18"/>
      <c r="BC4598" s="18"/>
      <c r="BD4598" s="18"/>
      <c r="BE4598" s="18"/>
      <c r="BF4598" s="18"/>
      <c r="BG4598" s="18"/>
      <c r="BH4598" s="18"/>
      <c r="BI4598" s="18"/>
      <c r="BJ4598" s="18"/>
      <c r="BK4598" s="18"/>
      <c r="BL4598" s="18"/>
      <c r="BM4598" s="18"/>
      <c r="BN4598" s="18"/>
      <c r="BO4598" s="18"/>
      <c r="BP4598" s="18"/>
      <c r="BQ4598" s="18"/>
    </row>
    <row r="4599" spans="6:69" x14ac:dyDescent="0.25">
      <c r="F4599" s="18"/>
      <c r="G4599" s="18"/>
      <c r="H4599" s="252"/>
      <c r="I4599" s="18"/>
      <c r="J4599" s="18"/>
      <c r="W4599" s="215"/>
      <c r="X4599" s="18"/>
      <c r="Y4599" s="31"/>
      <c r="Z4599" s="31"/>
      <c r="AA4599" s="43"/>
      <c r="AB4599" s="18"/>
      <c r="AC4599" s="18"/>
      <c r="AE4599" s="18"/>
      <c r="AF4599" s="18"/>
      <c r="AG4599" s="18"/>
      <c r="AI4599" s="18"/>
      <c r="AK4599" s="18"/>
      <c r="AL4599" s="18"/>
      <c r="AN4599" s="36"/>
      <c r="AO4599" s="36"/>
      <c r="AP4599" s="36"/>
      <c r="AQ4599" s="36"/>
      <c r="AR4599" s="36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G4599" s="18"/>
      <c r="BH4599" s="18"/>
      <c r="BI4599" s="18"/>
      <c r="BJ4599" s="18"/>
      <c r="BK4599" s="18"/>
      <c r="BL4599" s="18"/>
      <c r="BM4599" s="18"/>
      <c r="BN4599" s="18"/>
      <c r="BO4599" s="18"/>
      <c r="BP4599" s="18"/>
      <c r="BQ4599" s="18"/>
    </row>
    <row r="4600" spans="6:69" x14ac:dyDescent="0.25">
      <c r="F4600" s="18"/>
      <c r="G4600" s="18"/>
      <c r="H4600" s="252"/>
      <c r="I4600" s="18"/>
      <c r="J4600" s="18"/>
      <c r="W4600" s="215"/>
      <c r="X4600" s="18"/>
      <c r="Y4600" s="31"/>
      <c r="Z4600" s="31"/>
      <c r="AA4600" s="43"/>
      <c r="AB4600" s="18"/>
      <c r="AC4600" s="18"/>
      <c r="AE4600" s="18"/>
      <c r="AF4600" s="18"/>
      <c r="AG4600" s="18"/>
      <c r="AI4600" s="18"/>
      <c r="AK4600" s="18"/>
      <c r="AL4600" s="18"/>
      <c r="AN4600" s="36"/>
      <c r="AO4600" s="36"/>
      <c r="AP4600" s="36"/>
      <c r="AQ4600" s="36"/>
      <c r="AR4600" s="36"/>
      <c r="AS4600" s="18"/>
      <c r="AT4600" s="18"/>
      <c r="AU4600" s="18"/>
      <c r="AV4600" s="18"/>
      <c r="AW4600" s="18"/>
      <c r="AX4600" s="18"/>
      <c r="AY4600" s="18"/>
      <c r="AZ4600" s="18"/>
      <c r="BA4600" s="18"/>
      <c r="BB4600" s="18"/>
      <c r="BC4600" s="18"/>
      <c r="BD4600" s="18"/>
      <c r="BE4600" s="18"/>
      <c r="BF4600" s="18"/>
      <c r="BG4600" s="18"/>
      <c r="BH4600" s="18"/>
      <c r="BI4600" s="18"/>
      <c r="BJ4600" s="18"/>
      <c r="BK4600" s="18"/>
      <c r="BL4600" s="18"/>
      <c r="BM4600" s="18"/>
      <c r="BN4600" s="18"/>
      <c r="BO4600" s="18"/>
      <c r="BP4600" s="18"/>
      <c r="BQ4600" s="18"/>
    </row>
    <row r="4601" spans="6:69" x14ac:dyDescent="0.25">
      <c r="F4601" s="18"/>
      <c r="G4601" s="18"/>
      <c r="H4601" s="252"/>
      <c r="I4601" s="18"/>
      <c r="J4601" s="18"/>
      <c r="W4601" s="215"/>
      <c r="X4601" s="18"/>
      <c r="Y4601" s="31"/>
      <c r="Z4601" s="31"/>
      <c r="AA4601" s="43"/>
      <c r="AB4601" s="18"/>
      <c r="AC4601" s="18"/>
      <c r="AE4601" s="18"/>
      <c r="AF4601" s="18"/>
      <c r="AG4601" s="18"/>
      <c r="AI4601" s="18"/>
      <c r="AK4601" s="18"/>
      <c r="AL4601" s="18"/>
      <c r="AN4601" s="36"/>
      <c r="AO4601" s="36"/>
      <c r="AP4601" s="36"/>
      <c r="AQ4601" s="36"/>
      <c r="AR4601" s="36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G4601" s="18"/>
      <c r="BH4601" s="18"/>
      <c r="BI4601" s="18"/>
      <c r="BJ4601" s="18"/>
      <c r="BK4601" s="18"/>
      <c r="BL4601" s="18"/>
      <c r="BM4601" s="18"/>
      <c r="BN4601" s="18"/>
      <c r="BO4601" s="18"/>
      <c r="BP4601" s="18"/>
      <c r="BQ4601" s="18"/>
    </row>
    <row r="4602" spans="6:69" x14ac:dyDescent="0.25">
      <c r="F4602" s="18"/>
      <c r="G4602" s="18"/>
      <c r="H4602" s="252"/>
      <c r="I4602" s="18"/>
      <c r="J4602" s="18"/>
      <c r="W4602" s="215"/>
      <c r="X4602" s="18"/>
      <c r="Y4602" s="31"/>
      <c r="Z4602" s="31"/>
      <c r="AA4602" s="43"/>
      <c r="AB4602" s="18"/>
      <c r="AC4602" s="18"/>
      <c r="AE4602" s="18"/>
      <c r="AF4602" s="18"/>
      <c r="AG4602" s="18"/>
      <c r="AI4602" s="18"/>
      <c r="AK4602" s="18"/>
      <c r="AL4602" s="18"/>
      <c r="AN4602" s="36"/>
      <c r="AO4602" s="36"/>
      <c r="AP4602" s="36"/>
      <c r="AQ4602" s="36"/>
      <c r="AR4602" s="36"/>
      <c r="AS4602" s="18"/>
      <c r="AT4602" s="18"/>
      <c r="AU4602" s="18"/>
      <c r="AV4602" s="18"/>
      <c r="AW4602" s="18"/>
      <c r="AX4602" s="18"/>
      <c r="AY4602" s="18"/>
      <c r="AZ4602" s="18"/>
      <c r="BA4602" s="18"/>
      <c r="BB4602" s="18"/>
      <c r="BC4602" s="18"/>
      <c r="BD4602" s="18"/>
      <c r="BE4602" s="18"/>
      <c r="BF4602" s="18"/>
      <c r="BG4602" s="18"/>
      <c r="BH4602" s="18"/>
      <c r="BI4602" s="18"/>
      <c r="BJ4602" s="18"/>
      <c r="BK4602" s="18"/>
      <c r="BL4602" s="18"/>
      <c r="BM4602" s="18"/>
      <c r="BN4602" s="18"/>
      <c r="BO4602" s="18"/>
      <c r="BP4602" s="18"/>
      <c r="BQ4602" s="18"/>
    </row>
    <row r="4603" spans="6:69" x14ac:dyDescent="0.25">
      <c r="F4603" s="18"/>
      <c r="G4603" s="18"/>
      <c r="H4603" s="252"/>
      <c r="I4603" s="18"/>
      <c r="J4603" s="18"/>
      <c r="W4603" s="215"/>
      <c r="X4603" s="18"/>
      <c r="Y4603" s="31"/>
      <c r="Z4603" s="31"/>
      <c r="AA4603" s="43"/>
      <c r="AB4603" s="18"/>
      <c r="AC4603" s="18"/>
      <c r="AE4603" s="18"/>
      <c r="AF4603" s="18"/>
      <c r="AG4603" s="18"/>
      <c r="AI4603" s="18"/>
      <c r="AK4603" s="18"/>
      <c r="AL4603" s="18"/>
      <c r="AN4603" s="36"/>
      <c r="AO4603" s="36"/>
      <c r="AP4603" s="36"/>
      <c r="AQ4603" s="36"/>
      <c r="AR4603" s="36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G4603" s="18"/>
      <c r="BH4603" s="18"/>
      <c r="BI4603" s="18"/>
      <c r="BJ4603" s="18"/>
      <c r="BK4603" s="18"/>
      <c r="BL4603" s="18"/>
      <c r="BM4603" s="18"/>
      <c r="BN4603" s="18"/>
      <c r="BO4603" s="18"/>
      <c r="BP4603" s="18"/>
      <c r="BQ4603" s="18"/>
    </row>
    <row r="4604" spans="6:69" x14ac:dyDescent="0.25">
      <c r="F4604" s="18"/>
      <c r="G4604" s="18"/>
      <c r="H4604" s="252"/>
      <c r="I4604" s="18"/>
      <c r="J4604" s="18"/>
      <c r="W4604" s="215"/>
      <c r="X4604" s="18"/>
      <c r="Y4604" s="31"/>
      <c r="Z4604" s="31"/>
      <c r="AA4604" s="43"/>
      <c r="AB4604" s="18"/>
      <c r="AC4604" s="18"/>
      <c r="AE4604" s="18"/>
      <c r="AF4604" s="18"/>
      <c r="AG4604" s="18"/>
      <c r="AI4604" s="18"/>
      <c r="AK4604" s="18"/>
      <c r="AL4604" s="18"/>
      <c r="AN4604" s="36"/>
      <c r="AO4604" s="36"/>
      <c r="AP4604" s="36"/>
      <c r="AQ4604" s="36"/>
      <c r="AR4604" s="36"/>
      <c r="AS4604" s="18"/>
      <c r="AT4604" s="18"/>
      <c r="AU4604" s="18"/>
      <c r="AV4604" s="18"/>
      <c r="AW4604" s="18"/>
      <c r="AX4604" s="18"/>
      <c r="AY4604" s="18"/>
      <c r="AZ4604" s="18"/>
      <c r="BA4604" s="18"/>
      <c r="BB4604" s="18"/>
      <c r="BC4604" s="18"/>
      <c r="BD4604" s="18"/>
      <c r="BE4604" s="18"/>
      <c r="BF4604" s="18"/>
      <c r="BG4604" s="18"/>
      <c r="BH4604" s="18"/>
      <c r="BI4604" s="18"/>
      <c r="BJ4604" s="18"/>
      <c r="BK4604" s="18"/>
      <c r="BL4604" s="18"/>
      <c r="BM4604" s="18"/>
      <c r="BN4604" s="18"/>
      <c r="BO4604" s="18"/>
      <c r="BP4604" s="18"/>
      <c r="BQ4604" s="18"/>
    </row>
    <row r="4605" spans="6:69" x14ac:dyDescent="0.25">
      <c r="F4605" s="18"/>
      <c r="G4605" s="18"/>
      <c r="H4605" s="252"/>
      <c r="I4605" s="18"/>
      <c r="J4605" s="18"/>
      <c r="W4605" s="215"/>
      <c r="X4605" s="18"/>
      <c r="Y4605" s="31"/>
      <c r="Z4605" s="31"/>
      <c r="AA4605" s="43"/>
      <c r="AB4605" s="18"/>
      <c r="AC4605" s="18"/>
      <c r="AE4605" s="18"/>
      <c r="AF4605" s="18"/>
      <c r="AG4605" s="18"/>
      <c r="AI4605" s="18"/>
      <c r="AK4605" s="18"/>
      <c r="AL4605" s="18"/>
      <c r="AN4605" s="36"/>
      <c r="AO4605" s="36"/>
      <c r="AP4605" s="36"/>
      <c r="AQ4605" s="36"/>
      <c r="AR4605" s="36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G4605" s="18"/>
      <c r="BH4605" s="18"/>
      <c r="BI4605" s="18"/>
      <c r="BJ4605" s="18"/>
      <c r="BK4605" s="18"/>
      <c r="BL4605" s="18"/>
      <c r="BM4605" s="18"/>
      <c r="BN4605" s="18"/>
      <c r="BO4605" s="18"/>
      <c r="BP4605" s="18"/>
      <c r="BQ4605" s="18"/>
    </row>
    <row r="4606" spans="6:69" x14ac:dyDescent="0.25">
      <c r="F4606" s="18"/>
      <c r="G4606" s="18"/>
      <c r="H4606" s="252"/>
      <c r="I4606" s="18"/>
      <c r="J4606" s="18"/>
      <c r="W4606" s="215"/>
      <c r="X4606" s="18"/>
      <c r="Y4606" s="31"/>
      <c r="Z4606" s="31"/>
      <c r="AA4606" s="43"/>
      <c r="AB4606" s="18"/>
      <c r="AC4606" s="18"/>
      <c r="AE4606" s="18"/>
      <c r="AF4606" s="18"/>
      <c r="AG4606" s="18"/>
      <c r="AI4606" s="18"/>
      <c r="AK4606" s="18"/>
      <c r="AL4606" s="18"/>
      <c r="AN4606" s="36"/>
      <c r="AO4606" s="36"/>
      <c r="AP4606" s="36"/>
      <c r="AQ4606" s="36"/>
      <c r="AR4606" s="36"/>
      <c r="AS4606" s="18"/>
      <c r="AT4606" s="18"/>
      <c r="AU4606" s="18"/>
      <c r="AV4606" s="18"/>
      <c r="AW4606" s="18"/>
      <c r="AX4606" s="18"/>
      <c r="AY4606" s="18"/>
      <c r="AZ4606" s="18"/>
      <c r="BA4606" s="18"/>
      <c r="BB4606" s="18"/>
      <c r="BC4606" s="18"/>
      <c r="BD4606" s="18"/>
      <c r="BE4606" s="18"/>
      <c r="BF4606" s="18"/>
      <c r="BG4606" s="18"/>
      <c r="BH4606" s="18"/>
      <c r="BI4606" s="18"/>
      <c r="BJ4606" s="18"/>
      <c r="BK4606" s="18"/>
      <c r="BL4606" s="18"/>
      <c r="BM4606" s="18"/>
      <c r="BN4606" s="18"/>
      <c r="BO4606" s="18"/>
      <c r="BP4606" s="18"/>
      <c r="BQ4606" s="18"/>
    </row>
    <row r="4607" spans="6:69" x14ac:dyDescent="0.25">
      <c r="F4607" s="18"/>
      <c r="G4607" s="18"/>
      <c r="H4607" s="252"/>
      <c r="I4607" s="18"/>
      <c r="J4607" s="18"/>
      <c r="W4607" s="215"/>
      <c r="X4607" s="18"/>
      <c r="Y4607" s="31"/>
      <c r="Z4607" s="31"/>
      <c r="AA4607" s="43"/>
      <c r="AB4607" s="18"/>
      <c r="AC4607" s="18"/>
      <c r="AE4607" s="18"/>
      <c r="AF4607" s="18"/>
      <c r="AG4607" s="18"/>
      <c r="AI4607" s="18"/>
      <c r="AK4607" s="18"/>
      <c r="AL4607" s="18"/>
      <c r="AN4607" s="36"/>
      <c r="AO4607" s="36"/>
      <c r="AP4607" s="36"/>
      <c r="AQ4607" s="36"/>
      <c r="AR4607" s="36"/>
      <c r="AS4607" s="18"/>
      <c r="AT4607" s="18"/>
      <c r="AU4607" s="18"/>
      <c r="AV4607" s="18"/>
      <c r="AW4607" s="18"/>
      <c r="AX4607" s="18"/>
      <c r="AY4607" s="18"/>
      <c r="AZ4607" s="18"/>
      <c r="BA4607" s="18"/>
      <c r="BB4607" s="18"/>
      <c r="BC4607" s="18"/>
      <c r="BD4607" s="18"/>
      <c r="BE4607" s="18"/>
      <c r="BF4607" s="18"/>
      <c r="BG4607" s="18"/>
      <c r="BH4607" s="18"/>
      <c r="BI4607" s="18"/>
      <c r="BJ4607" s="18"/>
      <c r="BK4607" s="18"/>
      <c r="BL4607" s="18"/>
      <c r="BM4607" s="18"/>
      <c r="BN4607" s="18"/>
      <c r="BO4607" s="18"/>
      <c r="BP4607" s="18"/>
      <c r="BQ4607" s="18"/>
    </row>
    <row r="4608" spans="6:69" x14ac:dyDescent="0.25">
      <c r="F4608" s="18"/>
      <c r="G4608" s="18"/>
      <c r="H4608" s="252"/>
      <c r="I4608" s="18"/>
      <c r="J4608" s="18"/>
      <c r="W4608" s="215"/>
      <c r="X4608" s="18"/>
      <c r="Y4608" s="31"/>
      <c r="Z4608" s="31"/>
      <c r="AA4608" s="43"/>
      <c r="AB4608" s="18"/>
      <c r="AC4608" s="18"/>
      <c r="AE4608" s="18"/>
      <c r="AF4608" s="18"/>
      <c r="AG4608" s="18"/>
      <c r="AI4608" s="18"/>
      <c r="AK4608" s="18"/>
      <c r="AL4608" s="18"/>
      <c r="AN4608" s="36"/>
      <c r="AO4608" s="36"/>
      <c r="AP4608" s="36"/>
      <c r="AQ4608" s="36"/>
      <c r="AR4608" s="36"/>
      <c r="AS4608" s="18"/>
      <c r="AT4608" s="18"/>
      <c r="AU4608" s="18"/>
      <c r="AV4608" s="18"/>
      <c r="AW4608" s="18"/>
      <c r="AX4608" s="18"/>
      <c r="AY4608" s="18"/>
      <c r="AZ4608" s="18"/>
      <c r="BA4608" s="18"/>
      <c r="BB4608" s="18"/>
      <c r="BC4608" s="18"/>
      <c r="BD4608" s="18"/>
      <c r="BE4608" s="18"/>
      <c r="BF4608" s="18"/>
      <c r="BG4608" s="18"/>
      <c r="BH4608" s="18"/>
      <c r="BI4608" s="18"/>
      <c r="BJ4608" s="18"/>
      <c r="BK4608" s="18"/>
      <c r="BL4608" s="18"/>
      <c r="BM4608" s="18"/>
      <c r="BN4608" s="18"/>
      <c r="BO4608" s="18"/>
      <c r="BP4608" s="18"/>
      <c r="BQ4608" s="18"/>
    </row>
    <row r="4609" spans="6:69" x14ac:dyDescent="0.25">
      <c r="F4609" s="18"/>
      <c r="G4609" s="18"/>
      <c r="H4609" s="252"/>
      <c r="I4609" s="18"/>
      <c r="J4609" s="18"/>
      <c r="W4609" s="215"/>
      <c r="X4609" s="18"/>
      <c r="Y4609" s="31"/>
      <c r="Z4609" s="31"/>
      <c r="AA4609" s="43"/>
      <c r="AB4609" s="18"/>
      <c r="AC4609" s="18"/>
      <c r="AE4609" s="18"/>
      <c r="AF4609" s="18"/>
      <c r="AG4609" s="18"/>
      <c r="AI4609" s="18"/>
      <c r="AK4609" s="18"/>
      <c r="AL4609" s="18"/>
      <c r="AN4609" s="36"/>
      <c r="AO4609" s="36"/>
      <c r="AP4609" s="36"/>
      <c r="AQ4609" s="36"/>
      <c r="AR4609" s="36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G4609" s="18"/>
      <c r="BH4609" s="18"/>
      <c r="BI4609" s="18"/>
      <c r="BJ4609" s="18"/>
      <c r="BK4609" s="18"/>
      <c r="BL4609" s="18"/>
      <c r="BM4609" s="18"/>
      <c r="BN4609" s="18"/>
      <c r="BO4609" s="18"/>
      <c r="BP4609" s="18"/>
      <c r="BQ4609" s="18"/>
    </row>
    <row r="4610" spans="6:69" x14ac:dyDescent="0.25">
      <c r="F4610" s="18"/>
      <c r="G4610" s="18"/>
      <c r="H4610" s="252"/>
      <c r="I4610" s="18"/>
      <c r="J4610" s="18"/>
      <c r="W4610" s="215"/>
      <c r="X4610" s="18"/>
      <c r="Y4610" s="31"/>
      <c r="Z4610" s="31"/>
      <c r="AA4610" s="43"/>
      <c r="AB4610" s="18"/>
      <c r="AC4610" s="18"/>
      <c r="AE4610" s="18"/>
      <c r="AF4610" s="18"/>
      <c r="AG4610" s="18"/>
      <c r="AI4610" s="18"/>
      <c r="AK4610" s="18"/>
      <c r="AL4610" s="18"/>
      <c r="AN4610" s="36"/>
      <c r="AO4610" s="36"/>
      <c r="AP4610" s="36"/>
      <c r="AQ4610" s="36"/>
      <c r="AR4610" s="36"/>
      <c r="AS4610" s="18"/>
      <c r="AT4610" s="18"/>
      <c r="AU4610" s="18"/>
      <c r="AV4610" s="18"/>
      <c r="AW4610" s="18"/>
      <c r="AX4610" s="18"/>
      <c r="AY4610" s="18"/>
      <c r="AZ4610" s="18"/>
      <c r="BA4610" s="18"/>
      <c r="BB4610" s="18"/>
      <c r="BC4610" s="18"/>
      <c r="BD4610" s="18"/>
      <c r="BE4610" s="18"/>
      <c r="BF4610" s="18"/>
      <c r="BG4610" s="18"/>
      <c r="BH4610" s="18"/>
      <c r="BI4610" s="18"/>
      <c r="BJ4610" s="18"/>
      <c r="BK4610" s="18"/>
      <c r="BL4610" s="18"/>
      <c r="BM4610" s="18"/>
      <c r="BN4610" s="18"/>
      <c r="BO4610" s="18"/>
      <c r="BP4610" s="18"/>
      <c r="BQ4610" s="18"/>
    </row>
    <row r="4611" spans="6:69" x14ac:dyDescent="0.25">
      <c r="F4611" s="18"/>
      <c r="G4611" s="18"/>
      <c r="H4611" s="252"/>
      <c r="I4611" s="18"/>
      <c r="J4611" s="18"/>
      <c r="W4611" s="215"/>
      <c r="X4611" s="18"/>
      <c r="Y4611" s="31"/>
      <c r="Z4611" s="31"/>
      <c r="AA4611" s="43"/>
      <c r="AB4611" s="18"/>
      <c r="AC4611" s="18"/>
      <c r="AE4611" s="18"/>
      <c r="AF4611" s="18"/>
      <c r="AG4611" s="18"/>
      <c r="AI4611" s="18"/>
      <c r="AK4611" s="18"/>
      <c r="AL4611" s="18"/>
      <c r="AN4611" s="36"/>
      <c r="AO4611" s="36"/>
      <c r="AP4611" s="36"/>
      <c r="AQ4611" s="36"/>
      <c r="AR4611" s="36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G4611" s="18"/>
      <c r="BH4611" s="18"/>
      <c r="BI4611" s="18"/>
      <c r="BJ4611" s="18"/>
      <c r="BK4611" s="18"/>
      <c r="BL4611" s="18"/>
      <c r="BM4611" s="18"/>
      <c r="BN4611" s="18"/>
      <c r="BO4611" s="18"/>
      <c r="BP4611" s="18"/>
      <c r="BQ4611" s="18"/>
    </row>
    <row r="4612" spans="6:69" x14ac:dyDescent="0.25">
      <c r="F4612" s="18"/>
      <c r="G4612" s="18"/>
      <c r="H4612" s="252"/>
      <c r="I4612" s="18"/>
      <c r="J4612" s="18"/>
      <c r="W4612" s="215"/>
      <c r="X4612" s="18"/>
      <c r="Y4612" s="31"/>
      <c r="Z4612" s="31"/>
      <c r="AA4612" s="43"/>
      <c r="AB4612" s="18"/>
      <c r="AC4612" s="18"/>
      <c r="AE4612" s="18"/>
      <c r="AF4612" s="18"/>
      <c r="AG4612" s="18"/>
      <c r="AI4612" s="18"/>
      <c r="AK4612" s="18"/>
      <c r="AL4612" s="18"/>
      <c r="AN4612" s="36"/>
      <c r="AO4612" s="36"/>
      <c r="AP4612" s="36"/>
      <c r="AQ4612" s="36"/>
      <c r="AR4612" s="36"/>
      <c r="AS4612" s="18"/>
      <c r="AT4612" s="18"/>
      <c r="AU4612" s="18"/>
      <c r="AV4612" s="18"/>
      <c r="AW4612" s="18"/>
      <c r="AX4612" s="18"/>
      <c r="AY4612" s="18"/>
      <c r="AZ4612" s="18"/>
      <c r="BA4612" s="18"/>
      <c r="BB4612" s="18"/>
      <c r="BC4612" s="18"/>
      <c r="BD4612" s="18"/>
      <c r="BE4612" s="18"/>
      <c r="BF4612" s="18"/>
      <c r="BG4612" s="18"/>
      <c r="BH4612" s="18"/>
      <c r="BI4612" s="18"/>
      <c r="BJ4612" s="18"/>
      <c r="BK4612" s="18"/>
      <c r="BL4612" s="18"/>
      <c r="BM4612" s="18"/>
      <c r="BN4612" s="18"/>
      <c r="BO4612" s="18"/>
      <c r="BP4612" s="18"/>
      <c r="BQ4612" s="18"/>
    </row>
    <row r="4613" spans="6:69" x14ac:dyDescent="0.25">
      <c r="F4613" s="18"/>
      <c r="G4613" s="18"/>
      <c r="H4613" s="252"/>
      <c r="I4613" s="18"/>
      <c r="J4613" s="18"/>
      <c r="W4613" s="215"/>
      <c r="X4613" s="18"/>
      <c r="Y4613" s="31"/>
      <c r="Z4613" s="31"/>
      <c r="AA4613" s="43"/>
      <c r="AB4613" s="18"/>
      <c r="AC4613" s="18"/>
      <c r="AE4613" s="18"/>
      <c r="AF4613" s="18"/>
      <c r="AG4613" s="18"/>
      <c r="AI4613" s="18"/>
      <c r="AK4613" s="18"/>
      <c r="AL4613" s="18"/>
      <c r="AN4613" s="36"/>
      <c r="AO4613" s="36"/>
      <c r="AP4613" s="36"/>
      <c r="AQ4613" s="36"/>
      <c r="AR4613" s="36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G4613" s="18"/>
      <c r="BH4613" s="18"/>
      <c r="BI4613" s="18"/>
      <c r="BJ4613" s="18"/>
      <c r="BK4613" s="18"/>
      <c r="BL4613" s="18"/>
      <c r="BM4613" s="18"/>
      <c r="BN4613" s="18"/>
      <c r="BO4613" s="18"/>
      <c r="BP4613" s="18"/>
      <c r="BQ4613" s="18"/>
    </row>
    <row r="4614" spans="6:69" x14ac:dyDescent="0.25">
      <c r="F4614" s="18"/>
      <c r="G4614" s="18"/>
      <c r="H4614" s="252"/>
      <c r="I4614" s="18"/>
      <c r="J4614" s="18"/>
      <c r="W4614" s="215"/>
      <c r="X4614" s="18"/>
      <c r="Y4614" s="31"/>
      <c r="Z4614" s="31"/>
      <c r="AA4614" s="43"/>
      <c r="AB4614" s="18"/>
      <c r="AC4614" s="18"/>
      <c r="AE4614" s="18"/>
      <c r="AF4614" s="18"/>
      <c r="AG4614" s="18"/>
      <c r="AI4614" s="18"/>
      <c r="AK4614" s="18"/>
      <c r="AL4614" s="18"/>
      <c r="AN4614" s="36"/>
      <c r="AO4614" s="36"/>
      <c r="AP4614" s="36"/>
      <c r="AQ4614" s="36"/>
      <c r="AR4614" s="36"/>
      <c r="AS4614" s="18"/>
      <c r="AT4614" s="18"/>
      <c r="AU4614" s="18"/>
      <c r="AV4614" s="18"/>
      <c r="AW4614" s="18"/>
      <c r="AX4614" s="18"/>
      <c r="AY4614" s="18"/>
      <c r="AZ4614" s="18"/>
      <c r="BA4614" s="18"/>
      <c r="BB4614" s="18"/>
      <c r="BC4614" s="18"/>
      <c r="BD4614" s="18"/>
      <c r="BE4614" s="18"/>
      <c r="BF4614" s="18"/>
      <c r="BG4614" s="18"/>
      <c r="BH4614" s="18"/>
      <c r="BI4614" s="18"/>
      <c r="BJ4614" s="18"/>
      <c r="BK4614" s="18"/>
      <c r="BL4614" s="18"/>
      <c r="BM4614" s="18"/>
      <c r="BN4614" s="18"/>
      <c r="BO4614" s="18"/>
      <c r="BP4614" s="18"/>
      <c r="BQ4614" s="18"/>
    </row>
    <row r="4615" spans="6:69" x14ac:dyDescent="0.25">
      <c r="F4615" s="18"/>
      <c r="G4615" s="18"/>
      <c r="H4615" s="252"/>
      <c r="I4615" s="18"/>
      <c r="J4615" s="18"/>
      <c r="W4615" s="215"/>
      <c r="X4615" s="18"/>
      <c r="Y4615" s="31"/>
      <c r="Z4615" s="31"/>
      <c r="AA4615" s="43"/>
      <c r="AB4615" s="18"/>
      <c r="AC4615" s="18"/>
      <c r="AE4615" s="18"/>
      <c r="AF4615" s="18"/>
      <c r="AG4615" s="18"/>
      <c r="AI4615" s="18"/>
      <c r="AK4615" s="18"/>
      <c r="AL4615" s="18"/>
      <c r="AN4615" s="36"/>
      <c r="AO4615" s="36"/>
      <c r="AP4615" s="36"/>
      <c r="AQ4615" s="36"/>
      <c r="AR4615" s="36"/>
      <c r="AS4615" s="18"/>
      <c r="AT4615" s="18"/>
      <c r="AU4615" s="18"/>
      <c r="AV4615" s="18"/>
      <c r="AW4615" s="18"/>
      <c r="AX4615" s="18"/>
      <c r="AY4615" s="18"/>
      <c r="AZ4615" s="18"/>
      <c r="BA4615" s="18"/>
      <c r="BB4615" s="18"/>
      <c r="BC4615" s="18"/>
      <c r="BD4615" s="18"/>
      <c r="BE4615" s="18"/>
      <c r="BF4615" s="18"/>
      <c r="BG4615" s="18"/>
      <c r="BH4615" s="18"/>
      <c r="BI4615" s="18"/>
      <c r="BJ4615" s="18"/>
      <c r="BK4615" s="18"/>
      <c r="BL4615" s="18"/>
      <c r="BM4615" s="18"/>
      <c r="BN4615" s="18"/>
      <c r="BO4615" s="18"/>
      <c r="BP4615" s="18"/>
      <c r="BQ4615" s="18"/>
    </row>
    <row r="4616" spans="6:69" x14ac:dyDescent="0.25">
      <c r="F4616" s="18"/>
      <c r="G4616" s="18"/>
      <c r="H4616" s="252"/>
      <c r="I4616" s="18"/>
      <c r="J4616" s="18"/>
      <c r="W4616" s="215"/>
      <c r="X4616" s="18"/>
      <c r="Y4616" s="31"/>
      <c r="Z4616" s="31"/>
      <c r="AA4616" s="43"/>
      <c r="AB4616" s="18"/>
      <c r="AC4616" s="18"/>
      <c r="AE4616" s="18"/>
      <c r="AF4616" s="18"/>
      <c r="AG4616" s="18"/>
      <c r="AI4616" s="18"/>
      <c r="AK4616" s="18"/>
      <c r="AL4616" s="18"/>
      <c r="AN4616" s="36"/>
      <c r="AO4616" s="36"/>
      <c r="AP4616" s="36"/>
      <c r="AQ4616" s="36"/>
      <c r="AR4616" s="36"/>
      <c r="AS4616" s="18"/>
      <c r="AT4616" s="18"/>
      <c r="AU4616" s="18"/>
      <c r="AV4616" s="18"/>
      <c r="AW4616" s="18"/>
      <c r="AX4616" s="18"/>
      <c r="AY4616" s="18"/>
      <c r="AZ4616" s="18"/>
      <c r="BA4616" s="18"/>
      <c r="BB4616" s="18"/>
      <c r="BC4616" s="18"/>
      <c r="BD4616" s="18"/>
      <c r="BE4616" s="18"/>
      <c r="BF4616" s="18"/>
      <c r="BG4616" s="18"/>
      <c r="BH4616" s="18"/>
      <c r="BI4616" s="18"/>
      <c r="BJ4616" s="18"/>
      <c r="BK4616" s="18"/>
      <c r="BL4616" s="18"/>
      <c r="BM4616" s="18"/>
      <c r="BN4616" s="18"/>
      <c r="BO4616" s="18"/>
      <c r="BP4616" s="18"/>
      <c r="BQ4616" s="18"/>
    </row>
    <row r="4617" spans="6:69" x14ac:dyDescent="0.25">
      <c r="F4617" s="18"/>
      <c r="G4617" s="18"/>
      <c r="H4617" s="252"/>
      <c r="I4617" s="18"/>
      <c r="J4617" s="18"/>
      <c r="W4617" s="215"/>
      <c r="X4617" s="18"/>
      <c r="Y4617" s="31"/>
      <c r="Z4617" s="31"/>
      <c r="AA4617" s="43"/>
      <c r="AB4617" s="18"/>
      <c r="AC4617" s="18"/>
      <c r="AE4617" s="18"/>
      <c r="AF4617" s="18"/>
      <c r="AG4617" s="18"/>
      <c r="AI4617" s="18"/>
      <c r="AK4617" s="18"/>
      <c r="AL4617" s="18"/>
      <c r="AN4617" s="36"/>
      <c r="AO4617" s="36"/>
      <c r="AP4617" s="36"/>
      <c r="AQ4617" s="36"/>
      <c r="AR4617" s="36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G4617" s="18"/>
      <c r="BH4617" s="18"/>
      <c r="BI4617" s="18"/>
      <c r="BJ4617" s="18"/>
      <c r="BK4617" s="18"/>
      <c r="BL4617" s="18"/>
      <c r="BM4617" s="18"/>
      <c r="BN4617" s="18"/>
      <c r="BO4617" s="18"/>
      <c r="BP4617" s="18"/>
      <c r="BQ4617" s="18"/>
    </row>
    <row r="4618" spans="6:69" x14ac:dyDescent="0.25">
      <c r="F4618" s="18"/>
      <c r="G4618" s="18"/>
      <c r="H4618" s="252"/>
      <c r="I4618" s="18"/>
      <c r="J4618" s="18"/>
      <c r="W4618" s="215"/>
      <c r="X4618" s="18"/>
      <c r="Y4618" s="31"/>
      <c r="Z4618" s="31"/>
      <c r="AA4618" s="43"/>
      <c r="AB4618" s="18"/>
      <c r="AC4618" s="18"/>
      <c r="AE4618" s="18"/>
      <c r="AF4618" s="18"/>
      <c r="AG4618" s="18"/>
      <c r="AI4618" s="18"/>
      <c r="AK4618" s="18"/>
      <c r="AL4618" s="18"/>
      <c r="AN4618" s="36"/>
      <c r="AO4618" s="36"/>
      <c r="AP4618" s="36"/>
      <c r="AQ4618" s="36"/>
      <c r="AR4618" s="36"/>
      <c r="AS4618" s="18"/>
      <c r="AT4618" s="18"/>
      <c r="AU4618" s="18"/>
      <c r="AV4618" s="18"/>
      <c r="AW4618" s="18"/>
      <c r="AX4618" s="18"/>
      <c r="AY4618" s="18"/>
      <c r="AZ4618" s="18"/>
      <c r="BA4618" s="18"/>
      <c r="BB4618" s="18"/>
      <c r="BC4618" s="18"/>
      <c r="BD4618" s="18"/>
      <c r="BE4618" s="18"/>
      <c r="BF4618" s="18"/>
      <c r="BG4618" s="18"/>
      <c r="BH4618" s="18"/>
      <c r="BI4618" s="18"/>
      <c r="BJ4618" s="18"/>
      <c r="BK4618" s="18"/>
      <c r="BL4618" s="18"/>
      <c r="BM4618" s="18"/>
      <c r="BN4618" s="18"/>
      <c r="BO4618" s="18"/>
      <c r="BP4618" s="18"/>
      <c r="BQ4618" s="18"/>
    </row>
    <row r="4619" spans="6:69" x14ac:dyDescent="0.25">
      <c r="F4619" s="18"/>
      <c r="G4619" s="18"/>
      <c r="H4619" s="252"/>
      <c r="I4619" s="18"/>
      <c r="J4619" s="18"/>
      <c r="W4619" s="215"/>
      <c r="X4619" s="18"/>
      <c r="Y4619" s="31"/>
      <c r="Z4619" s="31"/>
      <c r="AA4619" s="43"/>
      <c r="AB4619" s="18"/>
      <c r="AC4619" s="18"/>
      <c r="AE4619" s="18"/>
      <c r="AF4619" s="18"/>
      <c r="AG4619" s="18"/>
      <c r="AI4619" s="18"/>
      <c r="AK4619" s="18"/>
      <c r="AL4619" s="18"/>
      <c r="AN4619" s="36"/>
      <c r="AO4619" s="36"/>
      <c r="AP4619" s="36"/>
      <c r="AQ4619" s="36"/>
      <c r="AR4619" s="36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G4619" s="18"/>
      <c r="BH4619" s="18"/>
      <c r="BI4619" s="18"/>
      <c r="BJ4619" s="18"/>
      <c r="BK4619" s="18"/>
      <c r="BL4619" s="18"/>
      <c r="BM4619" s="18"/>
      <c r="BN4619" s="18"/>
      <c r="BO4619" s="18"/>
      <c r="BP4619" s="18"/>
      <c r="BQ4619" s="18"/>
    </row>
    <row r="4620" spans="6:69" x14ac:dyDescent="0.25">
      <c r="F4620" s="18"/>
      <c r="G4620" s="18"/>
      <c r="H4620" s="252"/>
      <c r="I4620" s="18"/>
      <c r="J4620" s="18"/>
      <c r="W4620" s="215"/>
      <c r="X4620" s="18"/>
      <c r="Y4620" s="31"/>
      <c r="Z4620" s="31"/>
      <c r="AA4620" s="43"/>
      <c r="AB4620" s="18"/>
      <c r="AC4620" s="18"/>
      <c r="AE4620" s="18"/>
      <c r="AF4620" s="18"/>
      <c r="AG4620" s="18"/>
      <c r="AI4620" s="18"/>
      <c r="AK4620" s="18"/>
      <c r="AL4620" s="18"/>
      <c r="AN4620" s="36"/>
      <c r="AO4620" s="36"/>
      <c r="AP4620" s="36"/>
      <c r="AQ4620" s="36"/>
      <c r="AR4620" s="36"/>
      <c r="AS4620" s="18"/>
      <c r="AT4620" s="18"/>
      <c r="AU4620" s="18"/>
      <c r="AV4620" s="18"/>
      <c r="AW4620" s="18"/>
      <c r="AX4620" s="18"/>
      <c r="AY4620" s="18"/>
      <c r="AZ4620" s="18"/>
      <c r="BA4620" s="18"/>
      <c r="BB4620" s="18"/>
      <c r="BC4620" s="18"/>
      <c r="BD4620" s="18"/>
      <c r="BE4620" s="18"/>
      <c r="BF4620" s="18"/>
      <c r="BG4620" s="18"/>
      <c r="BH4620" s="18"/>
      <c r="BI4620" s="18"/>
      <c r="BJ4620" s="18"/>
      <c r="BK4620" s="18"/>
      <c r="BL4620" s="18"/>
      <c r="BM4620" s="18"/>
      <c r="BN4620" s="18"/>
      <c r="BO4620" s="18"/>
      <c r="BP4620" s="18"/>
      <c r="BQ4620" s="18"/>
    </row>
    <row r="4621" spans="6:69" x14ac:dyDescent="0.25">
      <c r="F4621" s="18"/>
      <c r="G4621" s="18"/>
      <c r="H4621" s="252"/>
      <c r="I4621" s="18"/>
      <c r="J4621" s="18"/>
      <c r="W4621" s="215"/>
      <c r="X4621" s="18"/>
      <c r="Y4621" s="31"/>
      <c r="Z4621" s="31"/>
      <c r="AA4621" s="43"/>
      <c r="AB4621" s="18"/>
      <c r="AC4621" s="18"/>
      <c r="AE4621" s="18"/>
      <c r="AF4621" s="18"/>
      <c r="AG4621" s="18"/>
      <c r="AI4621" s="18"/>
      <c r="AK4621" s="18"/>
      <c r="AL4621" s="18"/>
      <c r="AN4621" s="36"/>
      <c r="AO4621" s="36"/>
      <c r="AP4621" s="36"/>
      <c r="AQ4621" s="36"/>
      <c r="AR4621" s="36"/>
      <c r="AS4621" s="18"/>
      <c r="AT4621" s="18"/>
      <c r="AU4621" s="18"/>
      <c r="AV4621" s="18"/>
      <c r="AW4621" s="18"/>
      <c r="AX4621" s="18"/>
      <c r="AY4621" s="18"/>
      <c r="AZ4621" s="18"/>
      <c r="BA4621" s="18"/>
      <c r="BB4621" s="18"/>
      <c r="BC4621" s="18"/>
      <c r="BD4621" s="18"/>
      <c r="BE4621" s="18"/>
      <c r="BF4621" s="18"/>
      <c r="BG4621" s="18"/>
      <c r="BH4621" s="18"/>
      <c r="BI4621" s="18"/>
      <c r="BJ4621" s="18"/>
      <c r="BK4621" s="18"/>
      <c r="BL4621" s="18"/>
      <c r="BM4621" s="18"/>
      <c r="BN4621" s="18"/>
      <c r="BO4621" s="18"/>
      <c r="BP4621" s="18"/>
      <c r="BQ4621" s="18"/>
    </row>
    <row r="4622" spans="6:69" x14ac:dyDescent="0.25">
      <c r="F4622" s="18"/>
      <c r="G4622" s="18"/>
      <c r="H4622" s="252"/>
      <c r="I4622" s="18"/>
      <c r="J4622" s="18"/>
      <c r="W4622" s="215"/>
      <c r="X4622" s="18"/>
      <c r="Y4622" s="31"/>
      <c r="Z4622" s="31"/>
      <c r="AA4622" s="43"/>
      <c r="AB4622" s="18"/>
      <c r="AC4622" s="18"/>
      <c r="AE4622" s="18"/>
      <c r="AF4622" s="18"/>
      <c r="AG4622" s="18"/>
      <c r="AI4622" s="18"/>
      <c r="AK4622" s="18"/>
      <c r="AL4622" s="18"/>
      <c r="AN4622" s="36"/>
      <c r="AO4622" s="36"/>
      <c r="AP4622" s="36"/>
      <c r="AQ4622" s="36"/>
      <c r="AR4622" s="36"/>
      <c r="AS4622" s="18"/>
      <c r="AT4622" s="18"/>
      <c r="AU4622" s="18"/>
      <c r="AV4622" s="18"/>
      <c r="AW4622" s="18"/>
      <c r="AX4622" s="18"/>
      <c r="AY4622" s="18"/>
      <c r="AZ4622" s="18"/>
      <c r="BA4622" s="18"/>
      <c r="BB4622" s="18"/>
      <c r="BC4622" s="18"/>
      <c r="BD4622" s="18"/>
      <c r="BE4622" s="18"/>
      <c r="BF4622" s="18"/>
      <c r="BG4622" s="18"/>
      <c r="BH4622" s="18"/>
      <c r="BI4622" s="18"/>
      <c r="BJ4622" s="18"/>
      <c r="BK4622" s="18"/>
      <c r="BL4622" s="18"/>
      <c r="BM4622" s="18"/>
      <c r="BN4622" s="18"/>
      <c r="BO4622" s="18"/>
      <c r="BP4622" s="18"/>
      <c r="BQ4622" s="18"/>
    </row>
    <row r="4623" spans="6:69" x14ac:dyDescent="0.25">
      <c r="F4623" s="18"/>
      <c r="G4623" s="18"/>
      <c r="H4623" s="252"/>
      <c r="I4623" s="18"/>
      <c r="J4623" s="18"/>
      <c r="W4623" s="215"/>
      <c r="X4623" s="18"/>
      <c r="Y4623" s="31"/>
      <c r="Z4623" s="31"/>
      <c r="AA4623" s="43"/>
      <c r="AB4623" s="18"/>
      <c r="AC4623" s="18"/>
      <c r="AE4623" s="18"/>
      <c r="AF4623" s="18"/>
      <c r="AG4623" s="18"/>
      <c r="AI4623" s="18"/>
      <c r="AK4623" s="18"/>
      <c r="AL4623" s="18"/>
      <c r="AN4623" s="36"/>
      <c r="AO4623" s="36"/>
      <c r="AP4623" s="36"/>
      <c r="AQ4623" s="36"/>
      <c r="AR4623" s="36"/>
      <c r="AS4623" s="18"/>
      <c r="AT4623" s="18"/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G4623" s="18"/>
      <c r="BH4623" s="18"/>
      <c r="BI4623" s="18"/>
      <c r="BJ4623" s="18"/>
      <c r="BK4623" s="18"/>
      <c r="BL4623" s="18"/>
      <c r="BM4623" s="18"/>
      <c r="BN4623" s="18"/>
      <c r="BO4623" s="18"/>
      <c r="BP4623" s="18"/>
      <c r="BQ4623" s="18"/>
    </row>
    <row r="4624" spans="6:69" x14ac:dyDescent="0.25">
      <c r="F4624" s="18"/>
      <c r="G4624" s="18"/>
      <c r="H4624" s="252"/>
      <c r="I4624" s="18"/>
      <c r="J4624" s="18"/>
      <c r="W4624" s="215"/>
      <c r="X4624" s="18"/>
      <c r="Y4624" s="31"/>
      <c r="Z4624" s="31"/>
      <c r="AA4624" s="43"/>
      <c r="AB4624" s="18"/>
      <c r="AC4624" s="18"/>
      <c r="AE4624" s="18"/>
      <c r="AF4624" s="18"/>
      <c r="AG4624" s="18"/>
      <c r="AI4624" s="18"/>
      <c r="AK4624" s="18"/>
      <c r="AL4624" s="18"/>
      <c r="AN4624" s="36"/>
      <c r="AO4624" s="36"/>
      <c r="AP4624" s="36"/>
      <c r="AQ4624" s="36"/>
      <c r="AR4624" s="36"/>
      <c r="AS4624" s="18"/>
      <c r="AT4624" s="18"/>
      <c r="AU4624" s="18"/>
      <c r="AV4624" s="18"/>
      <c r="AW4624" s="18"/>
      <c r="AX4624" s="18"/>
      <c r="AY4624" s="18"/>
      <c r="AZ4624" s="18"/>
      <c r="BA4624" s="18"/>
      <c r="BB4624" s="18"/>
      <c r="BC4624" s="18"/>
      <c r="BD4624" s="18"/>
      <c r="BE4624" s="18"/>
      <c r="BF4624" s="18"/>
      <c r="BG4624" s="18"/>
      <c r="BH4624" s="18"/>
      <c r="BI4624" s="18"/>
      <c r="BJ4624" s="18"/>
      <c r="BK4624" s="18"/>
      <c r="BL4624" s="18"/>
      <c r="BM4624" s="18"/>
      <c r="BN4624" s="18"/>
      <c r="BO4624" s="18"/>
      <c r="BP4624" s="18"/>
      <c r="BQ4624" s="18"/>
    </row>
    <row r="4625" spans="6:69" x14ac:dyDescent="0.25">
      <c r="F4625" s="18"/>
      <c r="G4625" s="18"/>
      <c r="H4625" s="252"/>
      <c r="I4625" s="18"/>
      <c r="J4625" s="18"/>
      <c r="W4625" s="215"/>
      <c r="X4625" s="18"/>
      <c r="Y4625" s="31"/>
      <c r="Z4625" s="31"/>
      <c r="AA4625" s="43"/>
      <c r="AB4625" s="18"/>
      <c r="AC4625" s="18"/>
      <c r="AE4625" s="18"/>
      <c r="AF4625" s="18"/>
      <c r="AG4625" s="18"/>
      <c r="AI4625" s="18"/>
      <c r="AK4625" s="18"/>
      <c r="AL4625" s="18"/>
      <c r="AN4625" s="36"/>
      <c r="AO4625" s="36"/>
      <c r="AP4625" s="36"/>
      <c r="AQ4625" s="36"/>
      <c r="AR4625" s="36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G4625" s="18"/>
      <c r="BH4625" s="18"/>
      <c r="BI4625" s="18"/>
      <c r="BJ4625" s="18"/>
      <c r="BK4625" s="18"/>
      <c r="BL4625" s="18"/>
      <c r="BM4625" s="18"/>
      <c r="BN4625" s="18"/>
      <c r="BO4625" s="18"/>
      <c r="BP4625" s="18"/>
      <c r="BQ4625" s="18"/>
    </row>
    <row r="4626" spans="6:69" x14ac:dyDescent="0.25">
      <c r="F4626" s="18"/>
      <c r="G4626" s="18"/>
      <c r="H4626" s="252"/>
      <c r="I4626" s="18"/>
      <c r="J4626" s="18"/>
      <c r="W4626" s="215"/>
      <c r="X4626" s="18"/>
      <c r="Y4626" s="31"/>
      <c r="Z4626" s="31"/>
      <c r="AA4626" s="43"/>
      <c r="AB4626" s="18"/>
      <c r="AC4626" s="18"/>
      <c r="AE4626" s="18"/>
      <c r="AF4626" s="18"/>
      <c r="AG4626" s="18"/>
      <c r="AI4626" s="18"/>
      <c r="AK4626" s="18"/>
      <c r="AL4626" s="18"/>
      <c r="AN4626" s="36"/>
      <c r="AO4626" s="36"/>
      <c r="AP4626" s="36"/>
      <c r="AQ4626" s="36"/>
      <c r="AR4626" s="36"/>
      <c r="AS4626" s="18"/>
      <c r="AT4626" s="18"/>
      <c r="AU4626" s="18"/>
      <c r="AV4626" s="18"/>
      <c r="AW4626" s="18"/>
      <c r="AX4626" s="18"/>
      <c r="AY4626" s="18"/>
      <c r="AZ4626" s="18"/>
      <c r="BA4626" s="18"/>
      <c r="BB4626" s="18"/>
      <c r="BC4626" s="18"/>
      <c r="BD4626" s="18"/>
      <c r="BE4626" s="18"/>
      <c r="BF4626" s="18"/>
      <c r="BG4626" s="18"/>
      <c r="BH4626" s="18"/>
      <c r="BI4626" s="18"/>
      <c r="BJ4626" s="18"/>
      <c r="BK4626" s="18"/>
      <c r="BL4626" s="18"/>
      <c r="BM4626" s="18"/>
      <c r="BN4626" s="18"/>
      <c r="BO4626" s="18"/>
      <c r="BP4626" s="18"/>
      <c r="BQ4626" s="18"/>
    </row>
    <row r="4627" spans="6:69" x14ac:dyDescent="0.25">
      <c r="F4627" s="18"/>
      <c r="G4627" s="18"/>
      <c r="H4627" s="252"/>
      <c r="I4627" s="18"/>
      <c r="J4627" s="18"/>
      <c r="W4627" s="215"/>
      <c r="X4627" s="18"/>
      <c r="Y4627" s="31"/>
      <c r="Z4627" s="31"/>
      <c r="AA4627" s="43"/>
      <c r="AB4627" s="18"/>
      <c r="AC4627" s="18"/>
      <c r="AE4627" s="18"/>
      <c r="AF4627" s="18"/>
      <c r="AG4627" s="18"/>
      <c r="AI4627" s="18"/>
      <c r="AK4627" s="18"/>
      <c r="AL4627" s="18"/>
      <c r="AN4627" s="36"/>
      <c r="AO4627" s="36"/>
      <c r="AP4627" s="36"/>
      <c r="AQ4627" s="36"/>
      <c r="AR4627" s="36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G4627" s="18"/>
      <c r="BH4627" s="18"/>
      <c r="BI4627" s="18"/>
      <c r="BJ4627" s="18"/>
      <c r="BK4627" s="18"/>
      <c r="BL4627" s="18"/>
      <c r="BM4627" s="18"/>
      <c r="BN4627" s="18"/>
      <c r="BO4627" s="18"/>
      <c r="BP4627" s="18"/>
      <c r="BQ4627" s="18"/>
    </row>
    <row r="4628" spans="6:69" x14ac:dyDescent="0.25">
      <c r="F4628" s="18"/>
      <c r="G4628" s="18"/>
      <c r="H4628" s="252"/>
      <c r="I4628" s="18"/>
      <c r="J4628" s="18"/>
      <c r="W4628" s="215"/>
      <c r="X4628" s="18"/>
      <c r="Y4628" s="31"/>
      <c r="Z4628" s="31"/>
      <c r="AA4628" s="43"/>
      <c r="AB4628" s="18"/>
      <c r="AC4628" s="18"/>
      <c r="AE4628" s="18"/>
      <c r="AF4628" s="18"/>
      <c r="AG4628" s="18"/>
      <c r="AI4628" s="18"/>
      <c r="AK4628" s="18"/>
      <c r="AL4628" s="18"/>
      <c r="AN4628" s="36"/>
      <c r="AO4628" s="36"/>
      <c r="AP4628" s="36"/>
      <c r="AQ4628" s="36"/>
      <c r="AR4628" s="36"/>
      <c r="AS4628" s="18"/>
      <c r="AT4628" s="18"/>
      <c r="AU4628" s="18"/>
      <c r="AV4628" s="18"/>
      <c r="AW4628" s="18"/>
      <c r="AX4628" s="18"/>
      <c r="AY4628" s="18"/>
      <c r="AZ4628" s="18"/>
      <c r="BA4628" s="18"/>
      <c r="BB4628" s="18"/>
      <c r="BC4628" s="18"/>
      <c r="BD4628" s="18"/>
      <c r="BE4628" s="18"/>
      <c r="BF4628" s="18"/>
      <c r="BG4628" s="18"/>
      <c r="BH4628" s="18"/>
      <c r="BI4628" s="18"/>
      <c r="BJ4628" s="18"/>
      <c r="BK4628" s="18"/>
      <c r="BL4628" s="18"/>
      <c r="BM4628" s="18"/>
      <c r="BN4628" s="18"/>
      <c r="BO4628" s="18"/>
      <c r="BP4628" s="18"/>
      <c r="BQ4628" s="18"/>
    </row>
    <row r="4629" spans="6:69" x14ac:dyDescent="0.25">
      <c r="F4629" s="18"/>
      <c r="G4629" s="18"/>
      <c r="H4629" s="252"/>
      <c r="I4629" s="18"/>
      <c r="J4629" s="18"/>
      <c r="W4629" s="215"/>
      <c r="X4629" s="18"/>
      <c r="Y4629" s="31"/>
      <c r="Z4629" s="31"/>
      <c r="AA4629" s="43"/>
      <c r="AB4629" s="18"/>
      <c r="AC4629" s="18"/>
      <c r="AE4629" s="18"/>
      <c r="AF4629" s="18"/>
      <c r="AG4629" s="18"/>
      <c r="AI4629" s="18"/>
      <c r="AK4629" s="18"/>
      <c r="AL4629" s="18"/>
      <c r="AN4629" s="36"/>
      <c r="AO4629" s="36"/>
      <c r="AP4629" s="36"/>
      <c r="AQ4629" s="36"/>
      <c r="AR4629" s="36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G4629" s="18"/>
      <c r="BH4629" s="18"/>
      <c r="BI4629" s="18"/>
      <c r="BJ4629" s="18"/>
      <c r="BK4629" s="18"/>
      <c r="BL4629" s="18"/>
      <c r="BM4629" s="18"/>
      <c r="BN4629" s="18"/>
      <c r="BO4629" s="18"/>
      <c r="BP4629" s="18"/>
      <c r="BQ4629" s="18"/>
    </row>
    <row r="4630" spans="6:69" x14ac:dyDescent="0.25">
      <c r="F4630" s="18"/>
      <c r="G4630" s="18"/>
      <c r="H4630" s="252"/>
      <c r="I4630" s="18"/>
      <c r="J4630" s="18"/>
      <c r="W4630" s="215"/>
      <c r="X4630" s="18"/>
      <c r="Y4630" s="31"/>
      <c r="Z4630" s="31"/>
      <c r="AA4630" s="43"/>
      <c r="AB4630" s="18"/>
      <c r="AC4630" s="18"/>
      <c r="AE4630" s="18"/>
      <c r="AF4630" s="18"/>
      <c r="AG4630" s="18"/>
      <c r="AI4630" s="18"/>
      <c r="AK4630" s="18"/>
      <c r="AL4630" s="18"/>
      <c r="AN4630" s="36"/>
      <c r="AO4630" s="36"/>
      <c r="AP4630" s="36"/>
      <c r="AQ4630" s="36"/>
      <c r="AR4630" s="36"/>
      <c r="AS4630" s="18"/>
      <c r="AT4630" s="18"/>
      <c r="AU4630" s="18"/>
      <c r="AV4630" s="18"/>
      <c r="AW4630" s="18"/>
      <c r="AX4630" s="18"/>
      <c r="AY4630" s="18"/>
      <c r="AZ4630" s="18"/>
      <c r="BA4630" s="18"/>
      <c r="BB4630" s="18"/>
      <c r="BC4630" s="18"/>
      <c r="BD4630" s="18"/>
      <c r="BE4630" s="18"/>
      <c r="BF4630" s="18"/>
      <c r="BG4630" s="18"/>
      <c r="BH4630" s="18"/>
      <c r="BI4630" s="18"/>
      <c r="BJ4630" s="18"/>
      <c r="BK4630" s="18"/>
      <c r="BL4630" s="18"/>
      <c r="BM4630" s="18"/>
      <c r="BN4630" s="18"/>
      <c r="BO4630" s="18"/>
      <c r="BP4630" s="18"/>
      <c r="BQ4630" s="18"/>
    </row>
    <row r="4631" spans="6:69" x14ac:dyDescent="0.25">
      <c r="F4631" s="18"/>
      <c r="G4631" s="18"/>
      <c r="H4631" s="252"/>
      <c r="I4631" s="18"/>
      <c r="J4631" s="18"/>
      <c r="W4631" s="215"/>
      <c r="X4631" s="18"/>
      <c r="Y4631" s="31"/>
      <c r="Z4631" s="31"/>
      <c r="AA4631" s="43"/>
      <c r="AB4631" s="18"/>
      <c r="AC4631" s="18"/>
      <c r="AE4631" s="18"/>
      <c r="AF4631" s="18"/>
      <c r="AG4631" s="18"/>
      <c r="AI4631" s="18"/>
      <c r="AK4631" s="18"/>
      <c r="AL4631" s="18"/>
      <c r="AN4631" s="36"/>
      <c r="AO4631" s="36"/>
      <c r="AP4631" s="36"/>
      <c r="AQ4631" s="36"/>
      <c r="AR4631" s="36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G4631" s="18"/>
      <c r="BH4631" s="18"/>
      <c r="BI4631" s="18"/>
      <c r="BJ4631" s="18"/>
      <c r="BK4631" s="18"/>
      <c r="BL4631" s="18"/>
      <c r="BM4631" s="18"/>
      <c r="BN4631" s="18"/>
      <c r="BO4631" s="18"/>
      <c r="BP4631" s="18"/>
      <c r="BQ4631" s="18"/>
    </row>
    <row r="4632" spans="6:69" x14ac:dyDescent="0.25">
      <c r="F4632" s="18"/>
      <c r="G4632" s="18"/>
      <c r="H4632" s="252"/>
      <c r="I4632" s="18"/>
      <c r="J4632" s="18"/>
      <c r="W4632" s="215"/>
      <c r="X4632" s="18"/>
      <c r="Y4632" s="31"/>
      <c r="Z4632" s="31"/>
      <c r="AA4632" s="43"/>
      <c r="AB4632" s="18"/>
      <c r="AC4632" s="18"/>
      <c r="AE4632" s="18"/>
      <c r="AF4632" s="18"/>
      <c r="AG4632" s="18"/>
      <c r="AI4632" s="18"/>
      <c r="AK4632" s="18"/>
      <c r="AL4632" s="18"/>
      <c r="AN4632" s="36"/>
      <c r="AO4632" s="36"/>
      <c r="AP4632" s="36"/>
      <c r="AQ4632" s="36"/>
      <c r="AR4632" s="36"/>
      <c r="AS4632" s="18"/>
      <c r="AT4632" s="18"/>
      <c r="AU4632" s="18"/>
      <c r="AV4632" s="18"/>
      <c r="AW4632" s="18"/>
      <c r="AX4632" s="18"/>
      <c r="AY4632" s="18"/>
      <c r="AZ4632" s="18"/>
      <c r="BA4632" s="18"/>
      <c r="BB4632" s="18"/>
      <c r="BC4632" s="18"/>
      <c r="BD4632" s="18"/>
      <c r="BE4632" s="18"/>
      <c r="BF4632" s="18"/>
      <c r="BG4632" s="18"/>
      <c r="BH4632" s="18"/>
      <c r="BI4632" s="18"/>
      <c r="BJ4632" s="18"/>
      <c r="BK4632" s="18"/>
      <c r="BL4632" s="18"/>
      <c r="BM4632" s="18"/>
      <c r="BN4632" s="18"/>
      <c r="BO4632" s="18"/>
      <c r="BP4632" s="18"/>
      <c r="BQ4632" s="18"/>
    </row>
    <row r="4633" spans="6:69" x14ac:dyDescent="0.25">
      <c r="F4633" s="18"/>
      <c r="G4633" s="18"/>
      <c r="H4633" s="252"/>
      <c r="I4633" s="18"/>
      <c r="J4633" s="18"/>
      <c r="W4633" s="215"/>
      <c r="X4633" s="18"/>
      <c r="Y4633" s="31"/>
      <c r="Z4633" s="31"/>
      <c r="AA4633" s="43"/>
      <c r="AB4633" s="18"/>
      <c r="AC4633" s="18"/>
      <c r="AE4633" s="18"/>
      <c r="AF4633" s="18"/>
      <c r="AG4633" s="18"/>
      <c r="AI4633" s="18"/>
      <c r="AK4633" s="18"/>
      <c r="AL4633" s="18"/>
      <c r="AN4633" s="36"/>
      <c r="AO4633" s="36"/>
      <c r="AP4633" s="36"/>
      <c r="AQ4633" s="36"/>
      <c r="AR4633" s="36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G4633" s="18"/>
      <c r="BH4633" s="18"/>
      <c r="BI4633" s="18"/>
      <c r="BJ4633" s="18"/>
      <c r="BK4633" s="18"/>
      <c r="BL4633" s="18"/>
      <c r="BM4633" s="18"/>
      <c r="BN4633" s="18"/>
      <c r="BO4633" s="18"/>
      <c r="BP4633" s="18"/>
      <c r="BQ4633" s="18"/>
    </row>
    <row r="4634" spans="6:69" x14ac:dyDescent="0.25">
      <c r="F4634" s="18"/>
      <c r="G4634" s="18"/>
      <c r="H4634" s="252"/>
      <c r="I4634" s="18"/>
      <c r="J4634" s="18"/>
      <c r="W4634" s="215"/>
      <c r="X4634" s="18"/>
      <c r="Y4634" s="31"/>
      <c r="Z4634" s="31"/>
      <c r="AA4634" s="43"/>
      <c r="AB4634" s="18"/>
      <c r="AC4634" s="18"/>
      <c r="AE4634" s="18"/>
      <c r="AF4634" s="18"/>
      <c r="AG4634" s="18"/>
      <c r="AI4634" s="18"/>
      <c r="AK4634" s="18"/>
      <c r="AL4634" s="18"/>
      <c r="AN4634" s="36"/>
      <c r="AO4634" s="36"/>
      <c r="AP4634" s="36"/>
      <c r="AQ4634" s="36"/>
      <c r="AR4634" s="36"/>
      <c r="AS4634" s="18"/>
      <c r="AT4634" s="18"/>
      <c r="AU4634" s="18"/>
      <c r="AV4634" s="18"/>
      <c r="AW4634" s="18"/>
      <c r="AX4634" s="18"/>
      <c r="AY4634" s="18"/>
      <c r="AZ4634" s="18"/>
      <c r="BA4634" s="18"/>
      <c r="BB4634" s="18"/>
      <c r="BC4634" s="18"/>
      <c r="BD4634" s="18"/>
      <c r="BE4634" s="18"/>
      <c r="BF4634" s="18"/>
      <c r="BG4634" s="18"/>
      <c r="BH4634" s="18"/>
      <c r="BI4634" s="18"/>
      <c r="BJ4634" s="18"/>
      <c r="BK4634" s="18"/>
      <c r="BL4634" s="18"/>
      <c r="BM4634" s="18"/>
      <c r="BN4634" s="18"/>
      <c r="BO4634" s="18"/>
      <c r="BP4634" s="18"/>
      <c r="BQ4634" s="18"/>
    </row>
    <row r="4635" spans="6:69" x14ac:dyDescent="0.25">
      <c r="F4635" s="18"/>
      <c r="G4635" s="18"/>
      <c r="H4635" s="252"/>
      <c r="I4635" s="18"/>
      <c r="J4635" s="18"/>
      <c r="W4635" s="215"/>
      <c r="X4635" s="18"/>
      <c r="Y4635" s="31"/>
      <c r="Z4635" s="31"/>
      <c r="AA4635" s="43"/>
      <c r="AB4635" s="18"/>
      <c r="AC4635" s="18"/>
      <c r="AE4635" s="18"/>
      <c r="AF4635" s="18"/>
      <c r="AG4635" s="18"/>
      <c r="AI4635" s="18"/>
      <c r="AK4635" s="18"/>
      <c r="AL4635" s="18"/>
      <c r="AN4635" s="36"/>
      <c r="AO4635" s="36"/>
      <c r="AP4635" s="36"/>
      <c r="AQ4635" s="36"/>
      <c r="AR4635" s="36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G4635" s="18"/>
      <c r="BH4635" s="18"/>
      <c r="BI4635" s="18"/>
      <c r="BJ4635" s="18"/>
      <c r="BK4635" s="18"/>
      <c r="BL4635" s="18"/>
      <c r="BM4635" s="18"/>
      <c r="BN4635" s="18"/>
      <c r="BO4635" s="18"/>
      <c r="BP4635" s="18"/>
      <c r="BQ4635" s="18"/>
    </row>
    <row r="4636" spans="6:69" x14ac:dyDescent="0.25">
      <c r="F4636" s="18"/>
      <c r="G4636" s="18"/>
      <c r="H4636" s="252"/>
      <c r="I4636" s="18"/>
      <c r="J4636" s="18"/>
      <c r="W4636" s="215"/>
      <c r="X4636" s="18"/>
      <c r="Y4636" s="31"/>
      <c r="Z4636" s="31"/>
      <c r="AA4636" s="43"/>
      <c r="AB4636" s="18"/>
      <c r="AC4636" s="18"/>
      <c r="AE4636" s="18"/>
      <c r="AF4636" s="18"/>
      <c r="AG4636" s="18"/>
      <c r="AI4636" s="18"/>
      <c r="AK4636" s="18"/>
      <c r="AL4636" s="18"/>
      <c r="AN4636" s="36"/>
      <c r="AO4636" s="36"/>
      <c r="AP4636" s="36"/>
      <c r="AQ4636" s="36"/>
      <c r="AR4636" s="36"/>
      <c r="AS4636" s="18"/>
      <c r="AT4636" s="18"/>
      <c r="AU4636" s="18"/>
      <c r="AV4636" s="18"/>
      <c r="AW4636" s="18"/>
      <c r="AX4636" s="18"/>
      <c r="AY4636" s="18"/>
      <c r="AZ4636" s="18"/>
      <c r="BA4636" s="18"/>
      <c r="BB4636" s="18"/>
      <c r="BC4636" s="18"/>
      <c r="BD4636" s="18"/>
      <c r="BE4636" s="18"/>
      <c r="BF4636" s="18"/>
      <c r="BG4636" s="18"/>
      <c r="BH4636" s="18"/>
      <c r="BI4636" s="18"/>
      <c r="BJ4636" s="18"/>
      <c r="BK4636" s="18"/>
      <c r="BL4636" s="18"/>
      <c r="BM4636" s="18"/>
      <c r="BN4636" s="18"/>
      <c r="BO4636" s="18"/>
      <c r="BP4636" s="18"/>
      <c r="BQ4636" s="18"/>
    </row>
    <row r="4637" spans="6:69" x14ac:dyDescent="0.25">
      <c r="F4637" s="18"/>
      <c r="G4637" s="18"/>
      <c r="H4637" s="252"/>
      <c r="I4637" s="18"/>
      <c r="J4637" s="18"/>
      <c r="W4637" s="215"/>
      <c r="X4637" s="18"/>
      <c r="Y4637" s="31"/>
      <c r="Z4637" s="31"/>
      <c r="AA4637" s="43"/>
      <c r="AB4637" s="18"/>
      <c r="AC4637" s="18"/>
      <c r="AE4637" s="18"/>
      <c r="AF4637" s="18"/>
      <c r="AG4637" s="18"/>
      <c r="AI4637" s="18"/>
      <c r="AK4637" s="18"/>
      <c r="AL4637" s="18"/>
      <c r="AN4637" s="36"/>
      <c r="AO4637" s="36"/>
      <c r="AP4637" s="36"/>
      <c r="AQ4637" s="36"/>
      <c r="AR4637" s="36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G4637" s="18"/>
      <c r="BH4637" s="18"/>
      <c r="BI4637" s="18"/>
      <c r="BJ4637" s="18"/>
      <c r="BK4637" s="18"/>
      <c r="BL4637" s="18"/>
      <c r="BM4637" s="18"/>
      <c r="BN4637" s="18"/>
      <c r="BO4637" s="18"/>
      <c r="BP4637" s="18"/>
      <c r="BQ4637" s="18"/>
    </row>
    <row r="4638" spans="6:69" x14ac:dyDescent="0.25">
      <c r="F4638" s="18"/>
      <c r="G4638" s="18"/>
      <c r="H4638" s="252"/>
      <c r="I4638" s="18"/>
      <c r="J4638" s="18"/>
      <c r="W4638" s="215"/>
      <c r="X4638" s="18"/>
      <c r="Y4638" s="31"/>
      <c r="Z4638" s="31"/>
      <c r="AA4638" s="43"/>
      <c r="AB4638" s="18"/>
      <c r="AC4638" s="18"/>
      <c r="AE4638" s="18"/>
      <c r="AF4638" s="18"/>
      <c r="AG4638" s="18"/>
      <c r="AI4638" s="18"/>
      <c r="AK4638" s="18"/>
      <c r="AL4638" s="18"/>
      <c r="AN4638" s="36"/>
      <c r="AO4638" s="36"/>
      <c r="AP4638" s="36"/>
      <c r="AQ4638" s="36"/>
      <c r="AR4638" s="36"/>
      <c r="AS4638" s="18"/>
      <c r="AT4638" s="18"/>
      <c r="AU4638" s="18"/>
      <c r="AV4638" s="18"/>
      <c r="AW4638" s="18"/>
      <c r="AX4638" s="18"/>
      <c r="AY4638" s="18"/>
      <c r="AZ4638" s="18"/>
      <c r="BA4638" s="18"/>
      <c r="BB4638" s="18"/>
      <c r="BC4638" s="18"/>
      <c r="BD4638" s="18"/>
      <c r="BE4638" s="18"/>
      <c r="BF4638" s="18"/>
      <c r="BG4638" s="18"/>
      <c r="BH4638" s="18"/>
      <c r="BI4638" s="18"/>
      <c r="BJ4638" s="18"/>
      <c r="BK4638" s="18"/>
      <c r="BL4638" s="18"/>
      <c r="BM4638" s="18"/>
      <c r="BN4638" s="18"/>
      <c r="BO4638" s="18"/>
      <c r="BP4638" s="18"/>
      <c r="BQ4638" s="18"/>
    </row>
    <row r="4639" spans="6:69" x14ac:dyDescent="0.25">
      <c r="F4639" s="18"/>
      <c r="G4639" s="18"/>
      <c r="H4639" s="252"/>
      <c r="I4639" s="18"/>
      <c r="J4639" s="18"/>
      <c r="W4639" s="215"/>
      <c r="X4639" s="18"/>
      <c r="Y4639" s="31"/>
      <c r="Z4639" s="31"/>
      <c r="AA4639" s="43"/>
      <c r="AB4639" s="18"/>
      <c r="AC4639" s="18"/>
      <c r="AE4639" s="18"/>
      <c r="AF4639" s="18"/>
      <c r="AG4639" s="18"/>
      <c r="AI4639" s="18"/>
      <c r="AK4639" s="18"/>
      <c r="AL4639" s="18"/>
      <c r="AN4639" s="36"/>
      <c r="AO4639" s="36"/>
      <c r="AP4639" s="36"/>
      <c r="AQ4639" s="36"/>
      <c r="AR4639" s="36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G4639" s="18"/>
      <c r="BH4639" s="18"/>
      <c r="BI4639" s="18"/>
      <c r="BJ4639" s="18"/>
      <c r="BK4639" s="18"/>
      <c r="BL4639" s="18"/>
      <c r="BM4639" s="18"/>
      <c r="BN4639" s="18"/>
      <c r="BO4639" s="18"/>
      <c r="BP4639" s="18"/>
      <c r="BQ4639" s="18"/>
    </row>
    <row r="4640" spans="6:69" x14ac:dyDescent="0.25">
      <c r="F4640" s="18"/>
      <c r="G4640" s="18"/>
      <c r="H4640" s="252"/>
      <c r="I4640" s="18"/>
      <c r="J4640" s="18"/>
      <c r="W4640" s="215"/>
      <c r="X4640" s="18"/>
      <c r="Y4640" s="31"/>
      <c r="Z4640" s="31"/>
      <c r="AA4640" s="43"/>
      <c r="AB4640" s="18"/>
      <c r="AC4640" s="18"/>
      <c r="AE4640" s="18"/>
      <c r="AF4640" s="18"/>
      <c r="AG4640" s="18"/>
      <c r="AI4640" s="18"/>
      <c r="AK4640" s="18"/>
      <c r="AL4640" s="18"/>
      <c r="AN4640" s="36"/>
      <c r="AO4640" s="36"/>
      <c r="AP4640" s="36"/>
      <c r="AQ4640" s="36"/>
      <c r="AR4640" s="36"/>
      <c r="AS4640" s="18"/>
      <c r="AT4640" s="18"/>
      <c r="AU4640" s="18"/>
      <c r="AV4640" s="18"/>
      <c r="AW4640" s="18"/>
      <c r="AX4640" s="18"/>
      <c r="AY4640" s="18"/>
      <c r="AZ4640" s="18"/>
      <c r="BA4640" s="18"/>
      <c r="BB4640" s="18"/>
      <c r="BC4640" s="18"/>
      <c r="BD4640" s="18"/>
      <c r="BE4640" s="18"/>
      <c r="BF4640" s="18"/>
      <c r="BG4640" s="18"/>
      <c r="BH4640" s="18"/>
      <c r="BI4640" s="18"/>
      <c r="BJ4640" s="18"/>
      <c r="BK4640" s="18"/>
      <c r="BL4640" s="18"/>
      <c r="BM4640" s="18"/>
      <c r="BN4640" s="18"/>
      <c r="BO4640" s="18"/>
      <c r="BP4640" s="18"/>
      <c r="BQ4640" s="18"/>
    </row>
    <row r="4641" spans="6:69" x14ac:dyDescent="0.25">
      <c r="F4641" s="18"/>
      <c r="G4641" s="18"/>
      <c r="H4641" s="252"/>
      <c r="I4641" s="18"/>
      <c r="J4641" s="18"/>
      <c r="W4641" s="215"/>
      <c r="X4641" s="18"/>
      <c r="Y4641" s="31"/>
      <c r="Z4641" s="31"/>
      <c r="AA4641" s="43"/>
      <c r="AB4641" s="18"/>
      <c r="AC4641" s="18"/>
      <c r="AE4641" s="18"/>
      <c r="AF4641" s="18"/>
      <c r="AG4641" s="18"/>
      <c r="AI4641" s="18"/>
      <c r="AK4641" s="18"/>
      <c r="AL4641" s="18"/>
      <c r="AN4641" s="36"/>
      <c r="AO4641" s="36"/>
      <c r="AP4641" s="36"/>
      <c r="AQ4641" s="36"/>
      <c r="AR4641" s="36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G4641" s="18"/>
      <c r="BH4641" s="18"/>
      <c r="BI4641" s="18"/>
      <c r="BJ4641" s="18"/>
      <c r="BK4641" s="18"/>
      <c r="BL4641" s="18"/>
      <c r="BM4641" s="18"/>
      <c r="BN4641" s="18"/>
      <c r="BO4641" s="18"/>
      <c r="BP4641" s="18"/>
      <c r="BQ4641" s="18"/>
    </row>
    <row r="4642" spans="6:69" x14ac:dyDescent="0.25">
      <c r="F4642" s="18"/>
      <c r="G4642" s="18"/>
      <c r="H4642" s="252"/>
      <c r="I4642" s="18"/>
      <c r="J4642" s="18"/>
      <c r="W4642" s="215"/>
      <c r="X4642" s="18"/>
      <c r="Y4642" s="31"/>
      <c r="Z4642" s="31"/>
      <c r="AA4642" s="43"/>
      <c r="AB4642" s="18"/>
      <c r="AC4642" s="18"/>
      <c r="AE4642" s="18"/>
      <c r="AF4642" s="18"/>
      <c r="AG4642" s="18"/>
      <c r="AI4642" s="18"/>
      <c r="AK4642" s="18"/>
      <c r="AL4642" s="18"/>
      <c r="AN4642" s="36"/>
      <c r="AO4642" s="36"/>
      <c r="AP4642" s="36"/>
      <c r="AQ4642" s="36"/>
      <c r="AR4642" s="36"/>
      <c r="AS4642" s="18"/>
      <c r="AT4642" s="18"/>
      <c r="AU4642" s="18"/>
      <c r="AV4642" s="18"/>
      <c r="AW4642" s="18"/>
      <c r="AX4642" s="18"/>
      <c r="AY4642" s="18"/>
      <c r="AZ4642" s="18"/>
      <c r="BA4642" s="18"/>
      <c r="BB4642" s="18"/>
      <c r="BC4642" s="18"/>
      <c r="BD4642" s="18"/>
      <c r="BE4642" s="18"/>
      <c r="BF4642" s="18"/>
      <c r="BG4642" s="18"/>
      <c r="BH4642" s="18"/>
      <c r="BI4642" s="18"/>
      <c r="BJ4642" s="18"/>
      <c r="BK4642" s="18"/>
      <c r="BL4642" s="18"/>
      <c r="BM4642" s="18"/>
      <c r="BN4642" s="18"/>
      <c r="BO4642" s="18"/>
      <c r="BP4642" s="18"/>
      <c r="BQ4642" s="18"/>
    </row>
    <row r="4643" spans="6:69" x14ac:dyDescent="0.25">
      <c r="F4643" s="18"/>
      <c r="G4643" s="18"/>
      <c r="H4643" s="252"/>
      <c r="I4643" s="18"/>
      <c r="J4643" s="18"/>
      <c r="W4643" s="215"/>
      <c r="X4643" s="18"/>
      <c r="Y4643" s="31"/>
      <c r="Z4643" s="31"/>
      <c r="AA4643" s="43"/>
      <c r="AB4643" s="18"/>
      <c r="AC4643" s="18"/>
      <c r="AE4643" s="18"/>
      <c r="AF4643" s="18"/>
      <c r="AG4643" s="18"/>
      <c r="AI4643" s="18"/>
      <c r="AK4643" s="18"/>
      <c r="AL4643" s="18"/>
      <c r="AN4643" s="36"/>
      <c r="AO4643" s="36"/>
      <c r="AP4643" s="36"/>
      <c r="AQ4643" s="36"/>
      <c r="AR4643" s="36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G4643" s="18"/>
      <c r="BH4643" s="18"/>
      <c r="BI4643" s="18"/>
      <c r="BJ4643" s="18"/>
      <c r="BK4643" s="18"/>
      <c r="BL4643" s="18"/>
      <c r="BM4643" s="18"/>
      <c r="BN4643" s="18"/>
      <c r="BO4643" s="18"/>
      <c r="BP4643" s="18"/>
      <c r="BQ4643" s="18"/>
    </row>
    <row r="4644" spans="6:69" x14ac:dyDescent="0.25">
      <c r="F4644" s="18"/>
      <c r="G4644" s="18"/>
      <c r="H4644" s="252"/>
      <c r="I4644" s="18"/>
      <c r="J4644" s="18"/>
      <c r="W4644" s="215"/>
      <c r="X4644" s="18"/>
      <c r="Y4644" s="31"/>
      <c r="Z4644" s="31"/>
      <c r="AA4644" s="43"/>
      <c r="AB4644" s="18"/>
      <c r="AC4644" s="18"/>
      <c r="AE4644" s="18"/>
      <c r="AF4644" s="18"/>
      <c r="AG4644" s="18"/>
      <c r="AI4644" s="18"/>
      <c r="AK4644" s="18"/>
      <c r="AL4644" s="18"/>
      <c r="AN4644" s="36"/>
      <c r="AO4644" s="36"/>
      <c r="AP4644" s="36"/>
      <c r="AQ4644" s="36"/>
      <c r="AR4644" s="36"/>
      <c r="AS4644" s="18"/>
      <c r="AT4644" s="18"/>
      <c r="AU4644" s="18"/>
      <c r="AV4644" s="18"/>
      <c r="AW4644" s="18"/>
      <c r="AX4644" s="18"/>
      <c r="AY4644" s="18"/>
      <c r="AZ4644" s="18"/>
      <c r="BA4644" s="18"/>
      <c r="BB4644" s="18"/>
      <c r="BC4644" s="18"/>
      <c r="BD4644" s="18"/>
      <c r="BE4644" s="18"/>
      <c r="BF4644" s="18"/>
      <c r="BG4644" s="18"/>
      <c r="BH4644" s="18"/>
      <c r="BI4644" s="18"/>
      <c r="BJ4644" s="18"/>
      <c r="BK4644" s="18"/>
      <c r="BL4644" s="18"/>
      <c r="BM4644" s="18"/>
      <c r="BN4644" s="18"/>
      <c r="BO4644" s="18"/>
      <c r="BP4644" s="18"/>
      <c r="BQ4644" s="18"/>
    </row>
    <row r="4645" spans="6:69" x14ac:dyDescent="0.25">
      <c r="F4645" s="18"/>
      <c r="G4645" s="18"/>
      <c r="H4645" s="252"/>
      <c r="I4645" s="18"/>
      <c r="J4645" s="18"/>
      <c r="W4645" s="215"/>
      <c r="X4645" s="18"/>
      <c r="Y4645" s="31"/>
      <c r="Z4645" s="31"/>
      <c r="AA4645" s="43"/>
      <c r="AB4645" s="18"/>
      <c r="AC4645" s="18"/>
      <c r="AE4645" s="18"/>
      <c r="AF4645" s="18"/>
      <c r="AG4645" s="18"/>
      <c r="AI4645" s="18"/>
      <c r="AK4645" s="18"/>
      <c r="AL4645" s="18"/>
      <c r="AN4645" s="36"/>
      <c r="AO4645" s="36"/>
      <c r="AP4645" s="36"/>
      <c r="AQ4645" s="36"/>
      <c r="AR4645" s="36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G4645" s="18"/>
      <c r="BH4645" s="18"/>
      <c r="BI4645" s="18"/>
      <c r="BJ4645" s="18"/>
      <c r="BK4645" s="18"/>
      <c r="BL4645" s="18"/>
      <c r="BM4645" s="18"/>
      <c r="BN4645" s="18"/>
      <c r="BO4645" s="18"/>
      <c r="BP4645" s="18"/>
      <c r="BQ4645" s="18"/>
    </row>
    <row r="4646" spans="6:69" x14ac:dyDescent="0.25">
      <c r="F4646" s="18"/>
      <c r="G4646" s="18"/>
      <c r="H4646" s="252"/>
      <c r="I4646" s="18"/>
      <c r="J4646" s="18"/>
      <c r="W4646" s="215"/>
      <c r="X4646" s="18"/>
      <c r="Y4646" s="31"/>
      <c r="Z4646" s="31"/>
      <c r="AA4646" s="43"/>
      <c r="AB4646" s="18"/>
      <c r="AC4646" s="18"/>
      <c r="AE4646" s="18"/>
      <c r="AF4646" s="18"/>
      <c r="AG4646" s="18"/>
      <c r="AI4646" s="18"/>
      <c r="AK4646" s="18"/>
      <c r="AL4646" s="18"/>
      <c r="AN4646" s="36"/>
      <c r="AO4646" s="36"/>
      <c r="AP4646" s="36"/>
      <c r="AQ4646" s="36"/>
      <c r="AR4646" s="36"/>
      <c r="AS4646" s="18"/>
      <c r="AT4646" s="18"/>
      <c r="AU4646" s="18"/>
      <c r="AV4646" s="18"/>
      <c r="AW4646" s="18"/>
      <c r="AX4646" s="18"/>
      <c r="AY4646" s="18"/>
      <c r="AZ4646" s="18"/>
      <c r="BA4646" s="18"/>
      <c r="BB4646" s="18"/>
      <c r="BC4646" s="18"/>
      <c r="BD4646" s="18"/>
      <c r="BE4646" s="18"/>
      <c r="BF4646" s="18"/>
      <c r="BG4646" s="18"/>
      <c r="BH4646" s="18"/>
      <c r="BI4646" s="18"/>
      <c r="BJ4646" s="18"/>
      <c r="BK4646" s="18"/>
      <c r="BL4646" s="18"/>
      <c r="BM4646" s="18"/>
      <c r="BN4646" s="18"/>
      <c r="BO4646" s="18"/>
      <c r="BP4646" s="18"/>
      <c r="BQ4646" s="18"/>
    </row>
    <row r="4647" spans="6:69" x14ac:dyDescent="0.25">
      <c r="F4647" s="18"/>
      <c r="G4647" s="18"/>
      <c r="H4647" s="252"/>
      <c r="I4647" s="18"/>
      <c r="J4647" s="18"/>
      <c r="W4647" s="215"/>
      <c r="X4647" s="18"/>
      <c r="Y4647" s="31"/>
      <c r="Z4647" s="31"/>
      <c r="AA4647" s="43"/>
      <c r="AB4647" s="18"/>
      <c r="AC4647" s="18"/>
      <c r="AE4647" s="18"/>
      <c r="AF4647" s="18"/>
      <c r="AG4647" s="18"/>
      <c r="AI4647" s="18"/>
      <c r="AK4647" s="18"/>
      <c r="AL4647" s="18"/>
      <c r="AN4647" s="36"/>
      <c r="AO4647" s="36"/>
      <c r="AP4647" s="36"/>
      <c r="AQ4647" s="36"/>
      <c r="AR4647" s="36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G4647" s="18"/>
      <c r="BH4647" s="18"/>
      <c r="BI4647" s="18"/>
      <c r="BJ4647" s="18"/>
      <c r="BK4647" s="18"/>
      <c r="BL4647" s="18"/>
      <c r="BM4647" s="18"/>
      <c r="BN4647" s="18"/>
      <c r="BO4647" s="18"/>
      <c r="BP4647" s="18"/>
      <c r="BQ4647" s="18"/>
    </row>
    <row r="4648" spans="6:69" x14ac:dyDescent="0.25">
      <c r="F4648" s="18"/>
      <c r="G4648" s="18"/>
      <c r="H4648" s="252"/>
      <c r="I4648" s="18"/>
      <c r="J4648" s="18"/>
      <c r="W4648" s="215"/>
      <c r="X4648" s="18"/>
      <c r="Y4648" s="31"/>
      <c r="Z4648" s="31"/>
      <c r="AA4648" s="43"/>
      <c r="AB4648" s="18"/>
      <c r="AC4648" s="18"/>
      <c r="AE4648" s="18"/>
      <c r="AF4648" s="18"/>
      <c r="AG4648" s="18"/>
      <c r="AI4648" s="18"/>
      <c r="AK4648" s="18"/>
      <c r="AL4648" s="18"/>
      <c r="AN4648" s="36"/>
      <c r="AO4648" s="36"/>
      <c r="AP4648" s="36"/>
      <c r="AQ4648" s="36"/>
      <c r="AR4648" s="36"/>
      <c r="AS4648" s="18"/>
      <c r="AT4648" s="18"/>
      <c r="AU4648" s="18"/>
      <c r="AV4648" s="18"/>
      <c r="AW4648" s="18"/>
      <c r="AX4648" s="18"/>
      <c r="AY4648" s="18"/>
      <c r="AZ4648" s="18"/>
      <c r="BA4648" s="18"/>
      <c r="BB4648" s="18"/>
      <c r="BC4648" s="18"/>
      <c r="BD4648" s="18"/>
      <c r="BE4648" s="18"/>
      <c r="BF4648" s="18"/>
      <c r="BG4648" s="18"/>
      <c r="BH4648" s="18"/>
      <c r="BI4648" s="18"/>
      <c r="BJ4648" s="18"/>
      <c r="BK4648" s="18"/>
      <c r="BL4648" s="18"/>
      <c r="BM4648" s="18"/>
      <c r="BN4648" s="18"/>
      <c r="BO4648" s="18"/>
      <c r="BP4648" s="18"/>
      <c r="BQ4648" s="18"/>
    </row>
    <row r="4649" spans="6:69" x14ac:dyDescent="0.25">
      <c r="F4649" s="18"/>
      <c r="G4649" s="18"/>
      <c r="H4649" s="252"/>
      <c r="I4649" s="18"/>
      <c r="J4649" s="18"/>
      <c r="W4649" s="215"/>
      <c r="X4649" s="18"/>
      <c r="Y4649" s="31"/>
      <c r="Z4649" s="31"/>
      <c r="AA4649" s="43"/>
      <c r="AB4649" s="18"/>
      <c r="AC4649" s="18"/>
      <c r="AE4649" s="18"/>
      <c r="AF4649" s="18"/>
      <c r="AG4649" s="18"/>
      <c r="AI4649" s="18"/>
      <c r="AK4649" s="18"/>
      <c r="AL4649" s="18"/>
      <c r="AN4649" s="36"/>
      <c r="AO4649" s="36"/>
      <c r="AP4649" s="36"/>
      <c r="AQ4649" s="36"/>
      <c r="AR4649" s="36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G4649" s="18"/>
      <c r="BH4649" s="18"/>
      <c r="BI4649" s="18"/>
      <c r="BJ4649" s="18"/>
      <c r="BK4649" s="18"/>
      <c r="BL4649" s="18"/>
      <c r="BM4649" s="18"/>
      <c r="BN4649" s="18"/>
      <c r="BO4649" s="18"/>
      <c r="BP4649" s="18"/>
      <c r="BQ4649" s="18"/>
    </row>
    <row r="4650" spans="6:69" x14ac:dyDescent="0.25">
      <c r="F4650" s="18"/>
      <c r="G4650" s="18"/>
      <c r="H4650" s="252"/>
      <c r="I4650" s="18"/>
      <c r="J4650" s="18"/>
      <c r="W4650" s="215"/>
      <c r="X4650" s="18"/>
      <c r="Y4650" s="31"/>
      <c r="Z4650" s="31"/>
      <c r="AA4650" s="43"/>
      <c r="AB4650" s="18"/>
      <c r="AC4650" s="18"/>
      <c r="AE4650" s="18"/>
      <c r="AF4650" s="18"/>
      <c r="AG4650" s="18"/>
      <c r="AI4650" s="18"/>
      <c r="AK4650" s="18"/>
      <c r="AL4650" s="18"/>
      <c r="AN4650" s="36"/>
      <c r="AO4650" s="36"/>
      <c r="AP4650" s="36"/>
      <c r="AQ4650" s="36"/>
      <c r="AR4650" s="36"/>
      <c r="AS4650" s="18"/>
      <c r="AT4650" s="18"/>
      <c r="AU4650" s="18"/>
      <c r="AV4650" s="18"/>
      <c r="AW4650" s="18"/>
      <c r="AX4650" s="18"/>
      <c r="AY4650" s="18"/>
      <c r="AZ4650" s="18"/>
      <c r="BA4650" s="18"/>
      <c r="BB4650" s="18"/>
      <c r="BC4650" s="18"/>
      <c r="BD4650" s="18"/>
      <c r="BE4650" s="18"/>
      <c r="BF4650" s="18"/>
      <c r="BG4650" s="18"/>
      <c r="BH4650" s="18"/>
      <c r="BI4650" s="18"/>
      <c r="BJ4650" s="18"/>
      <c r="BK4650" s="18"/>
      <c r="BL4650" s="18"/>
      <c r="BM4650" s="18"/>
      <c r="BN4650" s="18"/>
      <c r="BO4650" s="18"/>
      <c r="BP4650" s="18"/>
      <c r="BQ4650" s="18"/>
    </row>
    <row r="4651" spans="6:69" x14ac:dyDescent="0.25">
      <c r="F4651" s="18"/>
      <c r="G4651" s="18"/>
      <c r="H4651" s="252"/>
      <c r="I4651" s="18"/>
      <c r="J4651" s="18"/>
      <c r="W4651" s="215"/>
      <c r="X4651" s="18"/>
      <c r="Y4651" s="31"/>
      <c r="Z4651" s="31"/>
      <c r="AA4651" s="43"/>
      <c r="AB4651" s="18"/>
      <c r="AC4651" s="18"/>
      <c r="AE4651" s="18"/>
      <c r="AF4651" s="18"/>
      <c r="AG4651" s="18"/>
      <c r="AI4651" s="18"/>
      <c r="AK4651" s="18"/>
      <c r="AL4651" s="18"/>
      <c r="AN4651" s="36"/>
      <c r="AO4651" s="36"/>
      <c r="AP4651" s="36"/>
      <c r="AQ4651" s="36"/>
      <c r="AR4651" s="36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G4651" s="18"/>
      <c r="BH4651" s="18"/>
      <c r="BI4651" s="18"/>
      <c r="BJ4651" s="18"/>
      <c r="BK4651" s="18"/>
      <c r="BL4651" s="18"/>
      <c r="BM4651" s="18"/>
      <c r="BN4651" s="18"/>
      <c r="BO4651" s="18"/>
      <c r="BP4651" s="18"/>
      <c r="BQ4651" s="18"/>
    </row>
    <row r="4652" spans="6:69" x14ac:dyDescent="0.25">
      <c r="F4652" s="18"/>
      <c r="G4652" s="18"/>
      <c r="H4652" s="252"/>
      <c r="I4652" s="18"/>
      <c r="J4652" s="18"/>
      <c r="W4652" s="215"/>
      <c r="X4652" s="18"/>
      <c r="Y4652" s="31"/>
      <c r="Z4652" s="31"/>
      <c r="AA4652" s="43"/>
      <c r="AB4652" s="18"/>
      <c r="AC4652" s="18"/>
      <c r="AE4652" s="18"/>
      <c r="AF4652" s="18"/>
      <c r="AG4652" s="18"/>
      <c r="AI4652" s="18"/>
      <c r="AK4652" s="18"/>
      <c r="AL4652" s="18"/>
      <c r="AN4652" s="36"/>
      <c r="AO4652" s="36"/>
      <c r="AP4652" s="36"/>
      <c r="AQ4652" s="36"/>
      <c r="AR4652" s="36"/>
      <c r="AS4652" s="18"/>
      <c r="AT4652" s="18"/>
      <c r="AU4652" s="18"/>
      <c r="AV4652" s="18"/>
      <c r="AW4652" s="18"/>
      <c r="AX4652" s="18"/>
      <c r="AY4652" s="18"/>
      <c r="AZ4652" s="18"/>
      <c r="BA4652" s="18"/>
      <c r="BB4652" s="18"/>
      <c r="BC4652" s="18"/>
      <c r="BD4652" s="18"/>
      <c r="BE4652" s="18"/>
      <c r="BF4652" s="18"/>
      <c r="BG4652" s="18"/>
      <c r="BH4652" s="18"/>
      <c r="BI4652" s="18"/>
      <c r="BJ4652" s="18"/>
      <c r="BK4652" s="18"/>
      <c r="BL4652" s="18"/>
      <c r="BM4652" s="18"/>
      <c r="BN4652" s="18"/>
      <c r="BO4652" s="18"/>
      <c r="BP4652" s="18"/>
      <c r="BQ4652" s="18"/>
    </row>
    <row r="4653" spans="6:69" x14ac:dyDescent="0.25">
      <c r="F4653" s="18"/>
      <c r="G4653" s="18"/>
      <c r="H4653" s="252"/>
      <c r="I4653" s="18"/>
      <c r="J4653" s="18"/>
      <c r="W4653" s="215"/>
      <c r="X4653" s="18"/>
      <c r="Y4653" s="31"/>
      <c r="Z4653" s="31"/>
      <c r="AA4653" s="43"/>
      <c r="AB4653" s="18"/>
      <c r="AC4653" s="18"/>
      <c r="AE4653" s="18"/>
      <c r="AF4653" s="18"/>
      <c r="AG4653" s="18"/>
      <c r="AI4653" s="18"/>
      <c r="AK4653" s="18"/>
      <c r="AL4653" s="18"/>
      <c r="AN4653" s="36"/>
      <c r="AO4653" s="36"/>
      <c r="AP4653" s="36"/>
      <c r="AQ4653" s="36"/>
      <c r="AR4653" s="36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G4653" s="18"/>
      <c r="BH4653" s="18"/>
      <c r="BI4653" s="18"/>
      <c r="BJ4653" s="18"/>
      <c r="BK4653" s="18"/>
      <c r="BL4653" s="18"/>
      <c r="BM4653" s="18"/>
      <c r="BN4653" s="18"/>
      <c r="BO4653" s="18"/>
      <c r="BP4653" s="18"/>
      <c r="BQ4653" s="18"/>
    </row>
    <row r="4654" spans="6:69" x14ac:dyDescent="0.25">
      <c r="F4654" s="18"/>
      <c r="G4654" s="18"/>
      <c r="H4654" s="252"/>
      <c r="I4654" s="18"/>
      <c r="J4654" s="18"/>
      <c r="W4654" s="215"/>
      <c r="X4654" s="18"/>
      <c r="Y4654" s="31"/>
      <c r="Z4654" s="31"/>
      <c r="AA4654" s="43"/>
      <c r="AB4654" s="18"/>
      <c r="AC4654" s="18"/>
      <c r="AE4654" s="18"/>
      <c r="AF4654" s="18"/>
      <c r="AG4654" s="18"/>
      <c r="AI4654" s="18"/>
      <c r="AK4654" s="18"/>
      <c r="AL4654" s="18"/>
      <c r="AN4654" s="36"/>
      <c r="AO4654" s="36"/>
      <c r="AP4654" s="36"/>
      <c r="AQ4654" s="36"/>
      <c r="AR4654" s="36"/>
      <c r="AS4654" s="18"/>
      <c r="AT4654" s="18"/>
      <c r="AU4654" s="18"/>
      <c r="AV4654" s="18"/>
      <c r="AW4654" s="18"/>
      <c r="AX4654" s="18"/>
      <c r="AY4654" s="18"/>
      <c r="AZ4654" s="18"/>
      <c r="BA4654" s="18"/>
      <c r="BB4654" s="18"/>
      <c r="BC4654" s="18"/>
      <c r="BD4654" s="18"/>
      <c r="BE4654" s="18"/>
      <c r="BF4654" s="18"/>
      <c r="BG4654" s="18"/>
      <c r="BH4654" s="18"/>
      <c r="BI4654" s="18"/>
      <c r="BJ4654" s="18"/>
      <c r="BK4654" s="18"/>
      <c r="BL4654" s="18"/>
      <c r="BM4654" s="18"/>
      <c r="BN4654" s="18"/>
      <c r="BO4654" s="18"/>
      <c r="BP4654" s="18"/>
      <c r="BQ4654" s="18"/>
    </row>
    <row r="4655" spans="6:69" x14ac:dyDescent="0.25">
      <c r="F4655" s="18"/>
      <c r="G4655" s="18"/>
      <c r="H4655" s="252"/>
      <c r="I4655" s="18"/>
      <c r="J4655" s="18"/>
      <c r="W4655" s="215"/>
      <c r="X4655" s="18"/>
      <c r="Y4655" s="31"/>
      <c r="Z4655" s="31"/>
      <c r="AA4655" s="43"/>
      <c r="AB4655" s="18"/>
      <c r="AC4655" s="18"/>
      <c r="AE4655" s="18"/>
      <c r="AF4655" s="18"/>
      <c r="AG4655" s="18"/>
      <c r="AI4655" s="18"/>
      <c r="AK4655" s="18"/>
      <c r="AL4655" s="18"/>
      <c r="AN4655" s="36"/>
      <c r="AO4655" s="36"/>
      <c r="AP4655" s="36"/>
      <c r="AQ4655" s="36"/>
      <c r="AR4655" s="36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G4655" s="18"/>
      <c r="BH4655" s="18"/>
      <c r="BI4655" s="18"/>
      <c r="BJ4655" s="18"/>
      <c r="BK4655" s="18"/>
      <c r="BL4655" s="18"/>
      <c r="BM4655" s="18"/>
      <c r="BN4655" s="18"/>
      <c r="BO4655" s="18"/>
      <c r="BP4655" s="18"/>
      <c r="BQ4655" s="18"/>
    </row>
    <row r="4656" spans="6:69" x14ac:dyDescent="0.25">
      <c r="F4656" s="18"/>
      <c r="G4656" s="18"/>
      <c r="H4656" s="252"/>
      <c r="I4656" s="18"/>
      <c r="J4656" s="18"/>
      <c r="W4656" s="215"/>
      <c r="X4656" s="18"/>
      <c r="Y4656" s="31"/>
      <c r="Z4656" s="31"/>
      <c r="AA4656" s="43"/>
      <c r="AB4656" s="18"/>
      <c r="AC4656" s="18"/>
      <c r="AE4656" s="18"/>
      <c r="AF4656" s="18"/>
      <c r="AG4656" s="18"/>
      <c r="AI4656" s="18"/>
      <c r="AK4656" s="18"/>
      <c r="AL4656" s="18"/>
      <c r="AN4656" s="36"/>
      <c r="AO4656" s="36"/>
      <c r="AP4656" s="36"/>
      <c r="AQ4656" s="36"/>
      <c r="AR4656" s="36"/>
      <c r="AS4656" s="18"/>
      <c r="AT4656" s="18"/>
      <c r="AU4656" s="18"/>
      <c r="AV4656" s="18"/>
      <c r="AW4656" s="18"/>
      <c r="AX4656" s="18"/>
      <c r="AY4656" s="18"/>
      <c r="AZ4656" s="18"/>
      <c r="BA4656" s="18"/>
      <c r="BB4656" s="18"/>
      <c r="BC4656" s="18"/>
      <c r="BD4656" s="18"/>
      <c r="BE4656" s="18"/>
      <c r="BF4656" s="18"/>
      <c r="BG4656" s="18"/>
      <c r="BH4656" s="18"/>
      <c r="BI4656" s="18"/>
      <c r="BJ4656" s="18"/>
      <c r="BK4656" s="18"/>
      <c r="BL4656" s="18"/>
      <c r="BM4656" s="18"/>
      <c r="BN4656" s="18"/>
      <c r="BO4656" s="18"/>
      <c r="BP4656" s="18"/>
      <c r="BQ4656" s="18"/>
    </row>
    <row r="4657" spans="6:69" x14ac:dyDescent="0.25">
      <c r="F4657" s="18"/>
      <c r="G4657" s="18"/>
      <c r="H4657" s="252"/>
      <c r="I4657" s="18"/>
      <c r="J4657" s="18"/>
      <c r="W4657" s="215"/>
      <c r="X4657" s="18"/>
      <c r="Y4657" s="31"/>
      <c r="Z4657" s="31"/>
      <c r="AA4657" s="43"/>
      <c r="AB4657" s="18"/>
      <c r="AC4657" s="18"/>
      <c r="AE4657" s="18"/>
      <c r="AF4657" s="18"/>
      <c r="AG4657" s="18"/>
      <c r="AI4657" s="18"/>
      <c r="AK4657" s="18"/>
      <c r="AL4657" s="18"/>
      <c r="AN4657" s="36"/>
      <c r="AO4657" s="36"/>
      <c r="AP4657" s="36"/>
      <c r="AQ4657" s="36"/>
      <c r="AR4657" s="36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G4657" s="18"/>
      <c r="BH4657" s="18"/>
      <c r="BI4657" s="18"/>
      <c r="BJ4657" s="18"/>
      <c r="BK4657" s="18"/>
      <c r="BL4657" s="18"/>
      <c r="BM4657" s="18"/>
      <c r="BN4657" s="18"/>
      <c r="BO4657" s="18"/>
      <c r="BP4657" s="18"/>
      <c r="BQ4657" s="18"/>
    </row>
    <row r="4658" spans="6:69" x14ac:dyDescent="0.25">
      <c r="F4658" s="18"/>
      <c r="G4658" s="18"/>
      <c r="H4658" s="252"/>
      <c r="I4658" s="18"/>
      <c r="J4658" s="18"/>
      <c r="W4658" s="215"/>
      <c r="X4658" s="18"/>
      <c r="Y4658" s="31"/>
      <c r="Z4658" s="31"/>
      <c r="AA4658" s="43"/>
      <c r="AB4658" s="18"/>
      <c r="AC4658" s="18"/>
      <c r="AE4658" s="18"/>
      <c r="AF4658" s="18"/>
      <c r="AG4658" s="18"/>
      <c r="AI4658" s="18"/>
      <c r="AK4658" s="18"/>
      <c r="AL4658" s="18"/>
      <c r="AN4658" s="36"/>
      <c r="AO4658" s="36"/>
      <c r="AP4658" s="36"/>
      <c r="AQ4658" s="36"/>
      <c r="AR4658" s="36"/>
      <c r="AS4658" s="18"/>
      <c r="AT4658" s="18"/>
      <c r="AU4658" s="18"/>
      <c r="AV4658" s="18"/>
      <c r="AW4658" s="18"/>
      <c r="AX4658" s="18"/>
      <c r="AY4658" s="18"/>
      <c r="AZ4658" s="18"/>
      <c r="BA4658" s="18"/>
      <c r="BB4658" s="18"/>
      <c r="BC4658" s="18"/>
      <c r="BD4658" s="18"/>
      <c r="BE4658" s="18"/>
      <c r="BF4658" s="18"/>
      <c r="BG4658" s="18"/>
      <c r="BH4658" s="18"/>
      <c r="BI4658" s="18"/>
      <c r="BJ4658" s="18"/>
      <c r="BK4658" s="18"/>
      <c r="BL4658" s="18"/>
      <c r="BM4658" s="18"/>
      <c r="BN4658" s="18"/>
      <c r="BO4658" s="18"/>
      <c r="BP4658" s="18"/>
      <c r="BQ4658" s="18"/>
    </row>
    <row r="4659" spans="6:69" x14ac:dyDescent="0.25">
      <c r="F4659" s="18"/>
      <c r="G4659" s="18"/>
      <c r="H4659" s="252"/>
      <c r="I4659" s="18"/>
      <c r="J4659" s="18"/>
      <c r="W4659" s="215"/>
      <c r="X4659" s="18"/>
      <c r="Y4659" s="31"/>
      <c r="Z4659" s="31"/>
      <c r="AA4659" s="43"/>
      <c r="AB4659" s="18"/>
      <c r="AC4659" s="18"/>
      <c r="AE4659" s="18"/>
      <c r="AF4659" s="18"/>
      <c r="AG4659" s="18"/>
      <c r="AI4659" s="18"/>
      <c r="AK4659" s="18"/>
      <c r="AL4659" s="18"/>
      <c r="AN4659" s="36"/>
      <c r="AO4659" s="36"/>
      <c r="AP4659" s="36"/>
      <c r="AQ4659" s="36"/>
      <c r="AR4659" s="36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G4659" s="18"/>
      <c r="BH4659" s="18"/>
      <c r="BI4659" s="18"/>
      <c r="BJ4659" s="18"/>
      <c r="BK4659" s="18"/>
      <c r="BL4659" s="18"/>
      <c r="BM4659" s="18"/>
      <c r="BN4659" s="18"/>
      <c r="BO4659" s="18"/>
      <c r="BP4659" s="18"/>
      <c r="BQ4659" s="18"/>
    </row>
    <row r="4660" spans="6:69" x14ac:dyDescent="0.25">
      <c r="F4660" s="18"/>
      <c r="G4660" s="18"/>
      <c r="H4660" s="252"/>
      <c r="I4660" s="18"/>
      <c r="J4660" s="18"/>
      <c r="W4660" s="215"/>
      <c r="X4660" s="18"/>
      <c r="Y4660" s="31"/>
      <c r="Z4660" s="31"/>
      <c r="AA4660" s="43"/>
      <c r="AB4660" s="18"/>
      <c r="AC4660" s="18"/>
      <c r="AE4660" s="18"/>
      <c r="AF4660" s="18"/>
      <c r="AG4660" s="18"/>
      <c r="AI4660" s="18"/>
      <c r="AK4660" s="18"/>
      <c r="AL4660" s="18"/>
      <c r="AN4660" s="36"/>
      <c r="AO4660" s="36"/>
      <c r="AP4660" s="36"/>
      <c r="AQ4660" s="36"/>
      <c r="AR4660" s="36"/>
      <c r="AS4660" s="18"/>
      <c r="AT4660" s="18"/>
      <c r="AU4660" s="18"/>
      <c r="AV4660" s="18"/>
      <c r="AW4660" s="18"/>
      <c r="AX4660" s="18"/>
      <c r="AY4660" s="18"/>
      <c r="AZ4660" s="18"/>
      <c r="BA4660" s="18"/>
      <c r="BB4660" s="18"/>
      <c r="BC4660" s="18"/>
      <c r="BD4660" s="18"/>
      <c r="BE4660" s="18"/>
      <c r="BF4660" s="18"/>
      <c r="BG4660" s="18"/>
      <c r="BH4660" s="18"/>
      <c r="BI4660" s="18"/>
      <c r="BJ4660" s="18"/>
      <c r="BK4660" s="18"/>
      <c r="BL4660" s="18"/>
      <c r="BM4660" s="18"/>
      <c r="BN4660" s="18"/>
      <c r="BO4660" s="18"/>
      <c r="BP4660" s="18"/>
      <c r="BQ4660" s="18"/>
    </row>
    <row r="4661" spans="6:69" x14ac:dyDescent="0.25">
      <c r="F4661" s="18"/>
      <c r="G4661" s="18"/>
      <c r="H4661" s="252"/>
      <c r="I4661" s="18"/>
      <c r="J4661" s="18"/>
      <c r="W4661" s="215"/>
      <c r="X4661" s="18"/>
      <c r="Y4661" s="31"/>
      <c r="Z4661" s="31"/>
      <c r="AA4661" s="43"/>
      <c r="AB4661" s="18"/>
      <c r="AC4661" s="18"/>
      <c r="AE4661" s="18"/>
      <c r="AF4661" s="18"/>
      <c r="AG4661" s="18"/>
      <c r="AI4661" s="18"/>
      <c r="AK4661" s="18"/>
      <c r="AL4661" s="18"/>
      <c r="AN4661" s="36"/>
      <c r="AO4661" s="36"/>
      <c r="AP4661" s="36"/>
      <c r="AQ4661" s="36"/>
      <c r="AR4661" s="36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G4661" s="18"/>
      <c r="BH4661" s="18"/>
      <c r="BI4661" s="18"/>
      <c r="BJ4661" s="18"/>
      <c r="BK4661" s="18"/>
      <c r="BL4661" s="18"/>
      <c r="BM4661" s="18"/>
      <c r="BN4661" s="18"/>
      <c r="BO4661" s="18"/>
      <c r="BP4661" s="18"/>
      <c r="BQ4661" s="18"/>
    </row>
    <row r="4662" spans="6:69" x14ac:dyDescent="0.25">
      <c r="F4662" s="18"/>
      <c r="G4662" s="18"/>
      <c r="H4662" s="252"/>
      <c r="I4662" s="18"/>
      <c r="J4662" s="18"/>
      <c r="W4662" s="215"/>
      <c r="X4662" s="18"/>
      <c r="Y4662" s="31"/>
      <c r="Z4662" s="31"/>
      <c r="AA4662" s="43"/>
      <c r="AB4662" s="18"/>
      <c r="AC4662" s="18"/>
      <c r="AE4662" s="18"/>
      <c r="AF4662" s="18"/>
      <c r="AG4662" s="18"/>
      <c r="AI4662" s="18"/>
      <c r="AK4662" s="18"/>
      <c r="AL4662" s="18"/>
      <c r="AN4662" s="36"/>
      <c r="AO4662" s="36"/>
      <c r="AP4662" s="36"/>
      <c r="AQ4662" s="36"/>
      <c r="AR4662" s="36"/>
      <c r="AS4662" s="18"/>
      <c r="AT4662" s="18"/>
      <c r="AU4662" s="18"/>
      <c r="AV4662" s="18"/>
      <c r="AW4662" s="18"/>
      <c r="AX4662" s="18"/>
      <c r="AY4662" s="18"/>
      <c r="AZ4662" s="18"/>
      <c r="BA4662" s="18"/>
      <c r="BB4662" s="18"/>
      <c r="BC4662" s="18"/>
      <c r="BD4662" s="18"/>
      <c r="BE4662" s="18"/>
      <c r="BF4662" s="18"/>
      <c r="BG4662" s="18"/>
      <c r="BH4662" s="18"/>
      <c r="BI4662" s="18"/>
      <c r="BJ4662" s="18"/>
      <c r="BK4662" s="18"/>
      <c r="BL4662" s="18"/>
      <c r="BM4662" s="18"/>
      <c r="BN4662" s="18"/>
      <c r="BO4662" s="18"/>
      <c r="BP4662" s="18"/>
      <c r="BQ4662" s="18"/>
    </row>
    <row r="4663" spans="6:69" x14ac:dyDescent="0.25">
      <c r="F4663" s="18"/>
      <c r="G4663" s="18"/>
      <c r="H4663" s="252"/>
      <c r="I4663" s="18"/>
      <c r="J4663" s="18"/>
      <c r="W4663" s="215"/>
      <c r="X4663" s="18"/>
      <c r="Y4663" s="31"/>
      <c r="Z4663" s="31"/>
      <c r="AA4663" s="43"/>
      <c r="AB4663" s="18"/>
      <c r="AC4663" s="18"/>
      <c r="AE4663" s="18"/>
      <c r="AF4663" s="18"/>
      <c r="AG4663" s="18"/>
      <c r="AI4663" s="18"/>
      <c r="AK4663" s="18"/>
      <c r="AL4663" s="18"/>
      <c r="AN4663" s="36"/>
      <c r="AO4663" s="36"/>
      <c r="AP4663" s="36"/>
      <c r="AQ4663" s="36"/>
      <c r="AR4663" s="36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G4663" s="18"/>
      <c r="BH4663" s="18"/>
      <c r="BI4663" s="18"/>
      <c r="BJ4663" s="18"/>
      <c r="BK4663" s="18"/>
      <c r="BL4663" s="18"/>
      <c r="BM4663" s="18"/>
      <c r="BN4663" s="18"/>
      <c r="BO4663" s="18"/>
      <c r="BP4663" s="18"/>
      <c r="BQ4663" s="18"/>
    </row>
    <row r="4664" spans="6:69" x14ac:dyDescent="0.25">
      <c r="F4664" s="18"/>
      <c r="G4664" s="18"/>
      <c r="H4664" s="252"/>
      <c r="I4664" s="18"/>
      <c r="J4664" s="18"/>
      <c r="W4664" s="215"/>
      <c r="X4664" s="18"/>
      <c r="Y4664" s="31"/>
      <c r="Z4664" s="31"/>
      <c r="AA4664" s="43"/>
      <c r="AB4664" s="18"/>
      <c r="AC4664" s="18"/>
      <c r="AE4664" s="18"/>
      <c r="AF4664" s="18"/>
      <c r="AG4664" s="18"/>
      <c r="AI4664" s="18"/>
      <c r="AK4664" s="18"/>
      <c r="AL4664" s="18"/>
      <c r="AN4664" s="36"/>
      <c r="AO4664" s="36"/>
      <c r="AP4664" s="36"/>
      <c r="AQ4664" s="36"/>
      <c r="AR4664" s="36"/>
      <c r="AS4664" s="18"/>
      <c r="AT4664" s="18"/>
      <c r="AU4664" s="18"/>
      <c r="AV4664" s="18"/>
      <c r="AW4664" s="18"/>
      <c r="AX4664" s="18"/>
      <c r="AY4664" s="18"/>
      <c r="AZ4664" s="18"/>
      <c r="BA4664" s="18"/>
      <c r="BB4664" s="18"/>
      <c r="BC4664" s="18"/>
      <c r="BD4664" s="18"/>
      <c r="BE4664" s="18"/>
      <c r="BF4664" s="18"/>
      <c r="BG4664" s="18"/>
      <c r="BH4664" s="18"/>
      <c r="BI4664" s="18"/>
      <c r="BJ4664" s="18"/>
      <c r="BK4664" s="18"/>
      <c r="BL4664" s="18"/>
      <c r="BM4664" s="18"/>
      <c r="BN4664" s="18"/>
      <c r="BO4664" s="18"/>
      <c r="BP4664" s="18"/>
      <c r="BQ4664" s="18"/>
    </row>
    <row r="4665" spans="6:69" x14ac:dyDescent="0.25">
      <c r="F4665" s="18"/>
      <c r="G4665" s="18"/>
      <c r="H4665" s="252"/>
      <c r="I4665" s="18"/>
      <c r="J4665" s="18"/>
      <c r="W4665" s="215"/>
      <c r="X4665" s="18"/>
      <c r="Y4665" s="31"/>
      <c r="Z4665" s="31"/>
      <c r="AA4665" s="43"/>
      <c r="AB4665" s="18"/>
      <c r="AC4665" s="18"/>
      <c r="AE4665" s="18"/>
      <c r="AF4665" s="18"/>
      <c r="AG4665" s="18"/>
      <c r="AI4665" s="18"/>
      <c r="AK4665" s="18"/>
      <c r="AL4665" s="18"/>
      <c r="AN4665" s="36"/>
      <c r="AO4665" s="36"/>
      <c r="AP4665" s="36"/>
      <c r="AQ4665" s="36"/>
      <c r="AR4665" s="36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G4665" s="18"/>
      <c r="BH4665" s="18"/>
      <c r="BI4665" s="18"/>
      <c r="BJ4665" s="18"/>
      <c r="BK4665" s="18"/>
      <c r="BL4665" s="18"/>
      <c r="BM4665" s="18"/>
      <c r="BN4665" s="18"/>
      <c r="BO4665" s="18"/>
      <c r="BP4665" s="18"/>
      <c r="BQ4665" s="18"/>
    </row>
    <row r="4666" spans="6:69" x14ac:dyDescent="0.25">
      <c r="F4666" s="18"/>
      <c r="G4666" s="18"/>
      <c r="H4666" s="252"/>
      <c r="I4666" s="18"/>
      <c r="J4666" s="18"/>
      <c r="W4666" s="215"/>
      <c r="X4666" s="18"/>
      <c r="Y4666" s="31"/>
      <c r="Z4666" s="31"/>
      <c r="AA4666" s="43"/>
      <c r="AB4666" s="18"/>
      <c r="AC4666" s="18"/>
      <c r="AE4666" s="18"/>
      <c r="AF4666" s="18"/>
      <c r="AG4666" s="18"/>
      <c r="AI4666" s="18"/>
      <c r="AK4666" s="18"/>
      <c r="AL4666" s="18"/>
      <c r="AN4666" s="36"/>
      <c r="AO4666" s="36"/>
      <c r="AP4666" s="36"/>
      <c r="AQ4666" s="36"/>
      <c r="AR4666" s="36"/>
      <c r="AS4666" s="18"/>
      <c r="AT4666" s="18"/>
      <c r="AU4666" s="18"/>
      <c r="AV4666" s="18"/>
      <c r="AW4666" s="18"/>
      <c r="AX4666" s="18"/>
      <c r="AY4666" s="18"/>
      <c r="AZ4666" s="18"/>
      <c r="BA4666" s="18"/>
      <c r="BB4666" s="18"/>
      <c r="BC4666" s="18"/>
      <c r="BD4666" s="18"/>
      <c r="BE4666" s="18"/>
      <c r="BF4666" s="18"/>
      <c r="BG4666" s="18"/>
      <c r="BH4666" s="18"/>
      <c r="BI4666" s="18"/>
      <c r="BJ4666" s="18"/>
      <c r="BK4666" s="18"/>
      <c r="BL4666" s="18"/>
      <c r="BM4666" s="18"/>
      <c r="BN4666" s="18"/>
      <c r="BO4666" s="18"/>
      <c r="BP4666" s="18"/>
      <c r="BQ4666" s="18"/>
    </row>
    <row r="4667" spans="6:69" x14ac:dyDescent="0.25">
      <c r="F4667" s="18"/>
      <c r="G4667" s="18"/>
      <c r="H4667" s="252"/>
      <c r="I4667" s="18"/>
      <c r="J4667" s="18"/>
      <c r="W4667" s="215"/>
      <c r="X4667" s="18"/>
      <c r="Y4667" s="31"/>
      <c r="Z4667" s="31"/>
      <c r="AA4667" s="43"/>
      <c r="AB4667" s="18"/>
      <c r="AC4667" s="18"/>
      <c r="AE4667" s="18"/>
      <c r="AF4667" s="18"/>
      <c r="AG4667" s="18"/>
      <c r="AI4667" s="18"/>
      <c r="AK4667" s="18"/>
      <c r="AL4667" s="18"/>
      <c r="AN4667" s="36"/>
      <c r="AO4667" s="36"/>
      <c r="AP4667" s="36"/>
      <c r="AQ4667" s="36"/>
      <c r="AR4667" s="36"/>
      <c r="AS4667" s="18"/>
      <c r="AT4667" s="18"/>
      <c r="AU4667" s="18"/>
      <c r="AV4667" s="18"/>
      <c r="AW4667" s="18"/>
      <c r="AX4667" s="18"/>
      <c r="AY4667" s="18"/>
      <c r="AZ4667" s="18"/>
      <c r="BA4667" s="18"/>
      <c r="BB4667" s="18"/>
      <c r="BC4667" s="18"/>
      <c r="BD4667" s="18"/>
      <c r="BE4667" s="18"/>
      <c r="BF4667" s="18"/>
      <c r="BG4667" s="18"/>
      <c r="BH4667" s="18"/>
      <c r="BI4667" s="18"/>
      <c r="BJ4667" s="18"/>
      <c r="BK4667" s="18"/>
      <c r="BL4667" s="18"/>
      <c r="BM4667" s="18"/>
      <c r="BN4667" s="18"/>
      <c r="BO4667" s="18"/>
      <c r="BP4667" s="18"/>
      <c r="BQ4667" s="18"/>
    </row>
    <row r="4668" spans="6:69" x14ac:dyDescent="0.25">
      <c r="F4668" s="18"/>
      <c r="G4668" s="18"/>
      <c r="H4668" s="252"/>
      <c r="I4668" s="18"/>
      <c r="J4668" s="18"/>
      <c r="W4668" s="215"/>
      <c r="X4668" s="18"/>
      <c r="Y4668" s="31"/>
      <c r="Z4668" s="31"/>
      <c r="AA4668" s="43"/>
      <c r="AB4668" s="18"/>
      <c r="AC4668" s="18"/>
      <c r="AE4668" s="18"/>
      <c r="AF4668" s="18"/>
      <c r="AG4668" s="18"/>
      <c r="AI4668" s="18"/>
      <c r="AK4668" s="18"/>
      <c r="AL4668" s="18"/>
      <c r="AN4668" s="36"/>
      <c r="AO4668" s="36"/>
      <c r="AP4668" s="36"/>
      <c r="AQ4668" s="36"/>
      <c r="AR4668" s="36"/>
      <c r="AS4668" s="18"/>
      <c r="AT4668" s="18"/>
      <c r="AU4668" s="18"/>
      <c r="AV4668" s="18"/>
      <c r="AW4668" s="18"/>
      <c r="AX4668" s="18"/>
      <c r="AY4668" s="18"/>
      <c r="AZ4668" s="18"/>
      <c r="BA4668" s="18"/>
      <c r="BB4668" s="18"/>
      <c r="BC4668" s="18"/>
      <c r="BD4668" s="18"/>
      <c r="BE4668" s="18"/>
      <c r="BF4668" s="18"/>
      <c r="BG4668" s="18"/>
      <c r="BH4668" s="18"/>
      <c r="BI4668" s="18"/>
      <c r="BJ4668" s="18"/>
      <c r="BK4668" s="18"/>
      <c r="BL4668" s="18"/>
      <c r="BM4668" s="18"/>
      <c r="BN4668" s="18"/>
      <c r="BO4668" s="18"/>
      <c r="BP4668" s="18"/>
      <c r="BQ4668" s="18"/>
    </row>
    <row r="4669" spans="6:69" x14ac:dyDescent="0.25">
      <c r="F4669" s="18"/>
      <c r="G4669" s="18"/>
      <c r="H4669" s="252"/>
      <c r="I4669" s="18"/>
      <c r="J4669" s="18"/>
      <c r="W4669" s="215"/>
      <c r="X4669" s="18"/>
      <c r="Y4669" s="31"/>
      <c r="Z4669" s="31"/>
      <c r="AA4669" s="43"/>
      <c r="AB4669" s="18"/>
      <c r="AC4669" s="18"/>
      <c r="AE4669" s="18"/>
      <c r="AF4669" s="18"/>
      <c r="AG4669" s="18"/>
      <c r="AI4669" s="18"/>
      <c r="AK4669" s="18"/>
      <c r="AL4669" s="18"/>
      <c r="AN4669" s="36"/>
      <c r="AO4669" s="36"/>
      <c r="AP4669" s="36"/>
      <c r="AQ4669" s="36"/>
      <c r="AR4669" s="36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G4669" s="18"/>
      <c r="BH4669" s="18"/>
      <c r="BI4669" s="18"/>
      <c r="BJ4669" s="18"/>
      <c r="BK4669" s="18"/>
      <c r="BL4669" s="18"/>
      <c r="BM4669" s="18"/>
      <c r="BN4669" s="18"/>
      <c r="BO4669" s="18"/>
      <c r="BP4669" s="18"/>
      <c r="BQ4669" s="18"/>
    </row>
    <row r="4670" spans="6:69" x14ac:dyDescent="0.25">
      <c r="F4670" s="18"/>
      <c r="G4670" s="18"/>
      <c r="H4670" s="252"/>
      <c r="I4670" s="18"/>
      <c r="J4670" s="18"/>
      <c r="W4670" s="215"/>
      <c r="X4670" s="18"/>
      <c r="Y4670" s="31"/>
      <c r="Z4670" s="31"/>
      <c r="AA4670" s="43"/>
      <c r="AB4670" s="18"/>
      <c r="AC4670" s="18"/>
      <c r="AE4670" s="18"/>
      <c r="AF4670" s="18"/>
      <c r="AG4670" s="18"/>
      <c r="AI4670" s="18"/>
      <c r="AK4670" s="18"/>
      <c r="AL4670" s="18"/>
      <c r="AN4670" s="36"/>
      <c r="AO4670" s="36"/>
      <c r="AP4670" s="36"/>
      <c r="AQ4670" s="36"/>
      <c r="AR4670" s="36"/>
      <c r="AS4670" s="18"/>
      <c r="AT4670" s="18"/>
      <c r="AU4670" s="18"/>
      <c r="AV4670" s="18"/>
      <c r="AW4670" s="18"/>
      <c r="AX4670" s="18"/>
      <c r="AY4670" s="18"/>
      <c r="AZ4670" s="18"/>
      <c r="BA4670" s="18"/>
      <c r="BB4670" s="18"/>
      <c r="BC4670" s="18"/>
      <c r="BD4670" s="18"/>
      <c r="BE4670" s="18"/>
      <c r="BF4670" s="18"/>
      <c r="BG4670" s="18"/>
      <c r="BH4670" s="18"/>
      <c r="BI4670" s="18"/>
      <c r="BJ4670" s="18"/>
      <c r="BK4670" s="18"/>
      <c r="BL4670" s="18"/>
      <c r="BM4670" s="18"/>
      <c r="BN4670" s="18"/>
      <c r="BO4670" s="18"/>
      <c r="BP4670" s="18"/>
      <c r="BQ4670" s="18"/>
    </row>
    <row r="4671" spans="6:69" x14ac:dyDescent="0.25">
      <c r="F4671" s="18"/>
      <c r="G4671" s="18"/>
      <c r="H4671" s="252"/>
      <c r="I4671" s="18"/>
      <c r="J4671" s="18"/>
      <c r="W4671" s="215"/>
      <c r="X4671" s="18"/>
      <c r="Y4671" s="31"/>
      <c r="Z4671" s="31"/>
      <c r="AA4671" s="43"/>
      <c r="AB4671" s="18"/>
      <c r="AC4671" s="18"/>
      <c r="AE4671" s="18"/>
      <c r="AF4671" s="18"/>
      <c r="AG4671" s="18"/>
      <c r="AI4671" s="18"/>
      <c r="AK4671" s="18"/>
      <c r="AL4671" s="18"/>
      <c r="AN4671" s="36"/>
      <c r="AO4671" s="36"/>
      <c r="AP4671" s="36"/>
      <c r="AQ4671" s="36"/>
      <c r="AR4671" s="36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G4671" s="18"/>
      <c r="BH4671" s="18"/>
      <c r="BI4671" s="18"/>
      <c r="BJ4671" s="18"/>
      <c r="BK4671" s="18"/>
      <c r="BL4671" s="18"/>
      <c r="BM4671" s="18"/>
      <c r="BN4671" s="18"/>
      <c r="BO4671" s="18"/>
      <c r="BP4671" s="18"/>
      <c r="BQ4671" s="18"/>
    </row>
    <row r="4672" spans="6:69" x14ac:dyDescent="0.25">
      <c r="F4672" s="18"/>
      <c r="G4672" s="18"/>
      <c r="H4672" s="252"/>
      <c r="I4672" s="18"/>
      <c r="J4672" s="18"/>
      <c r="W4672" s="215"/>
      <c r="X4672" s="18"/>
      <c r="Y4672" s="31"/>
      <c r="Z4672" s="31"/>
      <c r="AA4672" s="43"/>
      <c r="AB4672" s="18"/>
      <c r="AC4672" s="18"/>
      <c r="AE4672" s="18"/>
      <c r="AF4672" s="18"/>
      <c r="AG4672" s="18"/>
      <c r="AI4672" s="18"/>
      <c r="AK4672" s="18"/>
      <c r="AL4672" s="18"/>
      <c r="AN4672" s="36"/>
      <c r="AO4672" s="36"/>
      <c r="AP4672" s="36"/>
      <c r="AQ4672" s="36"/>
      <c r="AR4672" s="36"/>
      <c r="AS4672" s="18"/>
      <c r="AT4672" s="18"/>
      <c r="AU4672" s="18"/>
      <c r="AV4672" s="18"/>
      <c r="AW4672" s="18"/>
      <c r="AX4672" s="18"/>
      <c r="AY4672" s="18"/>
      <c r="AZ4672" s="18"/>
      <c r="BA4672" s="18"/>
      <c r="BB4672" s="18"/>
      <c r="BC4672" s="18"/>
      <c r="BD4672" s="18"/>
      <c r="BE4672" s="18"/>
      <c r="BF4672" s="18"/>
      <c r="BG4672" s="18"/>
      <c r="BH4672" s="18"/>
      <c r="BI4672" s="18"/>
      <c r="BJ4672" s="18"/>
      <c r="BK4672" s="18"/>
      <c r="BL4672" s="18"/>
      <c r="BM4672" s="18"/>
      <c r="BN4672" s="18"/>
      <c r="BO4672" s="18"/>
      <c r="BP4672" s="18"/>
      <c r="BQ4672" s="18"/>
    </row>
    <row r="4673" spans="6:69" x14ac:dyDescent="0.25">
      <c r="F4673" s="18"/>
      <c r="G4673" s="18"/>
      <c r="H4673" s="252"/>
      <c r="I4673" s="18"/>
      <c r="J4673" s="18"/>
      <c r="W4673" s="215"/>
      <c r="X4673" s="18"/>
      <c r="Y4673" s="31"/>
      <c r="Z4673" s="31"/>
      <c r="AA4673" s="43"/>
      <c r="AB4673" s="18"/>
      <c r="AC4673" s="18"/>
      <c r="AE4673" s="18"/>
      <c r="AF4673" s="18"/>
      <c r="AG4673" s="18"/>
      <c r="AI4673" s="18"/>
      <c r="AK4673" s="18"/>
      <c r="AL4673" s="18"/>
      <c r="AN4673" s="36"/>
      <c r="AO4673" s="36"/>
      <c r="AP4673" s="36"/>
      <c r="AQ4673" s="36"/>
      <c r="AR4673" s="36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G4673" s="18"/>
      <c r="BH4673" s="18"/>
      <c r="BI4673" s="18"/>
      <c r="BJ4673" s="18"/>
      <c r="BK4673" s="18"/>
      <c r="BL4673" s="18"/>
      <c r="BM4673" s="18"/>
      <c r="BN4673" s="18"/>
      <c r="BO4673" s="18"/>
      <c r="BP4673" s="18"/>
      <c r="BQ4673" s="18"/>
    </row>
    <row r="4674" spans="6:69" x14ac:dyDescent="0.25">
      <c r="F4674" s="18"/>
      <c r="G4674" s="18"/>
      <c r="H4674" s="252"/>
      <c r="I4674" s="18"/>
      <c r="J4674" s="18"/>
      <c r="W4674" s="215"/>
      <c r="X4674" s="18"/>
      <c r="Y4674" s="31"/>
      <c r="Z4674" s="31"/>
      <c r="AA4674" s="43"/>
      <c r="AB4674" s="18"/>
      <c r="AC4674" s="18"/>
      <c r="AE4674" s="18"/>
      <c r="AF4674" s="18"/>
      <c r="AG4674" s="18"/>
      <c r="AI4674" s="18"/>
      <c r="AK4674" s="18"/>
      <c r="AL4674" s="18"/>
      <c r="AN4674" s="36"/>
      <c r="AO4674" s="36"/>
      <c r="AP4674" s="36"/>
      <c r="AQ4674" s="36"/>
      <c r="AR4674" s="36"/>
      <c r="AS4674" s="18"/>
      <c r="AT4674" s="18"/>
      <c r="AU4674" s="18"/>
      <c r="AV4674" s="18"/>
      <c r="AW4674" s="18"/>
      <c r="AX4674" s="18"/>
      <c r="AY4674" s="18"/>
      <c r="AZ4674" s="18"/>
      <c r="BA4674" s="18"/>
      <c r="BB4674" s="18"/>
      <c r="BC4674" s="18"/>
      <c r="BD4674" s="18"/>
      <c r="BE4674" s="18"/>
      <c r="BF4674" s="18"/>
      <c r="BG4674" s="18"/>
      <c r="BH4674" s="18"/>
      <c r="BI4674" s="18"/>
      <c r="BJ4674" s="18"/>
      <c r="BK4674" s="18"/>
      <c r="BL4674" s="18"/>
      <c r="BM4674" s="18"/>
      <c r="BN4674" s="18"/>
      <c r="BO4674" s="18"/>
      <c r="BP4674" s="18"/>
      <c r="BQ4674" s="18"/>
    </row>
    <row r="4675" spans="6:69" x14ac:dyDescent="0.25">
      <c r="F4675" s="18"/>
      <c r="G4675" s="18"/>
      <c r="H4675" s="252"/>
      <c r="I4675" s="18"/>
      <c r="J4675" s="18"/>
      <c r="W4675" s="215"/>
      <c r="X4675" s="18"/>
      <c r="Y4675" s="31"/>
      <c r="Z4675" s="31"/>
      <c r="AA4675" s="43"/>
      <c r="AB4675" s="18"/>
      <c r="AC4675" s="18"/>
      <c r="AE4675" s="18"/>
      <c r="AF4675" s="18"/>
      <c r="AG4675" s="18"/>
      <c r="AI4675" s="18"/>
      <c r="AK4675" s="18"/>
      <c r="AL4675" s="18"/>
      <c r="AN4675" s="36"/>
      <c r="AO4675" s="36"/>
      <c r="AP4675" s="36"/>
      <c r="AQ4675" s="36"/>
      <c r="AR4675" s="36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G4675" s="18"/>
      <c r="BH4675" s="18"/>
      <c r="BI4675" s="18"/>
      <c r="BJ4675" s="18"/>
      <c r="BK4675" s="18"/>
      <c r="BL4675" s="18"/>
      <c r="BM4675" s="18"/>
      <c r="BN4675" s="18"/>
      <c r="BO4675" s="18"/>
      <c r="BP4675" s="18"/>
      <c r="BQ4675" s="18"/>
    </row>
    <row r="4676" spans="6:69" x14ac:dyDescent="0.25">
      <c r="F4676" s="18"/>
      <c r="G4676" s="18"/>
      <c r="H4676" s="252"/>
      <c r="I4676" s="18"/>
      <c r="J4676" s="18"/>
      <c r="W4676" s="215"/>
      <c r="X4676" s="18"/>
      <c r="Y4676" s="31"/>
      <c r="Z4676" s="31"/>
      <c r="AA4676" s="43"/>
      <c r="AB4676" s="18"/>
      <c r="AC4676" s="18"/>
      <c r="AE4676" s="18"/>
      <c r="AF4676" s="18"/>
      <c r="AG4676" s="18"/>
      <c r="AI4676" s="18"/>
      <c r="AK4676" s="18"/>
      <c r="AL4676" s="18"/>
      <c r="AN4676" s="36"/>
      <c r="AO4676" s="36"/>
      <c r="AP4676" s="36"/>
      <c r="AQ4676" s="36"/>
      <c r="AR4676" s="36"/>
      <c r="AS4676" s="18"/>
      <c r="AT4676" s="18"/>
      <c r="AU4676" s="18"/>
      <c r="AV4676" s="18"/>
      <c r="AW4676" s="18"/>
      <c r="AX4676" s="18"/>
      <c r="AY4676" s="18"/>
      <c r="AZ4676" s="18"/>
      <c r="BA4676" s="18"/>
      <c r="BB4676" s="18"/>
      <c r="BC4676" s="18"/>
      <c r="BD4676" s="18"/>
      <c r="BE4676" s="18"/>
      <c r="BF4676" s="18"/>
      <c r="BG4676" s="18"/>
      <c r="BH4676" s="18"/>
      <c r="BI4676" s="18"/>
      <c r="BJ4676" s="18"/>
      <c r="BK4676" s="18"/>
      <c r="BL4676" s="18"/>
      <c r="BM4676" s="18"/>
      <c r="BN4676" s="18"/>
      <c r="BO4676" s="18"/>
      <c r="BP4676" s="18"/>
      <c r="BQ4676" s="18"/>
    </row>
    <row r="4677" spans="6:69" x14ac:dyDescent="0.25">
      <c r="F4677" s="18"/>
      <c r="G4677" s="18"/>
      <c r="H4677" s="252"/>
      <c r="I4677" s="18"/>
      <c r="J4677" s="18"/>
      <c r="W4677" s="215"/>
      <c r="X4677" s="18"/>
      <c r="Y4677" s="31"/>
      <c r="Z4677" s="31"/>
      <c r="AA4677" s="43"/>
      <c r="AB4677" s="18"/>
      <c r="AC4677" s="18"/>
      <c r="AE4677" s="18"/>
      <c r="AF4677" s="18"/>
      <c r="AG4677" s="18"/>
      <c r="AI4677" s="18"/>
      <c r="AK4677" s="18"/>
      <c r="AL4677" s="18"/>
      <c r="AN4677" s="36"/>
      <c r="AO4677" s="36"/>
      <c r="AP4677" s="36"/>
      <c r="AQ4677" s="36"/>
      <c r="AR4677" s="36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G4677" s="18"/>
      <c r="BH4677" s="18"/>
      <c r="BI4677" s="18"/>
      <c r="BJ4677" s="18"/>
      <c r="BK4677" s="18"/>
      <c r="BL4677" s="18"/>
      <c r="BM4677" s="18"/>
      <c r="BN4677" s="18"/>
      <c r="BO4677" s="18"/>
      <c r="BP4677" s="18"/>
      <c r="BQ4677" s="18"/>
    </row>
    <row r="4678" spans="6:69" x14ac:dyDescent="0.25">
      <c r="F4678" s="18"/>
      <c r="G4678" s="18"/>
      <c r="H4678" s="252"/>
      <c r="I4678" s="18"/>
      <c r="J4678" s="18"/>
      <c r="W4678" s="215"/>
      <c r="X4678" s="18"/>
      <c r="Y4678" s="31"/>
      <c r="Z4678" s="31"/>
      <c r="AA4678" s="43"/>
      <c r="AB4678" s="18"/>
      <c r="AC4678" s="18"/>
      <c r="AE4678" s="18"/>
      <c r="AF4678" s="18"/>
      <c r="AG4678" s="18"/>
      <c r="AI4678" s="18"/>
      <c r="AK4678" s="18"/>
      <c r="AL4678" s="18"/>
      <c r="AN4678" s="36"/>
      <c r="AO4678" s="36"/>
      <c r="AP4678" s="36"/>
      <c r="AQ4678" s="36"/>
      <c r="AR4678" s="36"/>
      <c r="AS4678" s="18"/>
      <c r="AT4678" s="18"/>
      <c r="AU4678" s="18"/>
      <c r="AV4678" s="18"/>
      <c r="AW4678" s="18"/>
      <c r="AX4678" s="18"/>
      <c r="AY4678" s="18"/>
      <c r="AZ4678" s="18"/>
      <c r="BA4678" s="18"/>
      <c r="BB4678" s="18"/>
      <c r="BC4678" s="18"/>
      <c r="BD4678" s="18"/>
      <c r="BE4678" s="18"/>
      <c r="BF4678" s="18"/>
      <c r="BG4678" s="18"/>
      <c r="BH4678" s="18"/>
      <c r="BI4678" s="18"/>
      <c r="BJ4678" s="18"/>
      <c r="BK4678" s="18"/>
      <c r="BL4678" s="18"/>
      <c r="BM4678" s="18"/>
      <c r="BN4678" s="18"/>
      <c r="BO4678" s="18"/>
      <c r="BP4678" s="18"/>
      <c r="BQ4678" s="18"/>
    </row>
    <row r="4679" spans="6:69" x14ac:dyDescent="0.25">
      <c r="F4679" s="18"/>
      <c r="G4679" s="18"/>
      <c r="H4679" s="252"/>
      <c r="I4679" s="18"/>
      <c r="J4679" s="18"/>
      <c r="W4679" s="215"/>
      <c r="X4679" s="18"/>
      <c r="Y4679" s="31"/>
      <c r="Z4679" s="31"/>
      <c r="AA4679" s="43"/>
      <c r="AB4679" s="18"/>
      <c r="AC4679" s="18"/>
      <c r="AE4679" s="18"/>
      <c r="AF4679" s="18"/>
      <c r="AG4679" s="18"/>
      <c r="AI4679" s="18"/>
      <c r="AK4679" s="18"/>
      <c r="AL4679" s="18"/>
      <c r="AN4679" s="36"/>
      <c r="AO4679" s="36"/>
      <c r="AP4679" s="36"/>
      <c r="AQ4679" s="36"/>
      <c r="AR4679" s="36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G4679" s="18"/>
      <c r="BH4679" s="18"/>
      <c r="BI4679" s="18"/>
      <c r="BJ4679" s="18"/>
      <c r="BK4679" s="18"/>
      <c r="BL4679" s="18"/>
      <c r="BM4679" s="18"/>
      <c r="BN4679" s="18"/>
      <c r="BO4679" s="18"/>
      <c r="BP4679" s="18"/>
      <c r="BQ4679" s="18"/>
    </row>
    <row r="4680" spans="6:69" x14ac:dyDescent="0.25">
      <c r="F4680" s="18"/>
      <c r="G4680" s="18"/>
      <c r="H4680" s="252"/>
      <c r="I4680" s="18"/>
      <c r="J4680" s="18"/>
      <c r="W4680" s="215"/>
      <c r="X4680" s="18"/>
      <c r="Y4680" s="31"/>
      <c r="Z4680" s="31"/>
      <c r="AA4680" s="43"/>
      <c r="AB4680" s="18"/>
      <c r="AC4680" s="18"/>
      <c r="AE4680" s="18"/>
      <c r="AF4680" s="18"/>
      <c r="AG4680" s="18"/>
      <c r="AI4680" s="18"/>
      <c r="AK4680" s="18"/>
      <c r="AL4680" s="18"/>
      <c r="AN4680" s="36"/>
      <c r="AO4680" s="36"/>
      <c r="AP4680" s="36"/>
      <c r="AQ4680" s="36"/>
      <c r="AR4680" s="36"/>
      <c r="AS4680" s="18"/>
      <c r="AT4680" s="18"/>
      <c r="AU4680" s="18"/>
      <c r="AV4680" s="18"/>
      <c r="AW4680" s="18"/>
      <c r="AX4680" s="18"/>
      <c r="AY4680" s="18"/>
      <c r="AZ4680" s="18"/>
      <c r="BA4680" s="18"/>
      <c r="BB4680" s="18"/>
      <c r="BC4680" s="18"/>
      <c r="BD4680" s="18"/>
      <c r="BE4680" s="18"/>
      <c r="BF4680" s="18"/>
      <c r="BG4680" s="18"/>
      <c r="BH4680" s="18"/>
      <c r="BI4680" s="18"/>
      <c r="BJ4680" s="18"/>
      <c r="BK4680" s="18"/>
      <c r="BL4680" s="18"/>
      <c r="BM4680" s="18"/>
      <c r="BN4680" s="18"/>
      <c r="BO4680" s="18"/>
      <c r="BP4680" s="18"/>
      <c r="BQ4680" s="18"/>
    </row>
    <row r="4681" spans="6:69" x14ac:dyDescent="0.25">
      <c r="F4681" s="18"/>
      <c r="G4681" s="18"/>
      <c r="H4681" s="252"/>
      <c r="I4681" s="18"/>
      <c r="J4681" s="18"/>
      <c r="W4681" s="215"/>
      <c r="X4681" s="18"/>
      <c r="Y4681" s="31"/>
      <c r="Z4681" s="31"/>
      <c r="AA4681" s="43"/>
      <c r="AB4681" s="18"/>
      <c r="AC4681" s="18"/>
      <c r="AE4681" s="18"/>
      <c r="AF4681" s="18"/>
      <c r="AG4681" s="18"/>
      <c r="AI4681" s="18"/>
      <c r="AK4681" s="18"/>
      <c r="AL4681" s="18"/>
      <c r="AN4681" s="36"/>
      <c r="AO4681" s="36"/>
      <c r="AP4681" s="36"/>
      <c r="AQ4681" s="36"/>
      <c r="AR4681" s="36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/>
      <c r="BD4681" s="18"/>
      <c r="BE4681" s="18"/>
      <c r="BF4681" s="18"/>
      <c r="BG4681" s="18"/>
      <c r="BH4681" s="18"/>
      <c r="BI4681" s="18"/>
      <c r="BJ4681" s="18"/>
      <c r="BK4681" s="18"/>
      <c r="BL4681" s="18"/>
      <c r="BM4681" s="18"/>
      <c r="BN4681" s="18"/>
      <c r="BO4681" s="18"/>
      <c r="BP4681" s="18"/>
      <c r="BQ4681" s="18"/>
    </row>
    <row r="4682" spans="6:69" x14ac:dyDescent="0.25">
      <c r="F4682" s="18"/>
      <c r="G4682" s="18"/>
      <c r="H4682" s="252"/>
      <c r="I4682" s="18"/>
      <c r="J4682" s="18"/>
      <c r="W4682" s="215"/>
      <c r="X4682" s="18"/>
      <c r="Y4682" s="31"/>
      <c r="Z4682" s="31"/>
      <c r="AA4682" s="43"/>
      <c r="AB4682" s="18"/>
      <c r="AC4682" s="18"/>
      <c r="AE4682" s="18"/>
      <c r="AF4682" s="18"/>
      <c r="AG4682" s="18"/>
      <c r="AI4682" s="18"/>
      <c r="AK4682" s="18"/>
      <c r="AL4682" s="18"/>
      <c r="AN4682" s="36"/>
      <c r="AO4682" s="36"/>
      <c r="AP4682" s="36"/>
      <c r="AQ4682" s="36"/>
      <c r="AR4682" s="36"/>
      <c r="AS4682" s="18"/>
      <c r="AT4682" s="18"/>
      <c r="AU4682" s="18"/>
      <c r="AV4682" s="18"/>
      <c r="AW4682" s="18"/>
      <c r="AX4682" s="18"/>
      <c r="AY4682" s="18"/>
      <c r="AZ4682" s="18"/>
      <c r="BA4682" s="18"/>
      <c r="BB4682" s="18"/>
      <c r="BC4682" s="18"/>
      <c r="BD4682" s="18"/>
      <c r="BE4682" s="18"/>
      <c r="BF4682" s="18"/>
      <c r="BG4682" s="18"/>
      <c r="BH4682" s="18"/>
      <c r="BI4682" s="18"/>
      <c r="BJ4682" s="18"/>
      <c r="BK4682" s="18"/>
      <c r="BL4682" s="18"/>
      <c r="BM4682" s="18"/>
      <c r="BN4682" s="18"/>
      <c r="BO4682" s="18"/>
      <c r="BP4682" s="18"/>
      <c r="BQ4682" s="18"/>
    </row>
    <row r="4683" spans="6:69" x14ac:dyDescent="0.25">
      <c r="F4683" s="18"/>
      <c r="G4683" s="18"/>
      <c r="H4683" s="252"/>
      <c r="I4683" s="18"/>
      <c r="J4683" s="18"/>
      <c r="W4683" s="215"/>
      <c r="X4683" s="18"/>
      <c r="Y4683" s="31"/>
      <c r="Z4683" s="31"/>
      <c r="AA4683" s="43"/>
      <c r="AB4683" s="18"/>
      <c r="AC4683" s="18"/>
      <c r="AE4683" s="18"/>
      <c r="AF4683" s="18"/>
      <c r="AG4683" s="18"/>
      <c r="AI4683" s="18"/>
      <c r="AK4683" s="18"/>
      <c r="AL4683" s="18"/>
      <c r="AN4683" s="36"/>
      <c r="AO4683" s="36"/>
      <c r="AP4683" s="36"/>
      <c r="AQ4683" s="36"/>
      <c r="AR4683" s="36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G4683" s="18"/>
      <c r="BH4683" s="18"/>
      <c r="BI4683" s="18"/>
      <c r="BJ4683" s="18"/>
      <c r="BK4683" s="18"/>
      <c r="BL4683" s="18"/>
      <c r="BM4683" s="18"/>
      <c r="BN4683" s="18"/>
      <c r="BO4683" s="18"/>
      <c r="BP4683" s="18"/>
      <c r="BQ4683" s="18"/>
    </row>
    <row r="4684" spans="6:69" x14ac:dyDescent="0.25">
      <c r="F4684" s="18"/>
      <c r="G4684" s="18"/>
      <c r="H4684" s="252"/>
      <c r="I4684" s="18"/>
      <c r="J4684" s="18"/>
      <c r="W4684" s="215"/>
      <c r="X4684" s="18"/>
      <c r="Y4684" s="31"/>
      <c r="Z4684" s="31"/>
      <c r="AA4684" s="43"/>
      <c r="AB4684" s="18"/>
      <c r="AC4684" s="18"/>
      <c r="AE4684" s="18"/>
      <c r="AF4684" s="18"/>
      <c r="AG4684" s="18"/>
      <c r="AI4684" s="18"/>
      <c r="AK4684" s="18"/>
      <c r="AL4684" s="18"/>
      <c r="AN4684" s="36"/>
      <c r="AO4684" s="36"/>
      <c r="AP4684" s="36"/>
      <c r="AQ4684" s="36"/>
      <c r="AR4684" s="36"/>
      <c r="AS4684" s="18"/>
      <c r="AT4684" s="18"/>
      <c r="AU4684" s="18"/>
      <c r="AV4684" s="18"/>
      <c r="AW4684" s="18"/>
      <c r="AX4684" s="18"/>
      <c r="AY4684" s="18"/>
      <c r="AZ4684" s="18"/>
      <c r="BA4684" s="18"/>
      <c r="BB4684" s="18"/>
      <c r="BC4684" s="18"/>
      <c r="BD4684" s="18"/>
      <c r="BE4684" s="18"/>
      <c r="BF4684" s="18"/>
      <c r="BG4684" s="18"/>
      <c r="BH4684" s="18"/>
      <c r="BI4684" s="18"/>
      <c r="BJ4684" s="18"/>
      <c r="BK4684" s="18"/>
      <c r="BL4684" s="18"/>
      <c r="BM4684" s="18"/>
      <c r="BN4684" s="18"/>
      <c r="BO4684" s="18"/>
      <c r="BP4684" s="18"/>
      <c r="BQ4684" s="18"/>
    </row>
    <row r="4685" spans="6:69" x14ac:dyDescent="0.25">
      <c r="F4685" s="18"/>
      <c r="G4685" s="18"/>
      <c r="H4685" s="252"/>
      <c r="I4685" s="18"/>
      <c r="J4685" s="18"/>
      <c r="W4685" s="215"/>
      <c r="X4685" s="18"/>
      <c r="Y4685" s="31"/>
      <c r="Z4685" s="31"/>
      <c r="AA4685" s="43"/>
      <c r="AB4685" s="18"/>
      <c r="AC4685" s="18"/>
      <c r="AE4685" s="18"/>
      <c r="AF4685" s="18"/>
      <c r="AG4685" s="18"/>
      <c r="AI4685" s="18"/>
      <c r="AK4685" s="18"/>
      <c r="AL4685" s="18"/>
      <c r="AN4685" s="36"/>
      <c r="AO4685" s="36"/>
      <c r="AP4685" s="36"/>
      <c r="AQ4685" s="36"/>
      <c r="AR4685" s="36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G4685" s="18"/>
      <c r="BH4685" s="18"/>
      <c r="BI4685" s="18"/>
      <c r="BJ4685" s="18"/>
      <c r="BK4685" s="18"/>
      <c r="BL4685" s="18"/>
      <c r="BM4685" s="18"/>
      <c r="BN4685" s="18"/>
      <c r="BO4685" s="18"/>
      <c r="BP4685" s="18"/>
      <c r="BQ4685" s="18"/>
    </row>
    <row r="4686" spans="6:69" x14ac:dyDescent="0.25">
      <c r="F4686" s="18"/>
      <c r="G4686" s="18"/>
      <c r="H4686" s="252"/>
      <c r="I4686" s="18"/>
      <c r="J4686" s="18"/>
      <c r="W4686" s="215"/>
      <c r="X4686" s="18"/>
      <c r="Y4686" s="31"/>
      <c r="Z4686" s="31"/>
      <c r="AA4686" s="43"/>
      <c r="AB4686" s="18"/>
      <c r="AC4686" s="18"/>
      <c r="AE4686" s="18"/>
      <c r="AF4686" s="18"/>
      <c r="AG4686" s="18"/>
      <c r="AI4686" s="18"/>
      <c r="AK4686" s="18"/>
      <c r="AL4686" s="18"/>
      <c r="AN4686" s="36"/>
      <c r="AO4686" s="36"/>
      <c r="AP4686" s="36"/>
      <c r="AQ4686" s="36"/>
      <c r="AR4686" s="36"/>
      <c r="AS4686" s="18"/>
      <c r="AT4686" s="18"/>
      <c r="AU4686" s="18"/>
      <c r="AV4686" s="18"/>
      <c r="AW4686" s="18"/>
      <c r="AX4686" s="18"/>
      <c r="AY4686" s="18"/>
      <c r="AZ4686" s="18"/>
      <c r="BA4686" s="18"/>
      <c r="BB4686" s="18"/>
      <c r="BC4686" s="18"/>
      <c r="BD4686" s="18"/>
      <c r="BE4686" s="18"/>
      <c r="BF4686" s="18"/>
      <c r="BG4686" s="18"/>
      <c r="BH4686" s="18"/>
      <c r="BI4686" s="18"/>
      <c r="BJ4686" s="18"/>
      <c r="BK4686" s="18"/>
      <c r="BL4686" s="18"/>
      <c r="BM4686" s="18"/>
      <c r="BN4686" s="18"/>
      <c r="BO4686" s="18"/>
      <c r="BP4686" s="18"/>
      <c r="BQ4686" s="18"/>
    </row>
    <row r="4687" spans="6:69" x14ac:dyDescent="0.25">
      <c r="F4687" s="18"/>
      <c r="G4687" s="18"/>
      <c r="H4687" s="252"/>
      <c r="I4687" s="18"/>
      <c r="J4687" s="18"/>
      <c r="W4687" s="215"/>
      <c r="X4687" s="18"/>
      <c r="Y4687" s="31"/>
      <c r="Z4687" s="31"/>
      <c r="AA4687" s="43"/>
      <c r="AB4687" s="18"/>
      <c r="AC4687" s="18"/>
      <c r="AE4687" s="18"/>
      <c r="AF4687" s="18"/>
      <c r="AG4687" s="18"/>
      <c r="AI4687" s="18"/>
      <c r="AK4687" s="18"/>
      <c r="AL4687" s="18"/>
      <c r="AN4687" s="36"/>
      <c r="AO4687" s="36"/>
      <c r="AP4687" s="36"/>
      <c r="AQ4687" s="36"/>
      <c r="AR4687" s="36"/>
      <c r="AS4687" s="18"/>
      <c r="AT4687" s="18"/>
      <c r="AU4687" s="18"/>
      <c r="AV4687" s="18"/>
      <c r="AW4687" s="18"/>
      <c r="AX4687" s="18"/>
      <c r="AY4687" s="18"/>
      <c r="AZ4687" s="18"/>
      <c r="BA4687" s="18"/>
      <c r="BB4687" s="18"/>
      <c r="BC4687" s="18"/>
      <c r="BD4687" s="18"/>
      <c r="BE4687" s="18"/>
      <c r="BF4687" s="18"/>
      <c r="BG4687" s="18"/>
      <c r="BH4687" s="18"/>
      <c r="BI4687" s="18"/>
      <c r="BJ4687" s="18"/>
      <c r="BK4687" s="18"/>
      <c r="BL4687" s="18"/>
      <c r="BM4687" s="18"/>
      <c r="BN4687" s="18"/>
      <c r="BO4687" s="18"/>
      <c r="BP4687" s="18"/>
      <c r="BQ4687" s="18"/>
    </row>
    <row r="4688" spans="6:69" x14ac:dyDescent="0.25">
      <c r="F4688" s="18"/>
      <c r="G4688" s="18"/>
      <c r="H4688" s="252"/>
      <c r="I4688" s="18"/>
      <c r="J4688" s="18"/>
      <c r="W4688" s="215"/>
      <c r="X4688" s="18"/>
      <c r="Y4688" s="31"/>
      <c r="Z4688" s="31"/>
      <c r="AA4688" s="43"/>
      <c r="AB4688" s="18"/>
      <c r="AC4688" s="18"/>
      <c r="AE4688" s="18"/>
      <c r="AF4688" s="18"/>
      <c r="AG4688" s="18"/>
      <c r="AI4688" s="18"/>
      <c r="AK4688" s="18"/>
      <c r="AL4688" s="18"/>
      <c r="AN4688" s="36"/>
      <c r="AO4688" s="36"/>
      <c r="AP4688" s="36"/>
      <c r="AQ4688" s="36"/>
      <c r="AR4688" s="36"/>
      <c r="AS4688" s="18"/>
      <c r="AT4688" s="18"/>
      <c r="AU4688" s="18"/>
      <c r="AV4688" s="18"/>
      <c r="AW4688" s="18"/>
      <c r="AX4688" s="18"/>
      <c r="AY4688" s="18"/>
      <c r="AZ4688" s="18"/>
      <c r="BA4688" s="18"/>
      <c r="BB4688" s="18"/>
      <c r="BC4688" s="18"/>
      <c r="BD4688" s="18"/>
      <c r="BE4688" s="18"/>
      <c r="BF4688" s="18"/>
      <c r="BG4688" s="18"/>
      <c r="BH4688" s="18"/>
      <c r="BI4688" s="18"/>
      <c r="BJ4688" s="18"/>
      <c r="BK4688" s="18"/>
      <c r="BL4688" s="18"/>
      <c r="BM4688" s="18"/>
      <c r="BN4688" s="18"/>
      <c r="BO4688" s="18"/>
      <c r="BP4688" s="18"/>
      <c r="BQ4688" s="18"/>
    </row>
    <row r="4689" spans="6:69" x14ac:dyDescent="0.25">
      <c r="F4689" s="18"/>
      <c r="G4689" s="18"/>
      <c r="H4689" s="252"/>
      <c r="I4689" s="18"/>
      <c r="J4689" s="18"/>
      <c r="W4689" s="215"/>
      <c r="X4689" s="18"/>
      <c r="Y4689" s="31"/>
      <c r="Z4689" s="31"/>
      <c r="AA4689" s="43"/>
      <c r="AB4689" s="18"/>
      <c r="AC4689" s="18"/>
      <c r="AE4689" s="18"/>
      <c r="AF4689" s="18"/>
      <c r="AG4689" s="18"/>
      <c r="AI4689" s="18"/>
      <c r="AK4689" s="18"/>
      <c r="AL4689" s="18"/>
      <c r="AN4689" s="36"/>
      <c r="AO4689" s="36"/>
      <c r="AP4689" s="36"/>
      <c r="AQ4689" s="36"/>
      <c r="AR4689" s="36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G4689" s="18"/>
      <c r="BH4689" s="18"/>
      <c r="BI4689" s="18"/>
      <c r="BJ4689" s="18"/>
      <c r="BK4689" s="18"/>
      <c r="BL4689" s="18"/>
      <c r="BM4689" s="18"/>
      <c r="BN4689" s="18"/>
      <c r="BO4689" s="18"/>
      <c r="BP4689" s="18"/>
      <c r="BQ4689" s="18"/>
    </row>
    <row r="4690" spans="6:69" x14ac:dyDescent="0.25">
      <c r="F4690" s="18"/>
      <c r="G4690" s="18"/>
      <c r="H4690" s="252"/>
      <c r="I4690" s="18"/>
      <c r="J4690" s="18"/>
      <c r="W4690" s="215"/>
      <c r="X4690" s="18"/>
      <c r="Y4690" s="31"/>
      <c r="Z4690" s="31"/>
      <c r="AA4690" s="43"/>
      <c r="AB4690" s="18"/>
      <c r="AC4690" s="18"/>
      <c r="AE4690" s="18"/>
      <c r="AF4690" s="18"/>
      <c r="AG4690" s="18"/>
      <c r="AI4690" s="18"/>
      <c r="AK4690" s="18"/>
      <c r="AL4690" s="18"/>
      <c r="AN4690" s="36"/>
      <c r="AO4690" s="36"/>
      <c r="AP4690" s="36"/>
      <c r="AQ4690" s="36"/>
      <c r="AR4690" s="36"/>
      <c r="AS4690" s="18"/>
      <c r="AT4690" s="18"/>
      <c r="AU4690" s="18"/>
      <c r="AV4690" s="18"/>
      <c r="AW4690" s="18"/>
      <c r="AX4690" s="18"/>
      <c r="AY4690" s="18"/>
      <c r="AZ4690" s="18"/>
      <c r="BA4690" s="18"/>
      <c r="BB4690" s="18"/>
      <c r="BC4690" s="18"/>
      <c r="BD4690" s="18"/>
      <c r="BE4690" s="18"/>
      <c r="BF4690" s="18"/>
      <c r="BG4690" s="18"/>
      <c r="BH4690" s="18"/>
      <c r="BI4690" s="18"/>
      <c r="BJ4690" s="18"/>
      <c r="BK4690" s="18"/>
      <c r="BL4690" s="18"/>
      <c r="BM4690" s="18"/>
      <c r="BN4690" s="18"/>
      <c r="BO4690" s="18"/>
      <c r="BP4690" s="18"/>
      <c r="BQ4690" s="18"/>
    </row>
    <row r="4691" spans="6:69" x14ac:dyDescent="0.25">
      <c r="F4691" s="18"/>
      <c r="G4691" s="18"/>
      <c r="H4691" s="252"/>
      <c r="I4691" s="18"/>
      <c r="J4691" s="18"/>
      <c r="W4691" s="215"/>
      <c r="X4691" s="18"/>
      <c r="Y4691" s="31"/>
      <c r="Z4691" s="31"/>
      <c r="AA4691" s="43"/>
      <c r="AB4691" s="18"/>
      <c r="AC4691" s="18"/>
      <c r="AE4691" s="18"/>
      <c r="AF4691" s="18"/>
      <c r="AG4691" s="18"/>
      <c r="AI4691" s="18"/>
      <c r="AK4691" s="18"/>
      <c r="AL4691" s="18"/>
      <c r="AN4691" s="36"/>
      <c r="AO4691" s="36"/>
      <c r="AP4691" s="36"/>
      <c r="AQ4691" s="36"/>
      <c r="AR4691" s="36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G4691" s="18"/>
      <c r="BH4691" s="18"/>
      <c r="BI4691" s="18"/>
      <c r="BJ4691" s="18"/>
      <c r="BK4691" s="18"/>
      <c r="BL4691" s="18"/>
      <c r="BM4691" s="18"/>
      <c r="BN4691" s="18"/>
      <c r="BO4691" s="18"/>
      <c r="BP4691" s="18"/>
      <c r="BQ4691" s="18"/>
    </row>
    <row r="4692" spans="6:69" x14ac:dyDescent="0.25">
      <c r="F4692" s="18"/>
      <c r="G4692" s="18"/>
      <c r="H4692" s="252"/>
      <c r="I4692" s="18"/>
      <c r="J4692" s="18"/>
      <c r="W4692" s="215"/>
      <c r="X4692" s="18"/>
      <c r="Y4692" s="31"/>
      <c r="Z4692" s="31"/>
      <c r="AA4692" s="43"/>
      <c r="AB4692" s="18"/>
      <c r="AC4692" s="18"/>
      <c r="AE4692" s="18"/>
      <c r="AF4692" s="18"/>
      <c r="AG4692" s="18"/>
      <c r="AI4692" s="18"/>
      <c r="AK4692" s="18"/>
      <c r="AL4692" s="18"/>
      <c r="AN4692" s="36"/>
      <c r="AO4692" s="36"/>
      <c r="AP4692" s="36"/>
      <c r="AQ4692" s="36"/>
      <c r="AR4692" s="36"/>
      <c r="AS4692" s="18"/>
      <c r="AT4692" s="18"/>
      <c r="AU4692" s="18"/>
      <c r="AV4692" s="18"/>
      <c r="AW4692" s="18"/>
      <c r="AX4692" s="18"/>
      <c r="AY4692" s="18"/>
      <c r="AZ4692" s="18"/>
      <c r="BA4692" s="18"/>
      <c r="BB4692" s="18"/>
      <c r="BC4692" s="18"/>
      <c r="BD4692" s="18"/>
      <c r="BE4692" s="18"/>
      <c r="BF4692" s="18"/>
      <c r="BG4692" s="18"/>
      <c r="BH4692" s="18"/>
      <c r="BI4692" s="18"/>
      <c r="BJ4692" s="18"/>
      <c r="BK4692" s="18"/>
      <c r="BL4692" s="18"/>
      <c r="BM4692" s="18"/>
      <c r="BN4692" s="18"/>
      <c r="BO4692" s="18"/>
      <c r="BP4692" s="18"/>
      <c r="BQ4692" s="18"/>
    </row>
    <row r="4693" spans="6:69" x14ac:dyDescent="0.25">
      <c r="F4693" s="18"/>
      <c r="G4693" s="18"/>
      <c r="H4693" s="252"/>
      <c r="I4693" s="18"/>
      <c r="J4693" s="18"/>
      <c r="W4693" s="215"/>
      <c r="X4693" s="18"/>
      <c r="Y4693" s="31"/>
      <c r="Z4693" s="31"/>
      <c r="AA4693" s="43"/>
      <c r="AB4693" s="18"/>
      <c r="AC4693" s="18"/>
      <c r="AE4693" s="18"/>
      <c r="AF4693" s="18"/>
      <c r="AG4693" s="18"/>
      <c r="AI4693" s="18"/>
      <c r="AK4693" s="18"/>
      <c r="AL4693" s="18"/>
      <c r="AN4693" s="36"/>
      <c r="AO4693" s="36"/>
      <c r="AP4693" s="36"/>
      <c r="AQ4693" s="36"/>
      <c r="AR4693" s="36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G4693" s="18"/>
      <c r="BH4693" s="18"/>
      <c r="BI4693" s="18"/>
      <c r="BJ4693" s="18"/>
      <c r="BK4693" s="18"/>
      <c r="BL4693" s="18"/>
      <c r="BM4693" s="18"/>
      <c r="BN4693" s="18"/>
      <c r="BO4693" s="18"/>
      <c r="BP4693" s="18"/>
      <c r="BQ4693" s="18"/>
    </row>
    <row r="4694" spans="6:69" x14ac:dyDescent="0.25">
      <c r="F4694" s="18"/>
      <c r="G4694" s="18"/>
      <c r="H4694" s="252"/>
      <c r="I4694" s="18"/>
      <c r="J4694" s="18"/>
      <c r="W4694" s="215"/>
      <c r="X4694" s="18"/>
      <c r="Y4694" s="31"/>
      <c r="Z4694" s="31"/>
      <c r="AA4694" s="43"/>
      <c r="AB4694" s="18"/>
      <c r="AC4694" s="18"/>
      <c r="AE4694" s="18"/>
      <c r="AF4694" s="18"/>
      <c r="AG4694" s="18"/>
      <c r="AI4694" s="18"/>
      <c r="AK4694" s="18"/>
      <c r="AL4694" s="18"/>
      <c r="AN4694" s="36"/>
      <c r="AO4694" s="36"/>
      <c r="AP4694" s="36"/>
      <c r="AQ4694" s="36"/>
      <c r="AR4694" s="36"/>
      <c r="AS4694" s="18"/>
      <c r="AT4694" s="18"/>
      <c r="AU4694" s="18"/>
      <c r="AV4694" s="18"/>
      <c r="AW4694" s="18"/>
      <c r="AX4694" s="18"/>
      <c r="AY4694" s="18"/>
      <c r="AZ4694" s="18"/>
      <c r="BA4694" s="18"/>
      <c r="BB4694" s="18"/>
      <c r="BC4694" s="18"/>
      <c r="BD4694" s="18"/>
      <c r="BE4694" s="18"/>
      <c r="BF4694" s="18"/>
      <c r="BG4694" s="18"/>
      <c r="BH4694" s="18"/>
      <c r="BI4694" s="18"/>
      <c r="BJ4694" s="18"/>
      <c r="BK4694" s="18"/>
      <c r="BL4694" s="18"/>
      <c r="BM4694" s="18"/>
      <c r="BN4694" s="18"/>
      <c r="BO4694" s="18"/>
      <c r="BP4694" s="18"/>
      <c r="BQ4694" s="18"/>
    </row>
    <row r="4695" spans="6:69" x14ac:dyDescent="0.25">
      <c r="F4695" s="18"/>
      <c r="G4695" s="18"/>
      <c r="H4695" s="252"/>
      <c r="I4695" s="18"/>
      <c r="J4695" s="18"/>
      <c r="W4695" s="215"/>
      <c r="X4695" s="18"/>
      <c r="Y4695" s="31"/>
      <c r="Z4695" s="31"/>
      <c r="AA4695" s="43"/>
      <c r="AB4695" s="18"/>
      <c r="AC4695" s="18"/>
      <c r="AE4695" s="18"/>
      <c r="AF4695" s="18"/>
      <c r="AG4695" s="18"/>
      <c r="AI4695" s="18"/>
      <c r="AK4695" s="18"/>
      <c r="AL4695" s="18"/>
      <c r="AN4695" s="36"/>
      <c r="AO4695" s="36"/>
      <c r="AP4695" s="36"/>
      <c r="AQ4695" s="36"/>
      <c r="AR4695" s="36"/>
      <c r="AS4695" s="18"/>
      <c r="AT4695" s="18"/>
      <c r="AU4695" s="18"/>
      <c r="AV4695" s="18"/>
      <c r="AW4695" s="18"/>
      <c r="AX4695" s="18"/>
      <c r="AY4695" s="18"/>
      <c r="AZ4695" s="18"/>
      <c r="BA4695" s="18"/>
      <c r="BB4695" s="18"/>
      <c r="BC4695" s="18"/>
      <c r="BD4695" s="18"/>
      <c r="BE4695" s="18"/>
      <c r="BF4695" s="18"/>
      <c r="BG4695" s="18"/>
      <c r="BH4695" s="18"/>
      <c r="BI4695" s="18"/>
      <c r="BJ4695" s="18"/>
      <c r="BK4695" s="18"/>
      <c r="BL4695" s="18"/>
      <c r="BM4695" s="18"/>
      <c r="BN4695" s="18"/>
      <c r="BO4695" s="18"/>
      <c r="BP4695" s="18"/>
      <c r="BQ4695" s="18"/>
    </row>
    <row r="4696" spans="6:69" x14ac:dyDescent="0.25">
      <c r="F4696" s="18"/>
      <c r="G4696" s="18"/>
      <c r="H4696" s="252"/>
      <c r="I4696" s="18"/>
      <c r="J4696" s="18"/>
      <c r="W4696" s="215"/>
      <c r="X4696" s="18"/>
      <c r="Y4696" s="31"/>
      <c r="Z4696" s="31"/>
      <c r="AA4696" s="43"/>
      <c r="AB4696" s="18"/>
      <c r="AC4696" s="18"/>
      <c r="AE4696" s="18"/>
      <c r="AF4696" s="18"/>
      <c r="AG4696" s="18"/>
      <c r="AI4696" s="18"/>
      <c r="AK4696" s="18"/>
      <c r="AL4696" s="18"/>
      <c r="AN4696" s="36"/>
      <c r="AO4696" s="36"/>
      <c r="AP4696" s="36"/>
      <c r="AQ4696" s="36"/>
      <c r="AR4696" s="36"/>
      <c r="AS4696" s="18"/>
      <c r="AT4696" s="18"/>
      <c r="AU4696" s="18"/>
      <c r="AV4696" s="18"/>
      <c r="AW4696" s="18"/>
      <c r="AX4696" s="18"/>
      <c r="AY4696" s="18"/>
      <c r="AZ4696" s="18"/>
      <c r="BA4696" s="18"/>
      <c r="BB4696" s="18"/>
      <c r="BC4696" s="18"/>
      <c r="BD4696" s="18"/>
      <c r="BE4696" s="18"/>
      <c r="BF4696" s="18"/>
      <c r="BG4696" s="18"/>
      <c r="BH4696" s="18"/>
      <c r="BI4696" s="18"/>
      <c r="BJ4696" s="18"/>
      <c r="BK4696" s="18"/>
      <c r="BL4696" s="18"/>
      <c r="BM4696" s="18"/>
      <c r="BN4696" s="18"/>
      <c r="BO4696" s="18"/>
      <c r="BP4696" s="18"/>
      <c r="BQ4696" s="18"/>
    </row>
    <row r="4697" spans="6:69" x14ac:dyDescent="0.25">
      <c r="F4697" s="18"/>
      <c r="G4697" s="18"/>
      <c r="H4697" s="252"/>
      <c r="I4697" s="18"/>
      <c r="J4697" s="18"/>
      <c r="W4697" s="215"/>
      <c r="X4697" s="18"/>
      <c r="Y4697" s="31"/>
      <c r="Z4697" s="31"/>
      <c r="AA4697" s="43"/>
      <c r="AB4697" s="18"/>
      <c r="AC4697" s="18"/>
      <c r="AE4697" s="18"/>
      <c r="AF4697" s="18"/>
      <c r="AG4697" s="18"/>
      <c r="AI4697" s="18"/>
      <c r="AK4697" s="18"/>
      <c r="AL4697" s="18"/>
      <c r="AN4697" s="36"/>
      <c r="AO4697" s="36"/>
      <c r="AP4697" s="36"/>
      <c r="AQ4697" s="36"/>
      <c r="AR4697" s="36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G4697" s="18"/>
      <c r="BH4697" s="18"/>
      <c r="BI4697" s="18"/>
      <c r="BJ4697" s="18"/>
      <c r="BK4697" s="18"/>
      <c r="BL4697" s="18"/>
      <c r="BM4697" s="18"/>
      <c r="BN4697" s="18"/>
      <c r="BO4697" s="18"/>
      <c r="BP4697" s="18"/>
      <c r="BQ4697" s="18"/>
    </row>
    <row r="4698" spans="6:69" x14ac:dyDescent="0.25">
      <c r="F4698" s="18"/>
      <c r="G4698" s="18"/>
      <c r="H4698" s="252"/>
      <c r="I4698" s="18"/>
      <c r="J4698" s="18"/>
      <c r="W4698" s="215"/>
      <c r="X4698" s="18"/>
      <c r="Y4698" s="31"/>
      <c r="Z4698" s="31"/>
      <c r="AA4698" s="43"/>
      <c r="AB4698" s="18"/>
      <c r="AC4698" s="18"/>
      <c r="AE4698" s="18"/>
      <c r="AF4698" s="18"/>
      <c r="AG4698" s="18"/>
      <c r="AI4698" s="18"/>
      <c r="AK4698" s="18"/>
      <c r="AL4698" s="18"/>
      <c r="AN4698" s="36"/>
      <c r="AO4698" s="36"/>
      <c r="AP4698" s="36"/>
      <c r="AQ4698" s="36"/>
      <c r="AR4698" s="36"/>
      <c r="AS4698" s="18"/>
      <c r="AT4698" s="18"/>
      <c r="AU4698" s="18"/>
      <c r="AV4698" s="18"/>
      <c r="AW4698" s="18"/>
      <c r="AX4698" s="18"/>
      <c r="AY4698" s="18"/>
      <c r="AZ4698" s="18"/>
      <c r="BA4698" s="18"/>
      <c r="BB4698" s="18"/>
      <c r="BC4698" s="18"/>
      <c r="BD4698" s="18"/>
      <c r="BE4698" s="18"/>
      <c r="BF4698" s="18"/>
      <c r="BG4698" s="18"/>
      <c r="BH4698" s="18"/>
      <c r="BI4698" s="18"/>
      <c r="BJ4698" s="18"/>
      <c r="BK4698" s="18"/>
      <c r="BL4698" s="18"/>
      <c r="BM4698" s="18"/>
      <c r="BN4698" s="18"/>
      <c r="BO4698" s="18"/>
      <c r="BP4698" s="18"/>
      <c r="BQ4698" s="18"/>
    </row>
    <row r="4699" spans="6:69" x14ac:dyDescent="0.25">
      <c r="F4699" s="18"/>
      <c r="G4699" s="18"/>
      <c r="H4699" s="252"/>
      <c r="I4699" s="18"/>
      <c r="J4699" s="18"/>
      <c r="W4699" s="215"/>
      <c r="X4699" s="18"/>
      <c r="Y4699" s="31"/>
      <c r="Z4699" s="31"/>
      <c r="AA4699" s="43"/>
      <c r="AB4699" s="18"/>
      <c r="AC4699" s="18"/>
      <c r="AE4699" s="18"/>
      <c r="AF4699" s="18"/>
      <c r="AG4699" s="18"/>
      <c r="AI4699" s="18"/>
      <c r="AK4699" s="18"/>
      <c r="AL4699" s="18"/>
      <c r="AN4699" s="36"/>
      <c r="AO4699" s="36"/>
      <c r="AP4699" s="36"/>
      <c r="AQ4699" s="36"/>
      <c r="AR4699" s="36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G4699" s="18"/>
      <c r="BH4699" s="18"/>
      <c r="BI4699" s="18"/>
      <c r="BJ4699" s="18"/>
      <c r="BK4699" s="18"/>
      <c r="BL4699" s="18"/>
      <c r="BM4699" s="18"/>
      <c r="BN4699" s="18"/>
      <c r="BO4699" s="18"/>
      <c r="BP4699" s="18"/>
      <c r="BQ4699" s="18"/>
    </row>
    <row r="4700" spans="6:69" x14ac:dyDescent="0.25">
      <c r="F4700" s="18"/>
      <c r="G4700" s="18"/>
      <c r="H4700" s="252"/>
      <c r="I4700" s="18"/>
      <c r="J4700" s="18"/>
      <c r="W4700" s="215"/>
      <c r="X4700" s="18"/>
      <c r="Y4700" s="31"/>
      <c r="Z4700" s="31"/>
      <c r="AA4700" s="43"/>
      <c r="AB4700" s="18"/>
      <c r="AC4700" s="18"/>
      <c r="AE4700" s="18"/>
      <c r="AF4700" s="18"/>
      <c r="AG4700" s="18"/>
      <c r="AI4700" s="18"/>
      <c r="AK4700" s="18"/>
      <c r="AL4700" s="18"/>
      <c r="AN4700" s="36"/>
      <c r="AO4700" s="36"/>
      <c r="AP4700" s="36"/>
      <c r="AQ4700" s="36"/>
      <c r="AR4700" s="36"/>
      <c r="AS4700" s="18"/>
      <c r="AT4700" s="18"/>
      <c r="AU4700" s="18"/>
      <c r="AV4700" s="18"/>
      <c r="AW4700" s="18"/>
      <c r="AX4700" s="18"/>
      <c r="AY4700" s="18"/>
      <c r="AZ4700" s="18"/>
      <c r="BA4700" s="18"/>
      <c r="BB4700" s="18"/>
      <c r="BC4700" s="18"/>
      <c r="BD4700" s="18"/>
      <c r="BE4700" s="18"/>
      <c r="BF4700" s="18"/>
      <c r="BG4700" s="18"/>
      <c r="BH4700" s="18"/>
      <c r="BI4700" s="18"/>
      <c r="BJ4700" s="18"/>
      <c r="BK4700" s="18"/>
      <c r="BL4700" s="18"/>
      <c r="BM4700" s="18"/>
      <c r="BN4700" s="18"/>
      <c r="BO4700" s="18"/>
      <c r="BP4700" s="18"/>
      <c r="BQ4700" s="18"/>
    </row>
    <row r="4701" spans="6:69" x14ac:dyDescent="0.25">
      <c r="F4701" s="18"/>
      <c r="G4701" s="18"/>
      <c r="H4701" s="252"/>
      <c r="I4701" s="18"/>
      <c r="J4701" s="18"/>
      <c r="W4701" s="215"/>
      <c r="X4701" s="18"/>
      <c r="Y4701" s="31"/>
      <c r="Z4701" s="31"/>
      <c r="AA4701" s="43"/>
      <c r="AB4701" s="18"/>
      <c r="AC4701" s="18"/>
      <c r="AE4701" s="18"/>
      <c r="AF4701" s="18"/>
      <c r="AG4701" s="18"/>
      <c r="AI4701" s="18"/>
      <c r="AK4701" s="18"/>
      <c r="AL4701" s="18"/>
      <c r="AN4701" s="36"/>
      <c r="AO4701" s="36"/>
      <c r="AP4701" s="36"/>
      <c r="AQ4701" s="36"/>
      <c r="AR4701" s="36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G4701" s="18"/>
      <c r="BH4701" s="18"/>
      <c r="BI4701" s="18"/>
      <c r="BJ4701" s="18"/>
      <c r="BK4701" s="18"/>
      <c r="BL4701" s="18"/>
      <c r="BM4701" s="18"/>
      <c r="BN4701" s="18"/>
      <c r="BO4701" s="18"/>
      <c r="BP4701" s="18"/>
      <c r="BQ4701" s="18"/>
    </row>
    <row r="4702" spans="6:69" x14ac:dyDescent="0.25">
      <c r="F4702" s="18"/>
      <c r="G4702" s="18"/>
      <c r="H4702" s="252"/>
      <c r="I4702" s="18"/>
      <c r="J4702" s="18"/>
      <c r="W4702" s="215"/>
      <c r="X4702" s="18"/>
      <c r="Y4702" s="31"/>
      <c r="Z4702" s="31"/>
      <c r="AA4702" s="43"/>
      <c r="AB4702" s="18"/>
      <c r="AC4702" s="18"/>
      <c r="AE4702" s="18"/>
      <c r="AF4702" s="18"/>
      <c r="AG4702" s="18"/>
      <c r="AI4702" s="18"/>
      <c r="AK4702" s="18"/>
      <c r="AL4702" s="18"/>
      <c r="AN4702" s="36"/>
      <c r="AO4702" s="36"/>
      <c r="AP4702" s="36"/>
      <c r="AQ4702" s="36"/>
      <c r="AR4702" s="36"/>
      <c r="AS4702" s="18"/>
      <c r="AT4702" s="18"/>
      <c r="AU4702" s="18"/>
      <c r="AV4702" s="18"/>
      <c r="AW4702" s="18"/>
      <c r="AX4702" s="18"/>
      <c r="AY4702" s="18"/>
      <c r="AZ4702" s="18"/>
      <c r="BA4702" s="18"/>
      <c r="BB4702" s="18"/>
      <c r="BC4702" s="18"/>
      <c r="BD4702" s="18"/>
      <c r="BE4702" s="18"/>
      <c r="BF4702" s="18"/>
      <c r="BG4702" s="18"/>
      <c r="BH4702" s="18"/>
      <c r="BI4702" s="18"/>
      <c r="BJ4702" s="18"/>
      <c r="BK4702" s="18"/>
      <c r="BL4702" s="18"/>
      <c r="BM4702" s="18"/>
      <c r="BN4702" s="18"/>
      <c r="BO4702" s="18"/>
      <c r="BP4702" s="18"/>
      <c r="BQ4702" s="18"/>
    </row>
    <row r="4703" spans="6:69" x14ac:dyDescent="0.25">
      <c r="F4703" s="18"/>
      <c r="G4703" s="18"/>
      <c r="H4703" s="252"/>
      <c r="I4703" s="18"/>
      <c r="J4703" s="18"/>
      <c r="W4703" s="215"/>
      <c r="X4703" s="18"/>
      <c r="Y4703" s="31"/>
      <c r="Z4703" s="31"/>
      <c r="AA4703" s="43"/>
      <c r="AB4703" s="18"/>
      <c r="AC4703" s="18"/>
      <c r="AE4703" s="18"/>
      <c r="AF4703" s="18"/>
      <c r="AG4703" s="18"/>
      <c r="AI4703" s="18"/>
      <c r="AK4703" s="18"/>
      <c r="AL4703" s="18"/>
      <c r="AN4703" s="36"/>
      <c r="AO4703" s="36"/>
      <c r="AP4703" s="36"/>
      <c r="AQ4703" s="36"/>
      <c r="AR4703" s="36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G4703" s="18"/>
      <c r="BH4703" s="18"/>
      <c r="BI4703" s="18"/>
      <c r="BJ4703" s="18"/>
      <c r="BK4703" s="18"/>
      <c r="BL4703" s="18"/>
      <c r="BM4703" s="18"/>
      <c r="BN4703" s="18"/>
      <c r="BO4703" s="18"/>
      <c r="BP4703" s="18"/>
      <c r="BQ4703" s="18"/>
    </row>
    <row r="4704" spans="6:69" x14ac:dyDescent="0.25">
      <c r="F4704" s="18"/>
      <c r="G4704" s="18"/>
      <c r="H4704" s="252"/>
      <c r="I4704" s="18"/>
      <c r="J4704" s="18"/>
      <c r="W4704" s="215"/>
      <c r="X4704" s="18"/>
      <c r="Y4704" s="31"/>
      <c r="Z4704" s="31"/>
      <c r="AA4704" s="43"/>
      <c r="AB4704" s="18"/>
      <c r="AC4704" s="18"/>
      <c r="AE4704" s="18"/>
      <c r="AF4704" s="18"/>
      <c r="AG4704" s="18"/>
      <c r="AI4704" s="18"/>
      <c r="AK4704" s="18"/>
      <c r="AL4704" s="18"/>
      <c r="AN4704" s="36"/>
      <c r="AO4704" s="36"/>
      <c r="AP4704" s="36"/>
      <c r="AQ4704" s="36"/>
      <c r="AR4704" s="36"/>
      <c r="AS4704" s="18"/>
      <c r="AT4704" s="18"/>
      <c r="AU4704" s="18"/>
      <c r="AV4704" s="18"/>
      <c r="AW4704" s="18"/>
      <c r="AX4704" s="18"/>
      <c r="AY4704" s="18"/>
      <c r="AZ4704" s="18"/>
      <c r="BA4704" s="18"/>
      <c r="BB4704" s="18"/>
      <c r="BC4704" s="18"/>
      <c r="BD4704" s="18"/>
      <c r="BE4704" s="18"/>
      <c r="BF4704" s="18"/>
      <c r="BG4704" s="18"/>
      <c r="BH4704" s="18"/>
      <c r="BI4704" s="18"/>
      <c r="BJ4704" s="18"/>
      <c r="BK4704" s="18"/>
      <c r="BL4704" s="18"/>
      <c r="BM4704" s="18"/>
      <c r="BN4704" s="18"/>
      <c r="BO4704" s="18"/>
      <c r="BP4704" s="18"/>
      <c r="BQ4704" s="18"/>
    </row>
    <row r="4705" spans="6:69" x14ac:dyDescent="0.25">
      <c r="F4705" s="18"/>
      <c r="G4705" s="18"/>
      <c r="H4705" s="252"/>
      <c r="I4705" s="18"/>
      <c r="J4705" s="18"/>
      <c r="W4705" s="215"/>
      <c r="X4705" s="18"/>
      <c r="Y4705" s="31"/>
      <c r="Z4705" s="31"/>
      <c r="AA4705" s="43"/>
      <c r="AB4705" s="18"/>
      <c r="AC4705" s="18"/>
      <c r="AE4705" s="18"/>
      <c r="AF4705" s="18"/>
      <c r="AG4705" s="18"/>
      <c r="AI4705" s="18"/>
      <c r="AK4705" s="18"/>
      <c r="AL4705" s="18"/>
      <c r="AN4705" s="36"/>
      <c r="AO4705" s="36"/>
      <c r="AP4705" s="36"/>
      <c r="AQ4705" s="36"/>
      <c r="AR4705" s="36"/>
      <c r="AS4705" s="18"/>
      <c r="AT4705" s="18"/>
      <c r="AU4705" s="18"/>
      <c r="AV4705" s="18"/>
      <c r="AW4705" s="18"/>
      <c r="AX4705" s="18"/>
      <c r="AY4705" s="18"/>
      <c r="AZ4705" s="18"/>
      <c r="BA4705" s="18"/>
      <c r="BB4705" s="18"/>
      <c r="BC4705" s="18"/>
      <c r="BD4705" s="18"/>
      <c r="BE4705" s="18"/>
      <c r="BF4705" s="18"/>
      <c r="BG4705" s="18"/>
      <c r="BH4705" s="18"/>
      <c r="BI4705" s="18"/>
      <c r="BJ4705" s="18"/>
      <c r="BK4705" s="18"/>
      <c r="BL4705" s="18"/>
      <c r="BM4705" s="18"/>
      <c r="BN4705" s="18"/>
      <c r="BO4705" s="18"/>
      <c r="BP4705" s="18"/>
      <c r="BQ4705" s="18"/>
    </row>
    <row r="4706" spans="6:69" x14ac:dyDescent="0.25">
      <c r="F4706" s="18"/>
      <c r="G4706" s="18"/>
      <c r="H4706" s="252"/>
      <c r="I4706" s="18"/>
      <c r="J4706" s="18"/>
      <c r="W4706" s="215"/>
      <c r="X4706" s="18"/>
      <c r="Y4706" s="31"/>
      <c r="Z4706" s="31"/>
      <c r="AA4706" s="43"/>
      <c r="AB4706" s="18"/>
      <c r="AC4706" s="18"/>
      <c r="AE4706" s="18"/>
      <c r="AF4706" s="18"/>
      <c r="AG4706" s="18"/>
      <c r="AI4706" s="18"/>
      <c r="AK4706" s="18"/>
      <c r="AL4706" s="18"/>
      <c r="AN4706" s="36"/>
      <c r="AO4706" s="36"/>
      <c r="AP4706" s="36"/>
      <c r="AQ4706" s="36"/>
      <c r="AR4706" s="36"/>
      <c r="AS4706" s="18"/>
      <c r="AT4706" s="18"/>
      <c r="AU4706" s="18"/>
      <c r="AV4706" s="18"/>
      <c r="AW4706" s="18"/>
      <c r="AX4706" s="18"/>
      <c r="AY4706" s="18"/>
      <c r="AZ4706" s="18"/>
      <c r="BA4706" s="18"/>
      <c r="BB4706" s="18"/>
      <c r="BC4706" s="18"/>
      <c r="BD4706" s="18"/>
      <c r="BE4706" s="18"/>
      <c r="BF4706" s="18"/>
      <c r="BG4706" s="18"/>
      <c r="BH4706" s="18"/>
      <c r="BI4706" s="18"/>
      <c r="BJ4706" s="18"/>
      <c r="BK4706" s="18"/>
      <c r="BL4706" s="18"/>
      <c r="BM4706" s="18"/>
      <c r="BN4706" s="18"/>
      <c r="BO4706" s="18"/>
      <c r="BP4706" s="18"/>
      <c r="BQ4706" s="18"/>
    </row>
    <row r="4707" spans="6:69" x14ac:dyDescent="0.25">
      <c r="F4707" s="18"/>
      <c r="G4707" s="18"/>
      <c r="H4707" s="252"/>
      <c r="I4707" s="18"/>
      <c r="J4707" s="18"/>
      <c r="W4707" s="215"/>
      <c r="X4707" s="18"/>
      <c r="Y4707" s="31"/>
      <c r="Z4707" s="31"/>
      <c r="AA4707" s="43"/>
      <c r="AB4707" s="18"/>
      <c r="AC4707" s="18"/>
      <c r="AE4707" s="18"/>
      <c r="AF4707" s="18"/>
      <c r="AG4707" s="18"/>
      <c r="AI4707" s="18"/>
      <c r="AK4707" s="18"/>
      <c r="AL4707" s="18"/>
      <c r="AN4707" s="36"/>
      <c r="AO4707" s="36"/>
      <c r="AP4707" s="36"/>
      <c r="AQ4707" s="36"/>
      <c r="AR4707" s="36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G4707" s="18"/>
      <c r="BH4707" s="18"/>
      <c r="BI4707" s="18"/>
      <c r="BJ4707" s="18"/>
      <c r="BK4707" s="18"/>
      <c r="BL4707" s="18"/>
      <c r="BM4707" s="18"/>
      <c r="BN4707" s="18"/>
      <c r="BO4707" s="18"/>
      <c r="BP4707" s="18"/>
      <c r="BQ4707" s="18"/>
    </row>
    <row r="4708" spans="6:69" x14ac:dyDescent="0.25">
      <c r="F4708" s="18"/>
      <c r="G4708" s="18"/>
      <c r="H4708" s="252"/>
      <c r="I4708" s="18"/>
      <c r="J4708" s="18"/>
      <c r="W4708" s="215"/>
      <c r="X4708" s="18"/>
      <c r="Y4708" s="31"/>
      <c r="Z4708" s="31"/>
      <c r="AA4708" s="43"/>
      <c r="AB4708" s="18"/>
      <c r="AC4708" s="18"/>
      <c r="AE4708" s="18"/>
      <c r="AF4708" s="18"/>
      <c r="AG4708" s="18"/>
      <c r="AI4708" s="18"/>
      <c r="AK4708" s="18"/>
      <c r="AL4708" s="18"/>
      <c r="AN4708" s="36"/>
      <c r="AO4708" s="36"/>
      <c r="AP4708" s="36"/>
      <c r="AQ4708" s="36"/>
      <c r="AR4708" s="36"/>
      <c r="AS4708" s="18"/>
      <c r="AT4708" s="18"/>
      <c r="AU4708" s="18"/>
      <c r="AV4708" s="18"/>
      <c r="AW4708" s="18"/>
      <c r="AX4708" s="18"/>
      <c r="AY4708" s="18"/>
      <c r="AZ4708" s="18"/>
      <c r="BA4708" s="18"/>
      <c r="BB4708" s="18"/>
      <c r="BC4708" s="18"/>
      <c r="BD4708" s="18"/>
      <c r="BE4708" s="18"/>
      <c r="BF4708" s="18"/>
      <c r="BG4708" s="18"/>
      <c r="BH4708" s="18"/>
      <c r="BI4708" s="18"/>
      <c r="BJ4708" s="18"/>
      <c r="BK4708" s="18"/>
      <c r="BL4708" s="18"/>
      <c r="BM4708" s="18"/>
      <c r="BN4708" s="18"/>
      <c r="BO4708" s="18"/>
      <c r="BP4708" s="18"/>
      <c r="BQ4708" s="18"/>
    </row>
    <row r="4709" spans="6:69" x14ac:dyDescent="0.25">
      <c r="F4709" s="18"/>
      <c r="G4709" s="18"/>
      <c r="H4709" s="252"/>
      <c r="I4709" s="18"/>
      <c r="J4709" s="18"/>
      <c r="W4709" s="215"/>
      <c r="X4709" s="18"/>
      <c r="Y4709" s="31"/>
      <c r="Z4709" s="31"/>
      <c r="AA4709" s="43"/>
      <c r="AB4709" s="18"/>
      <c r="AC4709" s="18"/>
      <c r="AE4709" s="18"/>
      <c r="AF4709" s="18"/>
      <c r="AG4709" s="18"/>
      <c r="AI4709" s="18"/>
      <c r="AK4709" s="18"/>
      <c r="AL4709" s="18"/>
      <c r="AN4709" s="36"/>
      <c r="AO4709" s="36"/>
      <c r="AP4709" s="36"/>
      <c r="AQ4709" s="36"/>
      <c r="AR4709" s="36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G4709" s="18"/>
      <c r="BH4709" s="18"/>
      <c r="BI4709" s="18"/>
      <c r="BJ4709" s="18"/>
      <c r="BK4709" s="18"/>
      <c r="BL4709" s="18"/>
      <c r="BM4709" s="18"/>
      <c r="BN4709" s="18"/>
      <c r="BO4709" s="18"/>
      <c r="BP4709" s="18"/>
      <c r="BQ4709" s="18"/>
    </row>
    <row r="4710" spans="6:69" x14ac:dyDescent="0.25">
      <c r="F4710" s="18"/>
      <c r="G4710" s="18"/>
      <c r="H4710" s="252"/>
      <c r="I4710" s="18"/>
      <c r="J4710" s="18"/>
      <c r="W4710" s="215"/>
      <c r="X4710" s="18"/>
      <c r="Y4710" s="31"/>
      <c r="Z4710" s="31"/>
      <c r="AA4710" s="43"/>
      <c r="AB4710" s="18"/>
      <c r="AC4710" s="18"/>
      <c r="AE4710" s="18"/>
      <c r="AF4710" s="18"/>
      <c r="AG4710" s="18"/>
      <c r="AI4710" s="18"/>
      <c r="AK4710" s="18"/>
      <c r="AL4710" s="18"/>
      <c r="AN4710" s="36"/>
      <c r="AO4710" s="36"/>
      <c r="AP4710" s="36"/>
      <c r="AQ4710" s="36"/>
      <c r="AR4710" s="36"/>
      <c r="AS4710" s="18"/>
      <c r="AT4710" s="18"/>
      <c r="AU4710" s="18"/>
      <c r="AV4710" s="18"/>
      <c r="AW4710" s="18"/>
      <c r="AX4710" s="18"/>
      <c r="AY4710" s="18"/>
      <c r="AZ4710" s="18"/>
      <c r="BA4710" s="18"/>
      <c r="BB4710" s="18"/>
      <c r="BC4710" s="18"/>
      <c r="BD4710" s="18"/>
      <c r="BE4710" s="18"/>
      <c r="BF4710" s="18"/>
      <c r="BG4710" s="18"/>
      <c r="BH4710" s="18"/>
      <c r="BI4710" s="18"/>
      <c r="BJ4710" s="18"/>
      <c r="BK4710" s="18"/>
      <c r="BL4710" s="18"/>
      <c r="BM4710" s="18"/>
      <c r="BN4710" s="18"/>
      <c r="BO4710" s="18"/>
      <c r="BP4710" s="18"/>
      <c r="BQ4710" s="18"/>
    </row>
    <row r="4711" spans="6:69" x14ac:dyDescent="0.25">
      <c r="F4711" s="18"/>
      <c r="G4711" s="18"/>
      <c r="H4711" s="252"/>
      <c r="I4711" s="18"/>
      <c r="J4711" s="18"/>
      <c r="W4711" s="215"/>
      <c r="X4711" s="18"/>
      <c r="Y4711" s="31"/>
      <c r="Z4711" s="31"/>
      <c r="AA4711" s="43"/>
      <c r="AB4711" s="18"/>
      <c r="AC4711" s="18"/>
      <c r="AE4711" s="18"/>
      <c r="AF4711" s="18"/>
      <c r="AG4711" s="18"/>
      <c r="AI4711" s="18"/>
      <c r="AK4711" s="18"/>
      <c r="AL4711" s="18"/>
      <c r="AN4711" s="36"/>
      <c r="AO4711" s="36"/>
      <c r="AP4711" s="36"/>
      <c r="AQ4711" s="36"/>
      <c r="AR4711" s="36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G4711" s="18"/>
      <c r="BH4711" s="18"/>
      <c r="BI4711" s="18"/>
      <c r="BJ4711" s="18"/>
      <c r="BK4711" s="18"/>
      <c r="BL4711" s="18"/>
      <c r="BM4711" s="18"/>
      <c r="BN4711" s="18"/>
      <c r="BO4711" s="18"/>
      <c r="BP4711" s="18"/>
      <c r="BQ4711" s="18"/>
    </row>
    <row r="4712" spans="6:69" x14ac:dyDescent="0.25">
      <c r="F4712" s="18"/>
      <c r="G4712" s="18"/>
      <c r="H4712" s="252"/>
      <c r="I4712" s="18"/>
      <c r="J4712" s="18"/>
      <c r="W4712" s="215"/>
      <c r="X4712" s="18"/>
      <c r="Y4712" s="31"/>
      <c r="Z4712" s="31"/>
      <c r="AA4712" s="43"/>
      <c r="AB4712" s="18"/>
      <c r="AC4712" s="18"/>
      <c r="AE4712" s="18"/>
      <c r="AF4712" s="18"/>
      <c r="AG4712" s="18"/>
      <c r="AI4712" s="18"/>
      <c r="AK4712" s="18"/>
      <c r="AL4712" s="18"/>
      <c r="AN4712" s="36"/>
      <c r="AO4712" s="36"/>
      <c r="AP4712" s="36"/>
      <c r="AQ4712" s="36"/>
      <c r="AR4712" s="36"/>
      <c r="AS4712" s="18"/>
      <c r="AT4712" s="18"/>
      <c r="AU4712" s="18"/>
      <c r="AV4712" s="18"/>
      <c r="AW4712" s="18"/>
      <c r="AX4712" s="18"/>
      <c r="AY4712" s="18"/>
      <c r="AZ4712" s="18"/>
      <c r="BA4712" s="18"/>
      <c r="BB4712" s="18"/>
      <c r="BC4712" s="18"/>
      <c r="BD4712" s="18"/>
      <c r="BE4712" s="18"/>
      <c r="BF4712" s="18"/>
      <c r="BG4712" s="18"/>
      <c r="BH4712" s="18"/>
      <c r="BI4712" s="18"/>
      <c r="BJ4712" s="18"/>
      <c r="BK4712" s="18"/>
      <c r="BL4712" s="18"/>
      <c r="BM4712" s="18"/>
      <c r="BN4712" s="18"/>
      <c r="BO4712" s="18"/>
      <c r="BP4712" s="18"/>
      <c r="BQ4712" s="18"/>
    </row>
    <row r="4713" spans="6:69" x14ac:dyDescent="0.25">
      <c r="F4713" s="18"/>
      <c r="G4713" s="18"/>
      <c r="H4713" s="252"/>
      <c r="I4713" s="18"/>
      <c r="J4713" s="18"/>
      <c r="W4713" s="215"/>
      <c r="X4713" s="18"/>
      <c r="Y4713" s="31"/>
      <c r="Z4713" s="31"/>
      <c r="AA4713" s="43"/>
      <c r="AB4713" s="18"/>
      <c r="AC4713" s="18"/>
      <c r="AE4713" s="18"/>
      <c r="AF4713" s="18"/>
      <c r="AG4713" s="18"/>
      <c r="AI4713" s="18"/>
      <c r="AK4713" s="18"/>
      <c r="AL4713" s="18"/>
      <c r="AN4713" s="36"/>
      <c r="AO4713" s="36"/>
      <c r="AP4713" s="36"/>
      <c r="AQ4713" s="36"/>
      <c r="AR4713" s="36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G4713" s="18"/>
      <c r="BH4713" s="18"/>
      <c r="BI4713" s="18"/>
      <c r="BJ4713" s="18"/>
      <c r="BK4713" s="18"/>
      <c r="BL4713" s="18"/>
      <c r="BM4713" s="18"/>
      <c r="BN4713" s="18"/>
      <c r="BO4713" s="18"/>
      <c r="BP4713" s="18"/>
      <c r="BQ4713" s="18"/>
    </row>
    <row r="4714" spans="6:69" x14ac:dyDescent="0.25">
      <c r="F4714" s="18"/>
      <c r="G4714" s="18"/>
      <c r="H4714" s="252"/>
      <c r="I4714" s="18"/>
      <c r="J4714" s="18"/>
      <c r="W4714" s="215"/>
      <c r="X4714" s="18"/>
      <c r="Y4714" s="31"/>
      <c r="Z4714" s="31"/>
      <c r="AA4714" s="43"/>
      <c r="AB4714" s="18"/>
      <c r="AC4714" s="18"/>
      <c r="AE4714" s="18"/>
      <c r="AF4714" s="18"/>
      <c r="AG4714" s="18"/>
      <c r="AI4714" s="18"/>
      <c r="AK4714" s="18"/>
      <c r="AL4714" s="18"/>
      <c r="AN4714" s="36"/>
      <c r="AO4714" s="36"/>
      <c r="AP4714" s="36"/>
      <c r="AQ4714" s="36"/>
      <c r="AR4714" s="36"/>
      <c r="AS4714" s="18"/>
      <c r="AT4714" s="18"/>
      <c r="AU4714" s="18"/>
      <c r="AV4714" s="18"/>
      <c r="AW4714" s="18"/>
      <c r="AX4714" s="18"/>
      <c r="AY4714" s="18"/>
      <c r="AZ4714" s="18"/>
      <c r="BA4714" s="18"/>
      <c r="BB4714" s="18"/>
      <c r="BC4714" s="18"/>
      <c r="BD4714" s="18"/>
      <c r="BE4714" s="18"/>
      <c r="BF4714" s="18"/>
      <c r="BG4714" s="18"/>
      <c r="BH4714" s="18"/>
      <c r="BI4714" s="18"/>
      <c r="BJ4714" s="18"/>
      <c r="BK4714" s="18"/>
      <c r="BL4714" s="18"/>
      <c r="BM4714" s="18"/>
      <c r="BN4714" s="18"/>
      <c r="BO4714" s="18"/>
      <c r="BP4714" s="18"/>
      <c r="BQ4714" s="18"/>
    </row>
    <row r="4715" spans="6:69" x14ac:dyDescent="0.25">
      <c r="F4715" s="18"/>
      <c r="G4715" s="18"/>
      <c r="H4715" s="252"/>
      <c r="I4715" s="18"/>
      <c r="J4715" s="18"/>
      <c r="W4715" s="215"/>
      <c r="X4715" s="18"/>
      <c r="Y4715" s="31"/>
      <c r="Z4715" s="31"/>
      <c r="AA4715" s="43"/>
      <c r="AB4715" s="18"/>
      <c r="AC4715" s="18"/>
      <c r="AE4715" s="18"/>
      <c r="AF4715" s="18"/>
      <c r="AG4715" s="18"/>
      <c r="AI4715" s="18"/>
      <c r="AK4715" s="18"/>
      <c r="AL4715" s="18"/>
      <c r="AN4715" s="36"/>
      <c r="AO4715" s="36"/>
      <c r="AP4715" s="36"/>
      <c r="AQ4715" s="36"/>
      <c r="AR4715" s="36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G4715" s="18"/>
      <c r="BH4715" s="18"/>
      <c r="BI4715" s="18"/>
      <c r="BJ4715" s="18"/>
      <c r="BK4715" s="18"/>
      <c r="BL4715" s="18"/>
      <c r="BM4715" s="18"/>
      <c r="BN4715" s="18"/>
      <c r="BO4715" s="18"/>
      <c r="BP4715" s="18"/>
      <c r="BQ4715" s="18"/>
    </row>
    <row r="4716" spans="6:69" x14ac:dyDescent="0.25">
      <c r="F4716" s="18"/>
      <c r="G4716" s="18"/>
      <c r="H4716" s="252"/>
      <c r="I4716" s="18"/>
      <c r="J4716" s="18"/>
      <c r="W4716" s="215"/>
      <c r="X4716" s="18"/>
      <c r="Y4716" s="31"/>
      <c r="Z4716" s="31"/>
      <c r="AA4716" s="43"/>
      <c r="AB4716" s="18"/>
      <c r="AC4716" s="18"/>
      <c r="AE4716" s="18"/>
      <c r="AF4716" s="18"/>
      <c r="AG4716" s="18"/>
      <c r="AI4716" s="18"/>
      <c r="AK4716" s="18"/>
      <c r="AL4716" s="18"/>
      <c r="AN4716" s="36"/>
      <c r="AO4716" s="36"/>
      <c r="AP4716" s="36"/>
      <c r="AQ4716" s="36"/>
      <c r="AR4716" s="36"/>
      <c r="AS4716" s="18"/>
      <c r="AT4716" s="18"/>
      <c r="AU4716" s="18"/>
      <c r="AV4716" s="18"/>
      <c r="AW4716" s="18"/>
      <c r="AX4716" s="18"/>
      <c r="AY4716" s="18"/>
      <c r="AZ4716" s="18"/>
      <c r="BA4716" s="18"/>
      <c r="BB4716" s="18"/>
      <c r="BC4716" s="18"/>
      <c r="BD4716" s="18"/>
      <c r="BE4716" s="18"/>
      <c r="BF4716" s="18"/>
      <c r="BG4716" s="18"/>
      <c r="BH4716" s="18"/>
      <c r="BI4716" s="18"/>
      <c r="BJ4716" s="18"/>
      <c r="BK4716" s="18"/>
      <c r="BL4716" s="18"/>
      <c r="BM4716" s="18"/>
      <c r="BN4716" s="18"/>
      <c r="BO4716" s="18"/>
      <c r="BP4716" s="18"/>
      <c r="BQ4716" s="18"/>
    </row>
    <row r="4717" spans="6:69" x14ac:dyDescent="0.25">
      <c r="F4717" s="18"/>
      <c r="G4717" s="18"/>
      <c r="H4717" s="252"/>
      <c r="I4717" s="18"/>
      <c r="J4717" s="18"/>
      <c r="W4717" s="215"/>
      <c r="X4717" s="18"/>
      <c r="Y4717" s="31"/>
      <c r="Z4717" s="31"/>
      <c r="AA4717" s="43"/>
      <c r="AB4717" s="18"/>
      <c r="AC4717" s="18"/>
      <c r="AE4717" s="18"/>
      <c r="AF4717" s="18"/>
      <c r="AG4717" s="18"/>
      <c r="AI4717" s="18"/>
      <c r="AK4717" s="18"/>
      <c r="AL4717" s="18"/>
      <c r="AN4717" s="36"/>
      <c r="AO4717" s="36"/>
      <c r="AP4717" s="36"/>
      <c r="AQ4717" s="36"/>
      <c r="AR4717" s="36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G4717" s="18"/>
      <c r="BH4717" s="18"/>
      <c r="BI4717" s="18"/>
      <c r="BJ4717" s="18"/>
      <c r="BK4717" s="18"/>
      <c r="BL4717" s="18"/>
      <c r="BM4717" s="18"/>
      <c r="BN4717" s="18"/>
      <c r="BO4717" s="18"/>
      <c r="BP4717" s="18"/>
      <c r="BQ4717" s="18"/>
    </row>
    <row r="4718" spans="6:69" x14ac:dyDescent="0.25">
      <c r="F4718" s="18"/>
      <c r="G4718" s="18"/>
      <c r="H4718" s="252"/>
      <c r="I4718" s="18"/>
      <c r="J4718" s="18"/>
      <c r="W4718" s="215"/>
      <c r="X4718" s="18"/>
      <c r="Y4718" s="31"/>
      <c r="Z4718" s="31"/>
      <c r="AA4718" s="43"/>
      <c r="AB4718" s="18"/>
      <c r="AC4718" s="18"/>
      <c r="AE4718" s="18"/>
      <c r="AF4718" s="18"/>
      <c r="AG4718" s="18"/>
      <c r="AI4718" s="18"/>
      <c r="AK4718" s="18"/>
      <c r="AL4718" s="18"/>
      <c r="AN4718" s="36"/>
      <c r="AO4718" s="36"/>
      <c r="AP4718" s="36"/>
      <c r="AQ4718" s="36"/>
      <c r="AR4718" s="36"/>
      <c r="AS4718" s="18"/>
      <c r="AT4718" s="18"/>
      <c r="AU4718" s="18"/>
      <c r="AV4718" s="18"/>
      <c r="AW4718" s="18"/>
      <c r="AX4718" s="18"/>
      <c r="AY4718" s="18"/>
      <c r="AZ4718" s="18"/>
      <c r="BA4718" s="18"/>
      <c r="BB4718" s="18"/>
      <c r="BC4718" s="18"/>
      <c r="BD4718" s="18"/>
      <c r="BE4718" s="18"/>
      <c r="BF4718" s="18"/>
      <c r="BG4718" s="18"/>
      <c r="BH4718" s="18"/>
      <c r="BI4718" s="18"/>
      <c r="BJ4718" s="18"/>
      <c r="BK4718" s="18"/>
      <c r="BL4718" s="18"/>
      <c r="BM4718" s="18"/>
      <c r="BN4718" s="18"/>
      <c r="BO4718" s="18"/>
      <c r="BP4718" s="18"/>
      <c r="BQ4718" s="18"/>
    </row>
    <row r="4719" spans="6:69" x14ac:dyDescent="0.25">
      <c r="F4719" s="18"/>
      <c r="G4719" s="18"/>
      <c r="H4719" s="252"/>
      <c r="I4719" s="18"/>
      <c r="J4719" s="18"/>
      <c r="W4719" s="215"/>
      <c r="X4719" s="18"/>
      <c r="Y4719" s="31"/>
      <c r="Z4719" s="31"/>
      <c r="AA4719" s="43"/>
      <c r="AB4719" s="18"/>
      <c r="AC4719" s="18"/>
      <c r="AE4719" s="18"/>
      <c r="AF4719" s="18"/>
      <c r="AG4719" s="18"/>
      <c r="AI4719" s="18"/>
      <c r="AK4719" s="18"/>
      <c r="AL4719" s="18"/>
      <c r="AN4719" s="36"/>
      <c r="AO4719" s="36"/>
      <c r="AP4719" s="36"/>
      <c r="AQ4719" s="36"/>
      <c r="AR4719" s="36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G4719" s="18"/>
      <c r="BH4719" s="18"/>
      <c r="BI4719" s="18"/>
      <c r="BJ4719" s="18"/>
      <c r="BK4719" s="18"/>
      <c r="BL4719" s="18"/>
      <c r="BM4719" s="18"/>
      <c r="BN4719" s="18"/>
      <c r="BO4719" s="18"/>
      <c r="BP4719" s="18"/>
      <c r="BQ4719" s="18"/>
    </row>
    <row r="4720" spans="6:69" x14ac:dyDescent="0.25">
      <c r="F4720" s="18"/>
      <c r="G4720" s="18"/>
      <c r="H4720" s="252"/>
      <c r="I4720" s="18"/>
      <c r="J4720" s="18"/>
      <c r="W4720" s="215"/>
      <c r="X4720" s="18"/>
      <c r="Y4720" s="31"/>
      <c r="Z4720" s="31"/>
      <c r="AA4720" s="43"/>
      <c r="AB4720" s="18"/>
      <c r="AC4720" s="18"/>
      <c r="AE4720" s="18"/>
      <c r="AF4720" s="18"/>
      <c r="AG4720" s="18"/>
      <c r="AI4720" s="18"/>
      <c r="AK4720" s="18"/>
      <c r="AL4720" s="18"/>
      <c r="AN4720" s="36"/>
      <c r="AO4720" s="36"/>
      <c r="AP4720" s="36"/>
      <c r="AQ4720" s="36"/>
      <c r="AR4720" s="36"/>
      <c r="AS4720" s="18"/>
      <c r="AT4720" s="18"/>
      <c r="AU4720" s="18"/>
      <c r="AV4720" s="18"/>
      <c r="AW4720" s="18"/>
      <c r="AX4720" s="18"/>
      <c r="AY4720" s="18"/>
      <c r="AZ4720" s="18"/>
      <c r="BA4720" s="18"/>
      <c r="BB4720" s="18"/>
      <c r="BC4720" s="18"/>
      <c r="BD4720" s="18"/>
      <c r="BE4720" s="18"/>
      <c r="BF4720" s="18"/>
      <c r="BG4720" s="18"/>
      <c r="BH4720" s="18"/>
      <c r="BI4720" s="18"/>
      <c r="BJ4720" s="18"/>
      <c r="BK4720" s="18"/>
      <c r="BL4720" s="18"/>
      <c r="BM4720" s="18"/>
      <c r="BN4720" s="18"/>
      <c r="BO4720" s="18"/>
      <c r="BP4720" s="18"/>
      <c r="BQ4720" s="18"/>
    </row>
    <row r="4721" spans="6:69" x14ac:dyDescent="0.25">
      <c r="F4721" s="18"/>
      <c r="G4721" s="18"/>
      <c r="H4721" s="252"/>
      <c r="I4721" s="18"/>
      <c r="J4721" s="18"/>
      <c r="W4721" s="215"/>
      <c r="X4721" s="18"/>
      <c r="Y4721" s="31"/>
      <c r="Z4721" s="31"/>
      <c r="AA4721" s="43"/>
      <c r="AB4721" s="18"/>
      <c r="AC4721" s="18"/>
      <c r="AE4721" s="18"/>
      <c r="AF4721" s="18"/>
      <c r="AG4721" s="18"/>
      <c r="AI4721" s="18"/>
      <c r="AK4721" s="18"/>
      <c r="AL4721" s="18"/>
      <c r="AN4721" s="36"/>
      <c r="AO4721" s="36"/>
      <c r="AP4721" s="36"/>
      <c r="AQ4721" s="36"/>
      <c r="AR4721" s="36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G4721" s="18"/>
      <c r="BH4721" s="18"/>
      <c r="BI4721" s="18"/>
      <c r="BJ4721" s="18"/>
      <c r="BK4721" s="18"/>
      <c r="BL4721" s="18"/>
      <c r="BM4721" s="18"/>
      <c r="BN4721" s="18"/>
      <c r="BO4721" s="18"/>
      <c r="BP4721" s="18"/>
      <c r="BQ4721" s="18"/>
    </row>
    <row r="4722" spans="6:69" x14ac:dyDescent="0.25">
      <c r="F4722" s="18"/>
      <c r="G4722" s="18"/>
      <c r="H4722" s="252"/>
      <c r="I4722" s="18"/>
      <c r="J4722" s="18"/>
      <c r="W4722" s="215"/>
      <c r="X4722" s="18"/>
      <c r="Y4722" s="31"/>
      <c r="Z4722" s="31"/>
      <c r="AA4722" s="43"/>
      <c r="AB4722" s="18"/>
      <c r="AC4722" s="18"/>
      <c r="AE4722" s="18"/>
      <c r="AF4722" s="18"/>
      <c r="AG4722" s="18"/>
      <c r="AI4722" s="18"/>
      <c r="AK4722" s="18"/>
      <c r="AL4722" s="18"/>
      <c r="AN4722" s="36"/>
      <c r="AO4722" s="36"/>
      <c r="AP4722" s="36"/>
      <c r="AQ4722" s="36"/>
      <c r="AR4722" s="36"/>
      <c r="AS4722" s="18"/>
      <c r="AT4722" s="18"/>
      <c r="AU4722" s="18"/>
      <c r="AV4722" s="18"/>
      <c r="AW4722" s="18"/>
      <c r="AX4722" s="18"/>
      <c r="AY4722" s="18"/>
      <c r="AZ4722" s="18"/>
      <c r="BA4722" s="18"/>
      <c r="BB4722" s="18"/>
      <c r="BC4722" s="18"/>
      <c r="BD4722" s="18"/>
      <c r="BE4722" s="18"/>
      <c r="BF4722" s="18"/>
      <c r="BG4722" s="18"/>
      <c r="BH4722" s="18"/>
      <c r="BI4722" s="18"/>
      <c r="BJ4722" s="18"/>
      <c r="BK4722" s="18"/>
      <c r="BL4722" s="18"/>
      <c r="BM4722" s="18"/>
      <c r="BN4722" s="18"/>
      <c r="BO4722" s="18"/>
      <c r="BP4722" s="18"/>
      <c r="BQ4722" s="18"/>
    </row>
    <row r="4723" spans="6:69" x14ac:dyDescent="0.25">
      <c r="F4723" s="18"/>
      <c r="G4723" s="18"/>
      <c r="H4723" s="252"/>
      <c r="I4723" s="18"/>
      <c r="J4723" s="18"/>
      <c r="W4723" s="215"/>
      <c r="X4723" s="18"/>
      <c r="Y4723" s="31"/>
      <c r="Z4723" s="31"/>
      <c r="AA4723" s="43"/>
      <c r="AB4723" s="18"/>
      <c r="AC4723" s="18"/>
      <c r="AE4723" s="18"/>
      <c r="AF4723" s="18"/>
      <c r="AG4723" s="18"/>
      <c r="AI4723" s="18"/>
      <c r="AK4723" s="18"/>
      <c r="AL4723" s="18"/>
      <c r="AN4723" s="36"/>
      <c r="AO4723" s="36"/>
      <c r="AP4723" s="36"/>
      <c r="AQ4723" s="36"/>
      <c r="AR4723" s="36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G4723" s="18"/>
      <c r="BH4723" s="18"/>
      <c r="BI4723" s="18"/>
      <c r="BJ4723" s="18"/>
      <c r="BK4723" s="18"/>
      <c r="BL4723" s="18"/>
      <c r="BM4723" s="18"/>
      <c r="BN4723" s="18"/>
      <c r="BO4723" s="18"/>
      <c r="BP4723" s="18"/>
      <c r="BQ4723" s="18"/>
    </row>
    <row r="4724" spans="6:69" x14ac:dyDescent="0.25">
      <c r="F4724" s="18"/>
      <c r="G4724" s="18"/>
      <c r="H4724" s="252"/>
      <c r="I4724" s="18"/>
      <c r="J4724" s="18"/>
      <c r="W4724" s="215"/>
      <c r="X4724" s="18"/>
      <c r="Y4724" s="31"/>
      <c r="Z4724" s="31"/>
      <c r="AA4724" s="43"/>
      <c r="AB4724" s="18"/>
      <c r="AC4724" s="18"/>
      <c r="AE4724" s="18"/>
      <c r="AF4724" s="18"/>
      <c r="AG4724" s="18"/>
      <c r="AI4724" s="18"/>
      <c r="AK4724" s="18"/>
      <c r="AL4724" s="18"/>
      <c r="AN4724" s="36"/>
      <c r="AO4724" s="36"/>
      <c r="AP4724" s="36"/>
      <c r="AQ4724" s="36"/>
      <c r="AR4724" s="36"/>
      <c r="AS4724" s="18"/>
      <c r="AT4724" s="18"/>
      <c r="AU4724" s="18"/>
      <c r="AV4724" s="18"/>
      <c r="AW4724" s="18"/>
      <c r="AX4724" s="18"/>
      <c r="AY4724" s="18"/>
      <c r="AZ4724" s="18"/>
      <c r="BA4724" s="18"/>
      <c r="BB4724" s="18"/>
      <c r="BC4724" s="18"/>
      <c r="BD4724" s="18"/>
      <c r="BE4724" s="18"/>
      <c r="BF4724" s="18"/>
      <c r="BG4724" s="18"/>
      <c r="BH4724" s="18"/>
      <c r="BI4724" s="18"/>
      <c r="BJ4724" s="18"/>
      <c r="BK4724" s="18"/>
      <c r="BL4724" s="18"/>
      <c r="BM4724" s="18"/>
      <c r="BN4724" s="18"/>
      <c r="BO4724" s="18"/>
      <c r="BP4724" s="18"/>
      <c r="BQ4724" s="18"/>
    </row>
    <row r="4725" spans="6:69" x14ac:dyDescent="0.25">
      <c r="F4725" s="18"/>
      <c r="G4725" s="18"/>
      <c r="H4725" s="252"/>
      <c r="I4725" s="18"/>
      <c r="J4725" s="18"/>
      <c r="W4725" s="215"/>
      <c r="X4725" s="18"/>
      <c r="Y4725" s="31"/>
      <c r="Z4725" s="31"/>
      <c r="AA4725" s="43"/>
      <c r="AB4725" s="18"/>
      <c r="AC4725" s="18"/>
      <c r="AE4725" s="18"/>
      <c r="AF4725" s="18"/>
      <c r="AG4725" s="18"/>
      <c r="AI4725" s="18"/>
      <c r="AK4725" s="18"/>
      <c r="AL4725" s="18"/>
      <c r="AN4725" s="36"/>
      <c r="AO4725" s="36"/>
      <c r="AP4725" s="36"/>
      <c r="AQ4725" s="36"/>
      <c r="AR4725" s="36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G4725" s="18"/>
      <c r="BH4725" s="18"/>
      <c r="BI4725" s="18"/>
      <c r="BJ4725" s="18"/>
      <c r="BK4725" s="18"/>
      <c r="BL4725" s="18"/>
      <c r="BM4725" s="18"/>
      <c r="BN4725" s="18"/>
      <c r="BO4725" s="18"/>
      <c r="BP4725" s="18"/>
      <c r="BQ4725" s="18"/>
    </row>
    <row r="4726" spans="6:69" x14ac:dyDescent="0.25">
      <c r="F4726" s="18"/>
      <c r="G4726" s="18"/>
      <c r="H4726" s="252"/>
      <c r="I4726" s="18"/>
      <c r="J4726" s="18"/>
      <c r="W4726" s="215"/>
      <c r="X4726" s="18"/>
      <c r="Y4726" s="31"/>
      <c r="Z4726" s="31"/>
      <c r="AA4726" s="43"/>
      <c r="AB4726" s="18"/>
      <c r="AC4726" s="18"/>
      <c r="AE4726" s="18"/>
      <c r="AF4726" s="18"/>
      <c r="AG4726" s="18"/>
      <c r="AI4726" s="18"/>
      <c r="AK4726" s="18"/>
      <c r="AL4726" s="18"/>
      <c r="AN4726" s="36"/>
      <c r="AO4726" s="36"/>
      <c r="AP4726" s="36"/>
      <c r="AQ4726" s="36"/>
      <c r="AR4726" s="36"/>
      <c r="AS4726" s="18"/>
      <c r="AT4726" s="18"/>
      <c r="AU4726" s="18"/>
      <c r="AV4726" s="18"/>
      <c r="AW4726" s="18"/>
      <c r="AX4726" s="18"/>
      <c r="AY4726" s="18"/>
      <c r="AZ4726" s="18"/>
      <c r="BA4726" s="18"/>
      <c r="BB4726" s="18"/>
      <c r="BC4726" s="18"/>
      <c r="BD4726" s="18"/>
      <c r="BE4726" s="18"/>
      <c r="BF4726" s="18"/>
      <c r="BG4726" s="18"/>
      <c r="BH4726" s="18"/>
      <c r="BI4726" s="18"/>
      <c r="BJ4726" s="18"/>
      <c r="BK4726" s="18"/>
      <c r="BL4726" s="18"/>
      <c r="BM4726" s="18"/>
      <c r="BN4726" s="18"/>
      <c r="BO4726" s="18"/>
      <c r="BP4726" s="18"/>
      <c r="BQ4726" s="18"/>
    </row>
    <row r="4727" spans="6:69" x14ac:dyDescent="0.25">
      <c r="F4727" s="18"/>
      <c r="G4727" s="18"/>
      <c r="H4727" s="252"/>
      <c r="I4727" s="18"/>
      <c r="J4727" s="18"/>
      <c r="W4727" s="215"/>
      <c r="X4727" s="18"/>
      <c r="Y4727" s="31"/>
      <c r="Z4727" s="31"/>
      <c r="AA4727" s="43"/>
      <c r="AB4727" s="18"/>
      <c r="AC4727" s="18"/>
      <c r="AE4727" s="18"/>
      <c r="AF4727" s="18"/>
      <c r="AG4727" s="18"/>
      <c r="AI4727" s="18"/>
      <c r="AK4727" s="18"/>
      <c r="AL4727" s="18"/>
      <c r="AN4727" s="36"/>
      <c r="AO4727" s="36"/>
      <c r="AP4727" s="36"/>
      <c r="AQ4727" s="36"/>
      <c r="AR4727" s="36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G4727" s="18"/>
      <c r="BH4727" s="18"/>
      <c r="BI4727" s="18"/>
      <c r="BJ4727" s="18"/>
      <c r="BK4727" s="18"/>
      <c r="BL4727" s="18"/>
      <c r="BM4727" s="18"/>
      <c r="BN4727" s="18"/>
      <c r="BO4727" s="18"/>
      <c r="BP4727" s="18"/>
      <c r="BQ4727" s="18"/>
    </row>
    <row r="4728" spans="6:69" x14ac:dyDescent="0.25">
      <c r="F4728" s="18"/>
      <c r="G4728" s="18"/>
      <c r="H4728" s="252"/>
      <c r="I4728" s="18"/>
      <c r="J4728" s="18"/>
      <c r="W4728" s="215"/>
      <c r="X4728" s="18"/>
      <c r="Y4728" s="31"/>
      <c r="Z4728" s="31"/>
      <c r="AA4728" s="43"/>
      <c r="AB4728" s="18"/>
      <c r="AC4728" s="18"/>
      <c r="AE4728" s="18"/>
      <c r="AF4728" s="18"/>
      <c r="AG4728" s="18"/>
      <c r="AI4728" s="18"/>
      <c r="AK4728" s="18"/>
      <c r="AL4728" s="18"/>
      <c r="AN4728" s="36"/>
      <c r="AO4728" s="36"/>
      <c r="AP4728" s="36"/>
      <c r="AQ4728" s="36"/>
      <c r="AR4728" s="36"/>
      <c r="AS4728" s="18"/>
      <c r="AT4728" s="18"/>
      <c r="AU4728" s="18"/>
      <c r="AV4728" s="18"/>
      <c r="AW4728" s="18"/>
      <c r="AX4728" s="18"/>
      <c r="AY4728" s="18"/>
      <c r="AZ4728" s="18"/>
      <c r="BA4728" s="18"/>
      <c r="BB4728" s="18"/>
      <c r="BC4728" s="18"/>
      <c r="BD4728" s="18"/>
      <c r="BE4728" s="18"/>
      <c r="BF4728" s="18"/>
      <c r="BG4728" s="18"/>
      <c r="BH4728" s="18"/>
      <c r="BI4728" s="18"/>
      <c r="BJ4728" s="18"/>
      <c r="BK4728" s="18"/>
      <c r="BL4728" s="18"/>
      <c r="BM4728" s="18"/>
      <c r="BN4728" s="18"/>
      <c r="BO4728" s="18"/>
      <c r="BP4728" s="18"/>
      <c r="BQ4728" s="18"/>
    </row>
    <row r="4729" spans="6:69" x14ac:dyDescent="0.25">
      <c r="F4729" s="18"/>
      <c r="G4729" s="18"/>
      <c r="H4729" s="252"/>
      <c r="I4729" s="18"/>
      <c r="J4729" s="18"/>
      <c r="W4729" s="215"/>
      <c r="X4729" s="18"/>
      <c r="Y4729" s="31"/>
      <c r="Z4729" s="31"/>
      <c r="AA4729" s="43"/>
      <c r="AB4729" s="18"/>
      <c r="AC4729" s="18"/>
      <c r="AE4729" s="18"/>
      <c r="AF4729" s="18"/>
      <c r="AG4729" s="18"/>
      <c r="AI4729" s="18"/>
      <c r="AK4729" s="18"/>
      <c r="AL4729" s="18"/>
      <c r="AN4729" s="36"/>
      <c r="AO4729" s="36"/>
      <c r="AP4729" s="36"/>
      <c r="AQ4729" s="36"/>
      <c r="AR4729" s="36"/>
      <c r="AS4729" s="18"/>
      <c r="AT4729" s="18"/>
      <c r="AU4729" s="18"/>
      <c r="AV4729" s="18"/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G4729" s="18"/>
      <c r="BH4729" s="18"/>
      <c r="BI4729" s="18"/>
      <c r="BJ4729" s="18"/>
      <c r="BK4729" s="18"/>
      <c r="BL4729" s="18"/>
      <c r="BM4729" s="18"/>
      <c r="BN4729" s="18"/>
      <c r="BO4729" s="18"/>
      <c r="BP4729" s="18"/>
      <c r="BQ4729" s="18"/>
    </row>
    <row r="4730" spans="6:69" x14ac:dyDescent="0.25">
      <c r="F4730" s="18"/>
      <c r="G4730" s="18"/>
      <c r="H4730" s="252"/>
      <c r="I4730" s="18"/>
      <c r="J4730" s="18"/>
      <c r="W4730" s="215"/>
      <c r="X4730" s="18"/>
      <c r="Y4730" s="31"/>
      <c r="Z4730" s="31"/>
      <c r="AA4730" s="43"/>
      <c r="AB4730" s="18"/>
      <c r="AC4730" s="18"/>
      <c r="AE4730" s="18"/>
      <c r="AF4730" s="18"/>
      <c r="AG4730" s="18"/>
      <c r="AI4730" s="18"/>
      <c r="AK4730" s="18"/>
      <c r="AL4730" s="18"/>
      <c r="AN4730" s="36"/>
      <c r="AO4730" s="36"/>
      <c r="AP4730" s="36"/>
      <c r="AQ4730" s="36"/>
      <c r="AR4730" s="36"/>
      <c r="AS4730" s="18"/>
      <c r="AT4730" s="18"/>
      <c r="AU4730" s="18"/>
      <c r="AV4730" s="18"/>
      <c r="AW4730" s="18"/>
      <c r="AX4730" s="18"/>
      <c r="AY4730" s="18"/>
      <c r="AZ4730" s="18"/>
      <c r="BA4730" s="18"/>
      <c r="BB4730" s="18"/>
      <c r="BC4730" s="18"/>
      <c r="BD4730" s="18"/>
      <c r="BE4730" s="18"/>
      <c r="BF4730" s="18"/>
      <c r="BG4730" s="18"/>
      <c r="BH4730" s="18"/>
      <c r="BI4730" s="18"/>
      <c r="BJ4730" s="18"/>
      <c r="BK4730" s="18"/>
      <c r="BL4730" s="18"/>
      <c r="BM4730" s="18"/>
      <c r="BN4730" s="18"/>
      <c r="BO4730" s="18"/>
      <c r="BP4730" s="18"/>
      <c r="BQ4730" s="18"/>
    </row>
    <row r="4731" spans="6:69" x14ac:dyDescent="0.25">
      <c r="F4731" s="18"/>
      <c r="G4731" s="18"/>
      <c r="H4731" s="252"/>
      <c r="I4731" s="18"/>
      <c r="J4731" s="18"/>
      <c r="W4731" s="215"/>
      <c r="X4731" s="18"/>
      <c r="Y4731" s="31"/>
      <c r="Z4731" s="31"/>
      <c r="AA4731" s="43"/>
      <c r="AB4731" s="18"/>
      <c r="AC4731" s="18"/>
      <c r="AE4731" s="18"/>
      <c r="AF4731" s="18"/>
      <c r="AG4731" s="18"/>
      <c r="AI4731" s="18"/>
      <c r="AK4731" s="18"/>
      <c r="AL4731" s="18"/>
      <c r="AN4731" s="36"/>
      <c r="AO4731" s="36"/>
      <c r="AP4731" s="36"/>
      <c r="AQ4731" s="36"/>
      <c r="AR4731" s="36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G4731" s="18"/>
      <c r="BH4731" s="18"/>
      <c r="BI4731" s="18"/>
      <c r="BJ4731" s="18"/>
      <c r="BK4731" s="18"/>
      <c r="BL4731" s="18"/>
      <c r="BM4731" s="18"/>
      <c r="BN4731" s="18"/>
      <c r="BO4731" s="18"/>
      <c r="BP4731" s="18"/>
      <c r="BQ4731" s="18"/>
    </row>
    <row r="4732" spans="6:69" x14ac:dyDescent="0.25">
      <c r="F4732" s="18"/>
      <c r="G4732" s="18"/>
      <c r="H4732" s="252"/>
      <c r="I4732" s="18"/>
      <c r="J4732" s="18"/>
      <c r="W4732" s="215"/>
      <c r="X4732" s="18"/>
      <c r="Y4732" s="31"/>
      <c r="Z4732" s="31"/>
      <c r="AA4732" s="43"/>
      <c r="AB4732" s="18"/>
      <c r="AC4732" s="18"/>
      <c r="AE4732" s="18"/>
      <c r="AF4732" s="18"/>
      <c r="AG4732" s="18"/>
      <c r="AI4732" s="18"/>
      <c r="AK4732" s="18"/>
      <c r="AL4732" s="18"/>
      <c r="AN4732" s="36"/>
      <c r="AO4732" s="36"/>
      <c r="AP4732" s="36"/>
      <c r="AQ4732" s="36"/>
      <c r="AR4732" s="36"/>
      <c r="AS4732" s="18"/>
      <c r="AT4732" s="18"/>
      <c r="AU4732" s="18"/>
      <c r="AV4732" s="18"/>
      <c r="AW4732" s="18"/>
      <c r="AX4732" s="18"/>
      <c r="AY4732" s="18"/>
      <c r="AZ4732" s="18"/>
      <c r="BA4732" s="18"/>
      <c r="BB4732" s="18"/>
      <c r="BC4732" s="18"/>
      <c r="BD4732" s="18"/>
      <c r="BE4732" s="18"/>
      <c r="BF4732" s="18"/>
      <c r="BG4732" s="18"/>
      <c r="BH4732" s="18"/>
      <c r="BI4732" s="18"/>
      <c r="BJ4732" s="18"/>
      <c r="BK4732" s="18"/>
      <c r="BL4732" s="18"/>
      <c r="BM4732" s="18"/>
      <c r="BN4732" s="18"/>
      <c r="BO4732" s="18"/>
      <c r="BP4732" s="18"/>
      <c r="BQ4732" s="18"/>
    </row>
    <row r="4733" spans="6:69" x14ac:dyDescent="0.25">
      <c r="F4733" s="18"/>
      <c r="G4733" s="18"/>
      <c r="H4733" s="252"/>
      <c r="I4733" s="18"/>
      <c r="J4733" s="18"/>
      <c r="W4733" s="215"/>
      <c r="X4733" s="18"/>
      <c r="Y4733" s="31"/>
      <c r="Z4733" s="31"/>
      <c r="AA4733" s="43"/>
      <c r="AB4733" s="18"/>
      <c r="AC4733" s="18"/>
      <c r="AE4733" s="18"/>
      <c r="AF4733" s="18"/>
      <c r="AG4733" s="18"/>
      <c r="AI4733" s="18"/>
      <c r="AK4733" s="18"/>
      <c r="AL4733" s="18"/>
      <c r="AN4733" s="36"/>
      <c r="AO4733" s="36"/>
      <c r="AP4733" s="36"/>
      <c r="AQ4733" s="36"/>
      <c r="AR4733" s="36"/>
      <c r="AS4733" s="18"/>
      <c r="AT4733" s="18"/>
      <c r="AU4733" s="18"/>
      <c r="AV4733" s="18"/>
      <c r="AW4733" s="18"/>
      <c r="AX4733" s="18"/>
      <c r="AY4733" s="18"/>
      <c r="AZ4733" s="18"/>
      <c r="BA4733" s="18"/>
      <c r="BB4733" s="18"/>
      <c r="BC4733" s="18"/>
      <c r="BD4733" s="18"/>
      <c r="BE4733" s="18"/>
      <c r="BF4733" s="18"/>
      <c r="BG4733" s="18"/>
      <c r="BH4733" s="18"/>
      <c r="BI4733" s="18"/>
      <c r="BJ4733" s="18"/>
      <c r="BK4733" s="18"/>
      <c r="BL4733" s="18"/>
      <c r="BM4733" s="18"/>
      <c r="BN4733" s="18"/>
      <c r="BO4733" s="18"/>
      <c r="BP4733" s="18"/>
      <c r="BQ4733" s="18"/>
    </row>
    <row r="4734" spans="6:69" x14ac:dyDescent="0.25">
      <c r="F4734" s="18"/>
      <c r="G4734" s="18"/>
      <c r="H4734" s="252"/>
      <c r="I4734" s="18"/>
      <c r="J4734" s="18"/>
      <c r="W4734" s="215"/>
      <c r="X4734" s="18"/>
      <c r="Y4734" s="31"/>
      <c r="Z4734" s="31"/>
      <c r="AA4734" s="43"/>
      <c r="AB4734" s="18"/>
      <c r="AC4734" s="18"/>
      <c r="AE4734" s="18"/>
      <c r="AF4734" s="18"/>
      <c r="AG4734" s="18"/>
      <c r="AI4734" s="18"/>
      <c r="AK4734" s="18"/>
      <c r="AL4734" s="18"/>
      <c r="AN4734" s="36"/>
      <c r="AO4734" s="36"/>
      <c r="AP4734" s="36"/>
      <c r="AQ4734" s="36"/>
      <c r="AR4734" s="36"/>
      <c r="AS4734" s="18"/>
      <c r="AT4734" s="18"/>
      <c r="AU4734" s="18"/>
      <c r="AV4734" s="18"/>
      <c r="AW4734" s="18"/>
      <c r="AX4734" s="18"/>
      <c r="AY4734" s="18"/>
      <c r="AZ4734" s="18"/>
      <c r="BA4734" s="18"/>
      <c r="BB4734" s="18"/>
      <c r="BC4734" s="18"/>
      <c r="BD4734" s="18"/>
      <c r="BE4734" s="18"/>
      <c r="BF4734" s="18"/>
      <c r="BG4734" s="18"/>
      <c r="BH4734" s="18"/>
      <c r="BI4734" s="18"/>
      <c r="BJ4734" s="18"/>
      <c r="BK4734" s="18"/>
      <c r="BL4734" s="18"/>
      <c r="BM4734" s="18"/>
      <c r="BN4734" s="18"/>
      <c r="BO4734" s="18"/>
      <c r="BP4734" s="18"/>
      <c r="BQ4734" s="18"/>
    </row>
    <row r="4735" spans="6:69" x14ac:dyDescent="0.25">
      <c r="F4735" s="18"/>
      <c r="G4735" s="18"/>
      <c r="H4735" s="252"/>
      <c r="I4735" s="18"/>
      <c r="J4735" s="18"/>
      <c r="W4735" s="215"/>
      <c r="X4735" s="18"/>
      <c r="Y4735" s="31"/>
      <c r="Z4735" s="31"/>
      <c r="AA4735" s="43"/>
      <c r="AB4735" s="18"/>
      <c r="AC4735" s="18"/>
      <c r="AE4735" s="18"/>
      <c r="AF4735" s="18"/>
      <c r="AG4735" s="18"/>
      <c r="AI4735" s="18"/>
      <c r="AK4735" s="18"/>
      <c r="AL4735" s="18"/>
      <c r="AN4735" s="36"/>
      <c r="AO4735" s="36"/>
      <c r="AP4735" s="36"/>
      <c r="AQ4735" s="36"/>
      <c r="AR4735" s="36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G4735" s="18"/>
      <c r="BH4735" s="18"/>
      <c r="BI4735" s="18"/>
      <c r="BJ4735" s="18"/>
      <c r="BK4735" s="18"/>
      <c r="BL4735" s="18"/>
      <c r="BM4735" s="18"/>
      <c r="BN4735" s="18"/>
      <c r="BO4735" s="18"/>
      <c r="BP4735" s="18"/>
      <c r="BQ4735" s="18"/>
    </row>
    <row r="4736" spans="6:69" x14ac:dyDescent="0.25">
      <c r="F4736" s="18"/>
      <c r="G4736" s="18"/>
      <c r="H4736" s="252"/>
      <c r="I4736" s="18"/>
      <c r="J4736" s="18"/>
      <c r="W4736" s="215"/>
      <c r="X4736" s="18"/>
      <c r="Y4736" s="31"/>
      <c r="Z4736" s="31"/>
      <c r="AA4736" s="43"/>
      <c r="AB4736" s="18"/>
      <c r="AC4736" s="18"/>
      <c r="AE4736" s="18"/>
      <c r="AF4736" s="18"/>
      <c r="AG4736" s="18"/>
      <c r="AI4736" s="18"/>
      <c r="AK4736" s="18"/>
      <c r="AL4736" s="18"/>
      <c r="AN4736" s="36"/>
      <c r="AO4736" s="36"/>
      <c r="AP4736" s="36"/>
      <c r="AQ4736" s="36"/>
      <c r="AR4736" s="36"/>
      <c r="AS4736" s="18"/>
      <c r="AT4736" s="18"/>
      <c r="AU4736" s="18"/>
      <c r="AV4736" s="18"/>
      <c r="AW4736" s="18"/>
      <c r="AX4736" s="18"/>
      <c r="AY4736" s="18"/>
      <c r="AZ4736" s="18"/>
      <c r="BA4736" s="18"/>
      <c r="BB4736" s="18"/>
      <c r="BC4736" s="18"/>
      <c r="BD4736" s="18"/>
      <c r="BE4736" s="18"/>
      <c r="BF4736" s="18"/>
      <c r="BG4736" s="18"/>
      <c r="BH4736" s="18"/>
      <c r="BI4736" s="18"/>
      <c r="BJ4736" s="18"/>
      <c r="BK4736" s="18"/>
      <c r="BL4736" s="18"/>
      <c r="BM4736" s="18"/>
      <c r="BN4736" s="18"/>
      <c r="BO4736" s="18"/>
      <c r="BP4736" s="18"/>
      <c r="BQ4736" s="18"/>
    </row>
    <row r="4737" spans="6:69" x14ac:dyDescent="0.25">
      <c r="F4737" s="18"/>
      <c r="G4737" s="18"/>
      <c r="H4737" s="252"/>
      <c r="I4737" s="18"/>
      <c r="J4737" s="18"/>
      <c r="W4737" s="215"/>
      <c r="X4737" s="18"/>
      <c r="Y4737" s="31"/>
      <c r="Z4737" s="31"/>
      <c r="AA4737" s="43"/>
      <c r="AB4737" s="18"/>
      <c r="AC4737" s="18"/>
      <c r="AE4737" s="18"/>
      <c r="AF4737" s="18"/>
      <c r="AG4737" s="18"/>
      <c r="AI4737" s="18"/>
      <c r="AK4737" s="18"/>
      <c r="AL4737" s="18"/>
      <c r="AN4737" s="36"/>
      <c r="AO4737" s="36"/>
      <c r="AP4737" s="36"/>
      <c r="AQ4737" s="36"/>
      <c r="AR4737" s="36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G4737" s="18"/>
      <c r="BH4737" s="18"/>
      <c r="BI4737" s="18"/>
      <c r="BJ4737" s="18"/>
      <c r="BK4737" s="18"/>
      <c r="BL4737" s="18"/>
      <c r="BM4737" s="18"/>
      <c r="BN4737" s="18"/>
      <c r="BO4737" s="18"/>
      <c r="BP4737" s="18"/>
      <c r="BQ4737" s="18"/>
    </row>
    <row r="4738" spans="6:69" x14ac:dyDescent="0.25">
      <c r="F4738" s="18"/>
      <c r="G4738" s="18"/>
      <c r="H4738" s="252"/>
      <c r="I4738" s="18"/>
      <c r="J4738" s="18"/>
      <c r="W4738" s="215"/>
      <c r="X4738" s="18"/>
      <c r="Y4738" s="31"/>
      <c r="Z4738" s="31"/>
      <c r="AA4738" s="43"/>
      <c r="AB4738" s="18"/>
      <c r="AC4738" s="18"/>
      <c r="AE4738" s="18"/>
      <c r="AF4738" s="18"/>
      <c r="AG4738" s="18"/>
      <c r="AI4738" s="18"/>
      <c r="AK4738" s="18"/>
      <c r="AL4738" s="18"/>
      <c r="AN4738" s="36"/>
      <c r="AO4738" s="36"/>
      <c r="AP4738" s="36"/>
      <c r="AQ4738" s="36"/>
      <c r="AR4738" s="36"/>
      <c r="AS4738" s="18"/>
      <c r="AT4738" s="18"/>
      <c r="AU4738" s="18"/>
      <c r="AV4738" s="18"/>
      <c r="AW4738" s="18"/>
      <c r="AX4738" s="18"/>
      <c r="AY4738" s="18"/>
      <c r="AZ4738" s="18"/>
      <c r="BA4738" s="18"/>
      <c r="BB4738" s="18"/>
      <c r="BC4738" s="18"/>
      <c r="BD4738" s="18"/>
      <c r="BE4738" s="18"/>
      <c r="BF4738" s="18"/>
      <c r="BG4738" s="18"/>
      <c r="BH4738" s="18"/>
      <c r="BI4738" s="18"/>
      <c r="BJ4738" s="18"/>
      <c r="BK4738" s="18"/>
      <c r="BL4738" s="18"/>
      <c r="BM4738" s="18"/>
      <c r="BN4738" s="18"/>
      <c r="BO4738" s="18"/>
      <c r="BP4738" s="18"/>
      <c r="BQ4738" s="18"/>
    </row>
    <row r="4739" spans="6:69" x14ac:dyDescent="0.25">
      <c r="F4739" s="18"/>
      <c r="G4739" s="18"/>
      <c r="H4739" s="252"/>
      <c r="I4739" s="18"/>
      <c r="J4739" s="18"/>
      <c r="W4739" s="215"/>
      <c r="X4739" s="18"/>
      <c r="Y4739" s="31"/>
      <c r="Z4739" s="31"/>
      <c r="AA4739" s="43"/>
      <c r="AB4739" s="18"/>
      <c r="AC4739" s="18"/>
      <c r="AE4739" s="18"/>
      <c r="AF4739" s="18"/>
      <c r="AG4739" s="18"/>
      <c r="AI4739" s="18"/>
      <c r="AK4739" s="18"/>
      <c r="AL4739" s="18"/>
      <c r="AN4739" s="36"/>
      <c r="AO4739" s="36"/>
      <c r="AP4739" s="36"/>
      <c r="AQ4739" s="36"/>
      <c r="AR4739" s="36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G4739" s="18"/>
      <c r="BH4739" s="18"/>
      <c r="BI4739" s="18"/>
      <c r="BJ4739" s="18"/>
      <c r="BK4739" s="18"/>
      <c r="BL4739" s="18"/>
      <c r="BM4739" s="18"/>
      <c r="BN4739" s="18"/>
      <c r="BO4739" s="18"/>
      <c r="BP4739" s="18"/>
      <c r="BQ4739" s="18"/>
    </row>
    <row r="4740" spans="6:69" x14ac:dyDescent="0.25">
      <c r="F4740" s="18"/>
      <c r="G4740" s="18"/>
      <c r="H4740" s="252"/>
      <c r="I4740" s="18"/>
      <c r="J4740" s="18"/>
      <c r="W4740" s="215"/>
      <c r="X4740" s="18"/>
      <c r="Y4740" s="31"/>
      <c r="Z4740" s="31"/>
      <c r="AA4740" s="43"/>
      <c r="AB4740" s="18"/>
      <c r="AC4740" s="18"/>
      <c r="AE4740" s="18"/>
      <c r="AF4740" s="18"/>
      <c r="AG4740" s="18"/>
      <c r="AI4740" s="18"/>
      <c r="AK4740" s="18"/>
      <c r="AL4740" s="18"/>
      <c r="AN4740" s="36"/>
      <c r="AO4740" s="36"/>
      <c r="AP4740" s="36"/>
      <c r="AQ4740" s="36"/>
      <c r="AR4740" s="36"/>
      <c r="AS4740" s="18"/>
      <c r="AT4740" s="18"/>
      <c r="AU4740" s="18"/>
      <c r="AV4740" s="18"/>
      <c r="AW4740" s="18"/>
      <c r="AX4740" s="18"/>
      <c r="AY4740" s="18"/>
      <c r="AZ4740" s="18"/>
      <c r="BA4740" s="18"/>
      <c r="BB4740" s="18"/>
      <c r="BC4740" s="18"/>
      <c r="BD4740" s="18"/>
      <c r="BE4740" s="18"/>
      <c r="BF4740" s="18"/>
      <c r="BG4740" s="18"/>
      <c r="BH4740" s="18"/>
      <c r="BI4740" s="18"/>
      <c r="BJ4740" s="18"/>
      <c r="BK4740" s="18"/>
      <c r="BL4740" s="18"/>
      <c r="BM4740" s="18"/>
      <c r="BN4740" s="18"/>
      <c r="BO4740" s="18"/>
      <c r="BP4740" s="18"/>
      <c r="BQ4740" s="18"/>
    </row>
    <row r="4741" spans="6:69" x14ac:dyDescent="0.25">
      <c r="F4741" s="18"/>
      <c r="G4741" s="18"/>
      <c r="H4741" s="252"/>
      <c r="I4741" s="18"/>
      <c r="J4741" s="18"/>
      <c r="W4741" s="215"/>
      <c r="X4741" s="18"/>
      <c r="Y4741" s="31"/>
      <c r="Z4741" s="31"/>
      <c r="AA4741" s="43"/>
      <c r="AB4741" s="18"/>
      <c r="AC4741" s="18"/>
      <c r="AE4741" s="18"/>
      <c r="AF4741" s="18"/>
      <c r="AG4741" s="18"/>
      <c r="AI4741" s="18"/>
      <c r="AK4741" s="18"/>
      <c r="AL4741" s="18"/>
      <c r="AN4741" s="36"/>
      <c r="AO4741" s="36"/>
      <c r="AP4741" s="36"/>
      <c r="AQ4741" s="36"/>
      <c r="AR4741" s="36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G4741" s="18"/>
      <c r="BH4741" s="18"/>
      <c r="BI4741" s="18"/>
      <c r="BJ4741" s="18"/>
      <c r="BK4741" s="18"/>
      <c r="BL4741" s="18"/>
      <c r="BM4741" s="18"/>
      <c r="BN4741" s="18"/>
      <c r="BO4741" s="18"/>
      <c r="BP4741" s="18"/>
      <c r="BQ4741" s="18"/>
    </row>
    <row r="4742" spans="6:69" x14ac:dyDescent="0.25">
      <c r="F4742" s="18"/>
      <c r="G4742" s="18"/>
      <c r="H4742" s="252"/>
      <c r="I4742" s="18"/>
      <c r="J4742" s="18"/>
      <c r="W4742" s="215"/>
      <c r="X4742" s="18"/>
      <c r="Y4742" s="31"/>
      <c r="Z4742" s="31"/>
      <c r="AA4742" s="43"/>
      <c r="AB4742" s="18"/>
      <c r="AC4742" s="18"/>
      <c r="AE4742" s="18"/>
      <c r="AF4742" s="18"/>
      <c r="AG4742" s="18"/>
      <c r="AI4742" s="18"/>
      <c r="AK4742" s="18"/>
      <c r="AL4742" s="18"/>
      <c r="AN4742" s="36"/>
      <c r="AO4742" s="36"/>
      <c r="AP4742" s="36"/>
      <c r="AQ4742" s="36"/>
      <c r="AR4742" s="36"/>
      <c r="AS4742" s="18"/>
      <c r="AT4742" s="18"/>
      <c r="AU4742" s="18"/>
      <c r="AV4742" s="18"/>
      <c r="AW4742" s="18"/>
      <c r="AX4742" s="18"/>
      <c r="AY4742" s="18"/>
      <c r="AZ4742" s="18"/>
      <c r="BA4742" s="18"/>
      <c r="BB4742" s="18"/>
      <c r="BC4742" s="18"/>
      <c r="BD4742" s="18"/>
      <c r="BE4742" s="18"/>
      <c r="BF4742" s="18"/>
      <c r="BG4742" s="18"/>
      <c r="BH4742" s="18"/>
      <c r="BI4742" s="18"/>
      <c r="BJ4742" s="18"/>
      <c r="BK4742" s="18"/>
      <c r="BL4742" s="18"/>
      <c r="BM4742" s="18"/>
      <c r="BN4742" s="18"/>
      <c r="BO4742" s="18"/>
      <c r="BP4742" s="18"/>
      <c r="BQ4742" s="18"/>
    </row>
    <row r="4743" spans="6:69" x14ac:dyDescent="0.25">
      <c r="F4743" s="18"/>
      <c r="G4743" s="18"/>
      <c r="H4743" s="252"/>
      <c r="I4743" s="18"/>
      <c r="J4743" s="18"/>
      <c r="W4743" s="215"/>
      <c r="X4743" s="18"/>
      <c r="Y4743" s="31"/>
      <c r="Z4743" s="31"/>
      <c r="AA4743" s="43"/>
      <c r="AB4743" s="18"/>
      <c r="AC4743" s="18"/>
      <c r="AE4743" s="18"/>
      <c r="AF4743" s="18"/>
      <c r="AG4743" s="18"/>
      <c r="AI4743" s="18"/>
      <c r="AK4743" s="18"/>
      <c r="AL4743" s="18"/>
      <c r="AN4743" s="36"/>
      <c r="AO4743" s="36"/>
      <c r="AP4743" s="36"/>
      <c r="AQ4743" s="36"/>
      <c r="AR4743" s="36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G4743" s="18"/>
      <c r="BH4743" s="18"/>
      <c r="BI4743" s="18"/>
      <c r="BJ4743" s="18"/>
      <c r="BK4743" s="18"/>
      <c r="BL4743" s="18"/>
      <c r="BM4743" s="18"/>
      <c r="BN4743" s="18"/>
      <c r="BO4743" s="18"/>
      <c r="BP4743" s="18"/>
      <c r="BQ4743" s="18"/>
    </row>
    <row r="4744" spans="6:69" x14ac:dyDescent="0.25">
      <c r="F4744" s="18"/>
      <c r="G4744" s="18"/>
      <c r="H4744" s="252"/>
      <c r="I4744" s="18"/>
      <c r="J4744" s="18"/>
      <c r="W4744" s="215"/>
      <c r="X4744" s="18"/>
      <c r="Y4744" s="31"/>
      <c r="Z4744" s="31"/>
      <c r="AA4744" s="43"/>
      <c r="AB4744" s="18"/>
      <c r="AC4744" s="18"/>
      <c r="AE4744" s="18"/>
      <c r="AF4744" s="18"/>
      <c r="AG4744" s="18"/>
      <c r="AI4744" s="18"/>
      <c r="AK4744" s="18"/>
      <c r="AL4744" s="18"/>
      <c r="AN4744" s="36"/>
      <c r="AO4744" s="36"/>
      <c r="AP4744" s="36"/>
      <c r="AQ4744" s="36"/>
      <c r="AR4744" s="36"/>
      <c r="AS4744" s="18"/>
      <c r="AT4744" s="18"/>
      <c r="AU4744" s="18"/>
      <c r="AV4744" s="18"/>
      <c r="AW4744" s="18"/>
      <c r="AX4744" s="18"/>
      <c r="AY4744" s="18"/>
      <c r="AZ4744" s="18"/>
      <c r="BA4744" s="18"/>
      <c r="BB4744" s="18"/>
      <c r="BC4744" s="18"/>
      <c r="BD4744" s="18"/>
      <c r="BE4744" s="18"/>
      <c r="BF4744" s="18"/>
      <c r="BG4744" s="18"/>
      <c r="BH4744" s="18"/>
      <c r="BI4744" s="18"/>
      <c r="BJ4744" s="18"/>
      <c r="BK4744" s="18"/>
      <c r="BL4744" s="18"/>
      <c r="BM4744" s="18"/>
      <c r="BN4744" s="18"/>
      <c r="BO4744" s="18"/>
      <c r="BP4744" s="18"/>
      <c r="BQ4744" s="18"/>
    </row>
    <row r="4745" spans="6:69" x14ac:dyDescent="0.25">
      <c r="F4745" s="18"/>
      <c r="G4745" s="18"/>
      <c r="H4745" s="252"/>
      <c r="I4745" s="18"/>
      <c r="J4745" s="18"/>
      <c r="W4745" s="215"/>
      <c r="X4745" s="18"/>
      <c r="Y4745" s="31"/>
      <c r="Z4745" s="31"/>
      <c r="AA4745" s="43"/>
      <c r="AB4745" s="18"/>
      <c r="AC4745" s="18"/>
      <c r="AE4745" s="18"/>
      <c r="AF4745" s="18"/>
      <c r="AG4745" s="18"/>
      <c r="AI4745" s="18"/>
      <c r="AK4745" s="18"/>
      <c r="AL4745" s="18"/>
      <c r="AN4745" s="36"/>
      <c r="AO4745" s="36"/>
      <c r="AP4745" s="36"/>
      <c r="AQ4745" s="36"/>
      <c r="AR4745" s="36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G4745" s="18"/>
      <c r="BH4745" s="18"/>
      <c r="BI4745" s="18"/>
      <c r="BJ4745" s="18"/>
      <c r="BK4745" s="18"/>
      <c r="BL4745" s="18"/>
      <c r="BM4745" s="18"/>
      <c r="BN4745" s="18"/>
      <c r="BO4745" s="18"/>
      <c r="BP4745" s="18"/>
      <c r="BQ4745" s="18"/>
    </row>
    <row r="4746" spans="6:69" x14ac:dyDescent="0.25">
      <c r="F4746" s="18"/>
      <c r="G4746" s="18"/>
      <c r="H4746" s="252"/>
      <c r="I4746" s="18"/>
      <c r="J4746" s="18"/>
      <c r="W4746" s="215"/>
      <c r="X4746" s="18"/>
      <c r="Y4746" s="31"/>
      <c r="Z4746" s="31"/>
      <c r="AA4746" s="43"/>
      <c r="AB4746" s="18"/>
      <c r="AC4746" s="18"/>
      <c r="AE4746" s="18"/>
      <c r="AF4746" s="18"/>
      <c r="AG4746" s="18"/>
      <c r="AI4746" s="18"/>
      <c r="AK4746" s="18"/>
      <c r="AL4746" s="18"/>
      <c r="AN4746" s="36"/>
      <c r="AO4746" s="36"/>
      <c r="AP4746" s="36"/>
      <c r="AQ4746" s="36"/>
      <c r="AR4746" s="36"/>
      <c r="AS4746" s="18"/>
      <c r="AT4746" s="18"/>
      <c r="AU4746" s="18"/>
      <c r="AV4746" s="18"/>
      <c r="AW4746" s="18"/>
      <c r="AX4746" s="18"/>
      <c r="AY4746" s="18"/>
      <c r="AZ4746" s="18"/>
      <c r="BA4746" s="18"/>
      <c r="BB4746" s="18"/>
      <c r="BC4746" s="18"/>
      <c r="BD4746" s="18"/>
      <c r="BE4746" s="18"/>
      <c r="BF4746" s="18"/>
      <c r="BG4746" s="18"/>
      <c r="BH4746" s="18"/>
      <c r="BI4746" s="18"/>
      <c r="BJ4746" s="18"/>
      <c r="BK4746" s="18"/>
      <c r="BL4746" s="18"/>
      <c r="BM4746" s="18"/>
      <c r="BN4746" s="18"/>
      <c r="BO4746" s="18"/>
      <c r="BP4746" s="18"/>
      <c r="BQ4746" s="18"/>
    </row>
    <row r="4747" spans="6:69" x14ac:dyDescent="0.25">
      <c r="F4747" s="18"/>
      <c r="G4747" s="18"/>
      <c r="H4747" s="252"/>
      <c r="I4747" s="18"/>
      <c r="J4747" s="18"/>
      <c r="W4747" s="215"/>
      <c r="X4747" s="18"/>
      <c r="Y4747" s="31"/>
      <c r="Z4747" s="31"/>
      <c r="AA4747" s="43"/>
      <c r="AB4747" s="18"/>
      <c r="AC4747" s="18"/>
      <c r="AE4747" s="18"/>
      <c r="AF4747" s="18"/>
      <c r="AG4747" s="18"/>
      <c r="AI4747" s="18"/>
      <c r="AK4747" s="18"/>
      <c r="AL4747" s="18"/>
      <c r="AN4747" s="36"/>
      <c r="AO4747" s="36"/>
      <c r="AP4747" s="36"/>
      <c r="AQ4747" s="36"/>
      <c r="AR4747" s="36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G4747" s="18"/>
      <c r="BH4747" s="18"/>
      <c r="BI4747" s="18"/>
      <c r="BJ4747" s="18"/>
      <c r="BK4747" s="18"/>
      <c r="BL4747" s="18"/>
      <c r="BM4747" s="18"/>
      <c r="BN4747" s="18"/>
      <c r="BO4747" s="18"/>
      <c r="BP4747" s="18"/>
      <c r="BQ4747" s="18"/>
    </row>
    <row r="4748" spans="6:69" x14ac:dyDescent="0.25">
      <c r="F4748" s="18"/>
      <c r="G4748" s="18"/>
      <c r="H4748" s="252"/>
      <c r="I4748" s="18"/>
      <c r="J4748" s="18"/>
      <c r="W4748" s="215"/>
      <c r="X4748" s="18"/>
      <c r="Y4748" s="31"/>
      <c r="Z4748" s="31"/>
      <c r="AA4748" s="43"/>
      <c r="AB4748" s="18"/>
      <c r="AC4748" s="18"/>
      <c r="AE4748" s="18"/>
      <c r="AF4748" s="18"/>
      <c r="AG4748" s="18"/>
      <c r="AI4748" s="18"/>
      <c r="AK4748" s="18"/>
      <c r="AL4748" s="18"/>
      <c r="AN4748" s="36"/>
      <c r="AO4748" s="36"/>
      <c r="AP4748" s="36"/>
      <c r="AQ4748" s="36"/>
      <c r="AR4748" s="36"/>
      <c r="AS4748" s="18"/>
      <c r="AT4748" s="18"/>
      <c r="AU4748" s="18"/>
      <c r="AV4748" s="18"/>
      <c r="AW4748" s="18"/>
      <c r="AX4748" s="18"/>
      <c r="AY4748" s="18"/>
      <c r="AZ4748" s="18"/>
      <c r="BA4748" s="18"/>
      <c r="BB4748" s="18"/>
      <c r="BC4748" s="18"/>
      <c r="BD4748" s="18"/>
      <c r="BE4748" s="18"/>
      <c r="BF4748" s="18"/>
      <c r="BG4748" s="18"/>
      <c r="BH4748" s="18"/>
      <c r="BI4748" s="18"/>
      <c r="BJ4748" s="18"/>
      <c r="BK4748" s="18"/>
      <c r="BL4748" s="18"/>
      <c r="BM4748" s="18"/>
      <c r="BN4748" s="18"/>
      <c r="BO4748" s="18"/>
      <c r="BP4748" s="18"/>
      <c r="BQ4748" s="18"/>
    </row>
    <row r="4749" spans="6:69" x14ac:dyDescent="0.25">
      <c r="F4749" s="18"/>
      <c r="G4749" s="18"/>
      <c r="H4749" s="252"/>
      <c r="I4749" s="18"/>
      <c r="J4749" s="18"/>
      <c r="W4749" s="215"/>
      <c r="X4749" s="18"/>
      <c r="Y4749" s="31"/>
      <c r="Z4749" s="31"/>
      <c r="AA4749" s="43"/>
      <c r="AB4749" s="18"/>
      <c r="AC4749" s="18"/>
      <c r="AE4749" s="18"/>
      <c r="AF4749" s="18"/>
      <c r="AG4749" s="18"/>
      <c r="AI4749" s="18"/>
      <c r="AK4749" s="18"/>
      <c r="AL4749" s="18"/>
      <c r="AN4749" s="36"/>
      <c r="AO4749" s="36"/>
      <c r="AP4749" s="36"/>
      <c r="AQ4749" s="36"/>
      <c r="AR4749" s="36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G4749" s="18"/>
      <c r="BH4749" s="18"/>
      <c r="BI4749" s="18"/>
      <c r="BJ4749" s="18"/>
      <c r="BK4749" s="18"/>
      <c r="BL4749" s="18"/>
      <c r="BM4749" s="18"/>
      <c r="BN4749" s="18"/>
      <c r="BO4749" s="18"/>
      <c r="BP4749" s="18"/>
      <c r="BQ4749" s="18"/>
    </row>
    <row r="4750" spans="6:69" x14ac:dyDescent="0.25">
      <c r="F4750" s="18"/>
      <c r="G4750" s="18"/>
      <c r="H4750" s="252"/>
      <c r="I4750" s="18"/>
      <c r="J4750" s="18"/>
      <c r="W4750" s="215"/>
      <c r="X4750" s="18"/>
      <c r="Y4750" s="31"/>
      <c r="Z4750" s="31"/>
      <c r="AA4750" s="43"/>
      <c r="AB4750" s="18"/>
      <c r="AC4750" s="18"/>
      <c r="AE4750" s="18"/>
      <c r="AF4750" s="18"/>
      <c r="AG4750" s="18"/>
      <c r="AI4750" s="18"/>
      <c r="AK4750" s="18"/>
      <c r="AL4750" s="18"/>
      <c r="AN4750" s="36"/>
      <c r="AO4750" s="36"/>
      <c r="AP4750" s="36"/>
      <c r="AQ4750" s="36"/>
      <c r="AR4750" s="36"/>
      <c r="AS4750" s="18"/>
      <c r="AT4750" s="18"/>
      <c r="AU4750" s="18"/>
      <c r="AV4750" s="18"/>
      <c r="AW4750" s="18"/>
      <c r="AX4750" s="18"/>
      <c r="AY4750" s="18"/>
      <c r="AZ4750" s="18"/>
      <c r="BA4750" s="18"/>
      <c r="BB4750" s="18"/>
      <c r="BC4750" s="18"/>
      <c r="BD4750" s="18"/>
      <c r="BE4750" s="18"/>
      <c r="BF4750" s="18"/>
      <c r="BG4750" s="18"/>
      <c r="BH4750" s="18"/>
      <c r="BI4750" s="18"/>
      <c r="BJ4750" s="18"/>
      <c r="BK4750" s="18"/>
      <c r="BL4750" s="18"/>
      <c r="BM4750" s="18"/>
      <c r="BN4750" s="18"/>
      <c r="BO4750" s="18"/>
      <c r="BP4750" s="18"/>
      <c r="BQ4750" s="18"/>
    </row>
    <row r="4751" spans="6:69" x14ac:dyDescent="0.25">
      <c r="F4751" s="18"/>
      <c r="G4751" s="18"/>
      <c r="H4751" s="252"/>
      <c r="I4751" s="18"/>
      <c r="J4751" s="18"/>
      <c r="W4751" s="215"/>
      <c r="X4751" s="18"/>
      <c r="Y4751" s="31"/>
      <c r="Z4751" s="31"/>
      <c r="AA4751" s="43"/>
      <c r="AB4751" s="18"/>
      <c r="AC4751" s="18"/>
      <c r="AE4751" s="18"/>
      <c r="AF4751" s="18"/>
      <c r="AG4751" s="18"/>
      <c r="AI4751" s="18"/>
      <c r="AK4751" s="18"/>
      <c r="AL4751" s="18"/>
      <c r="AN4751" s="36"/>
      <c r="AO4751" s="36"/>
      <c r="AP4751" s="36"/>
      <c r="AQ4751" s="36"/>
      <c r="AR4751" s="36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G4751" s="18"/>
      <c r="BH4751" s="18"/>
      <c r="BI4751" s="18"/>
      <c r="BJ4751" s="18"/>
      <c r="BK4751" s="18"/>
      <c r="BL4751" s="18"/>
      <c r="BM4751" s="18"/>
      <c r="BN4751" s="18"/>
      <c r="BO4751" s="18"/>
      <c r="BP4751" s="18"/>
      <c r="BQ4751" s="18"/>
    </row>
    <row r="4752" spans="6:69" x14ac:dyDescent="0.25">
      <c r="F4752" s="18"/>
      <c r="G4752" s="18"/>
      <c r="H4752" s="252"/>
      <c r="I4752" s="18"/>
      <c r="J4752" s="18"/>
      <c r="W4752" s="215"/>
      <c r="X4752" s="18"/>
      <c r="Y4752" s="31"/>
      <c r="Z4752" s="31"/>
      <c r="AA4752" s="43"/>
      <c r="AB4752" s="18"/>
      <c r="AC4752" s="18"/>
      <c r="AE4752" s="18"/>
      <c r="AF4752" s="18"/>
      <c r="AG4752" s="18"/>
      <c r="AI4752" s="18"/>
      <c r="AK4752" s="18"/>
      <c r="AL4752" s="18"/>
      <c r="AN4752" s="36"/>
      <c r="AO4752" s="36"/>
      <c r="AP4752" s="36"/>
      <c r="AQ4752" s="36"/>
      <c r="AR4752" s="36"/>
      <c r="AS4752" s="18"/>
      <c r="AT4752" s="18"/>
      <c r="AU4752" s="18"/>
      <c r="AV4752" s="18"/>
      <c r="AW4752" s="18"/>
      <c r="AX4752" s="18"/>
      <c r="AY4752" s="18"/>
      <c r="AZ4752" s="18"/>
      <c r="BA4752" s="18"/>
      <c r="BB4752" s="18"/>
      <c r="BC4752" s="18"/>
      <c r="BD4752" s="18"/>
      <c r="BE4752" s="18"/>
      <c r="BF4752" s="18"/>
      <c r="BG4752" s="18"/>
      <c r="BH4752" s="18"/>
      <c r="BI4752" s="18"/>
      <c r="BJ4752" s="18"/>
      <c r="BK4752" s="18"/>
      <c r="BL4752" s="18"/>
      <c r="BM4752" s="18"/>
      <c r="BN4752" s="18"/>
      <c r="BO4752" s="18"/>
      <c r="BP4752" s="18"/>
      <c r="BQ4752" s="18"/>
    </row>
    <row r="4753" spans="6:69" x14ac:dyDescent="0.25">
      <c r="F4753" s="18"/>
      <c r="G4753" s="18"/>
      <c r="H4753" s="252"/>
      <c r="I4753" s="18"/>
      <c r="J4753" s="18"/>
      <c r="W4753" s="215"/>
      <c r="X4753" s="18"/>
      <c r="Y4753" s="31"/>
      <c r="Z4753" s="31"/>
      <c r="AA4753" s="43"/>
      <c r="AB4753" s="18"/>
      <c r="AC4753" s="18"/>
      <c r="AE4753" s="18"/>
      <c r="AF4753" s="18"/>
      <c r="AG4753" s="18"/>
      <c r="AI4753" s="18"/>
      <c r="AK4753" s="18"/>
      <c r="AL4753" s="18"/>
      <c r="AN4753" s="36"/>
      <c r="AO4753" s="36"/>
      <c r="AP4753" s="36"/>
      <c r="AQ4753" s="36"/>
      <c r="AR4753" s="36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G4753" s="18"/>
      <c r="BH4753" s="18"/>
      <c r="BI4753" s="18"/>
      <c r="BJ4753" s="18"/>
      <c r="BK4753" s="18"/>
      <c r="BL4753" s="18"/>
      <c r="BM4753" s="18"/>
      <c r="BN4753" s="18"/>
      <c r="BO4753" s="18"/>
      <c r="BP4753" s="18"/>
      <c r="BQ4753" s="18"/>
    </row>
    <row r="4754" spans="6:69" x14ac:dyDescent="0.25">
      <c r="F4754" s="18"/>
      <c r="G4754" s="18"/>
      <c r="H4754" s="252"/>
      <c r="I4754" s="18"/>
      <c r="J4754" s="18"/>
      <c r="W4754" s="215"/>
      <c r="X4754" s="18"/>
      <c r="Y4754" s="31"/>
      <c r="Z4754" s="31"/>
      <c r="AA4754" s="43"/>
      <c r="AB4754" s="18"/>
      <c r="AC4754" s="18"/>
      <c r="AE4754" s="18"/>
      <c r="AF4754" s="18"/>
      <c r="AG4754" s="18"/>
      <c r="AI4754" s="18"/>
      <c r="AK4754" s="18"/>
      <c r="AL4754" s="18"/>
      <c r="AN4754" s="36"/>
      <c r="AO4754" s="36"/>
      <c r="AP4754" s="36"/>
      <c r="AQ4754" s="36"/>
      <c r="AR4754" s="36"/>
      <c r="AS4754" s="18"/>
      <c r="AT4754" s="18"/>
      <c r="AU4754" s="18"/>
      <c r="AV4754" s="18"/>
      <c r="AW4754" s="18"/>
      <c r="AX4754" s="18"/>
      <c r="AY4754" s="18"/>
      <c r="AZ4754" s="18"/>
      <c r="BA4754" s="18"/>
      <c r="BB4754" s="18"/>
      <c r="BC4754" s="18"/>
      <c r="BD4754" s="18"/>
      <c r="BE4754" s="18"/>
      <c r="BF4754" s="18"/>
      <c r="BG4754" s="18"/>
      <c r="BH4754" s="18"/>
      <c r="BI4754" s="18"/>
      <c r="BJ4754" s="18"/>
      <c r="BK4754" s="18"/>
      <c r="BL4754" s="18"/>
      <c r="BM4754" s="18"/>
      <c r="BN4754" s="18"/>
      <c r="BO4754" s="18"/>
      <c r="BP4754" s="18"/>
      <c r="BQ4754" s="18"/>
    </row>
    <row r="4755" spans="6:69" x14ac:dyDescent="0.25">
      <c r="F4755" s="18"/>
      <c r="G4755" s="18"/>
      <c r="H4755" s="252"/>
      <c r="I4755" s="18"/>
      <c r="J4755" s="18"/>
      <c r="W4755" s="215"/>
      <c r="X4755" s="18"/>
      <c r="Y4755" s="31"/>
      <c r="Z4755" s="31"/>
      <c r="AA4755" s="43"/>
      <c r="AB4755" s="18"/>
      <c r="AC4755" s="18"/>
      <c r="AE4755" s="18"/>
      <c r="AF4755" s="18"/>
      <c r="AG4755" s="18"/>
      <c r="AI4755" s="18"/>
      <c r="AK4755" s="18"/>
      <c r="AL4755" s="18"/>
      <c r="AN4755" s="36"/>
      <c r="AO4755" s="36"/>
      <c r="AP4755" s="36"/>
      <c r="AQ4755" s="36"/>
      <c r="AR4755" s="36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G4755" s="18"/>
      <c r="BH4755" s="18"/>
      <c r="BI4755" s="18"/>
      <c r="BJ4755" s="18"/>
      <c r="BK4755" s="18"/>
      <c r="BL4755" s="18"/>
      <c r="BM4755" s="18"/>
      <c r="BN4755" s="18"/>
      <c r="BO4755" s="18"/>
      <c r="BP4755" s="18"/>
      <c r="BQ4755" s="18"/>
    </row>
    <row r="4756" spans="6:69" x14ac:dyDescent="0.25">
      <c r="F4756" s="18"/>
      <c r="G4756" s="18"/>
      <c r="H4756" s="252"/>
      <c r="I4756" s="18"/>
      <c r="J4756" s="18"/>
      <c r="W4756" s="215"/>
      <c r="X4756" s="18"/>
      <c r="Y4756" s="31"/>
      <c r="Z4756" s="31"/>
      <c r="AA4756" s="43"/>
      <c r="AB4756" s="18"/>
      <c r="AC4756" s="18"/>
      <c r="AE4756" s="18"/>
      <c r="AF4756" s="18"/>
      <c r="AG4756" s="18"/>
      <c r="AI4756" s="18"/>
      <c r="AK4756" s="18"/>
      <c r="AL4756" s="18"/>
      <c r="AN4756" s="36"/>
      <c r="AO4756" s="36"/>
      <c r="AP4756" s="36"/>
      <c r="AQ4756" s="36"/>
      <c r="AR4756" s="36"/>
      <c r="AS4756" s="18"/>
      <c r="AT4756" s="18"/>
      <c r="AU4756" s="18"/>
      <c r="AV4756" s="18"/>
      <c r="AW4756" s="18"/>
      <c r="AX4756" s="18"/>
      <c r="AY4756" s="18"/>
      <c r="AZ4756" s="18"/>
      <c r="BA4756" s="18"/>
      <c r="BB4756" s="18"/>
      <c r="BC4756" s="18"/>
      <c r="BD4756" s="18"/>
      <c r="BE4756" s="18"/>
      <c r="BF4756" s="18"/>
      <c r="BG4756" s="18"/>
      <c r="BH4756" s="18"/>
      <c r="BI4756" s="18"/>
      <c r="BJ4756" s="18"/>
      <c r="BK4756" s="18"/>
      <c r="BL4756" s="18"/>
      <c r="BM4756" s="18"/>
      <c r="BN4756" s="18"/>
      <c r="BO4756" s="18"/>
      <c r="BP4756" s="18"/>
      <c r="BQ4756" s="18"/>
    </row>
    <row r="4757" spans="6:69" x14ac:dyDescent="0.25">
      <c r="F4757" s="18"/>
      <c r="G4757" s="18"/>
      <c r="H4757" s="252"/>
      <c r="I4757" s="18"/>
      <c r="J4757" s="18"/>
      <c r="W4757" s="215"/>
      <c r="X4757" s="18"/>
      <c r="Y4757" s="31"/>
      <c r="Z4757" s="31"/>
      <c r="AA4757" s="43"/>
      <c r="AB4757" s="18"/>
      <c r="AC4757" s="18"/>
      <c r="AE4757" s="18"/>
      <c r="AF4757" s="18"/>
      <c r="AG4757" s="18"/>
      <c r="AI4757" s="18"/>
      <c r="AK4757" s="18"/>
      <c r="AL4757" s="18"/>
      <c r="AN4757" s="36"/>
      <c r="AO4757" s="36"/>
      <c r="AP4757" s="36"/>
      <c r="AQ4757" s="36"/>
      <c r="AR4757" s="36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G4757" s="18"/>
      <c r="BH4757" s="18"/>
      <c r="BI4757" s="18"/>
      <c r="BJ4757" s="18"/>
      <c r="BK4757" s="18"/>
      <c r="BL4757" s="18"/>
      <c r="BM4757" s="18"/>
      <c r="BN4757" s="18"/>
      <c r="BO4757" s="18"/>
      <c r="BP4757" s="18"/>
      <c r="BQ4757" s="18"/>
    </row>
    <row r="4758" spans="6:69" x14ac:dyDescent="0.25">
      <c r="F4758" s="18"/>
      <c r="G4758" s="18"/>
      <c r="H4758" s="252"/>
      <c r="I4758" s="18"/>
      <c r="J4758" s="18"/>
      <c r="W4758" s="215"/>
      <c r="X4758" s="18"/>
      <c r="Y4758" s="31"/>
      <c r="Z4758" s="31"/>
      <c r="AA4758" s="43"/>
      <c r="AB4758" s="18"/>
      <c r="AC4758" s="18"/>
      <c r="AE4758" s="18"/>
      <c r="AF4758" s="18"/>
      <c r="AG4758" s="18"/>
      <c r="AI4758" s="18"/>
      <c r="AK4758" s="18"/>
      <c r="AL4758" s="18"/>
      <c r="AN4758" s="36"/>
      <c r="AO4758" s="36"/>
      <c r="AP4758" s="36"/>
      <c r="AQ4758" s="36"/>
      <c r="AR4758" s="36"/>
      <c r="AS4758" s="18"/>
      <c r="AT4758" s="18"/>
      <c r="AU4758" s="18"/>
      <c r="AV4758" s="18"/>
      <c r="AW4758" s="18"/>
      <c r="AX4758" s="18"/>
      <c r="AY4758" s="18"/>
      <c r="AZ4758" s="18"/>
      <c r="BA4758" s="18"/>
      <c r="BB4758" s="18"/>
      <c r="BC4758" s="18"/>
      <c r="BD4758" s="18"/>
      <c r="BE4758" s="18"/>
      <c r="BF4758" s="18"/>
      <c r="BG4758" s="18"/>
      <c r="BH4758" s="18"/>
      <c r="BI4758" s="18"/>
      <c r="BJ4758" s="18"/>
      <c r="BK4758" s="18"/>
      <c r="BL4758" s="18"/>
      <c r="BM4758" s="18"/>
      <c r="BN4758" s="18"/>
      <c r="BO4758" s="18"/>
      <c r="BP4758" s="18"/>
      <c r="BQ4758" s="18"/>
    </row>
    <row r="4759" spans="6:69" x14ac:dyDescent="0.25">
      <c r="F4759" s="18"/>
      <c r="G4759" s="18"/>
      <c r="H4759" s="252"/>
      <c r="I4759" s="18"/>
      <c r="J4759" s="18"/>
      <c r="W4759" s="215"/>
      <c r="X4759" s="18"/>
      <c r="Y4759" s="31"/>
      <c r="Z4759" s="31"/>
      <c r="AA4759" s="43"/>
      <c r="AB4759" s="18"/>
      <c r="AC4759" s="18"/>
      <c r="AE4759" s="18"/>
      <c r="AF4759" s="18"/>
      <c r="AG4759" s="18"/>
      <c r="AI4759" s="18"/>
      <c r="AK4759" s="18"/>
      <c r="AL4759" s="18"/>
      <c r="AN4759" s="36"/>
      <c r="AO4759" s="36"/>
      <c r="AP4759" s="36"/>
      <c r="AQ4759" s="36"/>
      <c r="AR4759" s="36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8"/>
      <c r="BL4759" s="18"/>
      <c r="BM4759" s="18"/>
      <c r="BN4759" s="18"/>
      <c r="BO4759" s="18"/>
      <c r="BP4759" s="18"/>
      <c r="BQ4759" s="18"/>
    </row>
    <row r="4760" spans="6:69" x14ac:dyDescent="0.25">
      <c r="F4760" s="18"/>
      <c r="G4760" s="18"/>
      <c r="H4760" s="252"/>
      <c r="I4760" s="18"/>
      <c r="J4760" s="18"/>
      <c r="W4760" s="215"/>
      <c r="X4760" s="18"/>
      <c r="Y4760" s="31"/>
      <c r="Z4760" s="31"/>
      <c r="AA4760" s="43"/>
      <c r="AB4760" s="18"/>
      <c r="AC4760" s="18"/>
      <c r="AE4760" s="18"/>
      <c r="AF4760" s="18"/>
      <c r="AG4760" s="18"/>
      <c r="AI4760" s="18"/>
      <c r="AK4760" s="18"/>
      <c r="AL4760" s="18"/>
      <c r="AN4760" s="36"/>
      <c r="AO4760" s="36"/>
      <c r="AP4760" s="36"/>
      <c r="AQ4760" s="36"/>
      <c r="AR4760" s="36"/>
      <c r="AS4760" s="18"/>
      <c r="AT4760" s="18"/>
      <c r="AU4760" s="18"/>
      <c r="AV4760" s="18"/>
      <c r="AW4760" s="18"/>
      <c r="AX4760" s="18"/>
      <c r="AY4760" s="18"/>
      <c r="AZ4760" s="18"/>
      <c r="BA4760" s="18"/>
      <c r="BB4760" s="18"/>
      <c r="BC4760" s="18"/>
      <c r="BD4760" s="18"/>
      <c r="BE4760" s="18"/>
      <c r="BF4760" s="18"/>
      <c r="BG4760" s="18"/>
      <c r="BH4760" s="18"/>
      <c r="BI4760" s="18"/>
      <c r="BJ4760" s="18"/>
      <c r="BK4760" s="18"/>
      <c r="BL4760" s="18"/>
      <c r="BM4760" s="18"/>
      <c r="BN4760" s="18"/>
      <c r="BO4760" s="18"/>
      <c r="BP4760" s="18"/>
      <c r="BQ4760" s="18"/>
    </row>
    <row r="4761" spans="6:69" x14ac:dyDescent="0.25">
      <c r="F4761" s="18"/>
      <c r="G4761" s="18"/>
      <c r="H4761" s="252"/>
      <c r="I4761" s="18"/>
      <c r="J4761" s="18"/>
      <c r="W4761" s="215"/>
      <c r="X4761" s="18"/>
      <c r="Y4761" s="31"/>
      <c r="Z4761" s="31"/>
      <c r="AA4761" s="43"/>
      <c r="AB4761" s="18"/>
      <c r="AC4761" s="18"/>
      <c r="AE4761" s="18"/>
      <c r="AF4761" s="18"/>
      <c r="AG4761" s="18"/>
      <c r="AI4761" s="18"/>
      <c r="AK4761" s="18"/>
      <c r="AL4761" s="18"/>
      <c r="AN4761" s="36"/>
      <c r="AO4761" s="36"/>
      <c r="AP4761" s="36"/>
      <c r="AQ4761" s="36"/>
      <c r="AR4761" s="36"/>
      <c r="AS4761" s="18"/>
      <c r="AT4761" s="18"/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G4761" s="18"/>
      <c r="BH4761" s="18"/>
      <c r="BI4761" s="18"/>
      <c r="BJ4761" s="18"/>
      <c r="BK4761" s="18"/>
      <c r="BL4761" s="18"/>
      <c r="BM4761" s="18"/>
      <c r="BN4761" s="18"/>
      <c r="BO4761" s="18"/>
      <c r="BP4761" s="18"/>
      <c r="BQ4761" s="18"/>
    </row>
    <row r="4762" spans="6:69" x14ac:dyDescent="0.25">
      <c r="F4762" s="18"/>
      <c r="G4762" s="18"/>
      <c r="H4762" s="252"/>
      <c r="I4762" s="18"/>
      <c r="J4762" s="18"/>
      <c r="W4762" s="215"/>
      <c r="X4762" s="18"/>
      <c r="Y4762" s="31"/>
      <c r="Z4762" s="31"/>
      <c r="AA4762" s="43"/>
      <c r="AB4762" s="18"/>
      <c r="AC4762" s="18"/>
      <c r="AE4762" s="18"/>
      <c r="AF4762" s="18"/>
      <c r="AG4762" s="18"/>
      <c r="AI4762" s="18"/>
      <c r="AK4762" s="18"/>
      <c r="AL4762" s="18"/>
      <c r="AN4762" s="36"/>
      <c r="AO4762" s="36"/>
      <c r="AP4762" s="36"/>
      <c r="AQ4762" s="36"/>
      <c r="AR4762" s="36"/>
      <c r="AS4762" s="18"/>
      <c r="AT4762" s="18"/>
      <c r="AU4762" s="18"/>
      <c r="AV4762" s="18"/>
      <c r="AW4762" s="18"/>
      <c r="AX4762" s="18"/>
      <c r="AY4762" s="18"/>
      <c r="AZ4762" s="18"/>
      <c r="BA4762" s="18"/>
      <c r="BB4762" s="18"/>
      <c r="BC4762" s="18"/>
      <c r="BD4762" s="18"/>
      <c r="BE4762" s="18"/>
      <c r="BF4762" s="18"/>
      <c r="BG4762" s="18"/>
      <c r="BH4762" s="18"/>
      <c r="BI4762" s="18"/>
      <c r="BJ4762" s="18"/>
      <c r="BK4762" s="18"/>
      <c r="BL4762" s="18"/>
      <c r="BM4762" s="18"/>
      <c r="BN4762" s="18"/>
      <c r="BO4762" s="18"/>
      <c r="BP4762" s="18"/>
      <c r="BQ4762" s="18"/>
    </row>
    <row r="4763" spans="6:69" x14ac:dyDescent="0.25">
      <c r="F4763" s="18"/>
      <c r="G4763" s="18"/>
      <c r="H4763" s="252"/>
      <c r="I4763" s="18"/>
      <c r="J4763" s="18"/>
      <c r="W4763" s="215"/>
      <c r="X4763" s="18"/>
      <c r="Y4763" s="31"/>
      <c r="Z4763" s="31"/>
      <c r="AA4763" s="43"/>
      <c r="AB4763" s="18"/>
      <c r="AC4763" s="18"/>
      <c r="AE4763" s="18"/>
      <c r="AF4763" s="18"/>
      <c r="AG4763" s="18"/>
      <c r="AI4763" s="18"/>
      <c r="AK4763" s="18"/>
      <c r="AL4763" s="18"/>
      <c r="AN4763" s="36"/>
      <c r="AO4763" s="36"/>
      <c r="AP4763" s="36"/>
      <c r="AQ4763" s="36"/>
      <c r="AR4763" s="36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G4763" s="18"/>
      <c r="BH4763" s="18"/>
      <c r="BI4763" s="18"/>
      <c r="BJ4763" s="18"/>
      <c r="BK4763" s="18"/>
      <c r="BL4763" s="18"/>
      <c r="BM4763" s="18"/>
      <c r="BN4763" s="18"/>
      <c r="BO4763" s="18"/>
      <c r="BP4763" s="18"/>
      <c r="BQ4763" s="18"/>
    </row>
    <row r="4764" spans="6:69" x14ac:dyDescent="0.25">
      <c r="F4764" s="18"/>
      <c r="G4764" s="18"/>
      <c r="H4764" s="252"/>
      <c r="I4764" s="18"/>
      <c r="J4764" s="18"/>
      <c r="W4764" s="215"/>
      <c r="X4764" s="18"/>
      <c r="Y4764" s="31"/>
      <c r="Z4764" s="31"/>
      <c r="AA4764" s="43"/>
      <c r="AB4764" s="18"/>
      <c r="AC4764" s="18"/>
      <c r="AE4764" s="18"/>
      <c r="AF4764" s="18"/>
      <c r="AG4764" s="18"/>
      <c r="AI4764" s="18"/>
      <c r="AK4764" s="18"/>
      <c r="AL4764" s="18"/>
      <c r="AN4764" s="36"/>
      <c r="AO4764" s="36"/>
      <c r="AP4764" s="36"/>
      <c r="AQ4764" s="36"/>
      <c r="AR4764" s="36"/>
      <c r="AS4764" s="18"/>
      <c r="AT4764" s="18"/>
      <c r="AU4764" s="18"/>
      <c r="AV4764" s="18"/>
      <c r="AW4764" s="18"/>
      <c r="AX4764" s="18"/>
      <c r="AY4764" s="18"/>
      <c r="AZ4764" s="18"/>
      <c r="BA4764" s="18"/>
      <c r="BB4764" s="18"/>
      <c r="BC4764" s="18"/>
      <c r="BD4764" s="18"/>
      <c r="BE4764" s="18"/>
      <c r="BF4764" s="18"/>
      <c r="BG4764" s="18"/>
      <c r="BH4764" s="18"/>
      <c r="BI4764" s="18"/>
      <c r="BJ4764" s="18"/>
      <c r="BK4764" s="18"/>
      <c r="BL4764" s="18"/>
      <c r="BM4764" s="18"/>
      <c r="BN4764" s="18"/>
      <c r="BO4764" s="18"/>
      <c r="BP4764" s="18"/>
      <c r="BQ4764" s="18"/>
    </row>
    <row r="4765" spans="6:69" x14ac:dyDescent="0.25">
      <c r="F4765" s="18"/>
      <c r="G4765" s="18"/>
      <c r="H4765" s="252"/>
      <c r="I4765" s="18"/>
      <c r="J4765" s="18"/>
      <c r="W4765" s="215"/>
      <c r="X4765" s="18"/>
      <c r="Y4765" s="31"/>
      <c r="Z4765" s="31"/>
      <c r="AA4765" s="43"/>
      <c r="AB4765" s="18"/>
      <c r="AC4765" s="18"/>
      <c r="AE4765" s="18"/>
      <c r="AF4765" s="18"/>
      <c r="AG4765" s="18"/>
      <c r="AI4765" s="18"/>
      <c r="AK4765" s="18"/>
      <c r="AL4765" s="18"/>
      <c r="AN4765" s="36"/>
      <c r="AO4765" s="36"/>
      <c r="AP4765" s="36"/>
      <c r="AQ4765" s="36"/>
      <c r="AR4765" s="36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G4765" s="18"/>
      <c r="BH4765" s="18"/>
      <c r="BI4765" s="18"/>
      <c r="BJ4765" s="18"/>
      <c r="BK4765" s="18"/>
      <c r="BL4765" s="18"/>
      <c r="BM4765" s="18"/>
      <c r="BN4765" s="18"/>
      <c r="BO4765" s="18"/>
      <c r="BP4765" s="18"/>
      <c r="BQ4765" s="18"/>
    </row>
    <row r="4766" spans="6:69" x14ac:dyDescent="0.25">
      <c r="F4766" s="18"/>
      <c r="G4766" s="18"/>
      <c r="H4766" s="252"/>
      <c r="I4766" s="18"/>
      <c r="J4766" s="18"/>
      <c r="W4766" s="215"/>
      <c r="X4766" s="18"/>
      <c r="Y4766" s="31"/>
      <c r="Z4766" s="31"/>
      <c r="AA4766" s="43"/>
      <c r="AB4766" s="18"/>
      <c r="AC4766" s="18"/>
      <c r="AE4766" s="18"/>
      <c r="AF4766" s="18"/>
      <c r="AG4766" s="18"/>
      <c r="AI4766" s="18"/>
      <c r="AK4766" s="18"/>
      <c r="AL4766" s="18"/>
      <c r="AN4766" s="36"/>
      <c r="AO4766" s="36"/>
      <c r="AP4766" s="36"/>
      <c r="AQ4766" s="36"/>
      <c r="AR4766" s="36"/>
      <c r="AS4766" s="18"/>
      <c r="AT4766" s="18"/>
      <c r="AU4766" s="18"/>
      <c r="AV4766" s="18"/>
      <c r="AW4766" s="18"/>
      <c r="AX4766" s="18"/>
      <c r="AY4766" s="18"/>
      <c r="AZ4766" s="18"/>
      <c r="BA4766" s="18"/>
      <c r="BB4766" s="18"/>
      <c r="BC4766" s="18"/>
      <c r="BD4766" s="18"/>
      <c r="BE4766" s="18"/>
      <c r="BF4766" s="18"/>
      <c r="BG4766" s="18"/>
      <c r="BH4766" s="18"/>
      <c r="BI4766" s="18"/>
      <c r="BJ4766" s="18"/>
      <c r="BK4766" s="18"/>
      <c r="BL4766" s="18"/>
      <c r="BM4766" s="18"/>
      <c r="BN4766" s="18"/>
      <c r="BO4766" s="18"/>
      <c r="BP4766" s="18"/>
      <c r="BQ4766" s="18"/>
    </row>
    <row r="4767" spans="6:69" x14ac:dyDescent="0.25">
      <c r="F4767" s="18"/>
      <c r="G4767" s="18"/>
      <c r="H4767" s="252"/>
      <c r="I4767" s="18"/>
      <c r="J4767" s="18"/>
      <c r="W4767" s="215"/>
      <c r="X4767" s="18"/>
      <c r="Y4767" s="31"/>
      <c r="Z4767" s="31"/>
      <c r="AA4767" s="43"/>
      <c r="AB4767" s="18"/>
      <c r="AC4767" s="18"/>
      <c r="AE4767" s="18"/>
      <c r="AF4767" s="18"/>
      <c r="AG4767" s="18"/>
      <c r="AI4767" s="18"/>
      <c r="AK4767" s="18"/>
      <c r="AL4767" s="18"/>
      <c r="AN4767" s="36"/>
      <c r="AO4767" s="36"/>
      <c r="AP4767" s="36"/>
      <c r="AQ4767" s="36"/>
      <c r="AR4767" s="36"/>
      <c r="AS4767" s="18"/>
      <c r="AT4767" s="18"/>
      <c r="AU4767" s="18"/>
      <c r="AV4767" s="18"/>
      <c r="AW4767" s="18"/>
      <c r="AX4767" s="18"/>
      <c r="AY4767" s="18"/>
      <c r="AZ4767" s="18"/>
      <c r="BA4767" s="18"/>
      <c r="BB4767" s="18"/>
      <c r="BC4767" s="18"/>
      <c r="BD4767" s="18"/>
      <c r="BE4767" s="18"/>
      <c r="BF4767" s="18"/>
      <c r="BG4767" s="18"/>
      <c r="BH4767" s="18"/>
      <c r="BI4767" s="18"/>
      <c r="BJ4767" s="18"/>
      <c r="BK4767" s="18"/>
      <c r="BL4767" s="18"/>
      <c r="BM4767" s="18"/>
      <c r="BN4767" s="18"/>
      <c r="BO4767" s="18"/>
      <c r="BP4767" s="18"/>
      <c r="BQ4767" s="18"/>
    </row>
    <row r="4768" spans="6:69" x14ac:dyDescent="0.25">
      <c r="F4768" s="18"/>
      <c r="G4768" s="18"/>
      <c r="H4768" s="252"/>
      <c r="I4768" s="18"/>
      <c r="J4768" s="18"/>
      <c r="W4768" s="215"/>
      <c r="X4768" s="18"/>
      <c r="Y4768" s="31"/>
      <c r="Z4768" s="31"/>
      <c r="AA4768" s="43"/>
      <c r="AB4768" s="18"/>
      <c r="AC4768" s="18"/>
      <c r="AE4768" s="18"/>
      <c r="AF4768" s="18"/>
      <c r="AG4768" s="18"/>
      <c r="AI4768" s="18"/>
      <c r="AK4768" s="18"/>
      <c r="AL4768" s="18"/>
      <c r="AN4768" s="36"/>
      <c r="AO4768" s="36"/>
      <c r="AP4768" s="36"/>
      <c r="AQ4768" s="36"/>
      <c r="AR4768" s="36"/>
      <c r="AS4768" s="18"/>
      <c r="AT4768" s="18"/>
      <c r="AU4768" s="18"/>
      <c r="AV4768" s="18"/>
      <c r="AW4768" s="18"/>
      <c r="AX4768" s="18"/>
      <c r="AY4768" s="18"/>
      <c r="AZ4768" s="18"/>
      <c r="BA4768" s="18"/>
      <c r="BB4768" s="18"/>
      <c r="BC4768" s="18"/>
      <c r="BD4768" s="18"/>
      <c r="BE4768" s="18"/>
      <c r="BF4768" s="18"/>
      <c r="BG4768" s="18"/>
      <c r="BH4768" s="18"/>
      <c r="BI4768" s="18"/>
      <c r="BJ4768" s="18"/>
      <c r="BK4768" s="18"/>
      <c r="BL4768" s="18"/>
      <c r="BM4768" s="18"/>
      <c r="BN4768" s="18"/>
      <c r="BO4768" s="18"/>
      <c r="BP4768" s="18"/>
      <c r="BQ4768" s="18"/>
    </row>
    <row r="4769" spans="6:69" x14ac:dyDescent="0.25">
      <c r="F4769" s="18"/>
      <c r="G4769" s="18"/>
      <c r="H4769" s="252"/>
      <c r="I4769" s="18"/>
      <c r="J4769" s="18"/>
      <c r="W4769" s="215"/>
      <c r="X4769" s="18"/>
      <c r="Y4769" s="31"/>
      <c r="Z4769" s="31"/>
      <c r="AA4769" s="43"/>
      <c r="AB4769" s="18"/>
      <c r="AC4769" s="18"/>
      <c r="AE4769" s="18"/>
      <c r="AF4769" s="18"/>
      <c r="AG4769" s="18"/>
      <c r="AI4769" s="18"/>
      <c r="AK4769" s="18"/>
      <c r="AL4769" s="18"/>
      <c r="AN4769" s="36"/>
      <c r="AO4769" s="36"/>
      <c r="AP4769" s="36"/>
      <c r="AQ4769" s="36"/>
      <c r="AR4769" s="36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G4769" s="18"/>
      <c r="BH4769" s="18"/>
      <c r="BI4769" s="18"/>
      <c r="BJ4769" s="18"/>
      <c r="BK4769" s="18"/>
      <c r="BL4769" s="18"/>
      <c r="BM4769" s="18"/>
      <c r="BN4769" s="18"/>
      <c r="BO4769" s="18"/>
      <c r="BP4769" s="18"/>
      <c r="BQ4769" s="18"/>
    </row>
    <row r="4770" spans="6:69" x14ac:dyDescent="0.25">
      <c r="F4770" s="18"/>
      <c r="G4770" s="18"/>
      <c r="H4770" s="252"/>
      <c r="I4770" s="18"/>
      <c r="J4770" s="18"/>
      <c r="W4770" s="215"/>
      <c r="X4770" s="18"/>
      <c r="Y4770" s="31"/>
      <c r="Z4770" s="31"/>
      <c r="AA4770" s="43"/>
      <c r="AB4770" s="18"/>
      <c r="AC4770" s="18"/>
      <c r="AE4770" s="18"/>
      <c r="AF4770" s="18"/>
      <c r="AG4770" s="18"/>
      <c r="AI4770" s="18"/>
      <c r="AK4770" s="18"/>
      <c r="AL4770" s="18"/>
      <c r="AN4770" s="36"/>
      <c r="AO4770" s="36"/>
      <c r="AP4770" s="36"/>
      <c r="AQ4770" s="36"/>
      <c r="AR4770" s="36"/>
      <c r="AS4770" s="18"/>
      <c r="AT4770" s="18"/>
      <c r="AU4770" s="18"/>
      <c r="AV4770" s="18"/>
      <c r="AW4770" s="18"/>
      <c r="AX4770" s="18"/>
      <c r="AY4770" s="18"/>
      <c r="AZ4770" s="18"/>
      <c r="BA4770" s="18"/>
      <c r="BB4770" s="18"/>
      <c r="BC4770" s="18"/>
      <c r="BD4770" s="18"/>
      <c r="BE4770" s="18"/>
      <c r="BF4770" s="18"/>
      <c r="BG4770" s="18"/>
      <c r="BH4770" s="18"/>
      <c r="BI4770" s="18"/>
      <c r="BJ4770" s="18"/>
      <c r="BK4770" s="18"/>
      <c r="BL4770" s="18"/>
      <c r="BM4770" s="18"/>
      <c r="BN4770" s="18"/>
      <c r="BO4770" s="18"/>
      <c r="BP4770" s="18"/>
      <c r="BQ4770" s="18"/>
    </row>
    <row r="4771" spans="6:69" x14ac:dyDescent="0.25">
      <c r="F4771" s="18"/>
      <c r="G4771" s="18"/>
      <c r="H4771" s="252"/>
      <c r="I4771" s="18"/>
      <c r="J4771" s="18"/>
      <c r="W4771" s="215"/>
      <c r="X4771" s="18"/>
      <c r="Y4771" s="31"/>
      <c r="Z4771" s="31"/>
      <c r="AA4771" s="43"/>
      <c r="AB4771" s="18"/>
      <c r="AC4771" s="18"/>
      <c r="AE4771" s="18"/>
      <c r="AF4771" s="18"/>
      <c r="AG4771" s="18"/>
      <c r="AI4771" s="18"/>
      <c r="AK4771" s="18"/>
      <c r="AL4771" s="18"/>
      <c r="AN4771" s="36"/>
      <c r="AO4771" s="36"/>
      <c r="AP4771" s="36"/>
      <c r="AQ4771" s="36"/>
      <c r="AR4771" s="36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G4771" s="18"/>
      <c r="BH4771" s="18"/>
      <c r="BI4771" s="18"/>
      <c r="BJ4771" s="18"/>
      <c r="BK4771" s="18"/>
      <c r="BL4771" s="18"/>
      <c r="BM4771" s="18"/>
      <c r="BN4771" s="18"/>
      <c r="BO4771" s="18"/>
      <c r="BP4771" s="18"/>
      <c r="BQ4771" s="18"/>
    </row>
    <row r="4772" spans="6:69" x14ac:dyDescent="0.25">
      <c r="F4772" s="18"/>
      <c r="G4772" s="18"/>
      <c r="H4772" s="252"/>
      <c r="I4772" s="18"/>
      <c r="J4772" s="18"/>
      <c r="W4772" s="215"/>
      <c r="X4772" s="18"/>
      <c r="Y4772" s="31"/>
      <c r="Z4772" s="31"/>
      <c r="AA4772" s="43"/>
      <c r="AB4772" s="18"/>
      <c r="AC4772" s="18"/>
      <c r="AE4772" s="18"/>
      <c r="AF4772" s="18"/>
      <c r="AG4772" s="18"/>
      <c r="AI4772" s="18"/>
      <c r="AK4772" s="18"/>
      <c r="AL4772" s="18"/>
      <c r="AN4772" s="36"/>
      <c r="AO4772" s="36"/>
      <c r="AP4772" s="36"/>
      <c r="AQ4772" s="36"/>
      <c r="AR4772" s="36"/>
      <c r="AS4772" s="18"/>
      <c r="AT4772" s="18"/>
      <c r="AU4772" s="18"/>
      <c r="AV4772" s="18"/>
      <c r="AW4772" s="18"/>
      <c r="AX4772" s="18"/>
      <c r="AY4772" s="18"/>
      <c r="AZ4772" s="18"/>
      <c r="BA4772" s="18"/>
      <c r="BB4772" s="18"/>
      <c r="BC4772" s="18"/>
      <c r="BD4772" s="18"/>
      <c r="BE4772" s="18"/>
      <c r="BF4772" s="18"/>
      <c r="BG4772" s="18"/>
      <c r="BH4772" s="18"/>
      <c r="BI4772" s="18"/>
      <c r="BJ4772" s="18"/>
      <c r="BK4772" s="18"/>
      <c r="BL4772" s="18"/>
      <c r="BM4772" s="18"/>
      <c r="BN4772" s="18"/>
      <c r="BO4772" s="18"/>
      <c r="BP4772" s="18"/>
      <c r="BQ4772" s="18"/>
    </row>
    <row r="4773" spans="6:69" x14ac:dyDescent="0.25">
      <c r="F4773" s="18"/>
      <c r="G4773" s="18"/>
      <c r="H4773" s="252"/>
      <c r="I4773" s="18"/>
      <c r="J4773" s="18"/>
      <c r="W4773" s="215"/>
      <c r="X4773" s="18"/>
      <c r="Y4773" s="31"/>
      <c r="Z4773" s="31"/>
      <c r="AA4773" s="43"/>
      <c r="AB4773" s="18"/>
      <c r="AC4773" s="18"/>
      <c r="AE4773" s="18"/>
      <c r="AF4773" s="18"/>
      <c r="AG4773" s="18"/>
      <c r="AI4773" s="18"/>
      <c r="AK4773" s="18"/>
      <c r="AL4773" s="18"/>
      <c r="AN4773" s="36"/>
      <c r="AO4773" s="36"/>
      <c r="AP4773" s="36"/>
      <c r="AQ4773" s="36"/>
      <c r="AR4773" s="36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G4773" s="18"/>
      <c r="BH4773" s="18"/>
      <c r="BI4773" s="18"/>
      <c r="BJ4773" s="18"/>
      <c r="BK4773" s="18"/>
      <c r="BL4773" s="18"/>
      <c r="BM4773" s="18"/>
      <c r="BN4773" s="18"/>
      <c r="BO4773" s="18"/>
      <c r="BP4773" s="18"/>
      <c r="BQ4773" s="18"/>
    </row>
    <row r="4774" spans="6:69" x14ac:dyDescent="0.25">
      <c r="F4774" s="18"/>
      <c r="G4774" s="18"/>
      <c r="H4774" s="252"/>
      <c r="I4774" s="18"/>
      <c r="J4774" s="18"/>
      <c r="W4774" s="215"/>
      <c r="X4774" s="18"/>
      <c r="Y4774" s="31"/>
      <c r="Z4774" s="31"/>
      <c r="AA4774" s="43"/>
      <c r="AB4774" s="18"/>
      <c r="AC4774" s="18"/>
      <c r="AE4774" s="18"/>
      <c r="AF4774" s="18"/>
      <c r="AG4774" s="18"/>
      <c r="AI4774" s="18"/>
      <c r="AK4774" s="18"/>
      <c r="AL4774" s="18"/>
      <c r="AN4774" s="36"/>
      <c r="AO4774" s="36"/>
      <c r="AP4774" s="36"/>
      <c r="AQ4774" s="36"/>
      <c r="AR4774" s="36"/>
      <c r="AS4774" s="18"/>
      <c r="AT4774" s="18"/>
      <c r="AU4774" s="18"/>
      <c r="AV4774" s="18"/>
      <c r="AW4774" s="18"/>
      <c r="AX4774" s="18"/>
      <c r="AY4774" s="18"/>
      <c r="AZ4774" s="18"/>
      <c r="BA4774" s="18"/>
      <c r="BB4774" s="18"/>
      <c r="BC4774" s="18"/>
      <c r="BD4774" s="18"/>
      <c r="BE4774" s="18"/>
      <c r="BF4774" s="18"/>
      <c r="BG4774" s="18"/>
      <c r="BH4774" s="18"/>
      <c r="BI4774" s="18"/>
      <c r="BJ4774" s="18"/>
      <c r="BK4774" s="18"/>
      <c r="BL4774" s="18"/>
      <c r="BM4774" s="18"/>
      <c r="BN4774" s="18"/>
      <c r="BO4774" s="18"/>
      <c r="BP4774" s="18"/>
      <c r="BQ4774" s="18"/>
    </row>
    <row r="4775" spans="6:69" x14ac:dyDescent="0.25">
      <c r="F4775" s="18"/>
      <c r="G4775" s="18"/>
      <c r="H4775" s="252"/>
      <c r="I4775" s="18"/>
      <c r="J4775" s="18"/>
      <c r="W4775" s="215"/>
      <c r="X4775" s="18"/>
      <c r="Y4775" s="31"/>
      <c r="Z4775" s="31"/>
      <c r="AA4775" s="43"/>
      <c r="AB4775" s="18"/>
      <c r="AC4775" s="18"/>
      <c r="AE4775" s="18"/>
      <c r="AF4775" s="18"/>
      <c r="AG4775" s="18"/>
      <c r="AI4775" s="18"/>
      <c r="AK4775" s="18"/>
      <c r="AL4775" s="18"/>
      <c r="AN4775" s="36"/>
      <c r="AO4775" s="36"/>
      <c r="AP4775" s="36"/>
      <c r="AQ4775" s="36"/>
      <c r="AR4775" s="36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G4775" s="18"/>
      <c r="BH4775" s="18"/>
      <c r="BI4775" s="18"/>
      <c r="BJ4775" s="18"/>
      <c r="BK4775" s="18"/>
      <c r="BL4775" s="18"/>
      <c r="BM4775" s="18"/>
      <c r="BN4775" s="18"/>
      <c r="BO4775" s="18"/>
      <c r="BP4775" s="18"/>
      <c r="BQ4775" s="18"/>
    </row>
    <row r="4776" spans="6:69" x14ac:dyDescent="0.25">
      <c r="F4776" s="18"/>
      <c r="G4776" s="18"/>
      <c r="H4776" s="252"/>
      <c r="I4776" s="18"/>
      <c r="J4776" s="18"/>
      <c r="W4776" s="215"/>
      <c r="X4776" s="18"/>
      <c r="Y4776" s="31"/>
      <c r="Z4776" s="31"/>
      <c r="AA4776" s="43"/>
      <c r="AB4776" s="18"/>
      <c r="AC4776" s="18"/>
      <c r="AE4776" s="18"/>
      <c r="AF4776" s="18"/>
      <c r="AG4776" s="18"/>
      <c r="AI4776" s="18"/>
      <c r="AK4776" s="18"/>
      <c r="AL4776" s="18"/>
      <c r="AN4776" s="36"/>
      <c r="AO4776" s="36"/>
      <c r="AP4776" s="36"/>
      <c r="AQ4776" s="36"/>
      <c r="AR4776" s="36"/>
      <c r="AS4776" s="18"/>
      <c r="AT4776" s="18"/>
      <c r="AU4776" s="18"/>
      <c r="AV4776" s="18"/>
      <c r="AW4776" s="18"/>
      <c r="AX4776" s="18"/>
      <c r="AY4776" s="18"/>
      <c r="AZ4776" s="18"/>
      <c r="BA4776" s="18"/>
      <c r="BB4776" s="18"/>
      <c r="BC4776" s="18"/>
      <c r="BD4776" s="18"/>
      <c r="BE4776" s="18"/>
      <c r="BF4776" s="18"/>
      <c r="BG4776" s="18"/>
      <c r="BH4776" s="18"/>
      <c r="BI4776" s="18"/>
      <c r="BJ4776" s="18"/>
      <c r="BK4776" s="18"/>
      <c r="BL4776" s="18"/>
      <c r="BM4776" s="18"/>
      <c r="BN4776" s="18"/>
      <c r="BO4776" s="18"/>
      <c r="BP4776" s="18"/>
      <c r="BQ4776" s="18"/>
    </row>
    <row r="4777" spans="6:69" x14ac:dyDescent="0.25">
      <c r="F4777" s="18"/>
      <c r="G4777" s="18"/>
      <c r="H4777" s="252"/>
      <c r="I4777" s="18"/>
      <c r="J4777" s="18"/>
      <c r="W4777" s="215"/>
      <c r="X4777" s="18"/>
      <c r="Y4777" s="31"/>
      <c r="Z4777" s="31"/>
      <c r="AA4777" s="43"/>
      <c r="AB4777" s="18"/>
      <c r="AC4777" s="18"/>
      <c r="AE4777" s="18"/>
      <c r="AF4777" s="18"/>
      <c r="AG4777" s="18"/>
      <c r="AI4777" s="18"/>
      <c r="AK4777" s="18"/>
      <c r="AL4777" s="18"/>
      <c r="AN4777" s="36"/>
      <c r="AO4777" s="36"/>
      <c r="AP4777" s="36"/>
      <c r="AQ4777" s="36"/>
      <c r="AR4777" s="36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G4777" s="18"/>
      <c r="BH4777" s="18"/>
      <c r="BI4777" s="18"/>
      <c r="BJ4777" s="18"/>
      <c r="BK4777" s="18"/>
      <c r="BL4777" s="18"/>
      <c r="BM4777" s="18"/>
      <c r="BN4777" s="18"/>
      <c r="BO4777" s="18"/>
      <c r="BP4777" s="18"/>
      <c r="BQ4777" s="18"/>
    </row>
    <row r="4778" spans="6:69" x14ac:dyDescent="0.25">
      <c r="F4778" s="18"/>
      <c r="G4778" s="18"/>
      <c r="H4778" s="252"/>
      <c r="I4778" s="18"/>
      <c r="J4778" s="18"/>
      <c r="W4778" s="215"/>
      <c r="X4778" s="18"/>
      <c r="Y4778" s="31"/>
      <c r="Z4778" s="31"/>
      <c r="AA4778" s="43"/>
      <c r="AB4778" s="18"/>
      <c r="AC4778" s="18"/>
      <c r="AE4778" s="18"/>
      <c r="AF4778" s="18"/>
      <c r="AG4778" s="18"/>
      <c r="AI4778" s="18"/>
      <c r="AK4778" s="18"/>
      <c r="AL4778" s="18"/>
      <c r="AN4778" s="36"/>
      <c r="AO4778" s="36"/>
      <c r="AP4778" s="36"/>
      <c r="AQ4778" s="36"/>
      <c r="AR4778" s="36"/>
      <c r="AS4778" s="18"/>
      <c r="AT4778" s="18"/>
      <c r="AU4778" s="18"/>
      <c r="AV4778" s="18"/>
      <c r="AW4778" s="18"/>
      <c r="AX4778" s="18"/>
      <c r="AY4778" s="18"/>
      <c r="AZ4778" s="18"/>
      <c r="BA4778" s="18"/>
      <c r="BB4778" s="18"/>
      <c r="BC4778" s="18"/>
      <c r="BD4778" s="18"/>
      <c r="BE4778" s="18"/>
      <c r="BF4778" s="18"/>
      <c r="BG4778" s="18"/>
      <c r="BH4778" s="18"/>
      <c r="BI4778" s="18"/>
      <c r="BJ4778" s="18"/>
      <c r="BK4778" s="18"/>
      <c r="BL4778" s="18"/>
      <c r="BM4778" s="18"/>
      <c r="BN4778" s="18"/>
      <c r="BO4778" s="18"/>
      <c r="BP4778" s="18"/>
      <c r="BQ4778" s="18"/>
    </row>
    <row r="4779" spans="6:69" x14ac:dyDescent="0.25">
      <c r="F4779" s="18"/>
      <c r="G4779" s="18"/>
      <c r="H4779" s="252"/>
      <c r="I4779" s="18"/>
      <c r="J4779" s="18"/>
      <c r="W4779" s="215"/>
      <c r="X4779" s="18"/>
      <c r="Y4779" s="31"/>
      <c r="Z4779" s="31"/>
      <c r="AA4779" s="43"/>
      <c r="AB4779" s="18"/>
      <c r="AC4779" s="18"/>
      <c r="AE4779" s="18"/>
      <c r="AF4779" s="18"/>
      <c r="AG4779" s="18"/>
      <c r="AI4779" s="18"/>
      <c r="AK4779" s="18"/>
      <c r="AL4779" s="18"/>
      <c r="AN4779" s="36"/>
      <c r="AO4779" s="36"/>
      <c r="AP4779" s="36"/>
      <c r="AQ4779" s="36"/>
      <c r="AR4779" s="36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G4779" s="18"/>
      <c r="BH4779" s="18"/>
      <c r="BI4779" s="18"/>
      <c r="BJ4779" s="18"/>
      <c r="BK4779" s="18"/>
      <c r="BL4779" s="18"/>
      <c r="BM4779" s="18"/>
      <c r="BN4779" s="18"/>
      <c r="BO4779" s="18"/>
      <c r="BP4779" s="18"/>
      <c r="BQ4779" s="18"/>
    </row>
    <row r="4780" spans="6:69" x14ac:dyDescent="0.25">
      <c r="F4780" s="18"/>
      <c r="G4780" s="18"/>
      <c r="H4780" s="252"/>
      <c r="I4780" s="18"/>
      <c r="J4780" s="18"/>
      <c r="W4780" s="215"/>
      <c r="X4780" s="18"/>
      <c r="Y4780" s="31"/>
      <c r="Z4780" s="31"/>
      <c r="AA4780" s="43"/>
      <c r="AB4780" s="18"/>
      <c r="AC4780" s="18"/>
      <c r="AE4780" s="18"/>
      <c r="AF4780" s="18"/>
      <c r="AG4780" s="18"/>
      <c r="AI4780" s="18"/>
      <c r="AK4780" s="18"/>
      <c r="AL4780" s="18"/>
      <c r="AN4780" s="36"/>
      <c r="AO4780" s="36"/>
      <c r="AP4780" s="36"/>
      <c r="AQ4780" s="36"/>
      <c r="AR4780" s="36"/>
      <c r="AS4780" s="18"/>
      <c r="AT4780" s="18"/>
      <c r="AU4780" s="18"/>
      <c r="AV4780" s="18"/>
      <c r="AW4780" s="18"/>
      <c r="AX4780" s="18"/>
      <c r="AY4780" s="18"/>
      <c r="AZ4780" s="18"/>
      <c r="BA4780" s="18"/>
      <c r="BB4780" s="18"/>
      <c r="BC4780" s="18"/>
      <c r="BD4780" s="18"/>
      <c r="BE4780" s="18"/>
      <c r="BF4780" s="18"/>
      <c r="BG4780" s="18"/>
      <c r="BH4780" s="18"/>
      <c r="BI4780" s="18"/>
      <c r="BJ4780" s="18"/>
      <c r="BK4780" s="18"/>
      <c r="BL4780" s="18"/>
      <c r="BM4780" s="18"/>
      <c r="BN4780" s="18"/>
      <c r="BO4780" s="18"/>
      <c r="BP4780" s="18"/>
      <c r="BQ4780" s="18"/>
    </row>
    <row r="4781" spans="6:69" x14ac:dyDescent="0.25">
      <c r="F4781" s="18"/>
      <c r="G4781" s="18"/>
      <c r="H4781" s="252"/>
      <c r="I4781" s="18"/>
      <c r="J4781" s="18"/>
      <c r="W4781" s="215"/>
      <c r="X4781" s="18"/>
      <c r="Y4781" s="31"/>
      <c r="Z4781" s="31"/>
      <c r="AA4781" s="43"/>
      <c r="AB4781" s="18"/>
      <c r="AC4781" s="18"/>
      <c r="AE4781" s="18"/>
      <c r="AF4781" s="18"/>
      <c r="AG4781" s="18"/>
      <c r="AI4781" s="18"/>
      <c r="AK4781" s="18"/>
      <c r="AL4781" s="18"/>
      <c r="AN4781" s="36"/>
      <c r="AO4781" s="36"/>
      <c r="AP4781" s="36"/>
      <c r="AQ4781" s="36"/>
      <c r="AR4781" s="36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G4781" s="18"/>
      <c r="BH4781" s="18"/>
      <c r="BI4781" s="18"/>
      <c r="BJ4781" s="18"/>
      <c r="BK4781" s="18"/>
      <c r="BL4781" s="18"/>
      <c r="BM4781" s="18"/>
      <c r="BN4781" s="18"/>
      <c r="BO4781" s="18"/>
      <c r="BP4781" s="18"/>
      <c r="BQ4781" s="18"/>
    </row>
    <row r="4782" spans="6:69" x14ac:dyDescent="0.25">
      <c r="F4782" s="18"/>
      <c r="G4782" s="18"/>
      <c r="H4782" s="252"/>
      <c r="I4782" s="18"/>
      <c r="J4782" s="18"/>
      <c r="W4782" s="215"/>
      <c r="X4782" s="18"/>
      <c r="Y4782" s="31"/>
      <c r="Z4782" s="31"/>
      <c r="AA4782" s="43"/>
      <c r="AB4782" s="18"/>
      <c r="AC4782" s="18"/>
      <c r="AE4782" s="18"/>
      <c r="AF4782" s="18"/>
      <c r="AG4782" s="18"/>
      <c r="AI4782" s="18"/>
      <c r="AK4782" s="18"/>
      <c r="AL4782" s="18"/>
      <c r="AN4782" s="36"/>
      <c r="AO4782" s="36"/>
      <c r="AP4782" s="36"/>
      <c r="AQ4782" s="36"/>
      <c r="AR4782" s="36"/>
      <c r="AS4782" s="18"/>
      <c r="AT4782" s="18"/>
      <c r="AU4782" s="18"/>
      <c r="AV4782" s="18"/>
      <c r="AW4782" s="18"/>
      <c r="AX4782" s="18"/>
      <c r="AY4782" s="18"/>
      <c r="AZ4782" s="18"/>
      <c r="BA4782" s="18"/>
      <c r="BB4782" s="18"/>
      <c r="BC4782" s="18"/>
      <c r="BD4782" s="18"/>
      <c r="BE4782" s="18"/>
      <c r="BF4782" s="18"/>
      <c r="BG4782" s="18"/>
      <c r="BH4782" s="18"/>
      <c r="BI4782" s="18"/>
      <c r="BJ4782" s="18"/>
      <c r="BK4782" s="18"/>
      <c r="BL4782" s="18"/>
      <c r="BM4782" s="18"/>
      <c r="BN4782" s="18"/>
      <c r="BO4782" s="18"/>
      <c r="BP4782" s="18"/>
      <c r="BQ4782" s="18"/>
    </row>
    <row r="4783" spans="6:69" x14ac:dyDescent="0.25">
      <c r="F4783" s="18"/>
      <c r="G4783" s="18"/>
      <c r="H4783" s="252"/>
      <c r="I4783" s="18"/>
      <c r="J4783" s="18"/>
      <c r="W4783" s="215"/>
      <c r="X4783" s="18"/>
      <c r="Y4783" s="31"/>
      <c r="Z4783" s="31"/>
      <c r="AA4783" s="43"/>
      <c r="AB4783" s="18"/>
      <c r="AC4783" s="18"/>
      <c r="AE4783" s="18"/>
      <c r="AF4783" s="18"/>
      <c r="AG4783" s="18"/>
      <c r="AI4783" s="18"/>
      <c r="AK4783" s="18"/>
      <c r="AL4783" s="18"/>
      <c r="AN4783" s="36"/>
      <c r="AO4783" s="36"/>
      <c r="AP4783" s="36"/>
      <c r="AQ4783" s="36"/>
      <c r="AR4783" s="36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G4783" s="18"/>
      <c r="BH4783" s="18"/>
      <c r="BI4783" s="18"/>
      <c r="BJ4783" s="18"/>
      <c r="BK4783" s="18"/>
      <c r="BL4783" s="18"/>
      <c r="BM4783" s="18"/>
      <c r="BN4783" s="18"/>
      <c r="BO4783" s="18"/>
      <c r="BP4783" s="18"/>
      <c r="BQ4783" s="18"/>
    </row>
    <row r="4784" spans="6:69" x14ac:dyDescent="0.25">
      <c r="F4784" s="18"/>
      <c r="G4784" s="18"/>
      <c r="H4784" s="252"/>
      <c r="I4784" s="18"/>
      <c r="J4784" s="18"/>
      <c r="W4784" s="215"/>
      <c r="X4784" s="18"/>
      <c r="Y4784" s="31"/>
      <c r="Z4784" s="31"/>
      <c r="AA4784" s="43"/>
      <c r="AB4784" s="18"/>
      <c r="AC4784" s="18"/>
      <c r="AE4784" s="18"/>
      <c r="AF4784" s="18"/>
      <c r="AG4784" s="18"/>
      <c r="AI4784" s="18"/>
      <c r="AK4784" s="18"/>
      <c r="AL4784" s="18"/>
      <c r="AN4784" s="36"/>
      <c r="AO4784" s="36"/>
      <c r="AP4784" s="36"/>
      <c r="AQ4784" s="36"/>
      <c r="AR4784" s="36"/>
      <c r="AS4784" s="18"/>
      <c r="AT4784" s="18"/>
      <c r="AU4784" s="18"/>
      <c r="AV4784" s="18"/>
      <c r="AW4784" s="18"/>
      <c r="AX4784" s="18"/>
      <c r="AY4784" s="18"/>
      <c r="AZ4784" s="18"/>
      <c r="BA4784" s="18"/>
      <c r="BB4784" s="18"/>
      <c r="BC4784" s="18"/>
      <c r="BD4784" s="18"/>
      <c r="BE4784" s="18"/>
      <c r="BF4784" s="18"/>
      <c r="BG4784" s="18"/>
      <c r="BH4784" s="18"/>
      <c r="BI4784" s="18"/>
      <c r="BJ4784" s="18"/>
      <c r="BK4784" s="18"/>
      <c r="BL4784" s="18"/>
      <c r="BM4784" s="18"/>
      <c r="BN4784" s="18"/>
      <c r="BO4784" s="18"/>
      <c r="BP4784" s="18"/>
      <c r="BQ4784" s="18"/>
    </row>
    <row r="4785" spans="6:69" x14ac:dyDescent="0.25">
      <c r="F4785" s="18"/>
      <c r="G4785" s="18"/>
      <c r="H4785" s="252"/>
      <c r="I4785" s="18"/>
      <c r="J4785" s="18"/>
      <c r="W4785" s="215"/>
      <c r="X4785" s="18"/>
      <c r="Y4785" s="31"/>
      <c r="Z4785" s="31"/>
      <c r="AA4785" s="43"/>
      <c r="AB4785" s="18"/>
      <c r="AC4785" s="18"/>
      <c r="AE4785" s="18"/>
      <c r="AF4785" s="18"/>
      <c r="AG4785" s="18"/>
      <c r="AI4785" s="18"/>
      <c r="AK4785" s="18"/>
      <c r="AL4785" s="18"/>
      <c r="AN4785" s="36"/>
      <c r="AO4785" s="36"/>
      <c r="AP4785" s="36"/>
      <c r="AQ4785" s="36"/>
      <c r="AR4785" s="36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G4785" s="18"/>
      <c r="BH4785" s="18"/>
      <c r="BI4785" s="18"/>
      <c r="BJ4785" s="18"/>
      <c r="BK4785" s="18"/>
      <c r="BL4785" s="18"/>
      <c r="BM4785" s="18"/>
      <c r="BN4785" s="18"/>
      <c r="BO4785" s="18"/>
      <c r="BP4785" s="18"/>
      <c r="BQ4785" s="18"/>
    </row>
    <row r="4786" spans="6:69" x14ac:dyDescent="0.25">
      <c r="F4786" s="18"/>
      <c r="G4786" s="18"/>
      <c r="H4786" s="252"/>
      <c r="I4786" s="18"/>
      <c r="J4786" s="18"/>
      <c r="W4786" s="215"/>
      <c r="X4786" s="18"/>
      <c r="Y4786" s="31"/>
      <c r="Z4786" s="31"/>
      <c r="AA4786" s="43"/>
      <c r="AB4786" s="18"/>
      <c r="AC4786" s="18"/>
      <c r="AE4786" s="18"/>
      <c r="AF4786" s="18"/>
      <c r="AG4786" s="18"/>
      <c r="AI4786" s="18"/>
      <c r="AK4786" s="18"/>
      <c r="AL4786" s="18"/>
      <c r="AN4786" s="36"/>
      <c r="AO4786" s="36"/>
      <c r="AP4786" s="36"/>
      <c r="AQ4786" s="36"/>
      <c r="AR4786" s="36"/>
      <c r="AS4786" s="18"/>
      <c r="AT4786" s="18"/>
      <c r="AU4786" s="18"/>
      <c r="AV4786" s="18"/>
      <c r="AW4786" s="18"/>
      <c r="AX4786" s="18"/>
      <c r="AY4786" s="18"/>
      <c r="AZ4786" s="18"/>
      <c r="BA4786" s="18"/>
      <c r="BB4786" s="18"/>
      <c r="BC4786" s="18"/>
      <c r="BD4786" s="18"/>
      <c r="BE4786" s="18"/>
      <c r="BF4786" s="18"/>
      <c r="BG4786" s="18"/>
      <c r="BH4786" s="18"/>
      <c r="BI4786" s="18"/>
      <c r="BJ4786" s="18"/>
      <c r="BK4786" s="18"/>
      <c r="BL4786" s="18"/>
      <c r="BM4786" s="18"/>
      <c r="BN4786" s="18"/>
      <c r="BO4786" s="18"/>
      <c r="BP4786" s="18"/>
      <c r="BQ4786" s="18"/>
    </row>
    <row r="4787" spans="6:69" x14ac:dyDescent="0.25">
      <c r="F4787" s="18"/>
      <c r="G4787" s="18"/>
      <c r="H4787" s="252"/>
      <c r="I4787" s="18"/>
      <c r="J4787" s="18"/>
      <c r="W4787" s="215"/>
      <c r="X4787" s="18"/>
      <c r="Y4787" s="31"/>
      <c r="Z4787" s="31"/>
      <c r="AA4787" s="43"/>
      <c r="AB4787" s="18"/>
      <c r="AC4787" s="18"/>
      <c r="AE4787" s="18"/>
      <c r="AF4787" s="18"/>
      <c r="AG4787" s="18"/>
      <c r="AI4787" s="18"/>
      <c r="AK4787" s="18"/>
      <c r="AL4787" s="18"/>
      <c r="AN4787" s="36"/>
      <c r="AO4787" s="36"/>
      <c r="AP4787" s="36"/>
      <c r="AQ4787" s="36"/>
      <c r="AR4787" s="36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G4787" s="18"/>
      <c r="BH4787" s="18"/>
      <c r="BI4787" s="18"/>
      <c r="BJ4787" s="18"/>
      <c r="BK4787" s="18"/>
      <c r="BL4787" s="18"/>
      <c r="BM4787" s="18"/>
      <c r="BN4787" s="18"/>
      <c r="BO4787" s="18"/>
      <c r="BP4787" s="18"/>
      <c r="BQ4787" s="18"/>
    </row>
    <row r="4788" spans="6:69" x14ac:dyDescent="0.25">
      <c r="F4788" s="18"/>
      <c r="G4788" s="18"/>
      <c r="H4788" s="252"/>
      <c r="I4788" s="18"/>
      <c r="J4788" s="18"/>
      <c r="W4788" s="215"/>
      <c r="X4788" s="18"/>
      <c r="Y4788" s="31"/>
      <c r="Z4788" s="31"/>
      <c r="AA4788" s="43"/>
      <c r="AB4788" s="18"/>
      <c r="AC4788" s="18"/>
      <c r="AE4788" s="18"/>
      <c r="AF4788" s="18"/>
      <c r="AG4788" s="18"/>
      <c r="AI4788" s="18"/>
      <c r="AK4788" s="18"/>
      <c r="AL4788" s="18"/>
      <c r="AN4788" s="36"/>
      <c r="AO4788" s="36"/>
      <c r="AP4788" s="36"/>
      <c r="AQ4788" s="36"/>
      <c r="AR4788" s="36"/>
      <c r="AS4788" s="18"/>
      <c r="AT4788" s="18"/>
      <c r="AU4788" s="18"/>
      <c r="AV4788" s="18"/>
      <c r="AW4788" s="18"/>
      <c r="AX4788" s="18"/>
      <c r="AY4788" s="18"/>
      <c r="AZ4788" s="18"/>
      <c r="BA4788" s="18"/>
      <c r="BB4788" s="18"/>
      <c r="BC4788" s="18"/>
      <c r="BD4788" s="18"/>
      <c r="BE4788" s="18"/>
      <c r="BF4788" s="18"/>
      <c r="BG4788" s="18"/>
      <c r="BH4788" s="18"/>
      <c r="BI4788" s="18"/>
      <c r="BJ4788" s="18"/>
      <c r="BK4788" s="18"/>
      <c r="BL4788" s="18"/>
      <c r="BM4788" s="18"/>
      <c r="BN4788" s="18"/>
      <c r="BO4788" s="18"/>
      <c r="BP4788" s="18"/>
      <c r="BQ4788" s="18"/>
    </row>
    <row r="4789" spans="6:69" x14ac:dyDescent="0.25">
      <c r="F4789" s="18"/>
      <c r="G4789" s="18"/>
      <c r="H4789" s="252"/>
      <c r="I4789" s="18"/>
      <c r="J4789" s="18"/>
      <c r="W4789" s="215"/>
      <c r="X4789" s="18"/>
      <c r="Y4789" s="31"/>
      <c r="Z4789" s="31"/>
      <c r="AA4789" s="43"/>
      <c r="AB4789" s="18"/>
      <c r="AC4789" s="18"/>
      <c r="AE4789" s="18"/>
      <c r="AF4789" s="18"/>
      <c r="AG4789" s="18"/>
      <c r="AI4789" s="18"/>
      <c r="AK4789" s="18"/>
      <c r="AL4789" s="18"/>
      <c r="AN4789" s="36"/>
      <c r="AO4789" s="36"/>
      <c r="AP4789" s="36"/>
      <c r="AQ4789" s="36"/>
      <c r="AR4789" s="36"/>
      <c r="AS4789" s="18"/>
      <c r="AT4789" s="18"/>
      <c r="AU4789" s="18"/>
      <c r="AV4789" s="18"/>
      <c r="AW4789" s="18"/>
      <c r="AX4789" s="18"/>
      <c r="AY4789" s="18"/>
      <c r="AZ4789" s="18"/>
      <c r="BA4789" s="18"/>
      <c r="BB4789" s="18"/>
      <c r="BC4789" s="18"/>
      <c r="BD4789" s="18"/>
      <c r="BE4789" s="18"/>
      <c r="BF4789" s="18"/>
      <c r="BG4789" s="18"/>
      <c r="BH4789" s="18"/>
      <c r="BI4789" s="18"/>
      <c r="BJ4789" s="18"/>
      <c r="BK4789" s="18"/>
      <c r="BL4789" s="18"/>
      <c r="BM4789" s="18"/>
      <c r="BN4789" s="18"/>
      <c r="BO4789" s="18"/>
      <c r="BP4789" s="18"/>
      <c r="BQ4789" s="18"/>
    </row>
    <row r="4790" spans="6:69" x14ac:dyDescent="0.25">
      <c r="F4790" s="18"/>
      <c r="G4790" s="18"/>
      <c r="H4790" s="252"/>
      <c r="I4790" s="18"/>
      <c r="J4790" s="18"/>
      <c r="W4790" s="215"/>
      <c r="X4790" s="18"/>
      <c r="Y4790" s="31"/>
      <c r="Z4790" s="31"/>
      <c r="AA4790" s="43"/>
      <c r="AB4790" s="18"/>
      <c r="AC4790" s="18"/>
      <c r="AE4790" s="18"/>
      <c r="AF4790" s="18"/>
      <c r="AG4790" s="18"/>
      <c r="AI4790" s="18"/>
      <c r="AK4790" s="18"/>
      <c r="AL4790" s="18"/>
      <c r="AN4790" s="36"/>
      <c r="AO4790" s="36"/>
      <c r="AP4790" s="36"/>
      <c r="AQ4790" s="36"/>
      <c r="AR4790" s="36"/>
      <c r="AS4790" s="18"/>
      <c r="AT4790" s="18"/>
      <c r="AU4790" s="18"/>
      <c r="AV4790" s="18"/>
      <c r="AW4790" s="18"/>
      <c r="AX4790" s="18"/>
      <c r="AY4790" s="18"/>
      <c r="AZ4790" s="18"/>
      <c r="BA4790" s="18"/>
      <c r="BB4790" s="18"/>
      <c r="BC4790" s="18"/>
      <c r="BD4790" s="18"/>
      <c r="BE4790" s="18"/>
      <c r="BF4790" s="18"/>
      <c r="BG4790" s="18"/>
      <c r="BH4790" s="18"/>
      <c r="BI4790" s="18"/>
      <c r="BJ4790" s="18"/>
      <c r="BK4790" s="18"/>
      <c r="BL4790" s="18"/>
      <c r="BM4790" s="18"/>
      <c r="BN4790" s="18"/>
      <c r="BO4790" s="18"/>
      <c r="BP4790" s="18"/>
      <c r="BQ4790" s="18"/>
    </row>
    <row r="4791" spans="6:69" x14ac:dyDescent="0.25">
      <c r="F4791" s="18"/>
      <c r="G4791" s="18"/>
      <c r="H4791" s="252"/>
      <c r="I4791" s="18"/>
      <c r="J4791" s="18"/>
      <c r="W4791" s="215"/>
      <c r="X4791" s="18"/>
      <c r="Y4791" s="31"/>
      <c r="Z4791" s="31"/>
      <c r="AA4791" s="43"/>
      <c r="AB4791" s="18"/>
      <c r="AC4791" s="18"/>
      <c r="AE4791" s="18"/>
      <c r="AF4791" s="18"/>
      <c r="AG4791" s="18"/>
      <c r="AI4791" s="18"/>
      <c r="AK4791" s="18"/>
      <c r="AL4791" s="18"/>
      <c r="AN4791" s="36"/>
      <c r="AO4791" s="36"/>
      <c r="AP4791" s="36"/>
      <c r="AQ4791" s="36"/>
      <c r="AR4791" s="36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G4791" s="18"/>
      <c r="BH4791" s="18"/>
      <c r="BI4791" s="18"/>
      <c r="BJ4791" s="18"/>
      <c r="BK4791" s="18"/>
      <c r="BL4791" s="18"/>
      <c r="BM4791" s="18"/>
      <c r="BN4791" s="18"/>
      <c r="BO4791" s="18"/>
      <c r="BP4791" s="18"/>
      <c r="BQ4791" s="18"/>
    </row>
    <row r="4792" spans="6:69" x14ac:dyDescent="0.25">
      <c r="F4792" s="18"/>
      <c r="G4792" s="18"/>
      <c r="H4792" s="252"/>
      <c r="I4792" s="18"/>
      <c r="J4792" s="18"/>
      <c r="W4792" s="215"/>
      <c r="X4792" s="18"/>
      <c r="Y4792" s="31"/>
      <c r="Z4792" s="31"/>
      <c r="AA4792" s="43"/>
      <c r="AB4792" s="18"/>
      <c r="AC4792" s="18"/>
      <c r="AE4792" s="18"/>
      <c r="AF4792" s="18"/>
      <c r="AG4792" s="18"/>
      <c r="AI4792" s="18"/>
      <c r="AK4792" s="18"/>
      <c r="AL4792" s="18"/>
      <c r="AN4792" s="36"/>
      <c r="AO4792" s="36"/>
      <c r="AP4792" s="36"/>
      <c r="AQ4792" s="36"/>
      <c r="AR4792" s="36"/>
      <c r="AS4792" s="18"/>
      <c r="AT4792" s="18"/>
      <c r="AU4792" s="18"/>
      <c r="AV4792" s="18"/>
      <c r="AW4792" s="18"/>
      <c r="AX4792" s="18"/>
      <c r="AY4792" s="18"/>
      <c r="AZ4792" s="18"/>
      <c r="BA4792" s="18"/>
      <c r="BB4792" s="18"/>
      <c r="BC4792" s="18"/>
      <c r="BD4792" s="18"/>
      <c r="BE4792" s="18"/>
      <c r="BF4792" s="18"/>
      <c r="BG4792" s="18"/>
      <c r="BH4792" s="18"/>
      <c r="BI4792" s="18"/>
      <c r="BJ4792" s="18"/>
      <c r="BK4792" s="18"/>
      <c r="BL4792" s="18"/>
      <c r="BM4792" s="18"/>
      <c r="BN4792" s="18"/>
      <c r="BO4792" s="18"/>
      <c r="BP4792" s="18"/>
      <c r="BQ4792" s="18"/>
    </row>
    <row r="4793" spans="6:69" x14ac:dyDescent="0.25">
      <c r="F4793" s="18"/>
      <c r="G4793" s="18"/>
      <c r="H4793" s="252"/>
      <c r="I4793" s="18"/>
      <c r="J4793" s="18"/>
      <c r="W4793" s="215"/>
      <c r="X4793" s="18"/>
      <c r="Y4793" s="31"/>
      <c r="Z4793" s="31"/>
      <c r="AA4793" s="43"/>
      <c r="AB4793" s="18"/>
      <c r="AC4793" s="18"/>
      <c r="AE4793" s="18"/>
      <c r="AF4793" s="18"/>
      <c r="AG4793" s="18"/>
      <c r="AI4793" s="18"/>
      <c r="AK4793" s="18"/>
      <c r="AL4793" s="18"/>
      <c r="AN4793" s="36"/>
      <c r="AO4793" s="36"/>
      <c r="AP4793" s="36"/>
      <c r="AQ4793" s="36"/>
      <c r="AR4793" s="36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G4793" s="18"/>
      <c r="BH4793" s="18"/>
      <c r="BI4793" s="18"/>
      <c r="BJ4793" s="18"/>
      <c r="BK4793" s="18"/>
      <c r="BL4793" s="18"/>
      <c r="BM4793" s="18"/>
      <c r="BN4793" s="18"/>
      <c r="BO4793" s="18"/>
      <c r="BP4793" s="18"/>
      <c r="BQ4793" s="18"/>
    </row>
    <row r="4794" spans="6:69" x14ac:dyDescent="0.25">
      <c r="F4794" s="18"/>
      <c r="G4794" s="18"/>
      <c r="H4794" s="252"/>
      <c r="I4794" s="18"/>
      <c r="J4794" s="18"/>
      <c r="W4794" s="215"/>
      <c r="X4794" s="18"/>
      <c r="Y4794" s="31"/>
      <c r="Z4794" s="31"/>
      <c r="AA4794" s="43"/>
      <c r="AB4794" s="18"/>
      <c r="AC4794" s="18"/>
      <c r="AE4794" s="18"/>
      <c r="AF4794" s="18"/>
      <c r="AG4794" s="18"/>
      <c r="AI4794" s="18"/>
      <c r="AK4794" s="18"/>
      <c r="AL4794" s="18"/>
      <c r="AN4794" s="36"/>
      <c r="AO4794" s="36"/>
      <c r="AP4794" s="36"/>
      <c r="AQ4794" s="36"/>
      <c r="AR4794" s="36"/>
      <c r="AS4794" s="18"/>
      <c r="AT4794" s="18"/>
      <c r="AU4794" s="18"/>
      <c r="AV4794" s="18"/>
      <c r="AW4794" s="18"/>
      <c r="AX4794" s="18"/>
      <c r="AY4794" s="18"/>
      <c r="AZ4794" s="18"/>
      <c r="BA4794" s="18"/>
      <c r="BB4794" s="18"/>
      <c r="BC4794" s="18"/>
      <c r="BD4794" s="18"/>
      <c r="BE4794" s="18"/>
      <c r="BF4794" s="18"/>
      <c r="BG4794" s="18"/>
      <c r="BH4794" s="18"/>
      <c r="BI4794" s="18"/>
      <c r="BJ4794" s="18"/>
      <c r="BK4794" s="18"/>
      <c r="BL4794" s="18"/>
      <c r="BM4794" s="18"/>
      <c r="BN4794" s="18"/>
      <c r="BO4794" s="18"/>
      <c r="BP4794" s="18"/>
      <c r="BQ4794" s="18"/>
    </row>
    <row r="4795" spans="6:69" x14ac:dyDescent="0.25">
      <c r="F4795" s="18"/>
      <c r="G4795" s="18"/>
      <c r="H4795" s="252"/>
      <c r="I4795" s="18"/>
      <c r="J4795" s="18"/>
      <c r="W4795" s="215"/>
      <c r="X4795" s="18"/>
      <c r="Y4795" s="31"/>
      <c r="Z4795" s="31"/>
      <c r="AA4795" s="43"/>
      <c r="AB4795" s="18"/>
      <c r="AC4795" s="18"/>
      <c r="AE4795" s="18"/>
      <c r="AF4795" s="18"/>
      <c r="AG4795" s="18"/>
      <c r="AI4795" s="18"/>
      <c r="AK4795" s="18"/>
      <c r="AL4795" s="18"/>
      <c r="AN4795" s="36"/>
      <c r="AO4795" s="36"/>
      <c r="AP4795" s="36"/>
      <c r="AQ4795" s="36"/>
      <c r="AR4795" s="36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G4795" s="18"/>
      <c r="BH4795" s="18"/>
      <c r="BI4795" s="18"/>
      <c r="BJ4795" s="18"/>
      <c r="BK4795" s="18"/>
      <c r="BL4795" s="18"/>
      <c r="BM4795" s="18"/>
      <c r="BN4795" s="18"/>
      <c r="BO4795" s="18"/>
      <c r="BP4795" s="18"/>
      <c r="BQ4795" s="18"/>
    </row>
    <row r="4796" spans="6:69" x14ac:dyDescent="0.25">
      <c r="F4796" s="18"/>
      <c r="G4796" s="18"/>
      <c r="H4796" s="252"/>
      <c r="I4796" s="18"/>
      <c r="J4796" s="18"/>
      <c r="W4796" s="215"/>
      <c r="X4796" s="18"/>
      <c r="Y4796" s="31"/>
      <c r="Z4796" s="31"/>
      <c r="AA4796" s="43"/>
      <c r="AB4796" s="18"/>
      <c r="AC4796" s="18"/>
      <c r="AE4796" s="18"/>
      <c r="AF4796" s="18"/>
      <c r="AG4796" s="18"/>
      <c r="AI4796" s="18"/>
      <c r="AK4796" s="18"/>
      <c r="AL4796" s="18"/>
      <c r="AN4796" s="36"/>
      <c r="AO4796" s="36"/>
      <c r="AP4796" s="36"/>
      <c r="AQ4796" s="36"/>
      <c r="AR4796" s="36"/>
      <c r="AS4796" s="18"/>
      <c r="AT4796" s="18"/>
      <c r="AU4796" s="18"/>
      <c r="AV4796" s="18"/>
      <c r="AW4796" s="18"/>
      <c r="AX4796" s="18"/>
      <c r="AY4796" s="18"/>
      <c r="AZ4796" s="18"/>
      <c r="BA4796" s="18"/>
      <c r="BB4796" s="18"/>
      <c r="BC4796" s="18"/>
      <c r="BD4796" s="18"/>
      <c r="BE4796" s="18"/>
      <c r="BF4796" s="18"/>
      <c r="BG4796" s="18"/>
      <c r="BH4796" s="18"/>
      <c r="BI4796" s="18"/>
      <c r="BJ4796" s="18"/>
      <c r="BK4796" s="18"/>
      <c r="BL4796" s="18"/>
      <c r="BM4796" s="18"/>
      <c r="BN4796" s="18"/>
      <c r="BO4796" s="18"/>
      <c r="BP4796" s="18"/>
      <c r="BQ4796" s="18"/>
    </row>
    <row r="4797" spans="6:69" x14ac:dyDescent="0.25">
      <c r="F4797" s="18"/>
      <c r="G4797" s="18"/>
      <c r="H4797" s="252"/>
      <c r="I4797" s="18"/>
      <c r="J4797" s="18"/>
      <c r="W4797" s="215"/>
      <c r="X4797" s="18"/>
      <c r="Y4797" s="31"/>
      <c r="Z4797" s="31"/>
      <c r="AA4797" s="43"/>
      <c r="AB4797" s="18"/>
      <c r="AC4797" s="18"/>
      <c r="AE4797" s="18"/>
      <c r="AF4797" s="18"/>
      <c r="AG4797" s="18"/>
      <c r="AI4797" s="18"/>
      <c r="AK4797" s="18"/>
      <c r="AL4797" s="18"/>
      <c r="AN4797" s="36"/>
      <c r="AO4797" s="36"/>
      <c r="AP4797" s="36"/>
      <c r="AQ4797" s="36"/>
      <c r="AR4797" s="36"/>
      <c r="AS4797" s="18"/>
      <c r="AT4797" s="18"/>
      <c r="AU4797" s="18"/>
      <c r="AV4797" s="18"/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G4797" s="18"/>
      <c r="BH4797" s="18"/>
      <c r="BI4797" s="18"/>
      <c r="BJ4797" s="18"/>
      <c r="BK4797" s="18"/>
      <c r="BL4797" s="18"/>
      <c r="BM4797" s="18"/>
      <c r="BN4797" s="18"/>
      <c r="BO4797" s="18"/>
      <c r="BP4797" s="18"/>
      <c r="BQ4797" s="18"/>
    </row>
    <row r="4798" spans="6:69" x14ac:dyDescent="0.25">
      <c r="F4798" s="18"/>
      <c r="G4798" s="18"/>
      <c r="H4798" s="252"/>
      <c r="I4798" s="18"/>
      <c r="J4798" s="18"/>
      <c r="W4798" s="215"/>
      <c r="X4798" s="18"/>
      <c r="Y4798" s="31"/>
      <c r="Z4798" s="31"/>
      <c r="AA4798" s="43"/>
      <c r="AB4798" s="18"/>
      <c r="AC4798" s="18"/>
      <c r="AE4798" s="18"/>
      <c r="AF4798" s="18"/>
      <c r="AG4798" s="18"/>
      <c r="AI4798" s="18"/>
      <c r="AK4798" s="18"/>
      <c r="AL4798" s="18"/>
      <c r="AN4798" s="36"/>
      <c r="AO4798" s="36"/>
      <c r="AP4798" s="36"/>
      <c r="AQ4798" s="36"/>
      <c r="AR4798" s="36"/>
      <c r="AS4798" s="18"/>
      <c r="AT4798" s="18"/>
      <c r="AU4798" s="18"/>
      <c r="AV4798" s="18"/>
      <c r="AW4798" s="18"/>
      <c r="AX4798" s="18"/>
      <c r="AY4798" s="18"/>
      <c r="AZ4798" s="18"/>
      <c r="BA4798" s="18"/>
      <c r="BB4798" s="18"/>
      <c r="BC4798" s="18"/>
      <c r="BD4798" s="18"/>
      <c r="BE4798" s="18"/>
      <c r="BF4798" s="18"/>
      <c r="BG4798" s="18"/>
      <c r="BH4798" s="18"/>
      <c r="BI4798" s="18"/>
      <c r="BJ4798" s="18"/>
      <c r="BK4798" s="18"/>
      <c r="BL4798" s="18"/>
      <c r="BM4798" s="18"/>
      <c r="BN4798" s="18"/>
      <c r="BO4798" s="18"/>
      <c r="BP4798" s="18"/>
      <c r="BQ4798" s="18"/>
    </row>
    <row r="4799" spans="6:69" x14ac:dyDescent="0.25">
      <c r="F4799" s="18"/>
      <c r="G4799" s="18"/>
      <c r="H4799" s="252"/>
      <c r="I4799" s="18"/>
      <c r="J4799" s="18"/>
      <c r="W4799" s="215"/>
      <c r="X4799" s="18"/>
      <c r="Y4799" s="31"/>
      <c r="Z4799" s="31"/>
      <c r="AA4799" s="43"/>
      <c r="AB4799" s="18"/>
      <c r="AC4799" s="18"/>
      <c r="AE4799" s="18"/>
      <c r="AF4799" s="18"/>
      <c r="AG4799" s="18"/>
      <c r="AI4799" s="18"/>
      <c r="AK4799" s="18"/>
      <c r="AL4799" s="18"/>
      <c r="AN4799" s="36"/>
      <c r="AO4799" s="36"/>
      <c r="AP4799" s="36"/>
      <c r="AQ4799" s="36"/>
      <c r="AR4799" s="36"/>
      <c r="AS4799" s="18"/>
      <c r="AT4799" s="18"/>
      <c r="AU4799" s="18"/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G4799" s="18"/>
      <c r="BH4799" s="18"/>
      <c r="BI4799" s="18"/>
      <c r="BJ4799" s="18"/>
      <c r="BK4799" s="18"/>
      <c r="BL4799" s="18"/>
      <c r="BM4799" s="18"/>
      <c r="BN4799" s="18"/>
      <c r="BO4799" s="18"/>
      <c r="BP4799" s="18"/>
      <c r="BQ4799" s="18"/>
    </row>
    <row r="4800" spans="6:69" x14ac:dyDescent="0.25">
      <c r="F4800" s="18"/>
      <c r="G4800" s="18"/>
      <c r="H4800" s="252"/>
      <c r="I4800" s="18"/>
      <c r="J4800" s="18"/>
      <c r="W4800" s="215"/>
      <c r="X4800" s="18"/>
      <c r="Y4800" s="31"/>
      <c r="Z4800" s="31"/>
      <c r="AA4800" s="43"/>
      <c r="AB4800" s="18"/>
      <c r="AC4800" s="18"/>
      <c r="AE4800" s="18"/>
      <c r="AF4800" s="18"/>
      <c r="AG4800" s="18"/>
      <c r="AI4800" s="18"/>
      <c r="AK4800" s="18"/>
      <c r="AL4800" s="18"/>
      <c r="AN4800" s="36"/>
      <c r="AO4800" s="36"/>
      <c r="AP4800" s="36"/>
      <c r="AQ4800" s="36"/>
      <c r="AR4800" s="36"/>
      <c r="AS4800" s="18"/>
      <c r="AT4800" s="18"/>
      <c r="AU4800" s="18"/>
      <c r="AV4800" s="18"/>
      <c r="AW4800" s="18"/>
      <c r="AX4800" s="18"/>
      <c r="AY4800" s="18"/>
      <c r="AZ4800" s="18"/>
      <c r="BA4800" s="18"/>
      <c r="BB4800" s="18"/>
      <c r="BC4800" s="18"/>
      <c r="BD4800" s="18"/>
      <c r="BE4800" s="18"/>
      <c r="BF4800" s="18"/>
      <c r="BG4800" s="18"/>
      <c r="BH4800" s="18"/>
      <c r="BI4800" s="18"/>
      <c r="BJ4800" s="18"/>
      <c r="BK4800" s="18"/>
      <c r="BL4800" s="18"/>
      <c r="BM4800" s="18"/>
      <c r="BN4800" s="18"/>
      <c r="BO4800" s="18"/>
      <c r="BP4800" s="18"/>
      <c r="BQ4800" s="18"/>
    </row>
    <row r="4801" spans="6:69" x14ac:dyDescent="0.25">
      <c r="F4801" s="18"/>
      <c r="G4801" s="18"/>
      <c r="H4801" s="252"/>
      <c r="I4801" s="18"/>
      <c r="J4801" s="18"/>
      <c r="W4801" s="215"/>
      <c r="X4801" s="18"/>
      <c r="Y4801" s="31"/>
      <c r="Z4801" s="31"/>
      <c r="AA4801" s="43"/>
      <c r="AB4801" s="18"/>
      <c r="AC4801" s="18"/>
      <c r="AE4801" s="18"/>
      <c r="AF4801" s="18"/>
      <c r="AG4801" s="18"/>
      <c r="AI4801" s="18"/>
      <c r="AK4801" s="18"/>
      <c r="AL4801" s="18"/>
      <c r="AN4801" s="36"/>
      <c r="AO4801" s="36"/>
      <c r="AP4801" s="36"/>
      <c r="AQ4801" s="36"/>
      <c r="AR4801" s="36"/>
      <c r="AS4801" s="18"/>
      <c r="AT4801" s="18"/>
      <c r="AU4801" s="18"/>
      <c r="AV4801" s="18"/>
      <c r="AW4801" s="18"/>
      <c r="AX4801" s="18"/>
      <c r="AY4801" s="18"/>
      <c r="AZ4801" s="18"/>
      <c r="BA4801" s="18"/>
      <c r="BB4801" s="18"/>
      <c r="BC4801" s="18"/>
      <c r="BD4801" s="18"/>
      <c r="BE4801" s="18"/>
      <c r="BF4801" s="18"/>
      <c r="BG4801" s="18"/>
      <c r="BH4801" s="18"/>
      <c r="BI4801" s="18"/>
      <c r="BJ4801" s="18"/>
      <c r="BK4801" s="18"/>
      <c r="BL4801" s="18"/>
      <c r="BM4801" s="18"/>
      <c r="BN4801" s="18"/>
      <c r="BO4801" s="18"/>
      <c r="BP4801" s="18"/>
      <c r="BQ4801" s="18"/>
    </row>
    <row r="4802" spans="6:69" x14ac:dyDescent="0.25">
      <c r="F4802" s="18"/>
      <c r="G4802" s="18"/>
      <c r="H4802" s="252"/>
      <c r="I4802" s="18"/>
      <c r="J4802" s="18"/>
      <c r="W4802" s="215"/>
      <c r="X4802" s="18"/>
      <c r="Y4802" s="31"/>
      <c r="Z4802" s="31"/>
      <c r="AA4802" s="43"/>
      <c r="AB4802" s="18"/>
      <c r="AC4802" s="18"/>
      <c r="AE4802" s="18"/>
      <c r="AF4802" s="18"/>
      <c r="AG4802" s="18"/>
      <c r="AI4802" s="18"/>
      <c r="AK4802" s="18"/>
      <c r="AL4802" s="18"/>
      <c r="AN4802" s="36"/>
      <c r="AO4802" s="36"/>
      <c r="AP4802" s="36"/>
      <c r="AQ4802" s="36"/>
      <c r="AR4802" s="36"/>
      <c r="AS4802" s="18"/>
      <c r="AT4802" s="18"/>
      <c r="AU4802" s="18"/>
      <c r="AV4802" s="18"/>
      <c r="AW4802" s="18"/>
      <c r="AX4802" s="18"/>
      <c r="AY4802" s="18"/>
      <c r="AZ4802" s="18"/>
      <c r="BA4802" s="18"/>
      <c r="BB4802" s="18"/>
      <c r="BC4802" s="18"/>
      <c r="BD4802" s="18"/>
      <c r="BE4802" s="18"/>
      <c r="BF4802" s="18"/>
      <c r="BG4802" s="18"/>
      <c r="BH4802" s="18"/>
      <c r="BI4802" s="18"/>
      <c r="BJ4802" s="18"/>
      <c r="BK4802" s="18"/>
      <c r="BL4802" s="18"/>
      <c r="BM4802" s="18"/>
      <c r="BN4802" s="18"/>
      <c r="BO4802" s="18"/>
      <c r="BP4802" s="18"/>
      <c r="BQ4802" s="18"/>
    </row>
    <row r="4803" spans="6:69" x14ac:dyDescent="0.25">
      <c r="F4803" s="18"/>
      <c r="G4803" s="18"/>
      <c r="H4803" s="252"/>
      <c r="I4803" s="18"/>
      <c r="J4803" s="18"/>
      <c r="W4803" s="215"/>
      <c r="X4803" s="18"/>
      <c r="Y4803" s="31"/>
      <c r="Z4803" s="31"/>
      <c r="AA4803" s="43"/>
      <c r="AB4803" s="18"/>
      <c r="AC4803" s="18"/>
      <c r="AE4803" s="18"/>
      <c r="AF4803" s="18"/>
      <c r="AG4803" s="18"/>
      <c r="AI4803" s="18"/>
      <c r="AK4803" s="18"/>
      <c r="AL4803" s="18"/>
      <c r="AN4803" s="36"/>
      <c r="AO4803" s="36"/>
      <c r="AP4803" s="36"/>
      <c r="AQ4803" s="36"/>
      <c r="AR4803" s="36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G4803" s="18"/>
      <c r="BH4803" s="18"/>
      <c r="BI4803" s="18"/>
      <c r="BJ4803" s="18"/>
      <c r="BK4803" s="18"/>
      <c r="BL4803" s="18"/>
      <c r="BM4803" s="18"/>
      <c r="BN4803" s="18"/>
      <c r="BO4803" s="18"/>
      <c r="BP4803" s="18"/>
      <c r="BQ4803" s="18"/>
    </row>
    <row r="4804" spans="6:69" x14ac:dyDescent="0.25">
      <c r="F4804" s="18"/>
      <c r="G4804" s="18"/>
      <c r="H4804" s="252"/>
      <c r="I4804" s="18"/>
      <c r="J4804" s="18"/>
      <c r="W4804" s="215"/>
      <c r="X4804" s="18"/>
      <c r="Y4804" s="31"/>
      <c r="Z4804" s="31"/>
      <c r="AA4804" s="43"/>
      <c r="AB4804" s="18"/>
      <c r="AC4804" s="18"/>
      <c r="AE4804" s="18"/>
      <c r="AF4804" s="18"/>
      <c r="AG4804" s="18"/>
      <c r="AI4804" s="18"/>
      <c r="AK4804" s="18"/>
      <c r="AL4804" s="18"/>
      <c r="AN4804" s="36"/>
      <c r="AO4804" s="36"/>
      <c r="AP4804" s="36"/>
      <c r="AQ4804" s="36"/>
      <c r="AR4804" s="36"/>
      <c r="AS4804" s="18"/>
      <c r="AT4804" s="18"/>
      <c r="AU4804" s="18"/>
      <c r="AV4804" s="18"/>
      <c r="AW4804" s="18"/>
      <c r="AX4804" s="18"/>
      <c r="AY4804" s="18"/>
      <c r="AZ4804" s="18"/>
      <c r="BA4804" s="18"/>
      <c r="BB4804" s="18"/>
      <c r="BC4804" s="18"/>
      <c r="BD4804" s="18"/>
      <c r="BE4804" s="18"/>
      <c r="BF4804" s="18"/>
      <c r="BG4804" s="18"/>
      <c r="BH4804" s="18"/>
      <c r="BI4804" s="18"/>
      <c r="BJ4804" s="18"/>
      <c r="BK4804" s="18"/>
      <c r="BL4804" s="18"/>
      <c r="BM4804" s="18"/>
      <c r="BN4804" s="18"/>
      <c r="BO4804" s="18"/>
      <c r="BP4804" s="18"/>
      <c r="BQ4804" s="18"/>
    </row>
    <row r="4805" spans="6:69" x14ac:dyDescent="0.25">
      <c r="F4805" s="18"/>
      <c r="G4805" s="18"/>
      <c r="H4805" s="252"/>
      <c r="I4805" s="18"/>
      <c r="J4805" s="18"/>
      <c r="W4805" s="215"/>
      <c r="X4805" s="18"/>
      <c r="Y4805" s="31"/>
      <c r="Z4805" s="31"/>
      <c r="AA4805" s="43"/>
      <c r="AB4805" s="18"/>
      <c r="AC4805" s="18"/>
      <c r="AE4805" s="18"/>
      <c r="AF4805" s="18"/>
      <c r="AG4805" s="18"/>
      <c r="AI4805" s="18"/>
      <c r="AK4805" s="18"/>
      <c r="AL4805" s="18"/>
      <c r="AN4805" s="36"/>
      <c r="AO4805" s="36"/>
      <c r="AP4805" s="36"/>
      <c r="AQ4805" s="36"/>
      <c r="AR4805" s="36"/>
      <c r="AS4805" s="18"/>
      <c r="AT4805" s="18"/>
      <c r="AU4805" s="18"/>
      <c r="AV4805" s="18"/>
      <c r="AW4805" s="18"/>
      <c r="AX4805" s="18"/>
      <c r="AY4805" s="18"/>
      <c r="AZ4805" s="18"/>
      <c r="BA4805" s="18"/>
      <c r="BB4805" s="18"/>
      <c r="BC4805" s="18"/>
      <c r="BD4805" s="18"/>
      <c r="BE4805" s="18"/>
      <c r="BF4805" s="18"/>
      <c r="BG4805" s="18"/>
      <c r="BH4805" s="18"/>
      <c r="BI4805" s="18"/>
      <c r="BJ4805" s="18"/>
      <c r="BK4805" s="18"/>
      <c r="BL4805" s="18"/>
      <c r="BM4805" s="18"/>
      <c r="BN4805" s="18"/>
      <c r="BO4805" s="18"/>
      <c r="BP4805" s="18"/>
      <c r="BQ4805" s="18"/>
    </row>
    <row r="4806" spans="6:69" x14ac:dyDescent="0.25">
      <c r="F4806" s="18"/>
      <c r="G4806" s="18"/>
      <c r="H4806" s="252"/>
      <c r="I4806" s="18"/>
      <c r="J4806" s="18"/>
      <c r="W4806" s="215"/>
      <c r="X4806" s="18"/>
      <c r="Y4806" s="31"/>
      <c r="Z4806" s="31"/>
      <c r="AA4806" s="43"/>
      <c r="AB4806" s="18"/>
      <c r="AC4806" s="18"/>
      <c r="AE4806" s="18"/>
      <c r="AF4806" s="18"/>
      <c r="AG4806" s="18"/>
      <c r="AI4806" s="18"/>
      <c r="AK4806" s="18"/>
      <c r="AL4806" s="18"/>
      <c r="AN4806" s="36"/>
      <c r="AO4806" s="36"/>
      <c r="AP4806" s="36"/>
      <c r="AQ4806" s="36"/>
      <c r="AR4806" s="36"/>
      <c r="AS4806" s="18"/>
      <c r="AT4806" s="18"/>
      <c r="AU4806" s="18"/>
      <c r="AV4806" s="18"/>
      <c r="AW4806" s="18"/>
      <c r="AX4806" s="18"/>
      <c r="AY4806" s="18"/>
      <c r="AZ4806" s="18"/>
      <c r="BA4806" s="18"/>
      <c r="BB4806" s="18"/>
      <c r="BC4806" s="18"/>
      <c r="BD4806" s="18"/>
      <c r="BE4806" s="18"/>
      <c r="BF4806" s="18"/>
      <c r="BG4806" s="18"/>
      <c r="BH4806" s="18"/>
      <c r="BI4806" s="18"/>
      <c r="BJ4806" s="18"/>
      <c r="BK4806" s="18"/>
      <c r="BL4806" s="18"/>
      <c r="BM4806" s="18"/>
      <c r="BN4806" s="18"/>
      <c r="BO4806" s="18"/>
      <c r="BP4806" s="18"/>
      <c r="BQ4806" s="18"/>
    </row>
    <row r="4807" spans="6:69" x14ac:dyDescent="0.25">
      <c r="F4807" s="18"/>
      <c r="G4807" s="18"/>
      <c r="H4807" s="252"/>
      <c r="I4807" s="18"/>
      <c r="J4807" s="18"/>
      <c r="W4807" s="215"/>
      <c r="X4807" s="18"/>
      <c r="Y4807" s="31"/>
      <c r="Z4807" s="31"/>
      <c r="AA4807" s="43"/>
      <c r="AB4807" s="18"/>
      <c r="AC4807" s="18"/>
      <c r="AE4807" s="18"/>
      <c r="AF4807" s="18"/>
      <c r="AG4807" s="18"/>
      <c r="AI4807" s="18"/>
      <c r="AK4807" s="18"/>
      <c r="AL4807" s="18"/>
      <c r="AN4807" s="36"/>
      <c r="AO4807" s="36"/>
      <c r="AP4807" s="36"/>
      <c r="AQ4807" s="36"/>
      <c r="AR4807" s="36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G4807" s="18"/>
      <c r="BH4807" s="18"/>
      <c r="BI4807" s="18"/>
      <c r="BJ4807" s="18"/>
      <c r="BK4807" s="18"/>
      <c r="BL4807" s="18"/>
      <c r="BM4807" s="18"/>
      <c r="BN4807" s="18"/>
      <c r="BO4807" s="18"/>
      <c r="BP4807" s="18"/>
      <c r="BQ4807" s="18"/>
    </row>
    <row r="4808" spans="6:69" x14ac:dyDescent="0.25">
      <c r="F4808" s="18"/>
      <c r="G4808" s="18"/>
      <c r="H4808" s="252"/>
      <c r="I4808" s="18"/>
      <c r="J4808" s="18"/>
      <c r="W4808" s="215"/>
      <c r="X4808" s="18"/>
      <c r="Y4808" s="31"/>
      <c r="Z4808" s="31"/>
      <c r="AA4808" s="43"/>
      <c r="AB4808" s="18"/>
      <c r="AC4808" s="18"/>
      <c r="AE4808" s="18"/>
      <c r="AF4808" s="18"/>
      <c r="AG4808" s="18"/>
      <c r="AI4808" s="18"/>
      <c r="AK4808" s="18"/>
      <c r="AL4808" s="18"/>
      <c r="AN4808" s="36"/>
      <c r="AO4808" s="36"/>
      <c r="AP4808" s="36"/>
      <c r="AQ4808" s="36"/>
      <c r="AR4808" s="36"/>
      <c r="AS4808" s="18"/>
      <c r="AT4808" s="18"/>
      <c r="AU4808" s="18"/>
      <c r="AV4808" s="18"/>
      <c r="AW4808" s="18"/>
      <c r="AX4808" s="18"/>
      <c r="AY4808" s="18"/>
      <c r="AZ4808" s="18"/>
      <c r="BA4808" s="18"/>
      <c r="BB4808" s="18"/>
      <c r="BC4808" s="18"/>
      <c r="BD4808" s="18"/>
      <c r="BE4808" s="18"/>
      <c r="BF4808" s="18"/>
      <c r="BG4808" s="18"/>
      <c r="BH4808" s="18"/>
      <c r="BI4808" s="18"/>
      <c r="BJ4808" s="18"/>
      <c r="BK4808" s="18"/>
      <c r="BL4808" s="18"/>
      <c r="BM4808" s="18"/>
      <c r="BN4808" s="18"/>
      <c r="BO4808" s="18"/>
      <c r="BP4808" s="18"/>
      <c r="BQ4808" s="18"/>
    </row>
    <row r="4809" spans="6:69" x14ac:dyDescent="0.25">
      <c r="F4809" s="18"/>
      <c r="G4809" s="18"/>
      <c r="H4809" s="252"/>
      <c r="I4809" s="18"/>
      <c r="J4809" s="18"/>
      <c r="W4809" s="215"/>
      <c r="X4809" s="18"/>
      <c r="Y4809" s="31"/>
      <c r="Z4809" s="31"/>
      <c r="AA4809" s="43"/>
      <c r="AB4809" s="18"/>
      <c r="AC4809" s="18"/>
      <c r="AE4809" s="18"/>
      <c r="AF4809" s="18"/>
      <c r="AG4809" s="18"/>
      <c r="AI4809" s="18"/>
      <c r="AK4809" s="18"/>
      <c r="AL4809" s="18"/>
      <c r="AN4809" s="36"/>
      <c r="AO4809" s="36"/>
      <c r="AP4809" s="36"/>
      <c r="AQ4809" s="36"/>
      <c r="AR4809" s="36"/>
      <c r="AS4809" s="18"/>
      <c r="AT4809" s="18"/>
      <c r="AU4809" s="18"/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G4809" s="18"/>
      <c r="BH4809" s="18"/>
      <c r="BI4809" s="18"/>
      <c r="BJ4809" s="18"/>
      <c r="BK4809" s="18"/>
      <c r="BL4809" s="18"/>
      <c r="BM4809" s="18"/>
      <c r="BN4809" s="18"/>
      <c r="BO4809" s="18"/>
      <c r="BP4809" s="18"/>
      <c r="BQ4809" s="18"/>
    </row>
    <row r="4810" spans="6:69" x14ac:dyDescent="0.25">
      <c r="F4810" s="18"/>
      <c r="G4810" s="18"/>
      <c r="H4810" s="252"/>
      <c r="I4810" s="18"/>
      <c r="J4810" s="18"/>
      <c r="W4810" s="215"/>
      <c r="X4810" s="18"/>
      <c r="Y4810" s="31"/>
      <c r="Z4810" s="31"/>
      <c r="AA4810" s="43"/>
      <c r="AB4810" s="18"/>
      <c r="AC4810" s="18"/>
      <c r="AE4810" s="18"/>
      <c r="AF4810" s="18"/>
      <c r="AG4810" s="18"/>
      <c r="AI4810" s="18"/>
      <c r="AK4810" s="18"/>
      <c r="AL4810" s="18"/>
      <c r="AN4810" s="36"/>
      <c r="AO4810" s="36"/>
      <c r="AP4810" s="36"/>
      <c r="AQ4810" s="36"/>
      <c r="AR4810" s="36"/>
      <c r="AS4810" s="18"/>
      <c r="AT4810" s="18"/>
      <c r="AU4810" s="18"/>
      <c r="AV4810" s="18"/>
      <c r="AW4810" s="18"/>
      <c r="AX4810" s="18"/>
      <c r="AY4810" s="18"/>
      <c r="AZ4810" s="18"/>
      <c r="BA4810" s="18"/>
      <c r="BB4810" s="18"/>
      <c r="BC4810" s="18"/>
      <c r="BD4810" s="18"/>
      <c r="BE4810" s="18"/>
      <c r="BF4810" s="18"/>
      <c r="BG4810" s="18"/>
      <c r="BH4810" s="18"/>
      <c r="BI4810" s="18"/>
      <c r="BJ4810" s="18"/>
      <c r="BK4810" s="18"/>
      <c r="BL4810" s="18"/>
      <c r="BM4810" s="18"/>
      <c r="BN4810" s="18"/>
      <c r="BO4810" s="18"/>
      <c r="BP4810" s="18"/>
      <c r="BQ4810" s="18"/>
    </row>
    <row r="4811" spans="6:69" x14ac:dyDescent="0.25">
      <c r="F4811" s="18"/>
      <c r="G4811" s="18"/>
      <c r="H4811" s="252"/>
      <c r="I4811" s="18"/>
      <c r="J4811" s="18"/>
      <c r="W4811" s="215"/>
      <c r="X4811" s="18"/>
      <c r="Y4811" s="31"/>
      <c r="Z4811" s="31"/>
      <c r="AA4811" s="43"/>
      <c r="AB4811" s="18"/>
      <c r="AC4811" s="18"/>
      <c r="AE4811" s="18"/>
      <c r="AF4811" s="18"/>
      <c r="AG4811" s="18"/>
      <c r="AI4811" s="18"/>
      <c r="AK4811" s="18"/>
      <c r="AL4811" s="18"/>
      <c r="AN4811" s="36"/>
      <c r="AO4811" s="36"/>
      <c r="AP4811" s="36"/>
      <c r="AQ4811" s="36"/>
      <c r="AR4811" s="36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G4811" s="18"/>
      <c r="BH4811" s="18"/>
      <c r="BI4811" s="18"/>
      <c r="BJ4811" s="18"/>
      <c r="BK4811" s="18"/>
      <c r="BL4811" s="18"/>
      <c r="BM4811" s="18"/>
      <c r="BN4811" s="18"/>
      <c r="BO4811" s="18"/>
      <c r="BP4811" s="18"/>
      <c r="BQ4811" s="18"/>
    </row>
    <row r="4812" spans="6:69" x14ac:dyDescent="0.25">
      <c r="F4812" s="18"/>
      <c r="G4812" s="18"/>
      <c r="H4812" s="252"/>
      <c r="I4812" s="18"/>
      <c r="J4812" s="18"/>
      <c r="W4812" s="215"/>
      <c r="X4812" s="18"/>
      <c r="Y4812" s="31"/>
      <c r="Z4812" s="31"/>
      <c r="AA4812" s="43"/>
      <c r="AB4812" s="18"/>
      <c r="AC4812" s="18"/>
      <c r="AE4812" s="18"/>
      <c r="AF4812" s="18"/>
      <c r="AG4812" s="18"/>
      <c r="AI4812" s="18"/>
      <c r="AK4812" s="18"/>
      <c r="AL4812" s="18"/>
      <c r="AN4812" s="36"/>
      <c r="AO4812" s="36"/>
      <c r="AP4812" s="36"/>
      <c r="AQ4812" s="36"/>
      <c r="AR4812" s="36"/>
      <c r="AS4812" s="18"/>
      <c r="AT4812" s="18"/>
      <c r="AU4812" s="18"/>
      <c r="AV4812" s="18"/>
      <c r="AW4812" s="18"/>
      <c r="AX4812" s="18"/>
      <c r="AY4812" s="18"/>
      <c r="AZ4812" s="18"/>
      <c r="BA4812" s="18"/>
      <c r="BB4812" s="18"/>
      <c r="BC4812" s="18"/>
      <c r="BD4812" s="18"/>
      <c r="BE4812" s="18"/>
      <c r="BF4812" s="18"/>
      <c r="BG4812" s="18"/>
      <c r="BH4812" s="18"/>
      <c r="BI4812" s="18"/>
      <c r="BJ4812" s="18"/>
      <c r="BK4812" s="18"/>
      <c r="BL4812" s="18"/>
      <c r="BM4812" s="18"/>
      <c r="BN4812" s="18"/>
      <c r="BO4812" s="18"/>
      <c r="BP4812" s="18"/>
      <c r="BQ4812" s="18"/>
    </row>
    <row r="4813" spans="6:69" x14ac:dyDescent="0.25">
      <c r="F4813" s="18"/>
      <c r="G4813" s="18"/>
      <c r="H4813" s="252"/>
      <c r="I4813" s="18"/>
      <c r="J4813" s="18"/>
      <c r="W4813" s="215"/>
      <c r="X4813" s="18"/>
      <c r="Y4813" s="31"/>
      <c r="Z4813" s="31"/>
      <c r="AA4813" s="43"/>
      <c r="AB4813" s="18"/>
      <c r="AC4813" s="18"/>
      <c r="AE4813" s="18"/>
      <c r="AF4813" s="18"/>
      <c r="AG4813" s="18"/>
      <c r="AI4813" s="18"/>
      <c r="AK4813" s="18"/>
      <c r="AL4813" s="18"/>
      <c r="AN4813" s="36"/>
      <c r="AO4813" s="36"/>
      <c r="AP4813" s="36"/>
      <c r="AQ4813" s="36"/>
      <c r="AR4813" s="36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G4813" s="18"/>
      <c r="BH4813" s="18"/>
      <c r="BI4813" s="18"/>
      <c r="BJ4813" s="18"/>
      <c r="BK4813" s="18"/>
      <c r="BL4813" s="18"/>
      <c r="BM4813" s="18"/>
      <c r="BN4813" s="18"/>
      <c r="BO4813" s="18"/>
      <c r="BP4813" s="18"/>
      <c r="BQ4813" s="18"/>
    </row>
    <row r="4814" spans="6:69" x14ac:dyDescent="0.25">
      <c r="F4814" s="18"/>
      <c r="G4814" s="18"/>
      <c r="H4814" s="252"/>
      <c r="I4814" s="18"/>
      <c r="J4814" s="18"/>
      <c r="W4814" s="215"/>
      <c r="X4814" s="18"/>
      <c r="Y4814" s="31"/>
      <c r="Z4814" s="31"/>
      <c r="AA4814" s="43"/>
      <c r="AB4814" s="18"/>
      <c r="AC4814" s="18"/>
      <c r="AE4814" s="18"/>
      <c r="AF4814" s="18"/>
      <c r="AG4814" s="18"/>
      <c r="AI4814" s="18"/>
      <c r="AK4814" s="18"/>
      <c r="AL4814" s="18"/>
      <c r="AN4814" s="36"/>
      <c r="AO4814" s="36"/>
      <c r="AP4814" s="36"/>
      <c r="AQ4814" s="36"/>
      <c r="AR4814" s="36"/>
      <c r="AS4814" s="18"/>
      <c r="AT4814" s="18"/>
      <c r="AU4814" s="18"/>
      <c r="AV4814" s="18"/>
      <c r="AW4814" s="18"/>
      <c r="AX4814" s="18"/>
      <c r="AY4814" s="18"/>
      <c r="AZ4814" s="18"/>
      <c r="BA4814" s="18"/>
      <c r="BB4814" s="18"/>
      <c r="BC4814" s="18"/>
      <c r="BD4814" s="18"/>
      <c r="BE4814" s="18"/>
      <c r="BF4814" s="18"/>
      <c r="BG4814" s="18"/>
      <c r="BH4814" s="18"/>
      <c r="BI4814" s="18"/>
      <c r="BJ4814" s="18"/>
      <c r="BK4814" s="18"/>
      <c r="BL4814" s="18"/>
      <c r="BM4814" s="18"/>
      <c r="BN4814" s="18"/>
      <c r="BO4814" s="18"/>
      <c r="BP4814" s="18"/>
      <c r="BQ4814" s="18"/>
    </row>
    <row r="4815" spans="6:69" x14ac:dyDescent="0.25">
      <c r="F4815" s="18"/>
      <c r="G4815" s="18"/>
      <c r="H4815" s="252"/>
      <c r="I4815" s="18"/>
      <c r="J4815" s="18"/>
      <c r="W4815" s="215"/>
      <c r="X4815" s="18"/>
      <c r="Y4815" s="31"/>
      <c r="Z4815" s="31"/>
      <c r="AA4815" s="43"/>
      <c r="AB4815" s="18"/>
      <c r="AC4815" s="18"/>
      <c r="AE4815" s="18"/>
      <c r="AF4815" s="18"/>
      <c r="AG4815" s="18"/>
      <c r="AI4815" s="18"/>
      <c r="AK4815" s="18"/>
      <c r="AL4815" s="18"/>
      <c r="AN4815" s="36"/>
      <c r="AO4815" s="36"/>
      <c r="AP4815" s="36"/>
      <c r="AQ4815" s="36"/>
      <c r="AR4815" s="36"/>
      <c r="AS4815" s="18"/>
      <c r="AT4815" s="18"/>
      <c r="AU4815" s="18"/>
      <c r="AV4815" s="18"/>
      <c r="AW4815" s="18"/>
      <c r="AX4815" s="18"/>
      <c r="AY4815" s="18"/>
      <c r="AZ4815" s="18"/>
      <c r="BA4815" s="18"/>
      <c r="BB4815" s="18"/>
      <c r="BC4815" s="18"/>
      <c r="BD4815" s="18"/>
      <c r="BE4815" s="18"/>
      <c r="BF4815" s="18"/>
      <c r="BG4815" s="18"/>
      <c r="BH4815" s="18"/>
      <c r="BI4815" s="18"/>
      <c r="BJ4815" s="18"/>
      <c r="BK4815" s="18"/>
      <c r="BL4815" s="18"/>
      <c r="BM4815" s="18"/>
      <c r="BN4815" s="18"/>
      <c r="BO4815" s="18"/>
      <c r="BP4815" s="18"/>
      <c r="BQ4815" s="18"/>
    </row>
    <row r="4816" spans="6:69" x14ac:dyDescent="0.25">
      <c r="F4816" s="18"/>
      <c r="G4816" s="18"/>
      <c r="H4816" s="252"/>
      <c r="I4816" s="18"/>
      <c r="J4816" s="18"/>
      <c r="W4816" s="215"/>
      <c r="X4816" s="18"/>
      <c r="Y4816" s="31"/>
      <c r="Z4816" s="31"/>
      <c r="AA4816" s="43"/>
      <c r="AB4816" s="18"/>
      <c r="AC4816" s="18"/>
      <c r="AE4816" s="18"/>
      <c r="AF4816" s="18"/>
      <c r="AG4816" s="18"/>
      <c r="AI4816" s="18"/>
      <c r="AK4816" s="18"/>
      <c r="AL4816" s="18"/>
      <c r="AN4816" s="36"/>
      <c r="AO4816" s="36"/>
      <c r="AP4816" s="36"/>
      <c r="AQ4816" s="36"/>
      <c r="AR4816" s="36"/>
      <c r="AS4816" s="18"/>
      <c r="AT4816" s="18"/>
      <c r="AU4816" s="18"/>
      <c r="AV4816" s="18"/>
      <c r="AW4816" s="18"/>
      <c r="AX4816" s="18"/>
      <c r="AY4816" s="18"/>
      <c r="AZ4816" s="18"/>
      <c r="BA4816" s="18"/>
      <c r="BB4816" s="18"/>
      <c r="BC4816" s="18"/>
      <c r="BD4816" s="18"/>
      <c r="BE4816" s="18"/>
      <c r="BF4816" s="18"/>
      <c r="BG4816" s="18"/>
      <c r="BH4816" s="18"/>
      <c r="BI4816" s="18"/>
      <c r="BJ4816" s="18"/>
      <c r="BK4816" s="18"/>
      <c r="BL4816" s="18"/>
      <c r="BM4816" s="18"/>
      <c r="BN4816" s="18"/>
      <c r="BO4816" s="18"/>
      <c r="BP4816" s="18"/>
      <c r="BQ4816" s="18"/>
    </row>
    <row r="4817" spans="6:69" x14ac:dyDescent="0.25">
      <c r="F4817" s="18"/>
      <c r="G4817" s="18"/>
      <c r="H4817" s="252"/>
      <c r="I4817" s="18"/>
      <c r="J4817" s="18"/>
      <c r="W4817" s="215"/>
      <c r="X4817" s="18"/>
      <c r="Y4817" s="31"/>
      <c r="Z4817" s="31"/>
      <c r="AA4817" s="43"/>
      <c r="AB4817" s="18"/>
      <c r="AC4817" s="18"/>
      <c r="AE4817" s="18"/>
      <c r="AF4817" s="18"/>
      <c r="AG4817" s="18"/>
      <c r="AI4817" s="18"/>
      <c r="AK4817" s="18"/>
      <c r="AL4817" s="18"/>
      <c r="AN4817" s="36"/>
      <c r="AO4817" s="36"/>
      <c r="AP4817" s="36"/>
      <c r="AQ4817" s="36"/>
      <c r="AR4817" s="36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G4817" s="18"/>
      <c r="BH4817" s="18"/>
      <c r="BI4817" s="18"/>
      <c r="BJ4817" s="18"/>
      <c r="BK4817" s="18"/>
      <c r="BL4817" s="18"/>
      <c r="BM4817" s="18"/>
      <c r="BN4817" s="18"/>
      <c r="BO4817" s="18"/>
      <c r="BP4817" s="18"/>
      <c r="BQ4817" s="18"/>
    </row>
    <row r="4818" spans="6:69" x14ac:dyDescent="0.25">
      <c r="F4818" s="18"/>
      <c r="G4818" s="18"/>
      <c r="H4818" s="252"/>
      <c r="I4818" s="18"/>
      <c r="J4818" s="18"/>
      <c r="W4818" s="215"/>
      <c r="X4818" s="18"/>
      <c r="Y4818" s="31"/>
      <c r="Z4818" s="31"/>
      <c r="AA4818" s="43"/>
      <c r="AB4818" s="18"/>
      <c r="AC4818" s="18"/>
      <c r="AE4818" s="18"/>
      <c r="AF4818" s="18"/>
      <c r="AG4818" s="18"/>
      <c r="AI4818" s="18"/>
      <c r="AK4818" s="18"/>
      <c r="AL4818" s="18"/>
      <c r="AN4818" s="36"/>
      <c r="AO4818" s="36"/>
      <c r="AP4818" s="36"/>
      <c r="AQ4818" s="36"/>
      <c r="AR4818" s="36"/>
      <c r="AS4818" s="18"/>
      <c r="AT4818" s="18"/>
      <c r="AU4818" s="18"/>
      <c r="AV4818" s="18"/>
      <c r="AW4818" s="18"/>
      <c r="AX4818" s="18"/>
      <c r="AY4818" s="18"/>
      <c r="AZ4818" s="18"/>
      <c r="BA4818" s="18"/>
      <c r="BB4818" s="18"/>
      <c r="BC4818" s="18"/>
      <c r="BD4818" s="18"/>
      <c r="BE4818" s="18"/>
      <c r="BF4818" s="18"/>
      <c r="BG4818" s="18"/>
      <c r="BH4818" s="18"/>
      <c r="BI4818" s="18"/>
      <c r="BJ4818" s="18"/>
      <c r="BK4818" s="18"/>
      <c r="BL4818" s="18"/>
      <c r="BM4818" s="18"/>
      <c r="BN4818" s="18"/>
      <c r="BO4818" s="18"/>
      <c r="BP4818" s="18"/>
      <c r="BQ4818" s="18"/>
    </row>
    <row r="4819" spans="6:69" x14ac:dyDescent="0.25">
      <c r="F4819" s="18"/>
      <c r="G4819" s="18"/>
      <c r="H4819" s="252"/>
      <c r="I4819" s="18"/>
      <c r="J4819" s="18"/>
      <c r="W4819" s="215"/>
      <c r="X4819" s="18"/>
      <c r="Y4819" s="31"/>
      <c r="Z4819" s="31"/>
      <c r="AA4819" s="43"/>
      <c r="AB4819" s="18"/>
      <c r="AC4819" s="18"/>
      <c r="AE4819" s="18"/>
      <c r="AF4819" s="18"/>
      <c r="AG4819" s="18"/>
      <c r="AI4819" s="18"/>
      <c r="AK4819" s="18"/>
      <c r="AL4819" s="18"/>
      <c r="AN4819" s="36"/>
      <c r="AO4819" s="36"/>
      <c r="AP4819" s="36"/>
      <c r="AQ4819" s="36"/>
      <c r="AR4819" s="36"/>
      <c r="AS4819" s="18"/>
      <c r="AT4819" s="18"/>
      <c r="AU4819" s="18"/>
      <c r="AV4819" s="18"/>
      <c r="AW4819" s="18"/>
      <c r="AX4819" s="18"/>
      <c r="AY4819" s="18"/>
      <c r="AZ4819" s="18"/>
      <c r="BA4819" s="18"/>
      <c r="BB4819" s="18"/>
      <c r="BC4819" s="18"/>
      <c r="BD4819" s="18"/>
      <c r="BE4819" s="18"/>
      <c r="BF4819" s="18"/>
      <c r="BG4819" s="18"/>
      <c r="BH4819" s="18"/>
      <c r="BI4819" s="18"/>
      <c r="BJ4819" s="18"/>
      <c r="BK4819" s="18"/>
      <c r="BL4819" s="18"/>
      <c r="BM4819" s="18"/>
      <c r="BN4819" s="18"/>
      <c r="BO4819" s="18"/>
      <c r="BP4819" s="18"/>
      <c r="BQ4819" s="18"/>
    </row>
    <row r="4820" spans="6:69" x14ac:dyDescent="0.25">
      <c r="F4820" s="18"/>
      <c r="G4820" s="18"/>
      <c r="H4820" s="252"/>
      <c r="I4820" s="18"/>
      <c r="J4820" s="18"/>
      <c r="W4820" s="215"/>
      <c r="X4820" s="18"/>
      <c r="Y4820" s="31"/>
      <c r="Z4820" s="31"/>
      <c r="AA4820" s="43"/>
      <c r="AB4820" s="18"/>
      <c r="AC4820" s="18"/>
      <c r="AE4820" s="18"/>
      <c r="AF4820" s="18"/>
      <c r="AG4820" s="18"/>
      <c r="AI4820" s="18"/>
      <c r="AK4820" s="18"/>
      <c r="AL4820" s="18"/>
      <c r="AN4820" s="36"/>
      <c r="AO4820" s="36"/>
      <c r="AP4820" s="36"/>
      <c r="AQ4820" s="36"/>
      <c r="AR4820" s="36"/>
      <c r="AS4820" s="18"/>
      <c r="AT4820" s="18"/>
      <c r="AU4820" s="18"/>
      <c r="AV4820" s="18"/>
      <c r="AW4820" s="18"/>
      <c r="AX4820" s="18"/>
      <c r="AY4820" s="18"/>
      <c r="AZ4820" s="18"/>
      <c r="BA4820" s="18"/>
      <c r="BB4820" s="18"/>
      <c r="BC4820" s="18"/>
      <c r="BD4820" s="18"/>
      <c r="BE4820" s="18"/>
      <c r="BF4820" s="18"/>
      <c r="BG4820" s="18"/>
      <c r="BH4820" s="18"/>
      <c r="BI4820" s="18"/>
      <c r="BJ4820" s="18"/>
      <c r="BK4820" s="18"/>
      <c r="BL4820" s="18"/>
      <c r="BM4820" s="18"/>
      <c r="BN4820" s="18"/>
      <c r="BO4820" s="18"/>
      <c r="BP4820" s="18"/>
      <c r="BQ4820" s="18"/>
    </row>
    <row r="4821" spans="6:69" x14ac:dyDescent="0.25">
      <c r="F4821" s="18"/>
      <c r="G4821" s="18"/>
      <c r="H4821" s="252"/>
      <c r="I4821" s="18"/>
      <c r="J4821" s="18"/>
      <c r="W4821" s="215"/>
      <c r="X4821" s="18"/>
      <c r="Y4821" s="31"/>
      <c r="Z4821" s="31"/>
      <c r="AA4821" s="43"/>
      <c r="AB4821" s="18"/>
      <c r="AC4821" s="18"/>
      <c r="AE4821" s="18"/>
      <c r="AF4821" s="18"/>
      <c r="AG4821" s="18"/>
      <c r="AI4821" s="18"/>
      <c r="AK4821" s="18"/>
      <c r="AL4821" s="18"/>
      <c r="AN4821" s="36"/>
      <c r="AO4821" s="36"/>
      <c r="AP4821" s="36"/>
      <c r="AQ4821" s="36"/>
      <c r="AR4821" s="36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G4821" s="18"/>
      <c r="BH4821" s="18"/>
      <c r="BI4821" s="18"/>
      <c r="BJ4821" s="18"/>
      <c r="BK4821" s="18"/>
      <c r="BL4821" s="18"/>
      <c r="BM4821" s="18"/>
      <c r="BN4821" s="18"/>
      <c r="BO4821" s="18"/>
      <c r="BP4821" s="18"/>
      <c r="BQ4821" s="18"/>
    </row>
    <row r="4822" spans="6:69" x14ac:dyDescent="0.25">
      <c r="F4822" s="18"/>
      <c r="G4822" s="18"/>
      <c r="H4822" s="252"/>
      <c r="I4822" s="18"/>
      <c r="J4822" s="18"/>
      <c r="W4822" s="215"/>
      <c r="X4822" s="18"/>
      <c r="Y4822" s="31"/>
      <c r="Z4822" s="31"/>
      <c r="AA4822" s="43"/>
      <c r="AB4822" s="18"/>
      <c r="AC4822" s="18"/>
      <c r="AE4822" s="18"/>
      <c r="AF4822" s="18"/>
      <c r="AG4822" s="18"/>
      <c r="AI4822" s="18"/>
      <c r="AK4822" s="18"/>
      <c r="AL4822" s="18"/>
      <c r="AN4822" s="36"/>
      <c r="AO4822" s="36"/>
      <c r="AP4822" s="36"/>
      <c r="AQ4822" s="36"/>
      <c r="AR4822" s="36"/>
      <c r="AS4822" s="18"/>
      <c r="AT4822" s="18"/>
      <c r="AU4822" s="18"/>
      <c r="AV4822" s="18"/>
      <c r="AW4822" s="18"/>
      <c r="AX4822" s="18"/>
      <c r="AY4822" s="18"/>
      <c r="AZ4822" s="18"/>
      <c r="BA4822" s="18"/>
      <c r="BB4822" s="18"/>
      <c r="BC4822" s="18"/>
      <c r="BD4822" s="18"/>
      <c r="BE4822" s="18"/>
      <c r="BF4822" s="18"/>
      <c r="BG4822" s="18"/>
      <c r="BH4822" s="18"/>
      <c r="BI4822" s="18"/>
      <c r="BJ4822" s="18"/>
      <c r="BK4822" s="18"/>
      <c r="BL4822" s="18"/>
      <c r="BM4822" s="18"/>
      <c r="BN4822" s="18"/>
      <c r="BO4822" s="18"/>
      <c r="BP4822" s="18"/>
      <c r="BQ4822" s="18"/>
    </row>
    <row r="4823" spans="6:69" x14ac:dyDescent="0.25">
      <c r="F4823" s="18"/>
      <c r="G4823" s="18"/>
      <c r="H4823" s="252"/>
      <c r="I4823" s="18"/>
      <c r="J4823" s="18"/>
      <c r="W4823" s="215"/>
      <c r="X4823" s="18"/>
      <c r="Y4823" s="31"/>
      <c r="Z4823" s="31"/>
      <c r="AA4823" s="43"/>
      <c r="AB4823" s="18"/>
      <c r="AC4823" s="18"/>
      <c r="AE4823" s="18"/>
      <c r="AF4823" s="18"/>
      <c r="AG4823" s="18"/>
      <c r="AI4823" s="18"/>
      <c r="AK4823" s="18"/>
      <c r="AL4823" s="18"/>
      <c r="AN4823" s="36"/>
      <c r="AO4823" s="36"/>
      <c r="AP4823" s="36"/>
      <c r="AQ4823" s="36"/>
      <c r="AR4823" s="36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G4823" s="18"/>
      <c r="BH4823" s="18"/>
      <c r="BI4823" s="18"/>
      <c r="BJ4823" s="18"/>
      <c r="BK4823" s="18"/>
      <c r="BL4823" s="18"/>
      <c r="BM4823" s="18"/>
      <c r="BN4823" s="18"/>
      <c r="BO4823" s="18"/>
      <c r="BP4823" s="18"/>
      <c r="BQ4823" s="18"/>
    </row>
    <row r="4824" spans="6:69" x14ac:dyDescent="0.25">
      <c r="F4824" s="18"/>
      <c r="G4824" s="18"/>
      <c r="H4824" s="252"/>
      <c r="I4824" s="18"/>
      <c r="J4824" s="18"/>
      <c r="W4824" s="215"/>
      <c r="X4824" s="18"/>
      <c r="Y4824" s="31"/>
      <c r="Z4824" s="31"/>
      <c r="AA4824" s="43"/>
      <c r="AB4824" s="18"/>
      <c r="AC4824" s="18"/>
      <c r="AE4824" s="18"/>
      <c r="AF4824" s="18"/>
      <c r="AG4824" s="18"/>
      <c r="AI4824" s="18"/>
      <c r="AK4824" s="18"/>
      <c r="AL4824" s="18"/>
      <c r="AN4824" s="36"/>
      <c r="AO4824" s="36"/>
      <c r="AP4824" s="36"/>
      <c r="AQ4824" s="36"/>
      <c r="AR4824" s="36"/>
      <c r="AS4824" s="18"/>
      <c r="AT4824" s="18"/>
      <c r="AU4824" s="18"/>
      <c r="AV4824" s="18"/>
      <c r="AW4824" s="18"/>
      <c r="AX4824" s="18"/>
      <c r="AY4824" s="18"/>
      <c r="AZ4824" s="18"/>
      <c r="BA4824" s="18"/>
      <c r="BB4824" s="18"/>
      <c r="BC4824" s="18"/>
      <c r="BD4824" s="18"/>
      <c r="BE4824" s="18"/>
      <c r="BF4824" s="18"/>
      <c r="BG4824" s="18"/>
      <c r="BH4824" s="18"/>
      <c r="BI4824" s="18"/>
      <c r="BJ4824" s="18"/>
      <c r="BK4824" s="18"/>
      <c r="BL4824" s="18"/>
      <c r="BM4824" s="18"/>
      <c r="BN4824" s="18"/>
      <c r="BO4824" s="18"/>
      <c r="BP4824" s="18"/>
      <c r="BQ4824" s="18"/>
    </row>
    <row r="4825" spans="6:69" x14ac:dyDescent="0.25">
      <c r="F4825" s="18"/>
      <c r="G4825" s="18"/>
      <c r="H4825" s="252"/>
      <c r="I4825" s="18"/>
      <c r="J4825" s="18"/>
      <c r="W4825" s="215"/>
      <c r="X4825" s="18"/>
      <c r="Y4825" s="31"/>
      <c r="Z4825" s="31"/>
      <c r="AA4825" s="43"/>
      <c r="AB4825" s="18"/>
      <c r="AC4825" s="18"/>
      <c r="AE4825" s="18"/>
      <c r="AF4825" s="18"/>
      <c r="AG4825" s="18"/>
      <c r="AI4825" s="18"/>
      <c r="AK4825" s="18"/>
      <c r="AL4825" s="18"/>
      <c r="AN4825" s="36"/>
      <c r="AO4825" s="36"/>
      <c r="AP4825" s="36"/>
      <c r="AQ4825" s="36"/>
      <c r="AR4825" s="36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G4825" s="18"/>
      <c r="BH4825" s="18"/>
      <c r="BI4825" s="18"/>
      <c r="BJ4825" s="18"/>
      <c r="BK4825" s="18"/>
      <c r="BL4825" s="18"/>
      <c r="BM4825" s="18"/>
      <c r="BN4825" s="18"/>
      <c r="BO4825" s="18"/>
      <c r="BP4825" s="18"/>
      <c r="BQ4825" s="18"/>
    </row>
    <row r="4826" spans="6:69" x14ac:dyDescent="0.25">
      <c r="F4826" s="18"/>
      <c r="G4826" s="18"/>
      <c r="H4826" s="252"/>
      <c r="I4826" s="18"/>
      <c r="J4826" s="18"/>
      <c r="W4826" s="215"/>
      <c r="X4826" s="18"/>
      <c r="Y4826" s="31"/>
      <c r="Z4826" s="31"/>
      <c r="AA4826" s="43"/>
      <c r="AB4826" s="18"/>
      <c r="AC4826" s="18"/>
      <c r="AE4826" s="18"/>
      <c r="AF4826" s="18"/>
      <c r="AG4826" s="18"/>
      <c r="AI4826" s="18"/>
      <c r="AK4826" s="18"/>
      <c r="AL4826" s="18"/>
      <c r="AN4826" s="36"/>
      <c r="AO4826" s="36"/>
      <c r="AP4826" s="36"/>
      <c r="AQ4826" s="36"/>
      <c r="AR4826" s="36"/>
      <c r="AS4826" s="18"/>
      <c r="AT4826" s="18"/>
      <c r="AU4826" s="18"/>
      <c r="AV4826" s="18"/>
      <c r="AW4826" s="18"/>
      <c r="AX4826" s="18"/>
      <c r="AY4826" s="18"/>
      <c r="AZ4826" s="18"/>
      <c r="BA4826" s="18"/>
      <c r="BB4826" s="18"/>
      <c r="BC4826" s="18"/>
      <c r="BD4826" s="18"/>
      <c r="BE4826" s="18"/>
      <c r="BF4826" s="18"/>
      <c r="BG4826" s="18"/>
      <c r="BH4826" s="18"/>
      <c r="BI4826" s="18"/>
      <c r="BJ4826" s="18"/>
      <c r="BK4826" s="18"/>
      <c r="BL4826" s="18"/>
      <c r="BM4826" s="18"/>
      <c r="BN4826" s="18"/>
      <c r="BO4826" s="18"/>
      <c r="BP4826" s="18"/>
      <c r="BQ4826" s="18"/>
    </row>
    <row r="4827" spans="6:69" x14ac:dyDescent="0.25">
      <c r="F4827" s="18"/>
      <c r="G4827" s="18"/>
      <c r="H4827" s="252"/>
      <c r="I4827" s="18"/>
      <c r="J4827" s="18"/>
      <c r="W4827" s="215"/>
      <c r="X4827" s="18"/>
      <c r="Y4827" s="31"/>
      <c r="Z4827" s="31"/>
      <c r="AA4827" s="43"/>
      <c r="AB4827" s="18"/>
      <c r="AC4827" s="18"/>
      <c r="AE4827" s="18"/>
      <c r="AF4827" s="18"/>
      <c r="AG4827" s="18"/>
      <c r="AI4827" s="18"/>
      <c r="AK4827" s="18"/>
      <c r="AL4827" s="18"/>
      <c r="AN4827" s="36"/>
      <c r="AO4827" s="36"/>
      <c r="AP4827" s="36"/>
      <c r="AQ4827" s="36"/>
      <c r="AR4827" s="36"/>
      <c r="AS4827" s="18"/>
      <c r="AT4827" s="18"/>
      <c r="AU4827" s="18"/>
      <c r="AV4827" s="18"/>
      <c r="AW4827" s="18"/>
      <c r="AX4827" s="18"/>
      <c r="AY4827" s="18"/>
      <c r="AZ4827" s="18"/>
      <c r="BA4827" s="18"/>
      <c r="BB4827" s="18"/>
      <c r="BC4827" s="18"/>
      <c r="BD4827" s="18"/>
      <c r="BE4827" s="18"/>
      <c r="BF4827" s="18"/>
      <c r="BG4827" s="18"/>
      <c r="BH4827" s="18"/>
      <c r="BI4827" s="18"/>
      <c r="BJ4827" s="18"/>
      <c r="BK4827" s="18"/>
      <c r="BL4827" s="18"/>
      <c r="BM4827" s="18"/>
      <c r="BN4827" s="18"/>
      <c r="BO4827" s="18"/>
      <c r="BP4827" s="18"/>
      <c r="BQ4827" s="18"/>
    </row>
    <row r="4828" spans="6:69" x14ac:dyDescent="0.25">
      <c r="F4828" s="18"/>
      <c r="G4828" s="18"/>
      <c r="H4828" s="252"/>
      <c r="I4828" s="18"/>
      <c r="J4828" s="18"/>
      <c r="W4828" s="215"/>
      <c r="X4828" s="18"/>
      <c r="Y4828" s="31"/>
      <c r="Z4828" s="31"/>
      <c r="AA4828" s="43"/>
      <c r="AB4828" s="18"/>
      <c r="AC4828" s="18"/>
      <c r="AE4828" s="18"/>
      <c r="AF4828" s="18"/>
      <c r="AG4828" s="18"/>
      <c r="AI4828" s="18"/>
      <c r="AK4828" s="18"/>
      <c r="AL4828" s="18"/>
      <c r="AN4828" s="36"/>
      <c r="AO4828" s="36"/>
      <c r="AP4828" s="36"/>
      <c r="AQ4828" s="36"/>
      <c r="AR4828" s="36"/>
      <c r="AS4828" s="18"/>
      <c r="AT4828" s="18"/>
      <c r="AU4828" s="18"/>
      <c r="AV4828" s="18"/>
      <c r="AW4828" s="18"/>
      <c r="AX4828" s="18"/>
      <c r="AY4828" s="18"/>
      <c r="AZ4828" s="18"/>
      <c r="BA4828" s="18"/>
      <c r="BB4828" s="18"/>
      <c r="BC4828" s="18"/>
      <c r="BD4828" s="18"/>
      <c r="BE4828" s="18"/>
      <c r="BF4828" s="18"/>
      <c r="BG4828" s="18"/>
      <c r="BH4828" s="18"/>
      <c r="BI4828" s="18"/>
      <c r="BJ4828" s="18"/>
      <c r="BK4828" s="18"/>
      <c r="BL4828" s="18"/>
      <c r="BM4828" s="18"/>
      <c r="BN4828" s="18"/>
      <c r="BO4828" s="18"/>
      <c r="BP4828" s="18"/>
      <c r="BQ4828" s="18"/>
    </row>
    <row r="4829" spans="6:69" x14ac:dyDescent="0.25">
      <c r="F4829" s="18"/>
      <c r="G4829" s="18"/>
      <c r="H4829" s="252"/>
      <c r="I4829" s="18"/>
      <c r="J4829" s="18"/>
      <c r="W4829" s="215"/>
      <c r="X4829" s="18"/>
      <c r="Y4829" s="31"/>
      <c r="Z4829" s="31"/>
      <c r="AA4829" s="43"/>
      <c r="AB4829" s="18"/>
      <c r="AC4829" s="18"/>
      <c r="AE4829" s="18"/>
      <c r="AF4829" s="18"/>
      <c r="AG4829" s="18"/>
      <c r="AI4829" s="18"/>
      <c r="AK4829" s="18"/>
      <c r="AL4829" s="18"/>
      <c r="AN4829" s="36"/>
      <c r="AO4829" s="36"/>
      <c r="AP4829" s="36"/>
      <c r="AQ4829" s="36"/>
      <c r="AR4829" s="36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G4829" s="18"/>
      <c r="BH4829" s="18"/>
      <c r="BI4829" s="18"/>
      <c r="BJ4829" s="18"/>
      <c r="BK4829" s="18"/>
      <c r="BL4829" s="18"/>
      <c r="BM4829" s="18"/>
      <c r="BN4829" s="18"/>
      <c r="BO4829" s="18"/>
      <c r="BP4829" s="18"/>
      <c r="BQ4829" s="18"/>
    </row>
    <row r="4830" spans="6:69" x14ac:dyDescent="0.25">
      <c r="F4830" s="18"/>
      <c r="G4830" s="18"/>
      <c r="H4830" s="252"/>
      <c r="I4830" s="18"/>
      <c r="J4830" s="18"/>
      <c r="W4830" s="215"/>
      <c r="X4830" s="18"/>
      <c r="Y4830" s="31"/>
      <c r="Z4830" s="31"/>
      <c r="AA4830" s="43"/>
      <c r="AB4830" s="18"/>
      <c r="AC4830" s="18"/>
      <c r="AE4830" s="18"/>
      <c r="AF4830" s="18"/>
      <c r="AG4830" s="18"/>
      <c r="AI4830" s="18"/>
      <c r="AK4830" s="18"/>
      <c r="AL4830" s="18"/>
      <c r="AN4830" s="36"/>
      <c r="AO4830" s="36"/>
      <c r="AP4830" s="36"/>
      <c r="AQ4830" s="36"/>
      <c r="AR4830" s="36"/>
      <c r="AS4830" s="18"/>
      <c r="AT4830" s="18"/>
      <c r="AU4830" s="18"/>
      <c r="AV4830" s="18"/>
      <c r="AW4830" s="18"/>
      <c r="AX4830" s="18"/>
      <c r="AY4830" s="18"/>
      <c r="AZ4830" s="18"/>
      <c r="BA4830" s="18"/>
      <c r="BB4830" s="18"/>
      <c r="BC4830" s="18"/>
      <c r="BD4830" s="18"/>
      <c r="BE4830" s="18"/>
      <c r="BF4830" s="18"/>
      <c r="BG4830" s="18"/>
      <c r="BH4830" s="18"/>
      <c r="BI4830" s="18"/>
      <c r="BJ4830" s="18"/>
      <c r="BK4830" s="18"/>
      <c r="BL4830" s="18"/>
      <c r="BM4830" s="18"/>
      <c r="BN4830" s="18"/>
      <c r="BO4830" s="18"/>
      <c r="BP4830" s="18"/>
      <c r="BQ4830" s="18"/>
    </row>
    <row r="4831" spans="6:69" x14ac:dyDescent="0.25">
      <c r="F4831" s="18"/>
      <c r="G4831" s="18"/>
      <c r="H4831" s="252"/>
      <c r="I4831" s="18"/>
      <c r="J4831" s="18"/>
      <c r="W4831" s="215"/>
      <c r="X4831" s="18"/>
      <c r="Y4831" s="31"/>
      <c r="Z4831" s="31"/>
      <c r="AA4831" s="43"/>
      <c r="AB4831" s="18"/>
      <c r="AC4831" s="18"/>
      <c r="AE4831" s="18"/>
      <c r="AF4831" s="18"/>
      <c r="AG4831" s="18"/>
      <c r="AI4831" s="18"/>
      <c r="AK4831" s="18"/>
      <c r="AL4831" s="18"/>
      <c r="AN4831" s="36"/>
      <c r="AO4831" s="36"/>
      <c r="AP4831" s="36"/>
      <c r="AQ4831" s="36"/>
      <c r="AR4831" s="36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G4831" s="18"/>
      <c r="BH4831" s="18"/>
      <c r="BI4831" s="18"/>
      <c r="BJ4831" s="18"/>
      <c r="BK4831" s="18"/>
      <c r="BL4831" s="18"/>
      <c r="BM4831" s="18"/>
      <c r="BN4831" s="18"/>
      <c r="BO4831" s="18"/>
      <c r="BP4831" s="18"/>
      <c r="BQ4831" s="18"/>
    </row>
    <row r="4832" spans="6:69" x14ac:dyDescent="0.25">
      <c r="F4832" s="18"/>
      <c r="G4832" s="18"/>
      <c r="H4832" s="252"/>
      <c r="I4832" s="18"/>
      <c r="J4832" s="18"/>
      <c r="W4832" s="215"/>
      <c r="X4832" s="18"/>
      <c r="Y4832" s="31"/>
      <c r="Z4832" s="31"/>
      <c r="AA4832" s="43"/>
      <c r="AB4832" s="18"/>
      <c r="AC4832" s="18"/>
      <c r="AE4832" s="18"/>
      <c r="AF4832" s="18"/>
      <c r="AG4832" s="18"/>
      <c r="AI4832" s="18"/>
      <c r="AK4832" s="18"/>
      <c r="AL4832" s="18"/>
      <c r="AN4832" s="36"/>
      <c r="AO4832" s="36"/>
      <c r="AP4832" s="36"/>
      <c r="AQ4832" s="36"/>
      <c r="AR4832" s="36"/>
      <c r="AS4832" s="18"/>
      <c r="AT4832" s="18"/>
      <c r="AU4832" s="18"/>
      <c r="AV4832" s="18"/>
      <c r="AW4832" s="18"/>
      <c r="AX4832" s="18"/>
      <c r="AY4832" s="18"/>
      <c r="AZ4832" s="18"/>
      <c r="BA4832" s="18"/>
      <c r="BB4832" s="18"/>
      <c r="BC4832" s="18"/>
      <c r="BD4832" s="18"/>
      <c r="BE4832" s="18"/>
      <c r="BF4832" s="18"/>
      <c r="BG4832" s="18"/>
      <c r="BH4832" s="18"/>
      <c r="BI4832" s="18"/>
      <c r="BJ4832" s="18"/>
      <c r="BK4832" s="18"/>
      <c r="BL4832" s="18"/>
      <c r="BM4832" s="18"/>
      <c r="BN4832" s="18"/>
      <c r="BO4832" s="18"/>
      <c r="BP4832" s="18"/>
      <c r="BQ4832" s="18"/>
    </row>
    <row r="4833" spans="6:69" x14ac:dyDescent="0.25">
      <c r="F4833" s="18"/>
      <c r="G4833" s="18"/>
      <c r="H4833" s="252"/>
      <c r="I4833" s="18"/>
      <c r="J4833" s="18"/>
      <c r="W4833" s="215"/>
      <c r="X4833" s="18"/>
      <c r="Y4833" s="31"/>
      <c r="Z4833" s="31"/>
      <c r="AA4833" s="43"/>
      <c r="AB4833" s="18"/>
      <c r="AC4833" s="18"/>
      <c r="AE4833" s="18"/>
      <c r="AF4833" s="18"/>
      <c r="AG4833" s="18"/>
      <c r="AI4833" s="18"/>
      <c r="AK4833" s="18"/>
      <c r="AL4833" s="18"/>
      <c r="AN4833" s="36"/>
      <c r="AO4833" s="36"/>
      <c r="AP4833" s="36"/>
      <c r="AQ4833" s="36"/>
      <c r="AR4833" s="36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G4833" s="18"/>
      <c r="BH4833" s="18"/>
      <c r="BI4833" s="18"/>
      <c r="BJ4833" s="18"/>
      <c r="BK4833" s="18"/>
      <c r="BL4833" s="18"/>
      <c r="BM4833" s="18"/>
      <c r="BN4833" s="18"/>
      <c r="BO4833" s="18"/>
      <c r="BP4833" s="18"/>
      <c r="BQ4833" s="18"/>
    </row>
    <row r="4834" spans="6:69" x14ac:dyDescent="0.25">
      <c r="F4834" s="18"/>
      <c r="G4834" s="18"/>
      <c r="H4834" s="252"/>
      <c r="I4834" s="18"/>
      <c r="J4834" s="18"/>
      <c r="W4834" s="215"/>
      <c r="X4834" s="18"/>
      <c r="Y4834" s="31"/>
      <c r="Z4834" s="31"/>
      <c r="AA4834" s="43"/>
      <c r="AB4834" s="18"/>
      <c r="AC4834" s="18"/>
      <c r="AE4834" s="18"/>
      <c r="AF4834" s="18"/>
      <c r="AG4834" s="18"/>
      <c r="AI4834" s="18"/>
      <c r="AK4834" s="18"/>
      <c r="AL4834" s="18"/>
      <c r="AN4834" s="36"/>
      <c r="AO4834" s="36"/>
      <c r="AP4834" s="36"/>
      <c r="AQ4834" s="36"/>
      <c r="AR4834" s="36"/>
      <c r="AS4834" s="18"/>
      <c r="AT4834" s="18"/>
      <c r="AU4834" s="18"/>
      <c r="AV4834" s="18"/>
      <c r="AW4834" s="18"/>
      <c r="AX4834" s="18"/>
      <c r="AY4834" s="18"/>
      <c r="AZ4834" s="18"/>
      <c r="BA4834" s="18"/>
      <c r="BB4834" s="18"/>
      <c r="BC4834" s="18"/>
      <c r="BD4834" s="18"/>
      <c r="BE4834" s="18"/>
      <c r="BF4834" s="18"/>
      <c r="BG4834" s="18"/>
      <c r="BH4834" s="18"/>
      <c r="BI4834" s="18"/>
      <c r="BJ4834" s="18"/>
      <c r="BK4834" s="18"/>
      <c r="BL4834" s="18"/>
      <c r="BM4834" s="18"/>
      <c r="BN4834" s="18"/>
      <c r="BO4834" s="18"/>
      <c r="BP4834" s="18"/>
      <c r="BQ4834" s="18"/>
    </row>
    <row r="4835" spans="6:69" x14ac:dyDescent="0.25">
      <c r="F4835" s="18"/>
      <c r="G4835" s="18"/>
      <c r="H4835" s="252"/>
      <c r="I4835" s="18"/>
      <c r="J4835" s="18"/>
      <c r="W4835" s="215"/>
      <c r="X4835" s="18"/>
      <c r="Y4835" s="31"/>
      <c r="Z4835" s="31"/>
      <c r="AA4835" s="43"/>
      <c r="AB4835" s="18"/>
      <c r="AC4835" s="18"/>
      <c r="AE4835" s="18"/>
      <c r="AF4835" s="18"/>
      <c r="AG4835" s="18"/>
      <c r="AI4835" s="18"/>
      <c r="AK4835" s="18"/>
      <c r="AL4835" s="18"/>
      <c r="AN4835" s="36"/>
      <c r="AO4835" s="36"/>
      <c r="AP4835" s="36"/>
      <c r="AQ4835" s="36"/>
      <c r="AR4835" s="36"/>
      <c r="AS4835" s="18"/>
      <c r="AT4835" s="18"/>
      <c r="AU4835" s="18"/>
      <c r="AV4835" s="18"/>
      <c r="AW4835" s="18"/>
      <c r="AX4835" s="18"/>
      <c r="AY4835" s="18"/>
      <c r="AZ4835" s="18"/>
      <c r="BA4835" s="18"/>
      <c r="BB4835" s="18"/>
      <c r="BC4835" s="18"/>
      <c r="BD4835" s="18"/>
      <c r="BE4835" s="18"/>
      <c r="BF4835" s="18"/>
      <c r="BG4835" s="18"/>
      <c r="BH4835" s="18"/>
      <c r="BI4835" s="18"/>
      <c r="BJ4835" s="18"/>
      <c r="BK4835" s="18"/>
      <c r="BL4835" s="18"/>
      <c r="BM4835" s="18"/>
      <c r="BN4835" s="18"/>
      <c r="BO4835" s="18"/>
      <c r="BP4835" s="18"/>
      <c r="BQ4835" s="18"/>
    </row>
    <row r="4836" spans="6:69" x14ac:dyDescent="0.25">
      <c r="F4836" s="18"/>
      <c r="G4836" s="18"/>
      <c r="H4836" s="252"/>
      <c r="I4836" s="18"/>
      <c r="J4836" s="18"/>
      <c r="W4836" s="215"/>
      <c r="X4836" s="18"/>
      <c r="Y4836" s="31"/>
      <c r="Z4836" s="31"/>
      <c r="AA4836" s="43"/>
      <c r="AB4836" s="18"/>
      <c r="AC4836" s="18"/>
      <c r="AE4836" s="18"/>
      <c r="AF4836" s="18"/>
      <c r="AG4836" s="18"/>
      <c r="AI4836" s="18"/>
      <c r="AK4836" s="18"/>
      <c r="AL4836" s="18"/>
      <c r="AN4836" s="36"/>
      <c r="AO4836" s="36"/>
      <c r="AP4836" s="36"/>
      <c r="AQ4836" s="36"/>
      <c r="AR4836" s="36"/>
      <c r="AS4836" s="18"/>
      <c r="AT4836" s="18"/>
      <c r="AU4836" s="18"/>
      <c r="AV4836" s="18"/>
      <c r="AW4836" s="18"/>
      <c r="AX4836" s="18"/>
      <c r="AY4836" s="18"/>
      <c r="AZ4836" s="18"/>
      <c r="BA4836" s="18"/>
      <c r="BB4836" s="18"/>
      <c r="BC4836" s="18"/>
      <c r="BD4836" s="18"/>
      <c r="BE4836" s="18"/>
      <c r="BF4836" s="18"/>
      <c r="BG4836" s="18"/>
      <c r="BH4836" s="18"/>
      <c r="BI4836" s="18"/>
      <c r="BJ4836" s="18"/>
      <c r="BK4836" s="18"/>
      <c r="BL4836" s="18"/>
      <c r="BM4836" s="18"/>
      <c r="BN4836" s="18"/>
      <c r="BO4836" s="18"/>
      <c r="BP4836" s="18"/>
      <c r="BQ4836" s="18"/>
    </row>
    <row r="4837" spans="6:69" x14ac:dyDescent="0.25">
      <c r="F4837" s="18"/>
      <c r="G4837" s="18"/>
      <c r="H4837" s="252"/>
      <c r="I4837" s="18"/>
      <c r="J4837" s="18"/>
      <c r="W4837" s="215"/>
      <c r="X4837" s="18"/>
      <c r="Y4837" s="31"/>
      <c r="Z4837" s="31"/>
      <c r="AA4837" s="43"/>
      <c r="AB4837" s="18"/>
      <c r="AC4837" s="18"/>
      <c r="AE4837" s="18"/>
      <c r="AF4837" s="18"/>
      <c r="AG4837" s="18"/>
      <c r="AI4837" s="18"/>
      <c r="AK4837" s="18"/>
      <c r="AL4837" s="18"/>
      <c r="AN4837" s="36"/>
      <c r="AO4837" s="36"/>
      <c r="AP4837" s="36"/>
      <c r="AQ4837" s="36"/>
      <c r="AR4837" s="36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G4837" s="18"/>
      <c r="BH4837" s="18"/>
      <c r="BI4837" s="18"/>
      <c r="BJ4837" s="18"/>
      <c r="BK4837" s="18"/>
      <c r="BL4837" s="18"/>
      <c r="BM4837" s="18"/>
      <c r="BN4837" s="18"/>
      <c r="BO4837" s="18"/>
      <c r="BP4837" s="18"/>
      <c r="BQ4837" s="18"/>
    </row>
    <row r="4838" spans="6:69" x14ac:dyDescent="0.25">
      <c r="F4838" s="18"/>
      <c r="G4838" s="18"/>
      <c r="H4838" s="252"/>
      <c r="I4838" s="18"/>
      <c r="J4838" s="18"/>
      <c r="W4838" s="215"/>
      <c r="X4838" s="18"/>
      <c r="Y4838" s="31"/>
      <c r="Z4838" s="31"/>
      <c r="AA4838" s="43"/>
      <c r="AB4838" s="18"/>
      <c r="AC4838" s="18"/>
      <c r="AE4838" s="18"/>
      <c r="AF4838" s="18"/>
      <c r="AG4838" s="18"/>
      <c r="AI4838" s="18"/>
      <c r="AK4838" s="18"/>
      <c r="AL4838" s="18"/>
      <c r="AN4838" s="36"/>
      <c r="AO4838" s="36"/>
      <c r="AP4838" s="36"/>
      <c r="AQ4838" s="36"/>
      <c r="AR4838" s="36"/>
      <c r="AS4838" s="18"/>
      <c r="AT4838" s="18"/>
      <c r="AU4838" s="18"/>
      <c r="AV4838" s="18"/>
      <c r="AW4838" s="18"/>
      <c r="AX4838" s="18"/>
      <c r="AY4838" s="18"/>
      <c r="AZ4838" s="18"/>
      <c r="BA4838" s="18"/>
      <c r="BB4838" s="18"/>
      <c r="BC4838" s="18"/>
      <c r="BD4838" s="18"/>
      <c r="BE4838" s="18"/>
      <c r="BF4838" s="18"/>
      <c r="BG4838" s="18"/>
      <c r="BH4838" s="18"/>
      <c r="BI4838" s="18"/>
      <c r="BJ4838" s="18"/>
      <c r="BK4838" s="18"/>
      <c r="BL4838" s="18"/>
      <c r="BM4838" s="18"/>
      <c r="BN4838" s="18"/>
      <c r="BO4838" s="18"/>
      <c r="BP4838" s="18"/>
      <c r="BQ4838" s="18"/>
    </row>
    <row r="4839" spans="6:69" x14ac:dyDescent="0.25">
      <c r="F4839" s="18"/>
      <c r="G4839" s="18"/>
      <c r="H4839" s="252"/>
      <c r="I4839" s="18"/>
      <c r="J4839" s="18"/>
      <c r="W4839" s="215"/>
      <c r="X4839" s="18"/>
      <c r="Y4839" s="31"/>
      <c r="Z4839" s="31"/>
      <c r="AA4839" s="43"/>
      <c r="AB4839" s="18"/>
      <c r="AC4839" s="18"/>
      <c r="AE4839" s="18"/>
      <c r="AF4839" s="18"/>
      <c r="AG4839" s="18"/>
      <c r="AI4839" s="18"/>
      <c r="AK4839" s="18"/>
      <c r="AL4839" s="18"/>
      <c r="AN4839" s="36"/>
      <c r="AO4839" s="36"/>
      <c r="AP4839" s="36"/>
      <c r="AQ4839" s="36"/>
      <c r="AR4839" s="36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G4839" s="18"/>
      <c r="BH4839" s="18"/>
      <c r="BI4839" s="18"/>
      <c r="BJ4839" s="18"/>
      <c r="BK4839" s="18"/>
      <c r="BL4839" s="18"/>
      <c r="BM4839" s="18"/>
      <c r="BN4839" s="18"/>
      <c r="BO4839" s="18"/>
      <c r="BP4839" s="18"/>
      <c r="BQ4839" s="18"/>
    </row>
    <row r="4840" spans="6:69" x14ac:dyDescent="0.25">
      <c r="F4840" s="18"/>
      <c r="G4840" s="18"/>
      <c r="H4840" s="252"/>
      <c r="I4840" s="18"/>
      <c r="J4840" s="18"/>
      <c r="W4840" s="215"/>
      <c r="X4840" s="18"/>
      <c r="Y4840" s="31"/>
      <c r="Z4840" s="31"/>
      <c r="AA4840" s="43"/>
      <c r="AB4840" s="18"/>
      <c r="AC4840" s="18"/>
      <c r="AE4840" s="18"/>
      <c r="AF4840" s="18"/>
      <c r="AG4840" s="18"/>
      <c r="AI4840" s="18"/>
      <c r="AK4840" s="18"/>
      <c r="AL4840" s="18"/>
      <c r="AN4840" s="36"/>
      <c r="AO4840" s="36"/>
      <c r="AP4840" s="36"/>
      <c r="AQ4840" s="36"/>
      <c r="AR4840" s="36"/>
      <c r="AS4840" s="18"/>
      <c r="AT4840" s="18"/>
      <c r="AU4840" s="18"/>
      <c r="AV4840" s="18"/>
      <c r="AW4840" s="18"/>
      <c r="AX4840" s="18"/>
      <c r="AY4840" s="18"/>
      <c r="AZ4840" s="18"/>
      <c r="BA4840" s="18"/>
      <c r="BB4840" s="18"/>
      <c r="BC4840" s="18"/>
      <c r="BD4840" s="18"/>
      <c r="BE4840" s="18"/>
      <c r="BF4840" s="18"/>
      <c r="BG4840" s="18"/>
      <c r="BH4840" s="18"/>
      <c r="BI4840" s="18"/>
      <c r="BJ4840" s="18"/>
      <c r="BK4840" s="18"/>
      <c r="BL4840" s="18"/>
      <c r="BM4840" s="18"/>
      <c r="BN4840" s="18"/>
      <c r="BO4840" s="18"/>
      <c r="BP4840" s="18"/>
      <c r="BQ4840" s="18"/>
    </row>
    <row r="4841" spans="6:69" x14ac:dyDescent="0.25">
      <c r="F4841" s="18"/>
      <c r="G4841" s="18"/>
      <c r="H4841" s="252"/>
      <c r="I4841" s="18"/>
      <c r="J4841" s="18"/>
      <c r="W4841" s="215"/>
      <c r="X4841" s="18"/>
      <c r="Y4841" s="31"/>
      <c r="Z4841" s="31"/>
      <c r="AA4841" s="43"/>
      <c r="AB4841" s="18"/>
      <c r="AC4841" s="18"/>
      <c r="AE4841" s="18"/>
      <c r="AF4841" s="18"/>
      <c r="AG4841" s="18"/>
      <c r="AI4841" s="18"/>
      <c r="AK4841" s="18"/>
      <c r="AL4841" s="18"/>
      <c r="AN4841" s="36"/>
      <c r="AO4841" s="36"/>
      <c r="AP4841" s="36"/>
      <c r="AQ4841" s="36"/>
      <c r="AR4841" s="36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G4841" s="18"/>
      <c r="BH4841" s="18"/>
      <c r="BI4841" s="18"/>
      <c r="BJ4841" s="18"/>
      <c r="BK4841" s="18"/>
      <c r="BL4841" s="18"/>
      <c r="BM4841" s="18"/>
      <c r="BN4841" s="18"/>
      <c r="BO4841" s="18"/>
      <c r="BP4841" s="18"/>
      <c r="BQ4841" s="18"/>
    </row>
    <row r="4842" spans="6:69" x14ac:dyDescent="0.25">
      <c r="F4842" s="18"/>
      <c r="G4842" s="18"/>
      <c r="H4842" s="252"/>
      <c r="I4842" s="18"/>
      <c r="J4842" s="18"/>
      <c r="W4842" s="215"/>
      <c r="X4842" s="18"/>
      <c r="Y4842" s="31"/>
      <c r="Z4842" s="31"/>
      <c r="AA4842" s="43"/>
      <c r="AB4842" s="18"/>
      <c r="AC4842" s="18"/>
      <c r="AE4842" s="18"/>
      <c r="AF4842" s="18"/>
      <c r="AG4842" s="18"/>
      <c r="AI4842" s="18"/>
      <c r="AK4842" s="18"/>
      <c r="AL4842" s="18"/>
      <c r="AN4842" s="36"/>
      <c r="AO4842" s="36"/>
      <c r="AP4842" s="36"/>
      <c r="AQ4842" s="36"/>
      <c r="AR4842" s="36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G4842" s="18"/>
      <c r="BH4842" s="18"/>
      <c r="BI4842" s="18"/>
      <c r="BJ4842" s="18"/>
      <c r="BK4842" s="18"/>
      <c r="BL4842" s="18"/>
      <c r="BM4842" s="18"/>
      <c r="BN4842" s="18"/>
      <c r="BO4842" s="18"/>
      <c r="BP4842" s="18"/>
      <c r="BQ4842" s="18"/>
    </row>
    <row r="4843" spans="6:69" x14ac:dyDescent="0.25">
      <c r="F4843" s="18"/>
      <c r="G4843" s="18"/>
      <c r="H4843" s="252"/>
      <c r="I4843" s="18"/>
      <c r="J4843" s="18"/>
      <c r="W4843" s="215"/>
      <c r="X4843" s="18"/>
      <c r="Y4843" s="31"/>
      <c r="Z4843" s="31"/>
      <c r="AA4843" s="43"/>
      <c r="AB4843" s="18"/>
      <c r="AC4843" s="18"/>
      <c r="AE4843" s="18"/>
      <c r="AF4843" s="18"/>
      <c r="AG4843" s="18"/>
      <c r="AI4843" s="18"/>
      <c r="AK4843" s="18"/>
      <c r="AL4843" s="18"/>
      <c r="AN4843" s="36"/>
      <c r="AO4843" s="36"/>
      <c r="AP4843" s="36"/>
      <c r="AQ4843" s="36"/>
      <c r="AR4843" s="36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8"/>
      <c r="BL4843" s="18"/>
      <c r="BM4843" s="18"/>
      <c r="BN4843" s="18"/>
      <c r="BO4843" s="18"/>
      <c r="BP4843" s="18"/>
      <c r="BQ4843" s="18"/>
    </row>
    <row r="4844" spans="6:69" x14ac:dyDescent="0.25">
      <c r="F4844" s="18"/>
      <c r="G4844" s="18"/>
      <c r="H4844" s="252"/>
      <c r="I4844" s="18"/>
      <c r="J4844" s="18"/>
      <c r="W4844" s="215"/>
      <c r="X4844" s="18"/>
      <c r="Y4844" s="31"/>
      <c r="Z4844" s="31"/>
      <c r="AA4844" s="43"/>
      <c r="AB4844" s="18"/>
      <c r="AC4844" s="18"/>
      <c r="AE4844" s="18"/>
      <c r="AF4844" s="18"/>
      <c r="AG4844" s="18"/>
      <c r="AI4844" s="18"/>
      <c r="AK4844" s="18"/>
      <c r="AL4844" s="18"/>
      <c r="AN4844" s="36"/>
      <c r="AO4844" s="36"/>
      <c r="AP4844" s="36"/>
      <c r="AQ4844" s="36"/>
      <c r="AR4844" s="36"/>
      <c r="AS4844" s="18"/>
      <c r="AT4844" s="18"/>
      <c r="AU4844" s="18"/>
      <c r="AV4844" s="18"/>
      <c r="AW4844" s="18"/>
      <c r="AX4844" s="18"/>
      <c r="AY4844" s="18"/>
      <c r="AZ4844" s="18"/>
      <c r="BA4844" s="18"/>
      <c r="BB4844" s="18"/>
      <c r="BC4844" s="18"/>
      <c r="BD4844" s="18"/>
      <c r="BE4844" s="18"/>
      <c r="BF4844" s="18"/>
      <c r="BG4844" s="18"/>
      <c r="BH4844" s="18"/>
      <c r="BI4844" s="18"/>
      <c r="BJ4844" s="18"/>
      <c r="BK4844" s="18"/>
      <c r="BL4844" s="18"/>
      <c r="BM4844" s="18"/>
      <c r="BN4844" s="18"/>
      <c r="BO4844" s="18"/>
      <c r="BP4844" s="18"/>
      <c r="BQ4844" s="18"/>
    </row>
    <row r="4845" spans="6:69" x14ac:dyDescent="0.25">
      <c r="F4845" s="18"/>
      <c r="G4845" s="18"/>
      <c r="H4845" s="252"/>
      <c r="I4845" s="18"/>
      <c r="J4845" s="18"/>
      <c r="W4845" s="215"/>
      <c r="X4845" s="18"/>
      <c r="Y4845" s="31"/>
      <c r="Z4845" s="31"/>
      <c r="AA4845" s="43"/>
      <c r="AB4845" s="18"/>
      <c r="AC4845" s="18"/>
      <c r="AE4845" s="18"/>
      <c r="AF4845" s="18"/>
      <c r="AG4845" s="18"/>
      <c r="AI4845" s="18"/>
      <c r="AK4845" s="18"/>
      <c r="AL4845" s="18"/>
      <c r="AN4845" s="36"/>
      <c r="AO4845" s="36"/>
      <c r="AP4845" s="36"/>
      <c r="AQ4845" s="36"/>
      <c r="AR4845" s="36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G4845" s="18"/>
      <c r="BH4845" s="18"/>
      <c r="BI4845" s="18"/>
      <c r="BJ4845" s="18"/>
      <c r="BK4845" s="18"/>
      <c r="BL4845" s="18"/>
      <c r="BM4845" s="18"/>
      <c r="BN4845" s="18"/>
      <c r="BO4845" s="18"/>
      <c r="BP4845" s="18"/>
      <c r="BQ4845" s="18"/>
    </row>
    <row r="4846" spans="6:69" x14ac:dyDescent="0.25">
      <c r="F4846" s="18"/>
      <c r="G4846" s="18"/>
      <c r="H4846" s="252"/>
      <c r="I4846" s="18"/>
      <c r="J4846" s="18"/>
      <c r="W4846" s="215"/>
      <c r="X4846" s="18"/>
      <c r="Y4846" s="31"/>
      <c r="Z4846" s="31"/>
      <c r="AA4846" s="43"/>
      <c r="AB4846" s="18"/>
      <c r="AC4846" s="18"/>
      <c r="AE4846" s="18"/>
      <c r="AF4846" s="18"/>
      <c r="AG4846" s="18"/>
      <c r="AI4846" s="18"/>
      <c r="AK4846" s="18"/>
      <c r="AL4846" s="18"/>
      <c r="AN4846" s="36"/>
      <c r="AO4846" s="36"/>
      <c r="AP4846" s="36"/>
      <c r="AQ4846" s="36"/>
      <c r="AR4846" s="36"/>
      <c r="AS4846" s="18"/>
      <c r="AT4846" s="18"/>
      <c r="AU4846" s="18"/>
      <c r="AV4846" s="18"/>
      <c r="AW4846" s="18"/>
      <c r="AX4846" s="18"/>
      <c r="AY4846" s="18"/>
      <c r="AZ4846" s="18"/>
      <c r="BA4846" s="18"/>
      <c r="BB4846" s="18"/>
      <c r="BC4846" s="18"/>
      <c r="BD4846" s="18"/>
      <c r="BE4846" s="18"/>
      <c r="BF4846" s="18"/>
      <c r="BG4846" s="18"/>
      <c r="BH4846" s="18"/>
      <c r="BI4846" s="18"/>
      <c r="BJ4846" s="18"/>
      <c r="BK4846" s="18"/>
      <c r="BL4846" s="18"/>
      <c r="BM4846" s="18"/>
      <c r="BN4846" s="18"/>
      <c r="BO4846" s="18"/>
      <c r="BP4846" s="18"/>
      <c r="BQ4846" s="18"/>
    </row>
    <row r="4847" spans="6:69" x14ac:dyDescent="0.25">
      <c r="F4847" s="18"/>
      <c r="G4847" s="18"/>
      <c r="H4847" s="252"/>
      <c r="I4847" s="18"/>
      <c r="J4847" s="18"/>
      <c r="W4847" s="215"/>
      <c r="X4847" s="18"/>
      <c r="Y4847" s="31"/>
      <c r="Z4847" s="31"/>
      <c r="AA4847" s="43"/>
      <c r="AB4847" s="18"/>
      <c r="AC4847" s="18"/>
      <c r="AE4847" s="18"/>
      <c r="AF4847" s="18"/>
      <c r="AG4847" s="18"/>
      <c r="AI4847" s="18"/>
      <c r="AK4847" s="18"/>
      <c r="AL4847" s="18"/>
      <c r="AN4847" s="36"/>
      <c r="AO4847" s="36"/>
      <c r="AP4847" s="36"/>
      <c r="AQ4847" s="36"/>
      <c r="AR4847" s="36"/>
      <c r="AS4847" s="18"/>
      <c r="AT4847" s="18"/>
      <c r="AU4847" s="18"/>
      <c r="AV4847" s="18"/>
      <c r="AW4847" s="18"/>
      <c r="AX4847" s="18"/>
      <c r="AY4847" s="18"/>
      <c r="AZ4847" s="18"/>
      <c r="BA4847" s="18"/>
      <c r="BB4847" s="18"/>
      <c r="BC4847" s="18"/>
      <c r="BD4847" s="18"/>
      <c r="BE4847" s="18"/>
      <c r="BF4847" s="18"/>
      <c r="BG4847" s="18"/>
      <c r="BH4847" s="18"/>
      <c r="BI4847" s="18"/>
      <c r="BJ4847" s="18"/>
      <c r="BK4847" s="18"/>
      <c r="BL4847" s="18"/>
      <c r="BM4847" s="18"/>
      <c r="BN4847" s="18"/>
      <c r="BO4847" s="18"/>
      <c r="BP4847" s="18"/>
      <c r="BQ4847" s="18"/>
    </row>
    <row r="4848" spans="6:69" x14ac:dyDescent="0.25">
      <c r="F4848" s="18"/>
      <c r="G4848" s="18"/>
      <c r="H4848" s="252"/>
      <c r="I4848" s="18"/>
      <c r="J4848" s="18"/>
      <c r="W4848" s="215"/>
      <c r="X4848" s="18"/>
      <c r="Y4848" s="31"/>
      <c r="Z4848" s="31"/>
      <c r="AA4848" s="43"/>
      <c r="AB4848" s="18"/>
      <c r="AC4848" s="18"/>
      <c r="AE4848" s="18"/>
      <c r="AF4848" s="18"/>
      <c r="AG4848" s="18"/>
      <c r="AI4848" s="18"/>
      <c r="AK4848" s="18"/>
      <c r="AL4848" s="18"/>
      <c r="AN4848" s="36"/>
      <c r="AO4848" s="36"/>
      <c r="AP4848" s="36"/>
      <c r="AQ4848" s="36"/>
      <c r="AR4848" s="36"/>
      <c r="AS4848" s="18"/>
      <c r="AT4848" s="18"/>
      <c r="AU4848" s="18"/>
      <c r="AV4848" s="18"/>
      <c r="AW4848" s="18"/>
      <c r="AX4848" s="18"/>
      <c r="AY4848" s="18"/>
      <c r="AZ4848" s="18"/>
      <c r="BA4848" s="18"/>
      <c r="BB4848" s="18"/>
      <c r="BC4848" s="18"/>
      <c r="BD4848" s="18"/>
      <c r="BE4848" s="18"/>
      <c r="BF4848" s="18"/>
      <c r="BG4848" s="18"/>
      <c r="BH4848" s="18"/>
      <c r="BI4848" s="18"/>
      <c r="BJ4848" s="18"/>
      <c r="BK4848" s="18"/>
      <c r="BL4848" s="18"/>
      <c r="BM4848" s="18"/>
      <c r="BN4848" s="18"/>
      <c r="BO4848" s="18"/>
      <c r="BP4848" s="18"/>
      <c r="BQ4848" s="18"/>
    </row>
    <row r="4849" spans="6:69" x14ac:dyDescent="0.25">
      <c r="F4849" s="18"/>
      <c r="G4849" s="18"/>
      <c r="H4849" s="252"/>
      <c r="I4849" s="18"/>
      <c r="J4849" s="18"/>
      <c r="W4849" s="215"/>
      <c r="X4849" s="18"/>
      <c r="Y4849" s="31"/>
      <c r="Z4849" s="31"/>
      <c r="AA4849" s="43"/>
      <c r="AB4849" s="18"/>
      <c r="AC4849" s="18"/>
      <c r="AE4849" s="18"/>
      <c r="AF4849" s="18"/>
      <c r="AG4849" s="18"/>
      <c r="AI4849" s="18"/>
      <c r="AK4849" s="18"/>
      <c r="AL4849" s="18"/>
      <c r="AN4849" s="36"/>
      <c r="AO4849" s="36"/>
      <c r="AP4849" s="36"/>
      <c r="AQ4849" s="36"/>
      <c r="AR4849" s="36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G4849" s="18"/>
      <c r="BH4849" s="18"/>
      <c r="BI4849" s="18"/>
      <c r="BJ4849" s="18"/>
      <c r="BK4849" s="18"/>
      <c r="BL4849" s="18"/>
      <c r="BM4849" s="18"/>
      <c r="BN4849" s="18"/>
      <c r="BO4849" s="18"/>
      <c r="BP4849" s="18"/>
      <c r="BQ4849" s="18"/>
    </row>
    <row r="4850" spans="6:69" x14ac:dyDescent="0.25">
      <c r="F4850" s="18"/>
      <c r="G4850" s="18"/>
      <c r="H4850" s="252"/>
      <c r="I4850" s="18"/>
      <c r="J4850" s="18"/>
      <c r="W4850" s="215"/>
      <c r="X4850" s="18"/>
      <c r="Y4850" s="31"/>
      <c r="Z4850" s="31"/>
      <c r="AA4850" s="43"/>
      <c r="AB4850" s="18"/>
      <c r="AC4850" s="18"/>
      <c r="AE4850" s="18"/>
      <c r="AF4850" s="18"/>
      <c r="AG4850" s="18"/>
      <c r="AI4850" s="18"/>
      <c r="AK4850" s="18"/>
      <c r="AL4850" s="18"/>
      <c r="AN4850" s="36"/>
      <c r="AO4850" s="36"/>
      <c r="AP4850" s="36"/>
      <c r="AQ4850" s="36"/>
      <c r="AR4850" s="36"/>
      <c r="AS4850" s="18"/>
      <c r="AT4850" s="18"/>
      <c r="AU4850" s="18"/>
      <c r="AV4850" s="18"/>
      <c r="AW4850" s="18"/>
      <c r="AX4850" s="18"/>
      <c r="AY4850" s="18"/>
      <c r="AZ4850" s="18"/>
      <c r="BA4850" s="18"/>
      <c r="BB4850" s="18"/>
      <c r="BC4850" s="18"/>
      <c r="BD4850" s="18"/>
      <c r="BE4850" s="18"/>
      <c r="BF4850" s="18"/>
      <c r="BG4850" s="18"/>
      <c r="BH4850" s="18"/>
      <c r="BI4850" s="18"/>
      <c r="BJ4850" s="18"/>
      <c r="BK4850" s="18"/>
      <c r="BL4850" s="18"/>
      <c r="BM4850" s="18"/>
      <c r="BN4850" s="18"/>
      <c r="BO4850" s="18"/>
      <c r="BP4850" s="18"/>
      <c r="BQ4850" s="18"/>
    </row>
    <row r="4851" spans="6:69" x14ac:dyDescent="0.25">
      <c r="F4851" s="18"/>
      <c r="G4851" s="18"/>
      <c r="H4851" s="252"/>
      <c r="I4851" s="18"/>
      <c r="J4851" s="18"/>
      <c r="W4851" s="215"/>
      <c r="X4851" s="18"/>
      <c r="Y4851" s="31"/>
      <c r="Z4851" s="31"/>
      <c r="AA4851" s="43"/>
      <c r="AB4851" s="18"/>
      <c r="AC4851" s="18"/>
      <c r="AE4851" s="18"/>
      <c r="AF4851" s="18"/>
      <c r="AG4851" s="18"/>
      <c r="AI4851" s="18"/>
      <c r="AK4851" s="18"/>
      <c r="AL4851" s="18"/>
      <c r="AN4851" s="36"/>
      <c r="AO4851" s="36"/>
      <c r="AP4851" s="36"/>
      <c r="AQ4851" s="36"/>
      <c r="AR4851" s="36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G4851" s="18"/>
      <c r="BH4851" s="18"/>
      <c r="BI4851" s="18"/>
      <c r="BJ4851" s="18"/>
      <c r="BK4851" s="18"/>
      <c r="BL4851" s="18"/>
      <c r="BM4851" s="18"/>
      <c r="BN4851" s="18"/>
      <c r="BO4851" s="18"/>
      <c r="BP4851" s="18"/>
      <c r="BQ4851" s="18"/>
    </row>
    <row r="4852" spans="6:69" x14ac:dyDescent="0.25">
      <c r="F4852" s="18"/>
      <c r="G4852" s="18"/>
      <c r="H4852" s="252"/>
      <c r="I4852" s="18"/>
      <c r="J4852" s="18"/>
      <c r="W4852" s="215"/>
      <c r="X4852" s="18"/>
      <c r="Y4852" s="31"/>
      <c r="Z4852" s="31"/>
      <c r="AA4852" s="43"/>
      <c r="AB4852" s="18"/>
      <c r="AC4852" s="18"/>
      <c r="AE4852" s="18"/>
      <c r="AF4852" s="18"/>
      <c r="AG4852" s="18"/>
      <c r="AI4852" s="18"/>
      <c r="AK4852" s="18"/>
      <c r="AL4852" s="18"/>
      <c r="AN4852" s="36"/>
      <c r="AO4852" s="36"/>
      <c r="AP4852" s="36"/>
      <c r="AQ4852" s="36"/>
      <c r="AR4852" s="36"/>
      <c r="AS4852" s="18"/>
      <c r="AT4852" s="18"/>
      <c r="AU4852" s="18"/>
      <c r="AV4852" s="18"/>
      <c r="AW4852" s="18"/>
      <c r="AX4852" s="18"/>
      <c r="AY4852" s="18"/>
      <c r="AZ4852" s="18"/>
      <c r="BA4852" s="18"/>
      <c r="BB4852" s="18"/>
      <c r="BC4852" s="18"/>
      <c r="BD4852" s="18"/>
      <c r="BE4852" s="18"/>
      <c r="BF4852" s="18"/>
      <c r="BG4852" s="18"/>
      <c r="BH4852" s="18"/>
      <c r="BI4852" s="18"/>
      <c r="BJ4852" s="18"/>
      <c r="BK4852" s="18"/>
      <c r="BL4852" s="18"/>
      <c r="BM4852" s="18"/>
      <c r="BN4852" s="18"/>
      <c r="BO4852" s="18"/>
      <c r="BP4852" s="18"/>
      <c r="BQ4852" s="18"/>
    </row>
    <row r="4853" spans="6:69" x14ac:dyDescent="0.25">
      <c r="F4853" s="18"/>
      <c r="G4853" s="18"/>
      <c r="H4853" s="252"/>
      <c r="I4853" s="18"/>
      <c r="J4853" s="18"/>
      <c r="W4853" s="215"/>
      <c r="X4853" s="18"/>
      <c r="Y4853" s="31"/>
      <c r="Z4853" s="31"/>
      <c r="AA4853" s="43"/>
      <c r="AB4853" s="18"/>
      <c r="AC4853" s="18"/>
      <c r="AE4853" s="18"/>
      <c r="AF4853" s="18"/>
      <c r="AG4853" s="18"/>
      <c r="AI4853" s="18"/>
      <c r="AK4853" s="18"/>
      <c r="AL4853" s="18"/>
      <c r="AN4853" s="36"/>
      <c r="AO4853" s="36"/>
      <c r="AP4853" s="36"/>
      <c r="AQ4853" s="36"/>
      <c r="AR4853" s="36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G4853" s="18"/>
      <c r="BH4853" s="18"/>
      <c r="BI4853" s="18"/>
      <c r="BJ4853" s="18"/>
      <c r="BK4853" s="18"/>
      <c r="BL4853" s="18"/>
      <c r="BM4853" s="18"/>
      <c r="BN4853" s="18"/>
      <c r="BO4853" s="18"/>
      <c r="BP4853" s="18"/>
      <c r="BQ4853" s="18"/>
    </row>
    <row r="4854" spans="6:69" x14ac:dyDescent="0.25">
      <c r="F4854" s="18"/>
      <c r="G4854" s="18"/>
      <c r="H4854" s="252"/>
      <c r="I4854" s="18"/>
      <c r="J4854" s="18"/>
      <c r="W4854" s="215"/>
      <c r="X4854" s="18"/>
      <c r="Y4854" s="31"/>
      <c r="Z4854" s="31"/>
      <c r="AA4854" s="43"/>
      <c r="AB4854" s="18"/>
      <c r="AC4854" s="18"/>
      <c r="AE4854" s="18"/>
      <c r="AF4854" s="18"/>
      <c r="AG4854" s="18"/>
      <c r="AI4854" s="18"/>
      <c r="AK4854" s="18"/>
      <c r="AL4854" s="18"/>
      <c r="AN4854" s="36"/>
      <c r="AO4854" s="36"/>
      <c r="AP4854" s="36"/>
      <c r="AQ4854" s="36"/>
      <c r="AR4854" s="36"/>
      <c r="AS4854" s="18"/>
      <c r="AT4854" s="18"/>
      <c r="AU4854" s="18"/>
      <c r="AV4854" s="18"/>
      <c r="AW4854" s="18"/>
      <c r="AX4854" s="18"/>
      <c r="AY4854" s="18"/>
      <c r="AZ4854" s="18"/>
      <c r="BA4854" s="18"/>
      <c r="BB4854" s="18"/>
      <c r="BC4854" s="18"/>
      <c r="BD4854" s="18"/>
      <c r="BE4854" s="18"/>
      <c r="BF4854" s="18"/>
      <c r="BG4854" s="18"/>
      <c r="BH4854" s="18"/>
      <c r="BI4854" s="18"/>
      <c r="BJ4854" s="18"/>
      <c r="BK4854" s="18"/>
      <c r="BL4854" s="18"/>
      <c r="BM4854" s="18"/>
      <c r="BN4854" s="18"/>
      <c r="BO4854" s="18"/>
      <c r="BP4854" s="18"/>
      <c r="BQ4854" s="18"/>
    </row>
    <row r="4855" spans="6:69" x14ac:dyDescent="0.25">
      <c r="F4855" s="18"/>
      <c r="G4855" s="18"/>
      <c r="H4855" s="252"/>
      <c r="I4855" s="18"/>
      <c r="J4855" s="18"/>
      <c r="W4855" s="215"/>
      <c r="X4855" s="18"/>
      <c r="Y4855" s="31"/>
      <c r="Z4855" s="31"/>
      <c r="AA4855" s="43"/>
      <c r="AB4855" s="18"/>
      <c r="AC4855" s="18"/>
      <c r="AE4855" s="18"/>
      <c r="AF4855" s="18"/>
      <c r="AG4855" s="18"/>
      <c r="AI4855" s="18"/>
      <c r="AK4855" s="18"/>
      <c r="AL4855" s="18"/>
      <c r="AN4855" s="36"/>
      <c r="AO4855" s="36"/>
      <c r="AP4855" s="36"/>
      <c r="AQ4855" s="36"/>
      <c r="AR4855" s="36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G4855" s="18"/>
      <c r="BH4855" s="18"/>
      <c r="BI4855" s="18"/>
      <c r="BJ4855" s="18"/>
      <c r="BK4855" s="18"/>
      <c r="BL4855" s="18"/>
      <c r="BM4855" s="18"/>
      <c r="BN4855" s="18"/>
      <c r="BO4855" s="18"/>
      <c r="BP4855" s="18"/>
      <c r="BQ4855" s="18"/>
    </row>
    <row r="4856" spans="6:69" x14ac:dyDescent="0.25">
      <c r="F4856" s="18"/>
      <c r="G4856" s="18"/>
      <c r="H4856" s="252"/>
      <c r="I4856" s="18"/>
      <c r="J4856" s="18"/>
      <c r="W4856" s="215"/>
      <c r="X4856" s="18"/>
      <c r="Y4856" s="31"/>
      <c r="Z4856" s="31"/>
      <c r="AA4856" s="43"/>
      <c r="AB4856" s="18"/>
      <c r="AC4856" s="18"/>
      <c r="AE4856" s="18"/>
      <c r="AF4856" s="18"/>
      <c r="AG4856" s="18"/>
      <c r="AI4856" s="18"/>
      <c r="AK4856" s="18"/>
      <c r="AL4856" s="18"/>
      <c r="AN4856" s="36"/>
      <c r="AO4856" s="36"/>
      <c r="AP4856" s="36"/>
      <c r="AQ4856" s="36"/>
      <c r="AR4856" s="36"/>
      <c r="AS4856" s="18"/>
      <c r="AT4856" s="18"/>
      <c r="AU4856" s="18"/>
      <c r="AV4856" s="18"/>
      <c r="AW4856" s="18"/>
      <c r="AX4856" s="18"/>
      <c r="AY4856" s="18"/>
      <c r="AZ4856" s="18"/>
      <c r="BA4856" s="18"/>
      <c r="BB4856" s="18"/>
      <c r="BC4856" s="18"/>
      <c r="BD4856" s="18"/>
      <c r="BE4856" s="18"/>
      <c r="BF4856" s="18"/>
      <c r="BG4856" s="18"/>
      <c r="BH4856" s="18"/>
      <c r="BI4856" s="18"/>
      <c r="BJ4856" s="18"/>
      <c r="BK4856" s="18"/>
      <c r="BL4856" s="18"/>
      <c r="BM4856" s="18"/>
      <c r="BN4856" s="18"/>
      <c r="BO4856" s="18"/>
      <c r="BP4856" s="18"/>
      <c r="BQ4856" s="18"/>
    </row>
    <row r="4857" spans="6:69" x14ac:dyDescent="0.25">
      <c r="F4857" s="18"/>
      <c r="G4857" s="18"/>
      <c r="H4857" s="252"/>
      <c r="I4857" s="18"/>
      <c r="J4857" s="18"/>
      <c r="W4857" s="215"/>
      <c r="X4857" s="18"/>
      <c r="Y4857" s="31"/>
      <c r="Z4857" s="31"/>
      <c r="AA4857" s="43"/>
      <c r="AB4857" s="18"/>
      <c r="AC4857" s="18"/>
      <c r="AE4857" s="18"/>
      <c r="AF4857" s="18"/>
      <c r="AG4857" s="18"/>
      <c r="AI4857" s="18"/>
      <c r="AK4857" s="18"/>
      <c r="AL4857" s="18"/>
      <c r="AN4857" s="36"/>
      <c r="AO4857" s="36"/>
      <c r="AP4857" s="36"/>
      <c r="AQ4857" s="36"/>
      <c r="AR4857" s="36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G4857" s="18"/>
      <c r="BH4857" s="18"/>
      <c r="BI4857" s="18"/>
      <c r="BJ4857" s="18"/>
      <c r="BK4857" s="18"/>
      <c r="BL4857" s="18"/>
      <c r="BM4857" s="18"/>
      <c r="BN4857" s="18"/>
      <c r="BO4857" s="18"/>
      <c r="BP4857" s="18"/>
      <c r="BQ4857" s="18"/>
    </row>
    <row r="4858" spans="6:69" x14ac:dyDescent="0.25">
      <c r="F4858" s="18"/>
      <c r="G4858" s="18"/>
      <c r="H4858" s="252"/>
      <c r="I4858" s="18"/>
      <c r="J4858" s="18"/>
      <c r="W4858" s="215"/>
      <c r="X4858" s="18"/>
      <c r="Y4858" s="31"/>
      <c r="Z4858" s="31"/>
      <c r="AA4858" s="43"/>
      <c r="AB4858" s="18"/>
      <c r="AC4858" s="18"/>
      <c r="AE4858" s="18"/>
      <c r="AF4858" s="18"/>
      <c r="AG4858" s="18"/>
      <c r="AI4858" s="18"/>
      <c r="AK4858" s="18"/>
      <c r="AL4858" s="18"/>
      <c r="AN4858" s="36"/>
      <c r="AO4858" s="36"/>
      <c r="AP4858" s="36"/>
      <c r="AQ4858" s="36"/>
      <c r="AR4858" s="36"/>
      <c r="AS4858" s="18"/>
      <c r="AT4858" s="18"/>
      <c r="AU4858" s="18"/>
      <c r="AV4858" s="18"/>
      <c r="AW4858" s="18"/>
      <c r="AX4858" s="18"/>
      <c r="AY4858" s="18"/>
      <c r="AZ4858" s="18"/>
      <c r="BA4858" s="18"/>
      <c r="BB4858" s="18"/>
      <c r="BC4858" s="18"/>
      <c r="BD4858" s="18"/>
      <c r="BE4858" s="18"/>
      <c r="BF4858" s="18"/>
      <c r="BG4858" s="18"/>
      <c r="BH4858" s="18"/>
      <c r="BI4858" s="18"/>
      <c r="BJ4858" s="18"/>
      <c r="BK4858" s="18"/>
      <c r="BL4858" s="18"/>
      <c r="BM4858" s="18"/>
      <c r="BN4858" s="18"/>
      <c r="BO4858" s="18"/>
      <c r="BP4858" s="18"/>
      <c r="BQ4858" s="18"/>
    </row>
    <row r="4859" spans="6:69" x14ac:dyDescent="0.25">
      <c r="F4859" s="18"/>
      <c r="G4859" s="18"/>
      <c r="H4859" s="252"/>
      <c r="I4859" s="18"/>
      <c r="J4859" s="18"/>
      <c r="W4859" s="215"/>
      <c r="X4859" s="18"/>
      <c r="Y4859" s="31"/>
      <c r="Z4859" s="31"/>
      <c r="AA4859" s="43"/>
      <c r="AB4859" s="18"/>
      <c r="AC4859" s="18"/>
      <c r="AE4859" s="18"/>
      <c r="AF4859" s="18"/>
      <c r="AG4859" s="18"/>
      <c r="AI4859" s="18"/>
      <c r="AK4859" s="18"/>
      <c r="AL4859" s="18"/>
      <c r="AN4859" s="36"/>
      <c r="AO4859" s="36"/>
      <c r="AP4859" s="36"/>
      <c r="AQ4859" s="36"/>
      <c r="AR4859" s="36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G4859" s="18"/>
      <c r="BH4859" s="18"/>
      <c r="BI4859" s="18"/>
      <c r="BJ4859" s="18"/>
      <c r="BK4859" s="18"/>
      <c r="BL4859" s="18"/>
      <c r="BM4859" s="18"/>
      <c r="BN4859" s="18"/>
      <c r="BO4859" s="18"/>
      <c r="BP4859" s="18"/>
      <c r="BQ4859" s="18"/>
    </row>
    <row r="4860" spans="6:69" x14ac:dyDescent="0.25">
      <c r="F4860" s="18"/>
      <c r="G4860" s="18"/>
      <c r="H4860" s="252"/>
      <c r="I4860" s="18"/>
      <c r="J4860" s="18"/>
      <c r="W4860" s="215"/>
      <c r="X4860" s="18"/>
      <c r="Y4860" s="31"/>
      <c r="Z4860" s="31"/>
      <c r="AA4860" s="43"/>
      <c r="AB4860" s="18"/>
      <c r="AC4860" s="18"/>
      <c r="AE4860" s="18"/>
      <c r="AF4860" s="18"/>
      <c r="AG4860" s="18"/>
      <c r="AI4860" s="18"/>
      <c r="AK4860" s="18"/>
      <c r="AL4860" s="18"/>
      <c r="AN4860" s="36"/>
      <c r="AO4860" s="36"/>
      <c r="AP4860" s="36"/>
      <c r="AQ4860" s="36"/>
      <c r="AR4860" s="36"/>
      <c r="AS4860" s="18"/>
      <c r="AT4860" s="18"/>
      <c r="AU4860" s="18"/>
      <c r="AV4860" s="18"/>
      <c r="AW4860" s="18"/>
      <c r="AX4860" s="18"/>
      <c r="AY4860" s="18"/>
      <c r="AZ4860" s="18"/>
      <c r="BA4860" s="18"/>
      <c r="BB4860" s="18"/>
      <c r="BC4860" s="18"/>
      <c r="BD4860" s="18"/>
      <c r="BE4860" s="18"/>
      <c r="BF4860" s="18"/>
      <c r="BG4860" s="18"/>
      <c r="BH4860" s="18"/>
      <c r="BI4860" s="18"/>
      <c r="BJ4860" s="18"/>
      <c r="BK4860" s="18"/>
      <c r="BL4860" s="18"/>
      <c r="BM4860" s="18"/>
      <c r="BN4860" s="18"/>
      <c r="BO4860" s="18"/>
      <c r="BP4860" s="18"/>
      <c r="BQ4860" s="18"/>
    </row>
    <row r="4861" spans="6:69" x14ac:dyDescent="0.25">
      <c r="F4861" s="18"/>
      <c r="G4861" s="18"/>
      <c r="H4861" s="252"/>
      <c r="I4861" s="18"/>
      <c r="J4861" s="18"/>
      <c r="W4861" s="215"/>
      <c r="X4861" s="18"/>
      <c r="Y4861" s="31"/>
      <c r="Z4861" s="31"/>
      <c r="AA4861" s="43"/>
      <c r="AB4861" s="18"/>
      <c r="AC4861" s="18"/>
      <c r="AE4861" s="18"/>
      <c r="AF4861" s="18"/>
      <c r="AG4861" s="18"/>
      <c r="AI4861" s="18"/>
      <c r="AK4861" s="18"/>
      <c r="AL4861" s="18"/>
      <c r="AN4861" s="36"/>
      <c r="AO4861" s="36"/>
      <c r="AP4861" s="36"/>
      <c r="AQ4861" s="36"/>
      <c r="AR4861" s="36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G4861" s="18"/>
      <c r="BH4861" s="18"/>
      <c r="BI4861" s="18"/>
      <c r="BJ4861" s="18"/>
      <c r="BK4861" s="18"/>
      <c r="BL4861" s="18"/>
      <c r="BM4861" s="18"/>
      <c r="BN4861" s="18"/>
      <c r="BO4861" s="18"/>
      <c r="BP4861" s="18"/>
      <c r="BQ4861" s="18"/>
    </row>
    <row r="4862" spans="6:69" x14ac:dyDescent="0.25">
      <c r="F4862" s="18"/>
      <c r="G4862" s="18"/>
      <c r="H4862" s="252"/>
      <c r="I4862" s="18"/>
      <c r="J4862" s="18"/>
      <c r="W4862" s="215"/>
      <c r="X4862" s="18"/>
      <c r="Y4862" s="31"/>
      <c r="Z4862" s="31"/>
      <c r="AA4862" s="43"/>
      <c r="AB4862" s="18"/>
      <c r="AC4862" s="18"/>
      <c r="AE4862" s="18"/>
      <c r="AF4862" s="18"/>
      <c r="AG4862" s="18"/>
      <c r="AI4862" s="18"/>
      <c r="AK4862" s="18"/>
      <c r="AL4862" s="18"/>
      <c r="AN4862" s="36"/>
      <c r="AO4862" s="36"/>
      <c r="AP4862" s="36"/>
      <c r="AQ4862" s="36"/>
      <c r="AR4862" s="36"/>
      <c r="AS4862" s="18"/>
      <c r="AT4862" s="18"/>
      <c r="AU4862" s="18"/>
      <c r="AV4862" s="18"/>
      <c r="AW4862" s="18"/>
      <c r="AX4862" s="18"/>
      <c r="AY4862" s="18"/>
      <c r="AZ4862" s="18"/>
      <c r="BA4862" s="18"/>
      <c r="BB4862" s="18"/>
      <c r="BC4862" s="18"/>
      <c r="BD4862" s="18"/>
      <c r="BE4862" s="18"/>
      <c r="BF4862" s="18"/>
      <c r="BG4862" s="18"/>
      <c r="BH4862" s="18"/>
      <c r="BI4862" s="18"/>
      <c r="BJ4862" s="18"/>
      <c r="BK4862" s="18"/>
      <c r="BL4862" s="18"/>
      <c r="BM4862" s="18"/>
      <c r="BN4862" s="18"/>
      <c r="BO4862" s="18"/>
      <c r="BP4862" s="18"/>
      <c r="BQ4862" s="18"/>
    </row>
    <row r="4863" spans="6:69" x14ac:dyDescent="0.25">
      <c r="F4863" s="18"/>
      <c r="G4863" s="18"/>
      <c r="H4863" s="252"/>
      <c r="I4863" s="18"/>
      <c r="J4863" s="18"/>
      <c r="W4863" s="215"/>
      <c r="X4863" s="18"/>
      <c r="Y4863" s="31"/>
      <c r="Z4863" s="31"/>
      <c r="AA4863" s="43"/>
      <c r="AB4863" s="18"/>
      <c r="AC4863" s="18"/>
      <c r="AE4863" s="18"/>
      <c r="AF4863" s="18"/>
      <c r="AG4863" s="18"/>
      <c r="AI4863" s="18"/>
      <c r="AK4863" s="18"/>
      <c r="AL4863" s="18"/>
      <c r="AN4863" s="36"/>
      <c r="AO4863" s="36"/>
      <c r="AP4863" s="36"/>
      <c r="AQ4863" s="36"/>
      <c r="AR4863" s="36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G4863" s="18"/>
      <c r="BH4863" s="18"/>
      <c r="BI4863" s="18"/>
      <c r="BJ4863" s="18"/>
      <c r="BK4863" s="18"/>
      <c r="BL4863" s="18"/>
      <c r="BM4863" s="18"/>
      <c r="BN4863" s="18"/>
      <c r="BO4863" s="18"/>
      <c r="BP4863" s="18"/>
      <c r="BQ4863" s="18"/>
    </row>
    <row r="4864" spans="6:69" x14ac:dyDescent="0.25">
      <c r="F4864" s="18"/>
      <c r="G4864" s="18"/>
      <c r="H4864" s="252"/>
      <c r="I4864" s="18"/>
      <c r="J4864" s="18"/>
      <c r="W4864" s="215"/>
      <c r="X4864" s="18"/>
      <c r="Y4864" s="31"/>
      <c r="Z4864" s="31"/>
      <c r="AA4864" s="43"/>
      <c r="AB4864" s="18"/>
      <c r="AC4864" s="18"/>
      <c r="AE4864" s="18"/>
      <c r="AF4864" s="18"/>
      <c r="AG4864" s="18"/>
      <c r="AI4864" s="18"/>
      <c r="AK4864" s="18"/>
      <c r="AL4864" s="18"/>
      <c r="AN4864" s="36"/>
      <c r="AO4864" s="36"/>
      <c r="AP4864" s="36"/>
      <c r="AQ4864" s="36"/>
      <c r="AR4864" s="36"/>
      <c r="AS4864" s="18"/>
      <c r="AT4864" s="18"/>
      <c r="AU4864" s="18"/>
      <c r="AV4864" s="18"/>
      <c r="AW4864" s="18"/>
      <c r="AX4864" s="18"/>
      <c r="AY4864" s="18"/>
      <c r="AZ4864" s="18"/>
      <c r="BA4864" s="18"/>
      <c r="BB4864" s="18"/>
      <c r="BC4864" s="18"/>
      <c r="BD4864" s="18"/>
      <c r="BE4864" s="18"/>
      <c r="BF4864" s="18"/>
      <c r="BG4864" s="18"/>
      <c r="BH4864" s="18"/>
      <c r="BI4864" s="18"/>
      <c r="BJ4864" s="18"/>
      <c r="BK4864" s="18"/>
      <c r="BL4864" s="18"/>
      <c r="BM4864" s="18"/>
      <c r="BN4864" s="18"/>
      <c r="BO4864" s="18"/>
      <c r="BP4864" s="18"/>
      <c r="BQ4864" s="18"/>
    </row>
    <row r="4865" spans="6:69" x14ac:dyDescent="0.25">
      <c r="F4865" s="18"/>
      <c r="G4865" s="18"/>
      <c r="H4865" s="252"/>
      <c r="I4865" s="18"/>
      <c r="J4865" s="18"/>
      <c r="W4865" s="215"/>
      <c r="X4865" s="18"/>
      <c r="Y4865" s="31"/>
      <c r="Z4865" s="31"/>
      <c r="AA4865" s="43"/>
      <c r="AB4865" s="18"/>
      <c r="AC4865" s="18"/>
      <c r="AE4865" s="18"/>
      <c r="AF4865" s="18"/>
      <c r="AG4865" s="18"/>
      <c r="AI4865" s="18"/>
      <c r="AK4865" s="18"/>
      <c r="AL4865" s="18"/>
      <c r="AN4865" s="36"/>
      <c r="AO4865" s="36"/>
      <c r="AP4865" s="36"/>
      <c r="AQ4865" s="36"/>
      <c r="AR4865" s="36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G4865" s="18"/>
      <c r="BH4865" s="18"/>
      <c r="BI4865" s="18"/>
      <c r="BJ4865" s="18"/>
      <c r="BK4865" s="18"/>
      <c r="BL4865" s="18"/>
      <c r="BM4865" s="18"/>
      <c r="BN4865" s="18"/>
      <c r="BO4865" s="18"/>
      <c r="BP4865" s="18"/>
      <c r="BQ4865" s="18"/>
    </row>
    <row r="4866" spans="6:69" x14ac:dyDescent="0.25">
      <c r="F4866" s="18"/>
      <c r="G4866" s="18"/>
      <c r="H4866" s="252"/>
      <c r="I4866" s="18"/>
      <c r="J4866" s="18"/>
      <c r="W4866" s="215"/>
      <c r="X4866" s="18"/>
      <c r="Y4866" s="31"/>
      <c r="Z4866" s="31"/>
      <c r="AA4866" s="43"/>
      <c r="AB4866" s="18"/>
      <c r="AC4866" s="18"/>
      <c r="AE4866" s="18"/>
      <c r="AF4866" s="18"/>
      <c r="AG4866" s="18"/>
      <c r="AI4866" s="18"/>
      <c r="AK4866" s="18"/>
      <c r="AL4866" s="18"/>
      <c r="AN4866" s="36"/>
      <c r="AO4866" s="36"/>
      <c r="AP4866" s="36"/>
      <c r="AQ4866" s="36"/>
      <c r="AR4866" s="36"/>
      <c r="AS4866" s="18"/>
      <c r="AT4866" s="18"/>
      <c r="AU4866" s="18"/>
      <c r="AV4866" s="18"/>
      <c r="AW4866" s="18"/>
      <c r="AX4866" s="18"/>
      <c r="AY4866" s="18"/>
      <c r="AZ4866" s="18"/>
      <c r="BA4866" s="18"/>
      <c r="BB4866" s="18"/>
      <c r="BC4866" s="18"/>
      <c r="BD4866" s="18"/>
      <c r="BE4866" s="18"/>
      <c r="BF4866" s="18"/>
      <c r="BG4866" s="18"/>
      <c r="BH4866" s="18"/>
      <c r="BI4866" s="18"/>
      <c r="BJ4866" s="18"/>
      <c r="BK4866" s="18"/>
      <c r="BL4866" s="18"/>
      <c r="BM4866" s="18"/>
      <c r="BN4866" s="18"/>
      <c r="BO4866" s="18"/>
      <c r="BP4866" s="18"/>
      <c r="BQ4866" s="18"/>
    </row>
    <row r="4867" spans="6:69" x14ac:dyDescent="0.25">
      <c r="F4867" s="18"/>
      <c r="G4867" s="18"/>
      <c r="H4867" s="252"/>
      <c r="I4867" s="18"/>
      <c r="J4867" s="18"/>
      <c r="W4867" s="215"/>
      <c r="X4867" s="18"/>
      <c r="Y4867" s="31"/>
      <c r="Z4867" s="31"/>
      <c r="AA4867" s="43"/>
      <c r="AB4867" s="18"/>
      <c r="AC4867" s="18"/>
      <c r="AE4867" s="18"/>
      <c r="AF4867" s="18"/>
      <c r="AG4867" s="18"/>
      <c r="AI4867" s="18"/>
      <c r="AK4867" s="18"/>
      <c r="AL4867" s="18"/>
      <c r="AN4867" s="36"/>
      <c r="AO4867" s="36"/>
      <c r="AP4867" s="36"/>
      <c r="AQ4867" s="36"/>
      <c r="AR4867" s="36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G4867" s="18"/>
      <c r="BH4867" s="18"/>
      <c r="BI4867" s="18"/>
      <c r="BJ4867" s="18"/>
      <c r="BK4867" s="18"/>
      <c r="BL4867" s="18"/>
      <c r="BM4867" s="18"/>
      <c r="BN4867" s="18"/>
      <c r="BO4867" s="18"/>
      <c r="BP4867" s="18"/>
      <c r="BQ4867" s="18"/>
    </row>
    <row r="4868" spans="6:69" x14ac:dyDescent="0.25">
      <c r="F4868" s="18"/>
      <c r="G4868" s="18"/>
      <c r="H4868" s="252"/>
      <c r="I4868" s="18"/>
      <c r="J4868" s="18"/>
      <c r="W4868" s="215"/>
      <c r="X4868" s="18"/>
      <c r="Y4868" s="31"/>
      <c r="Z4868" s="31"/>
      <c r="AA4868" s="43"/>
      <c r="AB4868" s="18"/>
      <c r="AC4868" s="18"/>
      <c r="AE4868" s="18"/>
      <c r="AF4868" s="18"/>
      <c r="AG4868" s="18"/>
      <c r="AI4868" s="18"/>
      <c r="AK4868" s="18"/>
      <c r="AL4868" s="18"/>
      <c r="AN4868" s="36"/>
      <c r="AO4868" s="36"/>
      <c r="AP4868" s="36"/>
      <c r="AQ4868" s="36"/>
      <c r="AR4868" s="36"/>
      <c r="AS4868" s="18"/>
      <c r="AT4868" s="18"/>
      <c r="AU4868" s="18"/>
      <c r="AV4868" s="18"/>
      <c r="AW4868" s="18"/>
      <c r="AX4868" s="18"/>
      <c r="AY4868" s="18"/>
      <c r="AZ4868" s="18"/>
      <c r="BA4868" s="18"/>
      <c r="BB4868" s="18"/>
      <c r="BC4868" s="18"/>
      <c r="BD4868" s="18"/>
      <c r="BE4868" s="18"/>
      <c r="BF4868" s="18"/>
      <c r="BG4868" s="18"/>
      <c r="BH4868" s="18"/>
      <c r="BI4868" s="18"/>
      <c r="BJ4868" s="18"/>
      <c r="BK4868" s="18"/>
      <c r="BL4868" s="18"/>
      <c r="BM4868" s="18"/>
      <c r="BN4868" s="18"/>
      <c r="BO4868" s="18"/>
      <c r="BP4868" s="18"/>
      <c r="BQ4868" s="18"/>
    </row>
    <row r="4869" spans="6:69" x14ac:dyDescent="0.25">
      <c r="F4869" s="18"/>
      <c r="G4869" s="18"/>
      <c r="H4869" s="252"/>
      <c r="I4869" s="18"/>
      <c r="J4869" s="18"/>
      <c r="W4869" s="215"/>
      <c r="X4869" s="18"/>
      <c r="Y4869" s="31"/>
      <c r="Z4869" s="31"/>
      <c r="AA4869" s="43"/>
      <c r="AB4869" s="18"/>
      <c r="AC4869" s="18"/>
      <c r="AE4869" s="18"/>
      <c r="AF4869" s="18"/>
      <c r="AG4869" s="18"/>
      <c r="AI4869" s="18"/>
      <c r="AK4869" s="18"/>
      <c r="AL4869" s="18"/>
      <c r="AN4869" s="36"/>
      <c r="AO4869" s="36"/>
      <c r="AP4869" s="36"/>
      <c r="AQ4869" s="36"/>
      <c r="AR4869" s="36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G4869" s="18"/>
      <c r="BH4869" s="18"/>
      <c r="BI4869" s="18"/>
      <c r="BJ4869" s="18"/>
      <c r="BK4869" s="18"/>
      <c r="BL4869" s="18"/>
      <c r="BM4869" s="18"/>
      <c r="BN4869" s="18"/>
      <c r="BO4869" s="18"/>
      <c r="BP4869" s="18"/>
      <c r="BQ4869" s="18"/>
    </row>
    <row r="4870" spans="6:69" x14ac:dyDescent="0.25">
      <c r="F4870" s="18"/>
      <c r="G4870" s="18"/>
      <c r="H4870" s="252"/>
      <c r="I4870" s="18"/>
      <c r="J4870" s="18"/>
      <c r="W4870" s="215"/>
      <c r="X4870" s="18"/>
      <c r="Y4870" s="31"/>
      <c r="Z4870" s="31"/>
      <c r="AA4870" s="43"/>
      <c r="AB4870" s="18"/>
      <c r="AC4870" s="18"/>
      <c r="AE4870" s="18"/>
      <c r="AF4870" s="18"/>
      <c r="AG4870" s="18"/>
      <c r="AI4870" s="18"/>
      <c r="AK4870" s="18"/>
      <c r="AL4870" s="18"/>
      <c r="AN4870" s="36"/>
      <c r="AO4870" s="36"/>
      <c r="AP4870" s="36"/>
      <c r="AQ4870" s="36"/>
      <c r="AR4870" s="36"/>
      <c r="AS4870" s="18"/>
      <c r="AT4870" s="18"/>
      <c r="AU4870" s="18"/>
      <c r="AV4870" s="18"/>
      <c r="AW4870" s="18"/>
      <c r="AX4870" s="18"/>
      <c r="AY4870" s="18"/>
      <c r="AZ4870" s="18"/>
      <c r="BA4870" s="18"/>
      <c r="BB4870" s="18"/>
      <c r="BC4870" s="18"/>
      <c r="BD4870" s="18"/>
      <c r="BE4870" s="18"/>
      <c r="BF4870" s="18"/>
      <c r="BG4870" s="18"/>
      <c r="BH4870" s="18"/>
      <c r="BI4870" s="18"/>
      <c r="BJ4870" s="18"/>
      <c r="BK4870" s="18"/>
      <c r="BL4870" s="18"/>
      <c r="BM4870" s="18"/>
      <c r="BN4870" s="18"/>
      <c r="BO4870" s="18"/>
      <c r="BP4870" s="18"/>
      <c r="BQ4870" s="18"/>
    </row>
    <row r="4871" spans="6:69" x14ac:dyDescent="0.25">
      <c r="F4871" s="18"/>
      <c r="G4871" s="18"/>
      <c r="H4871" s="252"/>
      <c r="I4871" s="18"/>
      <c r="J4871" s="18"/>
      <c r="W4871" s="215"/>
      <c r="X4871" s="18"/>
      <c r="Y4871" s="31"/>
      <c r="Z4871" s="31"/>
      <c r="AA4871" s="43"/>
      <c r="AB4871" s="18"/>
      <c r="AC4871" s="18"/>
      <c r="AE4871" s="18"/>
      <c r="AF4871" s="18"/>
      <c r="AG4871" s="18"/>
      <c r="AI4871" s="18"/>
      <c r="AK4871" s="18"/>
      <c r="AL4871" s="18"/>
      <c r="AN4871" s="36"/>
      <c r="AO4871" s="36"/>
      <c r="AP4871" s="36"/>
      <c r="AQ4871" s="36"/>
      <c r="AR4871" s="36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G4871" s="18"/>
      <c r="BH4871" s="18"/>
      <c r="BI4871" s="18"/>
      <c r="BJ4871" s="18"/>
      <c r="BK4871" s="18"/>
      <c r="BL4871" s="18"/>
      <c r="BM4871" s="18"/>
      <c r="BN4871" s="18"/>
      <c r="BO4871" s="18"/>
      <c r="BP4871" s="18"/>
      <c r="BQ4871" s="18"/>
    </row>
    <row r="4872" spans="6:69" x14ac:dyDescent="0.25">
      <c r="F4872" s="18"/>
      <c r="G4872" s="18"/>
      <c r="H4872" s="252"/>
      <c r="I4872" s="18"/>
      <c r="J4872" s="18"/>
      <c r="W4872" s="215"/>
      <c r="X4872" s="18"/>
      <c r="Y4872" s="31"/>
      <c r="Z4872" s="31"/>
      <c r="AA4872" s="43"/>
      <c r="AB4872" s="18"/>
      <c r="AC4872" s="18"/>
      <c r="AE4872" s="18"/>
      <c r="AF4872" s="18"/>
      <c r="AG4872" s="18"/>
      <c r="AI4872" s="18"/>
      <c r="AK4872" s="18"/>
      <c r="AL4872" s="18"/>
      <c r="AN4872" s="36"/>
      <c r="AO4872" s="36"/>
      <c r="AP4872" s="36"/>
      <c r="AQ4872" s="36"/>
      <c r="AR4872" s="36"/>
      <c r="AS4872" s="18"/>
      <c r="AT4872" s="18"/>
      <c r="AU4872" s="18"/>
      <c r="AV4872" s="18"/>
      <c r="AW4872" s="18"/>
      <c r="AX4872" s="18"/>
      <c r="AY4872" s="18"/>
      <c r="AZ4872" s="18"/>
      <c r="BA4872" s="18"/>
      <c r="BB4872" s="18"/>
      <c r="BC4872" s="18"/>
      <c r="BD4872" s="18"/>
      <c r="BE4872" s="18"/>
      <c r="BF4872" s="18"/>
      <c r="BG4872" s="18"/>
      <c r="BH4872" s="18"/>
      <c r="BI4872" s="18"/>
      <c r="BJ4872" s="18"/>
      <c r="BK4872" s="18"/>
      <c r="BL4872" s="18"/>
      <c r="BM4872" s="18"/>
      <c r="BN4872" s="18"/>
      <c r="BO4872" s="18"/>
      <c r="BP4872" s="18"/>
      <c r="BQ4872" s="18"/>
    </row>
    <row r="4873" spans="6:69" x14ac:dyDescent="0.25">
      <c r="F4873" s="18"/>
      <c r="G4873" s="18"/>
      <c r="H4873" s="252"/>
      <c r="I4873" s="18"/>
      <c r="J4873" s="18"/>
      <c r="W4873" s="215"/>
      <c r="X4873" s="18"/>
      <c r="Y4873" s="31"/>
      <c r="Z4873" s="31"/>
      <c r="AA4873" s="43"/>
      <c r="AB4873" s="18"/>
      <c r="AC4873" s="18"/>
      <c r="AE4873" s="18"/>
      <c r="AF4873" s="18"/>
      <c r="AG4873" s="18"/>
      <c r="AI4873" s="18"/>
      <c r="AK4873" s="18"/>
      <c r="AL4873" s="18"/>
      <c r="AN4873" s="36"/>
      <c r="AO4873" s="36"/>
      <c r="AP4873" s="36"/>
      <c r="AQ4873" s="36"/>
      <c r="AR4873" s="36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G4873" s="18"/>
      <c r="BH4873" s="18"/>
      <c r="BI4873" s="18"/>
      <c r="BJ4873" s="18"/>
      <c r="BK4873" s="18"/>
      <c r="BL4873" s="18"/>
      <c r="BM4873" s="18"/>
      <c r="BN4873" s="18"/>
      <c r="BO4873" s="18"/>
      <c r="BP4873" s="18"/>
      <c r="BQ4873" s="18"/>
    </row>
    <row r="4874" spans="6:69" x14ac:dyDescent="0.25">
      <c r="F4874" s="18"/>
      <c r="G4874" s="18"/>
      <c r="H4874" s="252"/>
      <c r="I4874" s="18"/>
      <c r="J4874" s="18"/>
      <c r="W4874" s="215"/>
      <c r="X4874" s="18"/>
      <c r="Y4874" s="31"/>
      <c r="Z4874" s="31"/>
      <c r="AA4874" s="43"/>
      <c r="AB4874" s="18"/>
      <c r="AC4874" s="18"/>
      <c r="AE4874" s="18"/>
      <c r="AF4874" s="18"/>
      <c r="AG4874" s="18"/>
      <c r="AI4874" s="18"/>
      <c r="AK4874" s="18"/>
      <c r="AL4874" s="18"/>
      <c r="AN4874" s="36"/>
      <c r="AO4874" s="36"/>
      <c r="AP4874" s="36"/>
      <c r="AQ4874" s="36"/>
      <c r="AR4874" s="36"/>
      <c r="AS4874" s="18"/>
      <c r="AT4874" s="18"/>
      <c r="AU4874" s="18"/>
      <c r="AV4874" s="18"/>
      <c r="AW4874" s="18"/>
      <c r="AX4874" s="18"/>
      <c r="AY4874" s="18"/>
      <c r="AZ4874" s="18"/>
      <c r="BA4874" s="18"/>
      <c r="BB4874" s="18"/>
      <c r="BC4874" s="18"/>
      <c r="BD4874" s="18"/>
      <c r="BE4874" s="18"/>
      <c r="BF4874" s="18"/>
      <c r="BG4874" s="18"/>
      <c r="BH4874" s="18"/>
      <c r="BI4874" s="18"/>
      <c r="BJ4874" s="18"/>
      <c r="BK4874" s="18"/>
      <c r="BL4874" s="18"/>
      <c r="BM4874" s="18"/>
      <c r="BN4874" s="18"/>
      <c r="BO4874" s="18"/>
      <c r="BP4874" s="18"/>
      <c r="BQ4874" s="18"/>
    </row>
    <row r="4875" spans="6:69" x14ac:dyDescent="0.25">
      <c r="F4875" s="18"/>
      <c r="G4875" s="18"/>
      <c r="H4875" s="252"/>
      <c r="I4875" s="18"/>
      <c r="J4875" s="18"/>
      <c r="W4875" s="215"/>
      <c r="X4875" s="18"/>
      <c r="Y4875" s="31"/>
      <c r="Z4875" s="31"/>
      <c r="AA4875" s="43"/>
      <c r="AB4875" s="18"/>
      <c r="AC4875" s="18"/>
      <c r="AE4875" s="18"/>
      <c r="AF4875" s="18"/>
      <c r="AG4875" s="18"/>
      <c r="AI4875" s="18"/>
      <c r="AK4875" s="18"/>
      <c r="AL4875" s="18"/>
      <c r="AN4875" s="36"/>
      <c r="AO4875" s="36"/>
      <c r="AP4875" s="36"/>
      <c r="AQ4875" s="36"/>
      <c r="AR4875" s="36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G4875" s="18"/>
      <c r="BH4875" s="18"/>
      <c r="BI4875" s="18"/>
      <c r="BJ4875" s="18"/>
      <c r="BK4875" s="18"/>
      <c r="BL4875" s="18"/>
      <c r="BM4875" s="18"/>
      <c r="BN4875" s="18"/>
      <c r="BO4875" s="18"/>
      <c r="BP4875" s="18"/>
      <c r="BQ4875" s="18"/>
    </row>
    <row r="4876" spans="6:69" x14ac:dyDescent="0.25">
      <c r="F4876" s="18"/>
      <c r="G4876" s="18"/>
      <c r="H4876" s="252"/>
      <c r="I4876" s="18"/>
      <c r="J4876" s="18"/>
      <c r="W4876" s="215"/>
      <c r="X4876" s="18"/>
      <c r="Y4876" s="31"/>
      <c r="Z4876" s="31"/>
      <c r="AA4876" s="43"/>
      <c r="AB4876" s="18"/>
      <c r="AC4876" s="18"/>
      <c r="AE4876" s="18"/>
      <c r="AF4876" s="18"/>
      <c r="AG4876" s="18"/>
      <c r="AI4876" s="18"/>
      <c r="AK4876" s="18"/>
      <c r="AL4876" s="18"/>
      <c r="AN4876" s="36"/>
      <c r="AO4876" s="36"/>
      <c r="AP4876" s="36"/>
      <c r="AQ4876" s="36"/>
      <c r="AR4876" s="36"/>
      <c r="AS4876" s="18"/>
      <c r="AT4876" s="18"/>
      <c r="AU4876" s="18"/>
      <c r="AV4876" s="18"/>
      <c r="AW4876" s="18"/>
      <c r="AX4876" s="18"/>
      <c r="AY4876" s="18"/>
      <c r="AZ4876" s="18"/>
      <c r="BA4876" s="18"/>
      <c r="BB4876" s="18"/>
      <c r="BC4876" s="18"/>
      <c r="BD4876" s="18"/>
      <c r="BE4876" s="18"/>
      <c r="BF4876" s="18"/>
      <c r="BG4876" s="18"/>
      <c r="BH4876" s="18"/>
      <c r="BI4876" s="18"/>
      <c r="BJ4876" s="18"/>
      <c r="BK4876" s="18"/>
      <c r="BL4876" s="18"/>
      <c r="BM4876" s="18"/>
      <c r="BN4876" s="18"/>
      <c r="BO4876" s="18"/>
      <c r="BP4876" s="18"/>
      <c r="BQ4876" s="18"/>
    </row>
    <row r="4877" spans="6:69" x14ac:dyDescent="0.25">
      <c r="F4877" s="18"/>
      <c r="G4877" s="18"/>
      <c r="H4877" s="252"/>
      <c r="I4877" s="18"/>
      <c r="J4877" s="18"/>
      <c r="W4877" s="215"/>
      <c r="X4877" s="18"/>
      <c r="Y4877" s="31"/>
      <c r="Z4877" s="31"/>
      <c r="AA4877" s="43"/>
      <c r="AB4877" s="18"/>
      <c r="AC4877" s="18"/>
      <c r="AE4877" s="18"/>
      <c r="AF4877" s="18"/>
      <c r="AG4877" s="18"/>
      <c r="AI4877" s="18"/>
      <c r="AK4877" s="18"/>
      <c r="AL4877" s="18"/>
      <c r="AN4877" s="36"/>
      <c r="AO4877" s="36"/>
      <c r="AP4877" s="36"/>
      <c r="AQ4877" s="36"/>
      <c r="AR4877" s="36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G4877" s="18"/>
      <c r="BH4877" s="18"/>
      <c r="BI4877" s="18"/>
      <c r="BJ4877" s="18"/>
      <c r="BK4877" s="18"/>
      <c r="BL4877" s="18"/>
      <c r="BM4877" s="18"/>
      <c r="BN4877" s="18"/>
      <c r="BO4877" s="18"/>
      <c r="BP4877" s="18"/>
      <c r="BQ4877" s="18"/>
    </row>
    <row r="4878" spans="6:69" x14ac:dyDescent="0.25">
      <c r="F4878" s="18"/>
      <c r="G4878" s="18"/>
      <c r="H4878" s="252"/>
      <c r="I4878" s="18"/>
      <c r="J4878" s="18"/>
      <c r="W4878" s="215"/>
      <c r="X4878" s="18"/>
      <c r="Y4878" s="31"/>
      <c r="Z4878" s="31"/>
      <c r="AA4878" s="43"/>
      <c r="AB4878" s="18"/>
      <c r="AC4878" s="18"/>
      <c r="AE4878" s="18"/>
      <c r="AF4878" s="18"/>
      <c r="AG4878" s="18"/>
      <c r="AI4878" s="18"/>
      <c r="AK4878" s="18"/>
      <c r="AL4878" s="18"/>
      <c r="AN4878" s="36"/>
      <c r="AO4878" s="36"/>
      <c r="AP4878" s="36"/>
      <c r="AQ4878" s="36"/>
      <c r="AR4878" s="36"/>
      <c r="AS4878" s="18"/>
      <c r="AT4878" s="18"/>
      <c r="AU4878" s="18"/>
      <c r="AV4878" s="18"/>
      <c r="AW4878" s="18"/>
      <c r="AX4878" s="18"/>
      <c r="AY4878" s="18"/>
      <c r="AZ4878" s="18"/>
      <c r="BA4878" s="18"/>
      <c r="BB4878" s="18"/>
      <c r="BC4878" s="18"/>
      <c r="BD4878" s="18"/>
      <c r="BE4878" s="18"/>
      <c r="BF4878" s="18"/>
      <c r="BG4878" s="18"/>
      <c r="BH4878" s="18"/>
      <c r="BI4878" s="18"/>
      <c r="BJ4878" s="18"/>
      <c r="BK4878" s="18"/>
      <c r="BL4878" s="18"/>
      <c r="BM4878" s="18"/>
      <c r="BN4878" s="18"/>
      <c r="BO4878" s="18"/>
      <c r="BP4878" s="18"/>
      <c r="BQ4878" s="18"/>
    </row>
    <row r="4879" spans="6:69" x14ac:dyDescent="0.25">
      <c r="F4879" s="18"/>
      <c r="G4879" s="18"/>
      <c r="H4879" s="252"/>
      <c r="I4879" s="18"/>
      <c r="J4879" s="18"/>
      <c r="W4879" s="215"/>
      <c r="X4879" s="18"/>
      <c r="Y4879" s="31"/>
      <c r="Z4879" s="31"/>
      <c r="AA4879" s="43"/>
      <c r="AB4879" s="18"/>
      <c r="AC4879" s="18"/>
      <c r="AE4879" s="18"/>
      <c r="AF4879" s="18"/>
      <c r="AG4879" s="18"/>
      <c r="AI4879" s="18"/>
      <c r="AK4879" s="18"/>
      <c r="AL4879" s="18"/>
      <c r="AN4879" s="36"/>
      <c r="AO4879" s="36"/>
      <c r="AP4879" s="36"/>
      <c r="AQ4879" s="36"/>
      <c r="AR4879" s="36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G4879" s="18"/>
      <c r="BH4879" s="18"/>
      <c r="BI4879" s="18"/>
      <c r="BJ4879" s="18"/>
      <c r="BK4879" s="18"/>
      <c r="BL4879" s="18"/>
      <c r="BM4879" s="18"/>
      <c r="BN4879" s="18"/>
      <c r="BO4879" s="18"/>
      <c r="BP4879" s="18"/>
      <c r="BQ4879" s="18"/>
    </row>
    <row r="4880" spans="6:69" x14ac:dyDescent="0.25">
      <c r="F4880" s="18"/>
      <c r="G4880" s="18"/>
      <c r="H4880" s="252"/>
      <c r="I4880" s="18"/>
      <c r="J4880" s="18"/>
      <c r="W4880" s="215"/>
      <c r="X4880" s="18"/>
      <c r="Y4880" s="31"/>
      <c r="Z4880" s="31"/>
      <c r="AA4880" s="43"/>
      <c r="AB4880" s="18"/>
      <c r="AC4880" s="18"/>
      <c r="AE4880" s="18"/>
      <c r="AF4880" s="18"/>
      <c r="AG4880" s="18"/>
      <c r="AI4880" s="18"/>
      <c r="AK4880" s="18"/>
      <c r="AL4880" s="18"/>
      <c r="AN4880" s="36"/>
      <c r="AO4880" s="36"/>
      <c r="AP4880" s="36"/>
      <c r="AQ4880" s="36"/>
      <c r="AR4880" s="36"/>
      <c r="AS4880" s="18"/>
      <c r="AT4880" s="18"/>
      <c r="AU4880" s="18"/>
      <c r="AV4880" s="18"/>
      <c r="AW4880" s="18"/>
      <c r="AX4880" s="18"/>
      <c r="AY4880" s="18"/>
      <c r="AZ4880" s="18"/>
      <c r="BA4880" s="18"/>
      <c r="BB4880" s="18"/>
      <c r="BC4880" s="18"/>
      <c r="BD4880" s="18"/>
      <c r="BE4880" s="18"/>
      <c r="BF4880" s="18"/>
      <c r="BG4880" s="18"/>
      <c r="BH4880" s="18"/>
      <c r="BI4880" s="18"/>
      <c r="BJ4880" s="18"/>
      <c r="BK4880" s="18"/>
      <c r="BL4880" s="18"/>
      <c r="BM4880" s="18"/>
      <c r="BN4880" s="18"/>
      <c r="BO4880" s="18"/>
      <c r="BP4880" s="18"/>
      <c r="BQ4880" s="18"/>
    </row>
    <row r="4881" spans="6:69" x14ac:dyDescent="0.25">
      <c r="F4881" s="18"/>
      <c r="G4881" s="18"/>
      <c r="H4881" s="252"/>
      <c r="I4881" s="18"/>
      <c r="J4881" s="18"/>
      <c r="W4881" s="215"/>
      <c r="X4881" s="18"/>
      <c r="Y4881" s="31"/>
      <c r="Z4881" s="31"/>
      <c r="AA4881" s="43"/>
      <c r="AB4881" s="18"/>
      <c r="AC4881" s="18"/>
      <c r="AE4881" s="18"/>
      <c r="AF4881" s="18"/>
      <c r="AG4881" s="18"/>
      <c r="AI4881" s="18"/>
      <c r="AK4881" s="18"/>
      <c r="AL4881" s="18"/>
      <c r="AN4881" s="36"/>
      <c r="AO4881" s="36"/>
      <c r="AP4881" s="36"/>
      <c r="AQ4881" s="36"/>
      <c r="AR4881" s="36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G4881" s="18"/>
      <c r="BH4881" s="18"/>
      <c r="BI4881" s="18"/>
      <c r="BJ4881" s="18"/>
      <c r="BK4881" s="18"/>
      <c r="BL4881" s="18"/>
      <c r="BM4881" s="18"/>
      <c r="BN4881" s="18"/>
      <c r="BO4881" s="18"/>
      <c r="BP4881" s="18"/>
      <c r="BQ4881" s="18"/>
    </row>
    <row r="4882" spans="6:69" x14ac:dyDescent="0.25">
      <c r="F4882" s="18"/>
      <c r="G4882" s="18"/>
      <c r="H4882" s="252"/>
      <c r="I4882" s="18"/>
      <c r="J4882" s="18"/>
      <c r="W4882" s="215"/>
      <c r="X4882" s="18"/>
      <c r="Y4882" s="31"/>
      <c r="Z4882" s="31"/>
      <c r="AA4882" s="43"/>
      <c r="AB4882" s="18"/>
      <c r="AC4882" s="18"/>
      <c r="AE4882" s="18"/>
      <c r="AF4882" s="18"/>
      <c r="AG4882" s="18"/>
      <c r="AI4882" s="18"/>
      <c r="AK4882" s="18"/>
      <c r="AL4882" s="18"/>
      <c r="AN4882" s="36"/>
      <c r="AO4882" s="36"/>
      <c r="AP4882" s="36"/>
      <c r="AQ4882" s="36"/>
      <c r="AR4882" s="36"/>
      <c r="AS4882" s="18"/>
      <c r="AT4882" s="18"/>
      <c r="AU4882" s="18"/>
      <c r="AV4882" s="18"/>
      <c r="AW4882" s="18"/>
      <c r="AX4882" s="18"/>
      <c r="AY4882" s="18"/>
      <c r="AZ4882" s="18"/>
      <c r="BA4882" s="18"/>
      <c r="BB4882" s="18"/>
      <c r="BC4882" s="18"/>
      <c r="BD4882" s="18"/>
      <c r="BE4882" s="18"/>
      <c r="BF4882" s="18"/>
      <c r="BG4882" s="18"/>
      <c r="BH4882" s="18"/>
      <c r="BI4882" s="18"/>
      <c r="BJ4882" s="18"/>
      <c r="BK4882" s="18"/>
      <c r="BL4882" s="18"/>
      <c r="BM4882" s="18"/>
      <c r="BN4882" s="18"/>
      <c r="BO4882" s="18"/>
      <c r="BP4882" s="18"/>
      <c r="BQ4882" s="18"/>
    </row>
    <row r="4883" spans="6:69" x14ac:dyDescent="0.25">
      <c r="F4883" s="18"/>
      <c r="G4883" s="18"/>
      <c r="H4883" s="252"/>
      <c r="I4883" s="18"/>
      <c r="J4883" s="18"/>
      <c r="W4883" s="215"/>
      <c r="X4883" s="18"/>
      <c r="Y4883" s="31"/>
      <c r="Z4883" s="31"/>
      <c r="AA4883" s="43"/>
      <c r="AB4883" s="18"/>
      <c r="AC4883" s="18"/>
      <c r="AE4883" s="18"/>
      <c r="AF4883" s="18"/>
      <c r="AG4883" s="18"/>
      <c r="AI4883" s="18"/>
      <c r="AK4883" s="18"/>
      <c r="AL4883" s="18"/>
      <c r="AN4883" s="36"/>
      <c r="AO4883" s="36"/>
      <c r="AP4883" s="36"/>
      <c r="AQ4883" s="36"/>
      <c r="AR4883" s="36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G4883" s="18"/>
      <c r="BH4883" s="18"/>
      <c r="BI4883" s="18"/>
      <c r="BJ4883" s="18"/>
      <c r="BK4883" s="18"/>
      <c r="BL4883" s="18"/>
      <c r="BM4883" s="18"/>
      <c r="BN4883" s="18"/>
      <c r="BO4883" s="18"/>
      <c r="BP4883" s="18"/>
      <c r="BQ4883" s="18"/>
    </row>
    <row r="4884" spans="6:69" x14ac:dyDescent="0.25">
      <c r="F4884" s="18"/>
      <c r="G4884" s="18"/>
      <c r="H4884" s="252"/>
      <c r="I4884" s="18"/>
      <c r="J4884" s="18"/>
      <c r="W4884" s="215"/>
      <c r="X4884" s="18"/>
      <c r="Y4884" s="31"/>
      <c r="Z4884" s="31"/>
      <c r="AA4884" s="43"/>
      <c r="AB4884" s="18"/>
      <c r="AC4884" s="18"/>
      <c r="AE4884" s="18"/>
      <c r="AF4884" s="18"/>
      <c r="AG4884" s="18"/>
      <c r="AI4884" s="18"/>
      <c r="AK4884" s="18"/>
      <c r="AL4884" s="18"/>
      <c r="AN4884" s="36"/>
      <c r="AO4884" s="36"/>
      <c r="AP4884" s="36"/>
      <c r="AQ4884" s="36"/>
      <c r="AR4884" s="36"/>
      <c r="AS4884" s="18"/>
      <c r="AT4884" s="18"/>
      <c r="AU4884" s="18"/>
      <c r="AV4884" s="18"/>
      <c r="AW4884" s="18"/>
      <c r="AX4884" s="18"/>
      <c r="AY4884" s="18"/>
      <c r="AZ4884" s="18"/>
      <c r="BA4884" s="18"/>
      <c r="BB4884" s="18"/>
      <c r="BC4884" s="18"/>
      <c r="BD4884" s="18"/>
      <c r="BE4884" s="18"/>
      <c r="BF4884" s="18"/>
      <c r="BG4884" s="18"/>
      <c r="BH4884" s="18"/>
      <c r="BI4884" s="18"/>
      <c r="BJ4884" s="18"/>
      <c r="BK4884" s="18"/>
      <c r="BL4884" s="18"/>
      <c r="BM4884" s="18"/>
      <c r="BN4884" s="18"/>
      <c r="BO4884" s="18"/>
      <c r="BP4884" s="18"/>
      <c r="BQ4884" s="18"/>
    </row>
    <row r="4885" spans="6:69" x14ac:dyDescent="0.25">
      <c r="F4885" s="18"/>
      <c r="G4885" s="18"/>
      <c r="H4885" s="252"/>
      <c r="I4885" s="18"/>
      <c r="J4885" s="18"/>
      <c r="W4885" s="215"/>
      <c r="X4885" s="18"/>
      <c r="Y4885" s="31"/>
      <c r="Z4885" s="31"/>
      <c r="AA4885" s="43"/>
      <c r="AB4885" s="18"/>
      <c r="AC4885" s="18"/>
      <c r="AE4885" s="18"/>
      <c r="AF4885" s="18"/>
      <c r="AG4885" s="18"/>
      <c r="AI4885" s="18"/>
      <c r="AK4885" s="18"/>
      <c r="AL4885" s="18"/>
      <c r="AN4885" s="36"/>
      <c r="AO4885" s="36"/>
      <c r="AP4885" s="36"/>
      <c r="AQ4885" s="36"/>
      <c r="AR4885" s="36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G4885" s="18"/>
      <c r="BH4885" s="18"/>
      <c r="BI4885" s="18"/>
      <c r="BJ4885" s="18"/>
      <c r="BK4885" s="18"/>
      <c r="BL4885" s="18"/>
      <c r="BM4885" s="18"/>
      <c r="BN4885" s="18"/>
      <c r="BO4885" s="18"/>
      <c r="BP4885" s="18"/>
      <c r="BQ4885" s="18"/>
    </row>
    <row r="4886" spans="6:69" x14ac:dyDescent="0.25">
      <c r="F4886" s="18"/>
      <c r="G4886" s="18"/>
      <c r="H4886" s="252"/>
      <c r="I4886" s="18"/>
      <c r="J4886" s="18"/>
      <c r="W4886" s="215"/>
      <c r="X4886" s="18"/>
      <c r="Y4886" s="31"/>
      <c r="Z4886" s="31"/>
      <c r="AA4886" s="43"/>
      <c r="AB4886" s="18"/>
      <c r="AC4886" s="18"/>
      <c r="AE4886" s="18"/>
      <c r="AF4886" s="18"/>
      <c r="AG4886" s="18"/>
      <c r="AI4886" s="18"/>
      <c r="AK4886" s="18"/>
      <c r="AL4886" s="18"/>
      <c r="AN4886" s="36"/>
      <c r="AO4886" s="36"/>
      <c r="AP4886" s="36"/>
      <c r="AQ4886" s="36"/>
      <c r="AR4886" s="36"/>
      <c r="AS4886" s="18"/>
      <c r="AT4886" s="18"/>
      <c r="AU4886" s="18"/>
      <c r="AV4886" s="18"/>
      <c r="AW4886" s="18"/>
      <c r="AX4886" s="18"/>
      <c r="AY4886" s="18"/>
      <c r="AZ4886" s="18"/>
      <c r="BA4886" s="18"/>
      <c r="BB4886" s="18"/>
      <c r="BC4886" s="18"/>
      <c r="BD4886" s="18"/>
      <c r="BE4886" s="18"/>
      <c r="BF4886" s="18"/>
      <c r="BG4886" s="18"/>
      <c r="BH4886" s="18"/>
      <c r="BI4886" s="18"/>
      <c r="BJ4886" s="18"/>
      <c r="BK4886" s="18"/>
      <c r="BL4886" s="18"/>
      <c r="BM4886" s="18"/>
      <c r="BN4886" s="18"/>
      <c r="BO4886" s="18"/>
      <c r="BP4886" s="18"/>
      <c r="BQ4886" s="18"/>
    </row>
    <row r="4887" spans="6:69" x14ac:dyDescent="0.25">
      <c r="F4887" s="18"/>
      <c r="G4887" s="18"/>
      <c r="H4887" s="252"/>
      <c r="I4887" s="18"/>
      <c r="J4887" s="18"/>
      <c r="W4887" s="215"/>
      <c r="X4887" s="18"/>
      <c r="Y4887" s="31"/>
      <c r="Z4887" s="31"/>
      <c r="AA4887" s="43"/>
      <c r="AB4887" s="18"/>
      <c r="AC4887" s="18"/>
      <c r="AE4887" s="18"/>
      <c r="AF4887" s="18"/>
      <c r="AG4887" s="18"/>
      <c r="AI4887" s="18"/>
      <c r="AK4887" s="18"/>
      <c r="AL4887" s="18"/>
      <c r="AN4887" s="36"/>
      <c r="AO4887" s="36"/>
      <c r="AP4887" s="36"/>
      <c r="AQ4887" s="36"/>
      <c r="AR4887" s="36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G4887" s="18"/>
      <c r="BH4887" s="18"/>
      <c r="BI4887" s="18"/>
      <c r="BJ4887" s="18"/>
      <c r="BK4887" s="18"/>
      <c r="BL4887" s="18"/>
      <c r="BM4887" s="18"/>
      <c r="BN4887" s="18"/>
      <c r="BO4887" s="18"/>
      <c r="BP4887" s="18"/>
      <c r="BQ4887" s="18"/>
    </row>
    <row r="4888" spans="6:69" x14ac:dyDescent="0.25">
      <c r="F4888" s="18"/>
      <c r="G4888" s="18"/>
      <c r="H4888" s="252"/>
      <c r="I4888" s="18"/>
      <c r="J4888" s="18"/>
      <c r="W4888" s="215"/>
      <c r="X4888" s="18"/>
      <c r="Y4888" s="31"/>
      <c r="Z4888" s="31"/>
      <c r="AA4888" s="43"/>
      <c r="AB4888" s="18"/>
      <c r="AC4888" s="18"/>
      <c r="AE4888" s="18"/>
      <c r="AF4888" s="18"/>
      <c r="AG4888" s="18"/>
      <c r="AI4888" s="18"/>
      <c r="AK4888" s="18"/>
      <c r="AL4888" s="18"/>
      <c r="AN4888" s="36"/>
      <c r="AO4888" s="36"/>
      <c r="AP4888" s="36"/>
      <c r="AQ4888" s="36"/>
      <c r="AR4888" s="36"/>
      <c r="AS4888" s="18"/>
      <c r="AT4888" s="18"/>
      <c r="AU4888" s="18"/>
      <c r="AV4888" s="18"/>
      <c r="AW4888" s="18"/>
      <c r="AX4888" s="18"/>
      <c r="AY4888" s="18"/>
      <c r="AZ4888" s="18"/>
      <c r="BA4888" s="18"/>
      <c r="BB4888" s="18"/>
      <c r="BC4888" s="18"/>
      <c r="BD4888" s="18"/>
      <c r="BE4888" s="18"/>
      <c r="BF4888" s="18"/>
      <c r="BG4888" s="18"/>
      <c r="BH4888" s="18"/>
      <c r="BI4888" s="18"/>
      <c r="BJ4888" s="18"/>
      <c r="BK4888" s="18"/>
      <c r="BL4888" s="18"/>
      <c r="BM4888" s="18"/>
      <c r="BN4888" s="18"/>
      <c r="BO4888" s="18"/>
      <c r="BP4888" s="18"/>
      <c r="BQ4888" s="18"/>
    </row>
    <row r="4889" spans="6:69" x14ac:dyDescent="0.25">
      <c r="F4889" s="18"/>
      <c r="G4889" s="18"/>
      <c r="H4889" s="252"/>
      <c r="I4889" s="18"/>
      <c r="J4889" s="18"/>
      <c r="W4889" s="215"/>
      <c r="X4889" s="18"/>
      <c r="Y4889" s="31"/>
      <c r="Z4889" s="31"/>
      <c r="AA4889" s="43"/>
      <c r="AB4889" s="18"/>
      <c r="AC4889" s="18"/>
      <c r="AE4889" s="18"/>
      <c r="AF4889" s="18"/>
      <c r="AG4889" s="18"/>
      <c r="AI4889" s="18"/>
      <c r="AK4889" s="18"/>
      <c r="AL4889" s="18"/>
      <c r="AN4889" s="36"/>
      <c r="AO4889" s="36"/>
      <c r="AP4889" s="36"/>
      <c r="AQ4889" s="36"/>
      <c r="AR4889" s="36"/>
      <c r="AS4889" s="18"/>
      <c r="AT4889" s="18"/>
      <c r="AU4889" s="18"/>
      <c r="AV4889" s="18"/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G4889" s="18"/>
      <c r="BH4889" s="18"/>
      <c r="BI4889" s="18"/>
      <c r="BJ4889" s="18"/>
      <c r="BK4889" s="18"/>
      <c r="BL4889" s="18"/>
      <c r="BM4889" s="18"/>
      <c r="BN4889" s="18"/>
      <c r="BO4889" s="18"/>
      <c r="BP4889" s="18"/>
      <c r="BQ4889" s="18"/>
    </row>
    <row r="4890" spans="6:69" x14ac:dyDescent="0.25">
      <c r="F4890" s="18"/>
      <c r="G4890" s="18"/>
      <c r="H4890" s="252"/>
      <c r="I4890" s="18"/>
      <c r="J4890" s="18"/>
      <c r="W4890" s="215"/>
      <c r="X4890" s="18"/>
      <c r="Y4890" s="31"/>
      <c r="Z4890" s="31"/>
      <c r="AA4890" s="43"/>
      <c r="AB4890" s="18"/>
      <c r="AC4890" s="18"/>
      <c r="AE4890" s="18"/>
      <c r="AF4890" s="18"/>
      <c r="AG4890" s="18"/>
      <c r="AI4890" s="18"/>
      <c r="AK4890" s="18"/>
      <c r="AL4890" s="18"/>
      <c r="AN4890" s="36"/>
      <c r="AO4890" s="36"/>
      <c r="AP4890" s="36"/>
      <c r="AQ4890" s="36"/>
      <c r="AR4890" s="36"/>
      <c r="AS4890" s="18"/>
      <c r="AT4890" s="18"/>
      <c r="AU4890" s="18"/>
      <c r="AV4890" s="18"/>
      <c r="AW4890" s="18"/>
      <c r="AX4890" s="18"/>
      <c r="AY4890" s="18"/>
      <c r="AZ4890" s="18"/>
      <c r="BA4890" s="18"/>
      <c r="BB4890" s="18"/>
      <c r="BC4890" s="18"/>
      <c r="BD4890" s="18"/>
      <c r="BE4890" s="18"/>
      <c r="BF4890" s="18"/>
      <c r="BG4890" s="18"/>
      <c r="BH4890" s="18"/>
      <c r="BI4890" s="18"/>
      <c r="BJ4890" s="18"/>
      <c r="BK4890" s="18"/>
      <c r="BL4890" s="18"/>
      <c r="BM4890" s="18"/>
      <c r="BN4890" s="18"/>
      <c r="BO4890" s="18"/>
      <c r="BP4890" s="18"/>
      <c r="BQ4890" s="18"/>
    </row>
    <row r="4891" spans="6:69" x14ac:dyDescent="0.25">
      <c r="F4891" s="18"/>
      <c r="G4891" s="18"/>
      <c r="H4891" s="252"/>
      <c r="I4891" s="18"/>
      <c r="J4891" s="18"/>
      <c r="W4891" s="215"/>
      <c r="X4891" s="18"/>
      <c r="Y4891" s="31"/>
      <c r="Z4891" s="31"/>
      <c r="AA4891" s="43"/>
      <c r="AB4891" s="18"/>
      <c r="AC4891" s="18"/>
      <c r="AE4891" s="18"/>
      <c r="AF4891" s="18"/>
      <c r="AG4891" s="18"/>
      <c r="AI4891" s="18"/>
      <c r="AK4891" s="18"/>
      <c r="AL4891" s="18"/>
      <c r="AN4891" s="36"/>
      <c r="AO4891" s="36"/>
      <c r="AP4891" s="36"/>
      <c r="AQ4891" s="36"/>
      <c r="AR4891" s="36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G4891" s="18"/>
      <c r="BH4891" s="18"/>
      <c r="BI4891" s="18"/>
      <c r="BJ4891" s="18"/>
      <c r="BK4891" s="18"/>
      <c r="BL4891" s="18"/>
      <c r="BM4891" s="18"/>
      <c r="BN4891" s="18"/>
      <c r="BO4891" s="18"/>
      <c r="BP4891" s="18"/>
      <c r="BQ4891" s="18"/>
    </row>
    <row r="4892" spans="6:69" x14ac:dyDescent="0.25">
      <c r="F4892" s="18"/>
      <c r="G4892" s="18"/>
      <c r="H4892" s="252"/>
      <c r="I4892" s="18"/>
      <c r="J4892" s="18"/>
      <c r="W4892" s="215"/>
      <c r="X4892" s="18"/>
      <c r="Y4892" s="31"/>
      <c r="Z4892" s="31"/>
      <c r="AA4892" s="43"/>
      <c r="AB4892" s="18"/>
      <c r="AC4892" s="18"/>
      <c r="AE4892" s="18"/>
      <c r="AF4892" s="18"/>
      <c r="AG4892" s="18"/>
      <c r="AI4892" s="18"/>
      <c r="AK4892" s="18"/>
      <c r="AL4892" s="18"/>
      <c r="AN4892" s="36"/>
      <c r="AO4892" s="36"/>
      <c r="AP4892" s="36"/>
      <c r="AQ4892" s="36"/>
      <c r="AR4892" s="36"/>
      <c r="AS4892" s="18"/>
      <c r="AT4892" s="18"/>
      <c r="AU4892" s="18"/>
      <c r="AV4892" s="18"/>
      <c r="AW4892" s="18"/>
      <c r="AX4892" s="18"/>
      <c r="AY4892" s="18"/>
      <c r="AZ4892" s="18"/>
      <c r="BA4892" s="18"/>
      <c r="BB4892" s="18"/>
      <c r="BC4892" s="18"/>
      <c r="BD4892" s="18"/>
      <c r="BE4892" s="18"/>
      <c r="BF4892" s="18"/>
      <c r="BG4892" s="18"/>
      <c r="BH4892" s="18"/>
      <c r="BI4892" s="18"/>
      <c r="BJ4892" s="18"/>
      <c r="BK4892" s="18"/>
      <c r="BL4892" s="18"/>
      <c r="BM4892" s="18"/>
      <c r="BN4892" s="18"/>
      <c r="BO4892" s="18"/>
      <c r="BP4892" s="18"/>
      <c r="BQ4892" s="18"/>
    </row>
    <row r="4893" spans="6:69" x14ac:dyDescent="0.25">
      <c r="F4893" s="18"/>
      <c r="G4893" s="18"/>
      <c r="H4893" s="252"/>
      <c r="I4893" s="18"/>
      <c r="J4893" s="18"/>
      <c r="W4893" s="215"/>
      <c r="X4893" s="18"/>
      <c r="Y4893" s="31"/>
      <c r="Z4893" s="31"/>
      <c r="AA4893" s="43"/>
      <c r="AB4893" s="18"/>
      <c r="AC4893" s="18"/>
      <c r="AE4893" s="18"/>
      <c r="AF4893" s="18"/>
      <c r="AG4893" s="18"/>
      <c r="AI4893" s="18"/>
      <c r="AK4893" s="18"/>
      <c r="AL4893" s="18"/>
      <c r="AN4893" s="36"/>
      <c r="AO4893" s="36"/>
      <c r="AP4893" s="36"/>
      <c r="AQ4893" s="36"/>
      <c r="AR4893" s="36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G4893" s="18"/>
      <c r="BH4893" s="18"/>
      <c r="BI4893" s="18"/>
      <c r="BJ4893" s="18"/>
      <c r="BK4893" s="18"/>
      <c r="BL4893" s="18"/>
      <c r="BM4893" s="18"/>
      <c r="BN4893" s="18"/>
      <c r="BO4893" s="18"/>
      <c r="BP4893" s="18"/>
      <c r="BQ4893" s="18"/>
    </row>
    <row r="4894" spans="6:69" x14ac:dyDescent="0.25">
      <c r="F4894" s="18"/>
      <c r="G4894" s="18"/>
      <c r="H4894" s="252"/>
      <c r="I4894" s="18"/>
      <c r="J4894" s="18"/>
      <c r="W4894" s="215"/>
      <c r="X4894" s="18"/>
      <c r="Y4894" s="31"/>
      <c r="Z4894" s="31"/>
      <c r="AA4894" s="43"/>
      <c r="AB4894" s="18"/>
      <c r="AC4894" s="18"/>
      <c r="AE4894" s="18"/>
      <c r="AF4894" s="18"/>
      <c r="AG4894" s="18"/>
      <c r="AI4894" s="18"/>
      <c r="AK4894" s="18"/>
      <c r="AL4894" s="18"/>
      <c r="AN4894" s="36"/>
      <c r="AO4894" s="36"/>
      <c r="AP4894" s="36"/>
      <c r="AQ4894" s="36"/>
      <c r="AR4894" s="36"/>
      <c r="AS4894" s="18"/>
      <c r="AT4894" s="18"/>
      <c r="AU4894" s="18"/>
      <c r="AV4894" s="18"/>
      <c r="AW4894" s="18"/>
      <c r="AX4894" s="18"/>
      <c r="AY4894" s="18"/>
      <c r="AZ4894" s="18"/>
      <c r="BA4894" s="18"/>
      <c r="BB4894" s="18"/>
      <c r="BC4894" s="18"/>
      <c r="BD4894" s="18"/>
      <c r="BE4894" s="18"/>
      <c r="BF4894" s="18"/>
      <c r="BG4894" s="18"/>
      <c r="BH4894" s="18"/>
      <c r="BI4894" s="18"/>
      <c r="BJ4894" s="18"/>
      <c r="BK4894" s="18"/>
      <c r="BL4894" s="18"/>
      <c r="BM4894" s="18"/>
      <c r="BN4894" s="18"/>
      <c r="BO4894" s="18"/>
      <c r="BP4894" s="18"/>
      <c r="BQ4894" s="18"/>
    </row>
    <row r="4895" spans="6:69" x14ac:dyDescent="0.25">
      <c r="F4895" s="18"/>
      <c r="G4895" s="18"/>
      <c r="H4895" s="252"/>
      <c r="I4895" s="18"/>
      <c r="J4895" s="18"/>
      <c r="W4895" s="215"/>
      <c r="X4895" s="18"/>
      <c r="Y4895" s="31"/>
      <c r="Z4895" s="31"/>
      <c r="AA4895" s="43"/>
      <c r="AB4895" s="18"/>
      <c r="AC4895" s="18"/>
      <c r="AE4895" s="18"/>
      <c r="AF4895" s="18"/>
      <c r="AG4895" s="18"/>
      <c r="AI4895" s="18"/>
      <c r="AK4895" s="18"/>
      <c r="AL4895" s="18"/>
      <c r="AN4895" s="36"/>
      <c r="AO4895" s="36"/>
      <c r="AP4895" s="36"/>
      <c r="AQ4895" s="36"/>
      <c r="AR4895" s="36"/>
      <c r="AS4895" s="18"/>
      <c r="AT4895" s="18"/>
      <c r="AU4895" s="18"/>
      <c r="AV4895" s="18"/>
      <c r="AW4895" s="18"/>
      <c r="AX4895" s="18"/>
      <c r="AY4895" s="18"/>
      <c r="AZ4895" s="18"/>
      <c r="BA4895" s="18"/>
      <c r="BB4895" s="18"/>
      <c r="BC4895" s="18"/>
      <c r="BD4895" s="18"/>
      <c r="BE4895" s="18"/>
      <c r="BF4895" s="18"/>
      <c r="BG4895" s="18"/>
      <c r="BH4895" s="18"/>
      <c r="BI4895" s="18"/>
      <c r="BJ4895" s="18"/>
      <c r="BK4895" s="18"/>
      <c r="BL4895" s="18"/>
      <c r="BM4895" s="18"/>
      <c r="BN4895" s="18"/>
      <c r="BO4895" s="18"/>
      <c r="BP4895" s="18"/>
      <c r="BQ4895" s="18"/>
    </row>
    <row r="4896" spans="6:69" x14ac:dyDescent="0.25">
      <c r="F4896" s="18"/>
      <c r="G4896" s="18"/>
      <c r="H4896" s="252"/>
      <c r="I4896" s="18"/>
      <c r="J4896" s="18"/>
      <c r="W4896" s="215"/>
      <c r="X4896" s="18"/>
      <c r="Y4896" s="31"/>
      <c r="Z4896" s="31"/>
      <c r="AA4896" s="43"/>
      <c r="AB4896" s="18"/>
      <c r="AC4896" s="18"/>
      <c r="AE4896" s="18"/>
      <c r="AF4896" s="18"/>
      <c r="AG4896" s="18"/>
      <c r="AI4896" s="18"/>
      <c r="AK4896" s="18"/>
      <c r="AL4896" s="18"/>
      <c r="AN4896" s="36"/>
      <c r="AO4896" s="36"/>
      <c r="AP4896" s="36"/>
      <c r="AQ4896" s="36"/>
      <c r="AR4896" s="36"/>
      <c r="AS4896" s="18"/>
      <c r="AT4896" s="18"/>
      <c r="AU4896" s="18"/>
      <c r="AV4896" s="18"/>
      <c r="AW4896" s="18"/>
      <c r="AX4896" s="18"/>
      <c r="AY4896" s="18"/>
      <c r="AZ4896" s="18"/>
      <c r="BA4896" s="18"/>
      <c r="BB4896" s="18"/>
      <c r="BC4896" s="18"/>
      <c r="BD4896" s="18"/>
      <c r="BE4896" s="18"/>
      <c r="BF4896" s="18"/>
      <c r="BG4896" s="18"/>
      <c r="BH4896" s="18"/>
      <c r="BI4896" s="18"/>
      <c r="BJ4896" s="18"/>
      <c r="BK4896" s="18"/>
      <c r="BL4896" s="18"/>
      <c r="BM4896" s="18"/>
      <c r="BN4896" s="18"/>
      <c r="BO4896" s="18"/>
      <c r="BP4896" s="18"/>
      <c r="BQ4896" s="18"/>
    </row>
    <row r="4897" spans="6:69" x14ac:dyDescent="0.25">
      <c r="F4897" s="18"/>
      <c r="G4897" s="18"/>
      <c r="H4897" s="252"/>
      <c r="I4897" s="18"/>
      <c r="J4897" s="18"/>
      <c r="W4897" s="215"/>
      <c r="X4897" s="18"/>
      <c r="Y4897" s="31"/>
      <c r="Z4897" s="31"/>
      <c r="AA4897" s="43"/>
      <c r="AB4897" s="18"/>
      <c r="AC4897" s="18"/>
      <c r="AE4897" s="18"/>
      <c r="AF4897" s="18"/>
      <c r="AG4897" s="18"/>
      <c r="AI4897" s="18"/>
      <c r="AK4897" s="18"/>
      <c r="AL4897" s="18"/>
      <c r="AN4897" s="36"/>
      <c r="AO4897" s="36"/>
      <c r="AP4897" s="36"/>
      <c r="AQ4897" s="36"/>
      <c r="AR4897" s="36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G4897" s="18"/>
      <c r="BH4897" s="18"/>
      <c r="BI4897" s="18"/>
      <c r="BJ4897" s="18"/>
      <c r="BK4897" s="18"/>
      <c r="BL4897" s="18"/>
      <c r="BM4897" s="18"/>
      <c r="BN4897" s="18"/>
      <c r="BO4897" s="18"/>
      <c r="BP4897" s="18"/>
      <c r="BQ4897" s="18"/>
    </row>
    <row r="4898" spans="6:69" x14ac:dyDescent="0.25">
      <c r="F4898" s="18"/>
      <c r="G4898" s="18"/>
      <c r="H4898" s="252"/>
      <c r="I4898" s="18"/>
      <c r="J4898" s="18"/>
      <c r="W4898" s="215"/>
      <c r="X4898" s="18"/>
      <c r="Y4898" s="31"/>
      <c r="Z4898" s="31"/>
      <c r="AA4898" s="43"/>
      <c r="AB4898" s="18"/>
      <c r="AC4898" s="18"/>
      <c r="AE4898" s="18"/>
      <c r="AF4898" s="18"/>
      <c r="AG4898" s="18"/>
      <c r="AI4898" s="18"/>
      <c r="AK4898" s="18"/>
      <c r="AL4898" s="18"/>
      <c r="AN4898" s="36"/>
      <c r="AO4898" s="36"/>
      <c r="AP4898" s="36"/>
      <c r="AQ4898" s="36"/>
      <c r="AR4898" s="36"/>
      <c r="AS4898" s="18"/>
      <c r="AT4898" s="18"/>
      <c r="AU4898" s="18"/>
      <c r="AV4898" s="18"/>
      <c r="AW4898" s="18"/>
      <c r="AX4898" s="18"/>
      <c r="AY4898" s="18"/>
      <c r="AZ4898" s="18"/>
      <c r="BA4898" s="18"/>
      <c r="BB4898" s="18"/>
      <c r="BC4898" s="18"/>
      <c r="BD4898" s="18"/>
      <c r="BE4898" s="18"/>
      <c r="BF4898" s="18"/>
      <c r="BG4898" s="18"/>
      <c r="BH4898" s="18"/>
      <c r="BI4898" s="18"/>
      <c r="BJ4898" s="18"/>
      <c r="BK4898" s="18"/>
      <c r="BL4898" s="18"/>
      <c r="BM4898" s="18"/>
      <c r="BN4898" s="18"/>
      <c r="BO4898" s="18"/>
      <c r="BP4898" s="18"/>
      <c r="BQ4898" s="18"/>
    </row>
    <row r="4899" spans="6:69" x14ac:dyDescent="0.25">
      <c r="F4899" s="18"/>
      <c r="G4899" s="18"/>
      <c r="H4899" s="252"/>
      <c r="I4899" s="18"/>
      <c r="J4899" s="18"/>
      <c r="W4899" s="215"/>
      <c r="X4899" s="18"/>
      <c r="Y4899" s="31"/>
      <c r="Z4899" s="31"/>
      <c r="AA4899" s="43"/>
      <c r="AB4899" s="18"/>
      <c r="AC4899" s="18"/>
      <c r="AE4899" s="18"/>
      <c r="AF4899" s="18"/>
      <c r="AG4899" s="18"/>
      <c r="AI4899" s="18"/>
      <c r="AK4899" s="18"/>
      <c r="AL4899" s="18"/>
      <c r="AN4899" s="36"/>
      <c r="AO4899" s="36"/>
      <c r="AP4899" s="36"/>
      <c r="AQ4899" s="36"/>
      <c r="AR4899" s="36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G4899" s="18"/>
      <c r="BH4899" s="18"/>
      <c r="BI4899" s="18"/>
      <c r="BJ4899" s="18"/>
      <c r="BK4899" s="18"/>
      <c r="BL4899" s="18"/>
      <c r="BM4899" s="18"/>
      <c r="BN4899" s="18"/>
      <c r="BO4899" s="18"/>
      <c r="BP4899" s="18"/>
      <c r="BQ4899" s="18"/>
    </row>
    <row r="4900" spans="6:69" x14ac:dyDescent="0.25">
      <c r="F4900" s="18"/>
      <c r="G4900" s="18"/>
      <c r="H4900" s="252"/>
      <c r="I4900" s="18"/>
      <c r="J4900" s="18"/>
      <c r="W4900" s="215"/>
      <c r="X4900" s="18"/>
      <c r="Y4900" s="31"/>
      <c r="Z4900" s="31"/>
      <c r="AA4900" s="43"/>
      <c r="AB4900" s="18"/>
      <c r="AC4900" s="18"/>
      <c r="AE4900" s="18"/>
      <c r="AF4900" s="18"/>
      <c r="AG4900" s="18"/>
      <c r="AI4900" s="18"/>
      <c r="AK4900" s="18"/>
      <c r="AL4900" s="18"/>
      <c r="AN4900" s="36"/>
      <c r="AO4900" s="36"/>
      <c r="AP4900" s="36"/>
      <c r="AQ4900" s="36"/>
      <c r="AR4900" s="36"/>
      <c r="AS4900" s="18"/>
      <c r="AT4900" s="18"/>
      <c r="AU4900" s="18"/>
      <c r="AV4900" s="18"/>
      <c r="AW4900" s="18"/>
      <c r="AX4900" s="18"/>
      <c r="AY4900" s="18"/>
      <c r="AZ4900" s="18"/>
      <c r="BA4900" s="18"/>
      <c r="BB4900" s="18"/>
      <c r="BC4900" s="18"/>
      <c r="BD4900" s="18"/>
      <c r="BE4900" s="18"/>
      <c r="BF4900" s="18"/>
      <c r="BG4900" s="18"/>
      <c r="BH4900" s="18"/>
      <c r="BI4900" s="18"/>
      <c r="BJ4900" s="18"/>
      <c r="BK4900" s="18"/>
      <c r="BL4900" s="18"/>
      <c r="BM4900" s="18"/>
      <c r="BN4900" s="18"/>
      <c r="BO4900" s="18"/>
      <c r="BP4900" s="18"/>
      <c r="BQ4900" s="18"/>
    </row>
    <row r="4901" spans="6:69" x14ac:dyDescent="0.25">
      <c r="F4901" s="18"/>
      <c r="G4901" s="18"/>
      <c r="H4901" s="252"/>
      <c r="I4901" s="18"/>
      <c r="J4901" s="18"/>
      <c r="W4901" s="215"/>
      <c r="X4901" s="18"/>
      <c r="Y4901" s="31"/>
      <c r="Z4901" s="31"/>
      <c r="AA4901" s="43"/>
      <c r="AB4901" s="18"/>
      <c r="AC4901" s="18"/>
      <c r="AE4901" s="18"/>
      <c r="AF4901" s="18"/>
      <c r="AG4901" s="18"/>
      <c r="AI4901" s="18"/>
      <c r="AK4901" s="18"/>
      <c r="AL4901" s="18"/>
      <c r="AN4901" s="36"/>
      <c r="AO4901" s="36"/>
      <c r="AP4901" s="36"/>
      <c r="AQ4901" s="36"/>
      <c r="AR4901" s="36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G4901" s="18"/>
      <c r="BH4901" s="18"/>
      <c r="BI4901" s="18"/>
      <c r="BJ4901" s="18"/>
      <c r="BK4901" s="18"/>
      <c r="BL4901" s="18"/>
      <c r="BM4901" s="18"/>
      <c r="BN4901" s="18"/>
      <c r="BO4901" s="18"/>
      <c r="BP4901" s="18"/>
      <c r="BQ4901" s="18"/>
    </row>
    <row r="4902" spans="6:69" x14ac:dyDescent="0.25">
      <c r="F4902" s="18"/>
      <c r="G4902" s="18"/>
      <c r="H4902" s="252"/>
      <c r="I4902" s="18"/>
      <c r="J4902" s="18"/>
      <c r="W4902" s="215"/>
      <c r="X4902" s="18"/>
      <c r="Y4902" s="31"/>
      <c r="Z4902" s="31"/>
      <c r="AA4902" s="43"/>
      <c r="AB4902" s="18"/>
      <c r="AC4902" s="18"/>
      <c r="AE4902" s="18"/>
      <c r="AF4902" s="18"/>
      <c r="AG4902" s="18"/>
      <c r="AI4902" s="18"/>
      <c r="AK4902" s="18"/>
      <c r="AL4902" s="18"/>
      <c r="AN4902" s="36"/>
      <c r="AO4902" s="36"/>
      <c r="AP4902" s="36"/>
      <c r="AQ4902" s="36"/>
      <c r="AR4902" s="36"/>
      <c r="AS4902" s="18"/>
      <c r="AT4902" s="18"/>
      <c r="AU4902" s="18"/>
      <c r="AV4902" s="18"/>
      <c r="AW4902" s="18"/>
      <c r="AX4902" s="18"/>
      <c r="AY4902" s="18"/>
      <c r="AZ4902" s="18"/>
      <c r="BA4902" s="18"/>
      <c r="BB4902" s="18"/>
      <c r="BC4902" s="18"/>
      <c r="BD4902" s="18"/>
      <c r="BE4902" s="18"/>
      <c r="BF4902" s="18"/>
      <c r="BG4902" s="18"/>
      <c r="BH4902" s="18"/>
      <c r="BI4902" s="18"/>
      <c r="BJ4902" s="18"/>
      <c r="BK4902" s="18"/>
      <c r="BL4902" s="18"/>
      <c r="BM4902" s="18"/>
      <c r="BN4902" s="18"/>
      <c r="BO4902" s="18"/>
      <c r="BP4902" s="18"/>
      <c r="BQ4902" s="18"/>
    </row>
    <row r="4903" spans="6:69" x14ac:dyDescent="0.25">
      <c r="F4903" s="18"/>
      <c r="G4903" s="18"/>
      <c r="H4903" s="252"/>
      <c r="I4903" s="18"/>
      <c r="J4903" s="18"/>
      <c r="W4903" s="215"/>
      <c r="X4903" s="18"/>
      <c r="Y4903" s="31"/>
      <c r="Z4903" s="31"/>
      <c r="AA4903" s="43"/>
      <c r="AB4903" s="18"/>
      <c r="AC4903" s="18"/>
      <c r="AE4903" s="18"/>
      <c r="AF4903" s="18"/>
      <c r="AG4903" s="18"/>
      <c r="AI4903" s="18"/>
      <c r="AK4903" s="18"/>
      <c r="AL4903" s="18"/>
      <c r="AN4903" s="36"/>
      <c r="AO4903" s="36"/>
      <c r="AP4903" s="36"/>
      <c r="AQ4903" s="36"/>
      <c r="AR4903" s="36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G4903" s="18"/>
      <c r="BH4903" s="18"/>
      <c r="BI4903" s="18"/>
      <c r="BJ4903" s="18"/>
      <c r="BK4903" s="18"/>
      <c r="BL4903" s="18"/>
      <c r="BM4903" s="18"/>
      <c r="BN4903" s="18"/>
      <c r="BO4903" s="18"/>
      <c r="BP4903" s="18"/>
      <c r="BQ4903" s="18"/>
    </row>
    <row r="4904" spans="6:69" x14ac:dyDescent="0.25">
      <c r="F4904" s="18"/>
      <c r="G4904" s="18"/>
      <c r="H4904" s="252"/>
      <c r="I4904" s="18"/>
      <c r="J4904" s="18"/>
      <c r="W4904" s="215"/>
      <c r="X4904" s="18"/>
      <c r="Y4904" s="31"/>
      <c r="Z4904" s="31"/>
      <c r="AA4904" s="43"/>
      <c r="AB4904" s="18"/>
      <c r="AC4904" s="18"/>
      <c r="AE4904" s="18"/>
      <c r="AF4904" s="18"/>
      <c r="AG4904" s="18"/>
      <c r="AI4904" s="18"/>
      <c r="AK4904" s="18"/>
      <c r="AL4904" s="18"/>
      <c r="AN4904" s="36"/>
      <c r="AO4904" s="36"/>
      <c r="AP4904" s="36"/>
      <c r="AQ4904" s="36"/>
      <c r="AR4904" s="36"/>
      <c r="AS4904" s="18"/>
      <c r="AT4904" s="18"/>
      <c r="AU4904" s="18"/>
      <c r="AV4904" s="18"/>
      <c r="AW4904" s="18"/>
      <c r="AX4904" s="18"/>
      <c r="AY4904" s="18"/>
      <c r="AZ4904" s="18"/>
      <c r="BA4904" s="18"/>
      <c r="BB4904" s="18"/>
      <c r="BC4904" s="18"/>
      <c r="BD4904" s="18"/>
      <c r="BE4904" s="18"/>
      <c r="BF4904" s="18"/>
      <c r="BG4904" s="18"/>
      <c r="BH4904" s="18"/>
      <c r="BI4904" s="18"/>
      <c r="BJ4904" s="18"/>
      <c r="BK4904" s="18"/>
      <c r="BL4904" s="18"/>
      <c r="BM4904" s="18"/>
      <c r="BN4904" s="18"/>
      <c r="BO4904" s="18"/>
      <c r="BP4904" s="18"/>
      <c r="BQ4904" s="18"/>
    </row>
    <row r="4905" spans="6:69" x14ac:dyDescent="0.25">
      <c r="F4905" s="18"/>
      <c r="G4905" s="18"/>
      <c r="H4905" s="252"/>
      <c r="I4905" s="18"/>
      <c r="J4905" s="18"/>
      <c r="W4905" s="215"/>
      <c r="X4905" s="18"/>
      <c r="Y4905" s="31"/>
      <c r="Z4905" s="31"/>
      <c r="AA4905" s="43"/>
      <c r="AB4905" s="18"/>
      <c r="AC4905" s="18"/>
      <c r="AE4905" s="18"/>
      <c r="AF4905" s="18"/>
      <c r="AG4905" s="18"/>
      <c r="AI4905" s="18"/>
      <c r="AK4905" s="18"/>
      <c r="AL4905" s="18"/>
      <c r="AN4905" s="36"/>
      <c r="AO4905" s="36"/>
      <c r="AP4905" s="36"/>
      <c r="AQ4905" s="36"/>
      <c r="AR4905" s="36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G4905" s="18"/>
      <c r="BH4905" s="18"/>
      <c r="BI4905" s="18"/>
      <c r="BJ4905" s="18"/>
      <c r="BK4905" s="18"/>
      <c r="BL4905" s="18"/>
      <c r="BM4905" s="18"/>
      <c r="BN4905" s="18"/>
      <c r="BO4905" s="18"/>
      <c r="BP4905" s="18"/>
      <c r="BQ4905" s="18"/>
    </row>
    <row r="4906" spans="6:69" x14ac:dyDescent="0.25">
      <c r="F4906" s="18"/>
      <c r="G4906" s="18"/>
      <c r="H4906" s="252"/>
      <c r="I4906" s="18"/>
      <c r="J4906" s="18"/>
      <c r="W4906" s="215"/>
      <c r="X4906" s="18"/>
      <c r="Y4906" s="31"/>
      <c r="Z4906" s="31"/>
      <c r="AA4906" s="43"/>
      <c r="AB4906" s="18"/>
      <c r="AC4906" s="18"/>
      <c r="AE4906" s="18"/>
      <c r="AF4906" s="18"/>
      <c r="AG4906" s="18"/>
      <c r="AI4906" s="18"/>
      <c r="AK4906" s="18"/>
      <c r="AL4906" s="18"/>
      <c r="AN4906" s="36"/>
      <c r="AO4906" s="36"/>
      <c r="AP4906" s="36"/>
      <c r="AQ4906" s="36"/>
      <c r="AR4906" s="36"/>
      <c r="AS4906" s="18"/>
      <c r="AT4906" s="18"/>
      <c r="AU4906" s="18"/>
      <c r="AV4906" s="18"/>
      <c r="AW4906" s="18"/>
      <c r="AX4906" s="18"/>
      <c r="AY4906" s="18"/>
      <c r="AZ4906" s="18"/>
      <c r="BA4906" s="18"/>
      <c r="BB4906" s="18"/>
      <c r="BC4906" s="18"/>
      <c r="BD4906" s="18"/>
      <c r="BE4906" s="18"/>
      <c r="BF4906" s="18"/>
      <c r="BG4906" s="18"/>
      <c r="BH4906" s="18"/>
      <c r="BI4906" s="18"/>
      <c r="BJ4906" s="18"/>
      <c r="BK4906" s="18"/>
      <c r="BL4906" s="18"/>
      <c r="BM4906" s="18"/>
      <c r="BN4906" s="18"/>
      <c r="BO4906" s="18"/>
      <c r="BP4906" s="18"/>
      <c r="BQ4906" s="18"/>
    </row>
    <row r="4907" spans="6:69" x14ac:dyDescent="0.25">
      <c r="F4907" s="18"/>
      <c r="G4907" s="18"/>
      <c r="H4907" s="252"/>
      <c r="I4907" s="18"/>
      <c r="J4907" s="18"/>
      <c r="W4907" s="215"/>
      <c r="X4907" s="18"/>
      <c r="Y4907" s="31"/>
      <c r="Z4907" s="31"/>
      <c r="AA4907" s="43"/>
      <c r="AB4907" s="18"/>
      <c r="AC4907" s="18"/>
      <c r="AE4907" s="18"/>
      <c r="AF4907" s="18"/>
      <c r="AG4907" s="18"/>
      <c r="AI4907" s="18"/>
      <c r="AK4907" s="18"/>
      <c r="AL4907" s="18"/>
      <c r="AN4907" s="36"/>
      <c r="AO4907" s="36"/>
      <c r="AP4907" s="36"/>
      <c r="AQ4907" s="36"/>
      <c r="AR4907" s="36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G4907" s="18"/>
      <c r="BH4907" s="18"/>
      <c r="BI4907" s="18"/>
      <c r="BJ4907" s="18"/>
      <c r="BK4907" s="18"/>
      <c r="BL4907" s="18"/>
      <c r="BM4907" s="18"/>
      <c r="BN4907" s="18"/>
      <c r="BO4907" s="18"/>
      <c r="BP4907" s="18"/>
      <c r="BQ4907" s="18"/>
    </row>
    <row r="4908" spans="6:69" x14ac:dyDescent="0.25">
      <c r="F4908" s="18"/>
      <c r="G4908" s="18"/>
      <c r="H4908" s="252"/>
      <c r="I4908" s="18"/>
      <c r="J4908" s="18"/>
      <c r="W4908" s="215"/>
      <c r="X4908" s="18"/>
      <c r="Y4908" s="31"/>
      <c r="Z4908" s="31"/>
      <c r="AA4908" s="43"/>
      <c r="AB4908" s="18"/>
      <c r="AC4908" s="18"/>
      <c r="AE4908" s="18"/>
      <c r="AF4908" s="18"/>
      <c r="AG4908" s="18"/>
      <c r="AI4908" s="18"/>
      <c r="AK4908" s="18"/>
      <c r="AL4908" s="18"/>
      <c r="AN4908" s="36"/>
      <c r="AO4908" s="36"/>
      <c r="AP4908" s="36"/>
      <c r="AQ4908" s="36"/>
      <c r="AR4908" s="36"/>
      <c r="AS4908" s="18"/>
      <c r="AT4908" s="18"/>
      <c r="AU4908" s="18"/>
      <c r="AV4908" s="18"/>
      <c r="AW4908" s="18"/>
      <c r="AX4908" s="18"/>
      <c r="AY4908" s="18"/>
      <c r="AZ4908" s="18"/>
      <c r="BA4908" s="18"/>
      <c r="BB4908" s="18"/>
      <c r="BC4908" s="18"/>
      <c r="BD4908" s="18"/>
      <c r="BE4908" s="18"/>
      <c r="BF4908" s="18"/>
      <c r="BG4908" s="18"/>
      <c r="BH4908" s="18"/>
      <c r="BI4908" s="18"/>
      <c r="BJ4908" s="18"/>
      <c r="BK4908" s="18"/>
      <c r="BL4908" s="18"/>
      <c r="BM4908" s="18"/>
      <c r="BN4908" s="18"/>
      <c r="BO4908" s="18"/>
      <c r="BP4908" s="18"/>
      <c r="BQ4908" s="18"/>
    </row>
    <row r="4909" spans="6:69" x14ac:dyDescent="0.25">
      <c r="F4909" s="18"/>
      <c r="G4909" s="18"/>
      <c r="H4909" s="252"/>
      <c r="I4909" s="18"/>
      <c r="J4909" s="18"/>
      <c r="W4909" s="215"/>
      <c r="X4909" s="18"/>
      <c r="Y4909" s="31"/>
      <c r="Z4909" s="31"/>
      <c r="AA4909" s="43"/>
      <c r="AB4909" s="18"/>
      <c r="AC4909" s="18"/>
      <c r="AE4909" s="18"/>
      <c r="AF4909" s="18"/>
      <c r="AG4909" s="18"/>
      <c r="AI4909" s="18"/>
      <c r="AK4909" s="18"/>
      <c r="AL4909" s="18"/>
      <c r="AN4909" s="36"/>
      <c r="AO4909" s="36"/>
      <c r="AP4909" s="36"/>
      <c r="AQ4909" s="36"/>
      <c r="AR4909" s="36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G4909" s="18"/>
      <c r="BH4909" s="18"/>
      <c r="BI4909" s="18"/>
      <c r="BJ4909" s="18"/>
      <c r="BK4909" s="18"/>
      <c r="BL4909" s="18"/>
      <c r="BM4909" s="18"/>
      <c r="BN4909" s="18"/>
      <c r="BO4909" s="18"/>
      <c r="BP4909" s="18"/>
      <c r="BQ4909" s="18"/>
    </row>
    <row r="4910" spans="6:69" x14ac:dyDescent="0.25">
      <c r="F4910" s="18"/>
      <c r="G4910" s="18"/>
      <c r="H4910" s="252"/>
      <c r="I4910" s="18"/>
      <c r="J4910" s="18"/>
      <c r="W4910" s="215"/>
      <c r="X4910" s="18"/>
      <c r="Y4910" s="31"/>
      <c r="Z4910" s="31"/>
      <c r="AA4910" s="43"/>
      <c r="AB4910" s="18"/>
      <c r="AC4910" s="18"/>
      <c r="AE4910" s="18"/>
      <c r="AF4910" s="18"/>
      <c r="AG4910" s="18"/>
      <c r="AI4910" s="18"/>
      <c r="AK4910" s="18"/>
      <c r="AL4910" s="18"/>
      <c r="AN4910" s="36"/>
      <c r="AO4910" s="36"/>
      <c r="AP4910" s="36"/>
      <c r="AQ4910" s="36"/>
      <c r="AR4910" s="36"/>
      <c r="AS4910" s="18"/>
      <c r="AT4910" s="18"/>
      <c r="AU4910" s="18"/>
      <c r="AV4910" s="18"/>
      <c r="AW4910" s="18"/>
      <c r="AX4910" s="18"/>
      <c r="AY4910" s="18"/>
      <c r="AZ4910" s="18"/>
      <c r="BA4910" s="18"/>
      <c r="BB4910" s="18"/>
      <c r="BC4910" s="18"/>
      <c r="BD4910" s="18"/>
      <c r="BE4910" s="18"/>
      <c r="BF4910" s="18"/>
      <c r="BG4910" s="18"/>
      <c r="BH4910" s="18"/>
      <c r="BI4910" s="18"/>
      <c r="BJ4910" s="18"/>
      <c r="BK4910" s="18"/>
      <c r="BL4910" s="18"/>
      <c r="BM4910" s="18"/>
      <c r="BN4910" s="18"/>
      <c r="BO4910" s="18"/>
      <c r="BP4910" s="18"/>
      <c r="BQ4910" s="18"/>
    </row>
    <row r="4911" spans="6:69" x14ac:dyDescent="0.25">
      <c r="F4911" s="18"/>
      <c r="G4911" s="18"/>
      <c r="H4911" s="252"/>
      <c r="I4911" s="18"/>
      <c r="J4911" s="18"/>
      <c r="W4911" s="215"/>
      <c r="X4911" s="18"/>
      <c r="Y4911" s="31"/>
      <c r="Z4911" s="31"/>
      <c r="AA4911" s="43"/>
      <c r="AB4911" s="18"/>
      <c r="AC4911" s="18"/>
      <c r="AE4911" s="18"/>
      <c r="AF4911" s="18"/>
      <c r="AG4911" s="18"/>
      <c r="AI4911" s="18"/>
      <c r="AK4911" s="18"/>
      <c r="AL4911" s="18"/>
      <c r="AN4911" s="36"/>
      <c r="AO4911" s="36"/>
      <c r="AP4911" s="36"/>
      <c r="AQ4911" s="36"/>
      <c r="AR4911" s="36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G4911" s="18"/>
      <c r="BH4911" s="18"/>
      <c r="BI4911" s="18"/>
      <c r="BJ4911" s="18"/>
      <c r="BK4911" s="18"/>
      <c r="BL4911" s="18"/>
      <c r="BM4911" s="18"/>
      <c r="BN4911" s="18"/>
      <c r="BO4911" s="18"/>
      <c r="BP4911" s="18"/>
      <c r="BQ4911" s="18"/>
    </row>
    <row r="4912" spans="6:69" x14ac:dyDescent="0.25">
      <c r="F4912" s="18"/>
      <c r="G4912" s="18"/>
      <c r="H4912" s="252"/>
      <c r="I4912" s="18"/>
      <c r="J4912" s="18"/>
      <c r="W4912" s="215"/>
      <c r="X4912" s="18"/>
      <c r="Y4912" s="31"/>
      <c r="Z4912" s="31"/>
      <c r="AA4912" s="43"/>
      <c r="AB4912" s="18"/>
      <c r="AC4912" s="18"/>
      <c r="AE4912" s="18"/>
      <c r="AF4912" s="18"/>
      <c r="AG4912" s="18"/>
      <c r="AI4912" s="18"/>
      <c r="AK4912" s="18"/>
      <c r="AL4912" s="18"/>
      <c r="AN4912" s="36"/>
      <c r="AO4912" s="36"/>
      <c r="AP4912" s="36"/>
      <c r="AQ4912" s="36"/>
      <c r="AR4912" s="36"/>
      <c r="AS4912" s="18"/>
      <c r="AT4912" s="18"/>
      <c r="AU4912" s="18"/>
      <c r="AV4912" s="18"/>
      <c r="AW4912" s="18"/>
      <c r="AX4912" s="18"/>
      <c r="AY4912" s="18"/>
      <c r="AZ4912" s="18"/>
      <c r="BA4912" s="18"/>
      <c r="BB4912" s="18"/>
      <c r="BC4912" s="18"/>
      <c r="BD4912" s="18"/>
      <c r="BE4912" s="18"/>
      <c r="BF4912" s="18"/>
      <c r="BG4912" s="18"/>
      <c r="BH4912" s="18"/>
      <c r="BI4912" s="18"/>
      <c r="BJ4912" s="18"/>
      <c r="BK4912" s="18"/>
      <c r="BL4912" s="18"/>
      <c r="BM4912" s="18"/>
      <c r="BN4912" s="18"/>
      <c r="BO4912" s="18"/>
      <c r="BP4912" s="18"/>
      <c r="BQ4912" s="18"/>
    </row>
    <row r="4913" spans="6:69" x14ac:dyDescent="0.25">
      <c r="F4913" s="18"/>
      <c r="G4913" s="18"/>
      <c r="H4913" s="252"/>
      <c r="I4913" s="18"/>
      <c r="J4913" s="18"/>
      <c r="W4913" s="215"/>
      <c r="X4913" s="18"/>
      <c r="Y4913" s="31"/>
      <c r="Z4913" s="31"/>
      <c r="AA4913" s="43"/>
      <c r="AB4913" s="18"/>
      <c r="AC4913" s="18"/>
      <c r="AE4913" s="18"/>
      <c r="AF4913" s="18"/>
      <c r="AG4913" s="18"/>
      <c r="AI4913" s="18"/>
      <c r="AK4913" s="18"/>
      <c r="AL4913" s="18"/>
      <c r="AN4913" s="36"/>
      <c r="AO4913" s="36"/>
      <c r="AP4913" s="36"/>
      <c r="AQ4913" s="36"/>
      <c r="AR4913" s="36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G4913" s="18"/>
      <c r="BH4913" s="18"/>
      <c r="BI4913" s="18"/>
      <c r="BJ4913" s="18"/>
      <c r="BK4913" s="18"/>
      <c r="BL4913" s="18"/>
      <c r="BM4913" s="18"/>
      <c r="BN4913" s="18"/>
      <c r="BO4913" s="18"/>
      <c r="BP4913" s="18"/>
      <c r="BQ4913" s="18"/>
    </row>
    <row r="4914" spans="6:69" x14ac:dyDescent="0.25">
      <c r="F4914" s="18"/>
      <c r="G4914" s="18"/>
      <c r="H4914" s="252"/>
      <c r="I4914" s="18"/>
      <c r="J4914" s="18"/>
      <c r="W4914" s="215"/>
      <c r="X4914" s="18"/>
      <c r="Y4914" s="31"/>
      <c r="Z4914" s="31"/>
      <c r="AA4914" s="43"/>
      <c r="AB4914" s="18"/>
      <c r="AC4914" s="18"/>
      <c r="AE4914" s="18"/>
      <c r="AF4914" s="18"/>
      <c r="AG4914" s="18"/>
      <c r="AI4914" s="18"/>
      <c r="AK4914" s="18"/>
      <c r="AL4914" s="18"/>
      <c r="AN4914" s="36"/>
      <c r="AO4914" s="36"/>
      <c r="AP4914" s="36"/>
      <c r="AQ4914" s="36"/>
      <c r="AR4914" s="36"/>
      <c r="AS4914" s="18"/>
      <c r="AT4914" s="18"/>
      <c r="AU4914" s="18"/>
      <c r="AV4914" s="18"/>
      <c r="AW4914" s="18"/>
      <c r="AX4914" s="18"/>
      <c r="AY4914" s="18"/>
      <c r="AZ4914" s="18"/>
      <c r="BA4914" s="18"/>
      <c r="BB4914" s="18"/>
      <c r="BC4914" s="18"/>
      <c r="BD4914" s="18"/>
      <c r="BE4914" s="18"/>
      <c r="BF4914" s="18"/>
      <c r="BG4914" s="18"/>
      <c r="BH4914" s="18"/>
      <c r="BI4914" s="18"/>
      <c r="BJ4914" s="18"/>
      <c r="BK4914" s="18"/>
      <c r="BL4914" s="18"/>
      <c r="BM4914" s="18"/>
      <c r="BN4914" s="18"/>
      <c r="BO4914" s="18"/>
      <c r="BP4914" s="18"/>
      <c r="BQ4914" s="18"/>
    </row>
    <row r="4915" spans="6:69" x14ac:dyDescent="0.25">
      <c r="F4915" s="18"/>
      <c r="G4915" s="18"/>
      <c r="H4915" s="252"/>
      <c r="I4915" s="18"/>
      <c r="J4915" s="18"/>
      <c r="W4915" s="215"/>
      <c r="X4915" s="18"/>
      <c r="Y4915" s="31"/>
      <c r="Z4915" s="31"/>
      <c r="AA4915" s="43"/>
      <c r="AB4915" s="18"/>
      <c r="AC4915" s="18"/>
      <c r="AE4915" s="18"/>
      <c r="AF4915" s="18"/>
      <c r="AG4915" s="18"/>
      <c r="AI4915" s="18"/>
      <c r="AK4915" s="18"/>
      <c r="AL4915" s="18"/>
      <c r="AN4915" s="36"/>
      <c r="AO4915" s="36"/>
      <c r="AP4915" s="36"/>
      <c r="AQ4915" s="36"/>
      <c r="AR4915" s="36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G4915" s="18"/>
      <c r="BH4915" s="18"/>
      <c r="BI4915" s="18"/>
      <c r="BJ4915" s="18"/>
      <c r="BK4915" s="18"/>
      <c r="BL4915" s="18"/>
      <c r="BM4915" s="18"/>
      <c r="BN4915" s="18"/>
      <c r="BO4915" s="18"/>
      <c r="BP4915" s="18"/>
      <c r="BQ4915" s="18"/>
    </row>
    <row r="4916" spans="6:69" x14ac:dyDescent="0.25">
      <c r="F4916" s="18"/>
      <c r="G4916" s="18"/>
      <c r="H4916" s="252"/>
      <c r="I4916" s="18"/>
      <c r="J4916" s="18"/>
      <c r="W4916" s="215"/>
      <c r="X4916" s="18"/>
      <c r="Y4916" s="31"/>
      <c r="Z4916" s="31"/>
      <c r="AA4916" s="43"/>
      <c r="AB4916" s="18"/>
      <c r="AC4916" s="18"/>
      <c r="AE4916" s="18"/>
      <c r="AF4916" s="18"/>
      <c r="AG4916" s="18"/>
      <c r="AI4916" s="18"/>
      <c r="AK4916" s="18"/>
      <c r="AL4916" s="18"/>
      <c r="AN4916" s="36"/>
      <c r="AO4916" s="36"/>
      <c r="AP4916" s="36"/>
      <c r="AQ4916" s="36"/>
      <c r="AR4916" s="36"/>
      <c r="AS4916" s="18"/>
      <c r="AT4916" s="18"/>
      <c r="AU4916" s="18"/>
      <c r="AV4916" s="18"/>
      <c r="AW4916" s="18"/>
      <c r="AX4916" s="18"/>
      <c r="AY4916" s="18"/>
      <c r="AZ4916" s="18"/>
      <c r="BA4916" s="18"/>
      <c r="BB4916" s="18"/>
      <c r="BC4916" s="18"/>
      <c r="BD4916" s="18"/>
      <c r="BE4916" s="18"/>
      <c r="BF4916" s="18"/>
      <c r="BG4916" s="18"/>
      <c r="BH4916" s="18"/>
      <c r="BI4916" s="18"/>
      <c r="BJ4916" s="18"/>
      <c r="BK4916" s="18"/>
      <c r="BL4916" s="18"/>
      <c r="BM4916" s="18"/>
      <c r="BN4916" s="18"/>
      <c r="BO4916" s="18"/>
      <c r="BP4916" s="18"/>
      <c r="BQ4916" s="18"/>
    </row>
    <row r="4917" spans="6:69" x14ac:dyDescent="0.25">
      <c r="F4917" s="18"/>
      <c r="G4917" s="18"/>
      <c r="H4917" s="252"/>
      <c r="I4917" s="18"/>
      <c r="J4917" s="18"/>
      <c r="W4917" s="215"/>
      <c r="X4917" s="18"/>
      <c r="Y4917" s="31"/>
      <c r="Z4917" s="31"/>
      <c r="AA4917" s="43"/>
      <c r="AB4917" s="18"/>
      <c r="AC4917" s="18"/>
      <c r="AE4917" s="18"/>
      <c r="AF4917" s="18"/>
      <c r="AG4917" s="18"/>
      <c r="AI4917" s="18"/>
      <c r="AK4917" s="18"/>
      <c r="AL4917" s="18"/>
      <c r="AN4917" s="36"/>
      <c r="AO4917" s="36"/>
      <c r="AP4917" s="36"/>
      <c r="AQ4917" s="36"/>
      <c r="AR4917" s="36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G4917" s="18"/>
      <c r="BH4917" s="18"/>
      <c r="BI4917" s="18"/>
      <c r="BJ4917" s="18"/>
      <c r="BK4917" s="18"/>
      <c r="BL4917" s="18"/>
      <c r="BM4917" s="18"/>
      <c r="BN4917" s="18"/>
      <c r="BO4917" s="18"/>
      <c r="BP4917" s="18"/>
      <c r="BQ4917" s="18"/>
    </row>
    <row r="4918" spans="6:69" x14ac:dyDescent="0.25">
      <c r="F4918" s="18"/>
      <c r="G4918" s="18"/>
      <c r="H4918" s="252"/>
      <c r="I4918" s="18"/>
      <c r="J4918" s="18"/>
      <c r="W4918" s="215"/>
      <c r="X4918" s="18"/>
      <c r="Y4918" s="31"/>
      <c r="Z4918" s="31"/>
      <c r="AA4918" s="43"/>
      <c r="AB4918" s="18"/>
      <c r="AC4918" s="18"/>
      <c r="AE4918" s="18"/>
      <c r="AF4918" s="18"/>
      <c r="AG4918" s="18"/>
      <c r="AI4918" s="18"/>
      <c r="AK4918" s="18"/>
      <c r="AL4918" s="18"/>
      <c r="AN4918" s="36"/>
      <c r="AO4918" s="36"/>
      <c r="AP4918" s="36"/>
      <c r="AQ4918" s="36"/>
      <c r="AR4918" s="36"/>
      <c r="AS4918" s="18"/>
      <c r="AT4918" s="18"/>
      <c r="AU4918" s="18"/>
      <c r="AV4918" s="18"/>
      <c r="AW4918" s="18"/>
      <c r="AX4918" s="18"/>
      <c r="AY4918" s="18"/>
      <c r="AZ4918" s="18"/>
      <c r="BA4918" s="18"/>
      <c r="BB4918" s="18"/>
      <c r="BC4918" s="18"/>
      <c r="BD4918" s="18"/>
      <c r="BE4918" s="18"/>
      <c r="BF4918" s="18"/>
      <c r="BG4918" s="18"/>
      <c r="BH4918" s="18"/>
      <c r="BI4918" s="18"/>
      <c r="BJ4918" s="18"/>
      <c r="BK4918" s="18"/>
      <c r="BL4918" s="18"/>
      <c r="BM4918" s="18"/>
      <c r="BN4918" s="18"/>
      <c r="BO4918" s="18"/>
      <c r="BP4918" s="18"/>
      <c r="BQ4918" s="18"/>
    </row>
    <row r="4919" spans="6:69" x14ac:dyDescent="0.25">
      <c r="F4919" s="18"/>
      <c r="G4919" s="18"/>
      <c r="H4919" s="252"/>
      <c r="I4919" s="18"/>
      <c r="J4919" s="18"/>
      <c r="W4919" s="215"/>
      <c r="X4919" s="18"/>
      <c r="Y4919" s="31"/>
      <c r="Z4919" s="31"/>
      <c r="AA4919" s="43"/>
      <c r="AB4919" s="18"/>
      <c r="AC4919" s="18"/>
      <c r="AE4919" s="18"/>
      <c r="AF4919" s="18"/>
      <c r="AG4919" s="18"/>
      <c r="AI4919" s="18"/>
      <c r="AK4919" s="18"/>
      <c r="AL4919" s="18"/>
      <c r="AN4919" s="36"/>
      <c r="AO4919" s="36"/>
      <c r="AP4919" s="36"/>
      <c r="AQ4919" s="36"/>
      <c r="AR4919" s="36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G4919" s="18"/>
      <c r="BH4919" s="18"/>
      <c r="BI4919" s="18"/>
      <c r="BJ4919" s="18"/>
      <c r="BK4919" s="18"/>
      <c r="BL4919" s="18"/>
      <c r="BM4919" s="18"/>
      <c r="BN4919" s="18"/>
      <c r="BO4919" s="18"/>
      <c r="BP4919" s="18"/>
      <c r="BQ4919" s="18"/>
    </row>
    <row r="4920" spans="6:69" x14ac:dyDescent="0.25">
      <c r="F4920" s="18"/>
      <c r="G4920" s="18"/>
      <c r="H4920" s="252"/>
      <c r="I4920" s="18"/>
      <c r="J4920" s="18"/>
      <c r="W4920" s="215"/>
      <c r="X4920" s="18"/>
      <c r="Y4920" s="31"/>
      <c r="Z4920" s="31"/>
      <c r="AA4920" s="43"/>
      <c r="AB4920" s="18"/>
      <c r="AC4920" s="18"/>
      <c r="AE4920" s="18"/>
      <c r="AF4920" s="18"/>
      <c r="AG4920" s="18"/>
      <c r="AI4920" s="18"/>
      <c r="AK4920" s="18"/>
      <c r="AL4920" s="18"/>
      <c r="AN4920" s="36"/>
      <c r="AO4920" s="36"/>
      <c r="AP4920" s="36"/>
      <c r="AQ4920" s="36"/>
      <c r="AR4920" s="36"/>
      <c r="AS4920" s="18"/>
      <c r="AT4920" s="18"/>
      <c r="AU4920" s="18"/>
      <c r="AV4920" s="18"/>
      <c r="AW4920" s="18"/>
      <c r="AX4920" s="18"/>
      <c r="AY4920" s="18"/>
      <c r="AZ4920" s="18"/>
      <c r="BA4920" s="18"/>
      <c r="BB4920" s="18"/>
      <c r="BC4920" s="18"/>
      <c r="BD4920" s="18"/>
      <c r="BE4920" s="18"/>
      <c r="BF4920" s="18"/>
      <c r="BG4920" s="18"/>
      <c r="BH4920" s="18"/>
      <c r="BI4920" s="18"/>
      <c r="BJ4920" s="18"/>
      <c r="BK4920" s="18"/>
      <c r="BL4920" s="18"/>
      <c r="BM4920" s="18"/>
      <c r="BN4920" s="18"/>
      <c r="BO4920" s="18"/>
      <c r="BP4920" s="18"/>
      <c r="BQ4920" s="18"/>
    </row>
    <row r="4921" spans="6:69" x14ac:dyDescent="0.25">
      <c r="F4921" s="18"/>
      <c r="G4921" s="18"/>
      <c r="H4921" s="252"/>
      <c r="I4921" s="18"/>
      <c r="J4921" s="18"/>
      <c r="W4921" s="215"/>
      <c r="X4921" s="18"/>
      <c r="Y4921" s="31"/>
      <c r="Z4921" s="31"/>
      <c r="AA4921" s="43"/>
      <c r="AB4921" s="18"/>
      <c r="AC4921" s="18"/>
      <c r="AE4921" s="18"/>
      <c r="AF4921" s="18"/>
      <c r="AG4921" s="18"/>
      <c r="AI4921" s="18"/>
      <c r="AK4921" s="18"/>
      <c r="AL4921" s="18"/>
      <c r="AN4921" s="36"/>
      <c r="AO4921" s="36"/>
      <c r="AP4921" s="36"/>
      <c r="AQ4921" s="36"/>
      <c r="AR4921" s="36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G4921" s="18"/>
      <c r="BH4921" s="18"/>
      <c r="BI4921" s="18"/>
      <c r="BJ4921" s="18"/>
      <c r="BK4921" s="18"/>
      <c r="BL4921" s="18"/>
      <c r="BM4921" s="18"/>
      <c r="BN4921" s="18"/>
      <c r="BO4921" s="18"/>
      <c r="BP4921" s="18"/>
      <c r="BQ4921" s="18"/>
    </row>
    <row r="4922" spans="6:69" x14ac:dyDescent="0.25">
      <c r="F4922" s="18"/>
      <c r="G4922" s="18"/>
      <c r="H4922" s="252"/>
      <c r="I4922" s="18"/>
      <c r="J4922" s="18"/>
      <c r="W4922" s="215"/>
      <c r="X4922" s="18"/>
      <c r="Y4922" s="31"/>
      <c r="Z4922" s="31"/>
      <c r="AA4922" s="43"/>
      <c r="AB4922" s="18"/>
      <c r="AC4922" s="18"/>
      <c r="AE4922" s="18"/>
      <c r="AF4922" s="18"/>
      <c r="AG4922" s="18"/>
      <c r="AI4922" s="18"/>
      <c r="AK4922" s="18"/>
      <c r="AL4922" s="18"/>
      <c r="AN4922" s="36"/>
      <c r="AO4922" s="36"/>
      <c r="AP4922" s="36"/>
      <c r="AQ4922" s="36"/>
      <c r="AR4922" s="36"/>
      <c r="AS4922" s="18"/>
      <c r="AT4922" s="18"/>
      <c r="AU4922" s="18"/>
      <c r="AV4922" s="18"/>
      <c r="AW4922" s="18"/>
      <c r="AX4922" s="18"/>
      <c r="AY4922" s="18"/>
      <c r="AZ4922" s="18"/>
      <c r="BA4922" s="18"/>
      <c r="BB4922" s="18"/>
      <c r="BC4922" s="18"/>
      <c r="BD4922" s="18"/>
      <c r="BE4922" s="18"/>
      <c r="BF4922" s="18"/>
      <c r="BG4922" s="18"/>
      <c r="BH4922" s="18"/>
      <c r="BI4922" s="18"/>
      <c r="BJ4922" s="18"/>
      <c r="BK4922" s="18"/>
      <c r="BL4922" s="18"/>
      <c r="BM4922" s="18"/>
      <c r="BN4922" s="18"/>
      <c r="BO4922" s="18"/>
      <c r="BP4922" s="18"/>
      <c r="BQ4922" s="18"/>
    </row>
    <row r="4923" spans="6:69" x14ac:dyDescent="0.25">
      <c r="F4923" s="18"/>
      <c r="G4923" s="18"/>
      <c r="H4923" s="252"/>
      <c r="I4923" s="18"/>
      <c r="J4923" s="18"/>
      <c r="W4923" s="215"/>
      <c r="X4923" s="18"/>
      <c r="Y4923" s="31"/>
      <c r="Z4923" s="31"/>
      <c r="AA4923" s="43"/>
      <c r="AB4923" s="18"/>
      <c r="AC4923" s="18"/>
      <c r="AE4923" s="18"/>
      <c r="AF4923" s="18"/>
      <c r="AG4923" s="18"/>
      <c r="AI4923" s="18"/>
      <c r="AK4923" s="18"/>
      <c r="AL4923" s="18"/>
      <c r="AN4923" s="36"/>
      <c r="AO4923" s="36"/>
      <c r="AP4923" s="36"/>
      <c r="AQ4923" s="36"/>
      <c r="AR4923" s="36"/>
      <c r="AS4923" s="18"/>
      <c r="AT4923" s="18"/>
      <c r="AU4923" s="18"/>
      <c r="AV4923" s="18"/>
      <c r="AW4923" s="18"/>
      <c r="AX4923" s="18"/>
      <c r="AY4923" s="18"/>
      <c r="AZ4923" s="18"/>
      <c r="BA4923" s="18"/>
      <c r="BB4923" s="18"/>
      <c r="BC4923" s="18"/>
      <c r="BD4923" s="18"/>
      <c r="BE4923" s="18"/>
      <c r="BF4923" s="18"/>
      <c r="BG4923" s="18"/>
      <c r="BH4923" s="18"/>
      <c r="BI4923" s="18"/>
      <c r="BJ4923" s="18"/>
      <c r="BK4923" s="18"/>
      <c r="BL4923" s="18"/>
      <c r="BM4923" s="18"/>
      <c r="BN4923" s="18"/>
      <c r="BO4923" s="18"/>
      <c r="BP4923" s="18"/>
      <c r="BQ4923" s="18"/>
    </row>
    <row r="4924" spans="6:69" x14ac:dyDescent="0.25">
      <c r="F4924" s="18"/>
      <c r="G4924" s="18"/>
      <c r="H4924" s="252"/>
      <c r="I4924" s="18"/>
      <c r="J4924" s="18"/>
      <c r="W4924" s="215"/>
      <c r="X4924" s="18"/>
      <c r="Y4924" s="31"/>
      <c r="Z4924" s="31"/>
      <c r="AA4924" s="43"/>
      <c r="AB4924" s="18"/>
      <c r="AC4924" s="18"/>
      <c r="AE4924" s="18"/>
      <c r="AF4924" s="18"/>
      <c r="AG4924" s="18"/>
      <c r="AI4924" s="18"/>
      <c r="AK4924" s="18"/>
      <c r="AL4924" s="18"/>
      <c r="AN4924" s="36"/>
      <c r="AO4924" s="36"/>
      <c r="AP4924" s="36"/>
      <c r="AQ4924" s="36"/>
      <c r="AR4924" s="36"/>
      <c r="AS4924" s="18"/>
      <c r="AT4924" s="18"/>
      <c r="AU4924" s="18"/>
      <c r="AV4924" s="18"/>
      <c r="AW4924" s="18"/>
      <c r="AX4924" s="18"/>
      <c r="AY4924" s="18"/>
      <c r="AZ4924" s="18"/>
      <c r="BA4924" s="18"/>
      <c r="BB4924" s="18"/>
      <c r="BC4924" s="18"/>
      <c r="BD4924" s="18"/>
      <c r="BE4924" s="18"/>
      <c r="BF4924" s="18"/>
      <c r="BG4924" s="18"/>
      <c r="BH4924" s="18"/>
      <c r="BI4924" s="18"/>
      <c r="BJ4924" s="18"/>
      <c r="BK4924" s="18"/>
      <c r="BL4924" s="18"/>
      <c r="BM4924" s="18"/>
      <c r="BN4924" s="18"/>
      <c r="BO4924" s="18"/>
      <c r="BP4924" s="18"/>
      <c r="BQ4924" s="18"/>
    </row>
    <row r="4925" spans="6:69" x14ac:dyDescent="0.25">
      <c r="F4925" s="18"/>
      <c r="G4925" s="18"/>
      <c r="H4925" s="252"/>
      <c r="I4925" s="18"/>
      <c r="J4925" s="18"/>
      <c r="W4925" s="215"/>
      <c r="X4925" s="18"/>
      <c r="Y4925" s="31"/>
      <c r="Z4925" s="31"/>
      <c r="AA4925" s="43"/>
      <c r="AB4925" s="18"/>
      <c r="AC4925" s="18"/>
      <c r="AE4925" s="18"/>
      <c r="AF4925" s="18"/>
      <c r="AG4925" s="18"/>
      <c r="AI4925" s="18"/>
      <c r="AK4925" s="18"/>
      <c r="AL4925" s="18"/>
      <c r="AN4925" s="36"/>
      <c r="AO4925" s="36"/>
      <c r="AP4925" s="36"/>
      <c r="AQ4925" s="36"/>
      <c r="AR4925" s="36"/>
      <c r="AS4925" s="18"/>
      <c r="AT4925" s="18"/>
      <c r="AU4925" s="18"/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G4925" s="18"/>
      <c r="BH4925" s="18"/>
      <c r="BI4925" s="18"/>
      <c r="BJ4925" s="18"/>
      <c r="BK4925" s="18"/>
      <c r="BL4925" s="18"/>
      <c r="BM4925" s="18"/>
      <c r="BN4925" s="18"/>
      <c r="BO4925" s="18"/>
      <c r="BP4925" s="18"/>
      <c r="BQ4925" s="18"/>
    </row>
    <row r="4926" spans="6:69" x14ac:dyDescent="0.25">
      <c r="F4926" s="18"/>
      <c r="G4926" s="18"/>
      <c r="H4926" s="252"/>
      <c r="I4926" s="18"/>
      <c r="J4926" s="18"/>
      <c r="W4926" s="215"/>
      <c r="X4926" s="18"/>
      <c r="Y4926" s="31"/>
      <c r="Z4926" s="31"/>
      <c r="AA4926" s="43"/>
      <c r="AB4926" s="18"/>
      <c r="AC4926" s="18"/>
      <c r="AE4926" s="18"/>
      <c r="AF4926" s="18"/>
      <c r="AG4926" s="18"/>
      <c r="AI4926" s="18"/>
      <c r="AK4926" s="18"/>
      <c r="AL4926" s="18"/>
      <c r="AN4926" s="36"/>
      <c r="AO4926" s="36"/>
      <c r="AP4926" s="36"/>
      <c r="AQ4926" s="36"/>
      <c r="AR4926" s="36"/>
      <c r="AS4926" s="18"/>
      <c r="AT4926" s="18"/>
      <c r="AU4926" s="18"/>
      <c r="AV4926" s="18"/>
      <c r="AW4926" s="18"/>
      <c r="AX4926" s="18"/>
      <c r="AY4926" s="18"/>
      <c r="AZ4926" s="18"/>
      <c r="BA4926" s="18"/>
      <c r="BB4926" s="18"/>
      <c r="BC4926" s="18"/>
      <c r="BD4926" s="18"/>
      <c r="BE4926" s="18"/>
      <c r="BF4926" s="18"/>
      <c r="BG4926" s="18"/>
      <c r="BH4926" s="18"/>
      <c r="BI4926" s="18"/>
      <c r="BJ4926" s="18"/>
      <c r="BK4926" s="18"/>
      <c r="BL4926" s="18"/>
      <c r="BM4926" s="18"/>
      <c r="BN4926" s="18"/>
      <c r="BO4926" s="18"/>
      <c r="BP4926" s="18"/>
      <c r="BQ4926" s="18"/>
    </row>
    <row r="4927" spans="6:69" x14ac:dyDescent="0.25">
      <c r="F4927" s="18"/>
      <c r="G4927" s="18"/>
      <c r="H4927" s="252"/>
      <c r="I4927" s="18"/>
      <c r="J4927" s="18"/>
      <c r="W4927" s="215"/>
      <c r="X4927" s="18"/>
      <c r="Y4927" s="31"/>
      <c r="Z4927" s="31"/>
      <c r="AA4927" s="43"/>
      <c r="AB4927" s="18"/>
      <c r="AC4927" s="18"/>
      <c r="AE4927" s="18"/>
      <c r="AF4927" s="18"/>
      <c r="AG4927" s="18"/>
      <c r="AI4927" s="18"/>
      <c r="AK4927" s="18"/>
      <c r="AL4927" s="18"/>
      <c r="AN4927" s="36"/>
      <c r="AO4927" s="36"/>
      <c r="AP4927" s="36"/>
      <c r="AQ4927" s="36"/>
      <c r="AR4927" s="36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G4927" s="18"/>
      <c r="BH4927" s="18"/>
      <c r="BI4927" s="18"/>
      <c r="BJ4927" s="18"/>
      <c r="BK4927" s="18"/>
      <c r="BL4927" s="18"/>
      <c r="BM4927" s="18"/>
      <c r="BN4927" s="18"/>
      <c r="BO4927" s="18"/>
      <c r="BP4927" s="18"/>
      <c r="BQ4927" s="18"/>
    </row>
    <row r="4928" spans="6:69" x14ac:dyDescent="0.25">
      <c r="F4928" s="18"/>
      <c r="G4928" s="18"/>
      <c r="H4928" s="252"/>
      <c r="I4928" s="18"/>
      <c r="J4928" s="18"/>
      <c r="W4928" s="215"/>
      <c r="X4928" s="18"/>
      <c r="Y4928" s="31"/>
      <c r="Z4928" s="31"/>
      <c r="AA4928" s="43"/>
      <c r="AB4928" s="18"/>
      <c r="AC4928" s="18"/>
      <c r="AE4928" s="18"/>
      <c r="AF4928" s="18"/>
      <c r="AG4928" s="18"/>
      <c r="AI4928" s="18"/>
      <c r="AK4928" s="18"/>
      <c r="AL4928" s="18"/>
      <c r="AN4928" s="36"/>
      <c r="AO4928" s="36"/>
      <c r="AP4928" s="36"/>
      <c r="AQ4928" s="36"/>
      <c r="AR4928" s="36"/>
      <c r="AS4928" s="18"/>
      <c r="AT4928" s="18"/>
      <c r="AU4928" s="18"/>
      <c r="AV4928" s="18"/>
      <c r="AW4928" s="18"/>
      <c r="AX4928" s="18"/>
      <c r="AY4928" s="18"/>
      <c r="AZ4928" s="18"/>
      <c r="BA4928" s="18"/>
      <c r="BB4928" s="18"/>
      <c r="BC4928" s="18"/>
      <c r="BD4928" s="18"/>
      <c r="BE4928" s="18"/>
      <c r="BF4928" s="18"/>
      <c r="BG4928" s="18"/>
      <c r="BH4928" s="18"/>
      <c r="BI4928" s="18"/>
      <c r="BJ4928" s="18"/>
      <c r="BK4928" s="18"/>
      <c r="BL4928" s="18"/>
      <c r="BM4928" s="18"/>
      <c r="BN4928" s="18"/>
      <c r="BO4928" s="18"/>
      <c r="BP4928" s="18"/>
      <c r="BQ4928" s="18"/>
    </row>
    <row r="4929" spans="6:69" x14ac:dyDescent="0.25">
      <c r="F4929" s="18"/>
      <c r="G4929" s="18"/>
      <c r="H4929" s="252"/>
      <c r="I4929" s="18"/>
      <c r="J4929" s="18"/>
      <c r="W4929" s="215"/>
      <c r="X4929" s="18"/>
      <c r="Y4929" s="31"/>
      <c r="Z4929" s="31"/>
      <c r="AA4929" s="43"/>
      <c r="AB4929" s="18"/>
      <c r="AC4929" s="18"/>
      <c r="AE4929" s="18"/>
      <c r="AF4929" s="18"/>
      <c r="AG4929" s="18"/>
      <c r="AI4929" s="18"/>
      <c r="AK4929" s="18"/>
      <c r="AL4929" s="18"/>
      <c r="AN4929" s="36"/>
      <c r="AO4929" s="36"/>
      <c r="AP4929" s="36"/>
      <c r="AQ4929" s="36"/>
      <c r="AR4929" s="36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G4929" s="18"/>
      <c r="BH4929" s="18"/>
      <c r="BI4929" s="18"/>
      <c r="BJ4929" s="18"/>
      <c r="BK4929" s="18"/>
      <c r="BL4929" s="18"/>
      <c r="BM4929" s="18"/>
      <c r="BN4929" s="18"/>
      <c r="BO4929" s="18"/>
      <c r="BP4929" s="18"/>
      <c r="BQ4929" s="18"/>
    </row>
    <row r="4930" spans="6:69" x14ac:dyDescent="0.25">
      <c r="F4930" s="18"/>
      <c r="G4930" s="18"/>
      <c r="H4930" s="252"/>
      <c r="I4930" s="18"/>
      <c r="J4930" s="18"/>
      <c r="W4930" s="215"/>
      <c r="X4930" s="18"/>
      <c r="Y4930" s="31"/>
      <c r="Z4930" s="31"/>
      <c r="AA4930" s="43"/>
      <c r="AB4930" s="18"/>
      <c r="AC4930" s="18"/>
      <c r="AE4930" s="18"/>
      <c r="AF4930" s="18"/>
      <c r="AG4930" s="18"/>
      <c r="AI4930" s="18"/>
      <c r="AK4930" s="18"/>
      <c r="AL4930" s="18"/>
      <c r="AN4930" s="36"/>
      <c r="AO4930" s="36"/>
      <c r="AP4930" s="36"/>
      <c r="AQ4930" s="36"/>
      <c r="AR4930" s="36"/>
      <c r="AS4930" s="18"/>
      <c r="AT4930" s="18"/>
      <c r="AU4930" s="18"/>
      <c r="AV4930" s="18"/>
      <c r="AW4930" s="18"/>
      <c r="AX4930" s="18"/>
      <c r="AY4930" s="18"/>
      <c r="AZ4930" s="18"/>
      <c r="BA4930" s="18"/>
      <c r="BB4930" s="18"/>
      <c r="BC4930" s="18"/>
      <c r="BD4930" s="18"/>
      <c r="BE4930" s="18"/>
      <c r="BF4930" s="18"/>
      <c r="BG4930" s="18"/>
      <c r="BH4930" s="18"/>
      <c r="BI4930" s="18"/>
      <c r="BJ4930" s="18"/>
      <c r="BK4930" s="18"/>
      <c r="BL4930" s="18"/>
      <c r="BM4930" s="18"/>
      <c r="BN4930" s="18"/>
      <c r="BO4930" s="18"/>
      <c r="BP4930" s="18"/>
      <c r="BQ4930" s="18"/>
    </row>
    <row r="4931" spans="6:69" x14ac:dyDescent="0.25">
      <c r="F4931" s="18"/>
      <c r="G4931" s="18"/>
      <c r="H4931" s="252"/>
      <c r="I4931" s="18"/>
      <c r="J4931" s="18"/>
      <c r="W4931" s="215"/>
      <c r="X4931" s="18"/>
      <c r="Y4931" s="31"/>
      <c r="Z4931" s="31"/>
      <c r="AA4931" s="43"/>
      <c r="AB4931" s="18"/>
      <c r="AC4931" s="18"/>
      <c r="AE4931" s="18"/>
      <c r="AF4931" s="18"/>
      <c r="AG4931" s="18"/>
      <c r="AI4931" s="18"/>
      <c r="AK4931" s="18"/>
      <c r="AL4931" s="18"/>
      <c r="AN4931" s="36"/>
      <c r="AO4931" s="36"/>
      <c r="AP4931" s="36"/>
      <c r="AQ4931" s="36"/>
      <c r="AR4931" s="36"/>
      <c r="AS4931" s="18"/>
      <c r="AT4931" s="18"/>
      <c r="AU4931" s="18"/>
      <c r="AV4931" s="18"/>
      <c r="AW4931" s="18"/>
      <c r="AX4931" s="18"/>
      <c r="AY4931" s="18"/>
      <c r="AZ4931" s="18"/>
      <c r="BA4931" s="18"/>
      <c r="BB4931" s="18"/>
      <c r="BC4931" s="18"/>
      <c r="BD4931" s="18"/>
      <c r="BE4931" s="18"/>
      <c r="BF4931" s="18"/>
      <c r="BG4931" s="18"/>
      <c r="BH4931" s="18"/>
      <c r="BI4931" s="18"/>
      <c r="BJ4931" s="18"/>
      <c r="BK4931" s="18"/>
      <c r="BL4931" s="18"/>
      <c r="BM4931" s="18"/>
      <c r="BN4931" s="18"/>
      <c r="BO4931" s="18"/>
      <c r="BP4931" s="18"/>
      <c r="BQ4931" s="18"/>
    </row>
    <row r="4932" spans="6:69" x14ac:dyDescent="0.25">
      <c r="F4932" s="18"/>
      <c r="G4932" s="18"/>
      <c r="H4932" s="252"/>
      <c r="I4932" s="18"/>
      <c r="J4932" s="18"/>
      <c r="W4932" s="215"/>
      <c r="X4932" s="18"/>
      <c r="Y4932" s="31"/>
      <c r="Z4932" s="31"/>
      <c r="AA4932" s="43"/>
      <c r="AB4932" s="18"/>
      <c r="AC4932" s="18"/>
      <c r="AE4932" s="18"/>
      <c r="AF4932" s="18"/>
      <c r="AG4932" s="18"/>
      <c r="AI4932" s="18"/>
      <c r="AK4932" s="18"/>
      <c r="AL4932" s="18"/>
      <c r="AN4932" s="36"/>
      <c r="AO4932" s="36"/>
      <c r="AP4932" s="36"/>
      <c r="AQ4932" s="36"/>
      <c r="AR4932" s="36"/>
      <c r="AS4932" s="18"/>
      <c r="AT4932" s="18"/>
      <c r="AU4932" s="18"/>
      <c r="AV4932" s="18"/>
      <c r="AW4932" s="18"/>
      <c r="AX4932" s="18"/>
      <c r="AY4932" s="18"/>
      <c r="AZ4932" s="18"/>
      <c r="BA4932" s="18"/>
      <c r="BB4932" s="18"/>
      <c r="BC4932" s="18"/>
      <c r="BD4932" s="18"/>
      <c r="BE4932" s="18"/>
      <c r="BF4932" s="18"/>
      <c r="BG4932" s="18"/>
      <c r="BH4932" s="18"/>
      <c r="BI4932" s="18"/>
      <c r="BJ4932" s="18"/>
      <c r="BK4932" s="18"/>
      <c r="BL4932" s="18"/>
      <c r="BM4932" s="18"/>
      <c r="BN4932" s="18"/>
      <c r="BO4932" s="18"/>
      <c r="BP4932" s="18"/>
      <c r="BQ4932" s="18"/>
    </row>
    <row r="4933" spans="6:69" x14ac:dyDescent="0.25">
      <c r="F4933" s="18"/>
      <c r="G4933" s="18"/>
      <c r="H4933" s="252"/>
      <c r="I4933" s="18"/>
      <c r="J4933" s="18"/>
      <c r="W4933" s="215"/>
      <c r="X4933" s="18"/>
      <c r="Y4933" s="31"/>
      <c r="Z4933" s="31"/>
      <c r="AA4933" s="43"/>
      <c r="AB4933" s="18"/>
      <c r="AC4933" s="18"/>
      <c r="AE4933" s="18"/>
      <c r="AF4933" s="18"/>
      <c r="AG4933" s="18"/>
      <c r="AI4933" s="18"/>
      <c r="AK4933" s="18"/>
      <c r="AL4933" s="18"/>
      <c r="AN4933" s="36"/>
      <c r="AO4933" s="36"/>
      <c r="AP4933" s="36"/>
      <c r="AQ4933" s="36"/>
      <c r="AR4933" s="36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G4933" s="18"/>
      <c r="BH4933" s="18"/>
      <c r="BI4933" s="18"/>
      <c r="BJ4933" s="18"/>
      <c r="BK4933" s="18"/>
      <c r="BL4933" s="18"/>
      <c r="BM4933" s="18"/>
      <c r="BN4933" s="18"/>
      <c r="BO4933" s="18"/>
      <c r="BP4933" s="18"/>
      <c r="BQ4933" s="18"/>
    </row>
    <row r="4934" spans="6:69" x14ac:dyDescent="0.25">
      <c r="F4934" s="18"/>
      <c r="G4934" s="18"/>
      <c r="H4934" s="252"/>
      <c r="I4934" s="18"/>
      <c r="J4934" s="18"/>
      <c r="W4934" s="215"/>
      <c r="X4934" s="18"/>
      <c r="Y4934" s="31"/>
      <c r="Z4934" s="31"/>
      <c r="AA4934" s="43"/>
      <c r="AB4934" s="18"/>
      <c r="AC4934" s="18"/>
      <c r="AE4934" s="18"/>
      <c r="AF4934" s="18"/>
      <c r="AG4934" s="18"/>
      <c r="AI4934" s="18"/>
      <c r="AK4934" s="18"/>
      <c r="AL4934" s="18"/>
      <c r="AN4934" s="36"/>
      <c r="AO4934" s="36"/>
      <c r="AP4934" s="36"/>
      <c r="AQ4934" s="36"/>
      <c r="AR4934" s="36"/>
      <c r="AS4934" s="18"/>
      <c r="AT4934" s="18"/>
      <c r="AU4934" s="18"/>
      <c r="AV4934" s="18"/>
      <c r="AW4934" s="18"/>
      <c r="AX4934" s="18"/>
      <c r="AY4934" s="18"/>
      <c r="AZ4934" s="18"/>
      <c r="BA4934" s="18"/>
      <c r="BB4934" s="18"/>
      <c r="BC4934" s="18"/>
      <c r="BD4934" s="18"/>
      <c r="BE4934" s="18"/>
      <c r="BF4934" s="18"/>
      <c r="BG4934" s="18"/>
      <c r="BH4934" s="18"/>
      <c r="BI4934" s="18"/>
      <c r="BJ4934" s="18"/>
      <c r="BK4934" s="18"/>
      <c r="BL4934" s="18"/>
      <c r="BM4934" s="18"/>
      <c r="BN4934" s="18"/>
      <c r="BO4934" s="18"/>
      <c r="BP4934" s="18"/>
      <c r="BQ4934" s="18"/>
    </row>
    <row r="4935" spans="6:69" x14ac:dyDescent="0.25">
      <c r="F4935" s="18"/>
      <c r="G4935" s="18"/>
      <c r="H4935" s="252"/>
      <c r="I4935" s="18"/>
      <c r="J4935" s="18"/>
      <c r="W4935" s="215"/>
      <c r="X4935" s="18"/>
      <c r="Y4935" s="31"/>
      <c r="Z4935" s="31"/>
      <c r="AA4935" s="43"/>
      <c r="AB4935" s="18"/>
      <c r="AC4935" s="18"/>
      <c r="AE4935" s="18"/>
      <c r="AF4935" s="18"/>
      <c r="AG4935" s="18"/>
      <c r="AI4935" s="18"/>
      <c r="AK4935" s="18"/>
      <c r="AL4935" s="18"/>
      <c r="AN4935" s="36"/>
      <c r="AO4935" s="36"/>
      <c r="AP4935" s="36"/>
      <c r="AQ4935" s="36"/>
      <c r="AR4935" s="36"/>
      <c r="AS4935" s="18"/>
      <c r="AT4935" s="18"/>
      <c r="AU4935" s="18"/>
      <c r="AV4935" s="18"/>
      <c r="AW4935" s="18"/>
      <c r="AX4935" s="18"/>
      <c r="AY4935" s="18"/>
      <c r="AZ4935" s="18"/>
      <c r="BA4935" s="18"/>
      <c r="BB4935" s="18"/>
      <c r="BC4935" s="18"/>
      <c r="BD4935" s="18"/>
      <c r="BE4935" s="18"/>
      <c r="BF4935" s="18"/>
      <c r="BG4935" s="18"/>
      <c r="BH4935" s="18"/>
      <c r="BI4935" s="18"/>
      <c r="BJ4935" s="18"/>
      <c r="BK4935" s="18"/>
      <c r="BL4935" s="18"/>
      <c r="BM4935" s="18"/>
      <c r="BN4935" s="18"/>
      <c r="BO4935" s="18"/>
      <c r="BP4935" s="18"/>
      <c r="BQ4935" s="18"/>
    </row>
    <row r="4936" spans="6:69" x14ac:dyDescent="0.25">
      <c r="F4936" s="18"/>
      <c r="G4936" s="18"/>
      <c r="H4936" s="252"/>
      <c r="I4936" s="18"/>
      <c r="J4936" s="18"/>
      <c r="W4936" s="215"/>
      <c r="X4936" s="18"/>
      <c r="Y4936" s="31"/>
      <c r="Z4936" s="31"/>
      <c r="AA4936" s="43"/>
      <c r="AB4936" s="18"/>
      <c r="AC4936" s="18"/>
      <c r="AE4936" s="18"/>
      <c r="AF4936" s="18"/>
      <c r="AG4936" s="18"/>
      <c r="AI4936" s="18"/>
      <c r="AK4936" s="18"/>
      <c r="AL4936" s="18"/>
      <c r="AN4936" s="36"/>
      <c r="AO4936" s="36"/>
      <c r="AP4936" s="36"/>
      <c r="AQ4936" s="36"/>
      <c r="AR4936" s="36"/>
      <c r="AS4936" s="18"/>
      <c r="AT4936" s="18"/>
      <c r="AU4936" s="18"/>
      <c r="AV4936" s="18"/>
      <c r="AW4936" s="18"/>
      <c r="AX4936" s="18"/>
      <c r="AY4936" s="18"/>
      <c r="AZ4936" s="18"/>
      <c r="BA4936" s="18"/>
      <c r="BB4936" s="18"/>
      <c r="BC4936" s="18"/>
      <c r="BD4936" s="18"/>
      <c r="BE4936" s="18"/>
      <c r="BF4936" s="18"/>
      <c r="BG4936" s="18"/>
      <c r="BH4936" s="18"/>
      <c r="BI4936" s="18"/>
      <c r="BJ4936" s="18"/>
      <c r="BK4936" s="18"/>
      <c r="BL4936" s="18"/>
      <c r="BM4936" s="18"/>
      <c r="BN4936" s="18"/>
      <c r="BO4936" s="18"/>
      <c r="BP4936" s="18"/>
      <c r="BQ4936" s="18"/>
    </row>
    <row r="4937" spans="6:69" x14ac:dyDescent="0.25">
      <c r="F4937" s="18"/>
      <c r="G4937" s="18"/>
      <c r="H4937" s="252"/>
      <c r="I4937" s="18"/>
      <c r="J4937" s="18"/>
      <c r="W4937" s="215"/>
      <c r="X4937" s="18"/>
      <c r="Y4937" s="31"/>
      <c r="Z4937" s="31"/>
      <c r="AA4937" s="43"/>
      <c r="AB4937" s="18"/>
      <c r="AC4937" s="18"/>
      <c r="AE4937" s="18"/>
      <c r="AF4937" s="18"/>
      <c r="AG4937" s="18"/>
      <c r="AI4937" s="18"/>
      <c r="AK4937" s="18"/>
      <c r="AL4937" s="18"/>
      <c r="AN4937" s="36"/>
      <c r="AO4937" s="36"/>
      <c r="AP4937" s="36"/>
      <c r="AQ4937" s="36"/>
      <c r="AR4937" s="36"/>
      <c r="AS4937" s="18"/>
      <c r="AT4937" s="18"/>
      <c r="AU4937" s="18"/>
      <c r="AV4937" s="18"/>
      <c r="AW4937" s="18"/>
      <c r="AX4937" s="18"/>
      <c r="AY4937" s="18"/>
      <c r="AZ4937" s="18"/>
      <c r="BA4937" s="18"/>
      <c r="BB4937" s="18"/>
      <c r="BC4937" s="18"/>
      <c r="BD4937" s="18"/>
      <c r="BE4937" s="18"/>
      <c r="BF4937" s="18"/>
      <c r="BG4937" s="18"/>
      <c r="BH4937" s="18"/>
      <c r="BI4937" s="18"/>
      <c r="BJ4937" s="18"/>
      <c r="BK4937" s="18"/>
      <c r="BL4937" s="18"/>
      <c r="BM4937" s="18"/>
      <c r="BN4937" s="18"/>
      <c r="BO4937" s="18"/>
      <c r="BP4937" s="18"/>
      <c r="BQ4937" s="18"/>
    </row>
    <row r="4938" spans="6:69" x14ac:dyDescent="0.25">
      <c r="F4938" s="18"/>
      <c r="G4938" s="18"/>
      <c r="H4938" s="252"/>
      <c r="I4938" s="18"/>
      <c r="J4938" s="18"/>
      <c r="W4938" s="215"/>
      <c r="X4938" s="18"/>
      <c r="Y4938" s="31"/>
      <c r="Z4938" s="31"/>
      <c r="AA4938" s="43"/>
      <c r="AB4938" s="18"/>
      <c r="AC4938" s="18"/>
      <c r="AE4938" s="18"/>
      <c r="AF4938" s="18"/>
      <c r="AG4938" s="18"/>
      <c r="AI4938" s="18"/>
      <c r="AK4938" s="18"/>
      <c r="AL4938" s="18"/>
      <c r="AN4938" s="36"/>
      <c r="AO4938" s="36"/>
      <c r="AP4938" s="36"/>
      <c r="AQ4938" s="36"/>
      <c r="AR4938" s="36"/>
      <c r="AS4938" s="18"/>
      <c r="AT4938" s="18"/>
      <c r="AU4938" s="18"/>
      <c r="AV4938" s="18"/>
      <c r="AW4938" s="18"/>
      <c r="AX4938" s="18"/>
      <c r="AY4938" s="18"/>
      <c r="AZ4938" s="18"/>
      <c r="BA4938" s="18"/>
      <c r="BB4938" s="18"/>
      <c r="BC4938" s="18"/>
      <c r="BD4938" s="18"/>
      <c r="BE4938" s="18"/>
      <c r="BF4938" s="18"/>
      <c r="BG4938" s="18"/>
      <c r="BH4938" s="18"/>
      <c r="BI4938" s="18"/>
      <c r="BJ4938" s="18"/>
      <c r="BK4938" s="18"/>
      <c r="BL4938" s="18"/>
      <c r="BM4938" s="18"/>
      <c r="BN4938" s="18"/>
      <c r="BO4938" s="18"/>
      <c r="BP4938" s="18"/>
      <c r="BQ4938" s="18"/>
    </row>
    <row r="4939" spans="6:69" x14ac:dyDescent="0.25">
      <c r="F4939" s="18"/>
      <c r="G4939" s="18"/>
      <c r="H4939" s="252"/>
      <c r="I4939" s="18"/>
      <c r="J4939" s="18"/>
      <c r="W4939" s="215"/>
      <c r="X4939" s="18"/>
      <c r="Y4939" s="31"/>
      <c r="Z4939" s="31"/>
      <c r="AA4939" s="43"/>
      <c r="AB4939" s="18"/>
      <c r="AC4939" s="18"/>
      <c r="AE4939" s="18"/>
      <c r="AF4939" s="18"/>
      <c r="AG4939" s="18"/>
      <c r="AI4939" s="18"/>
      <c r="AK4939" s="18"/>
      <c r="AL4939" s="18"/>
      <c r="AN4939" s="36"/>
      <c r="AO4939" s="36"/>
      <c r="AP4939" s="36"/>
      <c r="AQ4939" s="36"/>
      <c r="AR4939" s="36"/>
      <c r="AS4939" s="18"/>
      <c r="AT4939" s="18"/>
      <c r="AU4939" s="18"/>
      <c r="AV4939" s="18"/>
      <c r="AW4939" s="18"/>
      <c r="AX4939" s="18"/>
      <c r="AY4939" s="18"/>
      <c r="AZ4939" s="18"/>
      <c r="BA4939" s="18"/>
      <c r="BB4939" s="18"/>
      <c r="BC4939" s="18"/>
      <c r="BD4939" s="18"/>
      <c r="BE4939" s="18"/>
      <c r="BF4939" s="18"/>
      <c r="BG4939" s="18"/>
      <c r="BH4939" s="18"/>
      <c r="BI4939" s="18"/>
      <c r="BJ4939" s="18"/>
      <c r="BK4939" s="18"/>
      <c r="BL4939" s="18"/>
      <c r="BM4939" s="18"/>
      <c r="BN4939" s="18"/>
      <c r="BO4939" s="18"/>
      <c r="BP4939" s="18"/>
      <c r="BQ4939" s="18"/>
    </row>
    <row r="4940" spans="6:69" x14ac:dyDescent="0.25">
      <c r="F4940" s="18"/>
      <c r="G4940" s="18"/>
      <c r="H4940" s="252"/>
      <c r="I4940" s="18"/>
      <c r="J4940" s="18"/>
      <c r="W4940" s="215"/>
      <c r="X4940" s="18"/>
      <c r="Y4940" s="31"/>
      <c r="Z4940" s="31"/>
      <c r="AA4940" s="43"/>
      <c r="AB4940" s="18"/>
      <c r="AC4940" s="18"/>
      <c r="AE4940" s="18"/>
      <c r="AF4940" s="18"/>
      <c r="AG4940" s="18"/>
      <c r="AI4940" s="18"/>
      <c r="AK4940" s="18"/>
      <c r="AL4940" s="18"/>
      <c r="AN4940" s="36"/>
      <c r="AO4940" s="36"/>
      <c r="AP4940" s="36"/>
      <c r="AQ4940" s="36"/>
      <c r="AR4940" s="36"/>
      <c r="AS4940" s="18"/>
      <c r="AT4940" s="18"/>
      <c r="AU4940" s="18"/>
      <c r="AV4940" s="18"/>
      <c r="AW4940" s="18"/>
      <c r="AX4940" s="18"/>
      <c r="AY4940" s="18"/>
      <c r="AZ4940" s="18"/>
      <c r="BA4940" s="18"/>
      <c r="BB4940" s="18"/>
      <c r="BC4940" s="18"/>
      <c r="BD4940" s="18"/>
      <c r="BE4940" s="18"/>
      <c r="BF4940" s="18"/>
      <c r="BG4940" s="18"/>
      <c r="BH4940" s="18"/>
      <c r="BI4940" s="18"/>
      <c r="BJ4940" s="18"/>
      <c r="BK4940" s="18"/>
      <c r="BL4940" s="18"/>
      <c r="BM4940" s="18"/>
      <c r="BN4940" s="18"/>
      <c r="BO4940" s="18"/>
      <c r="BP4940" s="18"/>
      <c r="BQ4940" s="18"/>
    </row>
    <row r="4941" spans="6:69" x14ac:dyDescent="0.25">
      <c r="F4941" s="18"/>
      <c r="G4941" s="18"/>
      <c r="H4941" s="252"/>
      <c r="I4941" s="18"/>
      <c r="J4941" s="18"/>
      <c r="W4941" s="215"/>
      <c r="X4941" s="18"/>
      <c r="Y4941" s="31"/>
      <c r="Z4941" s="31"/>
      <c r="AA4941" s="43"/>
      <c r="AB4941" s="18"/>
      <c r="AC4941" s="18"/>
      <c r="AE4941" s="18"/>
      <c r="AF4941" s="18"/>
      <c r="AG4941" s="18"/>
      <c r="AI4941" s="18"/>
      <c r="AK4941" s="18"/>
      <c r="AL4941" s="18"/>
      <c r="AN4941" s="36"/>
      <c r="AO4941" s="36"/>
      <c r="AP4941" s="36"/>
      <c r="AQ4941" s="36"/>
      <c r="AR4941" s="36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G4941" s="18"/>
      <c r="BH4941" s="18"/>
      <c r="BI4941" s="18"/>
      <c r="BJ4941" s="18"/>
      <c r="BK4941" s="18"/>
      <c r="BL4941" s="18"/>
      <c r="BM4941" s="18"/>
      <c r="BN4941" s="18"/>
      <c r="BO4941" s="18"/>
      <c r="BP4941" s="18"/>
      <c r="BQ4941" s="18"/>
    </row>
    <row r="4942" spans="6:69" x14ac:dyDescent="0.25">
      <c r="F4942" s="18"/>
      <c r="G4942" s="18"/>
      <c r="H4942" s="252"/>
      <c r="I4942" s="18"/>
      <c r="J4942" s="18"/>
      <c r="W4942" s="215"/>
      <c r="X4942" s="18"/>
      <c r="Y4942" s="31"/>
      <c r="Z4942" s="31"/>
      <c r="AA4942" s="43"/>
      <c r="AB4942" s="18"/>
      <c r="AC4942" s="18"/>
      <c r="AE4942" s="18"/>
      <c r="AF4942" s="18"/>
      <c r="AG4942" s="18"/>
      <c r="AI4942" s="18"/>
      <c r="AK4942" s="18"/>
      <c r="AL4942" s="18"/>
      <c r="AN4942" s="36"/>
      <c r="AO4942" s="36"/>
      <c r="AP4942" s="36"/>
      <c r="AQ4942" s="36"/>
      <c r="AR4942" s="36"/>
      <c r="AS4942" s="18"/>
      <c r="AT4942" s="18"/>
      <c r="AU4942" s="18"/>
      <c r="AV4942" s="18"/>
      <c r="AW4942" s="18"/>
      <c r="AX4942" s="18"/>
      <c r="AY4942" s="18"/>
      <c r="AZ4942" s="18"/>
      <c r="BA4942" s="18"/>
      <c r="BB4942" s="18"/>
      <c r="BC4942" s="18"/>
      <c r="BD4942" s="18"/>
      <c r="BE4942" s="18"/>
      <c r="BF4942" s="18"/>
      <c r="BG4942" s="18"/>
      <c r="BH4942" s="18"/>
      <c r="BI4942" s="18"/>
      <c r="BJ4942" s="18"/>
      <c r="BK4942" s="18"/>
      <c r="BL4942" s="18"/>
      <c r="BM4942" s="18"/>
      <c r="BN4942" s="18"/>
      <c r="BO4942" s="18"/>
      <c r="BP4942" s="18"/>
      <c r="BQ4942" s="18"/>
    </row>
    <row r="4943" spans="6:69" x14ac:dyDescent="0.25">
      <c r="F4943" s="18"/>
      <c r="G4943" s="18"/>
      <c r="H4943" s="252"/>
      <c r="I4943" s="18"/>
      <c r="J4943" s="18"/>
      <c r="W4943" s="215"/>
      <c r="X4943" s="18"/>
      <c r="Y4943" s="31"/>
      <c r="Z4943" s="31"/>
      <c r="AA4943" s="43"/>
      <c r="AB4943" s="18"/>
      <c r="AC4943" s="18"/>
      <c r="AE4943" s="18"/>
      <c r="AF4943" s="18"/>
      <c r="AG4943" s="18"/>
      <c r="AI4943" s="18"/>
      <c r="AK4943" s="18"/>
      <c r="AL4943" s="18"/>
      <c r="AN4943" s="36"/>
      <c r="AO4943" s="36"/>
      <c r="AP4943" s="36"/>
      <c r="AQ4943" s="36"/>
      <c r="AR4943" s="36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G4943" s="18"/>
      <c r="BH4943" s="18"/>
      <c r="BI4943" s="18"/>
      <c r="BJ4943" s="18"/>
      <c r="BK4943" s="18"/>
      <c r="BL4943" s="18"/>
      <c r="BM4943" s="18"/>
      <c r="BN4943" s="18"/>
      <c r="BO4943" s="18"/>
      <c r="BP4943" s="18"/>
      <c r="BQ4943" s="18"/>
    </row>
    <row r="4944" spans="6:69" x14ac:dyDescent="0.25">
      <c r="F4944" s="18"/>
      <c r="G4944" s="18"/>
      <c r="H4944" s="252"/>
      <c r="I4944" s="18"/>
      <c r="J4944" s="18"/>
      <c r="W4944" s="215"/>
      <c r="X4944" s="18"/>
      <c r="Y4944" s="31"/>
      <c r="Z4944" s="31"/>
      <c r="AA4944" s="43"/>
      <c r="AB4944" s="18"/>
      <c r="AC4944" s="18"/>
      <c r="AE4944" s="18"/>
      <c r="AF4944" s="18"/>
      <c r="AG4944" s="18"/>
      <c r="AI4944" s="18"/>
      <c r="AK4944" s="18"/>
      <c r="AL4944" s="18"/>
      <c r="AN4944" s="36"/>
      <c r="AO4944" s="36"/>
      <c r="AP4944" s="36"/>
      <c r="AQ4944" s="36"/>
      <c r="AR4944" s="36"/>
      <c r="AS4944" s="18"/>
      <c r="AT4944" s="18"/>
      <c r="AU4944" s="18"/>
      <c r="AV4944" s="18"/>
      <c r="AW4944" s="18"/>
      <c r="AX4944" s="18"/>
      <c r="AY4944" s="18"/>
      <c r="AZ4944" s="18"/>
      <c r="BA4944" s="18"/>
      <c r="BB4944" s="18"/>
      <c r="BC4944" s="18"/>
      <c r="BD4944" s="18"/>
      <c r="BE4944" s="18"/>
      <c r="BF4944" s="18"/>
      <c r="BG4944" s="18"/>
      <c r="BH4944" s="18"/>
      <c r="BI4944" s="18"/>
      <c r="BJ4944" s="18"/>
      <c r="BK4944" s="18"/>
      <c r="BL4944" s="18"/>
      <c r="BM4944" s="18"/>
      <c r="BN4944" s="18"/>
      <c r="BO4944" s="18"/>
      <c r="BP4944" s="18"/>
      <c r="BQ4944" s="18"/>
    </row>
    <row r="4945" spans="6:69" x14ac:dyDescent="0.25">
      <c r="F4945" s="18"/>
      <c r="G4945" s="18"/>
      <c r="H4945" s="252"/>
      <c r="I4945" s="18"/>
      <c r="J4945" s="18"/>
      <c r="W4945" s="215"/>
      <c r="X4945" s="18"/>
      <c r="Y4945" s="31"/>
      <c r="Z4945" s="31"/>
      <c r="AA4945" s="43"/>
      <c r="AB4945" s="18"/>
      <c r="AC4945" s="18"/>
      <c r="AE4945" s="18"/>
      <c r="AF4945" s="18"/>
      <c r="AG4945" s="18"/>
      <c r="AI4945" s="18"/>
      <c r="AK4945" s="18"/>
      <c r="AL4945" s="18"/>
      <c r="AN4945" s="36"/>
      <c r="AO4945" s="36"/>
      <c r="AP4945" s="36"/>
      <c r="AQ4945" s="36"/>
      <c r="AR4945" s="36"/>
      <c r="AS4945" s="18"/>
      <c r="AT4945" s="18"/>
      <c r="AU4945" s="18"/>
      <c r="AV4945" s="18"/>
      <c r="AW4945" s="18"/>
      <c r="AX4945" s="18"/>
      <c r="AY4945" s="18"/>
      <c r="AZ4945" s="18"/>
      <c r="BA4945" s="18"/>
      <c r="BB4945" s="18"/>
      <c r="BC4945" s="18"/>
      <c r="BD4945" s="18"/>
      <c r="BE4945" s="18"/>
      <c r="BF4945" s="18"/>
      <c r="BG4945" s="18"/>
      <c r="BH4945" s="18"/>
      <c r="BI4945" s="18"/>
      <c r="BJ4945" s="18"/>
      <c r="BK4945" s="18"/>
      <c r="BL4945" s="18"/>
      <c r="BM4945" s="18"/>
      <c r="BN4945" s="18"/>
      <c r="BO4945" s="18"/>
      <c r="BP4945" s="18"/>
      <c r="BQ4945" s="18"/>
    </row>
    <row r="4946" spans="6:69" x14ac:dyDescent="0.25">
      <c r="F4946" s="18"/>
      <c r="G4946" s="18"/>
      <c r="H4946" s="252"/>
      <c r="I4946" s="18"/>
      <c r="J4946" s="18"/>
      <c r="W4946" s="215"/>
      <c r="X4946" s="18"/>
      <c r="Y4946" s="31"/>
      <c r="Z4946" s="31"/>
      <c r="AA4946" s="43"/>
      <c r="AB4946" s="18"/>
      <c r="AC4946" s="18"/>
      <c r="AE4946" s="18"/>
      <c r="AF4946" s="18"/>
      <c r="AG4946" s="18"/>
      <c r="AI4946" s="18"/>
      <c r="AK4946" s="18"/>
      <c r="AL4946" s="18"/>
      <c r="AN4946" s="36"/>
      <c r="AO4946" s="36"/>
      <c r="AP4946" s="36"/>
      <c r="AQ4946" s="36"/>
      <c r="AR4946" s="36"/>
      <c r="AS4946" s="18"/>
      <c r="AT4946" s="18"/>
      <c r="AU4946" s="18"/>
      <c r="AV4946" s="18"/>
      <c r="AW4946" s="18"/>
      <c r="AX4946" s="18"/>
      <c r="AY4946" s="18"/>
      <c r="AZ4946" s="18"/>
      <c r="BA4946" s="18"/>
      <c r="BB4946" s="18"/>
      <c r="BC4946" s="18"/>
      <c r="BD4946" s="18"/>
      <c r="BE4946" s="18"/>
      <c r="BF4946" s="18"/>
      <c r="BG4946" s="18"/>
      <c r="BH4946" s="18"/>
      <c r="BI4946" s="18"/>
      <c r="BJ4946" s="18"/>
      <c r="BK4946" s="18"/>
      <c r="BL4946" s="18"/>
      <c r="BM4946" s="18"/>
      <c r="BN4946" s="18"/>
      <c r="BO4946" s="18"/>
      <c r="BP4946" s="18"/>
      <c r="BQ4946" s="18"/>
    </row>
    <row r="4947" spans="6:69" x14ac:dyDescent="0.25">
      <c r="F4947" s="18"/>
      <c r="G4947" s="18"/>
      <c r="H4947" s="252"/>
      <c r="I4947" s="18"/>
      <c r="J4947" s="18"/>
      <c r="W4947" s="215"/>
      <c r="X4947" s="18"/>
      <c r="Y4947" s="31"/>
      <c r="Z4947" s="31"/>
      <c r="AA4947" s="43"/>
      <c r="AB4947" s="18"/>
      <c r="AC4947" s="18"/>
      <c r="AE4947" s="18"/>
      <c r="AF4947" s="18"/>
      <c r="AG4947" s="18"/>
      <c r="AI4947" s="18"/>
      <c r="AK4947" s="18"/>
      <c r="AL4947" s="18"/>
      <c r="AN4947" s="36"/>
      <c r="AO4947" s="36"/>
      <c r="AP4947" s="36"/>
      <c r="AQ4947" s="36"/>
      <c r="AR4947" s="36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G4947" s="18"/>
      <c r="BH4947" s="18"/>
      <c r="BI4947" s="18"/>
      <c r="BJ4947" s="18"/>
      <c r="BK4947" s="18"/>
      <c r="BL4947" s="18"/>
      <c r="BM4947" s="18"/>
      <c r="BN4947" s="18"/>
      <c r="BO4947" s="18"/>
      <c r="BP4947" s="18"/>
      <c r="BQ4947" s="18"/>
    </row>
    <row r="4948" spans="6:69" x14ac:dyDescent="0.25">
      <c r="F4948" s="18"/>
      <c r="G4948" s="18"/>
      <c r="H4948" s="252"/>
      <c r="I4948" s="18"/>
      <c r="J4948" s="18"/>
      <c r="W4948" s="215"/>
      <c r="X4948" s="18"/>
      <c r="Y4948" s="31"/>
      <c r="Z4948" s="31"/>
      <c r="AA4948" s="43"/>
      <c r="AB4948" s="18"/>
      <c r="AC4948" s="18"/>
      <c r="AE4948" s="18"/>
      <c r="AF4948" s="18"/>
      <c r="AG4948" s="18"/>
      <c r="AI4948" s="18"/>
      <c r="AK4948" s="18"/>
      <c r="AL4948" s="18"/>
      <c r="AN4948" s="36"/>
      <c r="AO4948" s="36"/>
      <c r="AP4948" s="36"/>
      <c r="AQ4948" s="36"/>
      <c r="AR4948" s="36"/>
      <c r="AS4948" s="18"/>
      <c r="AT4948" s="18"/>
      <c r="AU4948" s="18"/>
      <c r="AV4948" s="18"/>
      <c r="AW4948" s="18"/>
      <c r="AX4948" s="18"/>
      <c r="AY4948" s="18"/>
      <c r="AZ4948" s="18"/>
      <c r="BA4948" s="18"/>
      <c r="BB4948" s="18"/>
      <c r="BC4948" s="18"/>
      <c r="BD4948" s="18"/>
      <c r="BE4948" s="18"/>
      <c r="BF4948" s="18"/>
      <c r="BG4948" s="18"/>
      <c r="BH4948" s="18"/>
      <c r="BI4948" s="18"/>
      <c r="BJ4948" s="18"/>
      <c r="BK4948" s="18"/>
      <c r="BL4948" s="18"/>
      <c r="BM4948" s="18"/>
      <c r="BN4948" s="18"/>
      <c r="BO4948" s="18"/>
      <c r="BP4948" s="18"/>
      <c r="BQ4948" s="18"/>
    </row>
    <row r="4949" spans="6:69" x14ac:dyDescent="0.25">
      <c r="F4949" s="18"/>
      <c r="G4949" s="18"/>
      <c r="H4949" s="252"/>
      <c r="I4949" s="18"/>
      <c r="J4949" s="18"/>
      <c r="W4949" s="215"/>
      <c r="X4949" s="18"/>
      <c r="Y4949" s="31"/>
      <c r="Z4949" s="31"/>
      <c r="AA4949" s="43"/>
      <c r="AB4949" s="18"/>
      <c r="AC4949" s="18"/>
      <c r="AE4949" s="18"/>
      <c r="AF4949" s="18"/>
      <c r="AG4949" s="18"/>
      <c r="AI4949" s="18"/>
      <c r="AK4949" s="18"/>
      <c r="AL4949" s="18"/>
      <c r="AN4949" s="36"/>
      <c r="AO4949" s="36"/>
      <c r="AP4949" s="36"/>
      <c r="AQ4949" s="36"/>
      <c r="AR4949" s="36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G4949" s="18"/>
      <c r="BH4949" s="18"/>
      <c r="BI4949" s="18"/>
      <c r="BJ4949" s="18"/>
      <c r="BK4949" s="18"/>
      <c r="BL4949" s="18"/>
      <c r="BM4949" s="18"/>
      <c r="BN4949" s="18"/>
      <c r="BO4949" s="18"/>
      <c r="BP4949" s="18"/>
      <c r="BQ4949" s="18"/>
    </row>
    <row r="4950" spans="6:69" x14ac:dyDescent="0.25">
      <c r="F4950" s="18"/>
      <c r="G4950" s="18"/>
      <c r="H4950" s="252"/>
      <c r="I4950" s="18"/>
      <c r="J4950" s="18"/>
      <c r="W4950" s="215"/>
      <c r="X4950" s="18"/>
      <c r="Y4950" s="31"/>
      <c r="Z4950" s="31"/>
      <c r="AA4950" s="43"/>
      <c r="AB4950" s="18"/>
      <c r="AC4950" s="18"/>
      <c r="AE4950" s="18"/>
      <c r="AF4950" s="18"/>
      <c r="AG4950" s="18"/>
      <c r="AI4950" s="18"/>
      <c r="AK4950" s="18"/>
      <c r="AL4950" s="18"/>
      <c r="AN4950" s="36"/>
      <c r="AO4950" s="36"/>
      <c r="AP4950" s="36"/>
      <c r="AQ4950" s="36"/>
      <c r="AR4950" s="36"/>
      <c r="AS4950" s="18"/>
      <c r="AT4950" s="18"/>
      <c r="AU4950" s="18"/>
      <c r="AV4950" s="18"/>
      <c r="AW4950" s="18"/>
      <c r="AX4950" s="18"/>
      <c r="AY4950" s="18"/>
      <c r="AZ4950" s="18"/>
      <c r="BA4950" s="18"/>
      <c r="BB4950" s="18"/>
      <c r="BC4950" s="18"/>
      <c r="BD4950" s="18"/>
      <c r="BE4950" s="18"/>
      <c r="BF4950" s="18"/>
      <c r="BG4950" s="18"/>
      <c r="BH4950" s="18"/>
      <c r="BI4950" s="18"/>
      <c r="BJ4950" s="18"/>
      <c r="BK4950" s="18"/>
      <c r="BL4950" s="18"/>
      <c r="BM4950" s="18"/>
      <c r="BN4950" s="18"/>
      <c r="BO4950" s="18"/>
      <c r="BP4950" s="18"/>
      <c r="BQ4950" s="18"/>
    </row>
    <row r="4951" spans="6:69" x14ac:dyDescent="0.25">
      <c r="F4951" s="18"/>
      <c r="G4951" s="18"/>
      <c r="H4951" s="252"/>
      <c r="I4951" s="18"/>
      <c r="J4951" s="18"/>
      <c r="W4951" s="215"/>
      <c r="X4951" s="18"/>
      <c r="Y4951" s="31"/>
      <c r="Z4951" s="31"/>
      <c r="AA4951" s="43"/>
      <c r="AB4951" s="18"/>
      <c r="AC4951" s="18"/>
      <c r="AE4951" s="18"/>
      <c r="AF4951" s="18"/>
      <c r="AG4951" s="18"/>
      <c r="AI4951" s="18"/>
      <c r="AK4951" s="18"/>
      <c r="AL4951" s="18"/>
      <c r="AN4951" s="36"/>
      <c r="AO4951" s="36"/>
      <c r="AP4951" s="36"/>
      <c r="AQ4951" s="36"/>
      <c r="AR4951" s="36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G4951" s="18"/>
      <c r="BH4951" s="18"/>
      <c r="BI4951" s="18"/>
      <c r="BJ4951" s="18"/>
      <c r="BK4951" s="18"/>
      <c r="BL4951" s="18"/>
      <c r="BM4951" s="18"/>
      <c r="BN4951" s="18"/>
      <c r="BO4951" s="18"/>
      <c r="BP4951" s="18"/>
      <c r="BQ4951" s="18"/>
    </row>
    <row r="4952" spans="6:69" x14ac:dyDescent="0.25">
      <c r="F4952" s="18"/>
      <c r="G4952" s="18"/>
      <c r="H4952" s="252"/>
      <c r="I4952" s="18"/>
      <c r="J4952" s="18"/>
      <c r="W4952" s="215"/>
      <c r="X4952" s="18"/>
      <c r="Y4952" s="31"/>
      <c r="Z4952" s="31"/>
      <c r="AA4952" s="43"/>
      <c r="AB4952" s="18"/>
      <c r="AC4952" s="18"/>
      <c r="AE4952" s="18"/>
      <c r="AF4952" s="18"/>
      <c r="AG4952" s="18"/>
      <c r="AI4952" s="18"/>
      <c r="AK4952" s="18"/>
      <c r="AL4952" s="18"/>
      <c r="AN4952" s="36"/>
      <c r="AO4952" s="36"/>
      <c r="AP4952" s="36"/>
      <c r="AQ4952" s="36"/>
      <c r="AR4952" s="36"/>
      <c r="AS4952" s="18"/>
      <c r="AT4952" s="18"/>
      <c r="AU4952" s="18"/>
      <c r="AV4952" s="18"/>
      <c r="AW4952" s="18"/>
      <c r="AX4952" s="18"/>
      <c r="AY4952" s="18"/>
      <c r="AZ4952" s="18"/>
      <c r="BA4952" s="18"/>
      <c r="BB4952" s="18"/>
      <c r="BC4952" s="18"/>
      <c r="BD4952" s="18"/>
      <c r="BE4952" s="18"/>
      <c r="BF4952" s="18"/>
      <c r="BG4952" s="18"/>
      <c r="BH4952" s="18"/>
      <c r="BI4952" s="18"/>
      <c r="BJ4952" s="18"/>
      <c r="BK4952" s="18"/>
      <c r="BL4952" s="18"/>
      <c r="BM4952" s="18"/>
      <c r="BN4952" s="18"/>
      <c r="BO4952" s="18"/>
      <c r="BP4952" s="18"/>
      <c r="BQ4952" s="18"/>
    </row>
    <row r="4953" spans="6:69" x14ac:dyDescent="0.25">
      <c r="F4953" s="18"/>
      <c r="G4953" s="18"/>
      <c r="H4953" s="252"/>
      <c r="I4953" s="18"/>
      <c r="J4953" s="18"/>
      <c r="W4953" s="215"/>
      <c r="X4953" s="18"/>
      <c r="Y4953" s="31"/>
      <c r="Z4953" s="31"/>
      <c r="AA4953" s="43"/>
      <c r="AB4953" s="18"/>
      <c r="AC4953" s="18"/>
      <c r="AE4953" s="18"/>
      <c r="AF4953" s="18"/>
      <c r="AG4953" s="18"/>
      <c r="AI4953" s="18"/>
      <c r="AK4953" s="18"/>
      <c r="AL4953" s="18"/>
      <c r="AN4953" s="36"/>
      <c r="AO4953" s="36"/>
      <c r="AP4953" s="36"/>
      <c r="AQ4953" s="36"/>
      <c r="AR4953" s="36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G4953" s="18"/>
      <c r="BH4953" s="18"/>
      <c r="BI4953" s="18"/>
      <c r="BJ4953" s="18"/>
      <c r="BK4953" s="18"/>
      <c r="BL4953" s="18"/>
      <c r="BM4953" s="18"/>
      <c r="BN4953" s="18"/>
      <c r="BO4953" s="18"/>
      <c r="BP4953" s="18"/>
      <c r="BQ4953" s="18"/>
    </row>
    <row r="4954" spans="6:69" x14ac:dyDescent="0.25">
      <c r="F4954" s="18"/>
      <c r="G4954" s="18"/>
      <c r="H4954" s="252"/>
      <c r="I4954" s="18"/>
      <c r="J4954" s="18"/>
      <c r="W4954" s="215"/>
      <c r="X4954" s="18"/>
      <c r="Y4954" s="31"/>
      <c r="Z4954" s="31"/>
      <c r="AA4954" s="43"/>
      <c r="AB4954" s="18"/>
      <c r="AC4954" s="18"/>
      <c r="AE4954" s="18"/>
      <c r="AF4954" s="18"/>
      <c r="AG4954" s="18"/>
      <c r="AI4954" s="18"/>
      <c r="AK4954" s="18"/>
      <c r="AL4954" s="18"/>
      <c r="AN4954" s="36"/>
      <c r="AO4954" s="36"/>
      <c r="AP4954" s="36"/>
      <c r="AQ4954" s="36"/>
      <c r="AR4954" s="36"/>
      <c r="AS4954" s="18"/>
      <c r="AT4954" s="18"/>
      <c r="AU4954" s="18"/>
      <c r="AV4954" s="18"/>
      <c r="AW4954" s="18"/>
      <c r="AX4954" s="18"/>
      <c r="AY4954" s="18"/>
      <c r="AZ4954" s="18"/>
      <c r="BA4954" s="18"/>
      <c r="BB4954" s="18"/>
      <c r="BC4954" s="18"/>
      <c r="BD4954" s="18"/>
      <c r="BE4954" s="18"/>
      <c r="BF4954" s="18"/>
      <c r="BG4954" s="18"/>
      <c r="BH4954" s="18"/>
      <c r="BI4954" s="18"/>
      <c r="BJ4954" s="18"/>
      <c r="BK4954" s="18"/>
      <c r="BL4954" s="18"/>
      <c r="BM4954" s="18"/>
      <c r="BN4954" s="18"/>
      <c r="BO4954" s="18"/>
      <c r="BP4954" s="18"/>
      <c r="BQ4954" s="18"/>
    </row>
    <row r="4955" spans="6:69" x14ac:dyDescent="0.25">
      <c r="F4955" s="18"/>
      <c r="G4955" s="18"/>
      <c r="H4955" s="252"/>
      <c r="I4955" s="18"/>
      <c r="J4955" s="18"/>
      <c r="W4955" s="215"/>
      <c r="X4955" s="18"/>
      <c r="Y4955" s="31"/>
      <c r="Z4955" s="31"/>
      <c r="AA4955" s="43"/>
      <c r="AB4955" s="18"/>
      <c r="AC4955" s="18"/>
      <c r="AE4955" s="18"/>
      <c r="AF4955" s="18"/>
      <c r="AG4955" s="18"/>
      <c r="AI4955" s="18"/>
      <c r="AK4955" s="18"/>
      <c r="AL4955" s="18"/>
      <c r="AN4955" s="36"/>
      <c r="AO4955" s="36"/>
      <c r="AP4955" s="36"/>
      <c r="AQ4955" s="36"/>
      <c r="AR4955" s="36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G4955" s="18"/>
      <c r="BH4955" s="18"/>
      <c r="BI4955" s="18"/>
      <c r="BJ4955" s="18"/>
      <c r="BK4955" s="18"/>
      <c r="BL4955" s="18"/>
      <c r="BM4955" s="18"/>
      <c r="BN4955" s="18"/>
      <c r="BO4955" s="18"/>
      <c r="BP4955" s="18"/>
      <c r="BQ4955" s="18"/>
    </row>
    <row r="4956" spans="6:69" x14ac:dyDescent="0.25">
      <c r="F4956" s="18"/>
      <c r="G4956" s="18"/>
      <c r="H4956" s="252"/>
      <c r="I4956" s="18"/>
      <c r="J4956" s="18"/>
      <c r="W4956" s="215"/>
      <c r="X4956" s="18"/>
      <c r="Y4956" s="31"/>
      <c r="Z4956" s="31"/>
      <c r="AA4956" s="43"/>
      <c r="AB4956" s="18"/>
      <c r="AC4956" s="18"/>
      <c r="AE4956" s="18"/>
      <c r="AF4956" s="18"/>
      <c r="AG4956" s="18"/>
      <c r="AI4956" s="18"/>
      <c r="AK4956" s="18"/>
      <c r="AL4956" s="18"/>
      <c r="AN4956" s="36"/>
      <c r="AO4956" s="36"/>
      <c r="AP4956" s="36"/>
      <c r="AQ4956" s="36"/>
      <c r="AR4956" s="36"/>
      <c r="AS4956" s="18"/>
      <c r="AT4956" s="18"/>
      <c r="AU4956" s="18"/>
      <c r="AV4956" s="18"/>
      <c r="AW4956" s="18"/>
      <c r="AX4956" s="18"/>
      <c r="AY4956" s="18"/>
      <c r="AZ4956" s="18"/>
      <c r="BA4956" s="18"/>
      <c r="BB4956" s="18"/>
      <c r="BC4956" s="18"/>
      <c r="BD4956" s="18"/>
      <c r="BE4956" s="18"/>
      <c r="BF4956" s="18"/>
      <c r="BG4956" s="18"/>
      <c r="BH4956" s="18"/>
      <c r="BI4956" s="18"/>
      <c r="BJ4956" s="18"/>
      <c r="BK4956" s="18"/>
      <c r="BL4956" s="18"/>
      <c r="BM4956" s="18"/>
      <c r="BN4956" s="18"/>
      <c r="BO4956" s="18"/>
      <c r="BP4956" s="18"/>
      <c r="BQ4956" s="18"/>
    </row>
    <row r="4957" spans="6:69" x14ac:dyDescent="0.25">
      <c r="F4957" s="18"/>
      <c r="G4957" s="18"/>
      <c r="H4957" s="252"/>
      <c r="I4957" s="18"/>
      <c r="J4957" s="18"/>
      <c r="W4957" s="215"/>
      <c r="X4957" s="18"/>
      <c r="Y4957" s="31"/>
      <c r="Z4957" s="31"/>
      <c r="AA4957" s="43"/>
      <c r="AB4957" s="18"/>
      <c r="AC4957" s="18"/>
      <c r="AE4957" s="18"/>
      <c r="AF4957" s="18"/>
      <c r="AG4957" s="18"/>
      <c r="AI4957" s="18"/>
      <c r="AK4957" s="18"/>
      <c r="AL4957" s="18"/>
      <c r="AN4957" s="36"/>
      <c r="AO4957" s="36"/>
      <c r="AP4957" s="36"/>
      <c r="AQ4957" s="36"/>
      <c r="AR4957" s="36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G4957" s="18"/>
      <c r="BH4957" s="18"/>
      <c r="BI4957" s="18"/>
      <c r="BJ4957" s="18"/>
      <c r="BK4957" s="18"/>
      <c r="BL4957" s="18"/>
      <c r="BM4957" s="18"/>
      <c r="BN4957" s="18"/>
      <c r="BO4957" s="18"/>
      <c r="BP4957" s="18"/>
      <c r="BQ4957" s="18"/>
    </row>
    <row r="4958" spans="6:69" x14ac:dyDescent="0.25">
      <c r="F4958" s="18"/>
      <c r="G4958" s="18"/>
      <c r="H4958" s="252"/>
      <c r="I4958" s="18"/>
      <c r="J4958" s="18"/>
      <c r="W4958" s="215"/>
      <c r="X4958" s="18"/>
      <c r="Y4958" s="31"/>
      <c r="Z4958" s="31"/>
      <c r="AA4958" s="43"/>
      <c r="AB4958" s="18"/>
      <c r="AC4958" s="18"/>
      <c r="AE4958" s="18"/>
      <c r="AF4958" s="18"/>
      <c r="AG4958" s="18"/>
      <c r="AI4958" s="18"/>
      <c r="AK4958" s="18"/>
      <c r="AL4958" s="18"/>
      <c r="AN4958" s="36"/>
      <c r="AO4958" s="36"/>
      <c r="AP4958" s="36"/>
      <c r="AQ4958" s="36"/>
      <c r="AR4958" s="36"/>
      <c r="AS4958" s="18"/>
      <c r="AT4958" s="18"/>
      <c r="AU4958" s="18"/>
      <c r="AV4958" s="18"/>
      <c r="AW4958" s="18"/>
      <c r="AX4958" s="18"/>
      <c r="AY4958" s="18"/>
      <c r="AZ4958" s="18"/>
      <c r="BA4958" s="18"/>
      <c r="BB4958" s="18"/>
      <c r="BC4958" s="18"/>
      <c r="BD4958" s="18"/>
      <c r="BE4958" s="18"/>
      <c r="BF4958" s="18"/>
      <c r="BG4958" s="18"/>
      <c r="BH4958" s="18"/>
      <c r="BI4958" s="18"/>
      <c r="BJ4958" s="18"/>
      <c r="BK4958" s="18"/>
      <c r="BL4958" s="18"/>
      <c r="BM4958" s="18"/>
      <c r="BN4958" s="18"/>
      <c r="BO4958" s="18"/>
      <c r="BP4958" s="18"/>
      <c r="BQ4958" s="18"/>
    </row>
    <row r="4959" spans="6:69" x14ac:dyDescent="0.25">
      <c r="F4959" s="18"/>
      <c r="G4959" s="18"/>
      <c r="H4959" s="252"/>
      <c r="I4959" s="18"/>
      <c r="J4959" s="18"/>
      <c r="W4959" s="215"/>
      <c r="X4959" s="18"/>
      <c r="Y4959" s="31"/>
      <c r="Z4959" s="31"/>
      <c r="AA4959" s="43"/>
      <c r="AB4959" s="18"/>
      <c r="AC4959" s="18"/>
      <c r="AE4959" s="18"/>
      <c r="AF4959" s="18"/>
      <c r="AG4959" s="18"/>
      <c r="AI4959" s="18"/>
      <c r="AK4959" s="18"/>
      <c r="AL4959" s="18"/>
      <c r="AN4959" s="36"/>
      <c r="AO4959" s="36"/>
      <c r="AP4959" s="36"/>
      <c r="AQ4959" s="36"/>
      <c r="AR4959" s="36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G4959" s="18"/>
      <c r="BH4959" s="18"/>
      <c r="BI4959" s="18"/>
      <c r="BJ4959" s="18"/>
      <c r="BK4959" s="18"/>
      <c r="BL4959" s="18"/>
      <c r="BM4959" s="18"/>
      <c r="BN4959" s="18"/>
      <c r="BO4959" s="18"/>
      <c r="BP4959" s="18"/>
      <c r="BQ4959" s="18"/>
    </row>
    <row r="4960" spans="6:69" x14ac:dyDescent="0.25">
      <c r="F4960" s="18"/>
      <c r="G4960" s="18"/>
      <c r="H4960" s="252"/>
      <c r="I4960" s="18"/>
      <c r="J4960" s="18"/>
      <c r="W4960" s="215"/>
      <c r="X4960" s="18"/>
      <c r="Y4960" s="31"/>
      <c r="Z4960" s="31"/>
      <c r="AA4960" s="43"/>
      <c r="AB4960" s="18"/>
      <c r="AC4960" s="18"/>
      <c r="AE4960" s="18"/>
      <c r="AF4960" s="18"/>
      <c r="AG4960" s="18"/>
      <c r="AI4960" s="18"/>
      <c r="AK4960" s="18"/>
      <c r="AL4960" s="18"/>
      <c r="AN4960" s="36"/>
      <c r="AO4960" s="36"/>
      <c r="AP4960" s="36"/>
      <c r="AQ4960" s="36"/>
      <c r="AR4960" s="36"/>
      <c r="AS4960" s="18"/>
      <c r="AT4960" s="18"/>
      <c r="AU4960" s="18"/>
      <c r="AV4960" s="18"/>
      <c r="AW4960" s="18"/>
      <c r="AX4960" s="18"/>
      <c r="AY4960" s="18"/>
      <c r="AZ4960" s="18"/>
      <c r="BA4960" s="18"/>
      <c r="BB4960" s="18"/>
      <c r="BC4960" s="18"/>
      <c r="BD4960" s="18"/>
      <c r="BE4960" s="18"/>
      <c r="BF4960" s="18"/>
      <c r="BG4960" s="18"/>
      <c r="BH4960" s="18"/>
      <c r="BI4960" s="18"/>
      <c r="BJ4960" s="18"/>
      <c r="BK4960" s="18"/>
      <c r="BL4960" s="18"/>
      <c r="BM4960" s="18"/>
      <c r="BN4960" s="18"/>
      <c r="BO4960" s="18"/>
      <c r="BP4960" s="18"/>
      <c r="BQ4960" s="18"/>
    </row>
    <row r="4961" spans="6:69" x14ac:dyDescent="0.25">
      <c r="F4961" s="18"/>
      <c r="G4961" s="18"/>
      <c r="H4961" s="252"/>
      <c r="I4961" s="18"/>
      <c r="J4961" s="18"/>
      <c r="W4961" s="215"/>
      <c r="X4961" s="18"/>
      <c r="Y4961" s="31"/>
      <c r="Z4961" s="31"/>
      <c r="AA4961" s="43"/>
      <c r="AB4961" s="18"/>
      <c r="AC4961" s="18"/>
      <c r="AE4961" s="18"/>
      <c r="AF4961" s="18"/>
      <c r="AG4961" s="18"/>
      <c r="AI4961" s="18"/>
      <c r="AK4961" s="18"/>
      <c r="AL4961" s="18"/>
      <c r="AN4961" s="36"/>
      <c r="AO4961" s="36"/>
      <c r="AP4961" s="36"/>
      <c r="AQ4961" s="36"/>
      <c r="AR4961" s="36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G4961" s="18"/>
      <c r="BH4961" s="18"/>
      <c r="BI4961" s="18"/>
      <c r="BJ4961" s="18"/>
      <c r="BK4961" s="18"/>
      <c r="BL4961" s="18"/>
      <c r="BM4961" s="18"/>
      <c r="BN4961" s="18"/>
      <c r="BO4961" s="18"/>
      <c r="BP4961" s="18"/>
      <c r="BQ4961" s="18"/>
    </row>
    <row r="4962" spans="6:69" x14ac:dyDescent="0.25">
      <c r="F4962" s="18"/>
      <c r="G4962" s="18"/>
      <c r="H4962" s="252"/>
      <c r="I4962" s="18"/>
      <c r="J4962" s="18"/>
      <c r="W4962" s="215"/>
      <c r="X4962" s="18"/>
      <c r="Y4962" s="31"/>
      <c r="Z4962" s="31"/>
      <c r="AA4962" s="43"/>
      <c r="AB4962" s="18"/>
      <c r="AC4962" s="18"/>
      <c r="AE4962" s="18"/>
      <c r="AF4962" s="18"/>
      <c r="AG4962" s="18"/>
      <c r="AI4962" s="18"/>
      <c r="AK4962" s="18"/>
      <c r="AL4962" s="18"/>
      <c r="AN4962" s="36"/>
      <c r="AO4962" s="36"/>
      <c r="AP4962" s="36"/>
      <c r="AQ4962" s="36"/>
      <c r="AR4962" s="36"/>
      <c r="AS4962" s="18"/>
      <c r="AT4962" s="18"/>
      <c r="AU4962" s="18"/>
      <c r="AV4962" s="18"/>
      <c r="AW4962" s="18"/>
      <c r="AX4962" s="18"/>
      <c r="AY4962" s="18"/>
      <c r="AZ4962" s="18"/>
      <c r="BA4962" s="18"/>
      <c r="BB4962" s="18"/>
      <c r="BC4962" s="18"/>
      <c r="BD4962" s="18"/>
      <c r="BE4962" s="18"/>
      <c r="BF4962" s="18"/>
      <c r="BG4962" s="18"/>
      <c r="BH4962" s="18"/>
      <c r="BI4962" s="18"/>
      <c r="BJ4962" s="18"/>
      <c r="BK4962" s="18"/>
      <c r="BL4962" s="18"/>
      <c r="BM4962" s="18"/>
      <c r="BN4962" s="18"/>
      <c r="BO4962" s="18"/>
      <c r="BP4962" s="18"/>
      <c r="BQ4962" s="18"/>
    </row>
    <row r="4963" spans="6:69" x14ac:dyDescent="0.25">
      <c r="F4963" s="18"/>
      <c r="G4963" s="18"/>
      <c r="H4963" s="252"/>
      <c r="I4963" s="18"/>
      <c r="J4963" s="18"/>
      <c r="W4963" s="215"/>
      <c r="X4963" s="18"/>
      <c r="Y4963" s="31"/>
    </row>
    <row r="4964" spans="6:69" x14ac:dyDescent="0.25">
      <c r="F4964" s="18"/>
      <c r="G4964" s="18"/>
      <c r="H4964" s="252"/>
      <c r="I4964" s="18"/>
      <c r="J4964" s="18"/>
      <c r="W4964" s="215"/>
      <c r="X4964" s="18"/>
      <c r="Y4964" s="31"/>
    </row>
    <row r="4965" spans="6:69" x14ac:dyDescent="0.25">
      <c r="F4965" s="18"/>
      <c r="G4965" s="18"/>
      <c r="H4965" s="252"/>
      <c r="I4965" s="18"/>
      <c r="J4965" s="18"/>
      <c r="W4965" s="215"/>
      <c r="X4965" s="18"/>
      <c r="Y4965" s="31"/>
    </row>
    <row r="4966" spans="6:69" x14ac:dyDescent="0.25">
      <c r="F4966" s="18"/>
      <c r="G4966" s="18"/>
      <c r="H4966" s="252"/>
      <c r="I4966" s="18"/>
      <c r="J4966" s="18"/>
      <c r="W4966" s="215"/>
      <c r="X4966" s="18"/>
      <c r="Y4966" s="31"/>
    </row>
    <row r="4967" spans="6:69" x14ac:dyDescent="0.25">
      <c r="F4967" s="18"/>
      <c r="G4967" s="18"/>
      <c r="H4967" s="252"/>
      <c r="I4967" s="18"/>
      <c r="J4967" s="18"/>
      <c r="W4967" s="215"/>
      <c r="X4967" s="18"/>
      <c r="Y4967" s="31"/>
    </row>
    <row r="4968" spans="6:69" x14ac:dyDescent="0.25">
      <c r="F4968" s="18"/>
      <c r="G4968" s="18"/>
      <c r="H4968" s="252"/>
      <c r="I4968" s="18"/>
      <c r="J4968" s="18"/>
      <c r="W4968" s="215"/>
      <c r="X4968" s="18"/>
      <c r="Y4968" s="31"/>
    </row>
    <row r="4969" spans="6:69" x14ac:dyDescent="0.25">
      <c r="F4969" s="18"/>
      <c r="G4969" s="18"/>
      <c r="H4969" s="252"/>
      <c r="I4969" s="18"/>
      <c r="J4969" s="18"/>
      <c r="W4969" s="215"/>
      <c r="X4969" s="18"/>
      <c r="Y4969" s="31"/>
    </row>
    <row r="4970" spans="6:69" x14ac:dyDescent="0.25">
      <c r="F4970" s="18"/>
      <c r="G4970" s="18"/>
      <c r="H4970" s="252"/>
      <c r="I4970" s="18"/>
      <c r="J4970" s="18"/>
      <c r="W4970" s="215"/>
      <c r="X4970" s="18"/>
      <c r="Y4970" s="31"/>
    </row>
    <row r="4971" spans="6:69" x14ac:dyDescent="0.25">
      <c r="F4971" s="18"/>
      <c r="G4971" s="18"/>
      <c r="H4971" s="252"/>
      <c r="I4971" s="18"/>
      <c r="J4971" s="18"/>
      <c r="W4971" s="215"/>
      <c r="X4971" s="18"/>
      <c r="Y4971" s="31"/>
    </row>
    <row r="4972" spans="6:69" x14ac:dyDescent="0.25">
      <c r="F4972" s="18"/>
      <c r="G4972" s="18"/>
      <c r="H4972" s="252"/>
      <c r="I4972" s="18"/>
      <c r="J4972" s="18"/>
      <c r="W4972" s="215"/>
      <c r="X4972" s="18"/>
      <c r="Y4972" s="31"/>
    </row>
    <row r="4973" spans="6:69" x14ac:dyDescent="0.25">
      <c r="F4973" s="18"/>
      <c r="G4973" s="18"/>
      <c r="H4973" s="252"/>
      <c r="I4973" s="18"/>
      <c r="J4973" s="18"/>
      <c r="W4973" s="215"/>
      <c r="X4973" s="18"/>
      <c r="Y4973" s="31"/>
    </row>
    <row r="4974" spans="6:69" x14ac:dyDescent="0.25">
      <c r="F4974" s="18"/>
      <c r="G4974" s="18"/>
      <c r="H4974" s="252"/>
      <c r="I4974" s="18"/>
      <c r="J4974" s="18"/>
      <c r="W4974" s="215"/>
      <c r="X4974" s="18"/>
      <c r="Y4974" s="31"/>
    </row>
    <row r="4975" spans="6:69" x14ac:dyDescent="0.25">
      <c r="F4975" s="18"/>
      <c r="G4975" s="18"/>
      <c r="H4975" s="252"/>
      <c r="I4975" s="18"/>
      <c r="J4975" s="18"/>
      <c r="W4975" s="215"/>
      <c r="X4975" s="18"/>
      <c r="Y4975" s="31"/>
    </row>
    <row r="4976" spans="6:69" x14ac:dyDescent="0.25">
      <c r="F4976" s="18"/>
      <c r="G4976" s="18"/>
      <c r="H4976" s="252"/>
      <c r="I4976" s="18"/>
      <c r="J4976" s="18"/>
      <c r="W4976" s="215"/>
      <c r="X4976" s="18"/>
      <c r="Y4976" s="31"/>
    </row>
    <row r="4977" spans="6:25" x14ac:dyDescent="0.25">
      <c r="F4977" s="18"/>
      <c r="G4977" s="18"/>
      <c r="H4977" s="252"/>
      <c r="I4977" s="18"/>
      <c r="J4977" s="18"/>
      <c r="W4977" s="215"/>
      <c r="X4977" s="18"/>
      <c r="Y4977" s="31"/>
    </row>
    <row r="4978" spans="6:25" x14ac:dyDescent="0.25">
      <c r="F4978" s="18"/>
      <c r="G4978" s="18"/>
      <c r="H4978" s="252"/>
      <c r="I4978" s="18"/>
      <c r="J4978" s="18"/>
      <c r="W4978" s="215"/>
      <c r="X4978" s="18"/>
      <c r="Y4978" s="31"/>
    </row>
    <row r="4979" spans="6:25" x14ac:dyDescent="0.25">
      <c r="F4979" s="18"/>
      <c r="G4979" s="18"/>
      <c r="H4979" s="252"/>
      <c r="I4979" s="18"/>
      <c r="J4979" s="18"/>
      <c r="W4979" s="215"/>
      <c r="X4979" s="18"/>
      <c r="Y4979" s="31"/>
    </row>
    <row r="4980" spans="6:25" x14ac:dyDescent="0.25">
      <c r="F4980" s="18"/>
      <c r="G4980" s="18"/>
      <c r="H4980" s="252"/>
      <c r="I4980" s="18"/>
      <c r="J4980" s="18"/>
      <c r="W4980" s="215"/>
      <c r="X4980" s="18"/>
      <c r="Y4980" s="31"/>
    </row>
    <row r="4981" spans="6:25" x14ac:dyDescent="0.25">
      <c r="F4981" s="18"/>
      <c r="G4981" s="18"/>
      <c r="H4981" s="252"/>
      <c r="I4981" s="18"/>
      <c r="J4981" s="18"/>
      <c r="W4981" s="215"/>
      <c r="X4981" s="18"/>
      <c r="Y4981" s="31"/>
    </row>
    <row r="4982" spans="6:25" x14ac:dyDescent="0.25">
      <c r="F4982" s="18"/>
      <c r="G4982" s="18"/>
      <c r="H4982" s="252"/>
      <c r="I4982" s="18"/>
      <c r="J4982" s="18"/>
      <c r="W4982" s="215"/>
      <c r="X4982" s="18"/>
      <c r="Y4982" s="31"/>
    </row>
    <row r="4983" spans="6:25" x14ac:dyDescent="0.25">
      <c r="F4983" s="18"/>
      <c r="G4983" s="18"/>
      <c r="H4983" s="252"/>
      <c r="I4983" s="18"/>
      <c r="J4983" s="18"/>
      <c r="W4983" s="215"/>
      <c r="X4983" s="18"/>
      <c r="Y4983" s="31"/>
    </row>
    <row r="4984" spans="6:25" x14ac:dyDescent="0.25">
      <c r="F4984" s="18"/>
      <c r="G4984" s="18"/>
      <c r="H4984" s="252"/>
      <c r="I4984" s="18"/>
      <c r="J4984" s="18"/>
      <c r="W4984" s="215"/>
      <c r="X4984" s="18"/>
      <c r="Y4984" s="31"/>
    </row>
    <row r="4985" spans="6:25" x14ac:dyDescent="0.25">
      <c r="F4985" s="18"/>
      <c r="G4985" s="18"/>
      <c r="H4985" s="252"/>
      <c r="I4985" s="18"/>
      <c r="J4985" s="18"/>
      <c r="W4985" s="215"/>
      <c r="X4985" s="18"/>
      <c r="Y4985" s="31"/>
    </row>
    <row r="4986" spans="6:25" x14ac:dyDescent="0.25">
      <c r="F4986" s="18"/>
      <c r="G4986" s="18"/>
      <c r="H4986" s="252"/>
      <c r="I4986" s="18"/>
      <c r="J4986" s="18"/>
      <c r="W4986" s="215"/>
      <c r="X4986" s="18"/>
      <c r="Y4986" s="31"/>
    </row>
    <row r="4987" spans="6:25" x14ac:dyDescent="0.25">
      <c r="F4987" s="18"/>
      <c r="G4987" s="18"/>
      <c r="H4987" s="252"/>
      <c r="I4987" s="18"/>
      <c r="J4987" s="18"/>
      <c r="W4987" s="215"/>
      <c r="X4987" s="18"/>
      <c r="Y4987" s="31"/>
    </row>
    <row r="4988" spans="6:25" x14ac:dyDescent="0.25">
      <c r="F4988" s="18"/>
      <c r="G4988" s="18"/>
      <c r="H4988" s="252"/>
      <c r="I4988" s="18"/>
      <c r="J4988" s="18"/>
      <c r="W4988" s="215"/>
      <c r="X4988" s="18"/>
      <c r="Y4988" s="31"/>
    </row>
    <row r="4989" spans="6:25" x14ac:dyDescent="0.25">
      <c r="F4989" s="18"/>
      <c r="G4989" s="18"/>
      <c r="H4989" s="252"/>
      <c r="I4989" s="18"/>
      <c r="J4989" s="18"/>
      <c r="W4989" s="215"/>
      <c r="X4989" s="18"/>
      <c r="Y4989" s="31"/>
    </row>
    <row r="4990" spans="6:25" x14ac:dyDescent="0.25">
      <c r="F4990" s="18"/>
      <c r="G4990" s="18"/>
      <c r="H4990" s="252"/>
      <c r="I4990" s="18"/>
      <c r="J4990" s="18"/>
      <c r="W4990" s="215"/>
      <c r="X4990" s="18"/>
      <c r="Y4990" s="31"/>
    </row>
    <row r="4991" spans="6:25" x14ac:dyDescent="0.25">
      <c r="F4991" s="18"/>
      <c r="G4991" s="18"/>
      <c r="H4991" s="252"/>
      <c r="I4991" s="18"/>
      <c r="J4991" s="18"/>
      <c r="W4991" s="215"/>
      <c r="X4991" s="18"/>
      <c r="Y4991" s="31"/>
    </row>
    <row r="4992" spans="6:25" x14ac:dyDescent="0.25">
      <c r="F4992" s="18"/>
      <c r="G4992" s="18"/>
      <c r="H4992" s="252"/>
      <c r="I4992" s="18"/>
      <c r="J4992" s="18"/>
      <c r="W4992" s="215"/>
      <c r="X4992" s="18"/>
      <c r="Y4992" s="31"/>
    </row>
    <row r="4993" spans="6:25" x14ac:dyDescent="0.25">
      <c r="F4993" s="18"/>
      <c r="G4993" s="18"/>
      <c r="H4993" s="252"/>
      <c r="I4993" s="18"/>
      <c r="J4993" s="18"/>
      <c r="W4993" s="215"/>
      <c r="X4993" s="18"/>
      <c r="Y4993" s="31"/>
    </row>
    <row r="4994" spans="6:25" x14ac:dyDescent="0.25">
      <c r="F4994" s="18"/>
      <c r="G4994" s="18"/>
      <c r="H4994" s="252"/>
      <c r="I4994" s="18"/>
      <c r="J4994" s="18"/>
      <c r="W4994" s="215"/>
      <c r="X4994" s="18"/>
      <c r="Y4994" s="31"/>
    </row>
    <row r="4995" spans="6:25" x14ac:dyDescent="0.25">
      <c r="F4995" s="18"/>
      <c r="G4995" s="18"/>
      <c r="H4995" s="252"/>
      <c r="I4995" s="18"/>
      <c r="J4995" s="18"/>
      <c r="W4995" s="215"/>
      <c r="X4995" s="18"/>
      <c r="Y4995" s="31"/>
    </row>
    <row r="4996" spans="6:25" x14ac:dyDescent="0.25">
      <c r="F4996" s="18"/>
      <c r="G4996" s="18"/>
      <c r="H4996" s="252"/>
      <c r="I4996" s="18"/>
      <c r="J4996" s="18"/>
      <c r="W4996" s="215"/>
      <c r="X4996" s="18"/>
      <c r="Y4996" s="31"/>
    </row>
    <row r="4997" spans="6:25" x14ac:dyDescent="0.25">
      <c r="F4997" s="18"/>
      <c r="G4997" s="18"/>
      <c r="H4997" s="252"/>
      <c r="I4997" s="18"/>
      <c r="J4997" s="18"/>
      <c r="W4997" s="215"/>
      <c r="X4997" s="18"/>
      <c r="Y4997" s="31"/>
    </row>
    <row r="4998" spans="6:25" x14ac:dyDescent="0.25">
      <c r="F4998" s="18"/>
      <c r="G4998" s="18"/>
      <c r="H4998" s="252"/>
      <c r="I4998" s="18"/>
      <c r="J4998" s="18"/>
      <c r="W4998" s="215"/>
      <c r="X4998" s="18"/>
      <c r="Y4998" s="31"/>
    </row>
    <row r="4999" spans="6:25" x14ac:dyDescent="0.25">
      <c r="F4999" s="18"/>
      <c r="G4999" s="18"/>
      <c r="H4999" s="252"/>
      <c r="I4999" s="18"/>
      <c r="J4999" s="18"/>
      <c r="W4999" s="215"/>
      <c r="X4999" s="18"/>
      <c r="Y4999" s="31"/>
    </row>
    <row r="5000" spans="6:25" x14ac:dyDescent="0.25">
      <c r="F5000" s="18"/>
      <c r="G5000" s="18"/>
      <c r="H5000" s="252"/>
      <c r="I5000" s="18"/>
      <c r="J5000" s="18"/>
      <c r="W5000" s="215"/>
      <c r="X5000" s="18"/>
      <c r="Y5000" s="31"/>
    </row>
    <row r="5001" spans="6:25" x14ac:dyDescent="0.25">
      <c r="F5001" s="18"/>
      <c r="G5001" s="18"/>
      <c r="H5001" s="252"/>
      <c r="I5001" s="18"/>
      <c r="J5001" s="18"/>
      <c r="W5001" s="215"/>
      <c r="X5001" s="18"/>
      <c r="Y5001" s="31"/>
    </row>
    <row r="5002" spans="6:25" x14ac:dyDescent="0.25">
      <c r="F5002" s="18"/>
      <c r="G5002" s="18"/>
      <c r="H5002" s="252"/>
      <c r="I5002" s="18"/>
      <c r="J5002" s="18"/>
      <c r="W5002" s="215"/>
      <c r="X5002" s="18"/>
      <c r="Y5002" s="31"/>
    </row>
    <row r="5003" spans="6:25" x14ac:dyDescent="0.25">
      <c r="F5003" s="18"/>
      <c r="G5003" s="18"/>
      <c r="H5003" s="252"/>
      <c r="I5003" s="18"/>
      <c r="J5003" s="18"/>
      <c r="W5003" s="215"/>
      <c r="X5003" s="18"/>
      <c r="Y5003" s="31"/>
    </row>
    <row r="5004" spans="6:25" x14ac:dyDescent="0.25">
      <c r="F5004" s="18"/>
      <c r="G5004" s="18"/>
      <c r="H5004" s="252"/>
      <c r="I5004" s="18"/>
      <c r="J5004" s="18"/>
      <c r="W5004" s="215"/>
      <c r="X5004" s="18"/>
      <c r="Y5004" s="31"/>
    </row>
    <row r="5005" spans="6:25" x14ac:dyDescent="0.25">
      <c r="F5005" s="18"/>
      <c r="G5005" s="18"/>
      <c r="H5005" s="252"/>
      <c r="I5005" s="18"/>
      <c r="J5005" s="18"/>
      <c r="W5005" s="215"/>
      <c r="X5005" s="18"/>
      <c r="Y5005" s="31"/>
    </row>
    <row r="5006" spans="6:25" x14ac:dyDescent="0.25">
      <c r="F5006" s="18"/>
      <c r="G5006" s="18"/>
      <c r="H5006" s="252"/>
      <c r="I5006" s="18"/>
      <c r="J5006" s="18"/>
      <c r="W5006" s="215"/>
      <c r="X5006" s="18"/>
      <c r="Y5006" s="31"/>
    </row>
    <row r="5007" spans="6:25" x14ac:dyDescent="0.25">
      <c r="F5007" s="18"/>
      <c r="G5007" s="18"/>
      <c r="H5007" s="252"/>
      <c r="I5007" s="18"/>
      <c r="J5007" s="18"/>
      <c r="W5007" s="215"/>
      <c r="X5007" s="18"/>
      <c r="Y5007" s="31"/>
    </row>
    <row r="5008" spans="6:25" x14ac:dyDescent="0.25">
      <c r="F5008" s="18"/>
      <c r="G5008" s="18"/>
      <c r="H5008" s="252"/>
      <c r="I5008" s="18"/>
      <c r="J5008" s="18"/>
      <c r="W5008" s="215"/>
      <c r="X5008" s="18"/>
      <c r="Y5008" s="31"/>
    </row>
    <row r="5009" spans="6:25" x14ac:dyDescent="0.25">
      <c r="F5009" s="18"/>
      <c r="G5009" s="18"/>
      <c r="H5009" s="252"/>
      <c r="I5009" s="18"/>
      <c r="J5009" s="18"/>
      <c r="W5009" s="215"/>
      <c r="X5009" s="18"/>
      <c r="Y5009" s="31"/>
    </row>
    <row r="5010" spans="6:25" x14ac:dyDescent="0.25">
      <c r="F5010" s="18"/>
      <c r="G5010" s="18"/>
      <c r="H5010" s="252"/>
      <c r="I5010" s="18"/>
      <c r="J5010" s="18"/>
      <c r="W5010" s="215"/>
      <c r="X5010" s="18"/>
      <c r="Y5010" s="31"/>
    </row>
    <row r="5011" spans="6:25" x14ac:dyDescent="0.25">
      <c r="F5011" s="18"/>
      <c r="G5011" s="18"/>
      <c r="H5011" s="252"/>
      <c r="I5011" s="18"/>
      <c r="J5011" s="18"/>
      <c r="W5011" s="215"/>
      <c r="X5011" s="18"/>
      <c r="Y5011" s="31"/>
    </row>
    <row r="5012" spans="6:25" x14ac:dyDescent="0.25">
      <c r="F5012" s="18"/>
      <c r="G5012" s="18"/>
      <c r="H5012" s="252"/>
      <c r="I5012" s="18"/>
      <c r="J5012" s="18"/>
      <c r="W5012" s="215"/>
      <c r="X5012" s="18"/>
      <c r="Y5012" s="31"/>
    </row>
    <row r="5013" spans="6:25" x14ac:dyDescent="0.25">
      <c r="F5013" s="18"/>
      <c r="G5013" s="18"/>
      <c r="H5013" s="252"/>
      <c r="I5013" s="18"/>
      <c r="J5013" s="18"/>
      <c r="W5013" s="215"/>
      <c r="X5013" s="18"/>
      <c r="Y5013" s="31"/>
    </row>
    <row r="5014" spans="6:25" x14ac:dyDescent="0.25">
      <c r="F5014" s="18"/>
      <c r="G5014" s="18"/>
      <c r="H5014" s="252"/>
      <c r="I5014" s="18"/>
      <c r="J5014" s="18"/>
      <c r="W5014" s="215"/>
      <c r="X5014" s="18"/>
      <c r="Y5014" s="31"/>
    </row>
    <row r="5015" spans="6:25" x14ac:dyDescent="0.25">
      <c r="F5015" s="18"/>
      <c r="G5015" s="18"/>
      <c r="H5015" s="252"/>
      <c r="I5015" s="18"/>
      <c r="J5015" s="18"/>
      <c r="W5015" s="215"/>
      <c r="X5015" s="18"/>
      <c r="Y5015" s="31"/>
    </row>
    <row r="5016" spans="6:25" x14ac:dyDescent="0.25">
      <c r="F5016" s="18"/>
      <c r="G5016" s="18"/>
      <c r="H5016" s="252"/>
      <c r="I5016" s="18"/>
      <c r="J5016" s="18"/>
      <c r="W5016" s="215"/>
      <c r="X5016" s="18"/>
      <c r="Y5016" s="31"/>
    </row>
    <row r="5017" spans="6:25" x14ac:dyDescent="0.25">
      <c r="F5017" s="18"/>
      <c r="G5017" s="18"/>
      <c r="H5017" s="252"/>
      <c r="I5017" s="18"/>
      <c r="J5017" s="18"/>
      <c r="W5017" s="215"/>
      <c r="X5017" s="18"/>
      <c r="Y5017" s="31"/>
    </row>
    <row r="5018" spans="6:25" x14ac:dyDescent="0.25">
      <c r="F5018" s="18"/>
      <c r="G5018" s="18"/>
      <c r="H5018" s="252"/>
      <c r="I5018" s="18"/>
      <c r="J5018" s="18"/>
      <c r="W5018" s="215"/>
      <c r="X5018" s="18"/>
      <c r="Y5018" s="31"/>
    </row>
    <row r="5019" spans="6:25" x14ac:dyDescent="0.25">
      <c r="F5019" s="18"/>
      <c r="G5019" s="18"/>
      <c r="H5019" s="252"/>
      <c r="I5019" s="18"/>
      <c r="J5019" s="18"/>
      <c r="W5019" s="215"/>
      <c r="X5019" s="18"/>
      <c r="Y5019" s="31"/>
    </row>
    <row r="5020" spans="6:25" x14ac:dyDescent="0.25">
      <c r="F5020" s="18"/>
      <c r="G5020" s="18"/>
      <c r="H5020" s="252"/>
      <c r="I5020" s="18"/>
      <c r="J5020" s="18"/>
      <c r="W5020" s="215"/>
      <c r="X5020" s="18"/>
      <c r="Y5020" s="31"/>
    </row>
    <row r="5021" spans="6:25" x14ac:dyDescent="0.25">
      <c r="F5021" s="18"/>
      <c r="G5021" s="18"/>
      <c r="H5021" s="252"/>
      <c r="I5021" s="18"/>
      <c r="J5021" s="18"/>
      <c r="W5021" s="215"/>
      <c r="X5021" s="18"/>
      <c r="Y5021" s="31"/>
    </row>
    <row r="5022" spans="6:25" x14ac:dyDescent="0.25">
      <c r="F5022" s="18"/>
      <c r="G5022" s="18"/>
      <c r="H5022" s="252"/>
      <c r="I5022" s="18"/>
      <c r="J5022" s="18"/>
      <c r="W5022" s="215"/>
      <c r="X5022" s="18"/>
      <c r="Y5022" s="31"/>
    </row>
    <row r="5023" spans="6:25" x14ac:dyDescent="0.25">
      <c r="F5023" s="18"/>
      <c r="G5023" s="18"/>
      <c r="H5023" s="252"/>
      <c r="I5023" s="18"/>
      <c r="J5023" s="18"/>
      <c r="W5023" s="215"/>
      <c r="X5023" s="18"/>
      <c r="Y5023" s="31"/>
    </row>
    <row r="5024" spans="6:25" x14ac:dyDescent="0.25">
      <c r="F5024" s="18"/>
      <c r="G5024" s="18"/>
      <c r="H5024" s="252"/>
      <c r="I5024" s="18"/>
      <c r="J5024" s="18"/>
      <c r="W5024" s="215"/>
      <c r="X5024" s="18"/>
      <c r="Y5024" s="31"/>
    </row>
    <row r="5025" spans="6:25" x14ac:dyDescent="0.25">
      <c r="F5025" s="18"/>
      <c r="G5025" s="18"/>
      <c r="H5025" s="252"/>
      <c r="I5025" s="18"/>
      <c r="J5025" s="18"/>
      <c r="W5025" s="215"/>
      <c r="X5025" s="18"/>
      <c r="Y5025" s="31"/>
    </row>
    <row r="5026" spans="6:25" x14ac:dyDescent="0.25">
      <c r="F5026" s="18"/>
      <c r="G5026" s="18"/>
      <c r="H5026" s="252"/>
      <c r="I5026" s="18"/>
      <c r="J5026" s="18"/>
      <c r="W5026" s="215"/>
      <c r="X5026" s="18"/>
      <c r="Y5026" s="31"/>
    </row>
    <row r="5027" spans="6:25" x14ac:dyDescent="0.25">
      <c r="F5027" s="18"/>
      <c r="G5027" s="18"/>
      <c r="H5027" s="252"/>
      <c r="I5027" s="18"/>
      <c r="J5027" s="18"/>
      <c r="W5027" s="215"/>
      <c r="X5027" s="18"/>
      <c r="Y5027" s="31"/>
    </row>
    <row r="5028" spans="6:25" x14ac:dyDescent="0.25">
      <c r="F5028" s="18"/>
      <c r="G5028" s="18"/>
      <c r="H5028" s="252"/>
      <c r="I5028" s="18"/>
      <c r="J5028" s="18"/>
      <c r="W5028" s="215"/>
      <c r="X5028" s="18"/>
      <c r="Y5028" s="31"/>
    </row>
    <row r="5029" spans="6:25" x14ac:dyDescent="0.25">
      <c r="F5029" s="18"/>
      <c r="G5029" s="18"/>
      <c r="H5029" s="252"/>
      <c r="I5029" s="18"/>
      <c r="J5029" s="18"/>
      <c r="W5029" s="215"/>
      <c r="X5029" s="18"/>
      <c r="Y5029" s="31"/>
    </row>
    <row r="5030" spans="6:25" x14ac:dyDescent="0.25">
      <c r="F5030" s="18"/>
      <c r="G5030" s="18"/>
      <c r="H5030" s="252"/>
      <c r="I5030" s="18"/>
      <c r="J5030" s="18"/>
      <c r="W5030" s="215"/>
      <c r="X5030" s="18"/>
      <c r="Y5030" s="31"/>
    </row>
    <row r="5031" spans="6:25" x14ac:dyDescent="0.25">
      <c r="F5031" s="18"/>
      <c r="G5031" s="18"/>
      <c r="H5031" s="252"/>
      <c r="I5031" s="18"/>
      <c r="J5031" s="18"/>
      <c r="W5031" s="215"/>
      <c r="X5031" s="18"/>
      <c r="Y5031" s="31"/>
    </row>
    <row r="5032" spans="6:25" x14ac:dyDescent="0.25">
      <c r="F5032" s="18"/>
      <c r="G5032" s="18"/>
      <c r="H5032" s="252"/>
      <c r="I5032" s="18"/>
      <c r="J5032" s="18"/>
      <c r="W5032" s="215"/>
      <c r="X5032" s="18"/>
      <c r="Y5032" s="31"/>
    </row>
    <row r="5033" spans="6:25" x14ac:dyDescent="0.25">
      <c r="F5033" s="18"/>
      <c r="G5033" s="18"/>
      <c r="H5033" s="252"/>
      <c r="I5033" s="18"/>
      <c r="J5033" s="18"/>
      <c r="W5033" s="215"/>
      <c r="X5033" s="18"/>
      <c r="Y5033" s="31"/>
    </row>
    <row r="5034" spans="6:25" x14ac:dyDescent="0.25">
      <c r="F5034" s="18"/>
      <c r="G5034" s="18"/>
      <c r="H5034" s="252"/>
      <c r="I5034" s="18"/>
      <c r="J5034" s="18"/>
      <c r="W5034" s="215"/>
      <c r="X5034" s="18"/>
      <c r="Y5034" s="31"/>
    </row>
    <row r="5035" spans="6:25" x14ac:dyDescent="0.25">
      <c r="F5035" s="18"/>
      <c r="G5035" s="18"/>
      <c r="H5035" s="252"/>
      <c r="I5035" s="18"/>
      <c r="J5035" s="18"/>
      <c r="W5035" s="215"/>
      <c r="X5035" s="18"/>
      <c r="Y5035" s="31"/>
    </row>
    <row r="5036" spans="6:25" x14ac:dyDescent="0.25">
      <c r="F5036" s="18"/>
      <c r="G5036" s="18"/>
      <c r="H5036" s="252"/>
      <c r="I5036" s="18"/>
      <c r="J5036" s="18"/>
      <c r="W5036" s="215"/>
      <c r="X5036" s="18"/>
      <c r="Y5036" s="31"/>
    </row>
    <row r="5037" spans="6:25" x14ac:dyDescent="0.25">
      <c r="F5037" s="18"/>
      <c r="G5037" s="18"/>
      <c r="H5037" s="252"/>
      <c r="I5037" s="18"/>
      <c r="J5037" s="18"/>
      <c r="W5037" s="215"/>
      <c r="X5037" s="18"/>
      <c r="Y5037" s="31"/>
    </row>
    <row r="5038" spans="6:25" x14ac:dyDescent="0.25">
      <c r="F5038" s="18"/>
      <c r="G5038" s="18"/>
      <c r="H5038" s="252"/>
      <c r="I5038" s="18"/>
      <c r="J5038" s="18"/>
      <c r="W5038" s="215"/>
      <c r="X5038" s="18"/>
      <c r="Y5038" s="31"/>
    </row>
    <row r="5039" spans="6:25" x14ac:dyDescent="0.25">
      <c r="F5039" s="18"/>
      <c r="G5039" s="18"/>
      <c r="H5039" s="252"/>
      <c r="I5039" s="18"/>
      <c r="J5039" s="18"/>
      <c r="W5039" s="215"/>
      <c r="X5039" s="18"/>
      <c r="Y5039" s="31"/>
    </row>
    <row r="5040" spans="6:25" x14ac:dyDescent="0.25">
      <c r="F5040" s="18"/>
      <c r="G5040" s="18"/>
      <c r="H5040" s="252"/>
      <c r="I5040" s="18"/>
      <c r="J5040" s="18"/>
      <c r="W5040" s="215"/>
      <c r="X5040" s="18"/>
      <c r="Y5040" s="31"/>
    </row>
    <row r="5041" spans="6:25" x14ac:dyDescent="0.25">
      <c r="F5041" s="18"/>
      <c r="G5041" s="18"/>
      <c r="H5041" s="252"/>
      <c r="I5041" s="18"/>
      <c r="J5041" s="18"/>
      <c r="W5041" s="215"/>
      <c r="X5041" s="18"/>
      <c r="Y5041" s="31"/>
    </row>
    <row r="5042" spans="6:25" x14ac:dyDescent="0.25">
      <c r="F5042" s="18"/>
      <c r="G5042" s="18"/>
      <c r="H5042" s="252"/>
      <c r="I5042" s="18"/>
      <c r="J5042" s="18"/>
      <c r="W5042" s="215"/>
      <c r="X5042" s="18"/>
      <c r="Y5042" s="31"/>
    </row>
    <row r="5043" spans="6:25" x14ac:dyDescent="0.25">
      <c r="F5043" s="18"/>
      <c r="G5043" s="18"/>
      <c r="H5043" s="252"/>
      <c r="I5043" s="18"/>
      <c r="J5043" s="18"/>
      <c r="W5043" s="215"/>
      <c r="X5043" s="18"/>
      <c r="Y5043" s="31"/>
    </row>
    <row r="5044" spans="6:25" x14ac:dyDescent="0.25">
      <c r="F5044" s="18"/>
      <c r="G5044" s="18"/>
      <c r="H5044" s="252"/>
      <c r="I5044" s="18"/>
      <c r="J5044" s="18"/>
      <c r="W5044" s="215"/>
      <c r="X5044" s="18"/>
      <c r="Y5044" s="31"/>
    </row>
    <row r="5045" spans="6:25" x14ac:dyDescent="0.25">
      <c r="F5045" s="18"/>
      <c r="G5045" s="18"/>
      <c r="H5045" s="252"/>
      <c r="I5045" s="18"/>
      <c r="J5045" s="18"/>
      <c r="W5045" s="215"/>
      <c r="X5045" s="18"/>
      <c r="Y5045" s="31"/>
    </row>
    <row r="5046" spans="6:25" x14ac:dyDescent="0.25">
      <c r="F5046" s="18"/>
      <c r="G5046" s="18"/>
      <c r="H5046" s="252"/>
      <c r="I5046" s="18"/>
      <c r="J5046" s="18"/>
      <c r="W5046" s="215"/>
      <c r="X5046" s="18"/>
      <c r="Y5046" s="31"/>
    </row>
    <row r="5047" spans="6:25" x14ac:dyDescent="0.25">
      <c r="F5047" s="18"/>
      <c r="G5047" s="18"/>
      <c r="H5047" s="252"/>
      <c r="I5047" s="18"/>
      <c r="J5047" s="18"/>
      <c r="W5047" s="215"/>
      <c r="X5047" s="18"/>
      <c r="Y5047" s="31"/>
    </row>
    <row r="5048" spans="6:25" x14ac:dyDescent="0.25">
      <c r="F5048" s="18"/>
      <c r="G5048" s="18"/>
      <c r="H5048" s="252"/>
      <c r="I5048" s="18"/>
      <c r="J5048" s="18"/>
      <c r="W5048" s="215"/>
      <c r="X5048" s="18"/>
      <c r="Y5048" s="31"/>
    </row>
    <row r="5049" spans="6:25" x14ac:dyDescent="0.25">
      <c r="F5049" s="18"/>
      <c r="G5049" s="18"/>
      <c r="H5049" s="252"/>
      <c r="I5049" s="18"/>
      <c r="J5049" s="18"/>
      <c r="W5049" s="215"/>
      <c r="X5049" s="18"/>
      <c r="Y5049" s="31"/>
    </row>
    <row r="5050" spans="6:25" x14ac:dyDescent="0.25">
      <c r="F5050" s="18"/>
      <c r="G5050" s="18"/>
      <c r="H5050" s="252"/>
      <c r="I5050" s="18"/>
      <c r="J5050" s="18"/>
      <c r="W5050" s="215"/>
      <c r="X5050" s="18"/>
      <c r="Y5050" s="31"/>
    </row>
    <row r="5051" spans="6:25" x14ac:dyDescent="0.25">
      <c r="F5051" s="18"/>
      <c r="G5051" s="18"/>
      <c r="H5051" s="252"/>
      <c r="I5051" s="18"/>
      <c r="J5051" s="18"/>
      <c r="W5051" s="215"/>
      <c r="X5051" s="18"/>
      <c r="Y5051" s="31"/>
    </row>
    <row r="5052" spans="6:25" x14ac:dyDescent="0.25">
      <c r="F5052" s="18"/>
      <c r="G5052" s="18"/>
      <c r="H5052" s="252"/>
      <c r="I5052" s="18"/>
      <c r="J5052" s="18"/>
      <c r="W5052" s="215"/>
      <c r="X5052" s="18"/>
      <c r="Y5052" s="31"/>
    </row>
    <row r="5053" spans="6:25" x14ac:dyDescent="0.25">
      <c r="F5053" s="18"/>
      <c r="G5053" s="18"/>
      <c r="H5053" s="252"/>
      <c r="I5053" s="18"/>
      <c r="J5053" s="18"/>
      <c r="W5053" s="215"/>
      <c r="X5053" s="18"/>
      <c r="Y5053" s="31"/>
    </row>
    <row r="5054" spans="6:25" x14ac:dyDescent="0.25">
      <c r="F5054" s="18"/>
      <c r="G5054" s="18"/>
      <c r="H5054" s="252"/>
      <c r="I5054" s="18"/>
      <c r="J5054" s="18"/>
      <c r="W5054" s="215"/>
      <c r="X5054" s="18"/>
      <c r="Y5054" s="31"/>
    </row>
    <row r="5055" spans="6:25" x14ac:dyDescent="0.25">
      <c r="F5055" s="18"/>
      <c r="G5055" s="18"/>
      <c r="H5055" s="252"/>
      <c r="I5055" s="18"/>
      <c r="J5055" s="18"/>
      <c r="W5055" s="215"/>
      <c r="X5055" s="18"/>
      <c r="Y5055" s="31"/>
    </row>
    <row r="5056" spans="6:25" x14ac:dyDescent="0.25">
      <c r="F5056" s="18"/>
      <c r="G5056" s="18"/>
      <c r="H5056" s="252"/>
      <c r="I5056" s="18"/>
      <c r="J5056" s="18"/>
      <c r="W5056" s="215"/>
      <c r="X5056" s="18"/>
      <c r="Y5056" s="31"/>
    </row>
    <row r="5057" spans="6:25" x14ac:dyDescent="0.25">
      <c r="F5057" s="18"/>
      <c r="G5057" s="18"/>
      <c r="H5057" s="252"/>
      <c r="I5057" s="18"/>
      <c r="J5057" s="18"/>
      <c r="W5057" s="215"/>
      <c r="X5057" s="18"/>
      <c r="Y5057" s="31"/>
    </row>
    <row r="5058" spans="6:25" x14ac:dyDescent="0.25">
      <c r="F5058" s="18"/>
      <c r="G5058" s="18"/>
      <c r="H5058" s="252"/>
      <c r="I5058" s="18"/>
      <c r="J5058" s="18"/>
      <c r="W5058" s="215"/>
      <c r="X5058" s="18"/>
      <c r="Y5058" s="31"/>
    </row>
    <row r="5059" spans="6:25" x14ac:dyDescent="0.25">
      <c r="F5059" s="18"/>
      <c r="G5059" s="18"/>
      <c r="H5059" s="252"/>
      <c r="I5059" s="18"/>
      <c r="J5059" s="18"/>
      <c r="W5059" s="215"/>
      <c r="X5059" s="18"/>
      <c r="Y5059" s="31"/>
    </row>
    <row r="5060" spans="6:25" x14ac:dyDescent="0.25">
      <c r="F5060" s="18"/>
      <c r="G5060" s="18"/>
      <c r="H5060" s="252"/>
      <c r="I5060" s="18"/>
      <c r="J5060" s="18"/>
      <c r="W5060" s="215"/>
      <c r="X5060" s="18"/>
      <c r="Y5060" s="31"/>
    </row>
    <row r="5061" spans="6:25" x14ac:dyDescent="0.25">
      <c r="F5061" s="18"/>
      <c r="G5061" s="18"/>
      <c r="H5061" s="252"/>
      <c r="I5061" s="18"/>
      <c r="J5061" s="18"/>
      <c r="W5061" s="215"/>
      <c r="X5061" s="18"/>
      <c r="Y5061" s="31"/>
    </row>
    <row r="5062" spans="6:25" x14ac:dyDescent="0.25">
      <c r="F5062" s="18"/>
      <c r="G5062" s="18"/>
      <c r="H5062" s="252"/>
      <c r="I5062" s="18"/>
      <c r="J5062" s="18"/>
      <c r="W5062" s="215"/>
      <c r="X5062" s="18"/>
      <c r="Y5062" s="31"/>
    </row>
    <row r="5063" spans="6:25" x14ac:dyDescent="0.25">
      <c r="F5063" s="18"/>
      <c r="G5063" s="18"/>
      <c r="H5063" s="252"/>
      <c r="I5063" s="18"/>
      <c r="J5063" s="18"/>
      <c r="W5063" s="215"/>
      <c r="X5063" s="18"/>
      <c r="Y5063" s="31"/>
    </row>
    <row r="5064" spans="6:25" x14ac:dyDescent="0.25">
      <c r="F5064" s="18"/>
      <c r="G5064" s="18"/>
      <c r="H5064" s="252"/>
      <c r="I5064" s="18"/>
      <c r="J5064" s="18"/>
      <c r="W5064" s="215"/>
      <c r="X5064" s="18"/>
      <c r="Y5064" s="31"/>
    </row>
    <row r="5065" spans="6:25" x14ac:dyDescent="0.25">
      <c r="F5065" s="18"/>
      <c r="G5065" s="18"/>
      <c r="H5065" s="252"/>
      <c r="I5065" s="18"/>
      <c r="J5065" s="18"/>
      <c r="W5065" s="215"/>
      <c r="X5065" s="18"/>
      <c r="Y5065" s="31"/>
    </row>
    <row r="5066" spans="6:25" x14ac:dyDescent="0.25">
      <c r="F5066" s="18"/>
      <c r="G5066" s="18"/>
      <c r="H5066" s="252"/>
      <c r="I5066" s="18"/>
      <c r="J5066" s="18"/>
      <c r="W5066" s="215"/>
      <c r="X5066" s="18"/>
      <c r="Y5066" s="31"/>
    </row>
    <row r="5067" spans="6:25" x14ac:dyDescent="0.25">
      <c r="F5067" s="18"/>
      <c r="G5067" s="18"/>
      <c r="H5067" s="252"/>
      <c r="I5067" s="18"/>
      <c r="J5067" s="18"/>
      <c r="W5067" s="215"/>
      <c r="X5067" s="18"/>
      <c r="Y5067" s="31"/>
    </row>
    <row r="5068" spans="6:25" x14ac:dyDescent="0.25">
      <c r="F5068" s="18"/>
      <c r="G5068" s="18"/>
      <c r="H5068" s="252"/>
      <c r="I5068" s="18"/>
      <c r="J5068" s="18"/>
      <c r="W5068" s="215"/>
      <c r="X5068" s="18"/>
      <c r="Y5068" s="31"/>
    </row>
    <row r="5069" spans="6:25" x14ac:dyDescent="0.25">
      <c r="F5069" s="18"/>
      <c r="G5069" s="18"/>
      <c r="H5069" s="252"/>
      <c r="I5069" s="18"/>
      <c r="J5069" s="18"/>
      <c r="W5069" s="215"/>
      <c r="X5069" s="18"/>
      <c r="Y5069" s="31"/>
    </row>
    <row r="5070" spans="6:25" x14ac:dyDescent="0.25">
      <c r="F5070" s="18"/>
      <c r="G5070" s="18"/>
      <c r="H5070" s="252"/>
      <c r="I5070" s="18"/>
      <c r="J5070" s="18"/>
      <c r="W5070" s="215"/>
      <c r="X5070" s="18"/>
      <c r="Y5070" s="31"/>
    </row>
    <row r="5071" spans="6:25" x14ac:dyDescent="0.25">
      <c r="F5071" s="18"/>
      <c r="G5071" s="18"/>
      <c r="H5071" s="252"/>
      <c r="I5071" s="18"/>
      <c r="J5071" s="18"/>
      <c r="W5071" s="215"/>
      <c r="X5071" s="18"/>
      <c r="Y5071" s="31"/>
    </row>
    <row r="5072" spans="6:25" x14ac:dyDescent="0.25">
      <c r="F5072" s="18"/>
      <c r="G5072" s="18"/>
      <c r="H5072" s="252"/>
      <c r="I5072" s="18"/>
      <c r="J5072" s="18"/>
      <c r="W5072" s="215"/>
      <c r="X5072" s="18"/>
      <c r="Y5072" s="31"/>
    </row>
    <row r="5073" spans="6:25" x14ac:dyDescent="0.25">
      <c r="F5073" s="18"/>
      <c r="G5073" s="18"/>
      <c r="H5073" s="252"/>
      <c r="I5073" s="18"/>
      <c r="J5073" s="18"/>
      <c r="W5073" s="215"/>
      <c r="X5073" s="18"/>
      <c r="Y5073" s="31"/>
    </row>
    <row r="5074" spans="6:25" x14ac:dyDescent="0.25">
      <c r="F5074" s="18"/>
      <c r="G5074" s="18"/>
      <c r="H5074" s="252"/>
      <c r="I5074" s="18"/>
      <c r="J5074" s="18"/>
      <c r="W5074" s="215"/>
      <c r="X5074" s="18"/>
      <c r="Y5074" s="31"/>
    </row>
    <row r="5075" spans="6:25" x14ac:dyDescent="0.25">
      <c r="F5075" s="18"/>
      <c r="G5075" s="18"/>
      <c r="H5075" s="252"/>
      <c r="I5075" s="18"/>
      <c r="J5075" s="18"/>
      <c r="W5075" s="215"/>
      <c r="X5075" s="18"/>
      <c r="Y5075" s="31"/>
    </row>
    <row r="5076" spans="6:25" x14ac:dyDescent="0.25">
      <c r="F5076" s="18"/>
      <c r="G5076" s="18"/>
      <c r="H5076" s="252"/>
      <c r="I5076" s="18"/>
      <c r="J5076" s="18"/>
      <c r="W5076" s="215"/>
      <c r="X5076" s="18"/>
      <c r="Y5076" s="31"/>
    </row>
    <row r="5077" spans="6:25" x14ac:dyDescent="0.25">
      <c r="F5077" s="18"/>
      <c r="G5077" s="18"/>
      <c r="H5077" s="252"/>
      <c r="I5077" s="18"/>
      <c r="J5077" s="18"/>
      <c r="W5077" s="215"/>
      <c r="X5077" s="18"/>
      <c r="Y5077" s="31"/>
    </row>
    <row r="5078" spans="6:25" x14ac:dyDescent="0.25">
      <c r="F5078" s="18"/>
      <c r="G5078" s="18"/>
      <c r="H5078" s="252"/>
      <c r="I5078" s="18"/>
      <c r="J5078" s="18"/>
      <c r="W5078" s="215"/>
      <c r="X5078" s="18"/>
      <c r="Y5078" s="31"/>
    </row>
    <row r="5079" spans="6:25" x14ac:dyDescent="0.25">
      <c r="F5079" s="18"/>
      <c r="G5079" s="18"/>
      <c r="H5079" s="252"/>
      <c r="I5079" s="18"/>
      <c r="J5079" s="18"/>
      <c r="W5079" s="215"/>
      <c r="X5079" s="18"/>
      <c r="Y5079" s="31"/>
    </row>
    <row r="5080" spans="6:25" x14ac:dyDescent="0.25">
      <c r="F5080" s="18"/>
      <c r="G5080" s="18"/>
      <c r="H5080" s="252"/>
      <c r="I5080" s="18"/>
      <c r="J5080" s="18"/>
      <c r="W5080" s="215"/>
      <c r="X5080" s="18"/>
      <c r="Y5080" s="31"/>
    </row>
    <row r="5081" spans="6:25" x14ac:dyDescent="0.25">
      <c r="F5081" s="18"/>
      <c r="G5081" s="18"/>
      <c r="H5081" s="252"/>
      <c r="I5081" s="18"/>
      <c r="J5081" s="18"/>
      <c r="W5081" s="215"/>
      <c r="X5081" s="18"/>
      <c r="Y5081" s="31"/>
    </row>
    <row r="5082" spans="6:25" x14ac:dyDescent="0.25">
      <c r="F5082" s="18"/>
      <c r="G5082" s="18"/>
      <c r="H5082" s="252"/>
      <c r="I5082" s="18"/>
      <c r="J5082" s="18"/>
      <c r="W5082" s="215"/>
      <c r="X5082" s="18"/>
      <c r="Y5082" s="31"/>
    </row>
    <row r="5083" spans="6:25" x14ac:dyDescent="0.25">
      <c r="F5083" s="18"/>
      <c r="G5083" s="18"/>
      <c r="H5083" s="252"/>
      <c r="I5083" s="18"/>
      <c r="J5083" s="18"/>
      <c r="W5083" s="215"/>
      <c r="X5083" s="18"/>
      <c r="Y5083" s="31"/>
    </row>
    <row r="5084" spans="6:25" x14ac:dyDescent="0.25">
      <c r="F5084" s="18"/>
      <c r="G5084" s="18"/>
      <c r="H5084" s="252"/>
      <c r="I5084" s="18"/>
      <c r="J5084" s="18"/>
      <c r="W5084" s="215"/>
      <c r="X5084" s="18"/>
      <c r="Y5084" s="31"/>
    </row>
    <row r="5085" spans="6:25" x14ac:dyDescent="0.25">
      <c r="F5085" s="18"/>
      <c r="G5085" s="18"/>
      <c r="H5085" s="252"/>
      <c r="I5085" s="18"/>
      <c r="J5085" s="18"/>
      <c r="W5085" s="215"/>
      <c r="X5085" s="18"/>
      <c r="Y5085" s="31"/>
    </row>
    <row r="5086" spans="6:25" x14ac:dyDescent="0.25">
      <c r="F5086" s="18"/>
      <c r="G5086" s="18"/>
      <c r="H5086" s="252"/>
      <c r="I5086" s="18"/>
      <c r="J5086" s="18"/>
      <c r="W5086" s="215"/>
      <c r="X5086" s="18"/>
      <c r="Y5086" s="31"/>
    </row>
    <row r="5087" spans="6:25" x14ac:dyDescent="0.25">
      <c r="F5087" s="18"/>
      <c r="G5087" s="18"/>
      <c r="H5087" s="252"/>
      <c r="I5087" s="18"/>
      <c r="J5087" s="18"/>
      <c r="W5087" s="215"/>
      <c r="X5087" s="18"/>
      <c r="Y5087" s="31"/>
    </row>
    <row r="5088" spans="6:25" x14ac:dyDescent="0.25">
      <c r="F5088" s="18"/>
      <c r="G5088" s="18"/>
      <c r="H5088" s="252"/>
      <c r="I5088" s="18"/>
      <c r="J5088" s="18"/>
      <c r="W5088" s="215"/>
      <c r="X5088" s="18"/>
      <c r="Y5088" s="31"/>
    </row>
    <row r="5089" spans="6:25" x14ac:dyDescent="0.25">
      <c r="F5089" s="18"/>
      <c r="G5089" s="18"/>
      <c r="H5089" s="252"/>
      <c r="I5089" s="18"/>
      <c r="J5089" s="18"/>
      <c r="W5089" s="215"/>
      <c r="X5089" s="18"/>
      <c r="Y5089" s="31"/>
    </row>
    <row r="5090" spans="6:25" x14ac:dyDescent="0.25">
      <c r="F5090" s="18"/>
      <c r="G5090" s="18"/>
      <c r="H5090" s="252"/>
      <c r="I5090" s="18"/>
      <c r="J5090" s="18"/>
      <c r="W5090" s="215"/>
      <c r="X5090" s="18"/>
      <c r="Y5090" s="31"/>
    </row>
    <row r="5091" spans="6:25" x14ac:dyDescent="0.25">
      <c r="F5091" s="18"/>
      <c r="G5091" s="18"/>
      <c r="H5091" s="252"/>
      <c r="I5091" s="18"/>
      <c r="J5091" s="18"/>
      <c r="W5091" s="215"/>
      <c r="X5091" s="18"/>
      <c r="Y5091" s="31"/>
    </row>
    <row r="5092" spans="6:25" x14ac:dyDescent="0.25">
      <c r="F5092" s="18"/>
      <c r="G5092" s="18"/>
      <c r="H5092" s="252"/>
      <c r="I5092" s="18"/>
      <c r="J5092" s="18"/>
      <c r="W5092" s="215"/>
      <c r="X5092" s="18"/>
      <c r="Y5092" s="31"/>
    </row>
    <row r="5093" spans="6:25" x14ac:dyDescent="0.25">
      <c r="F5093" s="18"/>
      <c r="G5093" s="18"/>
      <c r="H5093" s="252"/>
      <c r="I5093" s="18"/>
      <c r="J5093" s="18"/>
      <c r="W5093" s="215"/>
      <c r="X5093" s="18"/>
      <c r="Y5093" s="31"/>
    </row>
    <row r="5094" spans="6:25" x14ac:dyDescent="0.25">
      <c r="F5094" s="18"/>
      <c r="G5094" s="18"/>
      <c r="H5094" s="252"/>
      <c r="I5094" s="18"/>
      <c r="J5094" s="18"/>
      <c r="W5094" s="215"/>
      <c r="X5094" s="18"/>
      <c r="Y5094" s="31"/>
    </row>
    <row r="5095" spans="6:25" x14ac:dyDescent="0.25">
      <c r="F5095" s="18"/>
      <c r="G5095" s="18"/>
      <c r="H5095" s="252"/>
      <c r="I5095" s="18"/>
      <c r="J5095" s="18"/>
      <c r="W5095" s="215"/>
      <c r="X5095" s="18"/>
      <c r="Y5095" s="31"/>
    </row>
    <row r="5096" spans="6:25" x14ac:dyDescent="0.25">
      <c r="F5096" s="18"/>
      <c r="G5096" s="18"/>
      <c r="H5096" s="252"/>
      <c r="I5096" s="18"/>
      <c r="J5096" s="18"/>
      <c r="W5096" s="215"/>
      <c r="X5096" s="18"/>
      <c r="Y5096" s="31"/>
    </row>
    <row r="5097" spans="6:25" x14ac:dyDescent="0.25">
      <c r="F5097" s="18"/>
      <c r="G5097" s="18"/>
      <c r="H5097" s="252"/>
      <c r="I5097" s="18"/>
      <c r="J5097" s="18"/>
      <c r="W5097" s="215"/>
      <c r="X5097" s="18"/>
      <c r="Y5097" s="31"/>
    </row>
    <row r="5098" spans="6:25" x14ac:dyDescent="0.25">
      <c r="F5098" s="18"/>
      <c r="G5098" s="18"/>
      <c r="H5098" s="252"/>
      <c r="I5098" s="18"/>
      <c r="J5098" s="18"/>
      <c r="W5098" s="215"/>
      <c r="X5098" s="18"/>
      <c r="Y5098" s="31"/>
    </row>
    <row r="5099" spans="6:25" x14ac:dyDescent="0.25">
      <c r="F5099" s="18"/>
      <c r="G5099" s="18"/>
      <c r="H5099" s="252"/>
      <c r="I5099" s="18"/>
      <c r="J5099" s="18"/>
      <c r="W5099" s="215"/>
      <c r="X5099" s="18"/>
      <c r="Y5099" s="31"/>
    </row>
    <row r="5100" spans="6:25" x14ac:dyDescent="0.25">
      <c r="F5100" s="18"/>
      <c r="G5100" s="18"/>
      <c r="H5100" s="252"/>
      <c r="I5100" s="18"/>
      <c r="J5100" s="18"/>
      <c r="W5100" s="215"/>
      <c r="X5100" s="18"/>
      <c r="Y5100" s="31"/>
    </row>
    <row r="5101" spans="6:25" x14ac:dyDescent="0.25">
      <c r="F5101" s="18"/>
      <c r="G5101" s="18"/>
      <c r="H5101" s="252"/>
      <c r="I5101" s="18"/>
      <c r="J5101" s="18"/>
      <c r="W5101" s="215"/>
      <c r="X5101" s="18"/>
      <c r="Y5101" s="31"/>
    </row>
    <row r="5102" spans="6:25" x14ac:dyDescent="0.25">
      <c r="F5102" s="18"/>
      <c r="G5102" s="18"/>
      <c r="H5102" s="252"/>
      <c r="I5102" s="18"/>
      <c r="J5102" s="18"/>
      <c r="W5102" s="215"/>
      <c r="X5102" s="18"/>
      <c r="Y5102" s="31"/>
    </row>
    <row r="5103" spans="6:25" x14ac:dyDescent="0.25">
      <c r="F5103" s="18"/>
      <c r="G5103" s="18"/>
      <c r="H5103" s="252"/>
      <c r="I5103" s="18"/>
      <c r="J5103" s="18"/>
      <c r="W5103" s="215"/>
      <c r="X5103" s="18"/>
      <c r="Y5103" s="31"/>
    </row>
    <row r="5104" spans="6:25" x14ac:dyDescent="0.25">
      <c r="F5104" s="18"/>
      <c r="G5104" s="18"/>
      <c r="H5104" s="252"/>
      <c r="I5104" s="18"/>
      <c r="J5104" s="18"/>
      <c r="W5104" s="215"/>
      <c r="X5104" s="18"/>
      <c r="Y5104" s="31"/>
    </row>
    <row r="5105" spans="6:25" x14ac:dyDescent="0.25">
      <c r="F5105" s="18"/>
      <c r="G5105" s="18"/>
      <c r="H5105" s="252"/>
      <c r="I5105" s="18"/>
      <c r="J5105" s="18"/>
      <c r="W5105" s="215"/>
      <c r="X5105" s="18"/>
      <c r="Y5105" s="31"/>
    </row>
    <row r="5106" spans="6:25" x14ac:dyDescent="0.25">
      <c r="F5106" s="18"/>
      <c r="G5106" s="18"/>
      <c r="H5106" s="252"/>
      <c r="I5106" s="18"/>
      <c r="J5106" s="18"/>
      <c r="W5106" s="215"/>
      <c r="X5106" s="18"/>
      <c r="Y5106" s="31"/>
    </row>
    <row r="5107" spans="6:25" x14ac:dyDescent="0.25">
      <c r="F5107" s="18"/>
      <c r="G5107" s="18"/>
      <c r="H5107" s="252"/>
      <c r="I5107" s="18"/>
      <c r="J5107" s="18"/>
      <c r="W5107" s="215"/>
      <c r="X5107" s="18"/>
      <c r="Y5107" s="31"/>
    </row>
    <row r="5108" spans="6:25" x14ac:dyDescent="0.25">
      <c r="F5108" s="18"/>
      <c r="G5108" s="18"/>
      <c r="H5108" s="252"/>
      <c r="I5108" s="18"/>
      <c r="J5108" s="18"/>
      <c r="W5108" s="215"/>
      <c r="X5108" s="18"/>
      <c r="Y5108" s="31"/>
    </row>
    <row r="5109" spans="6:25" x14ac:dyDescent="0.25">
      <c r="F5109" s="18"/>
      <c r="G5109" s="18"/>
      <c r="H5109" s="252"/>
      <c r="I5109" s="18"/>
      <c r="J5109" s="18"/>
      <c r="W5109" s="215"/>
      <c r="X5109" s="18"/>
      <c r="Y5109" s="31"/>
    </row>
    <row r="5110" spans="6:25" x14ac:dyDescent="0.25">
      <c r="F5110" s="18"/>
      <c r="G5110" s="18"/>
      <c r="H5110" s="252"/>
      <c r="I5110" s="18"/>
      <c r="J5110" s="18"/>
      <c r="W5110" s="215"/>
      <c r="X5110" s="18"/>
      <c r="Y5110" s="31"/>
    </row>
    <row r="5111" spans="6:25" x14ac:dyDescent="0.25">
      <c r="F5111" s="18"/>
      <c r="G5111" s="18"/>
      <c r="H5111" s="252"/>
      <c r="I5111" s="18"/>
      <c r="J5111" s="18"/>
      <c r="W5111" s="215"/>
      <c r="X5111" s="18"/>
      <c r="Y5111" s="31"/>
    </row>
    <row r="5112" spans="6:25" x14ac:dyDescent="0.25">
      <c r="F5112" s="18"/>
      <c r="G5112" s="18"/>
      <c r="H5112" s="252"/>
      <c r="I5112" s="18"/>
      <c r="J5112" s="18"/>
      <c r="W5112" s="215"/>
      <c r="X5112" s="18"/>
      <c r="Y5112" s="31"/>
    </row>
    <row r="5113" spans="6:25" x14ac:dyDescent="0.25">
      <c r="F5113" s="18"/>
      <c r="G5113" s="18"/>
      <c r="H5113" s="252"/>
      <c r="I5113" s="18"/>
      <c r="J5113" s="18"/>
      <c r="W5113" s="215"/>
      <c r="X5113" s="18"/>
      <c r="Y5113" s="31"/>
    </row>
    <row r="5114" spans="6:25" x14ac:dyDescent="0.25">
      <c r="F5114" s="18"/>
      <c r="G5114" s="18"/>
      <c r="H5114" s="252"/>
      <c r="I5114" s="18"/>
      <c r="J5114" s="18"/>
      <c r="W5114" s="215"/>
      <c r="X5114" s="18"/>
      <c r="Y5114" s="31"/>
    </row>
    <row r="5115" spans="6:25" x14ac:dyDescent="0.25">
      <c r="F5115" s="18"/>
      <c r="G5115" s="18"/>
      <c r="H5115" s="252"/>
      <c r="I5115" s="18"/>
      <c r="J5115" s="18"/>
      <c r="W5115" s="215"/>
      <c r="X5115" s="18"/>
      <c r="Y5115" s="31"/>
    </row>
    <row r="5116" spans="6:25" x14ac:dyDescent="0.25">
      <c r="F5116" s="18"/>
      <c r="G5116" s="18"/>
      <c r="H5116" s="252"/>
      <c r="I5116" s="18"/>
      <c r="J5116" s="18"/>
      <c r="W5116" s="215"/>
      <c r="X5116" s="18"/>
      <c r="Y5116" s="31"/>
    </row>
    <row r="5117" spans="6:25" x14ac:dyDescent="0.25">
      <c r="F5117" s="18"/>
      <c r="G5117" s="18"/>
      <c r="H5117" s="252"/>
      <c r="I5117" s="18"/>
      <c r="J5117" s="18"/>
      <c r="W5117" s="215"/>
      <c r="X5117" s="18"/>
      <c r="Y5117" s="31"/>
    </row>
    <row r="5118" spans="6:25" x14ac:dyDescent="0.25">
      <c r="F5118" s="18"/>
      <c r="G5118" s="18"/>
      <c r="H5118" s="252"/>
      <c r="I5118" s="18"/>
      <c r="J5118" s="18"/>
      <c r="W5118" s="215"/>
      <c r="X5118" s="18"/>
      <c r="Y5118" s="31"/>
    </row>
    <row r="5119" spans="6:25" x14ac:dyDescent="0.25">
      <c r="F5119" s="18"/>
      <c r="G5119" s="18"/>
      <c r="H5119" s="252"/>
      <c r="I5119" s="18"/>
      <c r="J5119" s="18"/>
      <c r="W5119" s="215"/>
      <c r="X5119" s="18"/>
      <c r="Y5119" s="31"/>
    </row>
    <row r="5120" spans="6:25" x14ac:dyDescent="0.25">
      <c r="F5120" s="18"/>
      <c r="G5120" s="18"/>
      <c r="H5120" s="252"/>
      <c r="I5120" s="18"/>
      <c r="J5120" s="18"/>
      <c r="W5120" s="215"/>
      <c r="X5120" s="18"/>
      <c r="Y5120" s="31"/>
    </row>
    <row r="5121" spans="6:25" x14ac:dyDescent="0.25">
      <c r="F5121" s="18"/>
      <c r="G5121" s="18"/>
      <c r="H5121" s="252"/>
      <c r="I5121" s="18"/>
      <c r="J5121" s="18"/>
      <c r="W5121" s="215"/>
      <c r="X5121" s="18"/>
      <c r="Y5121" s="31"/>
    </row>
    <row r="5122" spans="6:25" x14ac:dyDescent="0.25">
      <c r="F5122" s="18"/>
      <c r="G5122" s="18"/>
      <c r="H5122" s="252"/>
      <c r="I5122" s="18"/>
      <c r="J5122" s="18"/>
      <c r="W5122" s="215"/>
      <c r="X5122" s="18"/>
      <c r="Y5122" s="31"/>
    </row>
    <row r="5123" spans="6:25" x14ac:dyDescent="0.25">
      <c r="F5123" s="18"/>
      <c r="G5123" s="18"/>
      <c r="H5123" s="252"/>
      <c r="I5123" s="18"/>
      <c r="J5123" s="18"/>
      <c r="W5123" s="215"/>
      <c r="X5123" s="18"/>
      <c r="Y5123" s="31"/>
    </row>
    <row r="5124" spans="6:25" x14ac:dyDescent="0.25">
      <c r="F5124" s="18"/>
      <c r="G5124" s="18"/>
      <c r="H5124" s="252"/>
      <c r="I5124" s="18"/>
      <c r="J5124" s="18"/>
      <c r="W5124" s="215"/>
      <c r="X5124" s="18"/>
      <c r="Y5124" s="31"/>
    </row>
    <row r="5125" spans="6:25" x14ac:dyDescent="0.25">
      <c r="F5125" s="18"/>
      <c r="G5125" s="18"/>
      <c r="H5125" s="252"/>
      <c r="I5125" s="18"/>
      <c r="J5125" s="18"/>
      <c r="W5125" s="215"/>
      <c r="X5125" s="18"/>
      <c r="Y5125" s="31"/>
    </row>
    <row r="5126" spans="6:25" x14ac:dyDescent="0.25">
      <c r="F5126" s="18"/>
      <c r="G5126" s="18"/>
      <c r="H5126" s="252"/>
      <c r="I5126" s="18"/>
      <c r="J5126" s="18"/>
      <c r="W5126" s="215"/>
      <c r="X5126" s="18"/>
      <c r="Y5126" s="31"/>
    </row>
    <row r="5127" spans="6:25" x14ac:dyDescent="0.25">
      <c r="F5127" s="18"/>
      <c r="G5127" s="18"/>
      <c r="H5127" s="252"/>
      <c r="I5127" s="18"/>
      <c r="J5127" s="18"/>
      <c r="W5127" s="215"/>
      <c r="X5127" s="18"/>
      <c r="Y5127" s="31"/>
    </row>
    <row r="5128" spans="6:25" x14ac:dyDescent="0.25">
      <c r="F5128" s="18"/>
      <c r="G5128" s="18"/>
      <c r="H5128" s="252"/>
      <c r="I5128" s="18"/>
      <c r="J5128" s="18"/>
      <c r="W5128" s="215"/>
      <c r="X5128" s="18"/>
      <c r="Y5128" s="31"/>
    </row>
    <row r="5129" spans="6:25" x14ac:dyDescent="0.25">
      <c r="F5129" s="18"/>
      <c r="G5129" s="18"/>
      <c r="H5129" s="252"/>
      <c r="I5129" s="18"/>
      <c r="J5129" s="18"/>
      <c r="W5129" s="215"/>
      <c r="X5129" s="18"/>
      <c r="Y5129" s="31"/>
    </row>
    <row r="5130" spans="6:25" x14ac:dyDescent="0.25">
      <c r="F5130" s="18"/>
      <c r="G5130" s="18"/>
      <c r="H5130" s="252"/>
      <c r="I5130" s="18"/>
      <c r="J5130" s="18"/>
      <c r="W5130" s="215"/>
      <c r="X5130" s="18"/>
      <c r="Y5130" s="31"/>
    </row>
    <row r="5131" spans="6:25" x14ac:dyDescent="0.25">
      <c r="F5131" s="18"/>
      <c r="G5131" s="18"/>
      <c r="H5131" s="252"/>
      <c r="I5131" s="18"/>
      <c r="J5131" s="18"/>
      <c r="W5131" s="215"/>
      <c r="X5131" s="18"/>
      <c r="Y5131" s="31"/>
    </row>
    <row r="5132" spans="6:25" x14ac:dyDescent="0.25">
      <c r="F5132" s="18"/>
      <c r="G5132" s="18"/>
      <c r="H5132" s="252"/>
      <c r="I5132" s="18"/>
      <c r="J5132" s="18"/>
      <c r="W5132" s="215"/>
      <c r="X5132" s="18"/>
      <c r="Y5132" s="31"/>
    </row>
    <row r="5133" spans="6:25" x14ac:dyDescent="0.25">
      <c r="F5133" s="18"/>
      <c r="G5133" s="18"/>
      <c r="H5133" s="252"/>
      <c r="I5133" s="18"/>
      <c r="J5133" s="18"/>
      <c r="W5133" s="215"/>
      <c r="X5133" s="18"/>
      <c r="Y5133" s="31"/>
    </row>
    <row r="5134" spans="6:25" x14ac:dyDescent="0.25">
      <c r="F5134" s="18"/>
      <c r="G5134" s="18"/>
      <c r="H5134" s="252"/>
      <c r="I5134" s="18"/>
      <c r="J5134" s="18"/>
      <c r="W5134" s="215"/>
      <c r="X5134" s="18"/>
      <c r="Y5134" s="31"/>
    </row>
    <row r="5135" spans="6:25" x14ac:dyDescent="0.25">
      <c r="F5135" s="18"/>
      <c r="G5135" s="18"/>
      <c r="H5135" s="252"/>
      <c r="I5135" s="18"/>
      <c r="J5135" s="18"/>
      <c r="W5135" s="215"/>
      <c r="X5135" s="18"/>
      <c r="Y5135" s="31"/>
    </row>
    <row r="5136" spans="6:25" x14ac:dyDescent="0.25">
      <c r="F5136" s="18"/>
      <c r="G5136" s="18"/>
      <c r="H5136" s="252"/>
      <c r="I5136" s="18"/>
      <c r="J5136" s="18"/>
      <c r="W5136" s="215"/>
      <c r="X5136" s="18"/>
      <c r="Y5136" s="31"/>
    </row>
    <row r="5137" spans="6:25" x14ac:dyDescent="0.25">
      <c r="F5137" s="18"/>
      <c r="G5137" s="18"/>
      <c r="H5137" s="252"/>
      <c r="I5137" s="18"/>
      <c r="J5137" s="18"/>
      <c r="W5137" s="215"/>
      <c r="X5137" s="18"/>
      <c r="Y5137" s="31"/>
    </row>
    <row r="5138" spans="6:25" x14ac:dyDescent="0.25">
      <c r="F5138" s="18"/>
      <c r="G5138" s="18"/>
      <c r="H5138" s="252"/>
      <c r="I5138" s="18"/>
      <c r="J5138" s="18"/>
      <c r="W5138" s="215"/>
      <c r="X5138" s="18"/>
      <c r="Y5138" s="31"/>
    </row>
    <row r="5139" spans="6:25" x14ac:dyDescent="0.25">
      <c r="F5139" s="18"/>
      <c r="G5139" s="18"/>
      <c r="H5139" s="252"/>
      <c r="I5139" s="18"/>
      <c r="J5139" s="18"/>
      <c r="W5139" s="215"/>
      <c r="X5139" s="18"/>
      <c r="Y5139" s="31"/>
    </row>
    <row r="5140" spans="6:25" x14ac:dyDescent="0.25">
      <c r="F5140" s="18"/>
      <c r="G5140" s="18"/>
      <c r="H5140" s="252"/>
      <c r="I5140" s="18"/>
      <c r="J5140" s="18"/>
      <c r="W5140" s="215"/>
      <c r="X5140" s="18"/>
      <c r="Y5140" s="31"/>
    </row>
    <row r="5141" spans="6:25" x14ac:dyDescent="0.25">
      <c r="F5141" s="18"/>
      <c r="G5141" s="18"/>
      <c r="H5141" s="252"/>
      <c r="I5141" s="18"/>
      <c r="J5141" s="18"/>
      <c r="W5141" s="215"/>
      <c r="X5141" s="18"/>
      <c r="Y5141" s="31"/>
    </row>
    <row r="5142" spans="6:25" x14ac:dyDescent="0.25">
      <c r="F5142" s="18"/>
      <c r="G5142" s="18"/>
      <c r="H5142" s="252"/>
      <c r="I5142" s="18"/>
      <c r="J5142" s="18"/>
      <c r="W5142" s="215"/>
      <c r="X5142" s="18"/>
      <c r="Y5142" s="31"/>
    </row>
    <row r="5143" spans="6:25" x14ac:dyDescent="0.25">
      <c r="F5143" s="18"/>
      <c r="G5143" s="18"/>
      <c r="H5143" s="252"/>
      <c r="I5143" s="18"/>
      <c r="J5143" s="18"/>
      <c r="W5143" s="215"/>
      <c r="X5143" s="18"/>
      <c r="Y5143" s="31"/>
    </row>
    <row r="5144" spans="6:25" x14ac:dyDescent="0.25">
      <c r="F5144" s="18"/>
      <c r="G5144" s="18"/>
      <c r="H5144" s="252"/>
      <c r="I5144" s="18"/>
      <c r="J5144" s="18"/>
      <c r="W5144" s="215"/>
      <c r="X5144" s="18"/>
      <c r="Y5144" s="31"/>
    </row>
    <row r="5145" spans="6:25" x14ac:dyDescent="0.25">
      <c r="F5145" s="18"/>
      <c r="G5145" s="18"/>
      <c r="H5145" s="252"/>
      <c r="I5145" s="18"/>
      <c r="J5145" s="18"/>
      <c r="W5145" s="215"/>
      <c r="X5145" s="18"/>
      <c r="Y5145" s="31"/>
    </row>
    <row r="5146" spans="6:25" x14ac:dyDescent="0.25">
      <c r="F5146" s="18"/>
      <c r="G5146" s="18"/>
      <c r="H5146" s="252"/>
      <c r="I5146" s="18"/>
      <c r="J5146" s="18"/>
      <c r="W5146" s="215"/>
      <c r="X5146" s="18"/>
      <c r="Y5146" s="31"/>
    </row>
    <row r="5147" spans="6:25" x14ac:dyDescent="0.25">
      <c r="F5147" s="18"/>
      <c r="G5147" s="18"/>
      <c r="H5147" s="252"/>
      <c r="I5147" s="18"/>
      <c r="J5147" s="18"/>
      <c r="W5147" s="215"/>
      <c r="X5147" s="18"/>
      <c r="Y5147" s="31"/>
    </row>
    <row r="5148" spans="6:25" x14ac:dyDescent="0.25">
      <c r="F5148" s="18"/>
      <c r="G5148" s="18"/>
      <c r="H5148" s="252"/>
      <c r="I5148" s="18"/>
      <c r="J5148" s="18"/>
      <c r="W5148" s="215"/>
      <c r="X5148" s="18"/>
      <c r="Y5148" s="31"/>
    </row>
    <row r="5149" spans="6:25" x14ac:dyDescent="0.25">
      <c r="F5149" s="18"/>
      <c r="G5149" s="18"/>
      <c r="H5149" s="252"/>
      <c r="I5149" s="18"/>
      <c r="J5149" s="18"/>
      <c r="W5149" s="215"/>
      <c r="X5149" s="18"/>
      <c r="Y5149" s="31"/>
    </row>
    <row r="5150" spans="6:25" x14ac:dyDescent="0.25">
      <c r="F5150" s="18"/>
      <c r="G5150" s="18"/>
      <c r="H5150" s="252"/>
      <c r="I5150" s="18"/>
      <c r="J5150" s="18"/>
      <c r="W5150" s="215"/>
      <c r="X5150" s="18"/>
      <c r="Y5150" s="31"/>
    </row>
    <row r="5151" spans="6:25" x14ac:dyDescent="0.25">
      <c r="F5151" s="18"/>
      <c r="G5151" s="18"/>
      <c r="H5151" s="252"/>
      <c r="I5151" s="18"/>
      <c r="J5151" s="18"/>
      <c r="W5151" s="215"/>
      <c r="X5151" s="18"/>
      <c r="Y5151" s="31"/>
    </row>
    <row r="5152" spans="6:25" x14ac:dyDescent="0.25">
      <c r="F5152" s="18"/>
      <c r="G5152" s="18"/>
      <c r="H5152" s="252"/>
      <c r="I5152" s="18"/>
      <c r="J5152" s="18"/>
      <c r="W5152" s="215"/>
      <c r="X5152" s="18"/>
      <c r="Y5152" s="31"/>
    </row>
    <row r="5153" spans="6:25" x14ac:dyDescent="0.25">
      <c r="F5153" s="18"/>
      <c r="G5153" s="18"/>
      <c r="H5153" s="252"/>
      <c r="I5153" s="18"/>
      <c r="J5153" s="18"/>
      <c r="W5153" s="215"/>
      <c r="X5153" s="18"/>
      <c r="Y5153" s="31"/>
    </row>
    <row r="5154" spans="6:25" x14ac:dyDescent="0.25">
      <c r="F5154" s="18"/>
      <c r="G5154" s="18"/>
      <c r="H5154" s="252"/>
      <c r="I5154" s="18"/>
      <c r="J5154" s="18"/>
      <c r="W5154" s="215"/>
      <c r="X5154" s="18"/>
      <c r="Y5154" s="31"/>
    </row>
    <row r="5155" spans="6:25" x14ac:dyDescent="0.25">
      <c r="F5155" s="18"/>
      <c r="G5155" s="18"/>
      <c r="H5155" s="252"/>
      <c r="I5155" s="18"/>
      <c r="J5155" s="18"/>
      <c r="W5155" s="215"/>
      <c r="X5155" s="18"/>
      <c r="Y5155" s="31"/>
    </row>
    <row r="5156" spans="6:25" x14ac:dyDescent="0.25">
      <c r="F5156" s="18"/>
      <c r="G5156" s="18"/>
      <c r="H5156" s="252"/>
      <c r="I5156" s="18"/>
      <c r="J5156" s="18"/>
      <c r="W5156" s="215"/>
      <c r="X5156" s="18"/>
      <c r="Y5156" s="31"/>
    </row>
    <row r="5157" spans="6:25" x14ac:dyDescent="0.25">
      <c r="F5157" s="18"/>
      <c r="G5157" s="18"/>
      <c r="H5157" s="252"/>
      <c r="I5157" s="18"/>
      <c r="J5157" s="18"/>
      <c r="W5157" s="215"/>
      <c r="X5157" s="18"/>
      <c r="Y5157" s="31"/>
    </row>
    <row r="5158" spans="6:25" x14ac:dyDescent="0.25">
      <c r="F5158" s="18"/>
      <c r="G5158" s="18"/>
      <c r="H5158" s="252"/>
      <c r="I5158" s="18"/>
      <c r="J5158" s="18"/>
      <c r="W5158" s="215"/>
      <c r="X5158" s="18"/>
      <c r="Y5158" s="31"/>
    </row>
    <row r="5159" spans="6:25" x14ac:dyDescent="0.25">
      <c r="F5159" s="18"/>
      <c r="G5159" s="18"/>
      <c r="H5159" s="252"/>
      <c r="I5159" s="18"/>
      <c r="J5159" s="18"/>
      <c r="W5159" s="215"/>
      <c r="X5159" s="18"/>
      <c r="Y5159" s="31"/>
    </row>
    <row r="5160" spans="6:25" x14ac:dyDescent="0.25">
      <c r="F5160" s="18"/>
      <c r="G5160" s="18"/>
      <c r="H5160" s="252"/>
      <c r="I5160" s="18"/>
      <c r="J5160" s="18"/>
      <c r="W5160" s="215"/>
      <c r="X5160" s="18"/>
      <c r="Y5160" s="31"/>
    </row>
    <row r="5161" spans="6:25" x14ac:dyDescent="0.25">
      <c r="F5161" s="18"/>
      <c r="G5161" s="18"/>
      <c r="H5161" s="252"/>
      <c r="I5161" s="18"/>
      <c r="J5161" s="18"/>
      <c r="W5161" s="215"/>
      <c r="X5161" s="18"/>
      <c r="Y5161" s="31"/>
    </row>
    <row r="5162" spans="6:25" x14ac:dyDescent="0.25">
      <c r="F5162" s="18"/>
      <c r="G5162" s="18"/>
      <c r="H5162" s="252"/>
      <c r="I5162" s="18"/>
      <c r="J5162" s="18"/>
      <c r="W5162" s="215"/>
      <c r="X5162" s="18"/>
      <c r="Y5162" s="31"/>
    </row>
    <row r="5163" spans="6:25" x14ac:dyDescent="0.25">
      <c r="F5163" s="18"/>
      <c r="G5163" s="18"/>
      <c r="H5163" s="252"/>
      <c r="I5163" s="18"/>
      <c r="J5163" s="18"/>
      <c r="W5163" s="215"/>
      <c r="X5163" s="18"/>
      <c r="Y5163" s="31"/>
    </row>
    <row r="5164" spans="6:25" x14ac:dyDescent="0.25">
      <c r="F5164" s="18"/>
      <c r="G5164" s="18"/>
      <c r="H5164" s="252"/>
      <c r="I5164" s="18"/>
      <c r="J5164" s="18"/>
      <c r="W5164" s="215"/>
      <c r="X5164" s="18"/>
      <c r="Y5164" s="31"/>
    </row>
    <row r="5165" spans="6:25" x14ac:dyDescent="0.25">
      <c r="F5165" s="18"/>
      <c r="G5165" s="18"/>
      <c r="H5165" s="252"/>
      <c r="I5165" s="18"/>
      <c r="J5165" s="18"/>
      <c r="W5165" s="215"/>
      <c r="X5165" s="18"/>
      <c r="Y5165" s="31"/>
    </row>
    <row r="5166" spans="6:25" x14ac:dyDescent="0.25">
      <c r="F5166" s="18"/>
      <c r="G5166" s="18"/>
      <c r="H5166" s="252"/>
      <c r="I5166" s="18"/>
      <c r="J5166" s="18"/>
      <c r="W5166" s="215"/>
      <c r="X5166" s="18"/>
      <c r="Y5166" s="31"/>
    </row>
    <row r="5167" spans="6:25" x14ac:dyDescent="0.25">
      <c r="F5167" s="18"/>
      <c r="G5167" s="18"/>
      <c r="H5167" s="252"/>
      <c r="I5167" s="18"/>
      <c r="J5167" s="18"/>
      <c r="W5167" s="215"/>
      <c r="X5167" s="18"/>
      <c r="Y5167" s="31"/>
    </row>
    <row r="5168" spans="6:25" x14ac:dyDescent="0.25">
      <c r="F5168" s="18"/>
      <c r="G5168" s="18"/>
      <c r="H5168" s="252"/>
      <c r="I5168" s="18"/>
      <c r="J5168" s="18"/>
      <c r="W5168" s="215"/>
      <c r="X5168" s="18"/>
      <c r="Y5168" s="31"/>
    </row>
    <row r="5169" spans="6:25" x14ac:dyDescent="0.25">
      <c r="F5169" s="18"/>
      <c r="G5169" s="18"/>
      <c r="H5169" s="252"/>
      <c r="I5169" s="18"/>
      <c r="J5169" s="18"/>
      <c r="W5169" s="215"/>
      <c r="X5169" s="18"/>
      <c r="Y5169" s="31"/>
    </row>
    <row r="5170" spans="6:25" x14ac:dyDescent="0.25">
      <c r="F5170" s="18"/>
      <c r="G5170" s="18"/>
      <c r="H5170" s="252"/>
      <c r="I5170" s="18"/>
      <c r="J5170" s="18"/>
      <c r="W5170" s="215"/>
      <c r="X5170" s="18"/>
      <c r="Y5170" s="31"/>
    </row>
    <row r="5171" spans="6:25" x14ac:dyDescent="0.25">
      <c r="F5171" s="18"/>
      <c r="G5171" s="18"/>
      <c r="H5171" s="252"/>
      <c r="I5171" s="18"/>
      <c r="J5171" s="18"/>
      <c r="W5171" s="215"/>
      <c r="X5171" s="18"/>
      <c r="Y5171" s="31"/>
    </row>
    <row r="5172" spans="6:25" x14ac:dyDescent="0.25">
      <c r="F5172" s="18"/>
      <c r="G5172" s="18"/>
      <c r="H5172" s="252"/>
      <c r="I5172" s="18"/>
      <c r="J5172" s="18"/>
      <c r="W5172" s="215"/>
      <c r="X5172" s="18"/>
      <c r="Y5172" s="31"/>
    </row>
    <row r="5173" spans="6:25" x14ac:dyDescent="0.25">
      <c r="F5173" s="18"/>
      <c r="G5173" s="18"/>
      <c r="H5173" s="252"/>
      <c r="I5173" s="18"/>
      <c r="J5173" s="18"/>
      <c r="W5173" s="215"/>
      <c r="X5173" s="18"/>
      <c r="Y5173" s="31"/>
    </row>
    <row r="5174" spans="6:25" x14ac:dyDescent="0.25">
      <c r="F5174" s="18"/>
      <c r="G5174" s="18"/>
      <c r="H5174" s="252"/>
      <c r="I5174" s="18"/>
      <c r="J5174" s="18"/>
      <c r="W5174" s="215"/>
      <c r="X5174" s="18"/>
      <c r="Y5174" s="31"/>
    </row>
    <row r="5175" spans="6:25" x14ac:dyDescent="0.25">
      <c r="F5175" s="18"/>
      <c r="G5175" s="18"/>
      <c r="H5175" s="252"/>
      <c r="I5175" s="18"/>
      <c r="J5175" s="18"/>
      <c r="W5175" s="215"/>
      <c r="X5175" s="18"/>
      <c r="Y5175" s="31"/>
    </row>
    <row r="5176" spans="6:25" x14ac:dyDescent="0.25">
      <c r="F5176" s="18"/>
      <c r="G5176" s="18"/>
      <c r="H5176" s="252"/>
      <c r="I5176" s="18"/>
      <c r="J5176" s="18"/>
      <c r="W5176" s="215"/>
      <c r="X5176" s="18"/>
      <c r="Y5176" s="31"/>
    </row>
    <row r="5177" spans="6:25" x14ac:dyDescent="0.25">
      <c r="F5177" s="18"/>
      <c r="G5177" s="18"/>
      <c r="H5177" s="252"/>
      <c r="I5177" s="18"/>
      <c r="J5177" s="18"/>
      <c r="W5177" s="215"/>
      <c r="X5177" s="18"/>
      <c r="Y5177" s="31"/>
    </row>
    <row r="5178" spans="6:25" x14ac:dyDescent="0.25">
      <c r="F5178" s="18"/>
      <c r="G5178" s="18"/>
      <c r="H5178" s="252"/>
      <c r="I5178" s="18"/>
      <c r="J5178" s="18"/>
      <c r="W5178" s="215"/>
      <c r="X5178" s="18"/>
      <c r="Y5178" s="31"/>
    </row>
    <row r="5179" spans="6:25" x14ac:dyDescent="0.25">
      <c r="F5179" s="18"/>
      <c r="G5179" s="18"/>
      <c r="H5179" s="252"/>
      <c r="I5179" s="18"/>
      <c r="J5179" s="18"/>
      <c r="W5179" s="215"/>
      <c r="X5179" s="18"/>
      <c r="Y5179" s="31"/>
    </row>
    <row r="5180" spans="6:25" x14ac:dyDescent="0.25">
      <c r="F5180" s="18"/>
      <c r="G5180" s="18"/>
      <c r="H5180" s="252"/>
      <c r="I5180" s="18"/>
      <c r="J5180" s="18"/>
      <c r="W5180" s="215"/>
      <c r="X5180" s="18"/>
      <c r="Y5180" s="31"/>
    </row>
    <row r="5181" spans="6:25" x14ac:dyDescent="0.25">
      <c r="F5181" s="18"/>
      <c r="G5181" s="18"/>
      <c r="H5181" s="252"/>
      <c r="I5181" s="18"/>
      <c r="J5181" s="18"/>
      <c r="W5181" s="215"/>
      <c r="X5181" s="18"/>
      <c r="Y5181" s="31"/>
    </row>
    <row r="5182" spans="6:25" x14ac:dyDescent="0.25">
      <c r="F5182" s="18"/>
      <c r="G5182" s="18"/>
      <c r="H5182" s="252"/>
      <c r="I5182" s="18"/>
      <c r="J5182" s="18"/>
      <c r="W5182" s="215"/>
      <c r="X5182" s="18"/>
      <c r="Y5182" s="31"/>
    </row>
    <row r="5183" spans="6:25" x14ac:dyDescent="0.25">
      <c r="F5183" s="18"/>
      <c r="G5183" s="18"/>
      <c r="H5183" s="252"/>
      <c r="I5183" s="18"/>
      <c r="J5183" s="18"/>
      <c r="W5183" s="215"/>
      <c r="X5183" s="18"/>
      <c r="Y5183" s="31"/>
    </row>
    <row r="5184" spans="6:25" x14ac:dyDescent="0.25">
      <c r="F5184" s="18"/>
      <c r="G5184" s="18"/>
      <c r="H5184" s="252"/>
      <c r="I5184" s="18"/>
      <c r="J5184" s="18"/>
      <c r="W5184" s="215"/>
      <c r="X5184" s="18"/>
      <c r="Y5184" s="31"/>
    </row>
    <row r="5185" spans="6:25" x14ac:dyDescent="0.25">
      <c r="F5185" s="18"/>
      <c r="G5185" s="18"/>
      <c r="H5185" s="252"/>
      <c r="I5185" s="18"/>
      <c r="J5185" s="18"/>
      <c r="W5185" s="215"/>
      <c r="X5185" s="18"/>
      <c r="Y5185" s="31"/>
    </row>
    <row r="5186" spans="6:25" x14ac:dyDescent="0.25">
      <c r="F5186" s="18"/>
      <c r="G5186" s="18"/>
      <c r="H5186" s="252"/>
      <c r="I5186" s="18"/>
      <c r="J5186" s="18"/>
      <c r="W5186" s="215"/>
      <c r="X5186" s="18"/>
      <c r="Y5186" s="31"/>
    </row>
    <row r="5187" spans="6:25" x14ac:dyDescent="0.25">
      <c r="F5187" s="18"/>
      <c r="G5187" s="18"/>
      <c r="H5187" s="252"/>
      <c r="I5187" s="18"/>
      <c r="J5187" s="18"/>
      <c r="W5187" s="215"/>
      <c r="X5187" s="18"/>
      <c r="Y5187" s="31"/>
    </row>
    <row r="5188" spans="6:25" x14ac:dyDescent="0.25">
      <c r="F5188" s="18"/>
      <c r="G5188" s="18"/>
      <c r="H5188" s="252"/>
      <c r="I5188" s="18"/>
      <c r="J5188" s="18"/>
      <c r="W5188" s="215"/>
      <c r="X5188" s="18"/>
      <c r="Y5188" s="31"/>
    </row>
    <row r="5189" spans="6:25" x14ac:dyDescent="0.25">
      <c r="F5189" s="18"/>
      <c r="G5189" s="18"/>
      <c r="H5189" s="252"/>
      <c r="I5189" s="18"/>
      <c r="J5189" s="18"/>
      <c r="W5189" s="215"/>
      <c r="X5189" s="18"/>
      <c r="Y5189" s="31"/>
    </row>
    <row r="5190" spans="6:25" x14ac:dyDescent="0.25">
      <c r="F5190" s="18"/>
      <c r="G5190" s="18"/>
      <c r="H5190" s="252"/>
      <c r="I5190" s="18"/>
      <c r="J5190" s="18"/>
      <c r="W5190" s="215"/>
      <c r="X5190" s="18"/>
      <c r="Y5190" s="31"/>
    </row>
    <row r="5191" spans="6:25" x14ac:dyDescent="0.25">
      <c r="F5191" s="18"/>
      <c r="G5191" s="18"/>
      <c r="H5191" s="252"/>
      <c r="I5191" s="18"/>
      <c r="J5191" s="18"/>
      <c r="W5191" s="215"/>
      <c r="X5191" s="18"/>
      <c r="Y5191" s="31"/>
    </row>
    <row r="5192" spans="6:25" x14ac:dyDescent="0.25">
      <c r="F5192" s="18"/>
      <c r="G5192" s="18"/>
      <c r="H5192" s="252"/>
      <c r="I5192" s="18"/>
      <c r="J5192" s="18"/>
      <c r="W5192" s="215"/>
      <c r="X5192" s="18"/>
      <c r="Y5192" s="31"/>
    </row>
    <row r="5193" spans="6:25" x14ac:dyDescent="0.25">
      <c r="F5193" s="18"/>
      <c r="G5193" s="18"/>
      <c r="H5193" s="252"/>
      <c r="I5193" s="18"/>
      <c r="J5193" s="18"/>
      <c r="W5193" s="215"/>
      <c r="X5193" s="18"/>
      <c r="Y5193" s="31"/>
    </row>
    <row r="5194" spans="6:25" x14ac:dyDescent="0.25">
      <c r="F5194" s="18"/>
      <c r="G5194" s="18"/>
      <c r="H5194" s="252"/>
      <c r="I5194" s="18"/>
      <c r="J5194" s="18"/>
      <c r="W5194" s="215"/>
      <c r="X5194" s="18"/>
      <c r="Y5194" s="31"/>
    </row>
    <row r="5195" spans="6:25" x14ac:dyDescent="0.25">
      <c r="F5195" s="18"/>
      <c r="G5195" s="18"/>
      <c r="H5195" s="252"/>
      <c r="I5195" s="18"/>
      <c r="J5195" s="18"/>
      <c r="W5195" s="215"/>
      <c r="X5195" s="18"/>
      <c r="Y5195" s="31"/>
    </row>
    <row r="5196" spans="6:25" x14ac:dyDescent="0.25">
      <c r="F5196" s="18"/>
      <c r="G5196" s="18"/>
      <c r="H5196" s="252"/>
      <c r="I5196" s="18"/>
      <c r="J5196" s="18"/>
      <c r="W5196" s="215"/>
      <c r="X5196" s="18"/>
      <c r="Y5196" s="31"/>
    </row>
    <row r="5197" spans="6:25" x14ac:dyDescent="0.25">
      <c r="F5197" s="18"/>
      <c r="G5197" s="18"/>
      <c r="H5197" s="252"/>
      <c r="I5197" s="18"/>
      <c r="J5197" s="18"/>
      <c r="W5197" s="215"/>
      <c r="X5197" s="18"/>
      <c r="Y5197" s="31"/>
    </row>
    <row r="5198" spans="6:25" x14ac:dyDescent="0.25">
      <c r="F5198" s="18"/>
      <c r="G5198" s="18"/>
      <c r="H5198" s="252"/>
      <c r="I5198" s="18"/>
      <c r="J5198" s="18"/>
      <c r="W5198" s="215"/>
      <c r="X5198" s="18"/>
      <c r="Y5198" s="31"/>
    </row>
    <row r="5199" spans="6:25" x14ac:dyDescent="0.25">
      <c r="F5199" s="18"/>
      <c r="G5199" s="18"/>
      <c r="H5199" s="252"/>
      <c r="I5199" s="18"/>
      <c r="J5199" s="18"/>
      <c r="W5199" s="215"/>
      <c r="X5199" s="18"/>
      <c r="Y5199" s="31"/>
    </row>
    <row r="5200" spans="6:25" x14ac:dyDescent="0.25">
      <c r="F5200" s="18"/>
      <c r="G5200" s="18"/>
      <c r="H5200" s="252"/>
      <c r="I5200" s="18"/>
      <c r="J5200" s="18"/>
      <c r="W5200" s="215"/>
      <c r="X5200" s="18"/>
      <c r="Y5200" s="31"/>
    </row>
    <row r="5201" spans="6:25" x14ac:dyDescent="0.25">
      <c r="F5201" s="18"/>
      <c r="G5201" s="18"/>
      <c r="H5201" s="252"/>
      <c r="I5201" s="18"/>
      <c r="J5201" s="18"/>
      <c r="W5201" s="215"/>
      <c r="X5201" s="18"/>
      <c r="Y5201" s="31"/>
    </row>
    <row r="5202" spans="6:25" x14ac:dyDescent="0.25">
      <c r="F5202" s="18"/>
      <c r="G5202" s="18"/>
      <c r="H5202" s="252"/>
      <c r="I5202" s="18"/>
      <c r="J5202" s="18"/>
      <c r="W5202" s="215"/>
      <c r="X5202" s="18"/>
      <c r="Y5202" s="31"/>
    </row>
    <row r="5203" spans="6:25" x14ac:dyDescent="0.25">
      <c r="F5203" s="18"/>
      <c r="G5203" s="18"/>
      <c r="H5203" s="252"/>
      <c r="I5203" s="18"/>
      <c r="J5203" s="18"/>
      <c r="W5203" s="215"/>
      <c r="X5203" s="18"/>
      <c r="Y5203" s="31"/>
    </row>
    <row r="5204" spans="6:25" x14ac:dyDescent="0.25">
      <c r="F5204" s="18"/>
      <c r="G5204" s="18"/>
      <c r="H5204" s="252"/>
      <c r="I5204" s="18"/>
      <c r="J5204" s="18"/>
      <c r="W5204" s="215"/>
      <c r="X5204" s="18"/>
      <c r="Y5204" s="31"/>
    </row>
    <row r="5205" spans="6:25" x14ac:dyDescent="0.25">
      <c r="F5205" s="18"/>
      <c r="G5205" s="18"/>
      <c r="H5205" s="252"/>
      <c r="I5205" s="18"/>
      <c r="J5205" s="18"/>
      <c r="W5205" s="215"/>
      <c r="X5205" s="18"/>
      <c r="Y5205" s="31"/>
    </row>
    <row r="5206" spans="6:25" x14ac:dyDescent="0.25">
      <c r="F5206" s="18"/>
      <c r="G5206" s="18"/>
      <c r="H5206" s="252"/>
      <c r="I5206" s="18"/>
      <c r="J5206" s="18"/>
      <c r="W5206" s="215"/>
      <c r="X5206" s="18"/>
      <c r="Y5206" s="31"/>
    </row>
    <row r="5207" spans="6:25" x14ac:dyDescent="0.25">
      <c r="F5207" s="18"/>
      <c r="G5207" s="18"/>
      <c r="H5207" s="252"/>
      <c r="I5207" s="18"/>
      <c r="J5207" s="18"/>
      <c r="W5207" s="215"/>
      <c r="X5207" s="18"/>
      <c r="Y5207" s="31"/>
    </row>
    <row r="5208" spans="6:25" x14ac:dyDescent="0.25">
      <c r="F5208" s="18"/>
      <c r="G5208" s="18"/>
      <c r="H5208" s="252"/>
      <c r="I5208" s="18"/>
      <c r="J5208" s="18"/>
      <c r="W5208" s="215"/>
      <c r="X5208" s="18"/>
      <c r="Y5208" s="31"/>
    </row>
    <row r="5209" spans="6:25" x14ac:dyDescent="0.25">
      <c r="F5209" s="18"/>
      <c r="G5209" s="18"/>
      <c r="H5209" s="252"/>
      <c r="I5209" s="18"/>
      <c r="J5209" s="18"/>
      <c r="W5209" s="215"/>
      <c r="X5209" s="18"/>
      <c r="Y5209" s="31"/>
    </row>
    <row r="5210" spans="6:25" x14ac:dyDescent="0.25">
      <c r="F5210" s="18"/>
      <c r="G5210" s="18"/>
      <c r="H5210" s="252"/>
      <c r="I5210" s="18"/>
      <c r="J5210" s="18"/>
      <c r="W5210" s="215"/>
      <c r="X5210" s="18"/>
      <c r="Y5210" s="31"/>
    </row>
    <row r="5211" spans="6:25" x14ac:dyDescent="0.25">
      <c r="F5211" s="18"/>
      <c r="G5211" s="18"/>
      <c r="H5211" s="252"/>
      <c r="I5211" s="18"/>
      <c r="J5211" s="18"/>
      <c r="W5211" s="215"/>
      <c r="X5211" s="18"/>
      <c r="Y5211" s="31"/>
    </row>
    <row r="5212" spans="6:25" x14ac:dyDescent="0.25">
      <c r="F5212" s="18"/>
      <c r="G5212" s="18"/>
      <c r="H5212" s="252"/>
      <c r="I5212" s="18"/>
      <c r="J5212" s="18"/>
      <c r="W5212" s="215"/>
      <c r="X5212" s="18"/>
      <c r="Y5212" s="31"/>
    </row>
    <row r="5213" spans="6:25" x14ac:dyDescent="0.25">
      <c r="F5213" s="18"/>
      <c r="G5213" s="18"/>
      <c r="H5213" s="252"/>
      <c r="I5213" s="18"/>
      <c r="J5213" s="18"/>
      <c r="W5213" s="215"/>
      <c r="X5213" s="18"/>
      <c r="Y5213" s="31"/>
    </row>
    <row r="5214" spans="6:25" x14ac:dyDescent="0.25">
      <c r="F5214" s="18"/>
      <c r="G5214" s="18"/>
      <c r="H5214" s="252"/>
      <c r="I5214" s="18"/>
      <c r="J5214" s="18"/>
      <c r="W5214" s="215"/>
      <c r="X5214" s="18"/>
      <c r="Y5214" s="31"/>
    </row>
    <row r="5215" spans="6:25" x14ac:dyDescent="0.25">
      <c r="F5215" s="18"/>
      <c r="G5215" s="18"/>
      <c r="H5215" s="252"/>
      <c r="I5215" s="18"/>
      <c r="J5215" s="18"/>
      <c r="W5215" s="215"/>
      <c r="X5215" s="18"/>
      <c r="Y5215" s="31"/>
    </row>
    <row r="5216" spans="6:25" x14ac:dyDescent="0.25">
      <c r="F5216" s="18"/>
      <c r="G5216" s="18"/>
      <c r="H5216" s="252"/>
      <c r="I5216" s="18"/>
      <c r="J5216" s="18"/>
      <c r="W5216" s="215"/>
      <c r="X5216" s="18"/>
      <c r="Y5216" s="31"/>
    </row>
    <row r="5217" spans="6:25" x14ac:dyDescent="0.25">
      <c r="F5217" s="18"/>
      <c r="G5217" s="18"/>
      <c r="H5217" s="252"/>
      <c r="I5217" s="18"/>
      <c r="J5217" s="18"/>
      <c r="W5217" s="215"/>
      <c r="X5217" s="18"/>
      <c r="Y5217" s="31"/>
    </row>
    <row r="5218" spans="6:25" x14ac:dyDescent="0.25">
      <c r="F5218" s="18"/>
      <c r="G5218" s="18"/>
      <c r="H5218" s="252"/>
      <c r="I5218" s="18"/>
      <c r="J5218" s="18"/>
      <c r="W5218" s="215"/>
      <c r="X5218" s="18"/>
      <c r="Y5218" s="31"/>
    </row>
    <row r="5219" spans="6:25" x14ac:dyDescent="0.25">
      <c r="F5219" s="18"/>
      <c r="G5219" s="18"/>
      <c r="H5219" s="252"/>
      <c r="I5219" s="18"/>
      <c r="J5219" s="18"/>
      <c r="W5219" s="215"/>
      <c r="X5219" s="18"/>
      <c r="Y5219" s="31"/>
    </row>
    <row r="5220" spans="6:25" x14ac:dyDescent="0.25">
      <c r="F5220" s="18"/>
      <c r="G5220" s="18"/>
      <c r="H5220" s="252"/>
      <c r="I5220" s="18"/>
      <c r="J5220" s="18"/>
      <c r="W5220" s="215"/>
      <c r="X5220" s="18"/>
      <c r="Y5220" s="31"/>
    </row>
    <row r="5221" spans="6:25" x14ac:dyDescent="0.25">
      <c r="F5221" s="18"/>
      <c r="G5221" s="18"/>
      <c r="H5221" s="252"/>
      <c r="I5221" s="18"/>
      <c r="J5221" s="18"/>
      <c r="W5221" s="215"/>
      <c r="X5221" s="18"/>
      <c r="Y5221" s="31"/>
    </row>
    <row r="5222" spans="6:25" x14ac:dyDescent="0.25">
      <c r="F5222" s="18"/>
      <c r="G5222" s="18"/>
      <c r="H5222" s="252"/>
      <c r="I5222" s="18"/>
      <c r="J5222" s="18"/>
      <c r="W5222" s="215"/>
      <c r="X5222" s="18"/>
      <c r="Y5222" s="31"/>
    </row>
    <row r="5223" spans="6:25" x14ac:dyDescent="0.25">
      <c r="F5223" s="18"/>
      <c r="G5223" s="18"/>
      <c r="H5223" s="252"/>
      <c r="I5223" s="18"/>
      <c r="J5223" s="18"/>
      <c r="W5223" s="215"/>
      <c r="X5223" s="18"/>
      <c r="Y5223" s="31"/>
    </row>
    <row r="5224" spans="6:25" x14ac:dyDescent="0.25">
      <c r="F5224" s="18"/>
      <c r="G5224" s="18"/>
      <c r="H5224" s="252"/>
      <c r="I5224" s="18"/>
      <c r="J5224" s="18"/>
      <c r="W5224" s="215"/>
      <c r="X5224" s="18"/>
      <c r="Y5224" s="31"/>
    </row>
    <row r="5225" spans="6:25" x14ac:dyDescent="0.25">
      <c r="F5225" s="18"/>
      <c r="G5225" s="18"/>
      <c r="H5225" s="252"/>
      <c r="I5225" s="18"/>
      <c r="J5225" s="18"/>
      <c r="W5225" s="215"/>
      <c r="X5225" s="18"/>
      <c r="Y5225" s="31"/>
    </row>
    <row r="5226" spans="6:25" x14ac:dyDescent="0.25">
      <c r="F5226" s="18"/>
      <c r="G5226" s="18"/>
      <c r="H5226" s="252"/>
      <c r="I5226" s="18"/>
      <c r="J5226" s="18"/>
      <c r="W5226" s="215"/>
      <c r="X5226" s="18"/>
      <c r="Y5226" s="31"/>
    </row>
    <row r="5227" spans="6:25" x14ac:dyDescent="0.25">
      <c r="F5227" s="18"/>
      <c r="G5227" s="18"/>
      <c r="H5227" s="252"/>
      <c r="I5227" s="18"/>
      <c r="J5227" s="18"/>
      <c r="W5227" s="215"/>
      <c r="X5227" s="18"/>
      <c r="Y5227" s="31"/>
    </row>
    <row r="5228" spans="6:25" x14ac:dyDescent="0.25">
      <c r="F5228" s="18"/>
      <c r="G5228" s="18"/>
      <c r="H5228" s="252"/>
      <c r="I5228" s="18"/>
      <c r="J5228" s="18"/>
      <c r="W5228" s="215"/>
      <c r="X5228" s="18"/>
      <c r="Y5228" s="31"/>
    </row>
    <row r="5229" spans="6:25" x14ac:dyDescent="0.25">
      <c r="F5229" s="18"/>
      <c r="G5229" s="18"/>
      <c r="H5229" s="252"/>
      <c r="I5229" s="18"/>
      <c r="J5229" s="18"/>
      <c r="W5229" s="215"/>
      <c r="X5229" s="18"/>
      <c r="Y5229" s="31"/>
    </row>
    <row r="5230" spans="6:25" x14ac:dyDescent="0.25">
      <c r="F5230" s="18"/>
      <c r="G5230" s="18"/>
      <c r="H5230" s="252"/>
      <c r="I5230" s="18"/>
      <c r="J5230" s="18"/>
      <c r="W5230" s="215"/>
      <c r="X5230" s="18"/>
      <c r="Y5230" s="31"/>
    </row>
    <row r="5231" spans="6:25" x14ac:dyDescent="0.25">
      <c r="F5231" s="18"/>
      <c r="G5231" s="18"/>
      <c r="H5231" s="252"/>
      <c r="I5231" s="18"/>
      <c r="J5231" s="18"/>
      <c r="W5231" s="215"/>
      <c r="X5231" s="18"/>
      <c r="Y5231" s="31"/>
    </row>
    <row r="5232" spans="6:25" x14ac:dyDescent="0.25">
      <c r="F5232" s="18"/>
      <c r="G5232" s="18"/>
      <c r="H5232" s="252"/>
      <c r="I5232" s="18"/>
      <c r="J5232" s="18"/>
      <c r="W5232" s="215"/>
      <c r="X5232" s="18"/>
      <c r="Y5232" s="31"/>
    </row>
    <row r="5233" spans="6:25" x14ac:dyDescent="0.25">
      <c r="F5233" s="18"/>
      <c r="G5233" s="18"/>
      <c r="H5233" s="252"/>
      <c r="I5233" s="18"/>
      <c r="J5233" s="18"/>
      <c r="W5233" s="215"/>
      <c r="X5233" s="18"/>
      <c r="Y5233" s="31"/>
    </row>
    <row r="5234" spans="6:25" x14ac:dyDescent="0.25">
      <c r="F5234" s="18"/>
      <c r="G5234" s="18"/>
      <c r="H5234" s="252"/>
      <c r="I5234" s="18"/>
      <c r="J5234" s="18"/>
      <c r="W5234" s="215"/>
      <c r="X5234" s="18"/>
      <c r="Y5234" s="31"/>
    </row>
    <row r="5235" spans="6:25" x14ac:dyDescent="0.25">
      <c r="F5235" s="18"/>
      <c r="G5235" s="18"/>
      <c r="H5235" s="252"/>
      <c r="I5235" s="18"/>
      <c r="J5235" s="18"/>
      <c r="W5235" s="215"/>
      <c r="X5235" s="18"/>
      <c r="Y5235" s="31"/>
    </row>
    <row r="5236" spans="6:25" x14ac:dyDescent="0.25">
      <c r="F5236" s="18"/>
      <c r="G5236" s="18"/>
      <c r="H5236" s="252"/>
      <c r="I5236" s="18"/>
      <c r="J5236" s="18"/>
      <c r="W5236" s="215"/>
      <c r="X5236" s="18"/>
      <c r="Y5236" s="31"/>
    </row>
    <row r="5237" spans="6:25" x14ac:dyDescent="0.25">
      <c r="F5237" s="18"/>
      <c r="G5237" s="18"/>
      <c r="H5237" s="252"/>
      <c r="I5237" s="18"/>
      <c r="J5237" s="18"/>
      <c r="W5237" s="215"/>
      <c r="X5237" s="18"/>
      <c r="Y5237" s="31"/>
    </row>
    <row r="5238" spans="6:25" x14ac:dyDescent="0.25">
      <c r="F5238" s="18"/>
      <c r="G5238" s="18"/>
      <c r="H5238" s="252"/>
      <c r="I5238" s="18"/>
      <c r="J5238" s="18"/>
      <c r="W5238" s="215"/>
      <c r="X5238" s="18"/>
      <c r="Y5238" s="31"/>
    </row>
    <row r="5239" spans="6:25" x14ac:dyDescent="0.25">
      <c r="F5239" s="18"/>
      <c r="G5239" s="18"/>
      <c r="H5239" s="252"/>
      <c r="I5239" s="18"/>
      <c r="J5239" s="18"/>
      <c r="W5239" s="215"/>
      <c r="X5239" s="18"/>
      <c r="Y5239" s="31"/>
    </row>
    <row r="5240" spans="6:25" x14ac:dyDescent="0.25">
      <c r="F5240" s="18"/>
      <c r="G5240" s="18"/>
      <c r="H5240" s="252"/>
      <c r="I5240" s="18"/>
      <c r="J5240" s="18"/>
      <c r="W5240" s="215"/>
      <c r="X5240" s="18"/>
      <c r="Y5240" s="31"/>
    </row>
    <row r="5241" spans="6:25" x14ac:dyDescent="0.25">
      <c r="F5241" s="18"/>
      <c r="G5241" s="18"/>
      <c r="H5241" s="252"/>
      <c r="I5241" s="18"/>
      <c r="J5241" s="18"/>
      <c r="W5241" s="215"/>
      <c r="X5241" s="18"/>
      <c r="Y5241" s="31"/>
    </row>
    <row r="5242" spans="6:25" x14ac:dyDescent="0.25">
      <c r="F5242" s="18"/>
      <c r="G5242" s="18"/>
      <c r="H5242" s="252"/>
      <c r="I5242" s="18"/>
      <c r="J5242" s="18"/>
      <c r="W5242" s="215"/>
      <c r="X5242" s="18"/>
      <c r="Y5242" s="31"/>
    </row>
    <row r="5243" spans="6:25" x14ac:dyDescent="0.25">
      <c r="F5243" s="18"/>
      <c r="G5243" s="18"/>
      <c r="H5243" s="252"/>
      <c r="I5243" s="18"/>
      <c r="J5243" s="18"/>
      <c r="W5243" s="215"/>
      <c r="X5243" s="18"/>
      <c r="Y5243" s="31"/>
    </row>
    <row r="5244" spans="6:25" x14ac:dyDescent="0.25">
      <c r="F5244" s="18"/>
      <c r="G5244" s="18"/>
      <c r="H5244" s="252"/>
      <c r="I5244" s="18"/>
      <c r="J5244" s="18"/>
      <c r="W5244" s="215"/>
      <c r="X5244" s="18"/>
      <c r="Y5244" s="31"/>
    </row>
    <row r="5245" spans="6:25" x14ac:dyDescent="0.25">
      <c r="F5245" s="18"/>
      <c r="G5245" s="18"/>
      <c r="H5245" s="252"/>
      <c r="I5245" s="18"/>
      <c r="J5245" s="18"/>
      <c r="W5245" s="215"/>
      <c r="X5245" s="18"/>
      <c r="Y5245" s="31"/>
    </row>
    <row r="5246" spans="6:25" x14ac:dyDescent="0.25">
      <c r="F5246" s="18"/>
      <c r="G5246" s="18"/>
      <c r="H5246" s="252"/>
      <c r="I5246" s="18"/>
      <c r="J5246" s="18"/>
      <c r="W5246" s="215"/>
      <c r="X5246" s="18"/>
      <c r="Y5246" s="31"/>
    </row>
    <row r="5247" spans="6:25" x14ac:dyDescent="0.25">
      <c r="F5247" s="18"/>
      <c r="G5247" s="18"/>
      <c r="H5247" s="252"/>
      <c r="I5247" s="18"/>
      <c r="J5247" s="18"/>
      <c r="W5247" s="215"/>
      <c r="X5247" s="18"/>
      <c r="Y5247" s="31"/>
    </row>
    <row r="5248" spans="6:25" x14ac:dyDescent="0.25">
      <c r="F5248" s="18"/>
      <c r="G5248" s="18"/>
      <c r="H5248" s="252"/>
      <c r="I5248" s="18"/>
      <c r="J5248" s="18"/>
      <c r="W5248" s="215"/>
      <c r="X5248" s="18"/>
      <c r="Y5248" s="31"/>
    </row>
    <row r="5249" spans="6:25" x14ac:dyDescent="0.25">
      <c r="F5249" s="18"/>
      <c r="G5249" s="18"/>
      <c r="H5249" s="252"/>
      <c r="I5249" s="18"/>
      <c r="J5249" s="18"/>
      <c r="W5249" s="215"/>
      <c r="X5249" s="18"/>
      <c r="Y5249" s="31"/>
    </row>
    <row r="5250" spans="6:25" x14ac:dyDescent="0.25">
      <c r="F5250" s="18"/>
      <c r="G5250" s="18"/>
      <c r="H5250" s="252"/>
      <c r="I5250" s="18"/>
      <c r="J5250" s="18"/>
      <c r="W5250" s="215"/>
      <c r="X5250" s="18"/>
      <c r="Y5250" s="31"/>
    </row>
    <row r="5251" spans="6:25" x14ac:dyDescent="0.25">
      <c r="F5251" s="18"/>
      <c r="G5251" s="18"/>
      <c r="H5251" s="252"/>
      <c r="I5251" s="18"/>
      <c r="J5251" s="18"/>
      <c r="W5251" s="215"/>
      <c r="X5251" s="18"/>
      <c r="Y5251" s="31"/>
    </row>
    <row r="5252" spans="6:25" x14ac:dyDescent="0.25">
      <c r="F5252" s="18"/>
      <c r="G5252" s="18"/>
      <c r="H5252" s="252"/>
      <c r="I5252" s="18"/>
      <c r="J5252" s="18"/>
      <c r="W5252" s="215"/>
      <c r="X5252" s="18"/>
      <c r="Y5252" s="31"/>
    </row>
    <row r="5253" spans="6:25" x14ac:dyDescent="0.25">
      <c r="F5253" s="18"/>
      <c r="G5253" s="18"/>
      <c r="H5253" s="252"/>
      <c r="I5253" s="18"/>
      <c r="J5253" s="18"/>
      <c r="W5253" s="215"/>
      <c r="X5253" s="18"/>
      <c r="Y5253" s="31"/>
    </row>
    <row r="5254" spans="6:25" x14ac:dyDescent="0.25">
      <c r="F5254" s="18"/>
      <c r="G5254" s="18"/>
      <c r="H5254" s="252"/>
      <c r="I5254" s="18"/>
      <c r="J5254" s="18"/>
      <c r="W5254" s="215"/>
      <c r="X5254" s="18"/>
      <c r="Y5254" s="31"/>
    </row>
    <row r="5255" spans="6:25" x14ac:dyDescent="0.25">
      <c r="F5255" s="18"/>
      <c r="G5255" s="18"/>
      <c r="H5255" s="252"/>
      <c r="I5255" s="18"/>
      <c r="J5255" s="18"/>
      <c r="W5255" s="215"/>
      <c r="X5255" s="18"/>
      <c r="Y5255" s="31"/>
    </row>
    <row r="5256" spans="6:25" x14ac:dyDescent="0.25">
      <c r="F5256" s="18"/>
      <c r="G5256" s="18"/>
      <c r="H5256" s="252"/>
      <c r="I5256" s="18"/>
      <c r="J5256" s="18"/>
      <c r="W5256" s="215"/>
      <c r="X5256" s="18"/>
      <c r="Y5256" s="31"/>
    </row>
    <row r="5257" spans="6:25" x14ac:dyDescent="0.25">
      <c r="F5257" s="18"/>
      <c r="G5257" s="18"/>
      <c r="H5257" s="252"/>
      <c r="I5257" s="18"/>
      <c r="J5257" s="18"/>
      <c r="W5257" s="215"/>
      <c r="X5257" s="18"/>
      <c r="Y5257" s="31"/>
    </row>
    <row r="5258" spans="6:25" x14ac:dyDescent="0.25">
      <c r="F5258" s="18"/>
      <c r="G5258" s="18"/>
      <c r="H5258" s="252"/>
      <c r="I5258" s="18"/>
      <c r="J5258" s="18"/>
      <c r="W5258" s="215"/>
      <c r="X5258" s="18"/>
      <c r="Y5258" s="31"/>
    </row>
    <row r="5259" spans="6:25" x14ac:dyDescent="0.25">
      <c r="F5259" s="18"/>
      <c r="G5259" s="18"/>
      <c r="H5259" s="252"/>
      <c r="I5259" s="18"/>
      <c r="J5259" s="18"/>
      <c r="W5259" s="215"/>
      <c r="X5259" s="18"/>
      <c r="Y5259" s="31"/>
    </row>
    <row r="5260" spans="6:25" x14ac:dyDescent="0.25">
      <c r="F5260" s="18"/>
      <c r="G5260" s="18"/>
      <c r="H5260" s="252"/>
      <c r="I5260" s="18"/>
      <c r="J5260" s="18"/>
      <c r="W5260" s="215"/>
      <c r="X5260" s="18"/>
      <c r="Y5260" s="31"/>
    </row>
    <row r="5261" spans="6:25" x14ac:dyDescent="0.25">
      <c r="F5261" s="18"/>
      <c r="G5261" s="18"/>
      <c r="H5261" s="252"/>
      <c r="I5261" s="18"/>
      <c r="J5261" s="18"/>
      <c r="W5261" s="215"/>
      <c r="X5261" s="18"/>
      <c r="Y5261" s="31"/>
    </row>
    <row r="5262" spans="6:25" x14ac:dyDescent="0.25">
      <c r="F5262" s="18"/>
      <c r="G5262" s="18"/>
      <c r="H5262" s="252"/>
      <c r="I5262" s="18"/>
      <c r="J5262" s="18"/>
      <c r="W5262" s="215"/>
      <c r="X5262" s="18"/>
      <c r="Y5262" s="31"/>
    </row>
    <row r="5263" spans="6:25" x14ac:dyDescent="0.25">
      <c r="F5263" s="18"/>
      <c r="G5263" s="18"/>
      <c r="H5263" s="252"/>
      <c r="I5263" s="18"/>
      <c r="J5263" s="18"/>
      <c r="W5263" s="215"/>
      <c r="X5263" s="18"/>
      <c r="Y5263" s="31"/>
    </row>
    <row r="5264" spans="6:25" x14ac:dyDescent="0.25">
      <c r="F5264" s="18"/>
      <c r="G5264" s="18"/>
      <c r="H5264" s="252"/>
      <c r="I5264" s="18"/>
      <c r="J5264" s="18"/>
      <c r="W5264" s="215"/>
      <c r="X5264" s="18"/>
      <c r="Y5264" s="31"/>
    </row>
    <row r="5265" spans="6:25" x14ac:dyDescent="0.25">
      <c r="F5265" s="18"/>
      <c r="G5265" s="18"/>
      <c r="H5265" s="252"/>
      <c r="I5265" s="18"/>
      <c r="J5265" s="18"/>
      <c r="W5265" s="215"/>
      <c r="X5265" s="18"/>
      <c r="Y5265" s="31"/>
    </row>
    <row r="5266" spans="6:25" x14ac:dyDescent="0.25">
      <c r="F5266" s="18"/>
      <c r="G5266" s="18"/>
      <c r="H5266" s="252"/>
      <c r="I5266" s="18"/>
      <c r="J5266" s="18"/>
      <c r="W5266" s="215"/>
      <c r="X5266" s="18"/>
      <c r="Y5266" s="31"/>
    </row>
    <row r="5267" spans="6:25" x14ac:dyDescent="0.25">
      <c r="F5267" s="18"/>
      <c r="G5267" s="18"/>
      <c r="H5267" s="252"/>
      <c r="I5267" s="18"/>
      <c r="J5267" s="18"/>
      <c r="W5267" s="215"/>
      <c r="X5267" s="18"/>
      <c r="Y5267" s="31"/>
    </row>
    <row r="5268" spans="6:25" x14ac:dyDescent="0.25">
      <c r="F5268" s="18"/>
      <c r="G5268" s="18"/>
      <c r="H5268" s="252"/>
      <c r="I5268" s="18"/>
      <c r="J5268" s="18"/>
      <c r="W5268" s="215"/>
      <c r="X5268" s="18"/>
      <c r="Y5268" s="31"/>
    </row>
    <row r="5269" spans="6:25" x14ac:dyDescent="0.25">
      <c r="F5269" s="18"/>
      <c r="G5269" s="18"/>
      <c r="H5269" s="252"/>
      <c r="I5269" s="18"/>
      <c r="J5269" s="18"/>
      <c r="W5269" s="215"/>
      <c r="X5269" s="18"/>
      <c r="Y5269" s="31"/>
    </row>
    <row r="5270" spans="6:25" x14ac:dyDescent="0.25">
      <c r="F5270" s="18"/>
      <c r="G5270" s="18"/>
      <c r="H5270" s="252"/>
      <c r="I5270" s="18"/>
      <c r="J5270" s="18"/>
      <c r="W5270" s="215"/>
      <c r="X5270" s="18"/>
      <c r="Y5270" s="31"/>
    </row>
    <row r="5271" spans="6:25" x14ac:dyDescent="0.25">
      <c r="F5271" s="18"/>
      <c r="G5271" s="18"/>
      <c r="H5271" s="252"/>
      <c r="I5271" s="18"/>
      <c r="J5271" s="18"/>
      <c r="W5271" s="215"/>
      <c r="X5271" s="18"/>
      <c r="Y5271" s="31"/>
    </row>
    <row r="5272" spans="6:25" x14ac:dyDescent="0.25">
      <c r="F5272" s="18"/>
      <c r="G5272" s="18"/>
      <c r="H5272" s="252"/>
      <c r="I5272" s="18"/>
      <c r="J5272" s="18"/>
      <c r="W5272" s="215"/>
      <c r="X5272" s="18"/>
      <c r="Y5272" s="31"/>
    </row>
    <row r="5273" spans="6:25" x14ac:dyDescent="0.25">
      <c r="F5273" s="18"/>
      <c r="G5273" s="18"/>
      <c r="H5273" s="252"/>
      <c r="I5273" s="18"/>
      <c r="J5273" s="18"/>
      <c r="W5273" s="215"/>
      <c r="X5273" s="18"/>
      <c r="Y5273" s="31"/>
    </row>
    <row r="5274" spans="6:25" x14ac:dyDescent="0.25">
      <c r="F5274" s="18"/>
      <c r="G5274" s="18"/>
      <c r="H5274" s="252"/>
      <c r="I5274" s="18"/>
      <c r="J5274" s="18"/>
      <c r="W5274" s="215"/>
      <c r="X5274" s="18"/>
      <c r="Y5274" s="31"/>
    </row>
    <row r="5275" spans="6:25" x14ac:dyDescent="0.25">
      <c r="F5275" s="18"/>
      <c r="G5275" s="18"/>
      <c r="H5275" s="252"/>
      <c r="I5275" s="18"/>
      <c r="J5275" s="18"/>
      <c r="W5275" s="215"/>
      <c r="X5275" s="18"/>
      <c r="Y5275" s="31"/>
    </row>
    <row r="5276" spans="6:25" x14ac:dyDescent="0.25">
      <c r="F5276" s="18"/>
      <c r="G5276" s="18"/>
      <c r="H5276" s="252"/>
      <c r="I5276" s="18"/>
      <c r="J5276" s="18"/>
      <c r="W5276" s="215"/>
      <c r="X5276" s="18"/>
      <c r="Y5276" s="31"/>
    </row>
    <row r="5277" spans="6:25" x14ac:dyDescent="0.25">
      <c r="F5277" s="18"/>
      <c r="G5277" s="18"/>
      <c r="H5277" s="252"/>
      <c r="I5277" s="18"/>
      <c r="J5277" s="18"/>
      <c r="W5277" s="215"/>
      <c r="X5277" s="18"/>
      <c r="Y5277" s="31"/>
    </row>
    <row r="5278" spans="6:25" x14ac:dyDescent="0.25">
      <c r="F5278" s="18"/>
      <c r="G5278" s="18"/>
      <c r="H5278" s="252"/>
      <c r="I5278" s="18"/>
      <c r="J5278" s="18"/>
      <c r="W5278" s="215"/>
      <c r="X5278" s="18"/>
      <c r="Y5278" s="31"/>
    </row>
    <row r="5279" spans="6:25" x14ac:dyDescent="0.25">
      <c r="F5279" s="18"/>
      <c r="G5279" s="18"/>
      <c r="H5279" s="252"/>
      <c r="I5279" s="18"/>
      <c r="J5279" s="18"/>
      <c r="W5279" s="215"/>
      <c r="X5279" s="18"/>
      <c r="Y5279" s="31"/>
    </row>
    <row r="5280" spans="6:25" x14ac:dyDescent="0.25">
      <c r="F5280" s="18"/>
      <c r="G5280" s="18"/>
      <c r="H5280" s="252"/>
      <c r="I5280" s="18"/>
      <c r="J5280" s="18"/>
      <c r="W5280" s="215"/>
      <c r="X5280" s="18"/>
      <c r="Y5280" s="31"/>
    </row>
    <row r="5281" spans="6:25" x14ac:dyDescent="0.25">
      <c r="F5281" s="18"/>
      <c r="G5281" s="18"/>
      <c r="H5281" s="252"/>
      <c r="I5281" s="18"/>
      <c r="J5281" s="18"/>
      <c r="W5281" s="215"/>
      <c r="X5281" s="18"/>
      <c r="Y5281" s="31"/>
    </row>
    <row r="5282" spans="6:25" x14ac:dyDescent="0.25">
      <c r="F5282" s="18"/>
      <c r="G5282" s="18"/>
      <c r="H5282" s="252"/>
      <c r="I5282" s="18"/>
      <c r="J5282" s="18"/>
      <c r="W5282" s="215"/>
      <c r="X5282" s="18"/>
      <c r="Y5282" s="31"/>
    </row>
    <row r="5283" spans="6:25" x14ac:dyDescent="0.25">
      <c r="F5283" s="18"/>
      <c r="G5283" s="18"/>
      <c r="H5283" s="252"/>
      <c r="I5283" s="18"/>
      <c r="J5283" s="18"/>
      <c r="W5283" s="215"/>
      <c r="X5283" s="18"/>
      <c r="Y5283" s="31"/>
    </row>
    <row r="5284" spans="6:25" x14ac:dyDescent="0.25">
      <c r="F5284" s="18"/>
      <c r="G5284" s="18"/>
      <c r="H5284" s="252"/>
      <c r="I5284" s="18"/>
      <c r="J5284" s="18"/>
      <c r="W5284" s="215"/>
      <c r="X5284" s="18"/>
      <c r="Y5284" s="31"/>
    </row>
    <row r="5285" spans="6:25" x14ac:dyDescent="0.25">
      <c r="F5285" s="18"/>
      <c r="G5285" s="18"/>
      <c r="H5285" s="252"/>
      <c r="I5285" s="18"/>
      <c r="J5285" s="18"/>
      <c r="W5285" s="215"/>
      <c r="X5285" s="18"/>
      <c r="Y5285" s="31"/>
    </row>
    <row r="5286" spans="6:25" x14ac:dyDescent="0.25">
      <c r="F5286" s="18"/>
      <c r="G5286" s="18"/>
      <c r="H5286" s="252"/>
      <c r="I5286" s="18"/>
      <c r="J5286" s="18"/>
      <c r="W5286" s="215"/>
      <c r="X5286" s="18"/>
      <c r="Y5286" s="31"/>
    </row>
    <row r="5287" spans="6:25" x14ac:dyDescent="0.25">
      <c r="F5287" s="18"/>
      <c r="G5287" s="18"/>
      <c r="H5287" s="252"/>
      <c r="I5287" s="18"/>
      <c r="J5287" s="18"/>
      <c r="W5287" s="215"/>
      <c r="X5287" s="18"/>
      <c r="Y5287" s="31"/>
    </row>
    <row r="5288" spans="6:25" x14ac:dyDescent="0.25">
      <c r="F5288" s="18"/>
      <c r="G5288" s="18"/>
      <c r="H5288" s="252"/>
      <c r="I5288" s="18"/>
      <c r="J5288" s="18"/>
      <c r="W5288" s="215"/>
      <c r="X5288" s="18"/>
      <c r="Y5288" s="31"/>
    </row>
    <row r="5289" spans="6:25" x14ac:dyDescent="0.25">
      <c r="F5289" s="18"/>
      <c r="G5289" s="18"/>
      <c r="H5289" s="252"/>
      <c r="I5289" s="18"/>
      <c r="J5289" s="18"/>
      <c r="W5289" s="215"/>
      <c r="X5289" s="18"/>
      <c r="Y5289" s="31"/>
    </row>
    <row r="5290" spans="6:25" x14ac:dyDescent="0.25">
      <c r="F5290" s="18"/>
      <c r="G5290" s="18"/>
      <c r="H5290" s="252"/>
      <c r="I5290" s="18"/>
      <c r="J5290" s="18"/>
      <c r="W5290" s="215"/>
      <c r="X5290" s="18"/>
      <c r="Y5290" s="31"/>
    </row>
    <row r="5291" spans="6:25" x14ac:dyDescent="0.25">
      <c r="F5291" s="18"/>
      <c r="G5291" s="18"/>
      <c r="H5291" s="252"/>
      <c r="I5291" s="18"/>
      <c r="J5291" s="18"/>
      <c r="W5291" s="215"/>
      <c r="X5291" s="18"/>
      <c r="Y5291" s="31"/>
    </row>
    <row r="5292" spans="6:25" x14ac:dyDescent="0.25">
      <c r="F5292" s="18"/>
      <c r="G5292" s="18"/>
      <c r="H5292" s="252"/>
      <c r="I5292" s="18"/>
      <c r="J5292" s="18"/>
      <c r="W5292" s="215"/>
      <c r="X5292" s="18"/>
      <c r="Y5292" s="31"/>
    </row>
    <row r="5293" spans="6:25" x14ac:dyDescent="0.25">
      <c r="F5293" s="18"/>
      <c r="G5293" s="18"/>
      <c r="H5293" s="252"/>
      <c r="I5293" s="18"/>
      <c r="J5293" s="18"/>
      <c r="W5293" s="215"/>
      <c r="X5293" s="18"/>
      <c r="Y5293" s="31"/>
    </row>
    <row r="5294" spans="6:25" x14ac:dyDescent="0.25">
      <c r="F5294" s="18"/>
      <c r="G5294" s="18"/>
      <c r="H5294" s="252"/>
      <c r="I5294" s="18"/>
      <c r="J5294" s="18"/>
      <c r="W5294" s="215"/>
      <c r="X5294" s="18"/>
      <c r="Y5294" s="31"/>
    </row>
    <row r="5295" spans="6:25" x14ac:dyDescent="0.25">
      <c r="F5295" s="18"/>
      <c r="G5295" s="18"/>
      <c r="H5295" s="252"/>
      <c r="I5295" s="18"/>
      <c r="J5295" s="18"/>
      <c r="W5295" s="215"/>
      <c r="X5295" s="18"/>
      <c r="Y5295" s="31"/>
    </row>
    <row r="5296" spans="6:25" x14ac:dyDescent="0.25">
      <c r="F5296" s="18"/>
      <c r="G5296" s="18"/>
      <c r="H5296" s="252"/>
      <c r="I5296" s="18"/>
      <c r="J5296" s="18"/>
      <c r="W5296" s="215"/>
      <c r="X5296" s="18"/>
      <c r="Y5296" s="31"/>
    </row>
    <row r="5297" spans="6:25" x14ac:dyDescent="0.25">
      <c r="F5297" s="18"/>
      <c r="G5297" s="18"/>
      <c r="H5297" s="252"/>
      <c r="I5297" s="18"/>
      <c r="J5297" s="18"/>
      <c r="W5297" s="215"/>
      <c r="X5297" s="18"/>
      <c r="Y5297" s="31"/>
    </row>
    <row r="5298" spans="6:25" x14ac:dyDescent="0.25">
      <c r="F5298" s="18"/>
      <c r="G5298" s="18"/>
      <c r="H5298" s="252"/>
      <c r="I5298" s="18"/>
      <c r="J5298" s="18"/>
      <c r="W5298" s="215"/>
      <c r="X5298" s="18"/>
      <c r="Y5298" s="31"/>
    </row>
    <row r="5299" spans="6:25" x14ac:dyDescent="0.25">
      <c r="F5299" s="18"/>
      <c r="G5299" s="18"/>
      <c r="H5299" s="252"/>
      <c r="I5299" s="18"/>
      <c r="J5299" s="18"/>
      <c r="W5299" s="215"/>
      <c r="X5299" s="18"/>
      <c r="Y5299" s="31"/>
    </row>
    <row r="5300" spans="6:25" x14ac:dyDescent="0.25">
      <c r="F5300" s="18"/>
      <c r="G5300" s="18"/>
      <c r="H5300" s="252"/>
      <c r="I5300" s="18"/>
      <c r="J5300" s="18"/>
      <c r="W5300" s="215"/>
      <c r="X5300" s="18"/>
      <c r="Y5300" s="31"/>
    </row>
    <row r="5301" spans="6:25" x14ac:dyDescent="0.25">
      <c r="F5301" s="18"/>
      <c r="G5301" s="18"/>
      <c r="H5301" s="252"/>
      <c r="I5301" s="18"/>
      <c r="J5301" s="18"/>
      <c r="W5301" s="215"/>
      <c r="X5301" s="18"/>
      <c r="Y5301" s="31"/>
    </row>
    <row r="5302" spans="6:25" x14ac:dyDescent="0.25">
      <c r="F5302" s="18"/>
      <c r="G5302" s="18"/>
      <c r="H5302" s="252"/>
      <c r="I5302" s="18"/>
      <c r="J5302" s="18"/>
      <c r="W5302" s="215"/>
      <c r="X5302" s="18"/>
      <c r="Y5302" s="31"/>
    </row>
    <row r="5303" spans="6:25" x14ac:dyDescent="0.25">
      <c r="F5303" s="18"/>
      <c r="G5303" s="18"/>
      <c r="H5303" s="252"/>
      <c r="I5303" s="18"/>
      <c r="J5303" s="18"/>
      <c r="W5303" s="215"/>
      <c r="X5303" s="18"/>
      <c r="Y5303" s="31"/>
    </row>
    <row r="5304" spans="6:25" x14ac:dyDescent="0.25">
      <c r="F5304" s="18"/>
      <c r="G5304" s="18"/>
      <c r="H5304" s="252"/>
      <c r="I5304" s="18"/>
      <c r="J5304" s="18"/>
      <c r="W5304" s="215"/>
      <c r="X5304" s="18"/>
      <c r="Y5304" s="31"/>
    </row>
    <row r="5305" spans="6:25" x14ac:dyDescent="0.25">
      <c r="F5305" s="18"/>
      <c r="G5305" s="18"/>
      <c r="H5305" s="252"/>
      <c r="I5305" s="18"/>
      <c r="J5305" s="18"/>
      <c r="W5305" s="215"/>
      <c r="X5305" s="18"/>
      <c r="Y5305" s="31"/>
    </row>
    <row r="5306" spans="6:25" x14ac:dyDescent="0.25">
      <c r="F5306" s="18"/>
      <c r="G5306" s="18"/>
      <c r="H5306" s="252"/>
      <c r="I5306" s="18"/>
      <c r="J5306" s="18"/>
      <c r="W5306" s="215"/>
      <c r="X5306" s="18"/>
      <c r="Y5306" s="31"/>
    </row>
    <row r="5307" spans="6:25" x14ac:dyDescent="0.25">
      <c r="F5307" s="18"/>
      <c r="G5307" s="18"/>
      <c r="H5307" s="252"/>
      <c r="I5307" s="18"/>
      <c r="J5307" s="18"/>
      <c r="W5307" s="215"/>
      <c r="X5307" s="18"/>
      <c r="Y5307" s="31"/>
    </row>
    <row r="5308" spans="6:25" x14ac:dyDescent="0.25">
      <c r="F5308" s="18"/>
      <c r="G5308" s="18"/>
      <c r="H5308" s="252"/>
      <c r="I5308" s="18"/>
      <c r="J5308" s="18"/>
      <c r="W5308" s="215"/>
      <c r="X5308" s="18"/>
      <c r="Y5308" s="31"/>
    </row>
    <row r="5309" spans="6:25" x14ac:dyDescent="0.25">
      <c r="F5309" s="18"/>
      <c r="G5309" s="18"/>
      <c r="H5309" s="252"/>
      <c r="I5309" s="18"/>
      <c r="J5309" s="18"/>
      <c r="W5309" s="215"/>
      <c r="X5309" s="18"/>
      <c r="Y5309" s="31"/>
    </row>
    <row r="5310" spans="6:25" x14ac:dyDescent="0.25">
      <c r="F5310" s="18"/>
      <c r="G5310" s="18"/>
      <c r="H5310" s="252"/>
      <c r="I5310" s="18"/>
      <c r="J5310" s="18"/>
      <c r="W5310" s="215"/>
      <c r="X5310" s="18"/>
      <c r="Y5310" s="31"/>
    </row>
    <row r="5311" spans="6:25" x14ac:dyDescent="0.25">
      <c r="F5311" s="18"/>
      <c r="G5311" s="18"/>
      <c r="H5311" s="252"/>
      <c r="I5311" s="18"/>
      <c r="J5311" s="18"/>
      <c r="W5311" s="215"/>
      <c r="X5311" s="18"/>
      <c r="Y5311" s="31"/>
    </row>
    <row r="5312" spans="6:25" x14ac:dyDescent="0.25">
      <c r="F5312" s="18"/>
      <c r="G5312" s="18"/>
      <c r="H5312" s="252"/>
      <c r="I5312" s="18"/>
      <c r="J5312" s="18"/>
      <c r="W5312" s="215"/>
      <c r="X5312" s="18"/>
      <c r="Y5312" s="31"/>
    </row>
    <row r="5313" spans="6:25" x14ac:dyDescent="0.25">
      <c r="F5313" s="18"/>
      <c r="G5313" s="18"/>
      <c r="H5313" s="252"/>
      <c r="I5313" s="18"/>
      <c r="J5313" s="18"/>
      <c r="W5313" s="215"/>
      <c r="X5313" s="18"/>
      <c r="Y5313" s="31"/>
    </row>
    <row r="5314" spans="6:25" x14ac:dyDescent="0.25">
      <c r="F5314" s="18"/>
      <c r="G5314" s="18"/>
      <c r="H5314" s="252"/>
      <c r="I5314" s="18"/>
      <c r="J5314" s="18"/>
      <c r="W5314" s="215"/>
      <c r="X5314" s="18"/>
      <c r="Y5314" s="31"/>
    </row>
    <row r="5315" spans="6:25" x14ac:dyDescent="0.25">
      <c r="F5315" s="18"/>
      <c r="G5315" s="18"/>
      <c r="H5315" s="252"/>
      <c r="I5315" s="18"/>
      <c r="J5315" s="18"/>
      <c r="W5315" s="215"/>
      <c r="X5315" s="18"/>
      <c r="Y5315" s="31"/>
    </row>
    <row r="5316" spans="6:25" x14ac:dyDescent="0.25">
      <c r="F5316" s="18"/>
      <c r="G5316" s="18"/>
      <c r="H5316" s="252"/>
      <c r="I5316" s="18"/>
      <c r="J5316" s="18"/>
      <c r="W5316" s="215"/>
      <c r="X5316" s="18"/>
      <c r="Y5316" s="31"/>
    </row>
    <row r="5317" spans="6:25" x14ac:dyDescent="0.25">
      <c r="F5317" s="18"/>
      <c r="G5317" s="18"/>
      <c r="H5317" s="252"/>
      <c r="I5317" s="18"/>
      <c r="J5317" s="18"/>
      <c r="W5317" s="215"/>
      <c r="X5317" s="18"/>
      <c r="Y5317" s="31"/>
    </row>
    <row r="5318" spans="6:25" x14ac:dyDescent="0.25">
      <c r="F5318" s="18"/>
      <c r="G5318" s="18"/>
      <c r="H5318" s="252"/>
      <c r="I5318" s="18"/>
      <c r="J5318" s="18"/>
      <c r="W5318" s="215"/>
      <c r="X5318" s="18"/>
      <c r="Y5318" s="31"/>
    </row>
    <row r="5319" spans="6:25" x14ac:dyDescent="0.25">
      <c r="F5319" s="18"/>
      <c r="G5319" s="18"/>
      <c r="H5319" s="252"/>
      <c r="I5319" s="18"/>
      <c r="J5319" s="18"/>
      <c r="W5319" s="215"/>
      <c r="X5319" s="18"/>
      <c r="Y5319" s="31"/>
    </row>
    <row r="5320" spans="6:25" x14ac:dyDescent="0.25">
      <c r="F5320" s="18"/>
      <c r="G5320" s="18"/>
      <c r="H5320" s="252"/>
      <c r="I5320" s="18"/>
      <c r="J5320" s="18"/>
      <c r="W5320" s="215"/>
      <c r="X5320" s="18"/>
      <c r="Y5320" s="31"/>
    </row>
    <row r="5321" spans="6:25" x14ac:dyDescent="0.25">
      <c r="F5321" s="18"/>
      <c r="G5321" s="18"/>
      <c r="H5321" s="252"/>
      <c r="I5321" s="18"/>
      <c r="J5321" s="18"/>
      <c r="W5321" s="215"/>
      <c r="X5321" s="18"/>
      <c r="Y5321" s="31"/>
    </row>
    <row r="5322" spans="6:25" x14ac:dyDescent="0.25">
      <c r="F5322" s="18"/>
      <c r="G5322" s="18"/>
      <c r="H5322" s="252"/>
      <c r="I5322" s="18"/>
      <c r="J5322" s="18"/>
      <c r="W5322" s="215"/>
      <c r="X5322" s="18"/>
      <c r="Y5322" s="31"/>
    </row>
    <row r="5323" spans="6:25" x14ac:dyDescent="0.25">
      <c r="F5323" s="18"/>
      <c r="G5323" s="18"/>
      <c r="H5323" s="252"/>
      <c r="I5323" s="18"/>
      <c r="J5323" s="18"/>
      <c r="W5323" s="215"/>
      <c r="X5323" s="18"/>
      <c r="Y5323" s="31"/>
    </row>
    <row r="5324" spans="6:25" x14ac:dyDescent="0.25">
      <c r="F5324" s="18"/>
      <c r="G5324" s="18"/>
      <c r="H5324" s="252"/>
      <c r="I5324" s="18"/>
      <c r="J5324" s="18"/>
      <c r="W5324" s="215"/>
      <c r="X5324" s="18"/>
      <c r="Y5324" s="31"/>
    </row>
    <row r="5325" spans="6:25" x14ac:dyDescent="0.25">
      <c r="F5325" s="18"/>
      <c r="G5325" s="18"/>
      <c r="H5325" s="252"/>
      <c r="I5325" s="18"/>
      <c r="J5325" s="18"/>
      <c r="W5325" s="215"/>
      <c r="X5325" s="18"/>
      <c r="Y5325" s="31"/>
    </row>
    <row r="5326" spans="6:25" x14ac:dyDescent="0.25">
      <c r="F5326" s="18"/>
      <c r="G5326" s="18"/>
      <c r="H5326" s="252"/>
      <c r="I5326" s="18"/>
      <c r="J5326" s="18"/>
      <c r="W5326" s="215"/>
      <c r="X5326" s="18"/>
      <c r="Y5326" s="31"/>
    </row>
    <row r="5327" spans="6:25" x14ac:dyDescent="0.25">
      <c r="F5327" s="18"/>
      <c r="G5327" s="18"/>
      <c r="H5327" s="252"/>
      <c r="I5327" s="18"/>
      <c r="J5327" s="18"/>
      <c r="W5327" s="215"/>
      <c r="X5327" s="18"/>
      <c r="Y5327" s="31"/>
    </row>
    <row r="5328" spans="6:25" x14ac:dyDescent="0.25">
      <c r="F5328" s="18"/>
      <c r="G5328" s="18"/>
      <c r="H5328" s="252"/>
      <c r="I5328" s="18"/>
      <c r="J5328" s="18"/>
      <c r="W5328" s="215"/>
      <c r="X5328" s="18"/>
      <c r="Y5328" s="31"/>
    </row>
    <row r="5329" spans="6:25" x14ac:dyDescent="0.25">
      <c r="F5329" s="18"/>
      <c r="G5329" s="18"/>
      <c r="H5329" s="252"/>
      <c r="I5329" s="18"/>
      <c r="J5329" s="18"/>
      <c r="W5329" s="215"/>
      <c r="X5329" s="18"/>
      <c r="Y5329" s="31"/>
    </row>
    <row r="5330" spans="6:25" x14ac:dyDescent="0.25">
      <c r="F5330" s="18"/>
      <c r="G5330" s="18"/>
      <c r="H5330" s="252"/>
      <c r="I5330" s="18"/>
      <c r="J5330" s="18"/>
      <c r="W5330" s="215"/>
      <c r="X5330" s="18"/>
      <c r="Y5330" s="31"/>
    </row>
    <row r="5331" spans="6:25" x14ac:dyDescent="0.25">
      <c r="F5331" s="18"/>
      <c r="G5331" s="18"/>
      <c r="H5331" s="252"/>
      <c r="I5331" s="18"/>
      <c r="J5331" s="18"/>
      <c r="W5331" s="215"/>
      <c r="X5331" s="18"/>
      <c r="Y5331" s="31"/>
    </row>
    <row r="5332" spans="6:25" x14ac:dyDescent="0.25">
      <c r="F5332" s="18"/>
      <c r="G5332" s="18"/>
      <c r="H5332" s="252"/>
      <c r="I5332" s="18"/>
      <c r="J5332" s="18"/>
      <c r="W5332" s="215"/>
      <c r="X5332" s="18"/>
      <c r="Y5332" s="31"/>
    </row>
    <row r="5333" spans="6:25" x14ac:dyDescent="0.25">
      <c r="F5333" s="18"/>
      <c r="G5333" s="18"/>
      <c r="H5333" s="252"/>
      <c r="I5333" s="18"/>
      <c r="J5333" s="18"/>
      <c r="W5333" s="215"/>
      <c r="X5333" s="18"/>
      <c r="Y5333" s="31"/>
    </row>
    <row r="5334" spans="6:25" x14ac:dyDescent="0.25">
      <c r="F5334" s="18"/>
      <c r="G5334" s="18"/>
      <c r="H5334" s="252"/>
      <c r="I5334" s="18"/>
      <c r="J5334" s="18"/>
      <c r="W5334" s="215"/>
      <c r="X5334" s="18"/>
      <c r="Y5334" s="31"/>
    </row>
    <row r="5335" spans="6:25" x14ac:dyDescent="0.25">
      <c r="F5335" s="18"/>
      <c r="G5335" s="18"/>
      <c r="H5335" s="252"/>
      <c r="I5335" s="18"/>
      <c r="J5335" s="18"/>
      <c r="W5335" s="215"/>
      <c r="X5335" s="18"/>
      <c r="Y5335" s="31"/>
    </row>
    <row r="5336" spans="6:25" x14ac:dyDescent="0.25">
      <c r="F5336" s="18"/>
      <c r="G5336" s="18"/>
      <c r="H5336" s="252"/>
      <c r="I5336" s="18"/>
      <c r="J5336" s="18"/>
      <c r="W5336" s="215"/>
      <c r="X5336" s="18"/>
      <c r="Y5336" s="31"/>
    </row>
    <row r="5337" spans="6:25" x14ac:dyDescent="0.25">
      <c r="F5337" s="18"/>
      <c r="G5337" s="18"/>
      <c r="H5337" s="252"/>
      <c r="I5337" s="18"/>
      <c r="J5337" s="18"/>
      <c r="W5337" s="215"/>
      <c r="X5337" s="18"/>
      <c r="Y5337" s="31"/>
    </row>
    <row r="5338" spans="6:25" x14ac:dyDescent="0.25">
      <c r="F5338" s="18"/>
      <c r="G5338" s="18"/>
      <c r="H5338" s="252"/>
      <c r="I5338" s="18"/>
      <c r="J5338" s="18"/>
      <c r="W5338" s="215"/>
      <c r="X5338" s="18"/>
      <c r="Y5338" s="31"/>
    </row>
    <row r="5339" spans="6:25" x14ac:dyDescent="0.25">
      <c r="F5339" s="18"/>
      <c r="G5339" s="18"/>
      <c r="H5339" s="252"/>
      <c r="I5339" s="18"/>
      <c r="J5339" s="18"/>
      <c r="W5339" s="215"/>
      <c r="X5339" s="18"/>
      <c r="Y5339" s="31"/>
    </row>
    <row r="5340" spans="6:25" x14ac:dyDescent="0.25">
      <c r="F5340" s="18"/>
      <c r="G5340" s="18"/>
      <c r="H5340" s="252"/>
      <c r="I5340" s="18"/>
      <c r="J5340" s="18"/>
      <c r="W5340" s="215"/>
      <c r="X5340" s="18"/>
      <c r="Y5340" s="31"/>
    </row>
    <row r="5341" spans="6:25" x14ac:dyDescent="0.25">
      <c r="F5341" s="18"/>
      <c r="G5341" s="18"/>
      <c r="H5341" s="252"/>
      <c r="I5341" s="18"/>
      <c r="J5341" s="18"/>
      <c r="W5341" s="215"/>
      <c r="X5341" s="18"/>
      <c r="Y5341" s="31"/>
    </row>
    <row r="5342" spans="6:25" x14ac:dyDescent="0.25">
      <c r="F5342" s="18"/>
      <c r="G5342" s="18"/>
      <c r="H5342" s="252"/>
      <c r="I5342" s="18"/>
      <c r="J5342" s="18"/>
      <c r="W5342" s="215"/>
      <c r="X5342" s="18"/>
      <c r="Y5342" s="31"/>
    </row>
    <row r="5343" spans="6:25" x14ac:dyDescent="0.25">
      <c r="F5343" s="18"/>
      <c r="G5343" s="18"/>
      <c r="H5343" s="252"/>
      <c r="I5343" s="18"/>
      <c r="J5343" s="18"/>
      <c r="W5343" s="215"/>
      <c r="X5343" s="18"/>
      <c r="Y5343" s="31"/>
    </row>
    <row r="5344" spans="6:25" x14ac:dyDescent="0.25">
      <c r="F5344" s="18"/>
      <c r="G5344" s="18"/>
      <c r="H5344" s="252"/>
      <c r="I5344" s="18"/>
      <c r="J5344" s="18"/>
      <c r="W5344" s="215"/>
      <c r="X5344" s="18"/>
      <c r="Y5344" s="31"/>
    </row>
    <row r="5345" spans="6:25" x14ac:dyDescent="0.25">
      <c r="F5345" s="18"/>
      <c r="G5345" s="18"/>
      <c r="H5345" s="252"/>
      <c r="I5345" s="18"/>
      <c r="J5345" s="18"/>
      <c r="W5345" s="215"/>
      <c r="X5345" s="18"/>
      <c r="Y5345" s="31"/>
    </row>
    <row r="5346" spans="6:25" x14ac:dyDescent="0.25">
      <c r="F5346" s="18"/>
      <c r="G5346" s="18"/>
      <c r="H5346" s="252"/>
      <c r="I5346" s="18"/>
      <c r="J5346" s="18"/>
      <c r="W5346" s="215"/>
      <c r="X5346" s="18"/>
      <c r="Y5346" s="31"/>
    </row>
    <row r="5347" spans="6:25" x14ac:dyDescent="0.25">
      <c r="F5347" s="18"/>
      <c r="G5347" s="18"/>
      <c r="H5347" s="252"/>
      <c r="I5347" s="18"/>
      <c r="J5347" s="18"/>
      <c r="W5347" s="215"/>
      <c r="X5347" s="18"/>
      <c r="Y5347" s="31"/>
    </row>
    <row r="5348" spans="6:25" x14ac:dyDescent="0.25">
      <c r="F5348" s="18"/>
      <c r="G5348" s="18"/>
      <c r="H5348" s="252"/>
      <c r="I5348" s="18"/>
      <c r="J5348" s="18"/>
      <c r="W5348" s="215"/>
      <c r="X5348" s="18"/>
      <c r="Y5348" s="31"/>
    </row>
    <row r="5349" spans="6:25" x14ac:dyDescent="0.25">
      <c r="F5349" s="18"/>
      <c r="G5349" s="18"/>
      <c r="H5349" s="252"/>
      <c r="I5349" s="18"/>
      <c r="J5349" s="18"/>
      <c r="W5349" s="215"/>
      <c r="X5349" s="18"/>
      <c r="Y5349" s="31"/>
    </row>
    <row r="5350" spans="6:25" x14ac:dyDescent="0.25">
      <c r="F5350" s="18"/>
      <c r="G5350" s="18"/>
      <c r="H5350" s="252"/>
      <c r="I5350" s="18"/>
      <c r="J5350" s="18"/>
      <c r="W5350" s="215"/>
      <c r="X5350" s="18"/>
      <c r="Y5350" s="31"/>
    </row>
    <row r="5351" spans="6:25" x14ac:dyDescent="0.25">
      <c r="F5351" s="18"/>
      <c r="G5351" s="18"/>
      <c r="H5351" s="252"/>
      <c r="I5351" s="18"/>
      <c r="J5351" s="18"/>
      <c r="W5351" s="215"/>
      <c r="X5351" s="18"/>
      <c r="Y5351" s="31"/>
    </row>
    <row r="5352" spans="6:25" x14ac:dyDescent="0.25">
      <c r="F5352" s="18"/>
      <c r="G5352" s="18"/>
      <c r="H5352" s="252"/>
      <c r="I5352" s="18"/>
      <c r="J5352" s="18"/>
      <c r="W5352" s="215"/>
      <c r="X5352" s="18"/>
      <c r="Y5352" s="31"/>
    </row>
    <row r="5353" spans="6:25" x14ac:dyDescent="0.25">
      <c r="F5353" s="18"/>
      <c r="G5353" s="18"/>
      <c r="H5353" s="252"/>
      <c r="I5353" s="18"/>
      <c r="J5353" s="18"/>
      <c r="W5353" s="215"/>
      <c r="X5353" s="18"/>
      <c r="Y5353" s="31"/>
    </row>
    <row r="5354" spans="6:25" x14ac:dyDescent="0.25">
      <c r="F5354" s="18"/>
      <c r="G5354" s="18"/>
      <c r="H5354" s="252"/>
      <c r="I5354" s="18"/>
      <c r="J5354" s="18"/>
      <c r="W5354" s="215"/>
      <c r="X5354" s="18"/>
      <c r="Y5354" s="31"/>
    </row>
    <row r="5355" spans="6:25" x14ac:dyDescent="0.25">
      <c r="F5355" s="18"/>
      <c r="G5355" s="18"/>
      <c r="H5355" s="252"/>
      <c r="I5355" s="18"/>
      <c r="J5355" s="18"/>
      <c r="W5355" s="215"/>
      <c r="X5355" s="18"/>
      <c r="Y5355" s="31"/>
    </row>
    <row r="5356" spans="6:25" x14ac:dyDescent="0.25">
      <c r="F5356" s="18"/>
      <c r="G5356" s="18"/>
      <c r="H5356" s="252"/>
      <c r="I5356" s="18"/>
      <c r="J5356" s="18"/>
      <c r="W5356" s="215"/>
      <c r="X5356" s="18"/>
      <c r="Y5356" s="31"/>
    </row>
    <row r="5357" spans="6:25" x14ac:dyDescent="0.25">
      <c r="F5357" s="18"/>
      <c r="G5357" s="18"/>
      <c r="H5357" s="252"/>
      <c r="I5357" s="18"/>
      <c r="J5357" s="18"/>
      <c r="W5357" s="215"/>
      <c r="X5357" s="18"/>
      <c r="Y5357" s="31"/>
    </row>
    <row r="5358" spans="6:25" x14ac:dyDescent="0.25">
      <c r="F5358" s="18"/>
      <c r="G5358" s="18"/>
      <c r="H5358" s="252"/>
      <c r="I5358" s="18"/>
      <c r="J5358" s="18"/>
      <c r="W5358" s="215"/>
      <c r="X5358" s="18"/>
      <c r="Y5358" s="31"/>
    </row>
    <row r="5359" spans="6:25" x14ac:dyDescent="0.25">
      <c r="F5359" s="18"/>
      <c r="G5359" s="18"/>
      <c r="H5359" s="252"/>
      <c r="I5359" s="18"/>
      <c r="J5359" s="18"/>
      <c r="W5359" s="215"/>
      <c r="X5359" s="18"/>
      <c r="Y5359" s="31"/>
    </row>
    <row r="5360" spans="6:25" x14ac:dyDescent="0.25">
      <c r="F5360" s="18"/>
      <c r="G5360" s="18"/>
      <c r="H5360" s="252"/>
      <c r="I5360" s="18"/>
      <c r="J5360" s="18"/>
      <c r="W5360" s="215"/>
      <c r="X5360" s="18"/>
      <c r="Y5360" s="31"/>
    </row>
    <row r="5361" spans="6:25" x14ac:dyDescent="0.25">
      <c r="F5361" s="18"/>
      <c r="G5361" s="18"/>
      <c r="H5361" s="252"/>
      <c r="I5361" s="18"/>
      <c r="J5361" s="18"/>
      <c r="W5361" s="215"/>
      <c r="X5361" s="18"/>
      <c r="Y5361" s="31"/>
    </row>
    <row r="5362" spans="6:25" x14ac:dyDescent="0.25">
      <c r="F5362" s="18"/>
      <c r="G5362" s="18"/>
      <c r="H5362" s="252"/>
      <c r="I5362" s="18"/>
      <c r="J5362" s="18"/>
      <c r="W5362" s="215"/>
      <c r="X5362" s="18"/>
      <c r="Y5362" s="31"/>
    </row>
    <row r="5363" spans="6:25" x14ac:dyDescent="0.25">
      <c r="F5363" s="18"/>
      <c r="G5363" s="18"/>
      <c r="H5363" s="252"/>
      <c r="I5363" s="18"/>
      <c r="J5363" s="18"/>
      <c r="W5363" s="215"/>
      <c r="X5363" s="18"/>
      <c r="Y5363" s="31"/>
    </row>
    <row r="5364" spans="6:25" x14ac:dyDescent="0.25">
      <c r="F5364" s="18"/>
      <c r="G5364" s="18"/>
      <c r="H5364" s="252"/>
      <c r="I5364" s="18"/>
      <c r="J5364" s="18"/>
      <c r="W5364" s="215"/>
      <c r="X5364" s="18"/>
      <c r="Y5364" s="31"/>
    </row>
    <row r="5365" spans="6:25" x14ac:dyDescent="0.25">
      <c r="F5365" s="18"/>
      <c r="G5365" s="18"/>
      <c r="H5365" s="252"/>
      <c r="I5365" s="18"/>
      <c r="J5365" s="18"/>
      <c r="W5365" s="215"/>
      <c r="X5365" s="18"/>
      <c r="Y5365" s="31"/>
    </row>
    <row r="5366" spans="6:25" x14ac:dyDescent="0.25">
      <c r="F5366" s="18"/>
      <c r="G5366" s="18"/>
      <c r="H5366" s="252"/>
      <c r="I5366" s="18"/>
      <c r="J5366" s="18"/>
      <c r="W5366" s="215"/>
      <c r="X5366" s="18"/>
      <c r="Y5366" s="31"/>
    </row>
    <row r="5367" spans="6:25" x14ac:dyDescent="0.25">
      <c r="F5367" s="18"/>
      <c r="G5367" s="18"/>
      <c r="H5367" s="252"/>
      <c r="I5367" s="18"/>
      <c r="J5367" s="18"/>
      <c r="W5367" s="215"/>
      <c r="X5367" s="18"/>
      <c r="Y5367" s="31"/>
    </row>
    <row r="5368" spans="6:25" x14ac:dyDescent="0.25">
      <c r="F5368" s="18"/>
      <c r="G5368" s="18"/>
      <c r="H5368" s="252"/>
      <c r="I5368" s="18"/>
      <c r="J5368" s="18"/>
      <c r="W5368" s="215"/>
      <c r="X5368" s="18"/>
      <c r="Y5368" s="31"/>
    </row>
    <row r="5369" spans="6:25" x14ac:dyDescent="0.25">
      <c r="F5369" s="18"/>
      <c r="G5369" s="18"/>
      <c r="H5369" s="252"/>
      <c r="I5369" s="18"/>
      <c r="J5369" s="18"/>
      <c r="W5369" s="215"/>
      <c r="X5369" s="18"/>
      <c r="Y5369" s="31"/>
    </row>
    <row r="5370" spans="6:25" x14ac:dyDescent="0.25">
      <c r="F5370" s="18"/>
      <c r="G5370" s="18"/>
      <c r="H5370" s="252"/>
      <c r="I5370" s="18"/>
      <c r="J5370" s="18"/>
      <c r="W5370" s="215"/>
      <c r="X5370" s="18"/>
      <c r="Y5370" s="31"/>
    </row>
    <row r="5371" spans="6:25" x14ac:dyDescent="0.25">
      <c r="F5371" s="18"/>
      <c r="G5371" s="18"/>
      <c r="H5371" s="252"/>
      <c r="I5371" s="18"/>
      <c r="J5371" s="18"/>
      <c r="W5371" s="215"/>
      <c r="X5371" s="18"/>
      <c r="Y5371" s="31"/>
    </row>
    <row r="5372" spans="6:25" x14ac:dyDescent="0.25">
      <c r="F5372" s="18"/>
      <c r="G5372" s="18"/>
      <c r="H5372" s="252"/>
      <c r="I5372" s="18"/>
      <c r="J5372" s="18"/>
      <c r="W5372" s="215"/>
      <c r="X5372" s="18"/>
      <c r="Y5372" s="31"/>
    </row>
    <row r="5373" spans="6:25" x14ac:dyDescent="0.25">
      <c r="F5373" s="18"/>
      <c r="G5373" s="18"/>
      <c r="H5373" s="252"/>
      <c r="I5373" s="18"/>
      <c r="J5373" s="18"/>
      <c r="W5373" s="215"/>
      <c r="X5373" s="18"/>
      <c r="Y5373" s="31"/>
    </row>
    <row r="5374" spans="6:25" x14ac:dyDescent="0.25">
      <c r="F5374" s="18"/>
      <c r="G5374" s="18"/>
      <c r="H5374" s="252"/>
      <c r="I5374" s="18"/>
      <c r="J5374" s="18"/>
      <c r="W5374" s="215"/>
      <c r="X5374" s="18"/>
      <c r="Y5374" s="31"/>
    </row>
    <row r="5375" spans="6:25" x14ac:dyDescent="0.25">
      <c r="F5375" s="18"/>
      <c r="G5375" s="18"/>
      <c r="H5375" s="252"/>
      <c r="I5375" s="18"/>
      <c r="J5375" s="18"/>
      <c r="W5375" s="215"/>
      <c r="X5375" s="18"/>
      <c r="Y5375" s="31"/>
    </row>
    <row r="5376" spans="6:25" x14ac:dyDescent="0.25">
      <c r="F5376" s="18"/>
      <c r="G5376" s="18"/>
      <c r="H5376" s="252"/>
      <c r="I5376" s="18"/>
      <c r="J5376" s="18"/>
      <c r="W5376" s="215"/>
      <c r="X5376" s="18"/>
      <c r="Y5376" s="31"/>
    </row>
    <row r="5377" spans="6:25" x14ac:dyDescent="0.25">
      <c r="F5377" s="18"/>
      <c r="G5377" s="18"/>
      <c r="H5377" s="252"/>
      <c r="I5377" s="18"/>
      <c r="J5377" s="18"/>
      <c r="W5377" s="215"/>
      <c r="X5377" s="18"/>
      <c r="Y5377" s="31"/>
    </row>
    <row r="5378" spans="6:25" x14ac:dyDescent="0.25">
      <c r="F5378" s="18"/>
      <c r="G5378" s="18"/>
      <c r="H5378" s="252"/>
      <c r="I5378" s="18"/>
      <c r="J5378" s="18"/>
      <c r="W5378" s="215"/>
      <c r="X5378" s="18"/>
      <c r="Y5378" s="31"/>
    </row>
    <row r="5379" spans="6:25" x14ac:dyDescent="0.25">
      <c r="F5379" s="18"/>
      <c r="G5379" s="18"/>
      <c r="H5379" s="252"/>
      <c r="I5379" s="18"/>
      <c r="J5379" s="18"/>
      <c r="W5379" s="215"/>
      <c r="X5379" s="18"/>
      <c r="Y5379" s="31"/>
    </row>
    <row r="5380" spans="6:25" x14ac:dyDescent="0.25">
      <c r="F5380" s="18"/>
      <c r="G5380" s="18"/>
      <c r="H5380" s="252"/>
      <c r="I5380" s="18"/>
      <c r="J5380" s="18"/>
      <c r="W5380" s="215"/>
      <c r="X5380" s="18"/>
      <c r="Y5380" s="31"/>
    </row>
    <row r="5381" spans="6:25" x14ac:dyDescent="0.25">
      <c r="F5381" s="18"/>
      <c r="G5381" s="18"/>
      <c r="H5381" s="252"/>
      <c r="I5381" s="18"/>
      <c r="J5381" s="18"/>
      <c r="W5381" s="215"/>
      <c r="X5381" s="18"/>
      <c r="Y5381" s="31"/>
    </row>
    <row r="5382" spans="6:25" x14ac:dyDescent="0.25">
      <c r="F5382" s="18"/>
      <c r="G5382" s="18"/>
      <c r="H5382" s="252"/>
      <c r="I5382" s="18"/>
      <c r="J5382" s="18"/>
      <c r="W5382" s="215"/>
      <c r="X5382" s="18"/>
      <c r="Y5382" s="31"/>
    </row>
    <row r="5383" spans="6:25" x14ac:dyDescent="0.25">
      <c r="F5383" s="18"/>
      <c r="G5383" s="18"/>
      <c r="H5383" s="252"/>
      <c r="I5383" s="18"/>
      <c r="J5383" s="18"/>
      <c r="W5383" s="215"/>
      <c r="X5383" s="18"/>
      <c r="Y5383" s="31"/>
    </row>
    <row r="5384" spans="6:25" x14ac:dyDescent="0.25">
      <c r="F5384" s="18"/>
      <c r="G5384" s="18"/>
      <c r="H5384" s="252"/>
      <c r="I5384" s="18"/>
      <c r="J5384" s="18"/>
      <c r="W5384" s="215"/>
      <c r="X5384" s="18"/>
      <c r="Y5384" s="31"/>
    </row>
    <row r="5385" spans="6:25" x14ac:dyDescent="0.25">
      <c r="F5385" s="18"/>
      <c r="G5385" s="18"/>
      <c r="H5385" s="252"/>
      <c r="I5385" s="18"/>
      <c r="J5385" s="18"/>
      <c r="W5385" s="215"/>
      <c r="X5385" s="18"/>
      <c r="Y5385" s="31"/>
    </row>
    <row r="5386" spans="6:25" x14ac:dyDescent="0.25">
      <c r="F5386" s="18"/>
      <c r="G5386" s="18"/>
      <c r="H5386" s="252"/>
      <c r="I5386" s="18"/>
      <c r="J5386" s="18"/>
      <c r="W5386" s="215"/>
      <c r="X5386" s="18"/>
      <c r="Y5386" s="31"/>
    </row>
    <row r="5387" spans="6:25" x14ac:dyDescent="0.25">
      <c r="F5387" s="18"/>
      <c r="G5387" s="18"/>
      <c r="H5387" s="252"/>
      <c r="I5387" s="18"/>
      <c r="J5387" s="18"/>
      <c r="W5387" s="215"/>
      <c r="X5387" s="18"/>
      <c r="Y5387" s="31"/>
    </row>
    <row r="5388" spans="6:25" x14ac:dyDescent="0.25">
      <c r="F5388" s="18"/>
      <c r="G5388" s="18"/>
      <c r="H5388" s="252"/>
      <c r="I5388" s="18"/>
      <c r="J5388" s="18"/>
      <c r="W5388" s="215"/>
      <c r="X5388" s="18"/>
      <c r="Y5388" s="31"/>
    </row>
    <row r="5389" spans="6:25" x14ac:dyDescent="0.25">
      <c r="F5389" s="18"/>
      <c r="G5389" s="18"/>
      <c r="H5389" s="252"/>
      <c r="I5389" s="18"/>
      <c r="J5389" s="18"/>
      <c r="W5389" s="215"/>
      <c r="X5389" s="18"/>
      <c r="Y5389" s="31"/>
    </row>
    <row r="5390" spans="6:25" x14ac:dyDescent="0.25">
      <c r="F5390" s="18"/>
      <c r="G5390" s="18"/>
      <c r="H5390" s="252"/>
      <c r="I5390" s="18"/>
      <c r="J5390" s="18"/>
      <c r="W5390" s="215"/>
      <c r="X5390" s="18"/>
      <c r="Y5390" s="31"/>
    </row>
    <row r="5391" spans="6:25" x14ac:dyDescent="0.25">
      <c r="F5391" s="18"/>
      <c r="G5391" s="18"/>
      <c r="H5391" s="252"/>
      <c r="I5391" s="18"/>
      <c r="J5391" s="18"/>
      <c r="W5391" s="215"/>
      <c r="X5391" s="18"/>
      <c r="Y5391" s="31"/>
    </row>
    <row r="5392" spans="6:25" x14ac:dyDescent="0.25">
      <c r="F5392" s="18"/>
      <c r="G5392" s="18"/>
      <c r="H5392" s="252"/>
      <c r="I5392" s="18"/>
      <c r="J5392" s="18"/>
      <c r="W5392" s="215"/>
      <c r="X5392" s="18"/>
      <c r="Y5392" s="31"/>
    </row>
    <row r="5393" spans="6:25" x14ac:dyDescent="0.25">
      <c r="F5393" s="18"/>
      <c r="G5393" s="18"/>
      <c r="H5393" s="252"/>
      <c r="I5393" s="18"/>
      <c r="J5393" s="18"/>
      <c r="W5393" s="215"/>
      <c r="X5393" s="18"/>
      <c r="Y5393" s="31"/>
    </row>
    <row r="5394" spans="6:25" x14ac:dyDescent="0.25">
      <c r="F5394" s="18"/>
      <c r="G5394" s="18"/>
      <c r="H5394" s="252"/>
      <c r="I5394" s="18"/>
      <c r="J5394" s="18"/>
      <c r="W5394" s="215"/>
      <c r="X5394" s="18"/>
      <c r="Y5394" s="31"/>
    </row>
    <row r="5395" spans="6:25" x14ac:dyDescent="0.25">
      <c r="F5395" s="18"/>
      <c r="G5395" s="18"/>
      <c r="H5395" s="252"/>
      <c r="I5395" s="18"/>
      <c r="J5395" s="18"/>
      <c r="W5395" s="215"/>
      <c r="X5395" s="18"/>
      <c r="Y5395" s="31"/>
    </row>
    <row r="5396" spans="6:25" x14ac:dyDescent="0.25">
      <c r="F5396" s="18"/>
      <c r="G5396" s="18"/>
      <c r="H5396" s="252"/>
      <c r="I5396" s="18"/>
      <c r="J5396" s="18"/>
      <c r="W5396" s="215"/>
      <c r="X5396" s="18"/>
      <c r="Y5396" s="31"/>
    </row>
    <row r="5397" spans="6:25" x14ac:dyDescent="0.25">
      <c r="F5397" s="18"/>
      <c r="G5397" s="18"/>
      <c r="H5397" s="252"/>
      <c r="I5397" s="18"/>
      <c r="J5397" s="18"/>
      <c r="W5397" s="215"/>
      <c r="X5397" s="18"/>
      <c r="Y5397" s="31"/>
    </row>
    <row r="5398" spans="6:25" x14ac:dyDescent="0.25">
      <c r="F5398" s="18"/>
      <c r="G5398" s="18"/>
      <c r="H5398" s="252"/>
      <c r="I5398" s="18"/>
      <c r="J5398" s="18"/>
      <c r="W5398" s="215"/>
      <c r="X5398" s="18"/>
      <c r="Y5398" s="31"/>
    </row>
    <row r="5399" spans="6:25" x14ac:dyDescent="0.25">
      <c r="F5399" s="18"/>
      <c r="G5399" s="18"/>
      <c r="H5399" s="252"/>
      <c r="I5399" s="18"/>
      <c r="J5399" s="18"/>
      <c r="W5399" s="215"/>
      <c r="X5399" s="18"/>
      <c r="Y5399" s="31"/>
    </row>
    <row r="5400" spans="6:25" x14ac:dyDescent="0.25">
      <c r="F5400" s="18"/>
      <c r="G5400" s="18"/>
      <c r="H5400" s="252"/>
      <c r="I5400" s="18"/>
      <c r="J5400" s="18"/>
      <c r="W5400" s="215"/>
      <c r="X5400" s="18"/>
      <c r="Y5400" s="31"/>
    </row>
    <row r="5401" spans="6:25" x14ac:dyDescent="0.25">
      <c r="F5401" s="18"/>
      <c r="G5401" s="18"/>
      <c r="H5401" s="252"/>
      <c r="I5401" s="18"/>
      <c r="J5401" s="18"/>
      <c r="W5401" s="215"/>
      <c r="X5401" s="18"/>
      <c r="Y5401" s="31"/>
    </row>
    <row r="5402" spans="6:25" x14ac:dyDescent="0.25">
      <c r="F5402" s="18"/>
      <c r="G5402" s="18"/>
      <c r="H5402" s="252"/>
      <c r="I5402" s="18"/>
      <c r="J5402" s="18"/>
    </row>
    <row r="5403" spans="6:25" x14ac:dyDescent="0.25">
      <c r="F5403" s="18"/>
      <c r="G5403" s="18"/>
      <c r="H5403" s="252"/>
      <c r="I5403" s="18"/>
      <c r="J5403" s="18"/>
    </row>
    <row r="5404" spans="6:25" x14ac:dyDescent="0.25">
      <c r="F5404" s="18"/>
      <c r="G5404" s="18"/>
      <c r="H5404" s="252"/>
      <c r="I5404" s="18"/>
      <c r="J5404" s="18"/>
    </row>
    <row r="5405" spans="6:25" x14ac:dyDescent="0.25">
      <c r="F5405" s="18"/>
      <c r="G5405" s="18"/>
      <c r="H5405" s="252"/>
      <c r="I5405" s="18"/>
      <c r="J5405" s="18"/>
    </row>
    <row r="5406" spans="6:25" x14ac:dyDescent="0.25">
      <c r="F5406" s="18"/>
      <c r="G5406" s="18"/>
      <c r="H5406" s="252"/>
      <c r="I5406" s="18"/>
      <c r="J5406" s="18"/>
    </row>
    <row r="5407" spans="6:25" x14ac:dyDescent="0.25">
      <c r="F5407" s="18"/>
      <c r="G5407" s="18"/>
      <c r="H5407" s="252"/>
      <c r="I5407" s="18"/>
      <c r="J5407" s="18"/>
    </row>
    <row r="5408" spans="6:25" x14ac:dyDescent="0.25">
      <c r="F5408" s="18"/>
      <c r="G5408" s="18"/>
      <c r="H5408" s="252"/>
      <c r="I5408" s="18"/>
      <c r="J5408" s="18"/>
    </row>
    <row r="5409" spans="6:10" x14ac:dyDescent="0.25">
      <c r="F5409" s="18"/>
      <c r="G5409" s="18"/>
      <c r="H5409" s="252"/>
      <c r="I5409" s="18"/>
      <c r="J5409" s="18"/>
    </row>
    <row r="5410" spans="6:10" x14ac:dyDescent="0.25">
      <c r="F5410" s="18"/>
      <c r="G5410" s="18"/>
      <c r="H5410" s="252"/>
      <c r="I5410" s="18"/>
      <c r="J5410" s="18"/>
    </row>
    <row r="5411" spans="6:10" x14ac:dyDescent="0.25">
      <c r="F5411" s="18"/>
      <c r="G5411" s="18"/>
      <c r="H5411" s="252"/>
      <c r="I5411" s="18"/>
      <c r="J5411" s="18"/>
    </row>
    <row r="5412" spans="6:10" x14ac:dyDescent="0.25">
      <c r="F5412" s="18"/>
      <c r="G5412" s="18"/>
      <c r="H5412" s="252"/>
      <c r="I5412" s="18"/>
      <c r="J5412" s="18"/>
    </row>
    <row r="5413" spans="6:10" x14ac:dyDescent="0.25">
      <c r="F5413" s="18"/>
      <c r="G5413" s="18"/>
      <c r="H5413" s="252"/>
      <c r="I5413" s="18"/>
      <c r="J5413" s="18"/>
    </row>
    <row r="5414" spans="6:10" x14ac:dyDescent="0.25">
      <c r="F5414" s="18"/>
      <c r="G5414" s="18"/>
      <c r="H5414" s="252"/>
      <c r="I5414" s="18"/>
      <c r="J5414" s="18"/>
    </row>
    <row r="5415" spans="6:10" x14ac:dyDescent="0.25">
      <c r="F5415" s="18"/>
      <c r="G5415" s="18"/>
      <c r="H5415" s="252"/>
      <c r="I5415" s="18"/>
      <c r="J5415" s="18"/>
    </row>
    <row r="5416" spans="6:10" x14ac:dyDescent="0.25">
      <c r="F5416" s="18"/>
      <c r="G5416" s="18"/>
      <c r="H5416" s="252"/>
      <c r="I5416" s="18"/>
      <c r="J5416" s="18"/>
    </row>
    <row r="5417" spans="6:10" x14ac:dyDescent="0.25">
      <c r="F5417" s="18"/>
      <c r="G5417" s="18"/>
      <c r="H5417" s="252"/>
      <c r="I5417" s="18"/>
      <c r="J5417" s="18"/>
    </row>
    <row r="5418" spans="6:10" x14ac:dyDescent="0.25">
      <c r="F5418" s="18"/>
      <c r="G5418" s="18"/>
      <c r="H5418" s="252"/>
      <c r="I5418" s="18"/>
      <c r="J5418" s="18"/>
    </row>
    <row r="5419" spans="6:10" x14ac:dyDescent="0.25">
      <c r="F5419" s="18"/>
      <c r="G5419" s="18"/>
      <c r="H5419" s="252"/>
      <c r="I5419" s="18"/>
      <c r="J5419" s="18"/>
    </row>
    <row r="5420" spans="6:10" x14ac:dyDescent="0.25">
      <c r="F5420" s="18"/>
      <c r="G5420" s="18"/>
      <c r="H5420" s="252"/>
      <c r="I5420" s="18"/>
      <c r="J5420" s="18"/>
    </row>
    <row r="5421" spans="6:10" x14ac:dyDescent="0.25">
      <c r="F5421" s="18"/>
      <c r="G5421" s="18"/>
      <c r="H5421" s="252"/>
      <c r="I5421" s="18"/>
      <c r="J5421" s="18"/>
    </row>
    <row r="5422" spans="6:10" x14ac:dyDescent="0.25">
      <c r="F5422" s="18"/>
      <c r="G5422" s="18"/>
      <c r="H5422" s="252"/>
      <c r="I5422" s="18"/>
      <c r="J5422" s="18"/>
    </row>
    <row r="5423" spans="6:10" x14ac:dyDescent="0.25">
      <c r="F5423" s="18"/>
      <c r="G5423" s="18"/>
      <c r="H5423" s="252"/>
      <c r="I5423" s="18"/>
      <c r="J5423" s="18"/>
    </row>
    <row r="5424" spans="6:10" x14ac:dyDescent="0.25">
      <c r="F5424" s="18"/>
      <c r="G5424" s="18"/>
      <c r="H5424" s="252"/>
      <c r="I5424" s="18"/>
      <c r="J5424" s="18"/>
    </row>
    <row r="5425" spans="6:10" x14ac:dyDescent="0.25">
      <c r="F5425" s="18"/>
      <c r="G5425" s="18"/>
      <c r="H5425" s="252"/>
      <c r="I5425" s="18"/>
      <c r="J5425" s="18"/>
    </row>
    <row r="5426" spans="6:10" x14ac:dyDescent="0.25">
      <c r="F5426" s="18"/>
      <c r="G5426" s="18"/>
      <c r="H5426" s="252"/>
      <c r="I5426" s="18"/>
      <c r="J5426" s="18"/>
    </row>
    <row r="5427" spans="6:10" x14ac:dyDescent="0.25">
      <c r="F5427" s="18"/>
      <c r="G5427" s="18"/>
      <c r="H5427" s="252"/>
      <c r="I5427" s="18"/>
      <c r="J5427" s="18"/>
    </row>
    <row r="5428" spans="6:10" x14ac:dyDescent="0.25">
      <c r="F5428" s="18"/>
      <c r="G5428" s="18"/>
      <c r="H5428" s="252"/>
      <c r="I5428" s="18"/>
      <c r="J5428" s="18"/>
    </row>
    <row r="5429" spans="6:10" x14ac:dyDescent="0.25">
      <c r="F5429" s="18"/>
      <c r="G5429" s="18"/>
      <c r="H5429" s="252"/>
      <c r="I5429" s="18"/>
      <c r="J5429" s="18"/>
    </row>
    <row r="5430" spans="6:10" x14ac:dyDescent="0.25">
      <c r="F5430" s="18"/>
      <c r="G5430" s="18"/>
      <c r="H5430" s="252"/>
      <c r="I5430" s="18"/>
      <c r="J5430" s="18"/>
    </row>
    <row r="5431" spans="6:10" x14ac:dyDescent="0.25">
      <c r="F5431" s="18"/>
      <c r="G5431" s="18"/>
      <c r="H5431" s="252"/>
      <c r="I5431" s="18"/>
      <c r="J5431" s="18"/>
    </row>
    <row r="5432" spans="6:10" x14ac:dyDescent="0.25">
      <c r="F5432" s="18"/>
      <c r="G5432" s="18"/>
      <c r="H5432" s="252"/>
      <c r="I5432" s="18"/>
      <c r="J5432" s="18"/>
    </row>
    <row r="5433" spans="6:10" x14ac:dyDescent="0.25">
      <c r="F5433" s="18"/>
      <c r="G5433" s="18"/>
      <c r="H5433" s="252"/>
      <c r="I5433" s="18"/>
      <c r="J5433" s="18"/>
    </row>
    <row r="5434" spans="6:10" x14ac:dyDescent="0.25">
      <c r="F5434" s="18"/>
      <c r="G5434" s="18"/>
      <c r="H5434" s="252"/>
      <c r="I5434" s="18"/>
      <c r="J5434" s="18"/>
    </row>
    <row r="5435" spans="6:10" x14ac:dyDescent="0.25">
      <c r="F5435" s="18"/>
      <c r="G5435" s="18"/>
      <c r="H5435" s="252"/>
      <c r="I5435" s="18"/>
      <c r="J5435" s="18"/>
    </row>
    <row r="5436" spans="6:10" x14ac:dyDescent="0.25">
      <c r="F5436" s="18"/>
      <c r="G5436" s="18"/>
      <c r="H5436" s="252"/>
      <c r="I5436" s="18"/>
      <c r="J5436" s="18"/>
    </row>
    <row r="5437" spans="6:10" x14ac:dyDescent="0.25">
      <c r="F5437" s="18"/>
      <c r="G5437" s="18"/>
      <c r="H5437" s="252"/>
      <c r="I5437" s="18"/>
      <c r="J5437" s="18"/>
    </row>
    <row r="5438" spans="6:10" x14ac:dyDescent="0.25">
      <c r="F5438" s="18"/>
      <c r="G5438" s="18"/>
      <c r="H5438" s="252"/>
      <c r="I5438" s="18"/>
      <c r="J5438" s="18"/>
    </row>
    <row r="5439" spans="6:10" x14ac:dyDescent="0.25">
      <c r="F5439" s="18"/>
      <c r="G5439" s="18"/>
      <c r="H5439" s="252"/>
      <c r="I5439" s="18"/>
      <c r="J5439" s="18"/>
    </row>
    <row r="5440" spans="6:10" x14ac:dyDescent="0.25">
      <c r="F5440" s="18"/>
      <c r="G5440" s="18"/>
      <c r="H5440" s="252"/>
      <c r="I5440" s="18"/>
      <c r="J5440" s="18"/>
    </row>
    <row r="5441" spans="6:10" x14ac:dyDescent="0.25">
      <c r="F5441" s="18"/>
      <c r="G5441" s="18"/>
      <c r="H5441" s="252"/>
      <c r="I5441" s="18"/>
      <c r="J5441" s="18"/>
    </row>
    <row r="5442" spans="6:10" x14ac:dyDescent="0.25">
      <c r="F5442" s="18"/>
      <c r="G5442" s="18"/>
      <c r="H5442" s="252"/>
      <c r="I5442" s="18"/>
      <c r="J5442" s="18"/>
    </row>
    <row r="5443" spans="6:10" x14ac:dyDescent="0.25">
      <c r="F5443" s="18"/>
      <c r="G5443" s="18"/>
      <c r="H5443" s="252"/>
      <c r="I5443" s="18"/>
      <c r="J5443" s="18"/>
    </row>
    <row r="5444" spans="6:10" x14ac:dyDescent="0.25">
      <c r="F5444" s="18"/>
      <c r="G5444" s="18"/>
      <c r="H5444" s="252"/>
      <c r="I5444" s="18"/>
      <c r="J5444" s="18"/>
    </row>
    <row r="5445" spans="6:10" x14ac:dyDescent="0.25">
      <c r="F5445" s="18"/>
      <c r="G5445" s="18"/>
      <c r="H5445" s="252"/>
      <c r="I5445" s="18"/>
      <c r="J5445" s="18"/>
    </row>
    <row r="5446" spans="6:10" x14ac:dyDescent="0.25">
      <c r="F5446" s="18"/>
      <c r="G5446" s="18"/>
      <c r="H5446" s="252"/>
      <c r="I5446" s="18"/>
      <c r="J5446" s="18"/>
    </row>
    <row r="5447" spans="6:10" x14ac:dyDescent="0.25">
      <c r="F5447" s="18"/>
      <c r="G5447" s="18"/>
      <c r="H5447" s="252"/>
      <c r="I5447" s="18"/>
      <c r="J5447" s="18"/>
    </row>
    <row r="5448" spans="6:10" x14ac:dyDescent="0.25">
      <c r="F5448" s="18"/>
      <c r="G5448" s="18"/>
      <c r="H5448" s="252"/>
      <c r="I5448" s="18"/>
      <c r="J5448" s="18"/>
    </row>
    <row r="5449" spans="6:10" x14ac:dyDescent="0.25">
      <c r="F5449" s="18"/>
      <c r="G5449" s="18"/>
      <c r="H5449" s="252"/>
      <c r="I5449" s="18"/>
      <c r="J5449" s="18"/>
    </row>
    <row r="5450" spans="6:10" x14ac:dyDescent="0.25">
      <c r="F5450" s="18"/>
      <c r="G5450" s="18"/>
      <c r="H5450" s="252"/>
      <c r="I5450" s="18"/>
      <c r="J5450" s="18"/>
    </row>
    <row r="5451" spans="6:10" x14ac:dyDescent="0.25">
      <c r="F5451" s="18"/>
      <c r="G5451" s="18"/>
      <c r="H5451" s="252"/>
      <c r="I5451" s="18"/>
      <c r="J5451" s="18"/>
    </row>
    <row r="5452" spans="6:10" x14ac:dyDescent="0.25">
      <c r="F5452" s="18"/>
      <c r="G5452" s="18"/>
      <c r="H5452" s="252"/>
      <c r="I5452" s="18"/>
      <c r="J5452" s="18"/>
    </row>
    <row r="5453" spans="6:10" x14ac:dyDescent="0.25">
      <c r="F5453" s="18"/>
      <c r="G5453" s="18"/>
      <c r="H5453" s="252"/>
      <c r="I5453" s="18"/>
      <c r="J5453" s="18"/>
    </row>
    <row r="5454" spans="6:10" x14ac:dyDescent="0.25">
      <c r="F5454" s="18"/>
      <c r="G5454" s="18"/>
      <c r="H5454" s="252"/>
      <c r="I5454" s="18"/>
      <c r="J5454" s="18"/>
    </row>
    <row r="5455" spans="6:10" x14ac:dyDescent="0.25">
      <c r="F5455" s="18"/>
      <c r="G5455" s="18"/>
      <c r="H5455" s="252"/>
      <c r="I5455" s="18"/>
      <c r="J5455" s="18"/>
    </row>
    <row r="5456" spans="6:10" x14ac:dyDescent="0.25">
      <c r="F5456" s="18"/>
      <c r="G5456" s="18"/>
      <c r="H5456" s="252"/>
      <c r="I5456" s="18"/>
      <c r="J5456" s="18"/>
    </row>
    <row r="5457" spans="6:10" x14ac:dyDescent="0.25">
      <c r="F5457" s="18"/>
      <c r="G5457" s="18"/>
      <c r="H5457" s="252"/>
      <c r="I5457" s="18"/>
      <c r="J5457" s="18"/>
    </row>
    <row r="5458" spans="6:10" x14ac:dyDescent="0.25">
      <c r="F5458" s="18"/>
      <c r="G5458" s="18"/>
      <c r="H5458" s="252"/>
      <c r="I5458" s="18"/>
      <c r="J5458" s="18"/>
    </row>
    <row r="5459" spans="6:10" x14ac:dyDescent="0.25">
      <c r="F5459" s="18"/>
      <c r="G5459" s="18"/>
      <c r="H5459" s="252"/>
      <c r="I5459" s="18"/>
      <c r="J5459" s="18"/>
    </row>
    <row r="5460" spans="6:10" x14ac:dyDescent="0.25">
      <c r="F5460" s="18"/>
      <c r="G5460" s="18"/>
      <c r="H5460" s="252"/>
      <c r="I5460" s="18"/>
      <c r="J5460" s="18"/>
    </row>
    <row r="5461" spans="6:10" x14ac:dyDescent="0.25">
      <c r="F5461" s="18"/>
      <c r="G5461" s="18"/>
      <c r="H5461" s="252"/>
      <c r="I5461" s="18"/>
      <c r="J5461" s="18"/>
    </row>
    <row r="5462" spans="6:10" x14ac:dyDescent="0.25">
      <c r="F5462" s="18"/>
      <c r="G5462" s="18"/>
      <c r="H5462" s="252"/>
      <c r="I5462" s="18"/>
      <c r="J5462" s="18"/>
    </row>
    <row r="5463" spans="6:10" x14ac:dyDescent="0.25">
      <c r="F5463" s="18"/>
      <c r="G5463" s="18"/>
      <c r="H5463" s="252"/>
      <c r="I5463" s="18"/>
      <c r="J5463" s="18"/>
    </row>
    <row r="5464" spans="6:10" x14ac:dyDescent="0.25">
      <c r="F5464" s="18"/>
      <c r="G5464" s="18"/>
      <c r="H5464" s="252"/>
      <c r="I5464" s="18"/>
      <c r="J5464" s="18"/>
    </row>
    <row r="5465" spans="6:10" x14ac:dyDescent="0.25">
      <c r="F5465" s="18"/>
      <c r="G5465" s="18"/>
      <c r="H5465" s="252"/>
      <c r="I5465" s="18"/>
      <c r="J5465" s="18"/>
    </row>
    <row r="5466" spans="6:10" x14ac:dyDescent="0.25">
      <c r="F5466" s="18"/>
      <c r="G5466" s="18"/>
      <c r="H5466" s="252"/>
      <c r="I5466" s="18"/>
      <c r="J5466" s="18"/>
    </row>
    <row r="5467" spans="6:10" x14ac:dyDescent="0.25">
      <c r="F5467" s="18"/>
      <c r="G5467" s="18"/>
      <c r="H5467" s="252"/>
      <c r="I5467" s="18"/>
      <c r="J5467" s="18"/>
    </row>
    <row r="5468" spans="6:10" x14ac:dyDescent="0.25">
      <c r="F5468" s="18"/>
      <c r="G5468" s="18"/>
      <c r="H5468" s="252"/>
      <c r="I5468" s="18"/>
      <c r="J5468" s="18"/>
    </row>
    <row r="5469" spans="6:10" x14ac:dyDescent="0.25">
      <c r="F5469" s="18"/>
      <c r="G5469" s="18"/>
      <c r="H5469" s="252"/>
      <c r="I5469" s="18"/>
      <c r="J5469" s="18"/>
    </row>
    <row r="5470" spans="6:10" x14ac:dyDescent="0.25">
      <c r="F5470" s="18"/>
      <c r="G5470" s="18"/>
      <c r="H5470" s="252"/>
      <c r="I5470" s="18"/>
      <c r="J5470" s="18"/>
    </row>
    <row r="5471" spans="6:10" x14ac:dyDescent="0.25">
      <c r="F5471" s="18"/>
      <c r="G5471" s="18"/>
      <c r="H5471" s="252"/>
      <c r="I5471" s="18"/>
      <c r="J5471" s="18"/>
    </row>
    <row r="5472" spans="6:10" x14ac:dyDescent="0.25">
      <c r="F5472" s="18"/>
      <c r="G5472" s="18"/>
      <c r="H5472" s="252"/>
      <c r="I5472" s="18"/>
      <c r="J5472" s="18"/>
    </row>
    <row r="5473" spans="6:10" x14ac:dyDescent="0.25">
      <c r="F5473" s="18"/>
      <c r="G5473" s="18"/>
      <c r="H5473" s="252"/>
      <c r="I5473" s="18"/>
      <c r="J5473" s="18"/>
    </row>
    <row r="5474" spans="6:10" x14ac:dyDescent="0.25">
      <c r="F5474" s="18"/>
      <c r="G5474" s="18"/>
      <c r="H5474" s="252"/>
      <c r="I5474" s="18"/>
      <c r="J5474" s="18"/>
    </row>
    <row r="5475" spans="6:10" x14ac:dyDescent="0.25">
      <c r="F5475" s="18"/>
      <c r="G5475" s="18"/>
      <c r="H5475" s="252"/>
      <c r="I5475" s="18"/>
      <c r="J5475" s="18"/>
    </row>
    <row r="5476" spans="6:10" x14ac:dyDescent="0.25">
      <c r="F5476" s="18"/>
      <c r="G5476" s="18"/>
      <c r="H5476" s="252"/>
      <c r="I5476" s="18"/>
      <c r="J5476" s="18"/>
    </row>
    <row r="5477" spans="6:10" x14ac:dyDescent="0.25">
      <c r="F5477" s="18"/>
      <c r="G5477" s="18"/>
      <c r="H5477" s="252"/>
      <c r="I5477" s="18"/>
      <c r="J5477" s="18"/>
    </row>
    <row r="5478" spans="6:10" x14ac:dyDescent="0.25">
      <c r="F5478" s="18"/>
      <c r="G5478" s="18"/>
      <c r="H5478" s="252"/>
      <c r="I5478" s="18"/>
      <c r="J5478" s="18"/>
    </row>
    <row r="5479" spans="6:10" x14ac:dyDescent="0.25">
      <c r="F5479" s="18"/>
      <c r="G5479" s="18"/>
      <c r="H5479" s="252"/>
      <c r="I5479" s="18"/>
      <c r="J5479" s="18"/>
    </row>
    <row r="5480" spans="6:10" x14ac:dyDescent="0.25">
      <c r="F5480" s="18"/>
      <c r="G5480" s="18"/>
      <c r="H5480" s="252"/>
      <c r="I5480" s="18"/>
      <c r="J5480" s="18"/>
    </row>
    <row r="5481" spans="6:10" x14ac:dyDescent="0.25">
      <c r="F5481" s="18"/>
      <c r="G5481" s="18"/>
      <c r="H5481" s="252"/>
      <c r="I5481" s="18"/>
      <c r="J5481" s="18"/>
    </row>
    <row r="5482" spans="6:10" x14ac:dyDescent="0.25">
      <c r="F5482" s="18"/>
      <c r="G5482" s="18"/>
      <c r="H5482" s="252"/>
      <c r="I5482" s="18"/>
      <c r="J5482" s="18"/>
    </row>
    <row r="5483" spans="6:10" x14ac:dyDescent="0.25">
      <c r="F5483" s="18"/>
      <c r="G5483" s="18"/>
      <c r="H5483" s="252"/>
      <c r="I5483" s="18"/>
      <c r="J5483" s="18"/>
    </row>
    <row r="5484" spans="6:10" x14ac:dyDescent="0.25">
      <c r="F5484" s="18"/>
      <c r="G5484" s="18"/>
      <c r="H5484" s="252"/>
      <c r="I5484" s="18"/>
      <c r="J5484" s="18"/>
    </row>
    <row r="5485" spans="6:10" x14ac:dyDescent="0.25">
      <c r="F5485" s="18"/>
      <c r="G5485" s="18"/>
      <c r="H5485" s="252"/>
      <c r="I5485" s="18"/>
      <c r="J5485" s="18"/>
    </row>
    <row r="5486" spans="6:10" x14ac:dyDescent="0.25">
      <c r="F5486" s="18"/>
      <c r="G5486" s="18"/>
      <c r="H5486" s="252"/>
      <c r="I5486" s="18"/>
      <c r="J5486" s="18"/>
    </row>
    <row r="5487" spans="6:10" x14ac:dyDescent="0.25">
      <c r="F5487" s="18"/>
      <c r="G5487" s="18"/>
      <c r="H5487" s="252"/>
      <c r="I5487" s="18"/>
      <c r="J5487" s="18"/>
    </row>
    <row r="5488" spans="6:10" x14ac:dyDescent="0.25">
      <c r="F5488" s="18"/>
      <c r="G5488" s="18"/>
      <c r="H5488" s="252"/>
      <c r="I5488" s="18"/>
      <c r="J5488" s="18"/>
    </row>
    <row r="5489" spans="6:10" x14ac:dyDescent="0.25">
      <c r="F5489" s="18"/>
      <c r="G5489" s="18"/>
      <c r="H5489" s="252"/>
      <c r="I5489" s="18"/>
      <c r="J5489" s="18"/>
    </row>
    <row r="5490" spans="6:10" x14ac:dyDescent="0.25">
      <c r="F5490" s="18"/>
      <c r="G5490" s="18"/>
      <c r="H5490" s="252"/>
      <c r="I5490" s="18"/>
      <c r="J5490" s="18"/>
    </row>
    <row r="5491" spans="6:10" x14ac:dyDescent="0.25">
      <c r="F5491" s="18"/>
      <c r="G5491" s="18"/>
      <c r="H5491" s="252"/>
      <c r="I5491" s="18"/>
      <c r="J5491" s="18"/>
    </row>
    <row r="5492" spans="6:10" x14ac:dyDescent="0.25">
      <c r="F5492" s="18"/>
      <c r="G5492" s="18"/>
      <c r="H5492" s="252"/>
      <c r="I5492" s="18"/>
      <c r="J5492" s="18"/>
    </row>
    <row r="5493" spans="6:10" x14ac:dyDescent="0.25">
      <c r="F5493" s="18"/>
      <c r="G5493" s="18"/>
      <c r="H5493" s="252"/>
      <c r="I5493" s="18"/>
      <c r="J5493" s="18"/>
    </row>
    <row r="5494" spans="6:10" x14ac:dyDescent="0.25">
      <c r="F5494" s="18"/>
      <c r="G5494" s="18"/>
      <c r="H5494" s="252"/>
      <c r="I5494" s="18"/>
      <c r="J5494" s="18"/>
    </row>
    <row r="5495" spans="6:10" x14ac:dyDescent="0.25">
      <c r="F5495" s="18"/>
      <c r="G5495" s="18"/>
      <c r="H5495" s="252"/>
      <c r="I5495" s="18"/>
      <c r="J5495" s="18"/>
    </row>
    <row r="5496" spans="6:10" x14ac:dyDescent="0.25">
      <c r="F5496" s="18"/>
      <c r="G5496" s="18"/>
      <c r="H5496" s="252"/>
      <c r="I5496" s="18"/>
      <c r="J5496" s="18"/>
    </row>
    <row r="5497" spans="6:10" x14ac:dyDescent="0.25">
      <c r="F5497" s="18"/>
      <c r="G5497" s="18"/>
      <c r="H5497" s="252"/>
      <c r="I5497" s="18"/>
      <c r="J5497" s="18"/>
    </row>
    <row r="5498" spans="6:10" x14ac:dyDescent="0.25">
      <c r="F5498" s="18"/>
      <c r="G5498" s="18"/>
      <c r="H5498" s="252"/>
      <c r="I5498" s="18"/>
      <c r="J5498" s="18"/>
    </row>
    <row r="5499" spans="6:10" x14ac:dyDescent="0.25">
      <c r="F5499" s="18"/>
      <c r="G5499" s="18"/>
      <c r="H5499" s="252"/>
      <c r="I5499" s="18"/>
      <c r="J5499" s="18"/>
    </row>
    <row r="5500" spans="6:10" x14ac:dyDescent="0.25">
      <c r="F5500" s="18"/>
      <c r="G5500" s="18"/>
      <c r="H5500" s="252"/>
      <c r="I5500" s="18"/>
      <c r="J5500" s="18"/>
    </row>
    <row r="5501" spans="6:10" x14ac:dyDescent="0.25">
      <c r="F5501" s="18"/>
      <c r="G5501" s="18"/>
      <c r="H5501" s="252"/>
      <c r="I5501" s="18"/>
      <c r="J5501" s="18"/>
    </row>
    <row r="5502" spans="6:10" x14ac:dyDescent="0.25">
      <c r="F5502" s="18"/>
      <c r="G5502" s="18"/>
      <c r="H5502" s="252"/>
      <c r="I5502" s="18"/>
      <c r="J5502" s="18"/>
    </row>
    <row r="5503" spans="6:10" x14ac:dyDescent="0.25">
      <c r="F5503" s="18"/>
      <c r="G5503" s="18"/>
      <c r="H5503" s="252"/>
      <c r="I5503" s="18"/>
      <c r="J5503" s="18"/>
    </row>
    <row r="5504" spans="6:10" x14ac:dyDescent="0.25">
      <c r="F5504" s="18"/>
      <c r="G5504" s="18"/>
      <c r="H5504" s="252"/>
      <c r="I5504" s="18"/>
      <c r="J5504" s="18"/>
    </row>
    <row r="5505" spans="6:10" x14ac:dyDescent="0.25">
      <c r="F5505" s="18"/>
      <c r="G5505" s="18"/>
      <c r="H5505" s="252"/>
      <c r="I5505" s="18"/>
      <c r="J5505" s="18"/>
    </row>
    <row r="5506" spans="6:10" x14ac:dyDescent="0.25">
      <c r="F5506" s="18"/>
      <c r="G5506" s="18"/>
      <c r="H5506" s="252"/>
      <c r="I5506" s="18"/>
      <c r="J5506" s="18"/>
    </row>
    <row r="5507" spans="6:10" x14ac:dyDescent="0.25">
      <c r="F5507" s="18"/>
      <c r="G5507" s="18"/>
      <c r="H5507" s="252"/>
      <c r="I5507" s="18"/>
      <c r="J5507" s="18"/>
    </row>
    <row r="5508" spans="6:10" x14ac:dyDescent="0.25">
      <c r="F5508" s="18"/>
      <c r="G5508" s="18"/>
      <c r="H5508" s="252"/>
      <c r="I5508" s="18"/>
      <c r="J5508" s="18"/>
    </row>
    <row r="5509" spans="6:10" x14ac:dyDescent="0.25">
      <c r="F5509" s="18"/>
      <c r="G5509" s="18"/>
      <c r="H5509" s="252"/>
      <c r="I5509" s="18"/>
      <c r="J5509" s="18"/>
    </row>
    <row r="5510" spans="6:10" x14ac:dyDescent="0.25">
      <c r="F5510" s="18"/>
      <c r="G5510" s="18"/>
      <c r="H5510" s="252"/>
      <c r="I5510" s="18"/>
      <c r="J5510" s="18"/>
    </row>
    <row r="5511" spans="6:10" x14ac:dyDescent="0.25">
      <c r="F5511" s="18"/>
      <c r="G5511" s="18"/>
      <c r="H5511" s="252"/>
      <c r="I5511" s="18"/>
      <c r="J5511" s="18"/>
    </row>
    <row r="5512" spans="6:10" x14ac:dyDescent="0.25">
      <c r="F5512" s="18"/>
      <c r="G5512" s="18"/>
      <c r="H5512" s="252"/>
      <c r="I5512" s="18"/>
      <c r="J5512" s="18"/>
    </row>
    <row r="5513" spans="6:10" x14ac:dyDescent="0.25">
      <c r="F5513" s="18"/>
      <c r="G5513" s="18"/>
      <c r="H5513" s="252"/>
      <c r="I5513" s="18"/>
      <c r="J5513" s="18"/>
    </row>
    <row r="5514" spans="6:10" x14ac:dyDescent="0.25">
      <c r="F5514" s="18"/>
      <c r="G5514" s="18"/>
      <c r="H5514" s="252"/>
      <c r="I5514" s="18"/>
      <c r="J5514" s="18"/>
    </row>
    <row r="5515" spans="6:10" x14ac:dyDescent="0.25">
      <c r="F5515" s="18"/>
      <c r="G5515" s="18"/>
      <c r="H5515" s="252"/>
      <c r="I5515" s="18"/>
      <c r="J5515" s="18"/>
    </row>
    <row r="5516" spans="6:10" x14ac:dyDescent="0.25">
      <c r="F5516" s="18"/>
      <c r="G5516" s="18"/>
      <c r="H5516" s="252"/>
      <c r="I5516" s="18"/>
      <c r="J5516" s="18"/>
    </row>
    <row r="5517" spans="6:10" x14ac:dyDescent="0.25">
      <c r="F5517" s="18"/>
      <c r="G5517" s="18"/>
      <c r="H5517" s="252"/>
      <c r="I5517" s="18"/>
      <c r="J5517" s="18"/>
    </row>
    <row r="5518" spans="6:10" x14ac:dyDescent="0.25">
      <c r="F5518" s="18"/>
      <c r="G5518" s="18"/>
      <c r="H5518" s="252"/>
      <c r="I5518" s="18"/>
      <c r="J5518" s="18"/>
    </row>
    <row r="5519" spans="6:10" x14ac:dyDescent="0.25">
      <c r="F5519" s="18"/>
      <c r="G5519" s="18"/>
      <c r="H5519" s="252"/>
      <c r="I5519" s="18"/>
      <c r="J5519" s="18"/>
    </row>
    <row r="5520" spans="6:10" x14ac:dyDescent="0.25">
      <c r="F5520" s="18"/>
      <c r="G5520" s="18"/>
      <c r="H5520" s="252"/>
      <c r="I5520" s="18"/>
      <c r="J5520" s="18"/>
    </row>
    <row r="5521" spans="6:10" x14ac:dyDescent="0.25">
      <c r="F5521" s="18"/>
      <c r="G5521" s="18"/>
      <c r="H5521" s="252"/>
      <c r="I5521" s="18"/>
      <c r="J5521" s="18"/>
    </row>
    <row r="5522" spans="6:10" x14ac:dyDescent="0.25">
      <c r="F5522" s="18"/>
      <c r="G5522" s="18"/>
      <c r="H5522" s="252"/>
      <c r="I5522" s="18"/>
      <c r="J5522" s="18"/>
    </row>
    <row r="5523" spans="6:10" x14ac:dyDescent="0.25">
      <c r="F5523" s="18"/>
      <c r="G5523" s="18"/>
      <c r="H5523" s="252"/>
      <c r="I5523" s="18"/>
      <c r="J5523" s="18"/>
    </row>
    <row r="5524" spans="6:10" x14ac:dyDescent="0.25">
      <c r="F5524" s="18"/>
      <c r="G5524" s="18"/>
      <c r="H5524" s="252"/>
      <c r="I5524" s="18"/>
      <c r="J5524" s="18"/>
    </row>
    <row r="5525" spans="6:10" x14ac:dyDescent="0.25">
      <c r="F5525" s="18"/>
      <c r="G5525" s="18"/>
      <c r="H5525" s="252"/>
      <c r="I5525" s="18"/>
      <c r="J5525" s="18"/>
    </row>
    <row r="5526" spans="6:10" x14ac:dyDescent="0.25">
      <c r="F5526" s="18"/>
      <c r="G5526" s="18"/>
      <c r="H5526" s="252"/>
      <c r="I5526" s="18"/>
      <c r="J5526" s="18"/>
    </row>
    <row r="5527" spans="6:10" x14ac:dyDescent="0.25">
      <c r="F5527" s="18"/>
      <c r="G5527" s="18"/>
      <c r="H5527" s="252"/>
      <c r="I5527" s="18"/>
      <c r="J5527" s="18"/>
    </row>
    <row r="5528" spans="6:10" x14ac:dyDescent="0.25">
      <c r="F5528" s="18"/>
      <c r="G5528" s="18"/>
      <c r="H5528" s="252"/>
      <c r="I5528" s="18"/>
      <c r="J5528" s="18"/>
    </row>
    <row r="5529" spans="6:10" x14ac:dyDescent="0.25">
      <c r="F5529" s="18"/>
      <c r="G5529" s="18"/>
      <c r="H5529" s="252"/>
      <c r="I5529" s="18"/>
      <c r="J5529" s="18"/>
    </row>
    <row r="5530" spans="6:10" x14ac:dyDescent="0.25">
      <c r="F5530" s="18"/>
      <c r="G5530" s="18"/>
      <c r="H5530" s="252"/>
      <c r="I5530" s="18"/>
      <c r="J5530" s="18"/>
    </row>
    <row r="5531" spans="6:10" x14ac:dyDescent="0.25">
      <c r="F5531" s="18"/>
      <c r="G5531" s="18"/>
      <c r="H5531" s="252"/>
      <c r="I5531" s="18"/>
      <c r="J5531" s="18"/>
    </row>
    <row r="5532" spans="6:10" x14ac:dyDescent="0.25">
      <c r="F5532" s="18"/>
      <c r="G5532" s="18"/>
      <c r="H5532" s="252"/>
      <c r="I5532" s="18"/>
      <c r="J5532" s="18"/>
    </row>
    <row r="5533" spans="6:10" x14ac:dyDescent="0.25">
      <c r="F5533" s="18"/>
      <c r="G5533" s="18"/>
      <c r="H5533" s="252"/>
      <c r="I5533" s="18"/>
      <c r="J5533" s="18"/>
    </row>
    <row r="5534" spans="6:10" x14ac:dyDescent="0.25">
      <c r="F5534" s="18"/>
      <c r="G5534" s="18"/>
      <c r="H5534" s="252"/>
      <c r="I5534" s="18"/>
      <c r="J5534" s="18"/>
    </row>
    <row r="5535" spans="6:10" x14ac:dyDescent="0.25">
      <c r="F5535" s="18"/>
      <c r="G5535" s="18"/>
      <c r="H5535" s="252"/>
      <c r="I5535" s="18"/>
      <c r="J5535" s="18"/>
    </row>
    <row r="5536" spans="6:10" x14ac:dyDescent="0.25">
      <c r="F5536" s="18"/>
      <c r="G5536" s="18"/>
      <c r="H5536" s="252"/>
      <c r="I5536" s="18"/>
      <c r="J5536" s="18"/>
    </row>
    <row r="5537" spans="6:10" x14ac:dyDescent="0.25">
      <c r="F5537" s="18"/>
      <c r="G5537" s="18"/>
      <c r="H5537" s="252"/>
      <c r="I5537" s="18"/>
      <c r="J5537" s="18"/>
    </row>
    <row r="5538" spans="6:10" x14ac:dyDescent="0.25">
      <c r="F5538" s="18"/>
      <c r="G5538" s="18"/>
      <c r="H5538" s="252"/>
      <c r="I5538" s="18"/>
      <c r="J5538" s="18"/>
    </row>
    <row r="5539" spans="6:10" x14ac:dyDescent="0.25">
      <c r="F5539" s="18"/>
      <c r="G5539" s="18"/>
      <c r="H5539" s="252"/>
      <c r="I5539" s="18"/>
      <c r="J5539" s="18"/>
    </row>
    <row r="5540" spans="6:10" x14ac:dyDescent="0.25">
      <c r="F5540" s="18"/>
      <c r="G5540" s="18"/>
      <c r="H5540" s="252"/>
      <c r="I5540" s="18"/>
      <c r="J5540" s="18"/>
    </row>
    <row r="5541" spans="6:10" x14ac:dyDescent="0.25">
      <c r="F5541" s="18"/>
      <c r="G5541" s="18"/>
      <c r="H5541" s="252"/>
      <c r="I5541" s="18"/>
      <c r="J5541" s="18"/>
    </row>
    <row r="5542" spans="6:10" x14ac:dyDescent="0.25">
      <c r="F5542" s="18"/>
      <c r="G5542" s="18"/>
      <c r="H5542" s="252"/>
      <c r="I5542" s="18"/>
      <c r="J5542" s="18"/>
    </row>
    <row r="5543" spans="6:10" x14ac:dyDescent="0.25">
      <c r="F5543" s="18"/>
      <c r="G5543" s="18"/>
      <c r="H5543" s="252"/>
      <c r="I5543" s="18"/>
      <c r="J5543" s="18"/>
    </row>
    <row r="5544" spans="6:10" x14ac:dyDescent="0.25">
      <c r="F5544" s="18"/>
      <c r="G5544" s="18"/>
      <c r="H5544" s="252"/>
      <c r="I5544" s="18"/>
      <c r="J5544" s="18"/>
    </row>
    <row r="5545" spans="6:10" x14ac:dyDescent="0.25">
      <c r="F5545" s="18"/>
      <c r="G5545" s="18"/>
      <c r="H5545" s="252"/>
      <c r="I5545" s="18"/>
      <c r="J5545" s="18"/>
    </row>
    <row r="5546" spans="6:10" x14ac:dyDescent="0.25">
      <c r="F5546" s="18"/>
      <c r="G5546" s="18"/>
      <c r="H5546" s="252"/>
      <c r="I5546" s="18"/>
      <c r="J5546" s="18"/>
    </row>
    <row r="5547" spans="6:10" x14ac:dyDescent="0.25">
      <c r="F5547" s="18"/>
      <c r="G5547" s="18"/>
      <c r="H5547" s="252"/>
      <c r="I5547" s="18"/>
      <c r="J5547" s="18"/>
    </row>
    <row r="5548" spans="6:10" x14ac:dyDescent="0.25">
      <c r="F5548" s="18"/>
      <c r="G5548" s="18"/>
      <c r="H5548" s="252"/>
      <c r="I5548" s="18"/>
      <c r="J5548" s="18"/>
    </row>
    <row r="5549" spans="6:10" x14ac:dyDescent="0.25">
      <c r="F5549" s="18"/>
      <c r="G5549" s="18"/>
      <c r="H5549" s="252"/>
      <c r="I5549" s="18"/>
      <c r="J5549" s="18"/>
    </row>
    <row r="5550" spans="6:10" x14ac:dyDescent="0.25">
      <c r="F5550" s="18"/>
      <c r="G5550" s="18"/>
      <c r="H5550" s="252"/>
      <c r="I5550" s="18"/>
      <c r="J5550" s="18"/>
    </row>
    <row r="5551" spans="6:10" x14ac:dyDescent="0.25">
      <c r="F5551" s="18"/>
      <c r="G5551" s="18"/>
      <c r="H5551" s="252"/>
      <c r="I5551" s="18"/>
      <c r="J5551" s="18"/>
    </row>
    <row r="5552" spans="6:10" x14ac:dyDescent="0.25">
      <c r="F5552" s="18"/>
      <c r="G5552" s="18"/>
      <c r="H5552" s="252"/>
      <c r="I5552" s="18"/>
      <c r="J5552" s="18"/>
    </row>
    <row r="5553" spans="6:10" x14ac:dyDescent="0.25">
      <c r="F5553" s="18"/>
      <c r="G5553" s="18"/>
      <c r="H5553" s="252"/>
      <c r="I5553" s="18"/>
      <c r="J5553" s="18"/>
    </row>
    <row r="5554" spans="6:10" x14ac:dyDescent="0.25">
      <c r="F5554" s="18"/>
      <c r="G5554" s="18"/>
      <c r="H5554" s="252"/>
      <c r="I5554" s="18"/>
      <c r="J5554" s="18"/>
    </row>
    <row r="5555" spans="6:10" x14ac:dyDescent="0.25">
      <c r="F5555" s="18"/>
      <c r="G5555" s="18"/>
      <c r="H5555" s="252"/>
      <c r="I5555" s="18"/>
      <c r="J5555" s="18"/>
    </row>
    <row r="5556" spans="6:10" x14ac:dyDescent="0.25">
      <c r="F5556" s="18"/>
      <c r="G5556" s="18"/>
      <c r="H5556" s="252"/>
      <c r="I5556" s="18"/>
      <c r="J5556" s="18"/>
    </row>
    <row r="5557" spans="6:10" x14ac:dyDescent="0.25">
      <c r="F5557" s="18"/>
      <c r="G5557" s="18"/>
      <c r="H5557" s="252"/>
      <c r="I5557" s="18"/>
      <c r="J5557" s="18"/>
    </row>
    <row r="5558" spans="6:10" x14ac:dyDescent="0.25">
      <c r="F5558" s="18"/>
      <c r="G5558" s="18"/>
      <c r="H5558" s="252"/>
      <c r="I5558" s="18"/>
      <c r="J5558" s="18"/>
    </row>
    <row r="5559" spans="6:10" x14ac:dyDescent="0.25">
      <c r="F5559" s="18"/>
      <c r="G5559" s="18"/>
      <c r="H5559" s="252"/>
      <c r="I5559" s="18"/>
      <c r="J5559" s="18"/>
    </row>
    <row r="5560" spans="6:10" x14ac:dyDescent="0.25">
      <c r="F5560" s="18"/>
      <c r="G5560" s="18"/>
      <c r="H5560" s="252"/>
      <c r="I5560" s="18"/>
      <c r="J5560" s="18"/>
    </row>
    <row r="5561" spans="6:10" x14ac:dyDescent="0.25">
      <c r="F5561" s="18"/>
      <c r="G5561" s="18"/>
      <c r="H5561" s="252"/>
      <c r="I5561" s="18"/>
      <c r="J5561" s="18"/>
    </row>
    <row r="5562" spans="6:10" x14ac:dyDescent="0.25">
      <c r="F5562" s="18"/>
      <c r="G5562" s="18"/>
      <c r="H5562" s="252"/>
      <c r="I5562" s="18"/>
      <c r="J5562" s="18"/>
    </row>
    <row r="5563" spans="6:10" x14ac:dyDescent="0.25">
      <c r="F5563" s="18"/>
      <c r="G5563" s="18"/>
      <c r="H5563" s="252"/>
      <c r="I5563" s="18"/>
      <c r="J5563" s="18"/>
    </row>
    <row r="5564" spans="6:10" x14ac:dyDescent="0.25">
      <c r="F5564" s="18"/>
      <c r="G5564" s="18"/>
      <c r="H5564" s="252"/>
      <c r="I5564" s="18"/>
      <c r="J5564" s="18"/>
    </row>
    <row r="5565" spans="6:10" x14ac:dyDescent="0.25">
      <c r="F5565" s="18"/>
      <c r="G5565" s="18"/>
      <c r="H5565" s="252"/>
      <c r="I5565" s="18"/>
      <c r="J5565" s="18"/>
    </row>
    <row r="5566" spans="6:10" x14ac:dyDescent="0.25">
      <c r="F5566" s="18"/>
      <c r="G5566" s="18"/>
      <c r="H5566" s="252"/>
      <c r="I5566" s="18"/>
      <c r="J5566" s="18"/>
    </row>
    <row r="5567" spans="6:10" x14ac:dyDescent="0.25">
      <c r="F5567" s="18"/>
      <c r="G5567" s="18"/>
      <c r="H5567" s="252"/>
      <c r="I5567" s="18"/>
      <c r="J5567" s="18"/>
    </row>
    <row r="5568" spans="6:10" x14ac:dyDescent="0.25">
      <c r="F5568" s="18"/>
      <c r="G5568" s="18"/>
      <c r="H5568" s="252"/>
      <c r="I5568" s="18"/>
      <c r="J5568" s="18"/>
    </row>
    <row r="5569" spans="6:10" x14ac:dyDescent="0.25">
      <c r="F5569" s="18"/>
      <c r="G5569" s="18"/>
      <c r="H5569" s="252"/>
      <c r="I5569" s="18"/>
      <c r="J5569" s="18"/>
    </row>
    <row r="5570" spans="6:10" x14ac:dyDescent="0.25">
      <c r="F5570" s="18"/>
      <c r="G5570" s="18"/>
      <c r="H5570" s="252"/>
      <c r="I5570" s="18"/>
      <c r="J5570" s="18"/>
    </row>
    <row r="5571" spans="6:10" x14ac:dyDescent="0.25">
      <c r="F5571" s="18"/>
      <c r="G5571" s="18"/>
      <c r="H5571" s="252"/>
      <c r="I5571" s="18"/>
      <c r="J5571" s="18"/>
    </row>
    <row r="5572" spans="6:10" x14ac:dyDescent="0.25">
      <c r="F5572" s="18"/>
      <c r="G5572" s="18"/>
      <c r="H5572" s="252"/>
      <c r="I5572" s="18"/>
      <c r="J5572" s="18"/>
    </row>
    <row r="5573" spans="6:10" x14ac:dyDescent="0.25">
      <c r="F5573" s="18"/>
      <c r="G5573" s="18"/>
      <c r="H5573" s="252"/>
      <c r="I5573" s="18"/>
      <c r="J5573" s="18"/>
    </row>
    <row r="5574" spans="6:10" x14ac:dyDescent="0.25">
      <c r="F5574" s="18"/>
      <c r="G5574" s="18"/>
      <c r="H5574" s="252"/>
      <c r="I5574" s="18"/>
      <c r="J5574" s="18"/>
    </row>
    <row r="5575" spans="6:10" x14ac:dyDescent="0.25">
      <c r="F5575" s="18"/>
      <c r="G5575" s="18"/>
      <c r="H5575" s="252"/>
      <c r="I5575" s="18"/>
      <c r="J5575" s="18"/>
    </row>
    <row r="5576" spans="6:10" x14ac:dyDescent="0.25">
      <c r="F5576" s="18"/>
      <c r="G5576" s="18"/>
      <c r="H5576" s="252"/>
      <c r="I5576" s="18"/>
      <c r="J5576" s="18"/>
    </row>
    <row r="5577" spans="6:10" x14ac:dyDescent="0.25">
      <c r="F5577" s="18"/>
      <c r="G5577" s="18"/>
      <c r="H5577" s="252"/>
      <c r="I5577" s="18"/>
      <c r="J5577" s="18"/>
    </row>
    <row r="5578" spans="6:10" x14ac:dyDescent="0.25">
      <c r="F5578" s="18"/>
      <c r="G5578" s="18"/>
      <c r="H5578" s="252"/>
      <c r="I5578" s="18"/>
      <c r="J5578" s="18"/>
    </row>
    <row r="5579" spans="6:10" x14ac:dyDescent="0.25">
      <c r="F5579" s="18"/>
      <c r="G5579" s="18"/>
      <c r="H5579" s="252"/>
      <c r="I5579" s="18"/>
      <c r="J5579" s="18"/>
    </row>
    <row r="5580" spans="6:10" x14ac:dyDescent="0.25">
      <c r="F5580" s="18"/>
      <c r="G5580" s="18"/>
      <c r="H5580" s="252"/>
      <c r="I5580" s="18"/>
      <c r="J5580" s="18"/>
    </row>
    <row r="5581" spans="6:10" x14ac:dyDescent="0.25">
      <c r="F5581" s="18"/>
      <c r="G5581" s="18"/>
      <c r="H5581" s="252"/>
      <c r="I5581" s="18"/>
      <c r="J5581" s="18"/>
    </row>
    <row r="5582" spans="6:10" x14ac:dyDescent="0.25">
      <c r="F5582" s="18"/>
      <c r="G5582" s="18"/>
      <c r="H5582" s="252"/>
      <c r="I5582" s="18"/>
      <c r="J5582" s="18"/>
    </row>
    <row r="5583" spans="6:10" x14ac:dyDescent="0.25">
      <c r="F5583" s="18"/>
      <c r="G5583" s="18"/>
      <c r="H5583" s="252"/>
      <c r="I5583" s="18"/>
      <c r="J5583" s="18"/>
    </row>
    <row r="5584" spans="6:10" x14ac:dyDescent="0.25">
      <c r="F5584" s="18"/>
      <c r="G5584" s="18"/>
      <c r="H5584" s="252"/>
      <c r="I5584" s="18"/>
      <c r="J5584" s="18"/>
    </row>
    <row r="5585" spans="6:10" x14ac:dyDescent="0.25">
      <c r="F5585" s="18"/>
      <c r="G5585" s="18"/>
      <c r="H5585" s="252"/>
      <c r="I5585" s="18"/>
      <c r="J5585" s="18"/>
    </row>
    <row r="5586" spans="6:10" x14ac:dyDescent="0.25">
      <c r="F5586" s="18"/>
      <c r="G5586" s="18"/>
      <c r="H5586" s="252"/>
      <c r="I5586" s="18"/>
      <c r="J5586" s="18"/>
    </row>
    <row r="5587" spans="6:10" x14ac:dyDescent="0.25">
      <c r="F5587" s="18"/>
      <c r="G5587" s="18"/>
      <c r="H5587" s="252"/>
      <c r="I5587" s="18"/>
      <c r="J5587" s="18"/>
    </row>
    <row r="5588" spans="6:10" x14ac:dyDescent="0.25">
      <c r="F5588" s="18"/>
      <c r="G5588" s="18"/>
      <c r="H5588" s="252"/>
      <c r="I5588" s="18"/>
      <c r="J5588" s="18"/>
    </row>
    <row r="5589" spans="6:10" x14ac:dyDescent="0.25">
      <c r="F5589" s="18"/>
      <c r="G5589" s="18"/>
      <c r="H5589" s="252"/>
      <c r="I5589" s="18"/>
      <c r="J5589" s="18"/>
    </row>
    <row r="5590" spans="6:10" x14ac:dyDescent="0.25">
      <c r="F5590" s="18"/>
      <c r="G5590" s="18"/>
      <c r="H5590" s="252"/>
      <c r="I5590" s="18"/>
      <c r="J5590" s="18"/>
    </row>
    <row r="5591" spans="6:10" x14ac:dyDescent="0.25">
      <c r="F5591" s="18"/>
      <c r="G5591" s="18"/>
      <c r="H5591" s="252"/>
      <c r="I5591" s="18"/>
      <c r="J5591" s="18"/>
    </row>
    <row r="5592" spans="6:10" x14ac:dyDescent="0.25">
      <c r="F5592" s="18"/>
      <c r="G5592" s="18"/>
      <c r="H5592" s="252"/>
      <c r="I5592" s="18"/>
      <c r="J5592" s="18"/>
    </row>
    <row r="5593" spans="6:10" x14ac:dyDescent="0.25">
      <c r="F5593" s="18"/>
      <c r="G5593" s="18"/>
      <c r="H5593" s="252"/>
      <c r="I5593" s="18"/>
      <c r="J5593" s="18"/>
    </row>
    <row r="5594" spans="6:10" x14ac:dyDescent="0.25">
      <c r="F5594" s="18"/>
      <c r="G5594" s="18"/>
      <c r="H5594" s="252"/>
      <c r="I5594" s="18"/>
      <c r="J5594" s="18"/>
    </row>
    <row r="5595" spans="6:10" x14ac:dyDescent="0.25">
      <c r="F5595" s="18"/>
      <c r="G5595" s="18"/>
      <c r="H5595" s="252"/>
      <c r="I5595" s="18"/>
      <c r="J5595" s="18"/>
    </row>
    <row r="5596" spans="6:10" x14ac:dyDescent="0.25">
      <c r="F5596" s="18"/>
      <c r="G5596" s="18"/>
      <c r="H5596" s="252"/>
      <c r="I5596" s="18"/>
      <c r="J5596" s="18"/>
    </row>
    <row r="5597" spans="6:10" x14ac:dyDescent="0.25">
      <c r="F5597" s="18"/>
      <c r="G5597" s="18"/>
      <c r="H5597" s="252"/>
      <c r="I5597" s="18"/>
      <c r="J5597" s="18"/>
    </row>
    <row r="5598" spans="6:10" x14ac:dyDescent="0.25">
      <c r="F5598" s="18"/>
      <c r="G5598" s="18"/>
      <c r="H5598" s="252"/>
      <c r="I5598" s="18"/>
      <c r="J5598" s="18"/>
    </row>
    <row r="5599" spans="6:10" x14ac:dyDescent="0.25">
      <c r="F5599" s="18"/>
      <c r="G5599" s="18"/>
      <c r="H5599" s="252"/>
      <c r="I5599" s="18"/>
      <c r="J5599" s="18"/>
    </row>
    <row r="5600" spans="6:10" x14ac:dyDescent="0.25">
      <c r="F5600" s="18"/>
      <c r="G5600" s="18"/>
      <c r="H5600" s="252"/>
      <c r="I5600" s="18"/>
      <c r="J5600" s="18"/>
    </row>
    <row r="5601" spans="6:10" x14ac:dyDescent="0.25">
      <c r="F5601" s="18"/>
      <c r="G5601" s="18"/>
      <c r="H5601" s="252"/>
      <c r="I5601" s="18"/>
      <c r="J5601" s="18"/>
    </row>
    <row r="5602" spans="6:10" x14ac:dyDescent="0.25">
      <c r="F5602" s="18"/>
      <c r="G5602" s="18"/>
      <c r="H5602" s="252"/>
      <c r="I5602" s="18"/>
      <c r="J5602" s="18"/>
    </row>
    <row r="5603" spans="6:10" x14ac:dyDescent="0.25">
      <c r="F5603" s="18"/>
      <c r="G5603" s="18"/>
      <c r="H5603" s="252"/>
      <c r="I5603" s="18"/>
      <c r="J5603" s="18"/>
    </row>
    <row r="5604" spans="6:10" x14ac:dyDescent="0.25">
      <c r="F5604" s="18"/>
      <c r="G5604" s="18"/>
      <c r="H5604" s="252"/>
      <c r="I5604" s="18"/>
      <c r="J5604" s="18"/>
    </row>
    <row r="5605" spans="6:10" x14ac:dyDescent="0.25">
      <c r="F5605" s="18"/>
      <c r="G5605" s="18"/>
      <c r="H5605" s="252"/>
      <c r="I5605" s="18"/>
      <c r="J5605" s="18"/>
    </row>
    <row r="5606" spans="6:10" x14ac:dyDescent="0.25">
      <c r="F5606" s="18"/>
      <c r="G5606" s="18"/>
      <c r="H5606" s="252"/>
      <c r="I5606" s="18"/>
      <c r="J5606" s="18"/>
    </row>
    <row r="5607" spans="6:10" x14ac:dyDescent="0.25">
      <c r="F5607" s="18"/>
      <c r="G5607" s="18"/>
      <c r="H5607" s="252"/>
      <c r="I5607" s="18"/>
      <c r="J5607" s="18"/>
    </row>
    <row r="5608" spans="6:10" x14ac:dyDescent="0.25">
      <c r="F5608" s="18"/>
      <c r="G5608" s="18"/>
      <c r="H5608" s="252"/>
      <c r="I5608" s="18"/>
      <c r="J5608" s="18"/>
    </row>
    <row r="5609" spans="6:10" x14ac:dyDescent="0.25">
      <c r="F5609" s="18"/>
      <c r="G5609" s="18"/>
      <c r="H5609" s="252"/>
      <c r="I5609" s="18"/>
      <c r="J5609" s="18"/>
    </row>
    <row r="5610" spans="6:10" x14ac:dyDescent="0.25">
      <c r="F5610" s="18"/>
      <c r="G5610" s="18"/>
      <c r="H5610" s="252"/>
      <c r="I5610" s="18"/>
      <c r="J5610" s="18"/>
    </row>
    <row r="5611" spans="6:10" x14ac:dyDescent="0.25">
      <c r="F5611" s="18"/>
      <c r="G5611" s="18"/>
      <c r="H5611" s="252"/>
      <c r="I5611" s="18"/>
      <c r="J5611" s="18"/>
    </row>
    <row r="5612" spans="6:10" x14ac:dyDescent="0.25">
      <c r="F5612" s="18"/>
      <c r="G5612" s="18"/>
      <c r="H5612" s="252"/>
      <c r="I5612" s="18"/>
      <c r="J5612" s="18"/>
    </row>
    <row r="5613" spans="6:10" x14ac:dyDescent="0.25">
      <c r="F5613" s="18"/>
      <c r="G5613" s="18"/>
      <c r="H5613" s="252"/>
      <c r="I5613" s="18"/>
      <c r="J5613" s="18"/>
    </row>
    <row r="5614" spans="6:10" x14ac:dyDescent="0.25">
      <c r="F5614" s="18"/>
      <c r="G5614" s="18"/>
      <c r="H5614" s="252"/>
      <c r="I5614" s="18"/>
      <c r="J5614" s="18"/>
    </row>
    <row r="5615" spans="6:10" x14ac:dyDescent="0.25">
      <c r="F5615" s="18"/>
      <c r="G5615" s="18"/>
      <c r="H5615" s="252"/>
      <c r="I5615" s="18"/>
      <c r="J5615" s="18"/>
    </row>
    <row r="5616" spans="6:10" x14ac:dyDescent="0.25">
      <c r="F5616" s="18"/>
      <c r="G5616" s="18"/>
      <c r="H5616" s="252"/>
      <c r="I5616" s="18"/>
      <c r="J5616" s="18"/>
    </row>
    <row r="5617" spans="6:10" x14ac:dyDescent="0.25">
      <c r="F5617" s="18"/>
      <c r="G5617" s="18"/>
      <c r="H5617" s="252"/>
      <c r="I5617" s="18"/>
      <c r="J5617" s="18"/>
    </row>
    <row r="5618" spans="6:10" x14ac:dyDescent="0.25">
      <c r="F5618" s="18"/>
      <c r="G5618" s="18"/>
      <c r="H5618" s="252"/>
      <c r="I5618" s="18"/>
      <c r="J5618" s="18"/>
    </row>
    <row r="5619" spans="6:10" x14ac:dyDescent="0.25">
      <c r="F5619" s="18"/>
      <c r="G5619" s="18"/>
      <c r="H5619" s="252"/>
      <c r="I5619" s="18"/>
      <c r="J5619" s="18"/>
    </row>
    <row r="5620" spans="6:10" x14ac:dyDescent="0.25">
      <c r="F5620" s="18"/>
      <c r="G5620" s="18"/>
      <c r="H5620" s="252"/>
      <c r="I5620" s="18"/>
      <c r="J5620" s="18"/>
    </row>
    <row r="5621" spans="6:10" x14ac:dyDescent="0.25">
      <c r="F5621" s="18"/>
      <c r="G5621" s="18"/>
      <c r="H5621" s="252"/>
      <c r="I5621" s="18"/>
      <c r="J5621" s="18"/>
    </row>
    <row r="5622" spans="6:10" x14ac:dyDescent="0.25">
      <c r="F5622" s="18"/>
      <c r="G5622" s="18"/>
      <c r="H5622" s="252"/>
      <c r="I5622" s="18"/>
      <c r="J5622" s="18"/>
    </row>
    <row r="5623" spans="6:10" x14ac:dyDescent="0.25">
      <c r="F5623" s="18"/>
      <c r="G5623" s="18"/>
      <c r="H5623" s="252"/>
      <c r="I5623" s="18"/>
      <c r="J5623" s="18"/>
    </row>
    <row r="5624" spans="6:10" x14ac:dyDescent="0.25">
      <c r="F5624" s="18"/>
      <c r="G5624" s="18"/>
      <c r="H5624" s="252"/>
      <c r="I5624" s="18"/>
      <c r="J5624" s="18"/>
    </row>
    <row r="5625" spans="6:10" x14ac:dyDescent="0.25">
      <c r="F5625" s="18"/>
      <c r="G5625" s="18"/>
      <c r="H5625" s="252"/>
      <c r="I5625" s="18"/>
      <c r="J5625" s="18"/>
    </row>
    <row r="5626" spans="6:10" x14ac:dyDescent="0.25">
      <c r="F5626" s="18"/>
      <c r="G5626" s="18"/>
      <c r="H5626" s="252"/>
      <c r="I5626" s="18"/>
      <c r="J5626" s="18"/>
    </row>
    <row r="5627" spans="6:10" x14ac:dyDescent="0.25">
      <c r="F5627" s="18"/>
      <c r="G5627" s="18"/>
      <c r="H5627" s="252"/>
      <c r="I5627" s="18"/>
      <c r="J5627" s="18"/>
    </row>
    <row r="5628" spans="6:10" x14ac:dyDescent="0.25">
      <c r="F5628" s="18"/>
      <c r="G5628" s="18"/>
      <c r="H5628" s="252"/>
      <c r="I5628" s="18"/>
      <c r="J5628" s="18"/>
    </row>
    <row r="5629" spans="6:10" x14ac:dyDescent="0.25">
      <c r="F5629" s="18"/>
      <c r="G5629" s="18"/>
      <c r="H5629" s="252"/>
      <c r="I5629" s="18"/>
      <c r="J5629" s="18"/>
    </row>
    <row r="5630" spans="6:10" x14ac:dyDescent="0.25">
      <c r="F5630" s="18"/>
      <c r="G5630" s="18"/>
      <c r="H5630" s="252"/>
      <c r="I5630" s="18"/>
      <c r="J5630" s="18"/>
    </row>
    <row r="5631" spans="6:10" x14ac:dyDescent="0.25">
      <c r="F5631" s="18"/>
      <c r="G5631" s="18"/>
      <c r="H5631" s="252"/>
      <c r="I5631" s="18"/>
      <c r="J5631" s="18"/>
    </row>
    <row r="5632" spans="6:10" x14ac:dyDescent="0.25">
      <c r="F5632" s="18"/>
      <c r="G5632" s="18"/>
      <c r="H5632" s="252"/>
      <c r="I5632" s="18"/>
      <c r="J5632" s="18"/>
    </row>
    <row r="5633" spans="6:10" x14ac:dyDescent="0.25">
      <c r="F5633" s="18"/>
      <c r="G5633" s="18"/>
      <c r="H5633" s="252"/>
      <c r="I5633" s="18"/>
      <c r="J5633" s="18"/>
    </row>
    <row r="5634" spans="6:10" x14ac:dyDescent="0.25">
      <c r="F5634" s="18"/>
      <c r="G5634" s="18"/>
      <c r="H5634" s="252"/>
      <c r="I5634" s="18"/>
      <c r="J5634" s="18"/>
    </row>
    <row r="5635" spans="6:10" x14ac:dyDescent="0.25">
      <c r="F5635" s="18"/>
      <c r="G5635" s="18"/>
      <c r="H5635" s="252"/>
      <c r="I5635" s="18"/>
      <c r="J5635" s="18"/>
    </row>
    <row r="5636" spans="6:10" x14ac:dyDescent="0.25">
      <c r="F5636" s="18"/>
      <c r="G5636" s="18"/>
      <c r="H5636" s="252"/>
      <c r="I5636" s="18"/>
      <c r="J5636" s="18"/>
    </row>
    <row r="5637" spans="6:10" x14ac:dyDescent="0.25">
      <c r="F5637" s="18"/>
      <c r="G5637" s="18"/>
      <c r="H5637" s="252"/>
      <c r="I5637" s="18"/>
      <c r="J5637" s="18"/>
    </row>
    <row r="5638" spans="6:10" x14ac:dyDescent="0.25">
      <c r="F5638" s="18"/>
      <c r="G5638" s="18"/>
      <c r="H5638" s="252"/>
      <c r="I5638" s="18"/>
      <c r="J5638" s="18"/>
    </row>
    <row r="5639" spans="6:10" x14ac:dyDescent="0.25">
      <c r="F5639" s="18"/>
      <c r="G5639" s="18"/>
      <c r="H5639" s="252"/>
      <c r="I5639" s="18"/>
      <c r="J5639" s="18"/>
    </row>
    <row r="5640" spans="6:10" x14ac:dyDescent="0.25">
      <c r="F5640" s="18"/>
      <c r="G5640" s="18"/>
      <c r="H5640" s="252"/>
      <c r="I5640" s="18"/>
      <c r="J5640" s="18"/>
    </row>
    <row r="5641" spans="6:10" x14ac:dyDescent="0.25">
      <c r="F5641" s="18"/>
      <c r="G5641" s="18"/>
      <c r="H5641" s="252"/>
      <c r="I5641" s="18"/>
      <c r="J5641" s="18"/>
    </row>
    <row r="5642" spans="6:10" x14ac:dyDescent="0.25">
      <c r="F5642" s="18"/>
      <c r="G5642" s="18"/>
      <c r="H5642" s="252"/>
      <c r="I5642" s="18"/>
      <c r="J5642" s="18"/>
    </row>
    <row r="5643" spans="6:10" x14ac:dyDescent="0.25">
      <c r="F5643" s="18"/>
      <c r="G5643" s="18"/>
      <c r="H5643" s="252"/>
      <c r="I5643" s="18"/>
      <c r="J5643" s="18"/>
    </row>
    <row r="5644" spans="6:10" x14ac:dyDescent="0.25">
      <c r="F5644" s="18"/>
      <c r="G5644" s="18"/>
      <c r="H5644" s="252"/>
      <c r="I5644" s="18"/>
      <c r="J5644" s="18"/>
    </row>
    <row r="5645" spans="6:10" x14ac:dyDescent="0.25">
      <c r="F5645" s="18"/>
      <c r="G5645" s="18"/>
      <c r="H5645" s="252"/>
      <c r="I5645" s="18"/>
      <c r="J5645" s="18"/>
    </row>
    <row r="5646" spans="6:10" x14ac:dyDescent="0.25">
      <c r="F5646" s="18"/>
      <c r="G5646" s="18"/>
      <c r="H5646" s="252"/>
      <c r="I5646" s="18"/>
      <c r="J5646" s="18"/>
    </row>
    <row r="5647" spans="6:10" x14ac:dyDescent="0.25">
      <c r="F5647" s="18"/>
      <c r="G5647" s="18"/>
      <c r="H5647" s="252"/>
      <c r="I5647" s="18"/>
      <c r="J5647" s="18"/>
    </row>
    <row r="5648" spans="6:10" x14ac:dyDescent="0.25">
      <c r="F5648" s="18"/>
      <c r="G5648" s="18"/>
      <c r="H5648" s="252"/>
      <c r="I5648" s="18"/>
      <c r="J5648" s="18"/>
    </row>
    <row r="5649" spans="6:10" x14ac:dyDescent="0.25">
      <c r="F5649" s="18"/>
      <c r="G5649" s="18"/>
      <c r="H5649" s="252"/>
      <c r="I5649" s="18"/>
      <c r="J5649" s="18"/>
    </row>
    <row r="5650" spans="6:10" x14ac:dyDescent="0.25">
      <c r="F5650" s="18"/>
      <c r="G5650" s="18"/>
      <c r="H5650" s="252"/>
      <c r="I5650" s="18"/>
      <c r="J5650" s="18"/>
    </row>
    <row r="5651" spans="6:10" x14ac:dyDescent="0.25">
      <c r="F5651" s="18"/>
      <c r="G5651" s="18"/>
      <c r="H5651" s="252"/>
      <c r="I5651" s="18"/>
      <c r="J5651" s="18"/>
    </row>
    <row r="5652" spans="6:10" x14ac:dyDescent="0.25">
      <c r="F5652" s="18"/>
      <c r="G5652" s="18"/>
      <c r="H5652" s="252"/>
      <c r="I5652" s="18"/>
      <c r="J5652" s="18"/>
    </row>
    <row r="5653" spans="6:10" x14ac:dyDescent="0.25">
      <c r="F5653" s="18"/>
      <c r="G5653" s="18"/>
      <c r="H5653" s="252"/>
      <c r="I5653" s="18"/>
      <c r="J5653" s="18"/>
    </row>
    <row r="5654" spans="6:10" x14ac:dyDescent="0.25">
      <c r="F5654" s="18"/>
      <c r="G5654" s="18"/>
      <c r="H5654" s="252"/>
      <c r="I5654" s="18"/>
      <c r="J5654" s="18"/>
    </row>
    <row r="5655" spans="6:10" x14ac:dyDescent="0.25">
      <c r="F5655" s="18"/>
      <c r="G5655" s="18"/>
      <c r="H5655" s="252"/>
      <c r="I5655" s="18"/>
      <c r="J5655" s="18"/>
    </row>
    <row r="5656" spans="6:10" x14ac:dyDescent="0.25">
      <c r="F5656" s="18"/>
      <c r="G5656" s="18"/>
      <c r="H5656" s="252"/>
      <c r="I5656" s="18"/>
      <c r="J5656" s="18"/>
    </row>
    <row r="5657" spans="6:10" x14ac:dyDescent="0.25">
      <c r="F5657" s="18"/>
      <c r="G5657" s="18"/>
      <c r="H5657" s="252"/>
      <c r="I5657" s="18"/>
      <c r="J5657" s="18"/>
    </row>
    <row r="5658" spans="6:10" x14ac:dyDescent="0.25">
      <c r="F5658" s="18"/>
      <c r="G5658" s="18"/>
      <c r="H5658" s="252"/>
      <c r="I5658" s="18"/>
      <c r="J5658" s="18"/>
    </row>
    <row r="5659" spans="6:10" x14ac:dyDescent="0.25">
      <c r="F5659" s="18"/>
      <c r="G5659" s="18"/>
      <c r="H5659" s="252"/>
      <c r="I5659" s="18"/>
      <c r="J5659" s="18"/>
    </row>
    <row r="5660" spans="6:10" x14ac:dyDescent="0.25">
      <c r="F5660" s="18"/>
      <c r="G5660" s="18"/>
      <c r="H5660" s="252"/>
      <c r="I5660" s="18"/>
      <c r="J5660" s="18"/>
    </row>
    <row r="5661" spans="6:10" x14ac:dyDescent="0.25">
      <c r="F5661" s="18"/>
      <c r="G5661" s="18"/>
      <c r="H5661" s="252"/>
      <c r="I5661" s="18"/>
      <c r="J5661" s="18"/>
    </row>
    <row r="5662" spans="6:10" x14ac:dyDescent="0.25">
      <c r="F5662" s="18"/>
      <c r="G5662" s="18"/>
      <c r="H5662" s="252"/>
      <c r="I5662" s="18"/>
      <c r="J5662" s="18"/>
    </row>
    <row r="5663" spans="6:10" x14ac:dyDescent="0.25">
      <c r="F5663" s="18"/>
      <c r="G5663" s="18"/>
      <c r="H5663" s="252"/>
      <c r="I5663" s="18"/>
      <c r="J5663" s="18"/>
    </row>
    <row r="5664" spans="6:10" x14ac:dyDescent="0.25">
      <c r="F5664" s="18"/>
      <c r="G5664" s="18"/>
      <c r="H5664" s="252"/>
      <c r="I5664" s="18"/>
      <c r="J5664" s="18"/>
    </row>
    <row r="5665" spans="6:10" x14ac:dyDescent="0.25">
      <c r="F5665" s="18"/>
      <c r="G5665" s="18"/>
      <c r="H5665" s="252"/>
      <c r="I5665" s="18"/>
      <c r="J5665" s="18"/>
    </row>
    <row r="5666" spans="6:10" x14ac:dyDescent="0.25">
      <c r="F5666" s="18"/>
      <c r="G5666" s="18"/>
      <c r="H5666" s="252"/>
      <c r="I5666" s="18"/>
      <c r="J5666" s="18"/>
    </row>
    <row r="5667" spans="6:10" x14ac:dyDescent="0.25">
      <c r="F5667" s="18"/>
      <c r="G5667" s="18"/>
      <c r="H5667" s="252"/>
      <c r="I5667" s="18"/>
      <c r="J5667" s="18"/>
    </row>
    <row r="5668" spans="6:10" x14ac:dyDescent="0.25">
      <c r="F5668" s="18"/>
      <c r="G5668" s="18"/>
      <c r="H5668" s="252"/>
      <c r="I5668" s="18"/>
      <c r="J5668" s="18"/>
    </row>
    <row r="5669" spans="6:10" x14ac:dyDescent="0.25">
      <c r="F5669" s="18"/>
      <c r="G5669" s="18"/>
      <c r="H5669" s="252"/>
      <c r="I5669" s="18"/>
      <c r="J5669" s="18"/>
    </row>
    <row r="5670" spans="6:10" x14ac:dyDescent="0.25">
      <c r="F5670" s="18"/>
      <c r="G5670" s="18"/>
      <c r="H5670" s="252"/>
      <c r="I5670" s="18"/>
      <c r="J5670" s="18"/>
    </row>
    <row r="5671" spans="6:10" x14ac:dyDescent="0.25">
      <c r="F5671" s="18"/>
      <c r="G5671" s="18"/>
      <c r="H5671" s="252"/>
      <c r="I5671" s="18"/>
      <c r="J5671" s="18"/>
    </row>
    <row r="5672" spans="6:10" x14ac:dyDescent="0.25">
      <c r="F5672" s="18"/>
      <c r="G5672" s="18"/>
      <c r="H5672" s="252"/>
      <c r="I5672" s="18"/>
      <c r="J5672" s="18"/>
    </row>
    <row r="5673" spans="6:10" x14ac:dyDescent="0.25">
      <c r="F5673" s="18"/>
      <c r="G5673" s="18"/>
      <c r="H5673" s="252"/>
      <c r="I5673" s="18"/>
      <c r="J5673" s="18"/>
    </row>
    <row r="5674" spans="6:10" x14ac:dyDescent="0.25">
      <c r="F5674" s="18"/>
      <c r="G5674" s="18"/>
      <c r="H5674" s="252"/>
      <c r="I5674" s="18"/>
      <c r="J5674" s="18"/>
    </row>
    <row r="5675" spans="6:10" x14ac:dyDescent="0.25">
      <c r="F5675" s="18"/>
      <c r="G5675" s="18"/>
      <c r="H5675" s="252"/>
      <c r="I5675" s="18"/>
      <c r="J5675" s="18"/>
    </row>
    <row r="5676" spans="6:10" x14ac:dyDescent="0.25">
      <c r="F5676" s="18"/>
      <c r="G5676" s="18"/>
      <c r="H5676" s="252"/>
      <c r="I5676" s="18"/>
      <c r="J5676" s="18"/>
    </row>
    <row r="5677" spans="6:10" x14ac:dyDescent="0.25">
      <c r="F5677" s="18"/>
      <c r="G5677" s="18"/>
      <c r="H5677" s="252"/>
      <c r="I5677" s="18"/>
      <c r="J5677" s="18"/>
    </row>
    <row r="5678" spans="6:10" x14ac:dyDescent="0.25">
      <c r="F5678" s="18"/>
      <c r="G5678" s="18"/>
      <c r="H5678" s="252"/>
      <c r="I5678" s="18"/>
      <c r="J5678" s="18"/>
    </row>
    <row r="5679" spans="6:10" x14ac:dyDescent="0.25">
      <c r="F5679" s="18"/>
      <c r="G5679" s="18"/>
      <c r="H5679" s="252"/>
      <c r="I5679" s="18"/>
      <c r="J5679" s="18"/>
    </row>
    <row r="5680" spans="6:10" x14ac:dyDescent="0.25">
      <c r="F5680" s="18"/>
      <c r="G5680" s="18"/>
      <c r="H5680" s="252"/>
      <c r="I5680" s="18"/>
      <c r="J5680" s="18"/>
    </row>
    <row r="5681" spans="6:10" x14ac:dyDescent="0.25">
      <c r="F5681" s="18"/>
      <c r="G5681" s="18"/>
      <c r="H5681" s="252"/>
      <c r="I5681" s="18"/>
      <c r="J5681" s="18"/>
    </row>
    <row r="5682" spans="6:10" x14ac:dyDescent="0.25">
      <c r="F5682" s="18"/>
      <c r="G5682" s="18"/>
      <c r="H5682" s="252"/>
      <c r="I5682" s="18"/>
      <c r="J5682" s="18"/>
    </row>
    <row r="5683" spans="6:10" x14ac:dyDescent="0.25">
      <c r="F5683" s="18"/>
      <c r="G5683" s="18"/>
      <c r="H5683" s="252"/>
      <c r="I5683" s="18"/>
      <c r="J5683" s="18"/>
    </row>
    <row r="5684" spans="6:10" x14ac:dyDescent="0.25">
      <c r="F5684" s="18"/>
      <c r="G5684" s="18"/>
      <c r="H5684" s="252"/>
      <c r="I5684" s="18"/>
      <c r="J5684" s="18"/>
    </row>
    <row r="5685" spans="6:10" x14ac:dyDescent="0.25">
      <c r="F5685" s="18"/>
      <c r="G5685" s="18"/>
      <c r="H5685" s="252"/>
      <c r="I5685" s="18"/>
      <c r="J5685" s="18"/>
    </row>
    <row r="5686" spans="6:10" x14ac:dyDescent="0.25">
      <c r="F5686" s="18"/>
      <c r="G5686" s="18"/>
      <c r="H5686" s="252"/>
      <c r="I5686" s="18"/>
      <c r="J5686" s="18"/>
    </row>
    <row r="5687" spans="6:10" x14ac:dyDescent="0.25">
      <c r="F5687" s="18"/>
      <c r="G5687" s="18"/>
      <c r="H5687" s="252"/>
      <c r="I5687" s="18"/>
      <c r="J5687" s="18"/>
    </row>
    <row r="5688" spans="6:10" x14ac:dyDescent="0.25">
      <c r="F5688" s="18"/>
      <c r="G5688" s="18"/>
      <c r="H5688" s="252"/>
      <c r="I5688" s="18"/>
      <c r="J5688" s="18"/>
    </row>
    <row r="5689" spans="6:10" x14ac:dyDescent="0.25">
      <c r="F5689" s="18"/>
      <c r="G5689" s="18"/>
      <c r="H5689" s="252"/>
      <c r="I5689" s="18"/>
      <c r="J5689" s="18"/>
    </row>
    <row r="5690" spans="6:10" x14ac:dyDescent="0.25">
      <c r="F5690" s="18"/>
      <c r="G5690" s="18"/>
      <c r="H5690" s="252"/>
      <c r="I5690" s="18"/>
      <c r="J5690" s="18"/>
    </row>
    <row r="5691" spans="6:10" x14ac:dyDescent="0.25">
      <c r="F5691" s="18"/>
      <c r="G5691" s="18"/>
      <c r="H5691" s="252"/>
      <c r="I5691" s="18"/>
      <c r="J5691" s="18"/>
    </row>
    <row r="5692" spans="6:10" x14ac:dyDescent="0.25">
      <c r="F5692" s="18"/>
      <c r="G5692" s="18"/>
      <c r="H5692" s="252"/>
      <c r="I5692" s="18"/>
      <c r="J5692" s="18"/>
    </row>
    <row r="5693" spans="6:10" x14ac:dyDescent="0.25">
      <c r="F5693" s="18"/>
      <c r="G5693" s="18"/>
      <c r="H5693" s="252"/>
      <c r="I5693" s="18"/>
      <c r="J5693" s="18"/>
    </row>
    <row r="5694" spans="6:10" x14ac:dyDescent="0.25">
      <c r="F5694" s="18"/>
      <c r="G5694" s="18"/>
      <c r="H5694" s="252"/>
      <c r="I5694" s="18"/>
      <c r="J5694" s="18"/>
    </row>
    <row r="5695" spans="6:10" x14ac:dyDescent="0.25">
      <c r="F5695" s="18"/>
      <c r="G5695" s="18"/>
      <c r="H5695" s="252"/>
      <c r="I5695" s="18"/>
      <c r="J5695" s="18"/>
    </row>
    <row r="5696" spans="6:10" x14ac:dyDescent="0.25">
      <c r="F5696" s="18"/>
      <c r="G5696" s="18"/>
      <c r="H5696" s="252"/>
      <c r="I5696" s="18"/>
      <c r="J5696" s="18"/>
    </row>
    <row r="5697" spans="6:10" x14ac:dyDescent="0.25">
      <c r="F5697" s="18"/>
      <c r="G5697" s="18"/>
      <c r="H5697" s="252"/>
      <c r="I5697" s="18"/>
      <c r="J5697" s="18"/>
    </row>
    <row r="5698" spans="6:10" x14ac:dyDescent="0.25">
      <c r="F5698" s="18"/>
      <c r="G5698" s="18"/>
      <c r="H5698" s="252"/>
      <c r="I5698" s="18"/>
      <c r="J5698" s="18"/>
    </row>
    <row r="5699" spans="6:10" x14ac:dyDescent="0.25">
      <c r="F5699" s="18"/>
      <c r="G5699" s="18"/>
      <c r="H5699" s="252"/>
      <c r="I5699" s="18"/>
      <c r="J5699" s="18"/>
    </row>
    <row r="5700" spans="6:10" x14ac:dyDescent="0.25">
      <c r="F5700" s="18"/>
      <c r="G5700" s="18"/>
      <c r="H5700" s="252"/>
      <c r="I5700" s="18"/>
      <c r="J5700" s="18"/>
    </row>
    <row r="5701" spans="6:10" x14ac:dyDescent="0.25">
      <c r="F5701" s="18"/>
      <c r="G5701" s="18"/>
      <c r="H5701" s="252"/>
      <c r="I5701" s="18"/>
      <c r="J5701" s="18"/>
    </row>
    <row r="5702" spans="6:10" x14ac:dyDescent="0.25">
      <c r="F5702" s="18"/>
      <c r="G5702" s="18"/>
      <c r="H5702" s="252"/>
      <c r="I5702" s="18"/>
      <c r="J5702" s="18"/>
    </row>
    <row r="5703" spans="6:10" x14ac:dyDescent="0.25">
      <c r="F5703" s="18"/>
      <c r="G5703" s="18"/>
      <c r="H5703" s="252"/>
      <c r="I5703" s="18"/>
      <c r="J5703" s="18"/>
    </row>
    <row r="5704" spans="6:10" x14ac:dyDescent="0.25">
      <c r="F5704" s="18"/>
      <c r="G5704" s="18"/>
      <c r="H5704" s="252"/>
      <c r="I5704" s="18"/>
      <c r="J5704" s="18"/>
    </row>
    <row r="5705" spans="6:10" x14ac:dyDescent="0.25">
      <c r="F5705" s="18"/>
      <c r="G5705" s="18"/>
      <c r="H5705" s="252"/>
      <c r="I5705" s="18"/>
      <c r="J5705" s="18"/>
    </row>
    <row r="5706" spans="6:10" x14ac:dyDescent="0.25">
      <c r="F5706" s="18"/>
      <c r="G5706" s="18"/>
      <c r="H5706" s="252"/>
      <c r="I5706" s="18"/>
      <c r="J5706" s="18"/>
    </row>
    <row r="5707" spans="6:10" x14ac:dyDescent="0.25">
      <c r="F5707" s="18"/>
      <c r="G5707" s="18"/>
      <c r="H5707" s="252"/>
      <c r="I5707" s="18"/>
      <c r="J5707" s="18"/>
    </row>
    <row r="5708" spans="6:10" x14ac:dyDescent="0.25">
      <c r="F5708" s="18"/>
      <c r="G5708" s="18"/>
      <c r="H5708" s="252"/>
      <c r="I5708" s="18"/>
      <c r="J5708" s="18"/>
    </row>
    <row r="5709" spans="6:10" x14ac:dyDescent="0.25">
      <c r="F5709" s="18"/>
      <c r="G5709" s="18"/>
      <c r="H5709" s="252"/>
      <c r="I5709" s="18"/>
      <c r="J5709" s="18"/>
    </row>
    <row r="5710" spans="6:10" x14ac:dyDescent="0.25">
      <c r="F5710" s="18"/>
      <c r="G5710" s="18"/>
      <c r="H5710" s="252"/>
      <c r="I5710" s="18"/>
      <c r="J5710" s="18"/>
    </row>
    <row r="5711" spans="6:10" x14ac:dyDescent="0.25">
      <c r="F5711" s="18"/>
      <c r="G5711" s="18"/>
      <c r="H5711" s="252"/>
      <c r="I5711" s="18"/>
      <c r="J5711" s="18"/>
    </row>
    <row r="5712" spans="6:10" x14ac:dyDescent="0.25">
      <c r="F5712" s="18"/>
      <c r="G5712" s="18"/>
      <c r="H5712" s="252"/>
      <c r="I5712" s="18"/>
      <c r="J5712" s="18"/>
    </row>
    <row r="5713" spans="6:10" x14ac:dyDescent="0.25">
      <c r="F5713" s="18"/>
      <c r="G5713" s="18"/>
      <c r="H5713" s="252"/>
      <c r="I5713" s="18"/>
      <c r="J5713" s="18"/>
    </row>
    <row r="5714" spans="6:10" x14ac:dyDescent="0.25">
      <c r="F5714" s="18"/>
      <c r="G5714" s="18"/>
      <c r="H5714" s="252"/>
      <c r="I5714" s="18"/>
      <c r="J5714" s="18"/>
    </row>
    <row r="5715" spans="6:10" x14ac:dyDescent="0.25">
      <c r="F5715" s="18"/>
      <c r="G5715" s="18"/>
      <c r="H5715" s="252"/>
      <c r="I5715" s="18"/>
      <c r="J5715" s="18"/>
    </row>
    <row r="5716" spans="6:10" x14ac:dyDescent="0.25">
      <c r="F5716" s="18"/>
      <c r="G5716" s="18"/>
      <c r="H5716" s="252"/>
      <c r="I5716" s="18"/>
      <c r="J5716" s="18"/>
    </row>
    <row r="5717" spans="6:10" x14ac:dyDescent="0.25">
      <c r="F5717" s="18"/>
      <c r="G5717" s="18"/>
      <c r="H5717" s="252"/>
      <c r="I5717" s="18"/>
      <c r="J5717" s="18"/>
    </row>
    <row r="5718" spans="6:10" x14ac:dyDescent="0.25">
      <c r="F5718" s="18"/>
      <c r="G5718" s="18"/>
      <c r="H5718" s="252"/>
      <c r="I5718" s="18"/>
      <c r="J5718" s="18"/>
    </row>
    <row r="5719" spans="6:10" x14ac:dyDescent="0.25">
      <c r="F5719" s="18"/>
      <c r="G5719" s="18"/>
      <c r="H5719" s="252"/>
      <c r="I5719" s="18"/>
      <c r="J5719" s="18"/>
    </row>
    <row r="5720" spans="6:10" x14ac:dyDescent="0.25">
      <c r="F5720" s="18"/>
      <c r="G5720" s="18"/>
      <c r="H5720" s="252"/>
      <c r="I5720" s="18"/>
      <c r="J5720" s="18"/>
    </row>
    <row r="5721" spans="6:10" x14ac:dyDescent="0.25">
      <c r="F5721" s="18"/>
      <c r="G5721" s="18"/>
      <c r="H5721" s="252"/>
      <c r="I5721" s="18"/>
      <c r="J5721" s="18"/>
    </row>
    <row r="5722" spans="6:10" x14ac:dyDescent="0.25">
      <c r="F5722" s="18"/>
      <c r="G5722" s="18"/>
      <c r="H5722" s="252"/>
      <c r="I5722" s="18"/>
      <c r="J5722" s="18"/>
    </row>
    <row r="5723" spans="6:10" x14ac:dyDescent="0.25">
      <c r="F5723" s="18"/>
      <c r="G5723" s="18"/>
      <c r="H5723" s="252"/>
      <c r="I5723" s="18"/>
      <c r="J5723" s="18"/>
    </row>
    <row r="5724" spans="6:10" x14ac:dyDescent="0.25">
      <c r="F5724" s="18"/>
      <c r="G5724" s="18"/>
      <c r="H5724" s="252"/>
      <c r="I5724" s="18"/>
      <c r="J5724" s="18"/>
    </row>
    <row r="5725" spans="6:10" x14ac:dyDescent="0.25">
      <c r="F5725" s="18"/>
      <c r="G5725" s="18"/>
      <c r="H5725" s="252"/>
      <c r="I5725" s="18"/>
      <c r="J5725" s="18"/>
    </row>
    <row r="5726" spans="6:10" x14ac:dyDescent="0.25">
      <c r="F5726" s="18"/>
      <c r="G5726" s="18"/>
      <c r="H5726" s="252"/>
      <c r="I5726" s="18"/>
      <c r="J5726" s="18"/>
    </row>
    <row r="5727" spans="6:10" x14ac:dyDescent="0.25">
      <c r="F5727" s="18"/>
      <c r="G5727" s="18"/>
      <c r="H5727" s="252"/>
      <c r="I5727" s="18"/>
      <c r="J5727" s="18"/>
    </row>
    <row r="5728" spans="6:10" x14ac:dyDescent="0.25">
      <c r="F5728" s="18"/>
      <c r="G5728" s="18"/>
      <c r="H5728" s="252"/>
      <c r="I5728" s="18"/>
      <c r="J5728" s="18"/>
    </row>
    <row r="5729" spans="6:10" x14ac:dyDescent="0.25">
      <c r="F5729" s="18"/>
      <c r="G5729" s="18"/>
      <c r="H5729" s="252"/>
      <c r="I5729" s="18"/>
      <c r="J5729" s="18"/>
    </row>
    <row r="5730" spans="6:10" x14ac:dyDescent="0.25">
      <c r="F5730" s="18"/>
      <c r="G5730" s="18"/>
      <c r="H5730" s="252"/>
      <c r="I5730" s="18"/>
      <c r="J5730" s="18"/>
    </row>
    <row r="5731" spans="6:10" x14ac:dyDescent="0.25">
      <c r="F5731" s="18"/>
      <c r="G5731" s="18"/>
      <c r="H5731" s="252"/>
      <c r="I5731" s="18"/>
      <c r="J5731" s="18"/>
    </row>
    <row r="5732" spans="6:10" x14ac:dyDescent="0.25">
      <c r="F5732" s="18"/>
      <c r="G5732" s="18"/>
      <c r="H5732" s="252"/>
      <c r="I5732" s="18"/>
      <c r="J5732" s="18"/>
    </row>
    <row r="5733" spans="6:10" x14ac:dyDescent="0.25">
      <c r="F5733" s="18"/>
      <c r="G5733" s="18"/>
      <c r="H5733" s="252"/>
      <c r="I5733" s="18"/>
      <c r="J5733" s="18"/>
    </row>
    <row r="5734" spans="6:10" x14ac:dyDescent="0.25">
      <c r="F5734" s="18"/>
      <c r="G5734" s="18"/>
      <c r="H5734" s="252"/>
      <c r="I5734" s="18"/>
      <c r="J5734" s="18"/>
    </row>
    <row r="5735" spans="6:10" x14ac:dyDescent="0.25">
      <c r="F5735" s="18"/>
      <c r="G5735" s="18"/>
      <c r="H5735" s="252"/>
      <c r="I5735" s="18"/>
      <c r="J5735" s="18"/>
    </row>
    <row r="5736" spans="6:10" x14ac:dyDescent="0.25">
      <c r="F5736" s="18"/>
      <c r="G5736" s="18"/>
      <c r="H5736" s="252"/>
      <c r="I5736" s="18"/>
      <c r="J5736" s="18"/>
    </row>
    <row r="5737" spans="6:10" x14ac:dyDescent="0.25">
      <c r="F5737" s="18"/>
      <c r="G5737" s="18"/>
      <c r="H5737" s="252"/>
      <c r="I5737" s="18"/>
      <c r="J5737" s="18"/>
    </row>
    <row r="5738" spans="6:10" x14ac:dyDescent="0.25">
      <c r="F5738" s="18"/>
      <c r="G5738" s="18"/>
      <c r="H5738" s="252"/>
      <c r="I5738" s="18"/>
      <c r="J5738" s="18"/>
    </row>
    <row r="5739" spans="6:10" x14ac:dyDescent="0.25">
      <c r="F5739" s="18"/>
      <c r="G5739" s="18"/>
      <c r="H5739" s="252"/>
      <c r="I5739" s="18"/>
      <c r="J5739" s="18"/>
    </row>
    <row r="5740" spans="6:10" x14ac:dyDescent="0.25">
      <c r="F5740" s="18"/>
      <c r="G5740" s="18"/>
      <c r="H5740" s="252"/>
      <c r="I5740" s="18"/>
      <c r="J5740" s="18"/>
    </row>
    <row r="5741" spans="6:10" x14ac:dyDescent="0.25">
      <c r="F5741" s="18"/>
      <c r="G5741" s="18"/>
      <c r="H5741" s="252"/>
      <c r="I5741" s="18"/>
      <c r="J5741" s="18"/>
    </row>
    <row r="5742" spans="6:10" x14ac:dyDescent="0.25">
      <c r="F5742" s="18"/>
      <c r="G5742" s="18"/>
      <c r="H5742" s="252"/>
      <c r="I5742" s="18"/>
      <c r="J5742" s="18"/>
    </row>
    <row r="5743" spans="6:10" x14ac:dyDescent="0.25">
      <c r="F5743" s="18"/>
      <c r="G5743" s="18"/>
      <c r="H5743" s="252"/>
      <c r="I5743" s="18"/>
      <c r="J5743" s="18"/>
    </row>
    <row r="5744" spans="6:10" x14ac:dyDescent="0.25">
      <c r="F5744" s="18"/>
      <c r="G5744" s="18"/>
      <c r="H5744" s="252"/>
      <c r="I5744" s="18"/>
      <c r="J5744" s="18"/>
    </row>
    <row r="5745" spans="6:10" x14ac:dyDescent="0.25">
      <c r="F5745" s="18"/>
      <c r="G5745" s="18"/>
      <c r="H5745" s="252"/>
      <c r="I5745" s="18"/>
      <c r="J5745" s="18"/>
    </row>
    <row r="5746" spans="6:10" x14ac:dyDescent="0.25">
      <c r="F5746" s="18"/>
      <c r="G5746" s="18"/>
      <c r="H5746" s="252"/>
      <c r="I5746" s="18"/>
      <c r="J5746" s="18"/>
    </row>
    <row r="5747" spans="6:10" x14ac:dyDescent="0.25">
      <c r="F5747" s="18"/>
      <c r="G5747" s="18"/>
      <c r="H5747" s="252"/>
      <c r="I5747" s="18"/>
      <c r="J5747" s="18"/>
    </row>
    <row r="5748" spans="6:10" x14ac:dyDescent="0.25">
      <c r="F5748" s="18"/>
      <c r="G5748" s="18"/>
      <c r="H5748" s="252"/>
      <c r="I5748" s="18"/>
      <c r="J5748" s="18"/>
    </row>
    <row r="5749" spans="6:10" x14ac:dyDescent="0.25">
      <c r="F5749" s="18"/>
      <c r="G5749" s="18"/>
      <c r="H5749" s="252"/>
      <c r="I5749" s="18"/>
      <c r="J5749" s="18"/>
    </row>
    <row r="5750" spans="6:10" x14ac:dyDescent="0.25">
      <c r="F5750" s="18"/>
      <c r="G5750" s="18"/>
      <c r="H5750" s="252"/>
      <c r="I5750" s="18"/>
      <c r="J5750" s="18"/>
    </row>
    <row r="5751" spans="6:10" x14ac:dyDescent="0.25">
      <c r="F5751" s="18"/>
      <c r="G5751" s="18"/>
      <c r="H5751" s="252"/>
      <c r="I5751" s="18"/>
      <c r="J5751" s="18"/>
    </row>
    <row r="5752" spans="6:10" x14ac:dyDescent="0.25">
      <c r="F5752" s="18"/>
      <c r="G5752" s="18"/>
      <c r="H5752" s="252"/>
      <c r="I5752" s="18"/>
      <c r="J5752" s="18"/>
    </row>
    <row r="5753" spans="6:10" x14ac:dyDescent="0.25">
      <c r="F5753" s="18"/>
      <c r="G5753" s="18"/>
      <c r="H5753" s="252"/>
      <c r="I5753" s="18"/>
      <c r="J5753" s="18"/>
    </row>
    <row r="5754" spans="6:10" x14ac:dyDescent="0.25">
      <c r="F5754" s="18"/>
      <c r="G5754" s="18"/>
      <c r="H5754" s="252"/>
      <c r="I5754" s="18"/>
      <c r="J5754" s="18"/>
    </row>
    <row r="5755" spans="6:10" x14ac:dyDescent="0.25">
      <c r="F5755" s="18"/>
      <c r="G5755" s="18"/>
      <c r="H5755" s="252"/>
      <c r="I5755" s="18"/>
      <c r="J5755" s="18"/>
    </row>
    <row r="5756" spans="6:10" x14ac:dyDescent="0.25">
      <c r="F5756" s="18"/>
      <c r="G5756" s="18"/>
      <c r="H5756" s="252"/>
      <c r="I5756" s="18"/>
      <c r="J5756" s="18"/>
    </row>
    <row r="5757" spans="6:10" x14ac:dyDescent="0.25">
      <c r="F5757" s="18"/>
      <c r="G5757" s="18"/>
      <c r="H5757" s="252"/>
      <c r="I5757" s="18"/>
      <c r="J5757" s="18"/>
    </row>
    <row r="5758" spans="6:10" x14ac:dyDescent="0.25">
      <c r="F5758" s="18"/>
      <c r="G5758" s="18"/>
      <c r="H5758" s="252"/>
      <c r="I5758" s="18"/>
      <c r="J5758" s="18"/>
    </row>
    <row r="5759" spans="6:10" x14ac:dyDescent="0.25">
      <c r="F5759" s="18"/>
      <c r="G5759" s="18"/>
      <c r="H5759" s="252"/>
      <c r="I5759" s="18"/>
      <c r="J5759" s="18"/>
    </row>
    <row r="5760" spans="6:10" x14ac:dyDescent="0.25">
      <c r="F5760" s="18"/>
      <c r="G5760" s="18"/>
      <c r="H5760" s="252"/>
      <c r="I5760" s="18"/>
      <c r="J5760" s="18"/>
    </row>
    <row r="5761" spans="6:10" x14ac:dyDescent="0.25">
      <c r="F5761" s="18"/>
      <c r="G5761" s="18"/>
      <c r="H5761" s="252"/>
      <c r="I5761" s="18"/>
      <c r="J5761" s="18"/>
    </row>
    <row r="5762" spans="6:10" x14ac:dyDescent="0.25">
      <c r="F5762" s="18"/>
      <c r="G5762" s="18"/>
      <c r="H5762" s="252"/>
      <c r="I5762" s="18"/>
      <c r="J5762" s="18"/>
    </row>
    <row r="5763" spans="6:10" x14ac:dyDescent="0.25">
      <c r="F5763" s="18"/>
      <c r="G5763" s="18"/>
      <c r="H5763" s="252"/>
      <c r="I5763" s="18"/>
      <c r="J5763" s="18"/>
    </row>
    <row r="5764" spans="6:10" x14ac:dyDescent="0.25">
      <c r="F5764" s="18"/>
      <c r="G5764" s="18"/>
      <c r="H5764" s="252"/>
      <c r="I5764" s="18"/>
      <c r="J5764" s="18"/>
    </row>
    <row r="5765" spans="6:10" x14ac:dyDescent="0.25">
      <c r="F5765" s="18"/>
      <c r="G5765" s="18"/>
      <c r="H5765" s="252"/>
      <c r="I5765" s="18"/>
      <c r="J5765" s="18"/>
    </row>
    <row r="5766" spans="6:10" x14ac:dyDescent="0.25">
      <c r="F5766" s="18"/>
      <c r="G5766" s="18"/>
      <c r="H5766" s="252"/>
      <c r="I5766" s="18"/>
      <c r="J5766" s="18"/>
    </row>
    <row r="5767" spans="6:10" x14ac:dyDescent="0.25">
      <c r="F5767" s="18"/>
      <c r="G5767" s="18"/>
      <c r="H5767" s="252"/>
      <c r="I5767" s="18"/>
      <c r="J5767" s="18"/>
    </row>
    <row r="5768" spans="6:10" x14ac:dyDescent="0.25">
      <c r="F5768" s="18"/>
      <c r="G5768" s="18"/>
      <c r="H5768" s="252"/>
      <c r="I5768" s="18"/>
      <c r="J5768" s="18"/>
    </row>
    <row r="5769" spans="6:10" x14ac:dyDescent="0.25">
      <c r="F5769" s="18"/>
      <c r="G5769" s="18"/>
      <c r="H5769" s="252"/>
      <c r="I5769" s="18"/>
      <c r="J5769" s="18"/>
    </row>
    <row r="5770" spans="6:10" x14ac:dyDescent="0.25">
      <c r="F5770" s="18"/>
      <c r="G5770" s="18"/>
      <c r="H5770" s="252"/>
      <c r="I5770" s="18"/>
      <c r="J5770" s="18"/>
    </row>
    <row r="5771" spans="6:10" x14ac:dyDescent="0.25">
      <c r="F5771" s="18"/>
      <c r="G5771" s="18"/>
      <c r="H5771" s="252"/>
      <c r="I5771" s="18"/>
      <c r="J5771" s="18"/>
    </row>
    <row r="5772" spans="6:10" x14ac:dyDescent="0.25">
      <c r="F5772" s="18"/>
      <c r="G5772" s="18"/>
      <c r="H5772" s="252"/>
      <c r="I5772" s="18"/>
      <c r="J5772" s="18"/>
    </row>
    <row r="5773" spans="6:10" x14ac:dyDescent="0.25">
      <c r="F5773" s="18"/>
      <c r="G5773" s="18"/>
      <c r="H5773" s="252"/>
      <c r="I5773" s="18"/>
      <c r="J5773" s="18"/>
    </row>
    <row r="5774" spans="6:10" x14ac:dyDescent="0.25">
      <c r="F5774" s="18"/>
      <c r="G5774" s="18"/>
      <c r="H5774" s="252"/>
      <c r="I5774" s="18"/>
      <c r="J5774" s="18"/>
    </row>
    <row r="5775" spans="6:10" x14ac:dyDescent="0.25">
      <c r="F5775" s="18"/>
      <c r="G5775" s="18"/>
      <c r="H5775" s="252"/>
      <c r="I5775" s="18"/>
      <c r="J5775" s="18"/>
    </row>
    <row r="5776" spans="6:10" x14ac:dyDescent="0.25">
      <c r="F5776" s="18"/>
      <c r="G5776" s="18"/>
      <c r="H5776" s="252"/>
      <c r="I5776" s="18"/>
      <c r="J5776" s="18"/>
    </row>
    <row r="5777" spans="6:10" x14ac:dyDescent="0.25">
      <c r="F5777" s="18"/>
      <c r="G5777" s="18"/>
      <c r="H5777" s="252"/>
      <c r="I5777" s="18"/>
      <c r="J5777" s="18"/>
    </row>
    <row r="5778" spans="6:10" x14ac:dyDescent="0.25">
      <c r="F5778" s="18"/>
      <c r="G5778" s="18"/>
      <c r="H5778" s="252"/>
      <c r="I5778" s="18"/>
      <c r="J5778" s="18"/>
    </row>
    <row r="5779" spans="6:10" x14ac:dyDescent="0.25">
      <c r="F5779" s="18"/>
      <c r="G5779" s="18"/>
      <c r="H5779" s="252"/>
      <c r="I5779" s="18"/>
      <c r="J5779" s="18"/>
    </row>
    <row r="5780" spans="6:10" x14ac:dyDescent="0.25">
      <c r="F5780" s="18"/>
      <c r="G5780" s="18"/>
      <c r="H5780" s="252"/>
      <c r="I5780" s="18"/>
      <c r="J5780" s="18"/>
    </row>
    <row r="5781" spans="6:10" x14ac:dyDescent="0.25">
      <c r="F5781" s="18"/>
      <c r="G5781" s="18"/>
      <c r="H5781" s="252"/>
      <c r="I5781" s="18"/>
      <c r="J5781" s="18"/>
    </row>
    <row r="5782" spans="6:10" x14ac:dyDescent="0.25">
      <c r="F5782" s="18"/>
      <c r="G5782" s="18"/>
      <c r="H5782" s="252"/>
      <c r="I5782" s="18"/>
      <c r="J5782" s="18"/>
    </row>
    <row r="5783" spans="6:10" x14ac:dyDescent="0.25">
      <c r="F5783" s="18"/>
      <c r="G5783" s="18"/>
      <c r="H5783" s="252"/>
      <c r="I5783" s="18"/>
      <c r="J5783" s="18"/>
    </row>
    <row r="5784" spans="6:10" x14ac:dyDescent="0.25">
      <c r="F5784" s="18"/>
      <c r="G5784" s="18"/>
      <c r="H5784" s="252"/>
      <c r="I5784" s="18"/>
      <c r="J5784" s="18"/>
    </row>
    <row r="5785" spans="6:10" x14ac:dyDescent="0.25">
      <c r="F5785" s="18"/>
      <c r="G5785" s="18"/>
      <c r="H5785" s="252"/>
      <c r="I5785" s="18"/>
      <c r="J5785" s="18"/>
    </row>
    <row r="5786" spans="6:10" x14ac:dyDescent="0.25">
      <c r="F5786" s="18"/>
      <c r="G5786" s="18"/>
      <c r="H5786" s="252"/>
      <c r="I5786" s="18"/>
      <c r="J5786" s="18"/>
    </row>
    <row r="5787" spans="6:10" x14ac:dyDescent="0.25">
      <c r="F5787" s="18"/>
      <c r="G5787" s="18"/>
      <c r="H5787" s="252"/>
      <c r="I5787" s="18"/>
      <c r="J5787" s="18"/>
    </row>
    <row r="5788" spans="6:10" x14ac:dyDescent="0.25">
      <c r="F5788" s="18"/>
      <c r="G5788" s="18"/>
      <c r="H5788" s="252"/>
      <c r="I5788" s="18"/>
      <c r="J5788" s="18"/>
    </row>
    <row r="5789" spans="6:10" x14ac:dyDescent="0.25">
      <c r="F5789" s="18"/>
      <c r="G5789" s="18"/>
      <c r="H5789" s="252"/>
      <c r="I5789" s="18"/>
      <c r="J5789" s="18"/>
    </row>
    <row r="5790" spans="6:10" x14ac:dyDescent="0.25">
      <c r="F5790" s="18"/>
      <c r="G5790" s="18"/>
      <c r="H5790" s="252"/>
      <c r="I5790" s="18"/>
      <c r="J5790" s="18"/>
    </row>
    <row r="5791" spans="6:10" x14ac:dyDescent="0.25">
      <c r="F5791" s="18"/>
      <c r="G5791" s="18"/>
      <c r="H5791" s="252"/>
      <c r="I5791" s="18"/>
      <c r="J5791" s="18"/>
    </row>
    <row r="5792" spans="6:10" x14ac:dyDescent="0.25">
      <c r="F5792" s="18"/>
      <c r="G5792" s="18"/>
      <c r="H5792" s="252"/>
      <c r="I5792" s="18"/>
      <c r="J5792" s="18"/>
    </row>
    <row r="5793" spans="6:10" x14ac:dyDescent="0.25">
      <c r="F5793" s="18"/>
      <c r="G5793" s="18"/>
      <c r="H5793" s="252"/>
      <c r="I5793" s="18"/>
      <c r="J5793" s="18"/>
    </row>
    <row r="5794" spans="6:10" x14ac:dyDescent="0.25">
      <c r="F5794" s="18"/>
      <c r="G5794" s="18"/>
      <c r="H5794" s="252"/>
      <c r="I5794" s="18"/>
      <c r="J5794" s="18"/>
    </row>
    <row r="5795" spans="6:10" x14ac:dyDescent="0.25">
      <c r="F5795" s="18"/>
      <c r="G5795" s="18"/>
      <c r="H5795" s="252"/>
      <c r="I5795" s="18"/>
      <c r="J5795" s="18"/>
    </row>
    <row r="5796" spans="6:10" x14ac:dyDescent="0.25">
      <c r="F5796" s="18"/>
      <c r="G5796" s="18"/>
      <c r="H5796" s="252"/>
      <c r="I5796" s="18"/>
      <c r="J5796" s="18"/>
    </row>
    <row r="5797" spans="6:10" x14ac:dyDescent="0.25">
      <c r="F5797" s="18"/>
      <c r="G5797" s="18"/>
      <c r="H5797" s="252"/>
      <c r="I5797" s="18"/>
      <c r="J5797" s="18"/>
    </row>
    <row r="5798" spans="6:10" x14ac:dyDescent="0.25">
      <c r="F5798" s="18"/>
      <c r="G5798" s="18"/>
      <c r="H5798" s="252"/>
      <c r="I5798" s="18"/>
      <c r="J5798" s="18"/>
    </row>
    <row r="5799" spans="6:10" x14ac:dyDescent="0.25">
      <c r="F5799" s="18"/>
      <c r="G5799" s="18"/>
      <c r="H5799" s="252"/>
      <c r="I5799" s="18"/>
      <c r="J5799" s="18"/>
    </row>
    <row r="5800" spans="6:10" x14ac:dyDescent="0.25">
      <c r="F5800" s="18"/>
      <c r="G5800" s="18"/>
      <c r="H5800" s="252"/>
      <c r="I5800" s="18"/>
      <c r="J5800" s="18"/>
    </row>
    <row r="5801" spans="6:10" x14ac:dyDescent="0.25">
      <c r="F5801" s="18"/>
      <c r="G5801" s="18"/>
      <c r="H5801" s="252"/>
      <c r="I5801" s="18"/>
      <c r="J5801" s="18"/>
    </row>
    <row r="5802" spans="6:10" x14ac:dyDescent="0.25">
      <c r="F5802" s="18"/>
      <c r="G5802" s="18"/>
      <c r="H5802" s="252"/>
      <c r="I5802" s="18"/>
      <c r="J5802" s="18"/>
    </row>
    <row r="5803" spans="6:10" x14ac:dyDescent="0.25">
      <c r="F5803" s="18"/>
      <c r="G5803" s="18"/>
      <c r="H5803" s="252"/>
      <c r="I5803" s="18"/>
      <c r="J5803" s="18"/>
    </row>
    <row r="5804" spans="6:10" x14ac:dyDescent="0.25">
      <c r="F5804" s="18"/>
      <c r="G5804" s="18"/>
      <c r="H5804" s="252"/>
      <c r="I5804" s="18"/>
      <c r="J5804" s="18"/>
    </row>
    <row r="5805" spans="6:10" x14ac:dyDescent="0.25">
      <c r="F5805" s="18"/>
      <c r="G5805" s="18"/>
      <c r="H5805" s="252"/>
      <c r="I5805" s="18"/>
      <c r="J5805" s="18"/>
    </row>
    <row r="5806" spans="6:10" x14ac:dyDescent="0.25">
      <c r="F5806" s="18"/>
      <c r="G5806" s="18"/>
      <c r="H5806" s="252"/>
      <c r="I5806" s="18"/>
      <c r="J5806" s="18"/>
    </row>
    <row r="5807" spans="6:10" x14ac:dyDescent="0.25">
      <c r="F5807" s="18"/>
      <c r="G5807" s="18"/>
      <c r="H5807" s="252"/>
      <c r="I5807" s="18"/>
      <c r="J5807" s="18"/>
    </row>
    <row r="5808" spans="6:10" x14ac:dyDescent="0.25">
      <c r="F5808" s="18"/>
      <c r="G5808" s="18"/>
      <c r="H5808" s="252"/>
      <c r="I5808" s="18"/>
      <c r="J5808" s="18"/>
    </row>
    <row r="5809" spans="6:10" x14ac:dyDescent="0.25">
      <c r="F5809" s="18"/>
      <c r="G5809" s="18"/>
      <c r="H5809" s="252"/>
      <c r="I5809" s="18"/>
      <c r="J5809" s="18"/>
    </row>
    <row r="5810" spans="6:10" x14ac:dyDescent="0.25">
      <c r="F5810" s="18"/>
      <c r="G5810" s="18"/>
      <c r="H5810" s="252"/>
      <c r="I5810" s="18"/>
      <c r="J5810" s="18"/>
    </row>
    <row r="5811" spans="6:10" x14ac:dyDescent="0.25">
      <c r="F5811" s="18"/>
      <c r="G5811" s="18"/>
      <c r="H5811" s="252"/>
      <c r="I5811" s="18"/>
      <c r="J5811" s="18"/>
    </row>
    <row r="5812" spans="6:10" x14ac:dyDescent="0.25">
      <c r="F5812" s="18"/>
      <c r="G5812" s="18"/>
      <c r="H5812" s="252"/>
      <c r="I5812" s="18"/>
      <c r="J5812" s="18"/>
    </row>
    <row r="5813" spans="6:10" x14ac:dyDescent="0.25">
      <c r="F5813" s="18"/>
      <c r="G5813" s="18"/>
      <c r="H5813" s="252"/>
      <c r="I5813" s="18"/>
      <c r="J5813" s="18"/>
    </row>
    <row r="5814" spans="6:10" x14ac:dyDescent="0.25">
      <c r="F5814" s="18"/>
      <c r="G5814" s="18"/>
      <c r="H5814" s="252"/>
      <c r="I5814" s="18"/>
      <c r="J5814" s="18"/>
    </row>
    <row r="5815" spans="6:10" x14ac:dyDescent="0.25">
      <c r="F5815" s="18"/>
      <c r="G5815" s="18"/>
      <c r="H5815" s="252"/>
      <c r="I5815" s="18"/>
      <c r="J5815" s="18"/>
    </row>
    <row r="5816" spans="6:10" x14ac:dyDescent="0.25">
      <c r="F5816" s="18"/>
      <c r="G5816" s="18"/>
      <c r="H5816" s="252"/>
      <c r="I5816" s="18"/>
      <c r="J5816" s="18"/>
    </row>
    <row r="5817" spans="6:10" x14ac:dyDescent="0.25">
      <c r="F5817" s="18"/>
      <c r="G5817" s="18"/>
      <c r="H5817" s="252"/>
      <c r="I5817" s="18"/>
      <c r="J5817" s="18"/>
    </row>
    <row r="5818" spans="6:10" x14ac:dyDescent="0.25">
      <c r="F5818" s="18"/>
      <c r="G5818" s="18"/>
      <c r="H5818" s="252"/>
      <c r="I5818" s="18"/>
      <c r="J5818" s="18"/>
    </row>
    <row r="5819" spans="6:10" x14ac:dyDescent="0.25">
      <c r="F5819" s="18"/>
      <c r="G5819" s="18"/>
      <c r="H5819" s="252"/>
      <c r="I5819" s="18"/>
      <c r="J5819" s="18"/>
    </row>
    <row r="5820" spans="6:10" x14ac:dyDescent="0.25">
      <c r="F5820" s="18"/>
      <c r="G5820" s="18"/>
      <c r="H5820" s="252"/>
      <c r="I5820" s="18"/>
      <c r="J5820" s="18"/>
    </row>
    <row r="5821" spans="6:10" x14ac:dyDescent="0.25">
      <c r="F5821" s="18"/>
      <c r="G5821" s="18"/>
      <c r="H5821" s="252"/>
      <c r="I5821" s="18"/>
      <c r="J5821" s="18"/>
    </row>
    <row r="5822" spans="6:10" x14ac:dyDescent="0.25">
      <c r="F5822" s="18"/>
      <c r="G5822" s="18"/>
      <c r="H5822" s="252"/>
      <c r="I5822" s="18"/>
      <c r="J5822" s="18"/>
    </row>
    <row r="5823" spans="6:10" x14ac:dyDescent="0.25">
      <c r="F5823" s="18"/>
      <c r="G5823" s="18"/>
      <c r="H5823" s="252"/>
      <c r="I5823" s="18"/>
      <c r="J5823" s="18"/>
    </row>
    <row r="5824" spans="6:10" x14ac:dyDescent="0.25">
      <c r="F5824" s="18"/>
      <c r="G5824" s="18"/>
      <c r="H5824" s="252"/>
      <c r="I5824" s="18"/>
      <c r="J5824" s="18"/>
    </row>
    <row r="5825" spans="6:10" x14ac:dyDescent="0.25">
      <c r="F5825" s="18"/>
      <c r="G5825" s="18"/>
      <c r="H5825" s="252"/>
      <c r="I5825" s="18"/>
      <c r="J5825" s="18"/>
    </row>
    <row r="5826" spans="6:10" x14ac:dyDescent="0.25">
      <c r="F5826" s="18"/>
      <c r="G5826" s="18"/>
      <c r="H5826" s="252"/>
      <c r="I5826" s="18"/>
      <c r="J5826" s="18"/>
    </row>
    <row r="5827" spans="6:10" x14ac:dyDescent="0.25">
      <c r="F5827" s="18"/>
      <c r="G5827" s="18"/>
      <c r="H5827" s="252"/>
      <c r="I5827" s="18"/>
      <c r="J5827" s="18"/>
    </row>
    <row r="5828" spans="6:10" x14ac:dyDescent="0.25">
      <c r="F5828" s="18"/>
      <c r="G5828" s="18"/>
      <c r="H5828" s="252"/>
      <c r="I5828" s="18"/>
      <c r="J5828" s="18"/>
    </row>
    <row r="5829" spans="6:10" x14ac:dyDescent="0.25">
      <c r="F5829" s="18"/>
      <c r="G5829" s="18"/>
      <c r="H5829" s="252"/>
      <c r="I5829" s="18"/>
      <c r="J5829" s="18"/>
    </row>
    <row r="5830" spans="6:10" x14ac:dyDescent="0.25">
      <c r="F5830" s="18"/>
      <c r="G5830" s="18"/>
      <c r="H5830" s="252"/>
      <c r="I5830" s="18"/>
      <c r="J5830" s="18"/>
    </row>
    <row r="5831" spans="6:10" x14ac:dyDescent="0.25">
      <c r="F5831" s="18"/>
      <c r="G5831" s="18"/>
      <c r="H5831" s="252"/>
      <c r="I5831" s="18"/>
      <c r="J5831" s="18"/>
    </row>
    <row r="5832" spans="6:10" x14ac:dyDescent="0.25">
      <c r="F5832" s="18"/>
      <c r="G5832" s="18"/>
      <c r="H5832" s="252"/>
      <c r="I5832" s="18"/>
      <c r="J5832" s="18"/>
    </row>
    <row r="5833" spans="6:10" x14ac:dyDescent="0.25">
      <c r="F5833" s="18"/>
      <c r="G5833" s="18"/>
      <c r="H5833" s="252"/>
      <c r="I5833" s="18"/>
      <c r="J5833" s="18"/>
    </row>
    <row r="5834" spans="6:10" x14ac:dyDescent="0.25">
      <c r="F5834" s="18"/>
      <c r="G5834" s="18"/>
      <c r="H5834" s="252"/>
      <c r="I5834" s="18"/>
      <c r="J5834" s="18"/>
    </row>
    <row r="5835" spans="6:10" x14ac:dyDescent="0.25">
      <c r="F5835" s="18"/>
      <c r="G5835" s="18"/>
      <c r="H5835" s="252"/>
      <c r="I5835" s="18"/>
      <c r="J5835" s="18"/>
    </row>
    <row r="5836" spans="6:10" x14ac:dyDescent="0.25">
      <c r="F5836" s="18"/>
      <c r="G5836" s="18"/>
      <c r="H5836" s="252"/>
      <c r="I5836" s="18"/>
      <c r="J5836" s="18"/>
    </row>
    <row r="5837" spans="6:10" x14ac:dyDescent="0.25">
      <c r="F5837" s="18"/>
      <c r="G5837" s="18"/>
      <c r="H5837" s="252"/>
      <c r="I5837" s="18"/>
      <c r="J5837" s="18"/>
    </row>
    <row r="5838" spans="6:10" x14ac:dyDescent="0.25">
      <c r="F5838" s="18"/>
      <c r="G5838" s="18"/>
      <c r="H5838" s="252"/>
      <c r="I5838" s="18"/>
      <c r="J5838" s="18"/>
    </row>
    <row r="5839" spans="6:10" x14ac:dyDescent="0.25">
      <c r="F5839" s="18"/>
      <c r="G5839" s="18"/>
      <c r="H5839" s="252"/>
      <c r="I5839" s="18"/>
      <c r="J5839" s="18"/>
    </row>
    <row r="5840" spans="6:10" x14ac:dyDescent="0.25">
      <c r="F5840" s="18"/>
      <c r="G5840" s="18"/>
      <c r="H5840" s="252"/>
      <c r="I5840" s="18"/>
      <c r="J5840" s="18"/>
    </row>
    <row r="5841" spans="6:10" x14ac:dyDescent="0.25">
      <c r="F5841" s="18"/>
      <c r="G5841" s="18"/>
      <c r="H5841" s="252"/>
      <c r="I5841" s="18"/>
      <c r="J5841" s="18"/>
    </row>
    <row r="5842" spans="6:10" x14ac:dyDescent="0.25">
      <c r="F5842" s="18"/>
      <c r="G5842" s="18"/>
      <c r="H5842" s="252"/>
      <c r="I5842" s="18"/>
      <c r="J5842" s="18"/>
    </row>
    <row r="5843" spans="6:10" x14ac:dyDescent="0.25">
      <c r="F5843" s="18"/>
      <c r="G5843" s="18"/>
      <c r="H5843" s="252"/>
      <c r="I5843" s="18"/>
      <c r="J5843" s="18"/>
    </row>
    <row r="5844" spans="6:10" x14ac:dyDescent="0.25">
      <c r="F5844" s="18"/>
      <c r="G5844" s="18"/>
      <c r="H5844" s="252"/>
      <c r="I5844" s="18"/>
      <c r="J5844" s="18"/>
    </row>
    <row r="5845" spans="6:10" x14ac:dyDescent="0.25">
      <c r="F5845" s="18"/>
      <c r="G5845" s="18"/>
      <c r="H5845" s="252"/>
      <c r="I5845" s="18"/>
      <c r="J5845" s="18"/>
    </row>
    <row r="5846" spans="6:10" x14ac:dyDescent="0.25">
      <c r="F5846" s="18"/>
      <c r="G5846" s="18"/>
      <c r="H5846" s="252"/>
      <c r="I5846" s="18"/>
      <c r="J5846" s="18"/>
    </row>
    <row r="5847" spans="6:10" x14ac:dyDescent="0.25">
      <c r="F5847" s="18"/>
      <c r="G5847" s="18"/>
      <c r="H5847" s="252"/>
      <c r="I5847" s="18"/>
      <c r="J5847" s="18"/>
    </row>
    <row r="5848" spans="6:10" x14ac:dyDescent="0.25">
      <c r="F5848" s="18"/>
      <c r="G5848" s="18"/>
      <c r="H5848" s="252"/>
      <c r="I5848" s="18"/>
      <c r="J5848" s="18"/>
    </row>
    <row r="5849" spans="6:10" x14ac:dyDescent="0.25">
      <c r="F5849" s="18"/>
      <c r="G5849" s="18"/>
      <c r="H5849" s="252"/>
      <c r="I5849" s="18"/>
      <c r="J5849" s="18"/>
    </row>
    <row r="5850" spans="6:10" x14ac:dyDescent="0.25">
      <c r="F5850" s="18"/>
      <c r="G5850" s="18"/>
      <c r="H5850" s="252"/>
      <c r="I5850" s="18"/>
      <c r="J5850" s="18"/>
    </row>
    <row r="5851" spans="6:10" x14ac:dyDescent="0.25">
      <c r="F5851" s="18"/>
      <c r="G5851" s="18"/>
      <c r="H5851" s="252"/>
      <c r="I5851" s="18"/>
      <c r="J5851" s="18"/>
    </row>
    <row r="5852" spans="6:10" x14ac:dyDescent="0.25">
      <c r="F5852" s="18"/>
      <c r="G5852" s="18"/>
      <c r="H5852" s="252"/>
      <c r="I5852" s="18"/>
      <c r="J5852" s="18"/>
    </row>
    <row r="5853" spans="6:10" x14ac:dyDescent="0.25">
      <c r="F5853" s="18"/>
      <c r="G5853" s="18"/>
      <c r="H5853" s="252"/>
      <c r="I5853" s="18"/>
      <c r="J5853" s="18"/>
    </row>
    <row r="5854" spans="6:10" x14ac:dyDescent="0.25">
      <c r="F5854" s="18"/>
      <c r="G5854" s="18"/>
      <c r="H5854" s="252"/>
      <c r="I5854" s="18"/>
      <c r="J5854" s="18"/>
    </row>
    <row r="5855" spans="6:10" x14ac:dyDescent="0.25">
      <c r="F5855" s="18"/>
      <c r="G5855" s="18"/>
      <c r="H5855" s="252"/>
      <c r="I5855" s="18"/>
      <c r="J5855" s="18"/>
    </row>
    <row r="5856" spans="6:10" x14ac:dyDescent="0.25">
      <c r="F5856" s="18"/>
      <c r="G5856" s="18"/>
      <c r="H5856" s="252"/>
      <c r="I5856" s="18"/>
      <c r="J5856" s="18"/>
    </row>
    <row r="5857" spans="6:10" x14ac:dyDescent="0.25">
      <c r="F5857" s="18"/>
      <c r="G5857" s="18"/>
      <c r="H5857" s="252"/>
      <c r="I5857" s="18"/>
      <c r="J5857" s="18"/>
    </row>
    <row r="5858" spans="6:10" x14ac:dyDescent="0.25">
      <c r="F5858" s="18"/>
      <c r="G5858" s="18"/>
      <c r="H5858" s="252"/>
      <c r="I5858" s="18"/>
      <c r="J5858" s="18"/>
    </row>
    <row r="5859" spans="6:10" x14ac:dyDescent="0.25">
      <c r="F5859" s="18"/>
      <c r="G5859" s="18"/>
      <c r="H5859" s="252"/>
      <c r="I5859" s="18"/>
      <c r="J5859" s="18"/>
    </row>
    <row r="5860" spans="6:10" x14ac:dyDescent="0.25">
      <c r="F5860" s="18"/>
      <c r="G5860" s="18"/>
      <c r="H5860" s="252"/>
      <c r="I5860" s="18"/>
      <c r="J5860" s="18"/>
    </row>
    <row r="5861" spans="6:10" x14ac:dyDescent="0.25">
      <c r="F5861" s="18"/>
      <c r="G5861" s="18"/>
      <c r="H5861" s="252"/>
      <c r="I5861" s="18"/>
      <c r="J5861" s="18"/>
    </row>
    <row r="5862" spans="6:10" x14ac:dyDescent="0.25">
      <c r="F5862" s="18"/>
      <c r="G5862" s="18"/>
      <c r="H5862" s="252"/>
      <c r="I5862" s="18"/>
      <c r="J5862" s="18"/>
    </row>
    <row r="5863" spans="6:10" x14ac:dyDescent="0.25">
      <c r="F5863" s="18"/>
      <c r="G5863" s="18"/>
      <c r="H5863" s="252"/>
      <c r="I5863" s="18"/>
      <c r="J5863" s="18"/>
    </row>
    <row r="5864" spans="6:10" x14ac:dyDescent="0.25">
      <c r="F5864" s="18"/>
      <c r="G5864" s="18"/>
      <c r="H5864" s="252"/>
      <c r="I5864" s="18"/>
      <c r="J5864" s="18"/>
    </row>
    <row r="5865" spans="6:10" x14ac:dyDescent="0.25">
      <c r="F5865" s="18"/>
      <c r="G5865" s="18"/>
      <c r="H5865" s="252"/>
      <c r="I5865" s="18"/>
      <c r="J5865" s="18"/>
    </row>
    <row r="5866" spans="6:10" x14ac:dyDescent="0.25">
      <c r="F5866" s="18"/>
      <c r="G5866" s="18"/>
      <c r="H5866" s="252"/>
      <c r="I5866" s="18"/>
      <c r="J5866" s="18"/>
    </row>
    <row r="5867" spans="6:10" x14ac:dyDescent="0.25">
      <c r="F5867" s="18"/>
      <c r="G5867" s="18"/>
      <c r="H5867" s="252"/>
      <c r="I5867" s="18"/>
      <c r="J5867" s="18"/>
    </row>
    <row r="5868" spans="6:10" x14ac:dyDescent="0.25">
      <c r="F5868" s="18"/>
      <c r="G5868" s="18"/>
      <c r="H5868" s="252"/>
      <c r="I5868" s="18"/>
      <c r="J5868" s="18"/>
    </row>
    <row r="5869" spans="6:10" x14ac:dyDescent="0.25">
      <c r="F5869" s="18"/>
      <c r="G5869" s="18"/>
      <c r="H5869" s="252"/>
      <c r="I5869" s="18"/>
      <c r="J5869" s="18"/>
    </row>
    <row r="5870" spans="6:10" x14ac:dyDescent="0.25">
      <c r="F5870" s="18"/>
      <c r="G5870" s="18"/>
      <c r="H5870" s="252"/>
      <c r="I5870" s="18"/>
      <c r="J5870" s="18"/>
    </row>
    <row r="5871" spans="6:10" x14ac:dyDescent="0.25">
      <c r="F5871" s="18"/>
      <c r="G5871" s="18"/>
      <c r="H5871" s="252"/>
      <c r="I5871" s="18"/>
      <c r="J5871" s="18"/>
    </row>
    <row r="5872" spans="6:10" x14ac:dyDescent="0.25">
      <c r="F5872" s="18"/>
      <c r="G5872" s="18"/>
      <c r="H5872" s="252"/>
      <c r="I5872" s="18"/>
      <c r="J5872" s="18"/>
    </row>
    <row r="5873" spans="6:10" x14ac:dyDescent="0.25">
      <c r="F5873" s="18"/>
      <c r="G5873" s="18"/>
      <c r="H5873" s="252"/>
      <c r="I5873" s="18"/>
      <c r="J5873" s="18"/>
    </row>
    <row r="5874" spans="6:10" x14ac:dyDescent="0.25">
      <c r="F5874" s="18"/>
      <c r="G5874" s="18"/>
      <c r="H5874" s="252"/>
      <c r="I5874" s="18"/>
      <c r="J5874" s="18"/>
    </row>
    <row r="5875" spans="6:10" x14ac:dyDescent="0.25">
      <c r="F5875" s="18"/>
      <c r="G5875" s="18"/>
      <c r="H5875" s="252"/>
      <c r="I5875" s="18"/>
      <c r="J5875" s="18"/>
    </row>
    <row r="5876" spans="6:10" x14ac:dyDescent="0.25">
      <c r="F5876" s="18"/>
      <c r="G5876" s="18"/>
      <c r="H5876" s="252"/>
      <c r="I5876" s="18"/>
      <c r="J5876" s="18"/>
    </row>
    <row r="5877" spans="6:10" x14ac:dyDescent="0.25">
      <c r="F5877" s="18"/>
      <c r="G5877" s="18"/>
      <c r="H5877" s="252"/>
      <c r="I5877" s="18"/>
      <c r="J5877" s="18"/>
    </row>
    <row r="5878" spans="6:10" x14ac:dyDescent="0.25">
      <c r="F5878" s="18"/>
      <c r="G5878" s="18"/>
      <c r="H5878" s="252"/>
      <c r="I5878" s="18"/>
      <c r="J5878" s="18"/>
    </row>
    <row r="5879" spans="6:10" x14ac:dyDescent="0.25">
      <c r="F5879" s="18"/>
      <c r="G5879" s="18"/>
      <c r="H5879" s="252"/>
      <c r="I5879" s="18"/>
      <c r="J5879" s="18"/>
    </row>
    <row r="5880" spans="6:10" x14ac:dyDescent="0.25">
      <c r="F5880" s="18"/>
      <c r="G5880" s="18"/>
      <c r="H5880" s="252"/>
      <c r="I5880" s="18"/>
      <c r="J5880" s="18"/>
    </row>
    <row r="5881" spans="6:10" x14ac:dyDescent="0.25">
      <c r="F5881" s="18"/>
      <c r="G5881" s="18"/>
      <c r="H5881" s="252"/>
      <c r="I5881" s="18"/>
      <c r="J5881" s="18"/>
    </row>
    <row r="5882" spans="6:10" x14ac:dyDescent="0.25">
      <c r="F5882" s="18"/>
      <c r="G5882" s="18"/>
      <c r="H5882" s="252"/>
      <c r="I5882" s="18"/>
      <c r="J5882" s="18"/>
    </row>
    <row r="5883" spans="6:10" x14ac:dyDescent="0.25">
      <c r="F5883" s="18"/>
      <c r="G5883" s="18"/>
      <c r="H5883" s="252"/>
      <c r="I5883" s="18"/>
      <c r="J5883" s="18"/>
    </row>
    <row r="5884" spans="6:10" x14ac:dyDescent="0.25">
      <c r="F5884" s="18"/>
      <c r="G5884" s="18"/>
      <c r="H5884" s="252"/>
      <c r="I5884" s="18"/>
      <c r="J5884" s="18"/>
    </row>
    <row r="5885" spans="6:10" x14ac:dyDescent="0.25">
      <c r="F5885" s="18"/>
      <c r="G5885" s="18"/>
      <c r="H5885" s="252"/>
      <c r="I5885" s="18"/>
      <c r="J5885" s="18"/>
    </row>
    <row r="5886" spans="6:10" x14ac:dyDescent="0.25">
      <c r="F5886" s="18"/>
      <c r="G5886" s="18"/>
      <c r="H5886" s="252"/>
      <c r="I5886" s="18"/>
      <c r="J5886" s="18"/>
    </row>
    <row r="5887" spans="6:10" x14ac:dyDescent="0.25">
      <c r="F5887" s="18"/>
      <c r="G5887" s="18"/>
      <c r="H5887" s="252"/>
      <c r="I5887" s="18"/>
      <c r="J5887" s="18"/>
    </row>
    <row r="5888" spans="6:10" x14ac:dyDescent="0.25">
      <c r="F5888" s="18"/>
      <c r="G5888" s="18"/>
      <c r="H5888" s="252"/>
      <c r="I5888" s="18"/>
      <c r="J5888" s="18"/>
    </row>
    <row r="5889" spans="6:10" x14ac:dyDescent="0.25">
      <c r="F5889" s="18"/>
      <c r="G5889" s="18"/>
      <c r="H5889" s="252"/>
      <c r="I5889" s="18"/>
      <c r="J5889" s="18"/>
    </row>
    <row r="5890" spans="6:10" x14ac:dyDescent="0.25">
      <c r="F5890" s="18"/>
      <c r="G5890" s="18"/>
      <c r="H5890" s="252"/>
      <c r="I5890" s="18"/>
      <c r="J5890" s="18"/>
    </row>
    <row r="5891" spans="6:10" x14ac:dyDescent="0.25">
      <c r="F5891" s="18"/>
      <c r="G5891" s="18"/>
      <c r="H5891" s="252"/>
      <c r="I5891" s="18"/>
      <c r="J5891" s="18"/>
    </row>
    <row r="5892" spans="6:10" x14ac:dyDescent="0.25">
      <c r="F5892" s="18"/>
      <c r="G5892" s="18"/>
      <c r="H5892" s="252"/>
      <c r="I5892" s="18"/>
      <c r="J5892" s="18"/>
    </row>
    <row r="5893" spans="6:10" x14ac:dyDescent="0.25">
      <c r="F5893" s="18"/>
      <c r="G5893" s="18"/>
      <c r="H5893" s="252"/>
      <c r="I5893" s="18"/>
      <c r="J5893" s="18"/>
    </row>
    <row r="5894" spans="6:10" x14ac:dyDescent="0.25">
      <c r="F5894" s="18"/>
      <c r="G5894" s="18"/>
      <c r="H5894" s="252"/>
      <c r="I5894" s="18"/>
      <c r="J5894" s="18"/>
    </row>
    <row r="5895" spans="6:10" x14ac:dyDescent="0.25">
      <c r="F5895" s="18"/>
      <c r="G5895" s="18"/>
      <c r="H5895" s="252"/>
      <c r="I5895" s="18"/>
      <c r="J5895" s="18"/>
    </row>
    <row r="5896" spans="6:10" x14ac:dyDescent="0.25">
      <c r="F5896" s="18"/>
      <c r="G5896" s="18"/>
      <c r="H5896" s="252"/>
      <c r="I5896" s="18"/>
      <c r="J5896" s="18"/>
    </row>
    <row r="5897" spans="6:10" x14ac:dyDescent="0.25">
      <c r="F5897" s="18"/>
      <c r="G5897" s="18"/>
      <c r="H5897" s="252"/>
      <c r="I5897" s="18"/>
      <c r="J5897" s="18"/>
    </row>
    <row r="5898" spans="6:10" x14ac:dyDescent="0.25">
      <c r="F5898" s="18"/>
      <c r="G5898" s="18"/>
      <c r="H5898" s="252"/>
      <c r="I5898" s="18"/>
      <c r="J5898" s="18"/>
    </row>
    <row r="5899" spans="6:10" x14ac:dyDescent="0.25">
      <c r="F5899" s="18"/>
      <c r="G5899" s="18"/>
      <c r="H5899" s="252"/>
      <c r="I5899" s="18"/>
      <c r="J5899" s="18"/>
    </row>
    <row r="5900" spans="6:10" x14ac:dyDescent="0.25">
      <c r="F5900" s="18"/>
      <c r="G5900" s="18"/>
      <c r="H5900" s="252"/>
      <c r="I5900" s="18"/>
      <c r="J5900" s="18"/>
    </row>
    <row r="5901" spans="6:10" x14ac:dyDescent="0.25">
      <c r="F5901" s="18"/>
      <c r="G5901" s="18"/>
      <c r="H5901" s="252"/>
      <c r="I5901" s="18"/>
      <c r="J5901" s="18"/>
    </row>
    <row r="5902" spans="6:10" x14ac:dyDescent="0.25">
      <c r="F5902" s="18"/>
      <c r="G5902" s="18"/>
      <c r="H5902" s="252"/>
      <c r="I5902" s="18"/>
      <c r="J5902" s="18"/>
    </row>
    <row r="5903" spans="6:10" x14ac:dyDescent="0.25">
      <c r="F5903" s="18"/>
      <c r="G5903" s="18"/>
      <c r="H5903" s="252"/>
      <c r="I5903" s="18"/>
      <c r="J5903" s="18"/>
    </row>
    <row r="5904" spans="6:10" x14ac:dyDescent="0.25">
      <c r="F5904" s="18"/>
      <c r="G5904" s="18"/>
      <c r="H5904" s="252"/>
      <c r="I5904" s="18"/>
      <c r="J5904" s="18"/>
    </row>
    <row r="5905" spans="6:10" x14ac:dyDescent="0.25">
      <c r="F5905" s="18"/>
      <c r="G5905" s="18"/>
      <c r="H5905" s="252"/>
      <c r="I5905" s="18"/>
      <c r="J5905" s="18"/>
    </row>
    <row r="5906" spans="6:10" x14ac:dyDescent="0.25">
      <c r="F5906" s="18"/>
      <c r="G5906" s="18"/>
      <c r="H5906" s="252"/>
      <c r="I5906" s="18"/>
      <c r="J5906" s="18"/>
    </row>
    <row r="5907" spans="6:10" x14ac:dyDescent="0.25">
      <c r="F5907" s="18"/>
      <c r="G5907" s="18"/>
      <c r="H5907" s="252"/>
      <c r="I5907" s="18"/>
      <c r="J5907" s="18"/>
    </row>
    <row r="5908" spans="6:10" x14ac:dyDescent="0.25">
      <c r="F5908" s="18"/>
      <c r="G5908" s="18"/>
      <c r="H5908" s="252"/>
      <c r="I5908" s="18"/>
      <c r="J5908" s="18"/>
    </row>
    <row r="5909" spans="6:10" x14ac:dyDescent="0.25">
      <c r="F5909" s="18"/>
      <c r="G5909" s="18"/>
      <c r="H5909" s="252"/>
      <c r="I5909" s="18"/>
      <c r="J5909" s="18"/>
    </row>
    <row r="5910" spans="6:10" x14ac:dyDescent="0.25">
      <c r="F5910" s="18"/>
      <c r="G5910" s="18"/>
      <c r="H5910" s="252"/>
      <c r="I5910" s="18"/>
      <c r="J5910" s="18"/>
    </row>
    <row r="5911" spans="6:10" x14ac:dyDescent="0.25">
      <c r="F5911" s="18"/>
      <c r="G5911" s="18"/>
      <c r="H5911" s="252"/>
      <c r="I5911" s="18"/>
      <c r="J5911" s="18"/>
    </row>
    <row r="5912" spans="6:10" x14ac:dyDescent="0.25">
      <c r="F5912" s="18"/>
      <c r="G5912" s="18"/>
      <c r="H5912" s="252"/>
      <c r="I5912" s="18"/>
      <c r="J5912" s="18"/>
    </row>
    <row r="5913" spans="6:10" x14ac:dyDescent="0.25">
      <c r="F5913" s="18"/>
      <c r="G5913" s="18"/>
      <c r="H5913" s="252"/>
      <c r="I5913" s="18"/>
      <c r="J5913" s="18"/>
    </row>
    <row r="5914" spans="6:10" x14ac:dyDescent="0.25">
      <c r="F5914" s="18"/>
      <c r="G5914" s="18"/>
      <c r="H5914" s="252"/>
      <c r="I5914" s="18"/>
      <c r="J5914" s="18"/>
    </row>
    <row r="5915" spans="6:10" x14ac:dyDescent="0.25">
      <c r="F5915" s="18"/>
      <c r="G5915" s="18"/>
      <c r="H5915" s="252"/>
      <c r="I5915" s="18"/>
      <c r="J5915" s="18"/>
    </row>
    <row r="5916" spans="6:10" x14ac:dyDescent="0.25">
      <c r="F5916" s="18"/>
      <c r="G5916" s="18"/>
      <c r="H5916" s="252"/>
      <c r="I5916" s="18"/>
      <c r="J5916" s="18"/>
    </row>
    <row r="5917" spans="6:10" x14ac:dyDescent="0.25">
      <c r="F5917" s="18"/>
      <c r="G5917" s="18"/>
      <c r="H5917" s="252"/>
      <c r="I5917" s="18"/>
      <c r="J5917" s="18"/>
    </row>
    <row r="5918" spans="6:10" x14ac:dyDescent="0.25">
      <c r="F5918" s="18"/>
      <c r="G5918" s="18"/>
      <c r="H5918" s="252"/>
      <c r="I5918" s="18"/>
      <c r="J5918" s="18"/>
    </row>
    <row r="5919" spans="6:10" x14ac:dyDescent="0.25">
      <c r="F5919" s="18"/>
      <c r="G5919" s="18"/>
      <c r="H5919" s="252"/>
      <c r="I5919" s="18"/>
      <c r="J5919" s="18"/>
    </row>
    <row r="5920" spans="6:10" x14ac:dyDescent="0.25">
      <c r="F5920" s="18"/>
      <c r="G5920" s="18"/>
      <c r="H5920" s="252"/>
      <c r="I5920" s="18"/>
      <c r="J5920" s="18"/>
    </row>
    <row r="5921" spans="6:10" x14ac:dyDescent="0.25">
      <c r="F5921" s="18"/>
      <c r="G5921" s="18"/>
      <c r="H5921" s="252"/>
      <c r="I5921" s="18"/>
      <c r="J5921" s="18"/>
    </row>
    <row r="5922" spans="6:10" x14ac:dyDescent="0.25">
      <c r="F5922" s="18"/>
      <c r="G5922" s="18"/>
      <c r="H5922" s="252"/>
      <c r="I5922" s="18"/>
      <c r="J5922" s="18"/>
    </row>
    <row r="5923" spans="6:10" x14ac:dyDescent="0.25">
      <c r="F5923" s="18"/>
      <c r="G5923" s="18"/>
      <c r="H5923" s="252"/>
      <c r="I5923" s="18"/>
      <c r="J5923" s="18"/>
    </row>
    <row r="5924" spans="6:10" x14ac:dyDescent="0.25">
      <c r="F5924" s="18"/>
      <c r="G5924" s="18"/>
      <c r="H5924" s="252"/>
      <c r="I5924" s="18"/>
      <c r="J5924" s="18"/>
    </row>
    <row r="5925" spans="6:10" x14ac:dyDescent="0.25">
      <c r="F5925" s="18"/>
      <c r="G5925" s="18"/>
      <c r="H5925" s="252"/>
      <c r="I5925" s="18"/>
      <c r="J5925" s="18"/>
    </row>
    <row r="5926" spans="6:10" x14ac:dyDescent="0.25">
      <c r="F5926" s="18"/>
      <c r="G5926" s="18"/>
      <c r="H5926" s="252"/>
      <c r="I5926" s="18"/>
      <c r="J5926" s="18"/>
    </row>
    <row r="5927" spans="6:10" x14ac:dyDescent="0.25">
      <c r="F5927" s="18"/>
      <c r="G5927" s="18"/>
      <c r="H5927" s="252"/>
      <c r="I5927" s="18"/>
      <c r="J5927" s="18"/>
    </row>
    <row r="5928" spans="6:10" x14ac:dyDescent="0.25">
      <c r="F5928" s="18"/>
      <c r="G5928" s="18"/>
      <c r="H5928" s="252"/>
      <c r="I5928" s="18"/>
      <c r="J5928" s="18"/>
    </row>
    <row r="5929" spans="6:10" x14ac:dyDescent="0.25">
      <c r="F5929" s="18"/>
      <c r="G5929" s="18"/>
      <c r="H5929" s="252"/>
      <c r="I5929" s="18"/>
      <c r="J5929" s="18"/>
    </row>
    <row r="5930" spans="6:10" x14ac:dyDescent="0.25">
      <c r="F5930" s="18"/>
      <c r="G5930" s="18"/>
      <c r="H5930" s="252"/>
      <c r="I5930" s="18"/>
      <c r="J5930" s="18"/>
    </row>
    <row r="5931" spans="6:10" x14ac:dyDescent="0.25">
      <c r="F5931" s="18"/>
      <c r="G5931" s="18"/>
      <c r="H5931" s="252"/>
      <c r="I5931" s="18"/>
      <c r="J5931" s="18"/>
    </row>
    <row r="5932" spans="6:10" x14ac:dyDescent="0.25">
      <c r="F5932" s="18"/>
      <c r="G5932" s="18"/>
      <c r="H5932" s="252"/>
      <c r="I5932" s="18"/>
      <c r="J5932" s="18"/>
    </row>
    <row r="5933" spans="6:10" x14ac:dyDescent="0.25">
      <c r="F5933" s="18"/>
      <c r="G5933" s="18"/>
      <c r="H5933" s="252"/>
      <c r="I5933" s="18"/>
      <c r="J5933" s="18"/>
    </row>
    <row r="5934" spans="6:10" x14ac:dyDescent="0.25">
      <c r="F5934" s="18"/>
      <c r="G5934" s="18"/>
      <c r="H5934" s="252"/>
      <c r="I5934" s="18"/>
      <c r="J5934" s="18"/>
    </row>
    <row r="5935" spans="6:10" x14ac:dyDescent="0.25">
      <c r="F5935" s="18"/>
      <c r="G5935" s="18"/>
      <c r="H5935" s="252"/>
      <c r="I5935" s="18"/>
      <c r="J5935" s="18"/>
    </row>
    <row r="5936" spans="6:10" x14ac:dyDescent="0.25">
      <c r="F5936" s="18"/>
      <c r="G5936" s="18"/>
      <c r="H5936" s="252"/>
      <c r="I5936" s="18"/>
      <c r="J5936" s="18"/>
    </row>
    <row r="5937" spans="6:10" x14ac:dyDescent="0.25">
      <c r="F5937" s="18"/>
      <c r="G5937" s="18"/>
      <c r="H5937" s="252"/>
      <c r="I5937" s="18"/>
      <c r="J5937" s="18"/>
    </row>
    <row r="5938" spans="6:10" x14ac:dyDescent="0.25">
      <c r="F5938" s="18"/>
      <c r="G5938" s="18"/>
      <c r="H5938" s="252"/>
      <c r="I5938" s="18"/>
      <c r="J5938" s="18"/>
    </row>
    <row r="5939" spans="6:10" x14ac:dyDescent="0.25">
      <c r="F5939" s="18"/>
      <c r="G5939" s="18"/>
      <c r="H5939" s="252"/>
      <c r="I5939" s="18"/>
      <c r="J5939" s="18"/>
    </row>
    <row r="5940" spans="6:10" x14ac:dyDescent="0.25">
      <c r="F5940" s="18"/>
      <c r="G5940" s="18"/>
      <c r="H5940" s="252"/>
      <c r="I5940" s="18"/>
      <c r="J5940" s="18"/>
    </row>
    <row r="5941" spans="6:10" x14ac:dyDescent="0.25">
      <c r="F5941" s="18"/>
      <c r="G5941" s="18"/>
      <c r="H5941" s="252"/>
      <c r="I5941" s="18"/>
      <c r="J5941" s="18"/>
    </row>
    <row r="5942" spans="6:10" x14ac:dyDescent="0.25">
      <c r="F5942" s="18"/>
      <c r="G5942" s="18"/>
      <c r="H5942" s="252"/>
      <c r="I5942" s="18"/>
      <c r="J5942" s="18"/>
    </row>
    <row r="5943" spans="6:10" x14ac:dyDescent="0.25">
      <c r="F5943" s="18"/>
      <c r="G5943" s="18"/>
      <c r="H5943" s="252"/>
      <c r="I5943" s="18"/>
      <c r="J5943" s="18"/>
    </row>
    <row r="5944" spans="6:10" x14ac:dyDescent="0.25">
      <c r="F5944" s="18"/>
      <c r="G5944" s="18"/>
      <c r="H5944" s="252"/>
      <c r="I5944" s="18"/>
      <c r="J5944" s="18"/>
    </row>
    <row r="5945" spans="6:10" x14ac:dyDescent="0.25">
      <c r="F5945" s="18"/>
      <c r="G5945" s="18"/>
      <c r="H5945" s="252"/>
      <c r="I5945" s="18"/>
      <c r="J5945" s="18"/>
    </row>
    <row r="5946" spans="6:10" x14ac:dyDescent="0.25">
      <c r="F5946" s="18"/>
      <c r="G5946" s="18"/>
      <c r="H5946" s="252"/>
      <c r="I5946" s="18"/>
      <c r="J5946" s="18"/>
    </row>
    <row r="5947" spans="6:10" x14ac:dyDescent="0.25">
      <c r="F5947" s="18"/>
      <c r="G5947" s="18"/>
      <c r="H5947" s="252"/>
      <c r="I5947" s="18"/>
      <c r="J5947" s="18"/>
    </row>
    <row r="5948" spans="6:10" x14ac:dyDescent="0.25">
      <c r="F5948" s="18"/>
      <c r="G5948" s="18"/>
      <c r="H5948" s="252"/>
      <c r="I5948" s="18"/>
      <c r="J5948" s="18"/>
    </row>
    <row r="5949" spans="6:10" x14ac:dyDescent="0.25">
      <c r="F5949" s="18"/>
      <c r="G5949" s="18"/>
      <c r="H5949" s="252"/>
      <c r="I5949" s="18"/>
      <c r="J5949" s="18"/>
    </row>
    <row r="5950" spans="6:10" x14ac:dyDescent="0.25">
      <c r="F5950" s="18"/>
      <c r="G5950" s="18"/>
      <c r="H5950" s="252"/>
      <c r="I5950" s="18"/>
      <c r="J5950" s="18"/>
    </row>
    <row r="5951" spans="6:10" x14ac:dyDescent="0.25">
      <c r="F5951" s="18"/>
      <c r="G5951" s="18"/>
      <c r="H5951" s="252"/>
      <c r="I5951" s="18"/>
      <c r="J5951" s="18"/>
    </row>
    <row r="5952" spans="6:10" x14ac:dyDescent="0.25">
      <c r="F5952" s="18"/>
      <c r="G5952" s="18"/>
      <c r="H5952" s="252"/>
      <c r="I5952" s="18"/>
      <c r="J5952" s="18"/>
    </row>
    <row r="5953" spans="6:10" x14ac:dyDescent="0.25">
      <c r="F5953" s="18"/>
      <c r="G5953" s="18"/>
      <c r="H5953" s="252"/>
      <c r="I5953" s="18"/>
      <c r="J5953" s="18"/>
    </row>
    <row r="5954" spans="6:10" x14ac:dyDescent="0.25">
      <c r="F5954" s="18"/>
      <c r="G5954" s="18"/>
      <c r="H5954" s="252"/>
      <c r="I5954" s="18"/>
      <c r="J5954" s="18"/>
    </row>
    <row r="5955" spans="6:10" x14ac:dyDescent="0.25">
      <c r="F5955" s="18"/>
      <c r="G5955" s="18"/>
      <c r="H5955" s="252"/>
      <c r="I5955" s="18"/>
      <c r="J5955" s="18"/>
    </row>
    <row r="5956" spans="6:10" x14ac:dyDescent="0.25">
      <c r="F5956" s="18"/>
      <c r="G5956" s="18"/>
      <c r="H5956" s="252"/>
      <c r="I5956" s="18"/>
      <c r="J5956" s="18"/>
    </row>
    <row r="5957" spans="6:10" x14ac:dyDescent="0.25">
      <c r="F5957" s="18"/>
      <c r="G5957" s="18"/>
      <c r="H5957" s="252"/>
      <c r="I5957" s="18"/>
      <c r="J5957" s="18"/>
    </row>
    <row r="5958" spans="6:10" x14ac:dyDescent="0.25">
      <c r="F5958" s="18"/>
      <c r="G5958" s="18"/>
      <c r="H5958" s="252"/>
      <c r="I5958" s="18"/>
      <c r="J5958" s="18"/>
    </row>
    <row r="5959" spans="6:10" x14ac:dyDescent="0.25">
      <c r="F5959" s="18"/>
      <c r="G5959" s="18"/>
      <c r="H5959" s="252"/>
      <c r="I5959" s="18"/>
      <c r="J5959" s="18"/>
    </row>
    <row r="5960" spans="6:10" x14ac:dyDescent="0.25">
      <c r="F5960" s="18"/>
      <c r="G5960" s="18"/>
      <c r="H5960" s="252"/>
      <c r="I5960" s="18"/>
      <c r="J5960" s="18"/>
    </row>
    <row r="5961" spans="6:10" x14ac:dyDescent="0.25">
      <c r="F5961" s="18"/>
      <c r="G5961" s="18"/>
      <c r="H5961" s="252"/>
      <c r="I5961" s="18"/>
      <c r="J5961" s="18"/>
    </row>
    <row r="5962" spans="6:10" x14ac:dyDescent="0.25">
      <c r="F5962" s="18"/>
      <c r="G5962" s="18"/>
      <c r="H5962" s="252"/>
      <c r="I5962" s="18"/>
      <c r="J5962" s="18"/>
    </row>
    <row r="5963" spans="6:10" x14ac:dyDescent="0.25">
      <c r="F5963" s="18"/>
      <c r="G5963" s="18"/>
      <c r="H5963" s="252"/>
      <c r="I5963" s="18"/>
      <c r="J5963" s="18"/>
    </row>
    <row r="5964" spans="6:10" x14ac:dyDescent="0.25">
      <c r="F5964" s="18"/>
      <c r="G5964" s="18"/>
      <c r="H5964" s="252"/>
      <c r="I5964" s="18"/>
      <c r="J5964" s="18"/>
    </row>
    <row r="5965" spans="6:10" x14ac:dyDescent="0.25">
      <c r="F5965" s="18"/>
      <c r="G5965" s="18"/>
      <c r="H5965" s="252"/>
      <c r="I5965" s="18"/>
      <c r="J5965" s="18"/>
    </row>
    <row r="5966" spans="6:10" x14ac:dyDescent="0.25">
      <c r="F5966" s="18"/>
      <c r="G5966" s="18"/>
      <c r="H5966" s="252"/>
      <c r="I5966" s="18"/>
      <c r="J5966" s="18"/>
    </row>
    <row r="5967" spans="6:10" x14ac:dyDescent="0.25">
      <c r="F5967" s="18"/>
      <c r="G5967" s="18"/>
      <c r="H5967" s="252"/>
      <c r="I5967" s="18"/>
      <c r="J5967" s="18"/>
    </row>
    <row r="5968" spans="6:10" x14ac:dyDescent="0.25">
      <c r="F5968" s="18"/>
      <c r="G5968" s="18"/>
      <c r="H5968" s="252"/>
      <c r="I5968" s="18"/>
      <c r="J5968" s="18"/>
    </row>
    <row r="5969" spans="6:10" x14ac:dyDescent="0.25">
      <c r="F5969" s="18"/>
      <c r="G5969" s="18"/>
      <c r="H5969" s="252"/>
      <c r="I5969" s="18"/>
      <c r="J5969" s="18"/>
    </row>
    <row r="5970" spans="6:10" x14ac:dyDescent="0.25">
      <c r="F5970" s="18"/>
      <c r="G5970" s="18"/>
      <c r="H5970" s="252"/>
      <c r="I5970" s="18"/>
      <c r="J5970" s="18"/>
    </row>
    <row r="5971" spans="6:10" x14ac:dyDescent="0.25">
      <c r="F5971" s="18"/>
      <c r="G5971" s="18"/>
      <c r="H5971" s="252"/>
      <c r="I5971" s="18"/>
      <c r="J5971" s="18"/>
    </row>
    <row r="5972" spans="6:10" x14ac:dyDescent="0.25">
      <c r="F5972" s="18"/>
      <c r="G5972" s="18"/>
      <c r="H5972" s="252"/>
      <c r="I5972" s="18"/>
      <c r="J5972" s="18"/>
    </row>
    <row r="5973" spans="6:10" x14ac:dyDescent="0.25">
      <c r="F5973" s="18"/>
      <c r="G5973" s="18"/>
      <c r="H5973" s="252"/>
      <c r="I5973" s="18"/>
      <c r="J5973" s="18"/>
    </row>
    <row r="5974" spans="6:10" x14ac:dyDescent="0.25">
      <c r="F5974" s="18"/>
      <c r="G5974" s="18"/>
      <c r="H5974" s="252"/>
      <c r="I5974" s="18"/>
      <c r="J5974" s="18"/>
    </row>
    <row r="5975" spans="6:10" x14ac:dyDescent="0.25">
      <c r="F5975" s="18"/>
      <c r="G5975" s="18"/>
      <c r="H5975" s="252"/>
      <c r="I5975" s="18"/>
      <c r="J5975" s="18"/>
    </row>
    <row r="5976" spans="6:10" x14ac:dyDescent="0.25">
      <c r="F5976" s="18"/>
      <c r="G5976" s="18"/>
      <c r="H5976" s="252"/>
      <c r="I5976" s="18"/>
      <c r="J5976" s="18"/>
    </row>
    <row r="5977" spans="6:10" x14ac:dyDescent="0.25">
      <c r="F5977" s="18"/>
      <c r="G5977" s="18"/>
      <c r="H5977" s="252"/>
      <c r="I5977" s="18"/>
      <c r="J5977" s="18"/>
    </row>
    <row r="5978" spans="6:10" x14ac:dyDescent="0.25">
      <c r="F5978" s="18"/>
      <c r="G5978" s="18"/>
      <c r="H5978" s="252"/>
      <c r="I5978" s="18"/>
      <c r="J5978" s="18"/>
    </row>
    <row r="5979" spans="6:10" x14ac:dyDescent="0.25">
      <c r="F5979" s="18"/>
      <c r="G5979" s="18"/>
      <c r="H5979" s="252"/>
      <c r="I5979" s="18"/>
      <c r="J5979" s="18"/>
    </row>
    <row r="5980" spans="6:10" x14ac:dyDescent="0.25">
      <c r="F5980" s="18"/>
      <c r="G5980" s="18"/>
      <c r="H5980" s="252"/>
      <c r="I5980" s="18"/>
      <c r="J5980" s="18"/>
    </row>
    <row r="5981" spans="6:10" x14ac:dyDescent="0.25">
      <c r="F5981" s="18"/>
      <c r="G5981" s="18"/>
      <c r="H5981" s="252"/>
      <c r="I5981" s="18"/>
      <c r="J5981" s="18"/>
    </row>
    <row r="5982" spans="6:10" x14ac:dyDescent="0.25">
      <c r="F5982" s="18"/>
      <c r="G5982" s="18"/>
      <c r="H5982" s="252"/>
      <c r="I5982" s="18"/>
      <c r="J5982" s="18"/>
    </row>
    <row r="5983" spans="6:10" x14ac:dyDescent="0.25">
      <c r="F5983" s="18"/>
      <c r="G5983" s="18"/>
      <c r="H5983" s="252"/>
      <c r="I5983" s="18"/>
      <c r="J5983" s="18"/>
    </row>
    <row r="5984" spans="6:10" x14ac:dyDescent="0.25">
      <c r="F5984" s="18"/>
      <c r="G5984" s="18"/>
      <c r="H5984" s="252"/>
      <c r="I5984" s="18"/>
      <c r="J5984" s="18"/>
    </row>
    <row r="5985" spans="6:10" x14ac:dyDescent="0.25">
      <c r="F5985" s="18"/>
      <c r="G5985" s="18"/>
      <c r="H5985" s="252"/>
      <c r="I5985" s="18"/>
      <c r="J5985" s="18"/>
    </row>
    <row r="5986" spans="6:10" x14ac:dyDescent="0.25">
      <c r="F5986" s="18"/>
      <c r="G5986" s="18"/>
      <c r="H5986" s="252"/>
      <c r="I5986" s="18"/>
      <c r="J5986" s="18"/>
    </row>
    <row r="5987" spans="6:10" x14ac:dyDescent="0.25">
      <c r="F5987" s="18"/>
      <c r="G5987" s="18"/>
      <c r="H5987" s="252"/>
      <c r="I5987" s="18"/>
      <c r="J5987" s="18"/>
    </row>
    <row r="5988" spans="6:10" x14ac:dyDescent="0.25">
      <c r="F5988" s="18"/>
      <c r="G5988" s="18"/>
      <c r="H5988" s="252"/>
      <c r="I5988" s="18"/>
      <c r="J5988" s="18"/>
    </row>
    <row r="5989" spans="6:10" x14ac:dyDescent="0.25">
      <c r="F5989" s="18"/>
      <c r="G5989" s="18"/>
      <c r="H5989" s="252"/>
      <c r="I5989" s="18"/>
      <c r="J5989" s="18"/>
    </row>
    <row r="5990" spans="6:10" x14ac:dyDescent="0.25">
      <c r="F5990" s="18"/>
      <c r="G5990" s="18"/>
      <c r="H5990" s="252"/>
      <c r="I5990" s="18"/>
      <c r="J5990" s="18"/>
    </row>
    <row r="5991" spans="6:10" x14ac:dyDescent="0.25">
      <c r="F5991" s="18"/>
      <c r="G5991" s="18"/>
      <c r="H5991" s="252"/>
      <c r="I5991" s="18"/>
      <c r="J5991" s="18"/>
    </row>
    <row r="5992" spans="6:10" x14ac:dyDescent="0.25">
      <c r="F5992" s="18"/>
      <c r="G5992" s="18"/>
      <c r="H5992" s="252"/>
      <c r="I5992" s="18"/>
      <c r="J5992" s="18"/>
    </row>
    <row r="5993" spans="6:10" x14ac:dyDescent="0.25">
      <c r="F5993" s="18"/>
      <c r="G5993" s="18"/>
      <c r="H5993" s="252"/>
      <c r="I5993" s="18"/>
      <c r="J5993" s="18"/>
    </row>
    <row r="5994" spans="6:10" x14ac:dyDescent="0.25">
      <c r="F5994" s="18"/>
      <c r="G5994" s="18"/>
      <c r="H5994" s="252"/>
      <c r="I5994" s="18"/>
      <c r="J5994" s="18"/>
    </row>
    <row r="5995" spans="6:10" x14ac:dyDescent="0.25">
      <c r="F5995" s="18"/>
      <c r="G5995" s="18"/>
      <c r="H5995" s="252"/>
      <c r="I5995" s="18"/>
      <c r="J5995" s="18"/>
    </row>
    <row r="5996" spans="6:10" x14ac:dyDescent="0.25">
      <c r="F5996" s="18"/>
      <c r="G5996" s="18"/>
      <c r="H5996" s="252"/>
      <c r="I5996" s="18"/>
      <c r="J5996" s="18"/>
    </row>
    <row r="5997" spans="6:10" x14ac:dyDescent="0.25">
      <c r="F5997" s="18"/>
      <c r="G5997" s="18"/>
      <c r="H5997" s="252"/>
      <c r="I5997" s="18"/>
      <c r="J5997" s="18"/>
    </row>
    <row r="5998" spans="6:10" x14ac:dyDescent="0.25">
      <c r="F5998" s="18"/>
      <c r="G5998" s="18"/>
      <c r="H5998" s="252"/>
      <c r="I5998" s="18"/>
      <c r="J5998" s="18"/>
    </row>
    <row r="5999" spans="6:10" x14ac:dyDescent="0.25">
      <c r="F5999" s="18"/>
      <c r="G5999" s="18"/>
      <c r="H5999" s="252"/>
      <c r="I5999" s="18"/>
      <c r="J5999" s="18"/>
    </row>
    <row r="6000" spans="6:10" x14ac:dyDescent="0.25">
      <c r="F6000" s="18"/>
      <c r="G6000" s="18"/>
      <c r="H6000" s="252"/>
      <c r="I6000" s="18"/>
      <c r="J6000" s="18"/>
    </row>
    <row r="6001" spans="6:10" x14ac:dyDescent="0.25">
      <c r="F6001" s="18"/>
      <c r="G6001" s="18"/>
      <c r="H6001" s="252"/>
      <c r="I6001" s="18"/>
      <c r="J6001" s="18"/>
    </row>
    <row r="6002" spans="6:10" x14ac:dyDescent="0.25">
      <c r="F6002" s="18"/>
      <c r="G6002" s="18"/>
      <c r="H6002" s="252"/>
      <c r="I6002" s="18"/>
      <c r="J6002" s="18"/>
    </row>
    <row r="6003" spans="6:10" x14ac:dyDescent="0.25">
      <c r="F6003" s="18"/>
      <c r="G6003" s="18"/>
      <c r="H6003" s="252"/>
      <c r="I6003" s="18"/>
      <c r="J6003" s="18"/>
    </row>
    <row r="6004" spans="6:10" x14ac:dyDescent="0.25">
      <c r="F6004" s="18"/>
      <c r="G6004" s="18"/>
      <c r="H6004" s="252"/>
      <c r="I6004" s="18"/>
      <c r="J6004" s="18"/>
    </row>
    <row r="6005" spans="6:10" x14ac:dyDescent="0.25">
      <c r="F6005" s="18"/>
      <c r="G6005" s="18"/>
      <c r="H6005" s="252"/>
      <c r="I6005" s="18"/>
      <c r="J6005" s="18"/>
    </row>
    <row r="6006" spans="6:10" x14ac:dyDescent="0.25">
      <c r="F6006" s="18"/>
      <c r="G6006" s="18"/>
      <c r="H6006" s="252"/>
      <c r="I6006" s="18"/>
      <c r="J6006" s="18"/>
    </row>
    <row r="6007" spans="6:10" x14ac:dyDescent="0.25">
      <c r="F6007" s="18"/>
      <c r="G6007" s="18"/>
      <c r="H6007" s="252"/>
      <c r="I6007" s="18"/>
      <c r="J6007" s="18"/>
    </row>
    <row r="6008" spans="6:10" x14ac:dyDescent="0.25">
      <c r="F6008" s="18"/>
      <c r="G6008" s="18"/>
      <c r="H6008" s="252"/>
      <c r="I6008" s="18"/>
      <c r="J6008" s="18"/>
    </row>
    <row r="6009" spans="6:10" x14ac:dyDescent="0.25">
      <c r="F6009" s="18"/>
      <c r="G6009" s="18"/>
      <c r="H6009" s="252"/>
      <c r="I6009" s="18"/>
      <c r="J6009" s="18"/>
    </row>
    <row r="6010" spans="6:10" x14ac:dyDescent="0.25">
      <c r="F6010" s="18"/>
      <c r="G6010" s="18"/>
      <c r="H6010" s="252"/>
      <c r="I6010" s="18"/>
      <c r="J6010" s="18"/>
    </row>
    <row r="6011" spans="6:10" x14ac:dyDescent="0.25">
      <c r="F6011" s="18"/>
      <c r="G6011" s="18"/>
      <c r="H6011" s="252"/>
      <c r="I6011" s="18"/>
      <c r="J6011" s="18"/>
    </row>
    <row r="6012" spans="6:10" x14ac:dyDescent="0.25">
      <c r="F6012" s="18"/>
      <c r="G6012" s="18"/>
      <c r="H6012" s="252"/>
      <c r="I6012" s="18"/>
      <c r="J6012" s="18"/>
    </row>
    <row r="6013" spans="6:10" x14ac:dyDescent="0.25">
      <c r="F6013" s="18"/>
      <c r="G6013" s="18"/>
      <c r="H6013" s="252"/>
      <c r="I6013" s="18"/>
      <c r="J6013" s="18"/>
    </row>
    <row r="6014" spans="6:10" x14ac:dyDescent="0.25">
      <c r="F6014" s="18"/>
      <c r="G6014" s="18"/>
      <c r="H6014" s="252"/>
      <c r="I6014" s="18"/>
      <c r="J6014" s="18"/>
    </row>
    <row r="6015" spans="6:10" x14ac:dyDescent="0.25">
      <c r="F6015" s="18"/>
      <c r="G6015" s="18"/>
      <c r="H6015" s="252"/>
      <c r="I6015" s="18"/>
      <c r="J6015" s="18"/>
    </row>
    <row r="6016" spans="6:10" x14ac:dyDescent="0.25">
      <c r="F6016" s="18"/>
      <c r="G6016" s="18"/>
      <c r="H6016" s="252"/>
      <c r="I6016" s="18"/>
      <c r="J6016" s="18"/>
    </row>
    <row r="6017" spans="6:10" x14ac:dyDescent="0.25">
      <c r="F6017" s="18"/>
      <c r="G6017" s="18"/>
      <c r="H6017" s="252"/>
      <c r="I6017" s="18"/>
      <c r="J6017" s="18"/>
    </row>
    <row r="6018" spans="6:10" x14ac:dyDescent="0.25">
      <c r="F6018" s="18"/>
      <c r="G6018" s="18"/>
      <c r="H6018" s="252"/>
      <c r="I6018" s="18"/>
      <c r="J6018" s="18"/>
    </row>
    <row r="6019" spans="6:10" x14ac:dyDescent="0.25">
      <c r="F6019" s="18"/>
      <c r="G6019" s="18"/>
      <c r="H6019" s="252"/>
      <c r="I6019" s="18"/>
      <c r="J6019" s="18"/>
    </row>
    <row r="6020" spans="6:10" x14ac:dyDescent="0.25">
      <c r="F6020" s="18"/>
      <c r="G6020" s="18"/>
      <c r="H6020" s="252"/>
      <c r="I6020" s="18"/>
      <c r="J6020" s="18"/>
    </row>
    <row r="6021" spans="6:10" x14ac:dyDescent="0.25">
      <c r="F6021" s="18"/>
      <c r="G6021" s="18"/>
      <c r="H6021" s="252"/>
      <c r="I6021" s="18"/>
      <c r="J6021" s="18"/>
    </row>
    <row r="6022" spans="6:10" x14ac:dyDescent="0.25">
      <c r="F6022" s="18"/>
      <c r="G6022" s="18"/>
      <c r="H6022" s="252"/>
      <c r="I6022" s="18"/>
      <c r="J6022" s="18"/>
    </row>
    <row r="6023" spans="6:10" x14ac:dyDescent="0.25">
      <c r="F6023" s="18"/>
      <c r="G6023" s="18"/>
      <c r="H6023" s="252"/>
      <c r="I6023" s="18"/>
      <c r="J6023" s="18"/>
    </row>
    <row r="6024" spans="6:10" x14ac:dyDescent="0.25">
      <c r="F6024" s="18"/>
      <c r="G6024" s="18"/>
      <c r="H6024" s="252"/>
      <c r="I6024" s="18"/>
      <c r="J6024" s="18"/>
    </row>
    <row r="6025" spans="6:10" x14ac:dyDescent="0.25">
      <c r="F6025" s="18"/>
      <c r="G6025" s="18"/>
      <c r="H6025" s="252"/>
      <c r="I6025" s="18"/>
      <c r="J6025" s="18"/>
    </row>
    <row r="6026" spans="6:10" x14ac:dyDescent="0.25">
      <c r="F6026" s="18"/>
      <c r="G6026" s="18"/>
      <c r="H6026" s="252"/>
      <c r="I6026" s="18"/>
      <c r="J6026" s="18"/>
    </row>
    <row r="6027" spans="6:10" x14ac:dyDescent="0.25">
      <c r="F6027" s="18"/>
      <c r="G6027" s="18"/>
      <c r="H6027" s="252"/>
      <c r="I6027" s="18"/>
      <c r="J6027" s="18"/>
    </row>
    <row r="6028" spans="6:10" x14ac:dyDescent="0.25">
      <c r="F6028" s="18"/>
      <c r="G6028" s="18"/>
      <c r="H6028" s="252"/>
      <c r="I6028" s="18"/>
      <c r="J6028" s="18"/>
    </row>
    <row r="6029" spans="6:10" x14ac:dyDescent="0.25">
      <c r="F6029" s="18"/>
      <c r="G6029" s="18"/>
      <c r="H6029" s="252"/>
      <c r="I6029" s="18"/>
      <c r="J6029" s="18"/>
    </row>
    <row r="6030" spans="6:10" x14ac:dyDescent="0.25">
      <c r="F6030" s="18"/>
      <c r="G6030" s="18"/>
      <c r="H6030" s="252"/>
      <c r="I6030" s="18"/>
      <c r="J6030" s="18"/>
    </row>
    <row r="6031" spans="6:10" x14ac:dyDescent="0.25">
      <c r="F6031" s="18"/>
      <c r="G6031" s="18"/>
      <c r="H6031" s="252"/>
      <c r="I6031" s="18"/>
      <c r="J6031" s="18"/>
    </row>
    <row r="6032" spans="6:10" x14ac:dyDescent="0.25">
      <c r="F6032" s="18"/>
      <c r="G6032" s="18"/>
      <c r="H6032" s="252"/>
      <c r="I6032" s="18"/>
      <c r="J6032" s="18"/>
    </row>
    <row r="6033" spans="6:10" x14ac:dyDescent="0.25">
      <c r="F6033" s="18"/>
      <c r="G6033" s="18"/>
      <c r="H6033" s="252"/>
      <c r="I6033" s="18"/>
      <c r="J6033" s="18"/>
    </row>
    <row r="6034" spans="6:10" x14ac:dyDescent="0.25">
      <c r="F6034" s="18"/>
      <c r="G6034" s="18"/>
      <c r="H6034" s="252"/>
      <c r="I6034" s="18"/>
      <c r="J6034" s="18"/>
    </row>
    <row r="6035" spans="6:10" x14ac:dyDescent="0.25">
      <c r="F6035" s="18"/>
      <c r="G6035" s="18"/>
      <c r="H6035" s="252"/>
      <c r="I6035" s="18"/>
      <c r="J6035" s="18"/>
    </row>
    <row r="6036" spans="6:10" x14ac:dyDescent="0.25">
      <c r="F6036" s="18"/>
      <c r="G6036" s="18"/>
      <c r="H6036" s="252"/>
      <c r="I6036" s="18"/>
      <c r="J6036" s="18"/>
    </row>
    <row r="6037" spans="6:10" x14ac:dyDescent="0.25">
      <c r="F6037" s="18"/>
      <c r="G6037" s="18"/>
      <c r="H6037" s="252"/>
      <c r="I6037" s="18"/>
      <c r="J6037" s="18"/>
    </row>
    <row r="6038" spans="6:10" x14ac:dyDescent="0.25">
      <c r="F6038" s="18"/>
      <c r="G6038" s="18"/>
      <c r="H6038" s="252"/>
      <c r="I6038" s="18"/>
      <c r="J6038" s="18"/>
    </row>
    <row r="6039" spans="6:10" x14ac:dyDescent="0.25">
      <c r="F6039" s="18"/>
      <c r="G6039" s="18"/>
      <c r="H6039" s="252"/>
      <c r="I6039" s="18"/>
      <c r="J6039" s="18"/>
    </row>
    <row r="6040" spans="6:10" x14ac:dyDescent="0.25">
      <c r="F6040" s="18"/>
      <c r="G6040" s="18"/>
      <c r="H6040" s="252"/>
      <c r="I6040" s="18"/>
      <c r="J6040" s="18"/>
    </row>
    <row r="6041" spans="6:10" x14ac:dyDescent="0.25">
      <c r="F6041" s="18"/>
      <c r="G6041" s="18"/>
      <c r="H6041" s="252"/>
      <c r="I6041" s="18"/>
      <c r="J6041" s="18"/>
    </row>
    <row r="6042" spans="6:10" x14ac:dyDescent="0.25">
      <c r="F6042" s="18"/>
      <c r="G6042" s="18"/>
      <c r="H6042" s="252"/>
      <c r="I6042" s="18"/>
      <c r="J6042" s="18"/>
    </row>
    <row r="6043" spans="6:10" x14ac:dyDescent="0.25">
      <c r="F6043" s="18"/>
      <c r="G6043" s="18"/>
      <c r="H6043" s="252"/>
      <c r="I6043" s="18"/>
      <c r="J6043" s="18"/>
    </row>
    <row r="6044" spans="6:10" x14ac:dyDescent="0.25">
      <c r="F6044" s="18"/>
      <c r="G6044" s="18"/>
      <c r="H6044" s="252"/>
      <c r="I6044" s="18"/>
      <c r="J6044" s="18"/>
    </row>
    <row r="6045" spans="6:10" x14ac:dyDescent="0.25">
      <c r="F6045" s="18"/>
      <c r="G6045" s="18"/>
      <c r="H6045" s="252"/>
      <c r="I6045" s="18"/>
      <c r="J6045" s="18"/>
    </row>
    <row r="6046" spans="6:10" x14ac:dyDescent="0.25">
      <c r="F6046" s="18"/>
      <c r="G6046" s="18"/>
      <c r="H6046" s="252"/>
      <c r="I6046" s="18"/>
      <c r="J6046" s="18"/>
    </row>
    <row r="6047" spans="6:10" x14ac:dyDescent="0.25">
      <c r="F6047" s="18"/>
      <c r="G6047" s="18"/>
      <c r="H6047" s="252"/>
      <c r="I6047" s="18"/>
      <c r="J6047" s="18"/>
    </row>
    <row r="6048" spans="6:10" x14ac:dyDescent="0.25">
      <c r="F6048" s="18"/>
      <c r="G6048" s="18"/>
      <c r="H6048" s="252"/>
      <c r="I6048" s="18"/>
      <c r="J6048" s="18"/>
    </row>
    <row r="6049" spans="6:10" x14ac:dyDescent="0.25">
      <c r="F6049" s="18"/>
      <c r="G6049" s="18"/>
      <c r="H6049" s="252"/>
      <c r="I6049" s="18"/>
      <c r="J6049" s="18"/>
    </row>
    <row r="6050" spans="6:10" x14ac:dyDescent="0.25">
      <c r="F6050" s="18"/>
      <c r="G6050" s="18"/>
      <c r="H6050" s="252"/>
      <c r="I6050" s="18"/>
      <c r="J6050" s="18"/>
    </row>
    <row r="6051" spans="6:10" x14ac:dyDescent="0.25">
      <c r="F6051" s="18"/>
      <c r="G6051" s="18"/>
      <c r="H6051" s="252"/>
      <c r="I6051" s="18"/>
      <c r="J6051" s="18"/>
    </row>
    <row r="6052" spans="6:10" x14ac:dyDescent="0.25">
      <c r="F6052" s="18"/>
      <c r="G6052" s="18"/>
      <c r="H6052" s="252"/>
      <c r="I6052" s="18"/>
      <c r="J6052" s="18"/>
    </row>
    <row r="6053" spans="6:10" x14ac:dyDescent="0.25">
      <c r="F6053" s="18"/>
      <c r="G6053" s="18"/>
      <c r="H6053" s="252"/>
      <c r="I6053" s="18"/>
      <c r="J6053" s="18"/>
    </row>
    <row r="6054" spans="6:10" x14ac:dyDescent="0.25">
      <c r="F6054" s="18"/>
      <c r="G6054" s="18"/>
      <c r="H6054" s="252"/>
      <c r="I6054" s="18"/>
      <c r="J6054" s="18"/>
    </row>
    <row r="6055" spans="6:10" x14ac:dyDescent="0.25">
      <c r="F6055" s="18"/>
      <c r="G6055" s="18"/>
      <c r="H6055" s="252"/>
      <c r="I6055" s="18"/>
      <c r="J6055" s="18"/>
    </row>
    <row r="6056" spans="6:10" x14ac:dyDescent="0.25">
      <c r="F6056" s="18"/>
      <c r="G6056" s="18"/>
      <c r="H6056" s="252"/>
      <c r="I6056" s="18"/>
      <c r="J6056" s="18"/>
    </row>
    <row r="6057" spans="6:10" x14ac:dyDescent="0.25">
      <c r="F6057" s="18"/>
      <c r="G6057" s="18"/>
      <c r="H6057" s="252"/>
      <c r="I6057" s="18"/>
      <c r="J6057" s="18"/>
    </row>
    <row r="6058" spans="6:10" x14ac:dyDescent="0.25">
      <c r="F6058" s="18"/>
      <c r="G6058" s="18"/>
      <c r="H6058" s="252"/>
      <c r="I6058" s="18"/>
      <c r="J6058" s="18"/>
    </row>
    <row r="6059" spans="6:10" x14ac:dyDescent="0.25">
      <c r="F6059" s="18"/>
      <c r="G6059" s="18"/>
      <c r="H6059" s="252"/>
      <c r="I6059" s="18"/>
      <c r="J6059" s="18"/>
    </row>
    <row r="6060" spans="6:10" x14ac:dyDescent="0.25">
      <c r="F6060" s="18"/>
      <c r="G6060" s="18"/>
      <c r="H6060" s="252"/>
      <c r="I6060" s="18"/>
      <c r="J6060" s="18"/>
    </row>
    <row r="6061" spans="6:10" x14ac:dyDescent="0.25">
      <c r="F6061" s="18"/>
      <c r="G6061" s="18"/>
      <c r="H6061" s="252"/>
      <c r="I6061" s="18"/>
      <c r="J6061" s="18"/>
    </row>
    <row r="6062" spans="6:10" x14ac:dyDescent="0.25">
      <c r="F6062" s="18"/>
      <c r="G6062" s="18"/>
      <c r="H6062" s="252"/>
      <c r="I6062" s="18"/>
      <c r="J6062" s="18"/>
    </row>
    <row r="6063" spans="6:10" x14ac:dyDescent="0.25">
      <c r="F6063" s="18"/>
      <c r="G6063" s="18"/>
      <c r="H6063" s="252"/>
      <c r="I6063" s="18"/>
      <c r="J6063" s="18"/>
    </row>
    <row r="6064" spans="6:10" x14ac:dyDescent="0.25">
      <c r="F6064" s="18"/>
      <c r="G6064" s="18"/>
      <c r="H6064" s="252"/>
      <c r="I6064" s="18"/>
      <c r="J6064" s="18"/>
    </row>
    <row r="6065" spans="6:10" x14ac:dyDescent="0.25">
      <c r="F6065" s="18"/>
      <c r="G6065" s="18"/>
      <c r="H6065" s="252"/>
      <c r="I6065" s="18"/>
      <c r="J6065" s="18"/>
    </row>
    <row r="6066" spans="6:10" x14ac:dyDescent="0.25">
      <c r="F6066" s="18"/>
      <c r="G6066" s="18"/>
      <c r="H6066" s="252"/>
      <c r="I6066" s="18"/>
      <c r="J6066" s="18"/>
    </row>
    <row r="6067" spans="6:10" x14ac:dyDescent="0.25">
      <c r="F6067" s="18"/>
      <c r="G6067" s="18"/>
      <c r="H6067" s="252"/>
      <c r="I6067" s="18"/>
      <c r="J6067" s="18"/>
    </row>
    <row r="6068" spans="6:10" x14ac:dyDescent="0.25">
      <c r="F6068" s="18"/>
      <c r="G6068" s="18"/>
      <c r="H6068" s="252"/>
      <c r="I6068" s="18"/>
      <c r="J6068" s="18"/>
    </row>
    <row r="6069" spans="6:10" x14ac:dyDescent="0.25">
      <c r="F6069" s="18"/>
      <c r="G6069" s="18"/>
      <c r="H6069" s="252"/>
      <c r="I6069" s="18"/>
      <c r="J6069" s="18"/>
    </row>
    <row r="6070" spans="6:10" x14ac:dyDescent="0.25">
      <c r="F6070" s="18"/>
      <c r="G6070" s="18"/>
      <c r="H6070" s="252"/>
      <c r="I6070" s="18"/>
      <c r="J6070" s="18"/>
    </row>
    <row r="6071" spans="6:10" x14ac:dyDescent="0.25">
      <c r="F6071" s="18"/>
      <c r="G6071" s="18"/>
      <c r="H6071" s="252"/>
      <c r="I6071" s="18"/>
      <c r="J6071" s="18"/>
    </row>
    <row r="6072" spans="6:10" x14ac:dyDescent="0.25">
      <c r="F6072" s="18"/>
      <c r="G6072" s="18"/>
      <c r="H6072" s="252"/>
      <c r="I6072" s="18"/>
      <c r="J6072" s="18"/>
    </row>
    <row r="6073" spans="6:10" x14ac:dyDescent="0.25">
      <c r="F6073" s="18"/>
      <c r="G6073" s="18"/>
      <c r="H6073" s="252"/>
      <c r="I6073" s="18"/>
      <c r="J6073" s="18"/>
    </row>
    <row r="6074" spans="6:10" x14ac:dyDescent="0.25">
      <c r="F6074" s="18"/>
      <c r="G6074" s="18"/>
      <c r="H6074" s="252"/>
      <c r="I6074" s="18"/>
      <c r="J6074" s="18"/>
    </row>
    <row r="6075" spans="6:10" x14ac:dyDescent="0.25">
      <c r="F6075" s="18"/>
      <c r="G6075" s="18"/>
      <c r="H6075" s="252"/>
      <c r="I6075" s="18"/>
      <c r="J6075" s="18"/>
    </row>
    <row r="6076" spans="6:10" x14ac:dyDescent="0.25">
      <c r="F6076" s="18"/>
      <c r="G6076" s="18"/>
      <c r="H6076" s="252"/>
      <c r="I6076" s="18"/>
      <c r="J6076" s="18"/>
    </row>
    <row r="6077" spans="6:10" x14ac:dyDescent="0.25">
      <c r="F6077" s="18"/>
      <c r="G6077" s="18"/>
      <c r="H6077" s="252"/>
      <c r="I6077" s="18"/>
      <c r="J6077" s="18"/>
    </row>
    <row r="6078" spans="6:10" x14ac:dyDescent="0.25">
      <c r="F6078" s="18"/>
      <c r="G6078" s="18"/>
      <c r="H6078" s="252"/>
      <c r="I6078" s="18"/>
      <c r="J6078" s="18"/>
    </row>
    <row r="6079" spans="6:10" x14ac:dyDescent="0.25">
      <c r="F6079" s="18"/>
      <c r="G6079" s="18"/>
      <c r="H6079" s="252"/>
      <c r="I6079" s="18"/>
      <c r="J6079" s="18"/>
    </row>
    <row r="6080" spans="6:10" x14ac:dyDescent="0.25">
      <c r="F6080" s="18"/>
      <c r="G6080" s="18"/>
      <c r="H6080" s="252"/>
      <c r="I6080" s="18"/>
      <c r="J6080" s="18"/>
    </row>
    <row r="6081" spans="6:10" x14ac:dyDescent="0.25">
      <c r="F6081" s="18"/>
      <c r="G6081" s="18"/>
      <c r="H6081" s="252"/>
      <c r="I6081" s="18"/>
      <c r="J6081" s="18"/>
    </row>
    <row r="6082" spans="6:10" x14ac:dyDescent="0.25">
      <c r="F6082" s="18"/>
      <c r="G6082" s="18"/>
      <c r="H6082" s="252"/>
      <c r="I6082" s="18"/>
      <c r="J6082" s="18"/>
    </row>
    <row r="6083" spans="6:10" x14ac:dyDescent="0.25">
      <c r="F6083" s="18"/>
      <c r="G6083" s="18"/>
      <c r="H6083" s="252"/>
      <c r="I6083" s="18"/>
      <c r="J6083" s="18"/>
    </row>
    <row r="6084" spans="6:10" x14ac:dyDescent="0.25">
      <c r="F6084" s="18"/>
      <c r="G6084" s="18"/>
      <c r="H6084" s="252"/>
      <c r="I6084" s="18"/>
      <c r="J6084" s="18"/>
    </row>
    <row r="6085" spans="6:10" x14ac:dyDescent="0.25">
      <c r="F6085" s="18"/>
      <c r="G6085" s="18"/>
      <c r="H6085" s="252"/>
      <c r="I6085" s="18"/>
      <c r="J6085" s="18"/>
    </row>
    <row r="6086" spans="6:10" x14ac:dyDescent="0.25">
      <c r="F6086" s="18"/>
      <c r="G6086" s="18"/>
      <c r="H6086" s="252"/>
      <c r="I6086" s="18"/>
      <c r="J6086" s="18"/>
    </row>
    <row r="6087" spans="6:10" x14ac:dyDescent="0.25">
      <c r="F6087" s="18"/>
      <c r="G6087" s="18"/>
      <c r="H6087" s="252"/>
      <c r="I6087" s="18"/>
      <c r="J6087" s="18"/>
    </row>
    <row r="6088" spans="6:10" x14ac:dyDescent="0.25">
      <c r="F6088" s="18"/>
      <c r="G6088" s="18"/>
      <c r="H6088" s="252"/>
      <c r="I6088" s="18"/>
      <c r="J6088" s="18"/>
    </row>
    <row r="6089" spans="6:10" x14ac:dyDescent="0.25">
      <c r="F6089" s="18"/>
      <c r="G6089" s="18"/>
      <c r="H6089" s="252"/>
      <c r="I6089" s="18"/>
      <c r="J6089" s="18"/>
    </row>
    <row r="6090" spans="6:10" x14ac:dyDescent="0.25">
      <c r="F6090" s="18"/>
      <c r="G6090" s="18"/>
      <c r="H6090" s="252"/>
      <c r="I6090" s="18"/>
      <c r="J6090" s="18"/>
    </row>
    <row r="6091" spans="6:10" x14ac:dyDescent="0.25">
      <c r="F6091" s="18"/>
      <c r="G6091" s="18"/>
      <c r="H6091" s="252"/>
      <c r="I6091" s="18"/>
      <c r="J6091" s="18"/>
    </row>
    <row r="6092" spans="6:10" x14ac:dyDescent="0.25">
      <c r="F6092" s="18"/>
      <c r="G6092" s="18"/>
      <c r="H6092" s="252"/>
      <c r="I6092" s="18"/>
      <c r="J6092" s="18"/>
    </row>
    <row r="6093" spans="6:10" x14ac:dyDescent="0.25">
      <c r="F6093" s="18"/>
      <c r="G6093" s="18"/>
      <c r="H6093" s="252"/>
      <c r="I6093" s="18"/>
      <c r="J6093" s="18"/>
    </row>
    <row r="6094" spans="6:10" x14ac:dyDescent="0.25">
      <c r="F6094" s="18"/>
      <c r="G6094" s="18"/>
      <c r="H6094" s="252"/>
      <c r="I6094" s="18"/>
      <c r="J6094" s="18"/>
    </row>
    <row r="6095" spans="6:10" x14ac:dyDescent="0.25">
      <c r="F6095" s="18"/>
      <c r="G6095" s="18"/>
      <c r="H6095" s="252"/>
      <c r="I6095" s="18"/>
      <c r="J6095" s="18"/>
    </row>
    <row r="6096" spans="6:10" x14ac:dyDescent="0.25">
      <c r="F6096" s="18"/>
      <c r="G6096" s="18"/>
      <c r="H6096" s="252"/>
      <c r="I6096" s="18"/>
      <c r="J6096" s="18"/>
    </row>
    <row r="6097" spans="6:10" x14ac:dyDescent="0.25">
      <c r="F6097" s="18"/>
      <c r="G6097" s="18"/>
      <c r="H6097" s="252"/>
      <c r="I6097" s="18"/>
      <c r="J6097" s="18"/>
    </row>
    <row r="6098" spans="6:10" x14ac:dyDescent="0.25">
      <c r="F6098" s="18"/>
      <c r="G6098" s="18"/>
      <c r="H6098" s="252"/>
      <c r="I6098" s="18"/>
      <c r="J6098" s="18"/>
    </row>
    <row r="6099" spans="6:10" x14ac:dyDescent="0.25">
      <c r="F6099" s="18"/>
      <c r="G6099" s="18"/>
      <c r="H6099" s="252"/>
      <c r="I6099" s="18"/>
      <c r="J6099" s="18"/>
    </row>
    <row r="6100" spans="6:10" x14ac:dyDescent="0.25">
      <c r="F6100" s="18"/>
      <c r="G6100" s="18"/>
      <c r="H6100" s="252"/>
      <c r="I6100" s="18"/>
      <c r="J6100" s="18"/>
    </row>
    <row r="6101" spans="6:10" x14ac:dyDescent="0.25">
      <c r="F6101" s="18"/>
      <c r="G6101" s="18"/>
      <c r="H6101" s="252"/>
      <c r="I6101" s="18"/>
      <c r="J6101" s="18"/>
    </row>
    <row r="6102" spans="6:10" x14ac:dyDescent="0.25">
      <c r="F6102" s="18"/>
      <c r="G6102" s="18"/>
      <c r="H6102" s="252"/>
      <c r="I6102" s="18"/>
      <c r="J6102" s="18"/>
    </row>
    <row r="6103" spans="6:10" x14ac:dyDescent="0.25">
      <c r="F6103" s="18"/>
      <c r="G6103" s="18"/>
      <c r="H6103" s="252"/>
      <c r="I6103" s="18"/>
      <c r="J6103" s="18"/>
    </row>
    <row r="6104" spans="6:10" x14ac:dyDescent="0.25">
      <c r="F6104" s="18"/>
      <c r="G6104" s="18"/>
      <c r="H6104" s="252"/>
      <c r="I6104" s="18"/>
      <c r="J6104" s="18"/>
    </row>
    <row r="6105" spans="6:10" x14ac:dyDescent="0.25">
      <c r="F6105" s="18"/>
      <c r="G6105" s="18"/>
      <c r="H6105" s="252"/>
      <c r="I6105" s="18"/>
      <c r="J6105" s="18"/>
    </row>
    <row r="6106" spans="6:10" x14ac:dyDescent="0.25">
      <c r="F6106" s="18"/>
      <c r="G6106" s="18"/>
      <c r="H6106" s="252"/>
      <c r="I6106" s="18"/>
      <c r="J6106" s="18"/>
    </row>
    <row r="6107" spans="6:10" x14ac:dyDescent="0.25">
      <c r="F6107" s="18"/>
      <c r="G6107" s="18"/>
      <c r="H6107" s="252"/>
      <c r="I6107" s="18"/>
      <c r="J6107" s="18"/>
    </row>
    <row r="6108" spans="6:10" x14ac:dyDescent="0.25">
      <c r="F6108" s="18"/>
      <c r="G6108" s="18"/>
      <c r="H6108" s="252"/>
      <c r="I6108" s="18"/>
      <c r="J6108" s="18"/>
    </row>
    <row r="6109" spans="6:10" x14ac:dyDescent="0.25">
      <c r="F6109" s="18"/>
      <c r="G6109" s="18"/>
      <c r="H6109" s="252"/>
      <c r="I6109" s="18"/>
      <c r="J6109" s="18"/>
    </row>
    <row r="6110" spans="6:10" x14ac:dyDescent="0.25">
      <c r="F6110" s="18"/>
      <c r="G6110" s="18"/>
      <c r="H6110" s="252"/>
      <c r="I6110" s="18"/>
      <c r="J6110" s="18"/>
    </row>
    <row r="6111" spans="6:10" x14ac:dyDescent="0.25">
      <c r="F6111" s="18"/>
      <c r="G6111" s="18"/>
      <c r="H6111" s="252"/>
      <c r="I6111" s="18"/>
      <c r="J6111" s="18"/>
    </row>
    <row r="6112" spans="6:10" x14ac:dyDescent="0.25">
      <c r="F6112" s="18"/>
      <c r="G6112" s="18"/>
      <c r="H6112" s="252"/>
      <c r="I6112" s="18"/>
      <c r="J6112" s="18"/>
    </row>
    <row r="6113" spans="6:10" x14ac:dyDescent="0.25">
      <c r="F6113" s="18"/>
      <c r="G6113" s="18"/>
      <c r="H6113" s="252"/>
      <c r="I6113" s="18"/>
      <c r="J6113" s="18"/>
    </row>
    <row r="6114" spans="6:10" x14ac:dyDescent="0.25">
      <c r="F6114" s="18"/>
      <c r="G6114" s="18"/>
      <c r="H6114" s="252"/>
      <c r="I6114" s="18"/>
      <c r="J6114" s="18"/>
    </row>
    <row r="6115" spans="6:10" x14ac:dyDescent="0.25">
      <c r="F6115" s="18"/>
      <c r="G6115" s="18"/>
      <c r="H6115" s="252"/>
      <c r="I6115" s="18"/>
      <c r="J6115" s="18"/>
    </row>
    <row r="6116" spans="6:10" x14ac:dyDescent="0.25">
      <c r="F6116" s="18"/>
      <c r="G6116" s="18"/>
      <c r="H6116" s="252"/>
      <c r="I6116" s="18"/>
      <c r="J6116" s="18"/>
    </row>
    <row r="6117" spans="6:10" x14ac:dyDescent="0.25">
      <c r="F6117" s="18"/>
      <c r="G6117" s="18"/>
      <c r="H6117" s="252"/>
      <c r="I6117" s="18"/>
      <c r="J6117" s="18"/>
    </row>
    <row r="6118" spans="6:10" x14ac:dyDescent="0.25">
      <c r="F6118" s="18"/>
      <c r="G6118" s="18"/>
      <c r="H6118" s="252"/>
      <c r="I6118" s="18"/>
      <c r="J6118" s="18"/>
    </row>
    <row r="6119" spans="6:10" x14ac:dyDescent="0.25">
      <c r="F6119" s="18"/>
      <c r="G6119" s="18"/>
      <c r="H6119" s="252"/>
      <c r="I6119" s="18"/>
      <c r="J6119" s="18"/>
    </row>
    <row r="6120" spans="6:10" x14ac:dyDescent="0.25">
      <c r="F6120" s="18"/>
      <c r="G6120" s="18"/>
      <c r="H6120" s="252"/>
      <c r="I6120" s="18"/>
      <c r="J6120" s="18"/>
    </row>
    <row r="6121" spans="6:10" x14ac:dyDescent="0.25">
      <c r="F6121" s="18"/>
      <c r="G6121" s="18"/>
      <c r="H6121" s="252"/>
      <c r="I6121" s="18"/>
      <c r="J6121" s="18"/>
    </row>
    <row r="6122" spans="6:10" x14ac:dyDescent="0.25">
      <c r="F6122" s="18"/>
      <c r="G6122" s="18"/>
      <c r="H6122" s="252"/>
      <c r="I6122" s="18"/>
      <c r="J6122" s="18"/>
    </row>
    <row r="6123" spans="6:10" x14ac:dyDescent="0.25">
      <c r="F6123" s="18"/>
      <c r="G6123" s="18"/>
      <c r="H6123" s="252"/>
      <c r="I6123" s="18"/>
      <c r="J6123" s="18"/>
    </row>
    <row r="6124" spans="6:10" x14ac:dyDescent="0.25">
      <c r="F6124" s="18"/>
      <c r="G6124" s="18"/>
      <c r="H6124" s="252"/>
      <c r="I6124" s="18"/>
      <c r="J6124" s="18"/>
    </row>
    <row r="6125" spans="6:10" x14ac:dyDescent="0.25">
      <c r="F6125" s="18"/>
      <c r="G6125" s="18"/>
      <c r="H6125" s="252"/>
      <c r="I6125" s="18"/>
      <c r="J6125" s="18"/>
    </row>
    <row r="6126" spans="6:10" x14ac:dyDescent="0.25">
      <c r="F6126" s="18"/>
      <c r="G6126" s="18"/>
      <c r="H6126" s="252"/>
      <c r="I6126" s="18"/>
      <c r="J6126" s="18"/>
    </row>
    <row r="6127" spans="6:10" x14ac:dyDescent="0.25">
      <c r="F6127" s="18"/>
      <c r="G6127" s="18"/>
      <c r="H6127" s="252"/>
      <c r="I6127" s="18"/>
      <c r="J6127" s="18"/>
    </row>
    <row r="6128" spans="6:10" x14ac:dyDescent="0.25">
      <c r="F6128" s="18"/>
      <c r="G6128" s="18"/>
      <c r="H6128" s="252"/>
      <c r="I6128" s="18"/>
      <c r="J6128" s="18"/>
    </row>
    <row r="6129" spans="6:10" x14ac:dyDescent="0.25">
      <c r="F6129" s="18"/>
      <c r="G6129" s="18"/>
      <c r="H6129" s="252"/>
      <c r="I6129" s="18"/>
      <c r="J6129" s="18"/>
    </row>
    <row r="6130" spans="6:10" x14ac:dyDescent="0.25">
      <c r="F6130" s="18"/>
      <c r="G6130" s="18"/>
      <c r="H6130" s="252"/>
      <c r="I6130" s="18"/>
      <c r="J6130" s="18"/>
    </row>
    <row r="6131" spans="6:10" x14ac:dyDescent="0.25">
      <c r="F6131" s="18"/>
      <c r="G6131" s="18"/>
      <c r="H6131" s="252"/>
      <c r="I6131" s="18"/>
      <c r="J6131" s="18"/>
    </row>
    <row r="6132" spans="6:10" x14ac:dyDescent="0.25">
      <c r="F6132" s="18"/>
      <c r="G6132" s="18"/>
      <c r="H6132" s="252"/>
      <c r="I6132" s="18"/>
      <c r="J6132" s="18"/>
    </row>
    <row r="6133" spans="6:10" x14ac:dyDescent="0.25">
      <c r="F6133" s="18"/>
      <c r="G6133" s="18"/>
      <c r="H6133" s="252"/>
      <c r="I6133" s="18"/>
      <c r="J6133" s="18"/>
    </row>
    <row r="6134" spans="6:10" x14ac:dyDescent="0.25">
      <c r="F6134" s="18"/>
      <c r="G6134" s="18"/>
      <c r="H6134" s="252"/>
      <c r="I6134" s="18"/>
      <c r="J6134" s="18"/>
    </row>
    <row r="6135" spans="6:10" x14ac:dyDescent="0.25">
      <c r="F6135" s="18"/>
      <c r="G6135" s="18"/>
      <c r="H6135" s="252"/>
      <c r="I6135" s="18"/>
      <c r="J6135" s="18"/>
    </row>
    <row r="6136" spans="6:10" x14ac:dyDescent="0.25">
      <c r="F6136" s="18"/>
      <c r="G6136" s="18"/>
      <c r="H6136" s="252"/>
      <c r="I6136" s="18"/>
      <c r="J6136" s="18"/>
    </row>
    <row r="6137" spans="6:10" x14ac:dyDescent="0.25">
      <c r="F6137" s="18"/>
      <c r="G6137" s="18"/>
      <c r="H6137" s="252"/>
      <c r="I6137" s="18"/>
      <c r="J6137" s="18"/>
    </row>
    <row r="6138" spans="6:10" x14ac:dyDescent="0.25">
      <c r="F6138" s="18"/>
      <c r="G6138" s="18"/>
      <c r="H6138" s="252"/>
      <c r="I6138" s="18"/>
      <c r="J6138" s="18"/>
    </row>
    <row r="6139" spans="6:10" x14ac:dyDescent="0.25">
      <c r="F6139" s="18"/>
      <c r="G6139" s="18"/>
      <c r="H6139" s="252"/>
      <c r="I6139" s="18"/>
      <c r="J6139" s="18"/>
    </row>
    <row r="6140" spans="6:10" x14ac:dyDescent="0.25">
      <c r="F6140" s="18"/>
      <c r="G6140" s="18"/>
      <c r="H6140" s="252"/>
      <c r="I6140" s="18"/>
      <c r="J6140" s="18"/>
    </row>
    <row r="6141" spans="6:10" x14ac:dyDescent="0.25">
      <c r="F6141" s="18"/>
      <c r="G6141" s="18"/>
      <c r="H6141" s="252"/>
      <c r="I6141" s="18"/>
      <c r="J6141" s="18"/>
    </row>
    <row r="6142" spans="6:10" x14ac:dyDescent="0.25">
      <c r="F6142" s="18"/>
      <c r="G6142" s="18"/>
      <c r="H6142" s="252"/>
      <c r="I6142" s="18"/>
      <c r="J6142" s="18"/>
    </row>
    <row r="6143" spans="6:10" x14ac:dyDescent="0.25">
      <c r="F6143" s="18"/>
      <c r="G6143" s="18"/>
      <c r="H6143" s="252"/>
      <c r="I6143" s="18"/>
      <c r="J6143" s="18"/>
    </row>
    <row r="6144" spans="6:10" x14ac:dyDescent="0.25">
      <c r="F6144" s="18"/>
      <c r="G6144" s="18"/>
      <c r="H6144" s="252"/>
      <c r="I6144" s="18"/>
      <c r="J6144" s="18"/>
    </row>
    <row r="6145" spans="6:10" x14ac:dyDescent="0.25">
      <c r="F6145" s="18"/>
      <c r="G6145" s="18"/>
      <c r="H6145" s="252"/>
      <c r="I6145" s="18"/>
      <c r="J6145" s="18"/>
    </row>
    <row r="6146" spans="6:10" x14ac:dyDescent="0.25">
      <c r="F6146" s="18"/>
      <c r="G6146" s="18"/>
      <c r="H6146" s="252"/>
      <c r="I6146" s="18"/>
      <c r="J6146" s="18"/>
    </row>
    <row r="6147" spans="6:10" x14ac:dyDescent="0.25">
      <c r="F6147" s="18"/>
      <c r="G6147" s="18"/>
      <c r="H6147" s="252"/>
      <c r="I6147" s="18"/>
      <c r="J6147" s="18"/>
    </row>
    <row r="6148" spans="6:10" x14ac:dyDescent="0.25">
      <c r="F6148" s="18"/>
      <c r="G6148" s="18"/>
      <c r="H6148" s="252"/>
      <c r="I6148" s="18"/>
      <c r="J6148" s="18"/>
    </row>
    <row r="6149" spans="6:10" x14ac:dyDescent="0.25">
      <c r="F6149" s="18"/>
      <c r="G6149" s="18"/>
      <c r="H6149" s="252"/>
      <c r="I6149" s="18"/>
      <c r="J6149" s="18"/>
    </row>
    <row r="6150" spans="6:10" x14ac:dyDescent="0.25">
      <c r="F6150" s="18"/>
      <c r="G6150" s="18"/>
      <c r="H6150" s="252"/>
      <c r="I6150" s="18"/>
      <c r="J6150" s="18"/>
    </row>
    <row r="6151" spans="6:10" x14ac:dyDescent="0.25">
      <c r="F6151" s="18"/>
      <c r="G6151" s="18"/>
      <c r="H6151" s="252"/>
      <c r="I6151" s="18"/>
      <c r="J6151" s="18"/>
    </row>
    <row r="6152" spans="6:10" x14ac:dyDescent="0.25">
      <c r="F6152" s="18"/>
      <c r="G6152" s="18"/>
      <c r="H6152" s="252"/>
      <c r="I6152" s="18"/>
      <c r="J6152" s="18"/>
    </row>
    <row r="6153" spans="6:10" x14ac:dyDescent="0.25">
      <c r="F6153" s="18"/>
      <c r="G6153" s="18"/>
      <c r="H6153" s="252"/>
      <c r="I6153" s="18"/>
      <c r="J6153" s="18"/>
    </row>
    <row r="6154" spans="6:10" x14ac:dyDescent="0.25">
      <c r="F6154" s="18"/>
      <c r="G6154" s="18"/>
      <c r="H6154" s="252"/>
      <c r="I6154" s="18"/>
      <c r="J6154" s="18"/>
    </row>
    <row r="6155" spans="6:10" x14ac:dyDescent="0.25">
      <c r="F6155" s="18"/>
      <c r="G6155" s="18"/>
      <c r="H6155" s="252"/>
      <c r="I6155" s="18"/>
      <c r="J6155" s="18"/>
    </row>
    <row r="6156" spans="6:10" x14ac:dyDescent="0.25">
      <c r="F6156" s="18"/>
      <c r="G6156" s="18"/>
      <c r="H6156" s="252"/>
      <c r="I6156" s="18"/>
      <c r="J6156" s="18"/>
    </row>
    <row r="6157" spans="6:10" x14ac:dyDescent="0.25">
      <c r="F6157" s="18"/>
      <c r="G6157" s="18"/>
      <c r="H6157" s="252"/>
      <c r="I6157" s="18"/>
      <c r="J6157" s="18"/>
    </row>
    <row r="6158" spans="6:10" x14ac:dyDescent="0.25">
      <c r="F6158" s="18"/>
      <c r="G6158" s="18"/>
      <c r="H6158" s="252"/>
      <c r="I6158" s="18"/>
      <c r="J6158" s="18"/>
    </row>
    <row r="6159" spans="6:10" x14ac:dyDescent="0.25">
      <c r="F6159" s="18"/>
      <c r="G6159" s="18"/>
      <c r="H6159" s="252"/>
      <c r="I6159" s="18"/>
      <c r="J6159" s="18"/>
    </row>
    <row r="6160" spans="6:10" x14ac:dyDescent="0.25">
      <c r="F6160" s="18"/>
      <c r="G6160" s="18"/>
      <c r="H6160" s="252"/>
      <c r="I6160" s="18"/>
      <c r="J6160" s="18"/>
    </row>
    <row r="6161" spans="6:10" x14ac:dyDescent="0.25">
      <c r="F6161" s="18"/>
      <c r="G6161" s="18"/>
      <c r="H6161" s="252"/>
      <c r="I6161" s="18"/>
      <c r="J6161" s="18"/>
    </row>
    <row r="6162" spans="6:10" x14ac:dyDescent="0.25">
      <c r="F6162" s="18"/>
      <c r="G6162" s="18"/>
      <c r="H6162" s="252"/>
      <c r="I6162" s="18"/>
      <c r="J6162" s="18"/>
    </row>
    <row r="6163" spans="6:10" x14ac:dyDescent="0.25">
      <c r="F6163" s="18"/>
      <c r="G6163" s="18"/>
      <c r="H6163" s="252"/>
      <c r="I6163" s="18"/>
      <c r="J6163" s="18"/>
    </row>
    <row r="6164" spans="6:10" x14ac:dyDescent="0.25">
      <c r="F6164" s="18"/>
      <c r="G6164" s="18"/>
      <c r="H6164" s="252"/>
      <c r="I6164" s="18"/>
      <c r="J6164" s="18"/>
    </row>
    <row r="6165" spans="6:10" x14ac:dyDescent="0.25">
      <c r="F6165" s="18"/>
      <c r="G6165" s="18"/>
      <c r="H6165" s="252"/>
      <c r="I6165" s="18"/>
      <c r="J6165" s="18"/>
    </row>
    <row r="6166" spans="6:10" x14ac:dyDescent="0.25">
      <c r="F6166" s="18"/>
      <c r="G6166" s="18"/>
      <c r="H6166" s="252"/>
      <c r="I6166" s="18"/>
      <c r="J6166" s="18"/>
    </row>
    <row r="6167" spans="6:10" x14ac:dyDescent="0.25">
      <c r="F6167" s="18"/>
      <c r="G6167" s="18"/>
      <c r="H6167" s="252"/>
      <c r="I6167" s="18"/>
      <c r="J6167" s="18"/>
    </row>
    <row r="6168" spans="6:10" x14ac:dyDescent="0.25">
      <c r="F6168" s="18"/>
      <c r="G6168" s="18"/>
      <c r="H6168" s="252"/>
      <c r="I6168" s="18"/>
      <c r="J6168" s="18"/>
    </row>
    <row r="6169" spans="6:10" x14ac:dyDescent="0.25">
      <c r="F6169" s="18"/>
      <c r="G6169" s="18"/>
      <c r="H6169" s="252"/>
      <c r="I6169" s="18"/>
      <c r="J6169" s="18"/>
    </row>
    <row r="6170" spans="6:10" x14ac:dyDescent="0.25">
      <c r="F6170" s="18"/>
      <c r="G6170" s="18"/>
      <c r="H6170" s="252"/>
      <c r="I6170" s="18"/>
      <c r="J6170" s="18"/>
    </row>
    <row r="6171" spans="6:10" x14ac:dyDescent="0.25">
      <c r="F6171" s="18"/>
      <c r="G6171" s="18"/>
      <c r="H6171" s="252"/>
      <c r="I6171" s="18"/>
      <c r="J6171" s="18"/>
    </row>
    <row r="6172" spans="6:10" x14ac:dyDescent="0.25">
      <c r="F6172" s="18"/>
      <c r="G6172" s="18"/>
      <c r="H6172" s="252"/>
      <c r="I6172" s="18"/>
      <c r="J6172" s="18"/>
    </row>
    <row r="6173" spans="6:10" x14ac:dyDescent="0.25">
      <c r="F6173" s="18"/>
      <c r="G6173" s="18"/>
      <c r="H6173" s="252"/>
      <c r="I6173" s="18"/>
      <c r="J6173" s="18"/>
    </row>
    <row r="6174" spans="6:10" x14ac:dyDescent="0.25">
      <c r="F6174" s="18"/>
      <c r="G6174" s="18"/>
      <c r="H6174" s="252"/>
      <c r="I6174" s="18"/>
      <c r="J6174" s="18"/>
    </row>
    <row r="6175" spans="6:10" x14ac:dyDescent="0.25">
      <c r="F6175" s="18"/>
      <c r="G6175" s="18"/>
      <c r="H6175" s="252"/>
      <c r="I6175" s="18"/>
      <c r="J6175" s="18"/>
    </row>
    <row r="6176" spans="6:10" x14ac:dyDescent="0.25">
      <c r="F6176" s="18"/>
      <c r="G6176" s="18"/>
      <c r="H6176" s="252"/>
      <c r="I6176" s="18"/>
      <c r="J6176" s="18"/>
    </row>
    <row r="6177" spans="6:10" x14ac:dyDescent="0.25">
      <c r="F6177" s="18"/>
      <c r="G6177" s="18"/>
      <c r="H6177" s="252"/>
      <c r="I6177" s="18"/>
      <c r="J6177" s="18"/>
    </row>
    <row r="6178" spans="6:10" x14ac:dyDescent="0.25">
      <c r="F6178" s="18"/>
      <c r="G6178" s="18"/>
      <c r="H6178" s="252"/>
      <c r="I6178" s="18"/>
      <c r="J6178" s="18"/>
    </row>
    <row r="6179" spans="6:10" x14ac:dyDescent="0.25">
      <c r="F6179" s="18"/>
      <c r="G6179" s="18"/>
      <c r="H6179" s="252"/>
      <c r="I6179" s="18"/>
      <c r="J6179" s="18"/>
    </row>
    <row r="6180" spans="6:10" x14ac:dyDescent="0.25">
      <c r="F6180" s="18"/>
      <c r="G6180" s="18"/>
      <c r="H6180" s="252"/>
      <c r="I6180" s="18"/>
      <c r="J6180" s="18"/>
    </row>
    <row r="6181" spans="6:10" x14ac:dyDescent="0.25">
      <c r="F6181" s="18"/>
      <c r="G6181" s="18"/>
      <c r="H6181" s="252"/>
      <c r="I6181" s="18"/>
      <c r="J6181" s="18"/>
    </row>
    <row r="6182" spans="6:10" x14ac:dyDescent="0.25">
      <c r="F6182" s="18"/>
      <c r="G6182" s="18"/>
      <c r="H6182" s="252"/>
      <c r="I6182" s="18"/>
      <c r="J6182" s="18"/>
    </row>
    <row r="6183" spans="6:10" x14ac:dyDescent="0.25">
      <c r="F6183" s="18"/>
      <c r="G6183" s="18"/>
      <c r="H6183" s="252"/>
      <c r="I6183" s="18"/>
      <c r="J6183" s="18"/>
    </row>
    <row r="6184" spans="6:10" x14ac:dyDescent="0.25">
      <c r="F6184" s="18"/>
      <c r="G6184" s="18"/>
      <c r="H6184" s="252"/>
      <c r="I6184" s="18"/>
      <c r="J6184" s="18"/>
    </row>
    <row r="6185" spans="6:10" x14ac:dyDescent="0.25">
      <c r="F6185" s="18"/>
      <c r="G6185" s="18"/>
      <c r="H6185" s="252"/>
      <c r="I6185" s="18"/>
      <c r="J6185" s="18"/>
    </row>
    <row r="6186" spans="6:10" x14ac:dyDescent="0.25">
      <c r="F6186" s="18"/>
      <c r="G6186" s="18"/>
      <c r="H6186" s="252"/>
      <c r="I6186" s="18"/>
      <c r="J6186" s="18"/>
    </row>
    <row r="6187" spans="6:10" x14ac:dyDescent="0.25">
      <c r="F6187" s="18"/>
      <c r="G6187" s="18"/>
      <c r="H6187" s="252"/>
      <c r="I6187" s="18"/>
      <c r="J6187" s="18"/>
    </row>
    <row r="6188" spans="6:10" x14ac:dyDescent="0.25">
      <c r="F6188" s="18"/>
      <c r="G6188" s="18"/>
      <c r="H6188" s="252"/>
      <c r="I6188" s="18"/>
      <c r="J6188" s="18"/>
    </row>
    <row r="6189" spans="6:10" x14ac:dyDescent="0.25">
      <c r="F6189" s="18"/>
      <c r="G6189" s="18"/>
      <c r="H6189" s="252"/>
      <c r="I6189" s="18"/>
      <c r="J6189" s="18"/>
    </row>
    <row r="6190" spans="6:10" x14ac:dyDescent="0.25">
      <c r="F6190" s="18"/>
      <c r="G6190" s="18"/>
      <c r="H6190" s="252"/>
      <c r="I6190" s="18"/>
      <c r="J6190" s="18"/>
    </row>
    <row r="6191" spans="6:10" x14ac:dyDescent="0.25">
      <c r="F6191" s="18"/>
      <c r="G6191" s="18"/>
      <c r="H6191" s="252"/>
      <c r="I6191" s="18"/>
      <c r="J6191" s="18"/>
    </row>
    <row r="6192" spans="6:10" x14ac:dyDescent="0.25">
      <c r="F6192" s="18"/>
      <c r="G6192" s="18"/>
      <c r="H6192" s="252"/>
      <c r="I6192" s="18"/>
      <c r="J6192" s="18"/>
    </row>
    <row r="6193" spans="6:10" x14ac:dyDescent="0.25">
      <c r="F6193" s="18"/>
      <c r="G6193" s="18"/>
      <c r="H6193" s="252"/>
      <c r="I6193" s="18"/>
      <c r="J6193" s="18"/>
    </row>
    <row r="6194" spans="6:10" x14ac:dyDescent="0.25">
      <c r="F6194" s="18"/>
      <c r="G6194" s="18"/>
      <c r="H6194" s="252"/>
      <c r="I6194" s="18"/>
      <c r="J6194" s="18"/>
    </row>
    <row r="6195" spans="6:10" x14ac:dyDescent="0.25">
      <c r="F6195" s="18"/>
      <c r="G6195" s="18"/>
      <c r="H6195" s="252"/>
      <c r="I6195" s="18"/>
      <c r="J6195" s="18"/>
    </row>
    <row r="6196" spans="6:10" x14ac:dyDescent="0.25">
      <c r="F6196" s="18"/>
      <c r="G6196" s="18"/>
      <c r="H6196" s="252"/>
      <c r="I6196" s="18"/>
      <c r="J6196" s="18"/>
    </row>
    <row r="6197" spans="6:10" x14ac:dyDescent="0.25">
      <c r="F6197" s="18"/>
      <c r="G6197" s="18"/>
      <c r="H6197" s="252"/>
      <c r="I6197" s="18"/>
      <c r="J6197" s="18"/>
    </row>
    <row r="6198" spans="6:10" x14ac:dyDescent="0.25">
      <c r="F6198" s="18"/>
      <c r="G6198" s="18"/>
      <c r="H6198" s="252"/>
      <c r="I6198" s="18"/>
      <c r="J6198" s="18"/>
    </row>
    <row r="6199" spans="6:10" x14ac:dyDescent="0.25">
      <c r="F6199" s="18"/>
      <c r="G6199" s="18"/>
      <c r="H6199" s="252"/>
      <c r="I6199" s="18"/>
      <c r="J6199" s="18"/>
    </row>
    <row r="6200" spans="6:10" x14ac:dyDescent="0.25">
      <c r="F6200" s="18"/>
      <c r="G6200" s="18"/>
      <c r="H6200" s="252"/>
      <c r="I6200" s="18"/>
      <c r="J6200" s="18"/>
    </row>
    <row r="6201" spans="6:10" x14ac:dyDescent="0.25">
      <c r="F6201" s="18"/>
      <c r="G6201" s="18"/>
      <c r="H6201" s="252"/>
      <c r="I6201" s="18"/>
      <c r="J6201" s="18"/>
    </row>
    <row r="6202" spans="6:10" x14ac:dyDescent="0.25">
      <c r="F6202" s="18"/>
      <c r="G6202" s="18"/>
      <c r="H6202" s="252"/>
      <c r="I6202" s="18"/>
      <c r="J6202" s="18"/>
    </row>
    <row r="6203" spans="6:10" x14ac:dyDescent="0.25">
      <c r="F6203" s="18"/>
      <c r="G6203" s="18"/>
      <c r="H6203" s="252"/>
      <c r="I6203" s="18"/>
      <c r="J6203" s="18"/>
    </row>
    <row r="6204" spans="6:10" x14ac:dyDescent="0.25">
      <c r="F6204" s="18"/>
      <c r="G6204" s="18"/>
      <c r="H6204" s="252"/>
      <c r="I6204" s="18"/>
      <c r="J6204" s="18"/>
    </row>
    <row r="6205" spans="6:10" x14ac:dyDescent="0.25">
      <c r="F6205" s="18"/>
      <c r="G6205" s="18"/>
      <c r="H6205" s="252"/>
      <c r="I6205" s="18"/>
      <c r="J6205" s="18"/>
    </row>
    <row r="6206" spans="6:10" x14ac:dyDescent="0.25">
      <c r="F6206" s="18"/>
      <c r="G6206" s="18"/>
      <c r="H6206" s="252"/>
      <c r="I6206" s="18"/>
      <c r="J6206" s="18"/>
    </row>
    <row r="6207" spans="6:10" x14ac:dyDescent="0.25">
      <c r="F6207" s="18"/>
      <c r="G6207" s="18"/>
      <c r="H6207" s="252"/>
      <c r="I6207" s="18"/>
      <c r="J6207" s="18"/>
    </row>
    <row r="6208" spans="6:10" x14ac:dyDescent="0.25">
      <c r="F6208" s="18"/>
      <c r="G6208" s="18"/>
      <c r="H6208" s="252"/>
      <c r="I6208" s="18"/>
      <c r="J6208" s="18"/>
    </row>
    <row r="6209" spans="6:10" x14ac:dyDescent="0.25">
      <c r="F6209" s="18"/>
      <c r="G6209" s="18"/>
      <c r="H6209" s="252"/>
      <c r="I6209" s="18"/>
      <c r="J6209" s="18"/>
    </row>
    <row r="6210" spans="6:10" x14ac:dyDescent="0.25">
      <c r="F6210" s="18"/>
      <c r="G6210" s="18"/>
      <c r="H6210" s="252"/>
      <c r="I6210" s="18"/>
      <c r="J6210" s="18"/>
    </row>
    <row r="6211" spans="6:10" x14ac:dyDescent="0.25">
      <c r="F6211" s="18"/>
      <c r="G6211" s="18"/>
      <c r="H6211" s="252"/>
      <c r="I6211" s="18"/>
      <c r="J6211" s="18"/>
    </row>
    <row r="6212" spans="6:10" x14ac:dyDescent="0.25">
      <c r="F6212" s="18"/>
      <c r="G6212" s="18"/>
      <c r="H6212" s="252"/>
      <c r="I6212" s="18"/>
      <c r="J6212" s="18"/>
    </row>
    <row r="6213" spans="6:10" x14ac:dyDescent="0.25">
      <c r="F6213" s="18"/>
      <c r="G6213" s="18"/>
      <c r="H6213" s="252"/>
      <c r="I6213" s="18"/>
      <c r="J6213" s="18"/>
    </row>
    <row r="6214" spans="6:10" x14ac:dyDescent="0.25">
      <c r="F6214" s="18"/>
      <c r="G6214" s="18"/>
      <c r="H6214" s="252"/>
      <c r="I6214" s="18"/>
      <c r="J6214" s="18"/>
    </row>
    <row r="6215" spans="6:10" x14ac:dyDescent="0.25">
      <c r="F6215" s="18"/>
      <c r="G6215" s="18"/>
      <c r="H6215" s="252"/>
      <c r="I6215" s="18"/>
      <c r="J6215" s="18"/>
    </row>
    <row r="6216" spans="6:10" x14ac:dyDescent="0.25">
      <c r="F6216" s="18"/>
      <c r="G6216" s="18"/>
      <c r="H6216" s="252"/>
      <c r="I6216" s="18"/>
      <c r="J6216" s="18"/>
    </row>
    <row r="6217" spans="6:10" x14ac:dyDescent="0.25">
      <c r="F6217" s="18"/>
      <c r="G6217" s="18"/>
      <c r="H6217" s="252"/>
      <c r="I6217" s="18"/>
      <c r="J6217" s="18"/>
    </row>
    <row r="6218" spans="6:10" x14ac:dyDescent="0.25">
      <c r="F6218" s="18"/>
      <c r="G6218" s="18"/>
      <c r="H6218" s="252"/>
      <c r="I6218" s="18"/>
      <c r="J6218" s="18"/>
    </row>
    <row r="6219" spans="6:10" x14ac:dyDescent="0.25">
      <c r="F6219" s="18"/>
      <c r="G6219" s="18"/>
      <c r="H6219" s="252"/>
      <c r="I6219" s="18"/>
      <c r="J6219" s="18"/>
    </row>
    <row r="6220" spans="6:10" x14ac:dyDescent="0.25">
      <c r="F6220" s="18"/>
      <c r="G6220" s="18"/>
      <c r="H6220" s="252"/>
      <c r="I6220" s="18"/>
      <c r="J6220" s="18"/>
    </row>
    <row r="6221" spans="6:10" x14ac:dyDescent="0.25">
      <c r="F6221" s="18"/>
      <c r="G6221" s="18"/>
      <c r="H6221" s="252"/>
      <c r="I6221" s="18"/>
      <c r="J6221" s="18"/>
    </row>
    <row r="6222" spans="6:10" x14ac:dyDescent="0.25">
      <c r="F6222" s="18"/>
      <c r="G6222" s="18"/>
      <c r="H6222" s="252"/>
      <c r="I6222" s="18"/>
      <c r="J6222" s="18"/>
    </row>
    <row r="6223" spans="6:10" x14ac:dyDescent="0.25">
      <c r="F6223" s="18"/>
      <c r="G6223" s="18"/>
      <c r="H6223" s="252"/>
      <c r="I6223" s="18"/>
      <c r="J6223" s="18"/>
    </row>
    <row r="6224" spans="6:10" x14ac:dyDescent="0.25">
      <c r="F6224" s="18"/>
      <c r="G6224" s="18"/>
      <c r="H6224" s="252"/>
      <c r="I6224" s="18"/>
      <c r="J6224" s="18"/>
    </row>
    <row r="6225" spans="6:10" x14ac:dyDescent="0.25">
      <c r="F6225" s="18"/>
      <c r="G6225" s="18"/>
      <c r="H6225" s="252"/>
      <c r="I6225" s="18"/>
      <c r="J6225" s="18"/>
    </row>
    <row r="6226" spans="6:10" x14ac:dyDescent="0.25">
      <c r="F6226" s="18"/>
      <c r="G6226" s="18"/>
      <c r="H6226" s="252"/>
      <c r="I6226" s="18"/>
      <c r="J6226" s="18"/>
    </row>
    <row r="6227" spans="6:10" x14ac:dyDescent="0.25">
      <c r="F6227" s="18"/>
      <c r="G6227" s="18"/>
      <c r="H6227" s="252"/>
      <c r="I6227" s="18"/>
      <c r="J6227" s="18"/>
    </row>
    <row r="6228" spans="6:10" x14ac:dyDescent="0.25">
      <c r="F6228" s="18"/>
      <c r="G6228" s="18"/>
      <c r="H6228" s="252"/>
      <c r="I6228" s="18"/>
      <c r="J6228" s="18"/>
    </row>
    <row r="6229" spans="6:10" x14ac:dyDescent="0.25">
      <c r="F6229" s="18"/>
      <c r="G6229" s="18"/>
      <c r="H6229" s="252"/>
      <c r="I6229" s="18"/>
      <c r="J6229" s="18"/>
    </row>
    <row r="6230" spans="6:10" x14ac:dyDescent="0.25">
      <c r="F6230" s="18"/>
      <c r="G6230" s="18"/>
      <c r="H6230" s="252"/>
      <c r="I6230" s="18"/>
      <c r="J6230" s="18"/>
    </row>
    <row r="6231" spans="6:10" x14ac:dyDescent="0.25">
      <c r="F6231" s="18"/>
      <c r="G6231" s="18"/>
      <c r="H6231" s="252"/>
      <c r="I6231" s="18"/>
      <c r="J6231" s="18"/>
    </row>
    <row r="6232" spans="6:10" x14ac:dyDescent="0.25">
      <c r="F6232" s="18"/>
      <c r="G6232" s="18"/>
      <c r="H6232" s="252"/>
      <c r="I6232" s="18"/>
      <c r="J6232" s="18"/>
    </row>
    <row r="6233" spans="6:10" x14ac:dyDescent="0.25">
      <c r="F6233" s="18"/>
      <c r="G6233" s="18"/>
      <c r="H6233" s="252"/>
      <c r="I6233" s="18"/>
      <c r="J6233" s="18"/>
    </row>
    <row r="6234" spans="6:10" x14ac:dyDescent="0.25">
      <c r="F6234" s="18"/>
      <c r="G6234" s="18"/>
      <c r="H6234" s="252"/>
      <c r="I6234" s="18"/>
      <c r="J6234" s="18"/>
    </row>
    <row r="6235" spans="6:10" x14ac:dyDescent="0.25">
      <c r="F6235" s="18"/>
      <c r="G6235" s="18"/>
      <c r="H6235" s="252"/>
      <c r="I6235" s="18"/>
      <c r="J6235" s="18"/>
    </row>
    <row r="6236" spans="6:10" x14ac:dyDescent="0.25">
      <c r="F6236" s="18"/>
      <c r="G6236" s="18"/>
      <c r="H6236" s="252"/>
      <c r="I6236" s="18"/>
      <c r="J6236" s="18"/>
    </row>
    <row r="6237" spans="6:10" x14ac:dyDescent="0.25">
      <c r="F6237" s="18"/>
      <c r="G6237" s="18"/>
      <c r="H6237" s="252"/>
      <c r="I6237" s="18"/>
      <c r="J6237" s="18"/>
    </row>
    <row r="6238" spans="6:10" x14ac:dyDescent="0.25">
      <c r="F6238" s="18"/>
      <c r="G6238" s="18"/>
      <c r="H6238" s="252"/>
      <c r="I6238" s="18"/>
      <c r="J6238" s="18"/>
    </row>
    <row r="6239" spans="6:10" x14ac:dyDescent="0.25">
      <c r="F6239" s="18"/>
      <c r="G6239" s="18"/>
      <c r="H6239" s="252"/>
      <c r="I6239" s="18"/>
      <c r="J6239" s="18"/>
    </row>
    <row r="6240" spans="6:10" x14ac:dyDescent="0.25">
      <c r="F6240" s="18"/>
      <c r="G6240" s="18"/>
      <c r="H6240" s="252"/>
      <c r="I6240" s="18"/>
      <c r="J6240" s="18"/>
    </row>
    <row r="6241" spans="6:10" x14ac:dyDescent="0.25">
      <c r="F6241" s="18"/>
      <c r="G6241" s="18"/>
      <c r="H6241" s="252"/>
      <c r="I6241" s="18"/>
      <c r="J6241" s="18"/>
    </row>
    <row r="6242" spans="6:10" x14ac:dyDescent="0.25">
      <c r="F6242" s="18"/>
      <c r="G6242" s="18"/>
      <c r="H6242" s="252"/>
      <c r="I6242" s="18"/>
      <c r="J6242" s="18"/>
    </row>
    <row r="6243" spans="6:10" x14ac:dyDescent="0.25">
      <c r="F6243" s="18"/>
      <c r="G6243" s="18"/>
      <c r="H6243" s="252"/>
      <c r="I6243" s="18"/>
      <c r="J6243" s="18"/>
    </row>
    <row r="6244" spans="6:10" x14ac:dyDescent="0.25">
      <c r="F6244" s="18"/>
      <c r="G6244" s="18"/>
      <c r="H6244" s="252"/>
      <c r="I6244" s="18"/>
      <c r="J6244" s="18"/>
    </row>
    <row r="6245" spans="6:10" x14ac:dyDescent="0.25">
      <c r="F6245" s="18"/>
      <c r="G6245" s="18"/>
      <c r="H6245" s="252"/>
      <c r="I6245" s="18"/>
      <c r="J6245" s="18"/>
    </row>
    <row r="6246" spans="6:10" x14ac:dyDescent="0.25">
      <c r="F6246" s="18"/>
      <c r="G6246" s="18"/>
      <c r="H6246" s="252"/>
      <c r="I6246" s="18"/>
      <c r="J6246" s="18"/>
    </row>
    <row r="6247" spans="6:10" x14ac:dyDescent="0.25">
      <c r="F6247" s="18"/>
      <c r="G6247" s="18"/>
      <c r="H6247" s="252"/>
      <c r="I6247" s="18"/>
      <c r="J6247" s="18"/>
    </row>
    <row r="6248" spans="6:10" x14ac:dyDescent="0.25">
      <c r="F6248" s="18"/>
      <c r="G6248" s="18"/>
      <c r="H6248" s="252"/>
      <c r="I6248" s="18"/>
      <c r="J6248" s="18"/>
    </row>
    <row r="6249" spans="6:10" x14ac:dyDescent="0.25">
      <c r="F6249" s="18"/>
      <c r="G6249" s="18"/>
      <c r="H6249" s="252"/>
      <c r="I6249" s="18"/>
      <c r="J6249" s="18"/>
    </row>
    <row r="6250" spans="6:10" x14ac:dyDescent="0.25">
      <c r="F6250" s="18"/>
      <c r="G6250" s="18"/>
      <c r="H6250" s="252"/>
      <c r="I6250" s="18"/>
      <c r="J6250" s="18"/>
    </row>
    <row r="6251" spans="6:10" x14ac:dyDescent="0.25">
      <c r="F6251" s="18"/>
      <c r="G6251" s="18"/>
      <c r="H6251" s="252"/>
      <c r="I6251" s="18"/>
      <c r="J6251" s="18"/>
    </row>
    <row r="6252" spans="6:10" x14ac:dyDescent="0.25">
      <c r="F6252" s="18"/>
      <c r="G6252" s="18"/>
      <c r="H6252" s="252"/>
      <c r="I6252" s="18"/>
      <c r="J6252" s="18"/>
    </row>
    <row r="6253" spans="6:10" x14ac:dyDescent="0.25">
      <c r="F6253" s="18"/>
      <c r="G6253" s="18"/>
      <c r="H6253" s="252"/>
      <c r="I6253" s="18"/>
      <c r="J6253" s="18"/>
    </row>
    <row r="6254" spans="6:10" x14ac:dyDescent="0.25">
      <c r="F6254" s="18"/>
      <c r="G6254" s="18"/>
      <c r="H6254" s="252"/>
      <c r="I6254" s="18"/>
      <c r="J6254" s="18"/>
    </row>
    <row r="6255" spans="6:10" x14ac:dyDescent="0.25">
      <c r="F6255" s="18"/>
      <c r="G6255" s="18"/>
      <c r="H6255" s="252"/>
      <c r="I6255" s="18"/>
      <c r="J6255" s="18"/>
    </row>
    <row r="6256" spans="6:10" x14ac:dyDescent="0.25">
      <c r="F6256" s="18"/>
      <c r="G6256" s="18"/>
      <c r="H6256" s="252"/>
      <c r="I6256" s="18"/>
      <c r="J6256" s="18"/>
    </row>
    <row r="6257" spans="6:10" x14ac:dyDescent="0.25">
      <c r="F6257" s="18"/>
      <c r="G6257" s="18"/>
      <c r="H6257" s="252"/>
      <c r="I6257" s="18"/>
      <c r="J6257" s="18"/>
    </row>
    <row r="6258" spans="6:10" x14ac:dyDescent="0.25">
      <c r="F6258" s="18"/>
      <c r="G6258" s="18"/>
      <c r="H6258" s="252"/>
      <c r="I6258" s="18"/>
      <c r="J6258" s="18"/>
    </row>
    <row r="6259" spans="6:10" x14ac:dyDescent="0.25">
      <c r="F6259" s="18"/>
      <c r="G6259" s="18"/>
      <c r="H6259" s="252"/>
      <c r="I6259" s="18"/>
      <c r="J6259" s="18"/>
    </row>
    <row r="6260" spans="6:10" x14ac:dyDescent="0.25">
      <c r="F6260" s="18"/>
      <c r="G6260" s="18"/>
      <c r="H6260" s="252"/>
      <c r="I6260" s="18"/>
      <c r="J6260" s="18"/>
    </row>
    <row r="6261" spans="6:10" x14ac:dyDescent="0.25">
      <c r="F6261" s="18"/>
      <c r="G6261" s="18"/>
      <c r="H6261" s="252"/>
      <c r="I6261" s="18"/>
      <c r="J6261" s="18"/>
    </row>
    <row r="6262" spans="6:10" x14ac:dyDescent="0.25">
      <c r="F6262" s="18"/>
      <c r="G6262" s="18"/>
      <c r="H6262" s="252"/>
      <c r="I6262" s="18"/>
      <c r="J6262" s="18"/>
    </row>
    <row r="6263" spans="6:10" x14ac:dyDescent="0.25">
      <c r="F6263" s="18"/>
      <c r="G6263" s="18"/>
      <c r="H6263" s="252"/>
      <c r="I6263" s="18"/>
      <c r="J6263" s="18"/>
    </row>
    <row r="6264" spans="6:10" x14ac:dyDescent="0.25">
      <c r="F6264" s="18"/>
      <c r="G6264" s="18"/>
      <c r="H6264" s="252"/>
      <c r="I6264" s="18"/>
      <c r="J6264" s="18"/>
    </row>
    <row r="6265" spans="6:10" x14ac:dyDescent="0.25">
      <c r="F6265" s="18"/>
      <c r="G6265" s="18"/>
      <c r="H6265" s="252"/>
      <c r="I6265" s="18"/>
      <c r="J6265" s="18"/>
    </row>
    <row r="6266" spans="6:10" x14ac:dyDescent="0.25">
      <c r="F6266" s="18"/>
      <c r="G6266" s="18"/>
      <c r="H6266" s="252"/>
      <c r="I6266" s="18"/>
      <c r="J6266" s="18"/>
    </row>
    <row r="6267" spans="6:10" x14ac:dyDescent="0.25">
      <c r="F6267" s="18"/>
      <c r="G6267" s="18"/>
      <c r="H6267" s="252"/>
      <c r="I6267" s="18"/>
      <c r="J6267" s="18"/>
    </row>
    <row r="6268" spans="6:10" x14ac:dyDescent="0.25">
      <c r="F6268" s="18"/>
      <c r="G6268" s="18"/>
      <c r="H6268" s="252"/>
      <c r="I6268" s="18"/>
      <c r="J6268" s="18"/>
    </row>
    <row r="6269" spans="6:10" x14ac:dyDescent="0.25">
      <c r="F6269" s="18"/>
      <c r="G6269" s="18"/>
      <c r="H6269" s="252"/>
      <c r="I6269" s="18"/>
      <c r="J6269" s="18"/>
    </row>
    <row r="6270" spans="6:10" x14ac:dyDescent="0.25">
      <c r="F6270" s="18"/>
      <c r="G6270" s="18"/>
      <c r="H6270" s="252"/>
      <c r="I6270" s="18"/>
      <c r="J6270" s="18"/>
    </row>
    <row r="6271" spans="6:10" x14ac:dyDescent="0.25">
      <c r="F6271" s="18"/>
      <c r="G6271" s="18"/>
      <c r="H6271" s="252"/>
      <c r="I6271" s="18"/>
      <c r="J6271" s="18"/>
    </row>
    <row r="6272" spans="6:10" x14ac:dyDescent="0.25">
      <c r="F6272" s="18"/>
      <c r="G6272" s="18"/>
      <c r="H6272" s="252"/>
      <c r="I6272" s="18"/>
      <c r="J6272" s="18"/>
    </row>
    <row r="6273" spans="6:10" x14ac:dyDescent="0.25">
      <c r="F6273" s="18"/>
      <c r="G6273" s="18"/>
      <c r="H6273" s="252"/>
      <c r="I6273" s="18"/>
      <c r="J6273" s="18"/>
    </row>
    <row r="6274" spans="6:10" x14ac:dyDescent="0.25">
      <c r="F6274" s="18"/>
      <c r="G6274" s="18"/>
      <c r="H6274" s="252"/>
      <c r="I6274" s="18"/>
      <c r="J6274" s="18"/>
    </row>
    <row r="6275" spans="6:10" x14ac:dyDescent="0.25">
      <c r="F6275" s="18"/>
      <c r="G6275" s="18"/>
      <c r="H6275" s="252"/>
      <c r="I6275" s="18"/>
      <c r="J6275" s="18"/>
    </row>
    <row r="6276" spans="6:10" x14ac:dyDescent="0.25">
      <c r="F6276" s="18"/>
      <c r="G6276" s="18"/>
      <c r="H6276" s="252"/>
      <c r="I6276" s="18"/>
      <c r="J6276" s="18"/>
    </row>
    <row r="6277" spans="6:10" x14ac:dyDescent="0.25">
      <c r="F6277" s="18"/>
      <c r="G6277" s="18"/>
      <c r="H6277" s="252"/>
      <c r="I6277" s="18"/>
      <c r="J6277" s="18"/>
    </row>
    <row r="6278" spans="6:10" x14ac:dyDescent="0.25">
      <c r="F6278" s="18"/>
      <c r="G6278" s="18"/>
      <c r="H6278" s="252"/>
      <c r="I6278" s="18"/>
      <c r="J6278" s="18"/>
    </row>
    <row r="6279" spans="6:10" x14ac:dyDescent="0.25">
      <c r="F6279" s="18"/>
      <c r="G6279" s="18"/>
      <c r="H6279" s="252"/>
      <c r="I6279" s="18"/>
      <c r="J6279" s="18"/>
    </row>
    <row r="6280" spans="6:10" x14ac:dyDescent="0.25">
      <c r="F6280" s="18"/>
      <c r="G6280" s="18"/>
      <c r="H6280" s="252"/>
      <c r="I6280" s="18"/>
      <c r="J6280" s="18"/>
    </row>
    <row r="6281" spans="6:10" x14ac:dyDescent="0.25">
      <c r="F6281" s="18"/>
      <c r="G6281" s="18"/>
      <c r="H6281" s="252"/>
      <c r="I6281" s="18"/>
      <c r="J6281" s="18"/>
    </row>
    <row r="6282" spans="6:10" x14ac:dyDescent="0.25">
      <c r="F6282" s="18"/>
      <c r="G6282" s="18"/>
      <c r="H6282" s="252"/>
      <c r="I6282" s="18"/>
      <c r="J6282" s="18"/>
    </row>
    <row r="6283" spans="6:10" x14ac:dyDescent="0.25">
      <c r="F6283" s="18"/>
      <c r="G6283" s="18"/>
      <c r="H6283" s="252"/>
      <c r="I6283" s="18"/>
      <c r="J6283" s="18"/>
    </row>
    <row r="6284" spans="6:10" x14ac:dyDescent="0.25">
      <c r="F6284" s="18"/>
      <c r="G6284" s="18"/>
      <c r="H6284" s="252"/>
      <c r="I6284" s="18"/>
      <c r="J6284" s="18"/>
    </row>
    <row r="6285" spans="6:10" x14ac:dyDescent="0.25">
      <c r="F6285" s="18"/>
      <c r="G6285" s="18"/>
      <c r="H6285" s="252"/>
      <c r="I6285" s="18"/>
      <c r="J6285" s="18"/>
    </row>
    <row r="6286" spans="6:10" x14ac:dyDescent="0.25">
      <c r="F6286" s="18"/>
      <c r="G6286" s="18"/>
      <c r="H6286" s="252"/>
      <c r="I6286" s="18"/>
      <c r="J6286" s="18"/>
    </row>
    <row r="6287" spans="6:10" x14ac:dyDescent="0.25">
      <c r="F6287" s="18"/>
      <c r="G6287" s="18"/>
      <c r="H6287" s="252"/>
      <c r="I6287" s="18"/>
      <c r="J6287" s="18"/>
    </row>
    <row r="6288" spans="6:10" x14ac:dyDescent="0.25">
      <c r="F6288" s="18"/>
      <c r="G6288" s="18"/>
      <c r="H6288" s="252"/>
      <c r="I6288" s="18"/>
      <c r="J6288" s="18"/>
    </row>
    <row r="6289" spans="6:10" x14ac:dyDescent="0.25">
      <c r="F6289" s="18"/>
      <c r="G6289" s="18"/>
      <c r="H6289" s="252"/>
      <c r="I6289" s="18"/>
      <c r="J6289" s="18"/>
    </row>
    <row r="6290" spans="6:10" x14ac:dyDescent="0.25">
      <c r="F6290" s="18"/>
      <c r="G6290" s="18"/>
      <c r="H6290" s="252"/>
      <c r="I6290" s="18"/>
      <c r="J6290" s="18"/>
    </row>
    <row r="6291" spans="6:10" x14ac:dyDescent="0.25">
      <c r="F6291" s="18"/>
      <c r="G6291" s="18"/>
      <c r="H6291" s="252"/>
      <c r="I6291" s="18"/>
      <c r="J6291" s="18"/>
    </row>
    <row r="6292" spans="6:10" x14ac:dyDescent="0.25">
      <c r="F6292" s="18"/>
      <c r="G6292" s="18"/>
      <c r="H6292" s="252"/>
      <c r="I6292" s="18"/>
      <c r="J6292" s="18"/>
    </row>
    <row r="6293" spans="6:10" x14ac:dyDescent="0.25">
      <c r="F6293" s="18"/>
      <c r="G6293" s="18"/>
      <c r="H6293" s="252"/>
      <c r="I6293" s="18"/>
      <c r="J6293" s="18"/>
    </row>
    <row r="6294" spans="6:10" x14ac:dyDescent="0.25">
      <c r="F6294" s="18"/>
      <c r="G6294" s="18"/>
      <c r="H6294" s="252"/>
      <c r="I6294" s="18"/>
      <c r="J6294" s="18"/>
    </row>
    <row r="6295" spans="6:10" x14ac:dyDescent="0.25">
      <c r="F6295" s="18"/>
      <c r="G6295" s="18"/>
      <c r="H6295" s="252"/>
      <c r="I6295" s="18"/>
      <c r="J6295" s="18"/>
    </row>
    <row r="6296" spans="6:10" x14ac:dyDescent="0.25">
      <c r="F6296" s="18"/>
      <c r="G6296" s="18"/>
      <c r="H6296" s="252"/>
      <c r="I6296" s="18"/>
      <c r="J6296" s="18"/>
    </row>
    <row r="6297" spans="6:10" x14ac:dyDescent="0.25">
      <c r="F6297" s="18"/>
      <c r="G6297" s="18"/>
      <c r="H6297" s="252"/>
      <c r="I6297" s="18"/>
      <c r="J6297" s="18"/>
    </row>
    <row r="6298" spans="6:10" x14ac:dyDescent="0.25">
      <c r="F6298" s="18"/>
      <c r="G6298" s="18"/>
      <c r="H6298" s="252"/>
      <c r="I6298" s="18"/>
      <c r="J6298" s="18"/>
    </row>
    <row r="6299" spans="6:10" x14ac:dyDescent="0.25">
      <c r="F6299" s="18"/>
      <c r="G6299" s="18"/>
      <c r="H6299" s="252"/>
      <c r="I6299" s="18"/>
      <c r="J6299" s="18"/>
    </row>
    <row r="6300" spans="6:10" x14ac:dyDescent="0.25">
      <c r="F6300" s="18"/>
      <c r="G6300" s="18"/>
      <c r="H6300" s="252"/>
      <c r="I6300" s="18"/>
      <c r="J6300" s="18"/>
    </row>
    <row r="6301" spans="6:10" x14ac:dyDescent="0.25">
      <c r="F6301" s="18"/>
      <c r="G6301" s="18"/>
      <c r="H6301" s="252"/>
      <c r="I6301" s="18"/>
      <c r="J6301" s="18"/>
    </row>
    <row r="6302" spans="6:10" x14ac:dyDescent="0.25">
      <c r="F6302" s="18"/>
      <c r="G6302" s="18"/>
      <c r="H6302" s="252"/>
      <c r="I6302" s="18"/>
      <c r="J6302" s="18"/>
    </row>
    <row r="6303" spans="6:10" x14ac:dyDescent="0.25">
      <c r="F6303" s="18"/>
      <c r="G6303" s="18"/>
      <c r="H6303" s="252"/>
      <c r="I6303" s="18"/>
      <c r="J6303" s="18"/>
    </row>
    <row r="6304" spans="6:10" x14ac:dyDescent="0.25">
      <c r="F6304" s="18"/>
      <c r="G6304" s="18"/>
      <c r="H6304" s="252"/>
      <c r="I6304" s="18"/>
      <c r="J6304" s="18"/>
    </row>
    <row r="6305" spans="6:10" x14ac:dyDescent="0.25">
      <c r="F6305" s="18"/>
      <c r="G6305" s="18"/>
      <c r="H6305" s="252"/>
      <c r="I6305" s="18"/>
      <c r="J6305" s="18"/>
    </row>
    <row r="6306" spans="6:10" x14ac:dyDescent="0.25">
      <c r="F6306" s="18"/>
      <c r="G6306" s="18"/>
      <c r="H6306" s="252"/>
      <c r="I6306" s="18"/>
      <c r="J6306" s="18"/>
    </row>
    <row r="6307" spans="6:10" x14ac:dyDescent="0.25">
      <c r="F6307" s="18"/>
      <c r="G6307" s="18"/>
      <c r="H6307" s="252"/>
      <c r="I6307" s="18"/>
      <c r="J6307" s="18"/>
    </row>
    <row r="6308" spans="6:10" x14ac:dyDescent="0.25">
      <c r="F6308" s="18"/>
      <c r="G6308" s="18"/>
      <c r="H6308" s="252"/>
      <c r="I6308" s="18"/>
      <c r="J6308" s="18"/>
    </row>
    <row r="6309" spans="6:10" x14ac:dyDescent="0.25">
      <c r="F6309" s="18"/>
      <c r="G6309" s="18"/>
      <c r="H6309" s="252"/>
      <c r="I6309" s="18"/>
      <c r="J6309" s="18"/>
    </row>
    <row r="6310" spans="6:10" x14ac:dyDescent="0.25">
      <c r="F6310" s="18"/>
      <c r="G6310" s="18"/>
      <c r="H6310" s="252"/>
      <c r="I6310" s="18"/>
      <c r="J6310" s="18"/>
    </row>
    <row r="6311" spans="6:10" x14ac:dyDescent="0.25">
      <c r="F6311" s="18"/>
      <c r="G6311" s="18"/>
      <c r="H6311" s="252"/>
      <c r="I6311" s="18"/>
      <c r="J6311" s="18"/>
    </row>
    <row r="6312" spans="6:10" x14ac:dyDescent="0.25">
      <c r="F6312" s="18"/>
      <c r="G6312" s="18"/>
      <c r="H6312" s="252"/>
      <c r="I6312" s="18"/>
      <c r="J6312" s="18"/>
    </row>
    <row r="6313" spans="6:10" x14ac:dyDescent="0.25">
      <c r="F6313" s="18"/>
      <c r="G6313" s="18"/>
      <c r="H6313" s="252"/>
      <c r="I6313" s="18"/>
      <c r="J6313" s="18"/>
    </row>
    <row r="6314" spans="6:10" x14ac:dyDescent="0.25">
      <c r="F6314" s="18"/>
      <c r="G6314" s="18"/>
      <c r="H6314" s="252"/>
      <c r="I6314" s="18"/>
      <c r="J6314" s="18"/>
    </row>
    <row r="6315" spans="6:10" x14ac:dyDescent="0.25">
      <c r="F6315" s="18"/>
      <c r="G6315" s="18"/>
      <c r="H6315" s="252"/>
      <c r="I6315" s="18"/>
      <c r="J6315" s="18"/>
    </row>
    <row r="6316" spans="6:10" x14ac:dyDescent="0.25">
      <c r="F6316" s="18"/>
      <c r="G6316" s="18"/>
      <c r="H6316" s="252"/>
      <c r="I6316" s="18"/>
      <c r="J6316" s="18"/>
    </row>
    <row r="6317" spans="6:10" x14ac:dyDescent="0.25">
      <c r="F6317" s="18"/>
      <c r="G6317" s="18"/>
      <c r="H6317" s="252"/>
      <c r="I6317" s="18"/>
      <c r="J6317" s="18"/>
    </row>
    <row r="6318" spans="6:10" x14ac:dyDescent="0.25">
      <c r="F6318" s="18"/>
      <c r="G6318" s="18"/>
      <c r="H6318" s="252"/>
      <c r="I6318" s="18"/>
      <c r="J6318" s="18"/>
    </row>
    <row r="6319" spans="6:10" x14ac:dyDescent="0.25">
      <c r="F6319" s="18"/>
      <c r="G6319" s="18"/>
      <c r="H6319" s="252"/>
      <c r="I6319" s="18"/>
      <c r="J6319" s="18"/>
    </row>
    <row r="6320" spans="6:10" x14ac:dyDescent="0.25">
      <c r="F6320" s="18"/>
      <c r="G6320" s="18"/>
      <c r="H6320" s="252"/>
      <c r="I6320" s="18"/>
      <c r="J6320" s="18"/>
    </row>
    <row r="6321" spans="6:10" x14ac:dyDescent="0.25">
      <c r="F6321" s="18"/>
      <c r="G6321" s="18"/>
      <c r="H6321" s="252"/>
      <c r="I6321" s="18"/>
      <c r="J6321" s="18"/>
    </row>
    <row r="6322" spans="6:10" x14ac:dyDescent="0.25">
      <c r="F6322" s="18"/>
      <c r="G6322" s="18"/>
      <c r="H6322" s="252"/>
      <c r="I6322" s="18"/>
      <c r="J6322" s="18"/>
    </row>
    <row r="6323" spans="6:10" x14ac:dyDescent="0.25">
      <c r="F6323" s="18"/>
      <c r="G6323" s="18"/>
      <c r="H6323" s="252"/>
      <c r="I6323" s="18"/>
      <c r="J6323" s="18"/>
    </row>
    <row r="6324" spans="6:10" x14ac:dyDescent="0.25">
      <c r="F6324" s="18"/>
      <c r="G6324" s="18"/>
      <c r="H6324" s="252"/>
      <c r="I6324" s="18"/>
      <c r="J6324" s="18"/>
    </row>
    <row r="6325" spans="6:10" x14ac:dyDescent="0.25">
      <c r="F6325" s="18"/>
      <c r="G6325" s="18"/>
      <c r="H6325" s="252"/>
      <c r="I6325" s="18"/>
      <c r="J6325" s="18"/>
    </row>
    <row r="6326" spans="6:10" x14ac:dyDescent="0.25">
      <c r="F6326" s="18"/>
      <c r="G6326" s="18"/>
      <c r="H6326" s="252"/>
      <c r="I6326" s="18"/>
      <c r="J6326" s="18"/>
    </row>
    <row r="6327" spans="6:10" x14ac:dyDescent="0.25">
      <c r="F6327" s="18"/>
      <c r="G6327" s="18"/>
      <c r="H6327" s="252"/>
      <c r="I6327" s="18"/>
      <c r="J6327" s="18"/>
    </row>
    <row r="6328" spans="6:10" x14ac:dyDescent="0.25">
      <c r="F6328" s="18"/>
      <c r="G6328" s="18"/>
      <c r="H6328" s="252"/>
      <c r="I6328" s="18"/>
      <c r="J6328" s="18"/>
    </row>
    <row r="6329" spans="6:10" x14ac:dyDescent="0.25">
      <c r="F6329" s="18"/>
      <c r="G6329" s="18"/>
      <c r="H6329" s="252"/>
      <c r="I6329" s="18"/>
      <c r="J6329" s="18"/>
    </row>
    <row r="6330" spans="6:10" x14ac:dyDescent="0.25">
      <c r="F6330" s="18"/>
      <c r="G6330" s="18"/>
      <c r="H6330" s="252"/>
      <c r="I6330" s="18"/>
      <c r="J6330" s="18"/>
    </row>
    <row r="6331" spans="6:10" x14ac:dyDescent="0.25">
      <c r="F6331" s="18"/>
      <c r="G6331" s="18"/>
      <c r="H6331" s="252"/>
      <c r="I6331" s="18"/>
      <c r="J6331" s="18"/>
    </row>
    <row r="6332" spans="6:10" x14ac:dyDescent="0.25">
      <c r="F6332" s="18"/>
      <c r="G6332" s="18"/>
      <c r="H6332" s="252"/>
      <c r="I6332" s="18"/>
      <c r="J6332" s="18"/>
    </row>
    <row r="6333" spans="6:10" x14ac:dyDescent="0.25">
      <c r="F6333" s="18"/>
      <c r="G6333" s="18"/>
      <c r="H6333" s="252"/>
      <c r="I6333" s="18"/>
      <c r="J6333" s="18"/>
    </row>
    <row r="6334" spans="6:10" x14ac:dyDescent="0.25">
      <c r="F6334" s="18"/>
      <c r="G6334" s="18"/>
      <c r="H6334" s="252"/>
      <c r="I6334" s="18"/>
      <c r="J6334" s="18"/>
    </row>
    <row r="6335" spans="6:10" x14ac:dyDescent="0.25">
      <c r="F6335" s="18"/>
      <c r="G6335" s="18"/>
      <c r="H6335" s="252"/>
      <c r="I6335" s="18"/>
      <c r="J6335" s="18"/>
    </row>
    <row r="6336" spans="6:10" x14ac:dyDescent="0.25">
      <c r="F6336" s="18"/>
      <c r="G6336" s="18"/>
      <c r="H6336" s="252"/>
      <c r="I6336" s="18"/>
      <c r="J6336" s="18"/>
    </row>
    <row r="6337" spans="6:10" x14ac:dyDescent="0.25">
      <c r="F6337" s="18"/>
      <c r="G6337" s="18"/>
      <c r="H6337" s="252"/>
      <c r="I6337" s="18"/>
      <c r="J6337" s="18"/>
    </row>
    <row r="6338" spans="6:10" x14ac:dyDescent="0.25">
      <c r="F6338" s="18"/>
      <c r="G6338" s="18"/>
      <c r="H6338" s="252"/>
      <c r="I6338" s="18"/>
      <c r="J6338" s="18"/>
    </row>
    <row r="6339" spans="6:10" x14ac:dyDescent="0.25">
      <c r="F6339" s="18"/>
      <c r="G6339" s="18"/>
      <c r="H6339" s="252"/>
      <c r="I6339" s="18"/>
      <c r="J6339" s="18"/>
    </row>
    <row r="6340" spans="6:10" x14ac:dyDescent="0.25">
      <c r="F6340" s="18"/>
      <c r="G6340" s="18"/>
      <c r="H6340" s="252"/>
      <c r="I6340" s="18"/>
      <c r="J6340" s="18"/>
    </row>
    <row r="6341" spans="6:10" x14ac:dyDescent="0.25">
      <c r="F6341" s="18"/>
      <c r="G6341" s="18"/>
      <c r="H6341" s="252"/>
      <c r="I6341" s="18"/>
      <c r="J6341" s="18"/>
    </row>
    <row r="6342" spans="6:10" x14ac:dyDescent="0.25">
      <c r="F6342" s="18"/>
      <c r="G6342" s="18"/>
      <c r="H6342" s="252"/>
      <c r="I6342" s="18"/>
      <c r="J6342" s="18"/>
    </row>
    <row r="6343" spans="6:10" x14ac:dyDescent="0.25">
      <c r="F6343" s="18"/>
      <c r="G6343" s="18"/>
      <c r="H6343" s="252"/>
      <c r="I6343" s="18"/>
      <c r="J6343" s="18"/>
    </row>
    <row r="6344" spans="6:10" x14ac:dyDescent="0.25">
      <c r="F6344" s="18"/>
      <c r="G6344" s="18"/>
      <c r="H6344" s="252"/>
      <c r="I6344" s="18"/>
      <c r="J6344" s="18"/>
    </row>
    <row r="6345" spans="6:10" x14ac:dyDescent="0.25">
      <c r="F6345" s="18"/>
      <c r="G6345" s="18"/>
      <c r="H6345" s="252"/>
      <c r="I6345" s="18"/>
      <c r="J6345" s="18"/>
    </row>
    <row r="6346" spans="6:10" x14ac:dyDescent="0.25">
      <c r="F6346" s="18"/>
      <c r="G6346" s="18"/>
      <c r="H6346" s="252"/>
      <c r="I6346" s="18"/>
      <c r="J6346" s="18"/>
    </row>
    <row r="6347" spans="6:10" x14ac:dyDescent="0.25">
      <c r="F6347" s="18"/>
      <c r="G6347" s="18"/>
      <c r="H6347" s="252"/>
      <c r="I6347" s="18"/>
      <c r="J6347" s="18"/>
    </row>
    <row r="6348" spans="6:10" x14ac:dyDescent="0.25">
      <c r="F6348" s="18"/>
      <c r="G6348" s="18"/>
      <c r="H6348" s="252"/>
      <c r="I6348" s="18"/>
      <c r="J6348" s="18"/>
    </row>
    <row r="6349" spans="6:10" x14ac:dyDescent="0.25">
      <c r="F6349" s="18"/>
      <c r="G6349" s="18"/>
      <c r="H6349" s="252"/>
      <c r="I6349" s="18"/>
      <c r="J6349" s="18"/>
    </row>
    <row r="6350" spans="6:10" x14ac:dyDescent="0.25">
      <c r="F6350" s="18"/>
      <c r="G6350" s="18"/>
      <c r="H6350" s="252"/>
      <c r="I6350" s="18"/>
      <c r="J6350" s="18"/>
    </row>
    <row r="6351" spans="6:10" x14ac:dyDescent="0.25">
      <c r="F6351" s="18"/>
      <c r="G6351" s="18"/>
      <c r="H6351" s="252"/>
      <c r="I6351" s="18"/>
      <c r="J6351" s="18"/>
    </row>
    <row r="6352" spans="6:10" x14ac:dyDescent="0.25">
      <c r="F6352" s="18"/>
      <c r="G6352" s="18"/>
      <c r="H6352" s="252"/>
      <c r="I6352" s="18"/>
      <c r="J6352" s="18"/>
    </row>
    <row r="6353" spans="6:10" x14ac:dyDescent="0.25">
      <c r="F6353" s="18"/>
      <c r="G6353" s="18"/>
      <c r="H6353" s="252"/>
      <c r="I6353" s="18"/>
      <c r="J6353" s="18"/>
    </row>
    <row r="6354" spans="6:10" x14ac:dyDescent="0.25">
      <c r="F6354" s="18"/>
      <c r="G6354" s="18"/>
      <c r="H6354" s="252"/>
      <c r="I6354" s="18"/>
      <c r="J6354" s="18"/>
    </row>
    <row r="6355" spans="6:10" x14ac:dyDescent="0.25">
      <c r="F6355" s="18"/>
      <c r="G6355" s="18"/>
      <c r="H6355" s="252"/>
      <c r="I6355" s="18"/>
      <c r="J6355" s="18"/>
    </row>
    <row r="6356" spans="6:10" x14ac:dyDescent="0.25">
      <c r="F6356" s="18"/>
      <c r="G6356" s="18"/>
      <c r="H6356" s="252"/>
      <c r="I6356" s="18"/>
      <c r="J6356" s="18"/>
    </row>
    <row r="6357" spans="6:10" x14ac:dyDescent="0.25">
      <c r="F6357" s="18"/>
      <c r="G6357" s="18"/>
      <c r="H6357" s="252"/>
      <c r="I6357" s="18"/>
      <c r="J6357" s="18"/>
    </row>
    <row r="6358" spans="6:10" x14ac:dyDescent="0.25">
      <c r="F6358" s="18"/>
      <c r="G6358" s="18"/>
      <c r="H6358" s="252"/>
      <c r="I6358" s="18"/>
      <c r="J6358" s="18"/>
    </row>
    <row r="6359" spans="6:10" x14ac:dyDescent="0.25">
      <c r="F6359" s="18"/>
      <c r="G6359" s="18"/>
      <c r="H6359" s="252"/>
      <c r="I6359" s="18"/>
      <c r="J6359" s="18"/>
    </row>
    <row r="6360" spans="6:10" x14ac:dyDescent="0.25">
      <c r="F6360" s="18"/>
      <c r="G6360" s="18"/>
      <c r="H6360" s="252"/>
      <c r="I6360" s="18"/>
      <c r="J6360" s="18"/>
    </row>
    <row r="6361" spans="6:10" x14ac:dyDescent="0.25">
      <c r="F6361" s="18"/>
      <c r="G6361" s="18"/>
      <c r="H6361" s="252"/>
      <c r="I6361" s="18"/>
      <c r="J6361" s="18"/>
    </row>
    <row r="6362" spans="6:10" x14ac:dyDescent="0.25">
      <c r="F6362" s="18"/>
      <c r="G6362" s="18"/>
      <c r="H6362" s="252"/>
      <c r="I6362" s="18"/>
      <c r="J6362" s="18"/>
    </row>
    <row r="6363" spans="6:10" x14ac:dyDescent="0.25">
      <c r="F6363" s="18"/>
      <c r="G6363" s="18"/>
      <c r="H6363" s="252"/>
      <c r="I6363" s="18"/>
      <c r="J6363" s="18"/>
    </row>
    <row r="6364" spans="6:10" x14ac:dyDescent="0.25">
      <c r="F6364" s="18"/>
      <c r="G6364" s="18"/>
      <c r="H6364" s="252"/>
      <c r="I6364" s="18"/>
      <c r="J6364" s="18"/>
    </row>
    <row r="6365" spans="6:10" x14ac:dyDescent="0.25">
      <c r="F6365" s="18"/>
      <c r="G6365" s="18"/>
      <c r="H6365" s="252"/>
      <c r="I6365" s="18"/>
      <c r="J6365" s="18"/>
    </row>
    <row r="6366" spans="6:10" x14ac:dyDescent="0.25">
      <c r="F6366" s="18"/>
      <c r="G6366" s="18"/>
      <c r="H6366" s="252"/>
      <c r="I6366" s="18"/>
      <c r="J6366" s="18"/>
    </row>
    <row r="6367" spans="6:10" x14ac:dyDescent="0.25">
      <c r="F6367" s="18"/>
      <c r="G6367" s="18"/>
      <c r="H6367" s="252"/>
      <c r="I6367" s="18"/>
      <c r="J6367" s="18"/>
    </row>
    <row r="6368" spans="6:10" x14ac:dyDescent="0.25">
      <c r="F6368" s="18"/>
      <c r="G6368" s="18"/>
      <c r="H6368" s="252"/>
      <c r="I6368" s="18"/>
      <c r="J6368" s="18"/>
    </row>
    <row r="6369" spans="6:10" x14ac:dyDescent="0.25">
      <c r="F6369" s="18"/>
      <c r="G6369" s="18"/>
      <c r="H6369" s="252"/>
      <c r="I6369" s="18"/>
      <c r="J6369" s="18"/>
    </row>
    <row r="6370" spans="6:10" x14ac:dyDescent="0.25">
      <c r="F6370" s="18"/>
      <c r="G6370" s="18"/>
      <c r="H6370" s="252"/>
      <c r="I6370" s="18"/>
      <c r="J6370" s="18"/>
    </row>
    <row r="6371" spans="6:10" x14ac:dyDescent="0.25">
      <c r="F6371" s="18"/>
      <c r="G6371" s="18"/>
      <c r="H6371" s="252"/>
      <c r="I6371" s="18"/>
      <c r="J6371" s="18"/>
    </row>
    <row r="6372" spans="6:10" x14ac:dyDescent="0.25">
      <c r="F6372" s="18"/>
      <c r="G6372" s="18"/>
      <c r="H6372" s="252"/>
      <c r="I6372" s="18"/>
      <c r="J6372" s="18"/>
    </row>
    <row r="6373" spans="6:10" x14ac:dyDescent="0.25">
      <c r="F6373" s="18"/>
      <c r="G6373" s="18"/>
      <c r="H6373" s="252"/>
      <c r="I6373" s="18"/>
      <c r="J6373" s="18"/>
    </row>
    <row r="6374" spans="6:10" x14ac:dyDescent="0.25">
      <c r="F6374" s="18"/>
      <c r="G6374" s="18"/>
      <c r="H6374" s="252"/>
      <c r="I6374" s="18"/>
      <c r="J6374" s="18"/>
    </row>
    <row r="6375" spans="6:10" x14ac:dyDescent="0.25">
      <c r="F6375" s="18"/>
      <c r="G6375" s="18"/>
      <c r="H6375" s="252"/>
      <c r="I6375" s="18"/>
      <c r="J6375" s="18"/>
    </row>
    <row r="6376" spans="6:10" x14ac:dyDescent="0.25">
      <c r="F6376" s="18"/>
      <c r="G6376" s="18"/>
      <c r="H6376" s="252"/>
      <c r="I6376" s="18"/>
      <c r="J6376" s="18"/>
    </row>
    <row r="6377" spans="6:10" x14ac:dyDescent="0.25">
      <c r="F6377" s="18"/>
      <c r="G6377" s="18"/>
      <c r="H6377" s="252"/>
      <c r="I6377" s="18"/>
      <c r="J6377" s="18"/>
    </row>
    <row r="6378" spans="6:10" x14ac:dyDescent="0.25">
      <c r="F6378" s="18"/>
      <c r="G6378" s="18"/>
      <c r="H6378" s="252"/>
      <c r="I6378" s="18"/>
      <c r="J6378" s="18"/>
    </row>
    <row r="6379" spans="6:10" x14ac:dyDescent="0.25">
      <c r="F6379" s="18"/>
      <c r="G6379" s="18"/>
      <c r="H6379" s="252"/>
      <c r="I6379" s="18"/>
      <c r="J6379" s="18"/>
    </row>
    <row r="6380" spans="6:10" x14ac:dyDescent="0.25">
      <c r="F6380" s="18"/>
      <c r="G6380" s="18"/>
      <c r="H6380" s="252"/>
      <c r="I6380" s="18"/>
      <c r="J6380" s="18"/>
    </row>
    <row r="6381" spans="6:10" x14ac:dyDescent="0.25">
      <c r="F6381" s="18"/>
      <c r="G6381" s="18"/>
      <c r="H6381" s="252"/>
      <c r="I6381" s="18"/>
      <c r="J6381" s="18"/>
    </row>
    <row r="6382" spans="6:10" x14ac:dyDescent="0.25">
      <c r="F6382" s="18"/>
      <c r="G6382" s="18"/>
      <c r="H6382" s="252"/>
      <c r="I6382" s="18"/>
      <c r="J6382" s="18"/>
    </row>
    <row r="6383" spans="6:10" x14ac:dyDescent="0.25">
      <c r="F6383" s="18"/>
      <c r="G6383" s="18"/>
      <c r="H6383" s="252"/>
      <c r="I6383" s="18"/>
      <c r="J6383" s="18"/>
    </row>
    <row r="6384" spans="6:10" x14ac:dyDescent="0.25">
      <c r="F6384" s="18"/>
      <c r="G6384" s="18"/>
      <c r="H6384" s="252"/>
      <c r="I6384" s="18"/>
      <c r="J6384" s="18"/>
    </row>
    <row r="6385" spans="6:10" x14ac:dyDescent="0.25">
      <c r="F6385" s="18"/>
      <c r="G6385" s="18"/>
      <c r="H6385" s="252"/>
      <c r="I6385" s="18"/>
      <c r="J6385" s="18"/>
    </row>
    <row r="6386" spans="6:10" x14ac:dyDescent="0.25">
      <c r="F6386" s="18"/>
      <c r="G6386" s="18"/>
      <c r="H6386" s="252"/>
      <c r="I6386" s="18"/>
      <c r="J6386" s="18"/>
    </row>
    <row r="6387" spans="6:10" x14ac:dyDescent="0.25">
      <c r="F6387" s="18"/>
      <c r="G6387" s="18"/>
      <c r="H6387" s="252"/>
      <c r="I6387" s="18"/>
      <c r="J6387" s="18"/>
    </row>
    <row r="6388" spans="6:10" x14ac:dyDescent="0.25">
      <c r="F6388" s="18"/>
      <c r="G6388" s="18"/>
      <c r="H6388" s="252"/>
      <c r="I6388" s="18"/>
      <c r="J6388" s="18"/>
    </row>
    <row r="6389" spans="6:10" x14ac:dyDescent="0.25">
      <c r="F6389" s="18"/>
      <c r="G6389" s="18"/>
      <c r="H6389" s="252"/>
      <c r="I6389" s="18"/>
      <c r="J6389" s="18"/>
    </row>
    <row r="6390" spans="6:10" x14ac:dyDescent="0.25">
      <c r="F6390" s="18"/>
      <c r="G6390" s="18"/>
      <c r="H6390" s="252"/>
      <c r="I6390" s="18"/>
      <c r="J6390" s="18"/>
    </row>
    <row r="6391" spans="6:10" x14ac:dyDescent="0.25">
      <c r="F6391" s="18"/>
      <c r="G6391" s="18"/>
      <c r="H6391" s="252"/>
      <c r="I6391" s="18"/>
      <c r="J6391" s="18"/>
    </row>
    <row r="6392" spans="6:10" x14ac:dyDescent="0.25">
      <c r="F6392" s="18"/>
      <c r="G6392" s="18"/>
      <c r="H6392" s="252"/>
      <c r="I6392" s="18"/>
      <c r="J6392" s="18"/>
    </row>
    <row r="6393" spans="6:10" x14ac:dyDescent="0.25">
      <c r="F6393" s="18"/>
      <c r="G6393" s="18"/>
      <c r="H6393" s="252"/>
      <c r="I6393" s="18"/>
      <c r="J6393" s="18"/>
    </row>
    <row r="6394" spans="6:10" x14ac:dyDescent="0.25">
      <c r="F6394" s="18"/>
      <c r="G6394" s="18"/>
      <c r="H6394" s="252"/>
      <c r="I6394" s="18"/>
      <c r="J6394" s="18"/>
    </row>
    <row r="6395" spans="6:10" x14ac:dyDescent="0.25">
      <c r="F6395" s="18"/>
      <c r="G6395" s="18"/>
      <c r="H6395" s="252"/>
      <c r="I6395" s="18"/>
      <c r="J6395" s="18"/>
    </row>
    <row r="6396" spans="6:10" x14ac:dyDescent="0.25">
      <c r="F6396" s="18"/>
      <c r="G6396" s="18"/>
      <c r="H6396" s="252"/>
      <c r="I6396" s="18"/>
      <c r="J6396" s="18"/>
    </row>
    <row r="6397" spans="6:10" x14ac:dyDescent="0.25">
      <c r="F6397" s="18"/>
      <c r="G6397" s="18"/>
      <c r="H6397" s="252"/>
      <c r="I6397" s="18"/>
      <c r="J6397" s="18"/>
    </row>
    <row r="6398" spans="6:10" x14ac:dyDescent="0.25">
      <c r="F6398" s="18"/>
      <c r="G6398" s="18"/>
      <c r="H6398" s="252"/>
      <c r="I6398" s="18"/>
      <c r="J6398" s="18"/>
    </row>
    <row r="6399" spans="6:10" x14ac:dyDescent="0.25">
      <c r="F6399" s="18"/>
      <c r="G6399" s="18"/>
      <c r="H6399" s="252"/>
      <c r="I6399" s="18"/>
      <c r="J6399" s="18"/>
    </row>
    <row r="6400" spans="6:10" x14ac:dyDescent="0.25">
      <c r="F6400" s="18"/>
      <c r="G6400" s="18"/>
      <c r="H6400" s="252"/>
      <c r="I6400" s="18"/>
      <c r="J6400" s="18"/>
    </row>
    <row r="6401" spans="6:10" x14ac:dyDescent="0.25">
      <c r="F6401" s="18"/>
      <c r="G6401" s="18"/>
      <c r="H6401" s="252"/>
      <c r="I6401" s="18"/>
      <c r="J6401" s="18"/>
    </row>
    <row r="6402" spans="6:10" x14ac:dyDescent="0.25">
      <c r="F6402" s="18"/>
      <c r="G6402" s="18"/>
      <c r="H6402" s="252"/>
      <c r="I6402" s="18"/>
      <c r="J6402" s="18"/>
    </row>
    <row r="6403" spans="6:10" x14ac:dyDescent="0.25">
      <c r="F6403" s="18"/>
      <c r="G6403" s="18"/>
      <c r="H6403" s="252"/>
      <c r="I6403" s="18"/>
      <c r="J6403" s="18"/>
    </row>
    <row r="6404" spans="6:10" x14ac:dyDescent="0.25">
      <c r="F6404" s="18"/>
      <c r="G6404" s="18"/>
      <c r="H6404" s="252"/>
      <c r="I6404" s="18"/>
      <c r="J6404" s="18"/>
    </row>
    <row r="6405" spans="6:10" x14ac:dyDescent="0.25">
      <c r="F6405" s="18"/>
      <c r="G6405" s="18"/>
      <c r="H6405" s="252"/>
      <c r="I6405" s="18"/>
      <c r="J6405" s="18"/>
    </row>
    <row r="6406" spans="6:10" x14ac:dyDescent="0.25">
      <c r="F6406" s="18"/>
      <c r="G6406" s="18"/>
      <c r="H6406" s="252"/>
      <c r="I6406" s="18"/>
      <c r="J6406" s="18"/>
    </row>
    <row r="6407" spans="6:10" x14ac:dyDescent="0.25">
      <c r="F6407" s="18"/>
      <c r="G6407" s="18"/>
      <c r="H6407" s="252"/>
      <c r="I6407" s="18"/>
      <c r="J6407" s="18"/>
    </row>
    <row r="6408" spans="6:10" x14ac:dyDescent="0.25">
      <c r="F6408" s="18"/>
      <c r="G6408" s="18"/>
      <c r="H6408" s="252"/>
      <c r="I6408" s="18"/>
      <c r="J6408" s="18"/>
    </row>
    <row r="6409" spans="6:10" x14ac:dyDescent="0.25">
      <c r="F6409" s="18"/>
      <c r="G6409" s="18"/>
      <c r="H6409" s="252"/>
      <c r="I6409" s="18"/>
      <c r="J6409" s="18"/>
    </row>
    <row r="6410" spans="6:10" x14ac:dyDescent="0.25">
      <c r="F6410" s="18"/>
      <c r="G6410" s="18"/>
      <c r="H6410" s="252"/>
      <c r="I6410" s="18"/>
      <c r="J6410" s="18"/>
    </row>
    <row r="6411" spans="6:10" x14ac:dyDescent="0.25">
      <c r="F6411" s="18"/>
      <c r="G6411" s="18"/>
      <c r="H6411" s="252"/>
      <c r="I6411" s="18"/>
      <c r="J6411" s="18"/>
    </row>
    <row r="6412" spans="6:10" x14ac:dyDescent="0.25">
      <c r="F6412" s="18"/>
      <c r="G6412" s="18"/>
      <c r="H6412" s="252"/>
      <c r="I6412" s="18"/>
      <c r="J6412" s="18"/>
    </row>
    <row r="6413" spans="6:10" x14ac:dyDescent="0.25">
      <c r="F6413" s="18"/>
      <c r="G6413" s="18"/>
      <c r="H6413" s="252"/>
      <c r="I6413" s="18"/>
      <c r="J6413" s="18"/>
    </row>
    <row r="6414" spans="6:10" x14ac:dyDescent="0.25">
      <c r="F6414" s="18"/>
      <c r="G6414" s="18"/>
      <c r="H6414" s="252"/>
      <c r="I6414" s="18"/>
      <c r="J6414" s="18"/>
    </row>
    <row r="6415" spans="6:10" x14ac:dyDescent="0.25">
      <c r="F6415" s="18"/>
      <c r="G6415" s="18"/>
      <c r="H6415" s="252"/>
      <c r="I6415" s="18"/>
      <c r="J6415" s="18"/>
    </row>
    <row r="6416" spans="6:10" x14ac:dyDescent="0.25">
      <c r="F6416" s="18"/>
      <c r="G6416" s="18"/>
      <c r="H6416" s="252"/>
      <c r="I6416" s="18"/>
      <c r="J6416" s="18"/>
    </row>
    <row r="6417" spans="6:10" x14ac:dyDescent="0.25">
      <c r="F6417" s="18"/>
      <c r="G6417" s="18"/>
      <c r="H6417" s="252"/>
      <c r="I6417" s="18"/>
      <c r="J6417" s="18"/>
    </row>
    <row r="6418" spans="6:10" x14ac:dyDescent="0.25">
      <c r="F6418" s="18"/>
      <c r="G6418" s="18"/>
      <c r="H6418" s="252"/>
      <c r="I6418" s="18"/>
      <c r="J6418" s="18"/>
    </row>
    <row r="6419" spans="6:10" x14ac:dyDescent="0.25">
      <c r="F6419" s="18"/>
      <c r="G6419" s="18"/>
      <c r="H6419" s="252"/>
      <c r="I6419" s="18"/>
      <c r="J6419" s="18"/>
    </row>
    <row r="6420" spans="6:10" x14ac:dyDescent="0.25">
      <c r="F6420" s="18"/>
      <c r="G6420" s="18"/>
      <c r="H6420" s="252"/>
      <c r="I6420" s="18"/>
      <c r="J6420" s="18"/>
    </row>
    <row r="6421" spans="6:10" x14ac:dyDescent="0.25">
      <c r="F6421" s="18"/>
      <c r="G6421" s="18"/>
      <c r="H6421" s="252"/>
      <c r="I6421" s="18"/>
      <c r="J6421" s="18"/>
    </row>
    <row r="6422" spans="6:10" x14ac:dyDescent="0.25">
      <c r="F6422" s="18"/>
      <c r="G6422" s="18"/>
      <c r="H6422" s="252"/>
      <c r="I6422" s="18"/>
      <c r="J6422" s="18"/>
    </row>
    <row r="6423" spans="6:10" x14ac:dyDescent="0.25">
      <c r="F6423" s="18"/>
      <c r="G6423" s="18"/>
      <c r="H6423" s="252"/>
      <c r="I6423" s="18"/>
      <c r="J6423" s="18"/>
    </row>
    <row r="6424" spans="6:10" x14ac:dyDescent="0.25">
      <c r="F6424" s="18"/>
      <c r="G6424" s="18"/>
      <c r="H6424" s="252"/>
      <c r="I6424" s="18"/>
      <c r="J6424" s="18"/>
    </row>
    <row r="6425" spans="6:10" x14ac:dyDescent="0.25">
      <c r="F6425" s="18"/>
      <c r="G6425" s="18"/>
      <c r="H6425" s="252"/>
      <c r="I6425" s="18"/>
      <c r="J6425" s="18"/>
    </row>
    <row r="6426" spans="6:10" x14ac:dyDescent="0.25">
      <c r="F6426" s="18"/>
      <c r="G6426" s="18"/>
      <c r="H6426" s="252"/>
      <c r="I6426" s="18"/>
      <c r="J6426" s="18"/>
    </row>
    <row r="6427" spans="6:10" x14ac:dyDescent="0.25">
      <c r="F6427" s="18"/>
      <c r="G6427" s="18"/>
      <c r="H6427" s="252"/>
      <c r="I6427" s="18"/>
      <c r="J6427" s="18"/>
    </row>
    <row r="6428" spans="6:10" x14ac:dyDescent="0.25">
      <c r="F6428" s="18"/>
      <c r="G6428" s="18"/>
      <c r="H6428" s="252"/>
      <c r="I6428" s="18"/>
      <c r="J6428" s="18"/>
    </row>
    <row r="6429" spans="6:10" x14ac:dyDescent="0.25">
      <c r="F6429" s="18"/>
      <c r="G6429" s="18"/>
      <c r="H6429" s="252"/>
      <c r="I6429" s="18"/>
      <c r="J6429" s="18"/>
    </row>
    <row r="6430" spans="6:10" x14ac:dyDescent="0.25">
      <c r="F6430" s="18"/>
      <c r="G6430" s="18"/>
      <c r="H6430" s="252"/>
      <c r="I6430" s="18"/>
      <c r="J6430" s="18"/>
    </row>
    <row r="6431" spans="6:10" x14ac:dyDescent="0.25">
      <c r="F6431" s="18"/>
      <c r="G6431" s="18"/>
      <c r="H6431" s="252"/>
      <c r="I6431" s="18"/>
      <c r="J6431" s="18"/>
    </row>
    <row r="6432" spans="6:10" x14ac:dyDescent="0.25">
      <c r="F6432" s="18"/>
      <c r="G6432" s="18"/>
      <c r="H6432" s="252"/>
      <c r="I6432" s="18"/>
      <c r="J6432" s="18"/>
    </row>
    <row r="6433" spans="6:10" x14ac:dyDescent="0.25">
      <c r="F6433" s="18"/>
      <c r="G6433" s="18"/>
      <c r="H6433" s="252"/>
      <c r="I6433" s="18"/>
      <c r="J6433" s="18"/>
    </row>
    <row r="6434" spans="6:10" x14ac:dyDescent="0.25">
      <c r="F6434" s="18"/>
      <c r="G6434" s="18"/>
      <c r="H6434" s="252"/>
      <c r="I6434" s="18"/>
      <c r="J6434" s="18"/>
    </row>
    <row r="6435" spans="6:10" x14ac:dyDescent="0.25">
      <c r="F6435" s="18"/>
      <c r="G6435" s="18"/>
      <c r="H6435" s="252"/>
      <c r="I6435" s="18"/>
      <c r="J6435" s="18"/>
    </row>
    <row r="6436" spans="6:10" x14ac:dyDescent="0.25">
      <c r="F6436" s="18"/>
      <c r="G6436" s="18"/>
      <c r="H6436" s="252"/>
      <c r="I6436" s="18"/>
      <c r="J6436" s="18"/>
    </row>
    <row r="6437" spans="6:10" x14ac:dyDescent="0.25">
      <c r="F6437" s="18"/>
      <c r="G6437" s="18"/>
      <c r="H6437" s="252"/>
      <c r="I6437" s="18"/>
      <c r="J6437" s="18"/>
    </row>
    <row r="6438" spans="6:10" x14ac:dyDescent="0.25">
      <c r="F6438" s="18"/>
      <c r="G6438" s="18"/>
      <c r="H6438" s="252"/>
      <c r="I6438" s="18"/>
      <c r="J6438" s="18"/>
    </row>
    <row r="6439" spans="6:10" x14ac:dyDescent="0.25">
      <c r="F6439" s="18"/>
      <c r="G6439" s="18"/>
      <c r="H6439" s="252"/>
      <c r="I6439" s="18"/>
      <c r="J6439" s="18"/>
    </row>
    <row r="6440" spans="6:10" x14ac:dyDescent="0.25">
      <c r="F6440" s="18"/>
      <c r="G6440" s="18"/>
      <c r="H6440" s="252"/>
      <c r="I6440" s="18"/>
      <c r="J6440" s="18"/>
    </row>
    <row r="6441" spans="6:10" x14ac:dyDescent="0.25">
      <c r="F6441" s="18"/>
      <c r="G6441" s="18"/>
      <c r="H6441" s="252"/>
      <c r="I6441" s="18"/>
      <c r="J6441" s="18"/>
    </row>
    <row r="6442" spans="6:10" x14ac:dyDescent="0.25">
      <c r="F6442" s="18"/>
      <c r="G6442" s="18"/>
      <c r="H6442" s="252"/>
      <c r="I6442" s="18"/>
      <c r="J6442" s="18"/>
    </row>
    <row r="6443" spans="6:10" x14ac:dyDescent="0.25">
      <c r="F6443" s="18"/>
      <c r="G6443" s="18"/>
      <c r="H6443" s="252"/>
      <c r="I6443" s="18"/>
      <c r="J6443" s="18"/>
    </row>
    <row r="6444" spans="6:10" x14ac:dyDescent="0.25">
      <c r="F6444" s="18"/>
      <c r="G6444" s="18"/>
      <c r="H6444" s="252"/>
      <c r="I6444" s="18"/>
      <c r="J6444" s="18"/>
    </row>
    <row r="6445" spans="6:10" x14ac:dyDescent="0.25">
      <c r="F6445" s="18"/>
      <c r="G6445" s="18"/>
      <c r="H6445" s="252"/>
      <c r="I6445" s="18"/>
      <c r="J6445" s="18"/>
    </row>
    <row r="6446" spans="6:10" x14ac:dyDescent="0.25">
      <c r="F6446" s="18"/>
      <c r="G6446" s="18"/>
      <c r="H6446" s="252"/>
      <c r="I6446" s="18"/>
      <c r="J6446" s="18"/>
    </row>
    <row r="6447" spans="6:10" x14ac:dyDescent="0.25">
      <c r="F6447" s="18"/>
      <c r="G6447" s="18"/>
      <c r="H6447" s="252"/>
      <c r="I6447" s="18"/>
      <c r="J6447" s="18"/>
    </row>
    <row r="6448" spans="6:10" x14ac:dyDescent="0.25">
      <c r="F6448" s="18"/>
      <c r="G6448" s="18"/>
      <c r="H6448" s="252"/>
      <c r="I6448" s="18"/>
      <c r="J6448" s="18"/>
    </row>
    <row r="6449" spans="6:10" x14ac:dyDescent="0.25">
      <c r="F6449" s="18"/>
      <c r="G6449" s="18"/>
      <c r="H6449" s="252"/>
      <c r="I6449" s="18"/>
      <c r="J6449" s="18"/>
    </row>
    <row r="6450" spans="6:10" x14ac:dyDescent="0.25">
      <c r="F6450" s="18"/>
      <c r="G6450" s="18"/>
      <c r="H6450" s="252"/>
      <c r="I6450" s="18"/>
      <c r="J6450" s="18"/>
    </row>
    <row r="6451" spans="6:10" x14ac:dyDescent="0.25">
      <c r="F6451" s="18"/>
      <c r="G6451" s="18"/>
      <c r="H6451" s="252"/>
      <c r="I6451" s="18"/>
      <c r="J6451" s="18"/>
    </row>
    <row r="6452" spans="6:10" x14ac:dyDescent="0.25">
      <c r="F6452" s="18"/>
      <c r="G6452" s="18"/>
      <c r="H6452" s="252"/>
      <c r="I6452" s="18"/>
      <c r="J6452" s="18"/>
    </row>
    <row r="6453" spans="6:10" x14ac:dyDescent="0.25">
      <c r="F6453" s="18"/>
      <c r="G6453" s="18"/>
      <c r="H6453" s="252"/>
      <c r="I6453" s="18"/>
      <c r="J6453" s="18"/>
    </row>
    <row r="6454" spans="6:10" x14ac:dyDescent="0.25">
      <c r="F6454" s="18"/>
      <c r="G6454" s="18"/>
      <c r="H6454" s="252"/>
      <c r="I6454" s="18"/>
      <c r="J6454" s="18"/>
    </row>
    <row r="6455" spans="6:10" x14ac:dyDescent="0.25">
      <c r="F6455" s="18"/>
      <c r="G6455" s="18"/>
      <c r="H6455" s="252"/>
      <c r="I6455" s="18"/>
      <c r="J6455" s="18"/>
    </row>
    <row r="6456" spans="6:10" x14ac:dyDescent="0.25">
      <c r="F6456" s="18"/>
      <c r="G6456" s="18"/>
      <c r="H6456" s="252"/>
      <c r="I6456" s="18"/>
      <c r="J6456" s="18"/>
    </row>
    <row r="6457" spans="6:10" x14ac:dyDescent="0.25">
      <c r="F6457" s="18"/>
      <c r="G6457" s="18"/>
      <c r="H6457" s="252"/>
      <c r="I6457" s="18"/>
      <c r="J6457" s="18"/>
    </row>
    <row r="6458" spans="6:10" x14ac:dyDescent="0.25">
      <c r="F6458" s="18"/>
      <c r="G6458" s="18"/>
      <c r="H6458" s="252"/>
      <c r="I6458" s="18"/>
      <c r="J6458" s="18"/>
    </row>
    <row r="6459" spans="6:10" x14ac:dyDescent="0.25">
      <c r="F6459" s="18"/>
      <c r="G6459" s="18"/>
      <c r="H6459" s="252"/>
      <c r="I6459" s="18"/>
      <c r="J6459" s="18"/>
    </row>
    <row r="6460" spans="6:10" x14ac:dyDescent="0.25">
      <c r="F6460" s="18"/>
      <c r="G6460" s="18"/>
      <c r="H6460" s="252"/>
      <c r="I6460" s="18"/>
      <c r="J6460" s="18"/>
    </row>
    <row r="6461" spans="6:10" x14ac:dyDescent="0.25">
      <c r="F6461" s="18"/>
      <c r="G6461" s="18"/>
      <c r="H6461" s="252"/>
      <c r="I6461" s="18"/>
      <c r="J6461" s="18"/>
    </row>
    <row r="6462" spans="6:10" x14ac:dyDescent="0.25">
      <c r="F6462" s="18"/>
      <c r="G6462" s="18"/>
      <c r="H6462" s="252"/>
      <c r="I6462" s="18"/>
      <c r="J6462" s="18"/>
    </row>
    <row r="6463" spans="6:10" x14ac:dyDescent="0.25">
      <c r="F6463" s="18"/>
      <c r="G6463" s="18"/>
      <c r="H6463" s="252"/>
      <c r="I6463" s="18"/>
      <c r="J6463" s="18"/>
    </row>
    <row r="6464" spans="6:10" x14ac:dyDescent="0.25">
      <c r="F6464" s="18"/>
      <c r="G6464" s="18"/>
      <c r="H6464" s="252"/>
      <c r="I6464" s="18"/>
      <c r="J6464" s="18"/>
    </row>
    <row r="6465" spans="6:10" x14ac:dyDescent="0.25">
      <c r="F6465" s="18"/>
      <c r="G6465" s="18"/>
      <c r="H6465" s="252"/>
      <c r="I6465" s="18"/>
      <c r="J6465" s="18"/>
    </row>
    <row r="6466" spans="6:10" x14ac:dyDescent="0.25">
      <c r="F6466" s="18"/>
      <c r="G6466" s="18"/>
      <c r="H6466" s="252"/>
      <c r="I6466" s="18"/>
      <c r="J6466" s="18"/>
    </row>
    <row r="6467" spans="6:10" x14ac:dyDescent="0.25">
      <c r="F6467" s="18"/>
      <c r="G6467" s="18"/>
      <c r="H6467" s="252"/>
      <c r="I6467" s="18"/>
      <c r="J6467" s="18"/>
    </row>
    <row r="6468" spans="6:10" x14ac:dyDescent="0.25">
      <c r="F6468" s="18"/>
      <c r="G6468" s="18"/>
      <c r="H6468" s="252"/>
      <c r="I6468" s="18"/>
      <c r="J6468" s="18"/>
    </row>
    <row r="6469" spans="6:10" x14ac:dyDescent="0.25">
      <c r="F6469" s="18"/>
      <c r="G6469" s="18"/>
      <c r="H6469" s="252"/>
      <c r="I6469" s="18"/>
      <c r="J6469" s="18"/>
    </row>
    <row r="6470" spans="6:10" x14ac:dyDescent="0.25">
      <c r="F6470" s="18"/>
      <c r="G6470" s="18"/>
      <c r="H6470" s="252"/>
      <c r="I6470" s="18"/>
      <c r="J6470" s="18"/>
    </row>
    <row r="6471" spans="6:10" x14ac:dyDescent="0.25">
      <c r="F6471" s="18"/>
      <c r="G6471" s="18"/>
      <c r="H6471" s="252"/>
      <c r="I6471" s="18"/>
      <c r="J6471" s="18"/>
    </row>
    <row r="6472" spans="6:10" x14ac:dyDescent="0.25">
      <c r="F6472" s="18"/>
      <c r="G6472" s="18"/>
      <c r="H6472" s="252"/>
      <c r="I6472" s="18"/>
      <c r="J6472" s="18"/>
    </row>
    <row r="6473" spans="6:10" x14ac:dyDescent="0.25">
      <c r="F6473" s="18"/>
      <c r="G6473" s="18"/>
      <c r="H6473" s="252"/>
      <c r="I6473" s="18"/>
      <c r="J6473" s="18"/>
    </row>
    <row r="6474" spans="6:10" x14ac:dyDescent="0.25">
      <c r="F6474" s="18"/>
      <c r="G6474" s="18"/>
      <c r="H6474" s="252"/>
      <c r="I6474" s="18"/>
      <c r="J6474" s="18"/>
    </row>
    <row r="6475" spans="6:10" x14ac:dyDescent="0.25">
      <c r="F6475" s="18"/>
      <c r="G6475" s="18"/>
      <c r="H6475" s="252"/>
      <c r="I6475" s="18"/>
      <c r="J6475" s="18"/>
    </row>
    <row r="6476" spans="6:10" x14ac:dyDescent="0.25">
      <c r="F6476" s="18"/>
      <c r="G6476" s="18"/>
      <c r="H6476" s="252"/>
      <c r="I6476" s="18"/>
      <c r="J6476" s="18"/>
    </row>
    <row r="6477" spans="6:10" x14ac:dyDescent="0.25">
      <c r="F6477" s="18"/>
      <c r="G6477" s="18"/>
      <c r="H6477" s="252"/>
      <c r="I6477" s="18"/>
      <c r="J6477" s="18"/>
    </row>
    <row r="6478" spans="6:10" x14ac:dyDescent="0.25">
      <c r="F6478" s="18"/>
      <c r="G6478" s="18"/>
      <c r="H6478" s="252"/>
      <c r="I6478" s="18"/>
      <c r="J6478" s="18"/>
    </row>
    <row r="6479" spans="6:10" x14ac:dyDescent="0.25">
      <c r="F6479" s="18"/>
      <c r="G6479" s="18"/>
      <c r="H6479" s="252"/>
      <c r="I6479" s="18"/>
      <c r="J6479" s="18"/>
    </row>
    <row r="6480" spans="6:10" x14ac:dyDescent="0.25">
      <c r="F6480" s="18"/>
      <c r="G6480" s="18"/>
      <c r="H6480" s="252"/>
      <c r="I6480" s="18"/>
      <c r="J6480" s="18"/>
    </row>
    <row r="6481" spans="6:10" x14ac:dyDescent="0.25">
      <c r="F6481" s="18"/>
      <c r="G6481" s="18"/>
      <c r="H6481" s="252"/>
      <c r="I6481" s="18"/>
      <c r="J6481" s="18"/>
    </row>
    <row r="6482" spans="6:10" x14ac:dyDescent="0.25">
      <c r="F6482" s="18"/>
      <c r="G6482" s="18"/>
      <c r="H6482" s="252"/>
      <c r="I6482" s="18"/>
      <c r="J6482" s="18"/>
    </row>
    <row r="6483" spans="6:10" x14ac:dyDescent="0.25">
      <c r="F6483" s="18"/>
      <c r="G6483" s="18"/>
      <c r="H6483" s="252"/>
      <c r="I6483" s="18"/>
      <c r="J6483" s="18"/>
    </row>
    <row r="6484" spans="6:10" x14ac:dyDescent="0.25">
      <c r="F6484" s="18"/>
      <c r="G6484" s="18"/>
      <c r="H6484" s="252"/>
      <c r="I6484" s="18"/>
      <c r="J6484" s="18"/>
    </row>
    <row r="6485" spans="6:10" x14ac:dyDescent="0.25">
      <c r="F6485" s="18"/>
      <c r="G6485" s="18"/>
      <c r="H6485" s="252"/>
      <c r="I6485" s="18"/>
      <c r="J6485" s="18"/>
    </row>
    <row r="6486" spans="6:10" x14ac:dyDescent="0.25">
      <c r="F6486" s="18"/>
      <c r="G6486" s="18"/>
      <c r="H6486" s="252"/>
      <c r="I6486" s="18"/>
      <c r="J6486" s="18"/>
    </row>
    <row r="6487" spans="6:10" x14ac:dyDescent="0.25">
      <c r="F6487" s="18"/>
      <c r="G6487" s="18"/>
      <c r="H6487" s="252"/>
      <c r="I6487" s="18"/>
      <c r="J6487" s="18"/>
    </row>
    <row r="6488" spans="6:10" x14ac:dyDescent="0.25">
      <c r="F6488" s="18"/>
      <c r="G6488" s="18"/>
      <c r="H6488" s="252"/>
      <c r="I6488" s="18"/>
      <c r="J6488" s="18"/>
    </row>
    <row r="6489" spans="6:10" x14ac:dyDescent="0.25">
      <c r="F6489" s="18"/>
      <c r="G6489" s="18"/>
      <c r="H6489" s="252"/>
      <c r="I6489" s="18"/>
      <c r="J6489" s="18"/>
    </row>
    <row r="6490" spans="6:10" x14ac:dyDescent="0.25">
      <c r="F6490" s="18"/>
      <c r="G6490" s="18"/>
      <c r="H6490" s="252"/>
      <c r="I6490" s="18"/>
      <c r="J6490" s="18"/>
    </row>
    <row r="6491" spans="6:10" x14ac:dyDescent="0.25">
      <c r="F6491" s="18"/>
      <c r="G6491" s="18"/>
      <c r="H6491" s="252"/>
      <c r="I6491" s="18"/>
      <c r="J6491" s="18"/>
    </row>
    <row r="6492" spans="6:10" x14ac:dyDescent="0.25">
      <c r="F6492" s="18"/>
      <c r="G6492" s="18"/>
      <c r="H6492" s="252"/>
      <c r="I6492" s="18"/>
      <c r="J6492" s="18"/>
    </row>
    <row r="6493" spans="6:10" x14ac:dyDescent="0.25">
      <c r="F6493" s="18"/>
      <c r="G6493" s="18"/>
      <c r="H6493" s="252"/>
      <c r="I6493" s="18"/>
      <c r="J6493" s="18"/>
    </row>
    <row r="6494" spans="6:10" x14ac:dyDescent="0.25">
      <c r="F6494" s="18"/>
      <c r="G6494" s="18"/>
      <c r="H6494" s="252"/>
      <c r="I6494" s="18"/>
      <c r="J6494" s="18"/>
    </row>
    <row r="6495" spans="6:10" x14ac:dyDescent="0.25">
      <c r="F6495" s="18"/>
      <c r="G6495" s="18"/>
      <c r="H6495" s="252"/>
      <c r="I6495" s="18"/>
      <c r="J6495" s="18"/>
    </row>
    <row r="6496" spans="6:10" x14ac:dyDescent="0.25">
      <c r="F6496" s="18"/>
      <c r="G6496" s="18"/>
      <c r="H6496" s="252"/>
      <c r="I6496" s="18"/>
      <c r="J6496" s="18"/>
    </row>
    <row r="6497" spans="6:10" x14ac:dyDescent="0.25">
      <c r="F6497" s="18"/>
      <c r="G6497" s="18"/>
      <c r="H6497" s="252"/>
      <c r="I6497" s="18"/>
      <c r="J6497" s="18"/>
    </row>
    <row r="6498" spans="6:10" x14ac:dyDescent="0.25">
      <c r="F6498" s="18"/>
      <c r="G6498" s="18"/>
      <c r="H6498" s="252"/>
      <c r="I6498" s="18"/>
      <c r="J6498" s="18"/>
    </row>
    <row r="6499" spans="6:10" x14ac:dyDescent="0.25">
      <c r="F6499" s="18"/>
      <c r="G6499" s="18"/>
      <c r="H6499" s="252"/>
      <c r="I6499" s="18"/>
      <c r="J6499" s="18"/>
    </row>
    <row r="6500" spans="6:10" x14ac:dyDescent="0.25">
      <c r="F6500" s="18"/>
      <c r="G6500" s="18"/>
      <c r="H6500" s="252"/>
      <c r="I6500" s="18"/>
      <c r="J6500" s="18"/>
    </row>
    <row r="6501" spans="6:10" x14ac:dyDescent="0.25">
      <c r="F6501" s="18"/>
      <c r="G6501" s="18"/>
      <c r="H6501" s="252"/>
      <c r="I6501" s="18"/>
      <c r="J6501" s="18"/>
    </row>
    <row r="6502" spans="6:10" x14ac:dyDescent="0.25">
      <c r="F6502" s="18"/>
      <c r="G6502" s="18"/>
      <c r="H6502" s="252"/>
      <c r="I6502" s="18"/>
      <c r="J6502" s="18"/>
    </row>
    <row r="6503" spans="6:10" x14ac:dyDescent="0.25">
      <c r="F6503" s="18"/>
      <c r="G6503" s="18"/>
      <c r="H6503" s="252"/>
      <c r="I6503" s="18"/>
      <c r="J6503" s="18"/>
    </row>
    <row r="6504" spans="6:10" x14ac:dyDescent="0.25">
      <c r="F6504" s="18"/>
      <c r="G6504" s="18"/>
      <c r="H6504" s="252"/>
      <c r="I6504" s="18"/>
      <c r="J6504" s="18"/>
    </row>
    <row r="6505" spans="6:10" x14ac:dyDescent="0.25">
      <c r="F6505" s="18"/>
      <c r="G6505" s="18"/>
      <c r="H6505" s="252"/>
      <c r="I6505" s="18"/>
      <c r="J6505" s="18"/>
    </row>
    <row r="6506" spans="6:10" x14ac:dyDescent="0.25">
      <c r="F6506" s="18"/>
      <c r="G6506" s="18"/>
      <c r="H6506" s="252"/>
      <c r="I6506" s="18"/>
      <c r="J6506" s="18"/>
    </row>
    <row r="6507" spans="6:10" x14ac:dyDescent="0.25">
      <c r="F6507" s="18"/>
      <c r="G6507" s="18"/>
      <c r="H6507" s="252"/>
      <c r="I6507" s="18"/>
      <c r="J6507" s="18"/>
    </row>
    <row r="6508" spans="6:10" x14ac:dyDescent="0.25">
      <c r="F6508" s="18"/>
      <c r="G6508" s="18"/>
      <c r="H6508" s="252"/>
      <c r="I6508" s="18"/>
      <c r="J6508" s="18"/>
    </row>
    <row r="6509" spans="6:10" x14ac:dyDescent="0.25">
      <c r="F6509" s="18"/>
      <c r="G6509" s="18"/>
      <c r="H6509" s="252"/>
      <c r="I6509" s="18"/>
      <c r="J6509" s="18"/>
    </row>
    <row r="6510" spans="6:10" x14ac:dyDescent="0.25">
      <c r="F6510" s="18"/>
      <c r="G6510" s="18"/>
      <c r="H6510" s="252"/>
      <c r="I6510" s="18"/>
      <c r="J6510" s="18"/>
    </row>
    <row r="6511" spans="6:10" x14ac:dyDescent="0.25">
      <c r="F6511" s="18"/>
      <c r="G6511" s="18"/>
      <c r="H6511" s="252"/>
      <c r="I6511" s="18"/>
      <c r="J6511" s="18"/>
    </row>
    <row r="6512" spans="6:10" x14ac:dyDescent="0.25">
      <c r="F6512" s="18"/>
      <c r="G6512" s="18"/>
      <c r="H6512" s="252"/>
      <c r="I6512" s="18"/>
      <c r="J6512" s="18"/>
    </row>
    <row r="6513" spans="6:10" x14ac:dyDescent="0.25">
      <c r="F6513" s="18"/>
      <c r="G6513" s="18"/>
      <c r="H6513" s="252"/>
      <c r="I6513" s="18"/>
      <c r="J6513" s="18"/>
    </row>
    <row r="6514" spans="6:10" x14ac:dyDescent="0.25">
      <c r="F6514" s="18"/>
      <c r="G6514" s="18"/>
      <c r="H6514" s="252"/>
      <c r="I6514" s="18"/>
      <c r="J6514" s="18"/>
    </row>
    <row r="6515" spans="6:10" x14ac:dyDescent="0.25">
      <c r="F6515" s="18"/>
      <c r="G6515" s="18"/>
      <c r="H6515" s="252"/>
      <c r="I6515" s="18"/>
      <c r="J6515" s="18"/>
    </row>
    <row r="6516" spans="6:10" x14ac:dyDescent="0.25">
      <c r="F6516" s="18"/>
      <c r="G6516" s="18"/>
      <c r="H6516" s="252"/>
      <c r="I6516" s="18"/>
      <c r="J6516" s="18"/>
    </row>
    <row r="6517" spans="6:10" x14ac:dyDescent="0.25">
      <c r="F6517" s="18"/>
      <c r="G6517" s="18"/>
      <c r="H6517" s="252"/>
      <c r="I6517" s="18"/>
      <c r="J6517" s="18"/>
    </row>
    <row r="6518" spans="6:10" x14ac:dyDescent="0.25">
      <c r="F6518" s="18"/>
      <c r="G6518" s="18"/>
      <c r="H6518" s="252"/>
      <c r="I6518" s="18"/>
      <c r="J6518" s="18"/>
    </row>
    <row r="6519" spans="6:10" x14ac:dyDescent="0.25">
      <c r="F6519" s="18"/>
      <c r="G6519" s="18"/>
      <c r="H6519" s="252"/>
      <c r="I6519" s="18"/>
      <c r="J6519" s="18"/>
    </row>
    <row r="6520" spans="6:10" x14ac:dyDescent="0.25">
      <c r="F6520" s="18"/>
      <c r="G6520" s="18"/>
      <c r="H6520" s="252"/>
      <c r="I6520" s="18"/>
      <c r="J6520" s="18"/>
    </row>
    <row r="6521" spans="6:10" x14ac:dyDescent="0.25">
      <c r="F6521" s="18"/>
      <c r="G6521" s="18"/>
      <c r="H6521" s="252"/>
      <c r="I6521" s="18"/>
      <c r="J6521" s="18"/>
    </row>
    <row r="6522" spans="6:10" x14ac:dyDescent="0.25">
      <c r="F6522" s="18"/>
      <c r="G6522" s="18"/>
      <c r="H6522" s="252"/>
      <c r="I6522" s="18"/>
      <c r="J6522" s="18"/>
    </row>
    <row r="6523" spans="6:10" x14ac:dyDescent="0.25">
      <c r="F6523" s="18"/>
      <c r="G6523" s="18"/>
      <c r="H6523" s="252"/>
      <c r="I6523" s="18"/>
      <c r="J6523" s="18"/>
    </row>
    <row r="6524" spans="6:10" x14ac:dyDescent="0.25">
      <c r="F6524" s="18"/>
      <c r="G6524" s="18"/>
      <c r="H6524" s="252"/>
      <c r="I6524" s="18"/>
      <c r="J6524" s="18"/>
    </row>
    <row r="6525" spans="6:10" x14ac:dyDescent="0.25">
      <c r="F6525" s="18"/>
      <c r="G6525" s="18"/>
      <c r="H6525" s="252"/>
      <c r="I6525" s="18"/>
      <c r="J6525" s="18"/>
    </row>
    <row r="6526" spans="6:10" x14ac:dyDescent="0.25">
      <c r="F6526" s="18"/>
      <c r="G6526" s="18"/>
      <c r="H6526" s="252"/>
      <c r="I6526" s="18"/>
      <c r="J6526" s="18"/>
    </row>
    <row r="6527" spans="6:10" x14ac:dyDescent="0.25">
      <c r="F6527" s="18"/>
      <c r="G6527" s="18"/>
      <c r="H6527" s="252"/>
      <c r="I6527" s="18"/>
      <c r="J6527" s="18"/>
    </row>
    <row r="6528" spans="6:10" x14ac:dyDescent="0.25">
      <c r="F6528" s="18"/>
      <c r="G6528" s="18"/>
      <c r="H6528" s="252"/>
      <c r="I6528" s="18"/>
      <c r="J6528" s="18"/>
    </row>
    <row r="6529" spans="6:10" x14ac:dyDescent="0.25">
      <c r="F6529" s="18"/>
      <c r="G6529" s="18"/>
      <c r="H6529" s="252"/>
      <c r="I6529" s="18"/>
      <c r="J6529" s="18"/>
    </row>
    <row r="6530" spans="6:10" x14ac:dyDescent="0.25">
      <c r="F6530" s="18"/>
      <c r="G6530" s="18"/>
      <c r="H6530" s="252"/>
      <c r="I6530" s="18"/>
      <c r="J6530" s="18"/>
    </row>
    <row r="6531" spans="6:10" x14ac:dyDescent="0.25">
      <c r="F6531" s="18"/>
      <c r="G6531" s="18"/>
      <c r="H6531" s="252"/>
      <c r="I6531" s="18"/>
      <c r="J6531" s="18"/>
    </row>
    <row r="6532" spans="6:10" x14ac:dyDescent="0.25">
      <c r="F6532" s="18"/>
      <c r="G6532" s="18"/>
      <c r="H6532" s="252"/>
      <c r="I6532" s="18"/>
      <c r="J6532" s="18"/>
    </row>
    <row r="6533" spans="6:10" x14ac:dyDescent="0.25">
      <c r="F6533" s="18"/>
      <c r="G6533" s="18"/>
      <c r="H6533" s="252"/>
      <c r="I6533" s="18"/>
      <c r="J6533" s="18"/>
    </row>
    <row r="6534" spans="6:10" x14ac:dyDescent="0.25">
      <c r="F6534" s="18"/>
      <c r="G6534" s="18"/>
      <c r="H6534" s="252"/>
      <c r="I6534" s="18"/>
      <c r="J6534" s="18"/>
    </row>
    <row r="6535" spans="6:10" x14ac:dyDescent="0.25">
      <c r="F6535" s="18"/>
      <c r="G6535" s="18"/>
      <c r="H6535" s="252"/>
      <c r="I6535" s="18"/>
      <c r="J6535" s="18"/>
    </row>
    <row r="6536" spans="6:10" x14ac:dyDescent="0.25">
      <c r="F6536" s="18"/>
      <c r="G6536" s="18"/>
      <c r="H6536" s="252"/>
      <c r="I6536" s="18"/>
      <c r="J6536" s="18"/>
    </row>
    <row r="6537" spans="6:10" x14ac:dyDescent="0.25">
      <c r="F6537" s="18"/>
      <c r="G6537" s="18"/>
      <c r="H6537" s="252"/>
      <c r="I6537" s="18"/>
      <c r="J6537" s="18"/>
    </row>
    <row r="6538" spans="6:10" x14ac:dyDescent="0.25">
      <c r="F6538" s="18"/>
      <c r="G6538" s="18"/>
      <c r="H6538" s="252"/>
      <c r="I6538" s="18"/>
      <c r="J6538" s="18"/>
    </row>
    <row r="6539" spans="6:10" x14ac:dyDescent="0.25">
      <c r="F6539" s="18"/>
      <c r="G6539" s="18"/>
      <c r="H6539" s="252"/>
      <c r="I6539" s="18"/>
      <c r="J6539" s="18"/>
    </row>
    <row r="6540" spans="6:10" x14ac:dyDescent="0.25">
      <c r="F6540" s="18"/>
      <c r="G6540" s="18"/>
      <c r="H6540" s="252"/>
      <c r="I6540" s="18"/>
      <c r="J6540" s="18"/>
    </row>
    <row r="6541" spans="6:10" x14ac:dyDescent="0.25">
      <c r="F6541" s="18"/>
      <c r="G6541" s="18"/>
      <c r="H6541" s="252"/>
      <c r="I6541" s="18"/>
      <c r="J6541" s="18"/>
    </row>
    <row r="6542" spans="6:10" x14ac:dyDescent="0.25">
      <c r="F6542" s="18"/>
      <c r="G6542" s="18"/>
      <c r="H6542" s="252"/>
      <c r="I6542" s="18"/>
      <c r="J6542" s="18"/>
    </row>
    <row r="6543" spans="6:10" x14ac:dyDescent="0.25">
      <c r="F6543" s="18"/>
      <c r="G6543" s="18"/>
      <c r="H6543" s="252"/>
      <c r="I6543" s="18"/>
      <c r="J6543" s="18"/>
    </row>
    <row r="6544" spans="6:10" x14ac:dyDescent="0.25">
      <c r="F6544" s="18"/>
      <c r="G6544" s="18"/>
      <c r="H6544" s="252"/>
      <c r="I6544" s="18"/>
      <c r="J6544" s="18"/>
    </row>
    <row r="6545" spans="6:10" x14ac:dyDescent="0.25">
      <c r="F6545" s="18"/>
      <c r="G6545" s="18"/>
      <c r="H6545" s="252"/>
      <c r="I6545" s="18"/>
      <c r="J6545" s="18"/>
    </row>
    <row r="6546" spans="6:10" x14ac:dyDescent="0.25">
      <c r="F6546" s="18"/>
      <c r="G6546" s="18"/>
      <c r="H6546" s="252"/>
      <c r="I6546" s="18"/>
      <c r="J6546" s="18"/>
    </row>
    <row r="6547" spans="6:10" x14ac:dyDescent="0.25">
      <c r="F6547" s="18"/>
      <c r="G6547" s="18"/>
      <c r="H6547" s="252"/>
      <c r="I6547" s="18"/>
      <c r="J6547" s="18"/>
    </row>
    <row r="6548" spans="6:10" x14ac:dyDescent="0.25">
      <c r="F6548" s="18"/>
      <c r="G6548" s="18"/>
      <c r="H6548" s="252"/>
      <c r="I6548" s="18"/>
      <c r="J6548" s="18"/>
    </row>
    <row r="6549" spans="6:10" x14ac:dyDescent="0.25">
      <c r="F6549" s="18"/>
      <c r="G6549" s="18"/>
      <c r="H6549" s="252"/>
      <c r="I6549" s="18"/>
      <c r="J6549" s="18"/>
    </row>
    <row r="6550" spans="6:10" x14ac:dyDescent="0.25">
      <c r="F6550" s="18"/>
      <c r="G6550" s="18"/>
      <c r="H6550" s="252"/>
      <c r="I6550" s="18"/>
      <c r="J6550" s="18"/>
    </row>
    <row r="6551" spans="6:10" x14ac:dyDescent="0.25">
      <c r="F6551" s="18"/>
      <c r="G6551" s="18"/>
      <c r="H6551" s="252"/>
      <c r="I6551" s="18"/>
      <c r="J6551" s="18"/>
    </row>
    <row r="6552" spans="6:10" x14ac:dyDescent="0.25">
      <c r="F6552" s="18"/>
      <c r="G6552" s="18"/>
      <c r="H6552" s="252"/>
      <c r="I6552" s="18"/>
      <c r="J6552" s="18"/>
    </row>
    <row r="6553" spans="6:10" x14ac:dyDescent="0.25">
      <c r="F6553" s="18"/>
      <c r="G6553" s="18"/>
      <c r="H6553" s="252"/>
      <c r="I6553" s="18"/>
      <c r="J6553" s="18"/>
    </row>
    <row r="6554" spans="6:10" x14ac:dyDescent="0.25">
      <c r="F6554" s="18"/>
      <c r="G6554" s="18"/>
      <c r="H6554" s="252"/>
      <c r="I6554" s="18"/>
      <c r="J6554" s="18"/>
    </row>
    <row r="6555" spans="6:10" x14ac:dyDescent="0.25">
      <c r="F6555" s="18"/>
      <c r="G6555" s="18"/>
      <c r="H6555" s="252"/>
      <c r="I6555" s="18"/>
      <c r="J6555" s="18"/>
    </row>
    <row r="6556" spans="6:10" x14ac:dyDescent="0.25">
      <c r="F6556" s="18"/>
      <c r="G6556" s="18"/>
      <c r="H6556" s="252"/>
      <c r="I6556" s="18"/>
      <c r="J6556" s="18"/>
    </row>
    <row r="6557" spans="6:10" x14ac:dyDescent="0.25">
      <c r="F6557" s="18"/>
      <c r="G6557" s="18"/>
      <c r="H6557" s="252"/>
      <c r="I6557" s="18"/>
      <c r="J6557" s="18"/>
    </row>
    <row r="6558" spans="6:10" x14ac:dyDescent="0.25">
      <c r="F6558" s="18"/>
      <c r="G6558" s="18"/>
      <c r="H6558" s="252"/>
      <c r="I6558" s="18"/>
      <c r="J6558" s="18"/>
    </row>
    <row r="6559" spans="6:10" x14ac:dyDescent="0.25">
      <c r="F6559" s="18"/>
      <c r="G6559" s="18"/>
      <c r="H6559" s="252"/>
      <c r="I6559" s="18"/>
      <c r="J6559" s="18"/>
    </row>
    <row r="6560" spans="6:10" x14ac:dyDescent="0.25">
      <c r="F6560" s="18"/>
      <c r="G6560" s="18"/>
      <c r="H6560" s="252"/>
      <c r="I6560" s="18"/>
      <c r="J6560" s="18"/>
    </row>
    <row r="6561" spans="6:10" x14ac:dyDescent="0.25">
      <c r="F6561" s="18"/>
      <c r="G6561" s="18"/>
      <c r="H6561" s="252"/>
      <c r="I6561" s="18"/>
      <c r="J6561" s="18"/>
    </row>
    <row r="6562" spans="6:10" x14ac:dyDescent="0.25">
      <c r="F6562" s="18"/>
      <c r="G6562" s="18"/>
      <c r="H6562" s="252"/>
      <c r="I6562" s="18"/>
      <c r="J6562" s="18"/>
    </row>
    <row r="6563" spans="6:10" x14ac:dyDescent="0.25">
      <c r="F6563" s="18"/>
      <c r="G6563" s="18"/>
      <c r="H6563" s="252"/>
      <c r="I6563" s="18"/>
      <c r="J6563" s="18"/>
    </row>
    <row r="6564" spans="6:10" x14ac:dyDescent="0.25">
      <c r="F6564" s="18"/>
      <c r="G6564" s="18"/>
      <c r="H6564" s="252"/>
      <c r="I6564" s="18"/>
      <c r="J6564" s="18"/>
    </row>
    <row r="6565" spans="6:10" x14ac:dyDescent="0.25">
      <c r="F6565" s="18"/>
      <c r="G6565" s="18"/>
      <c r="H6565" s="252"/>
      <c r="I6565" s="18"/>
      <c r="J6565" s="18"/>
    </row>
    <row r="6566" spans="6:10" x14ac:dyDescent="0.25">
      <c r="F6566" s="18"/>
      <c r="G6566" s="18"/>
      <c r="H6566" s="252"/>
      <c r="I6566" s="18"/>
      <c r="J6566" s="18"/>
    </row>
    <row r="6567" spans="6:10" x14ac:dyDescent="0.25">
      <c r="F6567" s="18"/>
      <c r="G6567" s="18"/>
      <c r="H6567" s="252"/>
      <c r="I6567" s="18"/>
      <c r="J6567" s="18"/>
    </row>
    <row r="6568" spans="6:10" x14ac:dyDescent="0.25">
      <c r="F6568" s="18"/>
      <c r="G6568" s="18"/>
      <c r="H6568" s="252"/>
      <c r="I6568" s="18"/>
      <c r="J6568" s="18"/>
    </row>
    <row r="6569" spans="6:10" x14ac:dyDescent="0.25">
      <c r="F6569" s="18"/>
      <c r="G6569" s="18"/>
      <c r="H6569" s="252"/>
      <c r="I6569" s="18"/>
      <c r="J6569" s="18"/>
    </row>
    <row r="6570" spans="6:10" x14ac:dyDescent="0.25">
      <c r="F6570" s="18"/>
      <c r="G6570" s="18"/>
      <c r="H6570" s="252"/>
      <c r="I6570" s="18"/>
      <c r="J6570" s="18"/>
    </row>
    <row r="6571" spans="6:10" x14ac:dyDescent="0.25">
      <c r="F6571" s="18"/>
      <c r="G6571" s="18"/>
      <c r="H6571" s="252"/>
      <c r="I6571" s="18"/>
      <c r="J6571" s="18"/>
    </row>
    <row r="6572" spans="6:10" x14ac:dyDescent="0.25">
      <c r="F6572" s="18"/>
      <c r="G6572" s="18"/>
      <c r="H6572" s="252"/>
      <c r="I6572" s="18"/>
      <c r="J6572" s="18"/>
    </row>
    <row r="6573" spans="6:10" x14ac:dyDescent="0.25">
      <c r="F6573" s="18"/>
      <c r="G6573" s="18"/>
      <c r="H6573" s="252"/>
      <c r="I6573" s="18"/>
      <c r="J6573" s="18"/>
    </row>
    <row r="6574" spans="6:10" x14ac:dyDescent="0.25">
      <c r="F6574" s="18"/>
      <c r="G6574" s="18"/>
      <c r="H6574" s="252"/>
      <c r="I6574" s="18"/>
      <c r="J6574" s="18"/>
    </row>
    <row r="6575" spans="6:10" x14ac:dyDescent="0.25">
      <c r="F6575" s="18"/>
      <c r="G6575" s="18"/>
      <c r="H6575" s="252"/>
      <c r="I6575" s="18"/>
      <c r="J6575" s="18"/>
    </row>
    <row r="6576" spans="6:10" x14ac:dyDescent="0.25">
      <c r="F6576" s="18"/>
      <c r="G6576" s="18"/>
      <c r="H6576" s="252"/>
      <c r="I6576" s="18"/>
      <c r="J6576" s="18"/>
    </row>
    <row r="6577" spans="6:10" x14ac:dyDescent="0.25">
      <c r="F6577" s="18"/>
      <c r="G6577" s="18"/>
      <c r="H6577" s="252"/>
      <c r="I6577" s="18"/>
      <c r="J6577" s="18"/>
    </row>
    <row r="6578" spans="6:10" x14ac:dyDescent="0.25">
      <c r="F6578" s="18"/>
      <c r="G6578" s="18"/>
      <c r="H6578" s="252"/>
      <c r="I6578" s="18"/>
      <c r="J6578" s="18"/>
    </row>
    <row r="6579" spans="6:10" x14ac:dyDescent="0.25">
      <c r="F6579" s="18"/>
      <c r="G6579" s="18"/>
      <c r="H6579" s="252"/>
      <c r="I6579" s="18"/>
      <c r="J6579" s="18"/>
    </row>
    <row r="6580" spans="6:10" x14ac:dyDescent="0.25">
      <c r="F6580" s="18"/>
      <c r="G6580" s="18"/>
      <c r="H6580" s="252"/>
      <c r="I6580" s="18"/>
      <c r="J6580" s="18"/>
    </row>
    <row r="6581" spans="6:10" x14ac:dyDescent="0.25">
      <c r="F6581" s="18"/>
      <c r="G6581" s="18"/>
      <c r="H6581" s="252"/>
      <c r="I6581" s="18"/>
      <c r="J6581" s="18"/>
    </row>
    <row r="6582" spans="6:10" x14ac:dyDescent="0.25">
      <c r="F6582" s="18"/>
      <c r="G6582" s="18"/>
      <c r="H6582" s="252"/>
      <c r="I6582" s="18"/>
      <c r="J6582" s="18"/>
    </row>
    <row r="6583" spans="6:10" x14ac:dyDescent="0.25">
      <c r="F6583" s="18"/>
      <c r="G6583" s="18"/>
      <c r="H6583" s="252"/>
      <c r="I6583" s="18"/>
      <c r="J6583" s="18"/>
    </row>
    <row r="6584" spans="6:10" x14ac:dyDescent="0.25">
      <c r="F6584" s="18"/>
      <c r="G6584" s="18"/>
      <c r="H6584" s="252"/>
      <c r="I6584" s="18"/>
      <c r="J6584" s="18"/>
    </row>
    <row r="6585" spans="6:10" x14ac:dyDescent="0.25">
      <c r="F6585" s="18"/>
      <c r="G6585" s="18"/>
      <c r="H6585" s="252"/>
      <c r="I6585" s="18"/>
      <c r="J6585" s="18"/>
    </row>
    <row r="6586" spans="6:10" x14ac:dyDescent="0.25">
      <c r="F6586" s="18"/>
      <c r="G6586" s="18"/>
      <c r="H6586" s="252"/>
      <c r="I6586" s="18"/>
      <c r="J6586" s="18"/>
    </row>
    <row r="6587" spans="6:10" x14ac:dyDescent="0.25">
      <c r="F6587" s="18"/>
      <c r="G6587" s="18"/>
      <c r="H6587" s="252"/>
      <c r="I6587" s="18"/>
      <c r="J6587" s="18"/>
    </row>
    <row r="6588" spans="6:10" x14ac:dyDescent="0.25">
      <c r="F6588" s="18"/>
      <c r="G6588" s="18"/>
      <c r="H6588" s="252"/>
      <c r="I6588" s="18"/>
      <c r="J6588" s="18"/>
    </row>
    <row r="6589" spans="6:10" x14ac:dyDescent="0.25">
      <c r="F6589" s="18"/>
      <c r="G6589" s="18"/>
      <c r="H6589" s="252"/>
      <c r="I6589" s="18"/>
      <c r="J6589" s="18"/>
    </row>
    <row r="6590" spans="6:10" x14ac:dyDescent="0.25">
      <c r="F6590" s="18"/>
      <c r="G6590" s="18"/>
      <c r="H6590" s="252"/>
      <c r="I6590" s="18"/>
      <c r="J6590" s="18"/>
    </row>
    <row r="6591" spans="6:10" x14ac:dyDescent="0.25">
      <c r="F6591" s="18"/>
      <c r="G6591" s="18"/>
      <c r="H6591" s="252"/>
      <c r="I6591" s="18"/>
      <c r="J6591" s="18"/>
    </row>
    <row r="6592" spans="6:10" x14ac:dyDescent="0.25">
      <c r="F6592" s="18"/>
      <c r="G6592" s="18"/>
      <c r="H6592" s="252"/>
      <c r="I6592" s="18"/>
      <c r="J6592" s="18"/>
    </row>
    <row r="6593" spans="6:10" x14ac:dyDescent="0.25">
      <c r="F6593" s="18"/>
      <c r="G6593" s="18"/>
      <c r="H6593" s="252"/>
      <c r="I6593" s="18"/>
      <c r="J6593" s="18"/>
    </row>
    <row r="6594" spans="6:10" x14ac:dyDescent="0.25">
      <c r="F6594" s="18"/>
      <c r="G6594" s="18"/>
      <c r="H6594" s="252"/>
      <c r="I6594" s="18"/>
      <c r="J6594" s="18"/>
    </row>
    <row r="6595" spans="6:10" x14ac:dyDescent="0.25">
      <c r="F6595" s="18"/>
      <c r="G6595" s="18"/>
      <c r="H6595" s="252"/>
      <c r="I6595" s="18"/>
      <c r="J6595" s="18"/>
    </row>
    <row r="6596" spans="6:10" x14ac:dyDescent="0.25">
      <c r="F6596" s="18"/>
      <c r="G6596" s="18"/>
      <c r="H6596" s="252"/>
      <c r="I6596" s="18"/>
      <c r="J6596" s="18"/>
    </row>
    <row r="6597" spans="6:10" x14ac:dyDescent="0.25">
      <c r="F6597" s="18"/>
      <c r="G6597" s="18"/>
      <c r="H6597" s="252"/>
      <c r="I6597" s="18"/>
      <c r="J6597" s="18"/>
    </row>
    <row r="6598" spans="6:10" x14ac:dyDescent="0.25">
      <c r="F6598" s="18"/>
      <c r="G6598" s="18"/>
      <c r="H6598" s="252"/>
      <c r="I6598" s="18"/>
      <c r="J6598" s="18"/>
    </row>
    <row r="6599" spans="6:10" x14ac:dyDescent="0.25">
      <c r="F6599" s="18"/>
      <c r="G6599" s="18"/>
      <c r="H6599" s="252"/>
      <c r="I6599" s="18"/>
      <c r="J6599" s="18"/>
    </row>
    <row r="6600" spans="6:10" x14ac:dyDescent="0.25">
      <c r="F6600" s="18"/>
      <c r="G6600" s="18"/>
      <c r="H6600" s="252"/>
      <c r="I6600" s="18"/>
      <c r="J6600" s="18"/>
    </row>
    <row r="6601" spans="6:10" x14ac:dyDescent="0.25">
      <c r="F6601" s="18"/>
      <c r="G6601" s="18"/>
      <c r="H6601" s="252"/>
      <c r="I6601" s="18"/>
      <c r="J6601" s="18"/>
    </row>
    <row r="6602" spans="6:10" x14ac:dyDescent="0.25">
      <c r="F6602" s="18"/>
      <c r="G6602" s="18"/>
      <c r="H6602" s="252"/>
      <c r="I6602" s="18"/>
      <c r="J6602" s="18"/>
    </row>
    <row r="6603" spans="6:10" x14ac:dyDescent="0.25">
      <c r="F6603" s="18"/>
      <c r="G6603" s="18"/>
      <c r="H6603" s="252"/>
      <c r="I6603" s="18"/>
      <c r="J6603" s="18"/>
    </row>
    <row r="6604" spans="6:10" x14ac:dyDescent="0.25">
      <c r="F6604" s="18"/>
      <c r="G6604" s="18"/>
      <c r="H6604" s="252"/>
      <c r="I6604" s="18"/>
      <c r="J6604" s="18"/>
    </row>
    <row r="6605" spans="6:10" x14ac:dyDescent="0.25">
      <c r="F6605" s="18"/>
      <c r="G6605" s="18"/>
      <c r="H6605" s="252"/>
      <c r="I6605" s="18"/>
      <c r="J6605" s="18"/>
    </row>
    <row r="6606" spans="6:10" x14ac:dyDescent="0.25">
      <c r="F6606" s="18"/>
      <c r="G6606" s="18"/>
      <c r="H6606" s="252"/>
      <c r="I6606" s="18"/>
      <c r="J6606" s="18"/>
    </row>
    <row r="6607" spans="6:10" x14ac:dyDescent="0.25">
      <c r="F6607" s="18"/>
      <c r="G6607" s="18"/>
      <c r="H6607" s="252"/>
      <c r="I6607" s="18"/>
      <c r="J6607" s="18"/>
    </row>
    <row r="6608" spans="6:10" x14ac:dyDescent="0.25">
      <c r="F6608" s="18"/>
      <c r="G6608" s="18"/>
      <c r="H6608" s="252"/>
      <c r="I6608" s="18"/>
      <c r="J6608" s="18"/>
    </row>
    <row r="6609" spans="6:10" x14ac:dyDescent="0.25">
      <c r="F6609" s="18"/>
      <c r="G6609" s="18"/>
      <c r="H6609" s="252"/>
      <c r="I6609" s="18"/>
      <c r="J6609" s="18"/>
    </row>
    <row r="6610" spans="6:10" x14ac:dyDescent="0.25">
      <c r="F6610" s="18"/>
      <c r="G6610" s="18"/>
      <c r="H6610" s="252"/>
      <c r="I6610" s="18"/>
      <c r="J6610" s="18"/>
    </row>
    <row r="6611" spans="6:10" x14ac:dyDescent="0.25">
      <c r="F6611" s="18"/>
      <c r="G6611" s="18"/>
      <c r="H6611" s="252"/>
      <c r="I6611" s="18"/>
      <c r="J6611" s="18"/>
    </row>
    <row r="6612" spans="6:10" x14ac:dyDescent="0.25">
      <c r="F6612" s="18"/>
      <c r="G6612" s="18"/>
      <c r="H6612" s="252"/>
      <c r="I6612" s="18"/>
      <c r="J6612" s="18"/>
    </row>
    <row r="6613" spans="6:10" x14ac:dyDescent="0.25">
      <c r="F6613" s="18"/>
      <c r="G6613" s="18"/>
      <c r="H6613" s="252"/>
      <c r="I6613" s="18"/>
      <c r="J6613" s="18"/>
    </row>
    <row r="6614" spans="6:10" x14ac:dyDescent="0.25">
      <c r="F6614" s="18"/>
      <c r="G6614" s="18"/>
      <c r="H6614" s="252"/>
      <c r="I6614" s="18"/>
      <c r="J6614" s="18"/>
    </row>
    <row r="6615" spans="6:10" x14ac:dyDescent="0.25">
      <c r="F6615" s="18"/>
      <c r="G6615" s="18"/>
      <c r="H6615" s="252"/>
      <c r="I6615" s="18"/>
      <c r="J6615" s="18"/>
    </row>
    <row r="6616" spans="6:10" x14ac:dyDescent="0.25">
      <c r="F6616" s="18"/>
      <c r="G6616" s="18"/>
      <c r="H6616" s="252"/>
      <c r="I6616" s="18"/>
      <c r="J6616" s="18"/>
    </row>
    <row r="6617" spans="6:10" x14ac:dyDescent="0.25">
      <c r="F6617" s="18"/>
      <c r="G6617" s="18"/>
      <c r="H6617" s="252"/>
      <c r="I6617" s="18"/>
      <c r="J6617" s="18"/>
    </row>
    <row r="6618" spans="6:10" x14ac:dyDescent="0.25">
      <c r="F6618" s="18"/>
      <c r="G6618" s="18"/>
      <c r="H6618" s="252"/>
      <c r="I6618" s="18"/>
      <c r="J6618" s="18"/>
    </row>
    <row r="6619" spans="6:10" x14ac:dyDescent="0.25">
      <c r="F6619" s="18"/>
      <c r="G6619" s="18"/>
      <c r="H6619" s="252"/>
      <c r="I6619" s="18"/>
      <c r="J6619" s="18"/>
    </row>
    <row r="6620" spans="6:10" x14ac:dyDescent="0.25">
      <c r="F6620" s="18"/>
      <c r="G6620" s="18"/>
      <c r="H6620" s="252"/>
      <c r="I6620" s="18"/>
      <c r="J6620" s="18"/>
    </row>
    <row r="6621" spans="6:10" x14ac:dyDescent="0.25">
      <c r="F6621" s="18"/>
      <c r="G6621" s="18"/>
      <c r="H6621" s="252"/>
      <c r="I6621" s="18"/>
      <c r="J6621" s="18"/>
    </row>
    <row r="6622" spans="6:10" x14ac:dyDescent="0.25">
      <c r="F6622" s="18"/>
      <c r="G6622" s="18"/>
      <c r="H6622" s="252"/>
      <c r="I6622" s="18"/>
      <c r="J6622" s="18"/>
    </row>
    <row r="6623" spans="6:10" x14ac:dyDescent="0.25">
      <c r="F6623" s="18"/>
      <c r="G6623" s="18"/>
      <c r="H6623" s="252"/>
      <c r="I6623" s="18"/>
      <c r="J6623" s="18"/>
    </row>
    <row r="6624" spans="6:10" x14ac:dyDescent="0.25">
      <c r="F6624" s="18"/>
      <c r="G6624" s="18"/>
      <c r="H6624" s="252"/>
      <c r="I6624" s="18"/>
      <c r="J6624" s="18"/>
    </row>
    <row r="6625" spans="6:10" x14ac:dyDescent="0.25">
      <c r="F6625" s="18"/>
      <c r="G6625" s="18"/>
      <c r="H6625" s="252"/>
      <c r="I6625" s="18"/>
      <c r="J6625" s="18"/>
    </row>
    <row r="6626" spans="6:10" x14ac:dyDescent="0.25">
      <c r="F6626" s="18"/>
      <c r="G6626" s="18"/>
      <c r="H6626" s="252"/>
      <c r="I6626" s="18"/>
      <c r="J6626" s="18"/>
    </row>
    <row r="6627" spans="6:10" x14ac:dyDescent="0.25">
      <c r="F6627" s="18"/>
      <c r="G6627" s="18"/>
      <c r="H6627" s="252"/>
      <c r="I6627" s="18"/>
      <c r="J6627" s="18"/>
    </row>
    <row r="6628" spans="6:10" x14ac:dyDescent="0.25">
      <c r="F6628" s="18"/>
      <c r="G6628" s="18"/>
      <c r="H6628" s="252"/>
      <c r="I6628" s="18"/>
      <c r="J6628" s="18"/>
    </row>
    <row r="6629" spans="6:10" x14ac:dyDescent="0.25">
      <c r="F6629" s="18"/>
      <c r="G6629" s="18"/>
      <c r="H6629" s="252"/>
      <c r="I6629" s="18"/>
      <c r="J6629" s="18"/>
    </row>
    <row r="6630" spans="6:10" x14ac:dyDescent="0.25">
      <c r="F6630" s="18"/>
      <c r="G6630" s="18"/>
      <c r="H6630" s="252"/>
      <c r="I6630" s="18"/>
      <c r="J6630" s="18"/>
    </row>
    <row r="6631" spans="6:10" x14ac:dyDescent="0.25">
      <c r="F6631" s="18"/>
      <c r="G6631" s="18"/>
      <c r="H6631" s="252"/>
      <c r="I6631" s="18"/>
      <c r="J6631" s="18"/>
    </row>
    <row r="6632" spans="6:10" x14ac:dyDescent="0.25">
      <c r="F6632" s="18"/>
      <c r="G6632" s="18"/>
      <c r="H6632" s="252"/>
      <c r="I6632" s="18"/>
      <c r="J6632" s="18"/>
    </row>
    <row r="6633" spans="6:10" x14ac:dyDescent="0.25">
      <c r="F6633" s="18"/>
      <c r="G6633" s="18"/>
      <c r="H6633" s="252"/>
      <c r="I6633" s="18"/>
      <c r="J6633" s="18"/>
    </row>
    <row r="6634" spans="6:10" x14ac:dyDescent="0.25">
      <c r="F6634" s="18"/>
      <c r="G6634" s="18"/>
      <c r="H6634" s="252"/>
      <c r="I6634" s="18"/>
      <c r="J6634" s="18"/>
    </row>
    <row r="6635" spans="6:10" x14ac:dyDescent="0.25">
      <c r="F6635" s="18"/>
      <c r="G6635" s="18"/>
      <c r="H6635" s="252"/>
      <c r="I6635" s="18"/>
      <c r="J6635" s="18"/>
    </row>
    <row r="6636" spans="6:10" x14ac:dyDescent="0.25">
      <c r="F6636" s="18"/>
      <c r="G6636" s="18"/>
      <c r="H6636" s="252"/>
      <c r="I6636" s="18"/>
      <c r="J6636" s="18"/>
    </row>
    <row r="6637" spans="6:10" x14ac:dyDescent="0.25">
      <c r="F6637" s="18"/>
      <c r="G6637" s="18"/>
      <c r="H6637" s="252"/>
      <c r="I6637" s="18"/>
      <c r="J6637" s="18"/>
    </row>
    <row r="6638" spans="6:10" x14ac:dyDescent="0.25">
      <c r="F6638" s="18"/>
      <c r="G6638" s="18"/>
      <c r="H6638" s="252"/>
      <c r="I6638" s="18"/>
      <c r="J6638" s="18"/>
    </row>
    <row r="6639" spans="6:10" x14ac:dyDescent="0.25">
      <c r="F6639" s="18"/>
      <c r="G6639" s="18"/>
      <c r="H6639" s="252"/>
      <c r="I6639" s="18"/>
      <c r="J6639" s="18"/>
    </row>
    <row r="6640" spans="6:10" x14ac:dyDescent="0.25">
      <c r="F6640" s="18"/>
      <c r="G6640" s="18"/>
      <c r="H6640" s="252"/>
      <c r="I6640" s="18"/>
      <c r="J6640" s="18"/>
    </row>
    <row r="6641" spans="6:10" x14ac:dyDescent="0.25">
      <c r="F6641" s="18"/>
      <c r="G6641" s="18"/>
      <c r="H6641" s="252"/>
      <c r="I6641" s="18"/>
      <c r="J6641" s="18"/>
    </row>
    <row r="6642" spans="6:10" x14ac:dyDescent="0.25">
      <c r="F6642" s="18"/>
      <c r="G6642" s="18"/>
      <c r="H6642" s="252"/>
      <c r="I6642" s="18"/>
      <c r="J6642" s="18"/>
    </row>
    <row r="6643" spans="6:10" x14ac:dyDescent="0.25">
      <c r="F6643" s="18"/>
      <c r="G6643" s="18"/>
      <c r="H6643" s="252"/>
      <c r="I6643" s="18"/>
      <c r="J6643" s="18"/>
    </row>
    <row r="6644" spans="6:10" x14ac:dyDescent="0.25">
      <c r="F6644" s="18"/>
      <c r="G6644" s="18"/>
      <c r="H6644" s="252"/>
      <c r="I6644" s="18"/>
      <c r="J6644" s="18"/>
    </row>
    <row r="6645" spans="6:10" x14ac:dyDescent="0.25">
      <c r="F6645" s="18"/>
      <c r="G6645" s="18"/>
      <c r="H6645" s="252"/>
      <c r="I6645" s="18"/>
      <c r="J6645" s="18"/>
    </row>
    <row r="6646" spans="6:10" x14ac:dyDescent="0.25">
      <c r="F6646" s="18"/>
      <c r="G6646" s="18"/>
      <c r="H6646" s="252"/>
      <c r="I6646" s="18"/>
      <c r="J6646" s="18"/>
    </row>
    <row r="6647" spans="6:10" x14ac:dyDescent="0.25">
      <c r="F6647" s="18"/>
      <c r="G6647" s="18"/>
      <c r="H6647" s="252"/>
      <c r="I6647" s="18"/>
      <c r="J6647" s="18"/>
    </row>
    <row r="6648" spans="6:10" x14ac:dyDescent="0.25">
      <c r="F6648" s="18"/>
      <c r="G6648" s="18"/>
      <c r="H6648" s="252"/>
      <c r="I6648" s="18"/>
      <c r="J6648" s="18"/>
    </row>
    <row r="6649" spans="6:10" x14ac:dyDescent="0.25">
      <c r="F6649" s="18"/>
      <c r="G6649" s="18"/>
      <c r="H6649" s="252"/>
      <c r="I6649" s="18"/>
      <c r="J6649" s="18"/>
    </row>
    <row r="6650" spans="6:10" x14ac:dyDescent="0.25">
      <c r="F6650" s="18"/>
      <c r="G6650" s="18"/>
      <c r="H6650" s="252"/>
      <c r="I6650" s="18"/>
      <c r="J6650" s="18"/>
    </row>
    <row r="6651" spans="6:10" x14ac:dyDescent="0.25">
      <c r="F6651" s="18"/>
      <c r="G6651" s="18"/>
      <c r="H6651" s="252"/>
      <c r="I6651" s="18"/>
      <c r="J6651" s="18"/>
    </row>
    <row r="6652" spans="6:10" x14ac:dyDescent="0.25">
      <c r="F6652" s="18"/>
      <c r="G6652" s="18"/>
      <c r="H6652" s="252"/>
      <c r="I6652" s="18"/>
      <c r="J6652" s="18"/>
    </row>
    <row r="6653" spans="6:10" x14ac:dyDescent="0.25">
      <c r="F6653" s="18"/>
      <c r="G6653" s="18"/>
      <c r="H6653" s="252"/>
      <c r="I6653" s="18"/>
      <c r="J6653" s="18"/>
    </row>
    <row r="6654" spans="6:10" x14ac:dyDescent="0.25">
      <c r="F6654" s="18"/>
      <c r="G6654" s="18"/>
      <c r="H6654" s="252"/>
      <c r="I6654" s="18"/>
      <c r="J6654" s="18"/>
    </row>
    <row r="6655" spans="6:10" x14ac:dyDescent="0.25">
      <c r="F6655" s="18"/>
      <c r="G6655" s="18"/>
      <c r="H6655" s="252"/>
      <c r="I6655" s="18"/>
      <c r="J6655" s="18"/>
    </row>
    <row r="6656" spans="6:10" x14ac:dyDescent="0.25">
      <c r="F6656" s="18"/>
      <c r="G6656" s="18"/>
      <c r="H6656" s="252"/>
      <c r="I6656" s="18"/>
      <c r="J6656" s="18"/>
    </row>
    <row r="6657" spans="6:10" x14ac:dyDescent="0.25">
      <c r="F6657" s="18"/>
      <c r="G6657" s="18"/>
      <c r="H6657" s="252"/>
      <c r="I6657" s="18"/>
      <c r="J6657" s="18"/>
    </row>
    <row r="6658" spans="6:10" x14ac:dyDescent="0.25">
      <c r="F6658" s="18"/>
      <c r="G6658" s="18"/>
      <c r="H6658" s="252"/>
      <c r="I6658" s="18"/>
      <c r="J6658" s="18"/>
    </row>
    <row r="6659" spans="6:10" x14ac:dyDescent="0.25">
      <c r="F6659" s="18"/>
      <c r="G6659" s="18"/>
      <c r="H6659" s="252"/>
      <c r="I6659" s="18"/>
      <c r="J6659" s="18"/>
    </row>
    <row r="6660" spans="6:10" x14ac:dyDescent="0.25">
      <c r="F6660" s="18"/>
      <c r="G6660" s="18"/>
      <c r="H6660" s="252"/>
      <c r="I6660" s="18"/>
      <c r="J6660" s="18"/>
    </row>
    <row r="6661" spans="6:10" x14ac:dyDescent="0.25">
      <c r="F6661" s="18"/>
      <c r="G6661" s="18"/>
      <c r="H6661" s="252"/>
      <c r="I6661" s="18"/>
      <c r="J6661" s="18"/>
    </row>
    <row r="6662" spans="6:10" x14ac:dyDescent="0.25">
      <c r="F6662" s="18"/>
      <c r="G6662" s="18"/>
      <c r="H6662" s="252"/>
      <c r="I6662" s="18"/>
      <c r="J6662" s="18"/>
    </row>
    <row r="6663" spans="6:10" x14ac:dyDescent="0.25">
      <c r="F6663" s="18"/>
      <c r="G6663" s="18"/>
      <c r="H6663" s="252"/>
      <c r="I6663" s="18"/>
      <c r="J6663" s="18"/>
    </row>
    <row r="6664" spans="6:10" x14ac:dyDescent="0.25">
      <c r="F6664" s="18"/>
      <c r="G6664" s="18"/>
      <c r="H6664" s="252"/>
      <c r="I6664" s="18"/>
      <c r="J6664" s="18"/>
    </row>
    <row r="6665" spans="6:10" x14ac:dyDescent="0.25">
      <c r="F6665" s="18"/>
      <c r="G6665" s="18"/>
      <c r="H6665" s="252"/>
      <c r="I6665" s="18"/>
      <c r="J6665" s="18"/>
    </row>
    <row r="6666" spans="6:10" x14ac:dyDescent="0.25">
      <c r="F6666" s="18"/>
      <c r="G6666" s="18"/>
      <c r="H6666" s="252"/>
      <c r="I6666" s="18"/>
      <c r="J6666" s="18"/>
    </row>
    <row r="6667" spans="6:10" x14ac:dyDescent="0.25">
      <c r="F6667" s="18"/>
      <c r="G6667" s="18"/>
      <c r="H6667" s="252"/>
      <c r="I6667" s="18"/>
      <c r="J6667" s="18"/>
    </row>
    <row r="6668" spans="6:10" x14ac:dyDescent="0.25">
      <c r="F6668" s="18"/>
      <c r="G6668" s="18"/>
      <c r="H6668" s="252"/>
      <c r="I6668" s="18"/>
      <c r="J6668" s="18"/>
    </row>
    <row r="6669" spans="6:10" x14ac:dyDescent="0.25">
      <c r="F6669" s="18"/>
      <c r="G6669" s="18"/>
      <c r="H6669" s="252"/>
      <c r="I6669" s="18"/>
      <c r="J6669" s="18"/>
    </row>
    <row r="6670" spans="6:10" x14ac:dyDescent="0.25">
      <c r="F6670" s="18"/>
      <c r="G6670" s="18"/>
      <c r="H6670" s="252"/>
      <c r="I6670" s="18"/>
      <c r="J6670" s="18"/>
    </row>
    <row r="6671" spans="6:10" x14ac:dyDescent="0.25">
      <c r="F6671" s="18"/>
      <c r="G6671" s="18"/>
      <c r="H6671" s="252"/>
      <c r="I6671" s="18"/>
      <c r="J6671" s="18"/>
    </row>
    <row r="6672" spans="6:10" x14ac:dyDescent="0.25">
      <c r="F6672" s="18"/>
      <c r="G6672" s="18"/>
      <c r="H6672" s="252"/>
      <c r="I6672" s="18"/>
      <c r="J6672" s="18"/>
    </row>
    <row r="6673" spans="6:10" x14ac:dyDescent="0.25">
      <c r="F6673" s="18"/>
      <c r="G6673" s="18"/>
      <c r="H6673" s="252"/>
      <c r="I6673" s="18"/>
      <c r="J6673" s="18"/>
    </row>
    <row r="6674" spans="6:10" x14ac:dyDescent="0.25">
      <c r="F6674" s="18"/>
      <c r="G6674" s="18"/>
      <c r="H6674" s="252"/>
      <c r="I6674" s="18"/>
      <c r="J6674" s="18"/>
    </row>
    <row r="6675" spans="6:10" x14ac:dyDescent="0.25">
      <c r="F6675" s="18"/>
      <c r="G6675" s="18"/>
      <c r="H6675" s="252"/>
      <c r="I6675" s="18"/>
      <c r="J6675" s="18"/>
    </row>
    <row r="6676" spans="6:10" x14ac:dyDescent="0.25">
      <c r="F6676" s="18"/>
      <c r="G6676" s="18"/>
      <c r="H6676" s="252"/>
      <c r="I6676" s="18"/>
      <c r="J6676" s="18"/>
    </row>
    <row r="6677" spans="6:10" x14ac:dyDescent="0.25">
      <c r="F6677" s="18"/>
      <c r="G6677" s="18"/>
      <c r="H6677" s="252"/>
      <c r="I6677" s="18"/>
      <c r="J6677" s="18"/>
    </row>
    <row r="6678" spans="6:10" x14ac:dyDescent="0.25">
      <c r="F6678" s="18"/>
      <c r="G6678" s="18"/>
      <c r="H6678" s="252"/>
      <c r="I6678" s="18"/>
      <c r="J6678" s="18"/>
    </row>
    <row r="6679" spans="6:10" x14ac:dyDescent="0.25">
      <c r="F6679" s="18"/>
      <c r="G6679" s="18"/>
      <c r="H6679" s="252"/>
      <c r="I6679" s="18"/>
      <c r="J6679" s="18"/>
    </row>
    <row r="6680" spans="6:10" x14ac:dyDescent="0.25">
      <c r="F6680" s="18"/>
      <c r="G6680" s="18"/>
      <c r="H6680" s="252"/>
      <c r="I6680" s="18"/>
      <c r="J6680" s="18"/>
    </row>
    <row r="6681" spans="6:10" x14ac:dyDescent="0.25">
      <c r="F6681" s="18"/>
      <c r="G6681" s="18"/>
      <c r="H6681" s="252"/>
      <c r="I6681" s="18"/>
      <c r="J6681" s="18"/>
    </row>
    <row r="6682" spans="6:10" x14ac:dyDescent="0.25">
      <c r="F6682" s="18"/>
      <c r="G6682" s="18"/>
      <c r="H6682" s="252"/>
      <c r="I6682" s="18"/>
      <c r="J6682" s="18"/>
    </row>
    <row r="6683" spans="6:10" x14ac:dyDescent="0.25">
      <c r="F6683" s="18"/>
      <c r="G6683" s="18"/>
      <c r="H6683" s="252"/>
      <c r="I6683" s="18"/>
      <c r="J6683" s="18"/>
    </row>
    <row r="6684" spans="6:10" x14ac:dyDescent="0.25">
      <c r="F6684" s="18"/>
      <c r="G6684" s="18"/>
      <c r="H6684" s="252"/>
      <c r="I6684" s="18"/>
      <c r="J6684" s="18"/>
    </row>
    <row r="6685" spans="6:10" x14ac:dyDescent="0.25">
      <c r="F6685" s="18"/>
      <c r="G6685" s="18"/>
      <c r="H6685" s="252"/>
      <c r="I6685" s="18"/>
      <c r="J6685" s="18"/>
    </row>
    <row r="6686" spans="6:10" x14ac:dyDescent="0.25">
      <c r="F6686" s="18"/>
      <c r="G6686" s="18"/>
      <c r="H6686" s="252"/>
      <c r="I6686" s="18"/>
      <c r="J6686" s="18"/>
    </row>
    <row r="6687" spans="6:10" x14ac:dyDescent="0.25">
      <c r="F6687" s="18"/>
      <c r="G6687" s="18"/>
      <c r="H6687" s="252"/>
      <c r="I6687" s="18"/>
      <c r="J6687" s="18"/>
    </row>
    <row r="6688" spans="6:10" x14ac:dyDescent="0.25">
      <c r="F6688" s="18"/>
      <c r="G6688" s="18"/>
      <c r="H6688" s="252"/>
      <c r="I6688" s="18"/>
      <c r="J6688" s="18"/>
    </row>
    <row r="6689" spans="6:10" x14ac:dyDescent="0.25">
      <c r="F6689" s="18"/>
      <c r="G6689" s="18"/>
      <c r="H6689" s="252"/>
      <c r="I6689" s="18"/>
      <c r="J6689" s="18"/>
    </row>
    <row r="6690" spans="6:10" x14ac:dyDescent="0.25">
      <c r="F6690" s="18"/>
      <c r="G6690" s="18"/>
      <c r="H6690" s="252"/>
      <c r="I6690" s="18"/>
      <c r="J6690" s="18"/>
    </row>
    <row r="6691" spans="6:10" x14ac:dyDescent="0.25">
      <c r="F6691" s="18"/>
      <c r="G6691" s="18"/>
      <c r="H6691" s="252"/>
      <c r="I6691" s="18"/>
      <c r="J6691" s="18"/>
    </row>
    <row r="6692" spans="6:10" x14ac:dyDescent="0.25">
      <c r="F6692" s="18"/>
      <c r="G6692" s="18"/>
      <c r="H6692" s="252"/>
      <c r="I6692" s="18"/>
      <c r="J6692" s="18"/>
    </row>
    <row r="6693" spans="6:10" x14ac:dyDescent="0.25">
      <c r="F6693" s="18"/>
      <c r="G6693" s="18"/>
      <c r="H6693" s="252"/>
      <c r="I6693" s="18"/>
      <c r="J6693" s="18"/>
    </row>
    <row r="6694" spans="6:10" x14ac:dyDescent="0.25">
      <c r="F6694" s="18"/>
      <c r="G6694" s="18"/>
      <c r="H6694" s="252"/>
      <c r="I6694" s="18"/>
      <c r="J6694" s="18"/>
    </row>
    <row r="6695" spans="6:10" x14ac:dyDescent="0.25">
      <c r="F6695" s="18"/>
      <c r="G6695" s="18"/>
      <c r="H6695" s="252"/>
      <c r="I6695" s="18"/>
      <c r="J6695" s="18"/>
    </row>
    <row r="6696" spans="6:10" x14ac:dyDescent="0.25">
      <c r="F6696" s="18"/>
      <c r="G6696" s="18"/>
      <c r="H6696" s="252"/>
      <c r="I6696" s="18"/>
      <c r="J6696" s="18"/>
    </row>
    <row r="6697" spans="6:10" x14ac:dyDescent="0.25">
      <c r="F6697" s="18"/>
      <c r="G6697" s="18"/>
      <c r="H6697" s="252"/>
      <c r="I6697" s="18"/>
      <c r="J6697" s="18"/>
    </row>
    <row r="6698" spans="6:10" x14ac:dyDescent="0.25">
      <c r="F6698" s="18"/>
      <c r="G6698" s="18"/>
      <c r="H6698" s="252"/>
      <c r="I6698" s="18"/>
      <c r="J6698" s="18"/>
    </row>
    <row r="6699" spans="6:10" x14ac:dyDescent="0.25">
      <c r="F6699" s="18"/>
      <c r="G6699" s="18"/>
      <c r="H6699" s="252"/>
      <c r="I6699" s="18"/>
      <c r="J6699" s="18"/>
    </row>
    <row r="6700" spans="6:10" x14ac:dyDescent="0.25">
      <c r="F6700" s="18"/>
      <c r="G6700" s="18"/>
      <c r="H6700" s="252"/>
      <c r="I6700" s="18"/>
      <c r="J6700" s="18"/>
    </row>
    <row r="6701" spans="6:10" x14ac:dyDescent="0.25">
      <c r="F6701" s="18"/>
      <c r="G6701" s="18"/>
      <c r="H6701" s="252"/>
      <c r="I6701" s="18"/>
      <c r="J6701" s="18"/>
    </row>
    <row r="6702" spans="6:10" x14ac:dyDescent="0.25">
      <c r="F6702" s="18"/>
      <c r="G6702" s="18"/>
      <c r="H6702" s="252"/>
      <c r="I6702" s="18"/>
      <c r="J6702" s="18"/>
    </row>
    <row r="6703" spans="6:10" x14ac:dyDescent="0.25">
      <c r="F6703" s="18"/>
      <c r="G6703" s="18"/>
      <c r="H6703" s="252"/>
      <c r="I6703" s="18"/>
      <c r="J6703" s="18"/>
    </row>
    <row r="6704" spans="6:10" x14ac:dyDescent="0.25">
      <c r="F6704" s="18"/>
      <c r="G6704" s="18"/>
      <c r="H6704" s="252"/>
      <c r="I6704" s="18"/>
      <c r="J6704" s="18"/>
    </row>
    <row r="6705" spans="6:10" x14ac:dyDescent="0.25">
      <c r="F6705" s="18"/>
      <c r="G6705" s="18"/>
      <c r="H6705" s="252"/>
      <c r="I6705" s="18"/>
      <c r="J6705" s="18"/>
    </row>
    <row r="6706" spans="6:10" x14ac:dyDescent="0.25">
      <c r="F6706" s="18"/>
      <c r="G6706" s="18"/>
      <c r="H6706" s="252"/>
      <c r="I6706" s="18"/>
      <c r="J6706" s="18"/>
    </row>
    <row r="6707" spans="6:10" x14ac:dyDescent="0.25">
      <c r="F6707" s="18"/>
      <c r="G6707" s="18"/>
      <c r="H6707" s="252"/>
      <c r="I6707" s="18"/>
      <c r="J6707" s="18"/>
    </row>
    <row r="6708" spans="6:10" x14ac:dyDescent="0.25">
      <c r="F6708" s="18"/>
      <c r="G6708" s="18"/>
      <c r="H6708" s="252"/>
      <c r="I6708" s="18"/>
      <c r="J6708" s="18"/>
    </row>
    <row r="6709" spans="6:10" x14ac:dyDescent="0.25">
      <c r="F6709" s="18"/>
      <c r="G6709" s="18"/>
      <c r="H6709" s="252"/>
      <c r="I6709" s="18"/>
      <c r="J6709" s="18"/>
    </row>
    <row r="6710" spans="6:10" x14ac:dyDescent="0.25">
      <c r="F6710" s="18"/>
      <c r="G6710" s="18"/>
      <c r="H6710" s="252"/>
      <c r="I6710" s="18"/>
      <c r="J6710" s="18"/>
    </row>
    <row r="6711" spans="6:10" x14ac:dyDescent="0.25">
      <c r="F6711" s="18"/>
      <c r="G6711" s="18"/>
      <c r="H6711" s="252"/>
      <c r="I6711" s="18"/>
      <c r="J6711" s="18"/>
    </row>
    <row r="6712" spans="6:10" x14ac:dyDescent="0.25">
      <c r="F6712" s="18"/>
      <c r="G6712" s="18"/>
      <c r="H6712" s="252"/>
      <c r="I6712" s="18"/>
      <c r="J6712" s="18"/>
    </row>
    <row r="6713" spans="6:10" x14ac:dyDescent="0.25">
      <c r="F6713" s="18"/>
      <c r="G6713" s="18"/>
      <c r="H6713" s="252"/>
      <c r="I6713" s="18"/>
      <c r="J6713" s="18"/>
    </row>
    <row r="6714" spans="6:10" x14ac:dyDescent="0.25">
      <c r="F6714" s="18"/>
      <c r="G6714" s="18"/>
      <c r="H6714" s="252"/>
      <c r="I6714" s="18"/>
      <c r="J6714" s="18"/>
    </row>
    <row r="6715" spans="6:10" x14ac:dyDescent="0.25">
      <c r="F6715" s="18"/>
      <c r="G6715" s="18"/>
      <c r="H6715" s="252"/>
      <c r="I6715" s="18"/>
      <c r="J6715" s="18"/>
    </row>
    <row r="6716" spans="6:10" x14ac:dyDescent="0.25">
      <c r="F6716" s="18"/>
      <c r="G6716" s="18"/>
      <c r="H6716" s="252"/>
      <c r="I6716" s="18"/>
      <c r="J6716" s="18"/>
    </row>
    <row r="6717" spans="6:10" x14ac:dyDescent="0.25">
      <c r="F6717" s="18"/>
      <c r="G6717" s="18"/>
      <c r="H6717" s="252"/>
      <c r="I6717" s="18"/>
      <c r="J6717" s="18"/>
    </row>
    <row r="6718" spans="6:10" x14ac:dyDescent="0.25">
      <c r="F6718" s="18"/>
      <c r="G6718" s="18"/>
      <c r="H6718" s="252"/>
      <c r="I6718" s="18"/>
      <c r="J6718" s="18"/>
    </row>
    <row r="6719" spans="6:10" x14ac:dyDescent="0.25">
      <c r="F6719" s="18"/>
      <c r="G6719" s="18"/>
      <c r="H6719" s="252"/>
      <c r="I6719" s="18"/>
      <c r="J6719" s="18"/>
    </row>
    <row r="6720" spans="6:10" x14ac:dyDescent="0.25">
      <c r="F6720" s="18"/>
      <c r="G6720" s="18"/>
      <c r="H6720" s="252"/>
      <c r="I6720" s="18"/>
      <c r="J6720" s="18"/>
    </row>
    <row r="6721" spans="6:10" x14ac:dyDescent="0.25">
      <c r="F6721" s="18"/>
      <c r="G6721" s="18"/>
      <c r="H6721" s="252"/>
      <c r="I6721" s="18"/>
      <c r="J6721" s="18"/>
    </row>
    <row r="6722" spans="6:10" x14ac:dyDescent="0.25">
      <c r="F6722" s="18"/>
      <c r="G6722" s="18"/>
      <c r="H6722" s="252"/>
      <c r="I6722" s="18"/>
      <c r="J6722" s="18"/>
    </row>
    <row r="6723" spans="6:10" x14ac:dyDescent="0.25">
      <c r="F6723" s="18"/>
      <c r="G6723" s="18"/>
      <c r="H6723" s="252"/>
      <c r="I6723" s="18"/>
      <c r="J6723" s="18"/>
    </row>
    <row r="6724" spans="6:10" x14ac:dyDescent="0.25">
      <c r="F6724" s="18"/>
      <c r="G6724" s="18"/>
      <c r="H6724" s="252"/>
      <c r="I6724" s="18"/>
      <c r="J6724" s="18"/>
    </row>
    <row r="6725" spans="6:10" x14ac:dyDescent="0.25">
      <c r="F6725" s="18"/>
      <c r="G6725" s="18"/>
      <c r="H6725" s="252"/>
      <c r="I6725" s="18"/>
      <c r="J6725" s="18"/>
    </row>
    <row r="6726" spans="6:10" x14ac:dyDescent="0.25">
      <c r="F6726" s="18"/>
      <c r="G6726" s="18"/>
      <c r="H6726" s="252"/>
      <c r="I6726" s="18"/>
      <c r="J6726" s="18"/>
    </row>
    <row r="6727" spans="6:10" x14ac:dyDescent="0.25">
      <c r="F6727" s="18"/>
      <c r="G6727" s="18"/>
      <c r="H6727" s="252"/>
      <c r="I6727" s="18"/>
      <c r="J6727" s="18"/>
    </row>
    <row r="6728" spans="6:10" x14ac:dyDescent="0.25">
      <c r="F6728" s="18"/>
      <c r="G6728" s="18"/>
      <c r="H6728" s="252"/>
      <c r="I6728" s="18"/>
      <c r="J6728" s="18"/>
    </row>
    <row r="6729" spans="6:10" x14ac:dyDescent="0.25">
      <c r="F6729" s="18"/>
      <c r="G6729" s="18"/>
      <c r="H6729" s="252"/>
      <c r="I6729" s="18"/>
      <c r="J6729" s="18"/>
    </row>
    <row r="6730" spans="6:10" x14ac:dyDescent="0.25">
      <c r="F6730" s="18"/>
      <c r="G6730" s="18"/>
      <c r="H6730" s="252"/>
      <c r="I6730" s="18"/>
      <c r="J6730" s="18"/>
    </row>
    <row r="6731" spans="6:10" x14ac:dyDescent="0.25">
      <c r="F6731" s="18"/>
      <c r="G6731" s="18"/>
      <c r="H6731" s="252"/>
      <c r="I6731" s="18"/>
      <c r="J6731" s="18"/>
    </row>
    <row r="6732" spans="6:10" x14ac:dyDescent="0.25">
      <c r="F6732" s="18"/>
      <c r="G6732" s="18"/>
      <c r="H6732" s="252"/>
      <c r="I6732" s="18"/>
      <c r="J6732" s="18"/>
    </row>
    <row r="6733" spans="6:10" x14ac:dyDescent="0.25">
      <c r="F6733" s="18"/>
      <c r="G6733" s="18"/>
      <c r="H6733" s="252"/>
      <c r="I6733" s="18"/>
      <c r="J6733" s="18"/>
    </row>
    <row r="6734" spans="6:10" x14ac:dyDescent="0.25">
      <c r="F6734" s="18"/>
      <c r="G6734" s="18"/>
      <c r="H6734" s="252"/>
      <c r="I6734" s="18"/>
      <c r="J6734" s="18"/>
    </row>
    <row r="6735" spans="6:10" x14ac:dyDescent="0.25">
      <c r="F6735" s="18"/>
      <c r="G6735" s="18"/>
      <c r="H6735" s="252"/>
      <c r="I6735" s="18"/>
      <c r="J6735" s="18"/>
    </row>
    <row r="6736" spans="6:10" x14ac:dyDescent="0.25">
      <c r="F6736" s="18"/>
      <c r="G6736" s="18"/>
      <c r="H6736" s="252"/>
      <c r="I6736" s="18"/>
      <c r="J6736" s="18"/>
    </row>
    <row r="6737" spans="6:10" x14ac:dyDescent="0.25">
      <c r="F6737" s="18"/>
      <c r="G6737" s="18"/>
      <c r="H6737" s="252"/>
      <c r="I6737" s="18"/>
      <c r="J6737" s="18"/>
    </row>
    <row r="6738" spans="6:10" x14ac:dyDescent="0.25">
      <c r="F6738" s="18"/>
      <c r="G6738" s="18"/>
      <c r="H6738" s="252"/>
      <c r="I6738" s="18"/>
      <c r="J6738" s="18"/>
    </row>
    <row r="6739" spans="6:10" x14ac:dyDescent="0.25">
      <c r="F6739" s="18"/>
      <c r="G6739" s="18"/>
      <c r="H6739" s="252"/>
      <c r="I6739" s="18"/>
      <c r="J6739" s="18"/>
    </row>
    <row r="6740" spans="6:10" x14ac:dyDescent="0.25">
      <c r="F6740" s="18"/>
      <c r="G6740" s="18"/>
      <c r="H6740" s="252"/>
      <c r="I6740" s="18"/>
      <c r="J6740" s="18"/>
    </row>
    <row r="6741" spans="6:10" x14ac:dyDescent="0.25">
      <c r="F6741" s="18"/>
      <c r="G6741" s="18"/>
      <c r="H6741" s="252"/>
      <c r="I6741" s="18"/>
      <c r="J6741" s="18"/>
    </row>
    <row r="6742" spans="6:10" x14ac:dyDescent="0.25">
      <c r="F6742" s="18"/>
      <c r="G6742" s="18"/>
      <c r="H6742" s="252"/>
      <c r="I6742" s="18"/>
      <c r="J6742" s="18"/>
    </row>
    <row r="6743" spans="6:10" x14ac:dyDescent="0.25">
      <c r="F6743" s="18"/>
      <c r="G6743" s="18"/>
      <c r="H6743" s="252"/>
      <c r="I6743" s="18"/>
      <c r="J6743" s="18"/>
    </row>
    <row r="6744" spans="6:10" x14ac:dyDescent="0.25">
      <c r="F6744" s="18"/>
      <c r="G6744" s="18"/>
      <c r="H6744" s="252"/>
      <c r="I6744" s="18"/>
      <c r="J6744" s="18"/>
    </row>
    <row r="6745" spans="6:10" x14ac:dyDescent="0.25">
      <c r="F6745" s="18"/>
      <c r="G6745" s="18"/>
      <c r="H6745" s="252"/>
      <c r="I6745" s="18"/>
      <c r="J6745" s="18"/>
    </row>
    <row r="6746" spans="6:10" x14ac:dyDescent="0.25">
      <c r="F6746" s="18"/>
      <c r="G6746" s="18"/>
      <c r="H6746" s="252"/>
      <c r="I6746" s="18"/>
      <c r="J6746" s="18"/>
    </row>
    <row r="6747" spans="6:10" x14ac:dyDescent="0.25">
      <c r="F6747" s="18"/>
      <c r="G6747" s="18"/>
      <c r="H6747" s="252"/>
      <c r="I6747" s="18"/>
      <c r="J6747" s="18"/>
    </row>
    <row r="6748" spans="6:10" x14ac:dyDescent="0.25">
      <c r="F6748" s="18"/>
      <c r="G6748" s="18"/>
      <c r="H6748" s="252"/>
      <c r="I6748" s="18"/>
      <c r="J6748" s="18"/>
    </row>
    <row r="6749" spans="6:10" x14ac:dyDescent="0.25">
      <c r="F6749" s="18"/>
      <c r="G6749" s="18"/>
      <c r="H6749" s="252"/>
      <c r="I6749" s="18"/>
      <c r="J6749" s="18"/>
    </row>
    <row r="6750" spans="6:10" x14ac:dyDescent="0.25">
      <c r="F6750" s="18"/>
      <c r="G6750" s="18"/>
      <c r="H6750" s="252"/>
      <c r="I6750" s="18"/>
      <c r="J6750" s="18"/>
    </row>
    <row r="6751" spans="6:10" x14ac:dyDescent="0.25">
      <c r="F6751" s="18"/>
      <c r="G6751" s="18"/>
      <c r="H6751" s="252"/>
      <c r="I6751" s="18"/>
      <c r="J6751" s="18"/>
    </row>
    <row r="6752" spans="6:10" x14ac:dyDescent="0.25">
      <c r="F6752" s="18"/>
      <c r="G6752" s="18"/>
      <c r="H6752" s="252"/>
      <c r="I6752" s="18"/>
      <c r="J6752" s="18"/>
    </row>
    <row r="6753" spans="6:10" x14ac:dyDescent="0.25">
      <c r="F6753" s="18"/>
      <c r="G6753" s="18"/>
      <c r="H6753" s="252"/>
      <c r="I6753" s="18"/>
      <c r="J6753" s="18"/>
    </row>
    <row r="6754" spans="6:10" x14ac:dyDescent="0.25">
      <c r="F6754" s="18"/>
      <c r="G6754" s="18"/>
      <c r="H6754" s="252"/>
      <c r="I6754" s="18"/>
      <c r="J6754" s="18"/>
    </row>
    <row r="6755" spans="6:10" x14ac:dyDescent="0.25">
      <c r="F6755" s="18"/>
      <c r="G6755" s="18"/>
      <c r="H6755" s="252"/>
      <c r="I6755" s="18"/>
      <c r="J6755" s="18"/>
    </row>
    <row r="6756" spans="6:10" x14ac:dyDescent="0.25">
      <c r="F6756" s="18"/>
      <c r="G6756" s="18"/>
      <c r="H6756" s="252"/>
      <c r="I6756" s="18"/>
      <c r="J6756" s="18"/>
    </row>
    <row r="6757" spans="6:10" x14ac:dyDescent="0.25">
      <c r="F6757" s="18"/>
      <c r="G6757" s="18"/>
      <c r="H6757" s="252"/>
      <c r="I6757" s="18"/>
      <c r="J6757" s="18"/>
    </row>
    <row r="6758" spans="6:10" x14ac:dyDescent="0.25">
      <c r="F6758" s="18"/>
      <c r="G6758" s="18"/>
      <c r="H6758" s="252"/>
      <c r="I6758" s="18"/>
      <c r="J6758" s="18"/>
    </row>
    <row r="6759" spans="6:10" x14ac:dyDescent="0.25">
      <c r="F6759" s="18"/>
      <c r="G6759" s="18"/>
      <c r="H6759" s="252"/>
      <c r="I6759" s="18"/>
      <c r="J6759" s="18"/>
    </row>
    <row r="6760" spans="6:10" x14ac:dyDescent="0.25">
      <c r="F6760" s="18"/>
      <c r="G6760" s="18"/>
      <c r="H6760" s="252"/>
      <c r="I6760" s="18"/>
      <c r="J6760" s="18"/>
    </row>
    <row r="6761" spans="6:10" x14ac:dyDescent="0.25">
      <c r="F6761" s="18"/>
      <c r="G6761" s="18"/>
      <c r="H6761" s="252"/>
      <c r="I6761" s="18"/>
      <c r="J6761" s="18"/>
    </row>
    <row r="6762" spans="6:10" x14ac:dyDescent="0.25">
      <c r="F6762" s="18"/>
      <c r="G6762" s="18"/>
      <c r="H6762" s="252"/>
      <c r="I6762" s="18"/>
      <c r="J6762" s="18"/>
    </row>
    <row r="6763" spans="6:10" x14ac:dyDescent="0.25">
      <c r="F6763" s="18"/>
      <c r="G6763" s="18"/>
      <c r="H6763" s="252"/>
      <c r="I6763" s="18"/>
      <c r="J6763" s="18"/>
    </row>
    <row r="6764" spans="6:10" x14ac:dyDescent="0.25">
      <c r="F6764" s="18"/>
      <c r="G6764" s="18"/>
      <c r="H6764" s="252"/>
      <c r="I6764" s="18"/>
      <c r="J6764" s="18"/>
    </row>
    <row r="6765" spans="6:10" x14ac:dyDescent="0.25">
      <c r="F6765" s="18"/>
      <c r="G6765" s="18"/>
      <c r="H6765" s="252"/>
      <c r="I6765" s="18"/>
      <c r="J6765" s="18"/>
    </row>
    <row r="6766" spans="6:10" x14ac:dyDescent="0.25">
      <c r="F6766" s="18"/>
      <c r="G6766" s="18"/>
      <c r="H6766" s="252"/>
      <c r="I6766" s="18"/>
      <c r="J6766" s="18"/>
    </row>
    <row r="6767" spans="6:10" x14ac:dyDescent="0.25">
      <c r="F6767" s="18"/>
      <c r="G6767" s="18"/>
      <c r="H6767" s="252"/>
      <c r="I6767" s="18"/>
      <c r="J6767" s="18"/>
    </row>
    <row r="6768" spans="6:10" x14ac:dyDescent="0.25">
      <c r="F6768" s="18"/>
      <c r="G6768" s="18"/>
      <c r="H6768" s="252"/>
      <c r="I6768" s="18"/>
      <c r="J6768" s="18"/>
    </row>
    <row r="6769" spans="6:10" x14ac:dyDescent="0.25">
      <c r="F6769" s="18"/>
      <c r="G6769" s="18"/>
      <c r="H6769" s="252"/>
      <c r="I6769" s="18"/>
      <c r="J6769" s="18"/>
    </row>
    <row r="6770" spans="6:10" x14ac:dyDescent="0.25">
      <c r="F6770" s="18"/>
      <c r="G6770" s="18"/>
      <c r="H6770" s="252"/>
      <c r="I6770" s="18"/>
      <c r="J6770" s="18"/>
    </row>
    <row r="6771" spans="6:10" x14ac:dyDescent="0.25">
      <c r="F6771" s="18"/>
      <c r="G6771" s="18"/>
      <c r="H6771" s="252"/>
      <c r="I6771" s="18"/>
      <c r="J6771" s="18"/>
    </row>
    <row r="6772" spans="6:10" x14ac:dyDescent="0.25">
      <c r="F6772" s="18"/>
      <c r="G6772" s="18"/>
      <c r="H6772" s="252"/>
      <c r="I6772" s="18"/>
      <c r="J6772" s="18"/>
    </row>
    <row r="6773" spans="6:10" x14ac:dyDescent="0.25">
      <c r="F6773" s="18"/>
      <c r="G6773" s="18"/>
      <c r="H6773" s="252"/>
      <c r="I6773" s="18"/>
      <c r="J6773" s="18"/>
    </row>
    <row r="6774" spans="6:10" x14ac:dyDescent="0.25">
      <c r="F6774" s="18"/>
      <c r="G6774" s="18"/>
      <c r="H6774" s="252"/>
      <c r="I6774" s="18"/>
      <c r="J6774" s="18"/>
    </row>
    <row r="6775" spans="6:10" x14ac:dyDescent="0.25">
      <c r="F6775" s="18"/>
      <c r="G6775" s="18"/>
      <c r="H6775" s="252"/>
      <c r="I6775" s="18"/>
      <c r="J6775" s="18"/>
    </row>
    <row r="6776" spans="6:10" x14ac:dyDescent="0.25">
      <c r="F6776" s="18"/>
      <c r="G6776" s="18"/>
      <c r="H6776" s="252"/>
      <c r="I6776" s="18"/>
      <c r="J6776" s="18"/>
    </row>
    <row r="6777" spans="6:10" x14ac:dyDescent="0.25">
      <c r="F6777" s="18"/>
      <c r="G6777" s="18"/>
      <c r="H6777" s="252"/>
      <c r="I6777" s="18"/>
      <c r="J6777" s="18"/>
    </row>
    <row r="6778" spans="6:10" x14ac:dyDescent="0.25">
      <c r="F6778" s="18"/>
      <c r="G6778" s="18"/>
      <c r="H6778" s="252"/>
      <c r="I6778" s="18"/>
      <c r="J6778" s="18"/>
    </row>
    <row r="6779" spans="6:10" x14ac:dyDescent="0.25">
      <c r="F6779" s="18"/>
      <c r="G6779" s="18"/>
      <c r="H6779" s="252"/>
      <c r="I6779" s="18"/>
      <c r="J6779" s="18"/>
    </row>
    <row r="6780" spans="6:10" x14ac:dyDescent="0.25">
      <c r="F6780" s="18"/>
      <c r="G6780" s="18"/>
      <c r="H6780" s="252"/>
      <c r="I6780" s="18"/>
      <c r="J6780" s="18"/>
    </row>
    <row r="6781" spans="6:10" x14ac:dyDescent="0.25">
      <c r="F6781" s="18"/>
      <c r="G6781" s="18"/>
      <c r="H6781" s="252"/>
      <c r="I6781" s="18"/>
      <c r="J6781" s="18"/>
    </row>
    <row r="6782" spans="6:10" x14ac:dyDescent="0.25">
      <c r="F6782" s="18"/>
      <c r="G6782" s="18"/>
      <c r="H6782" s="252"/>
      <c r="I6782" s="18"/>
      <c r="J6782" s="18"/>
    </row>
    <row r="6783" spans="6:10" x14ac:dyDescent="0.25">
      <c r="F6783" s="18"/>
      <c r="G6783" s="18"/>
      <c r="H6783" s="252"/>
      <c r="I6783" s="18"/>
      <c r="J6783" s="18"/>
    </row>
    <row r="6784" spans="6:10" x14ac:dyDescent="0.25">
      <c r="F6784" s="18"/>
      <c r="G6784" s="18"/>
      <c r="H6784" s="252"/>
      <c r="I6784" s="18"/>
      <c r="J6784" s="18"/>
    </row>
    <row r="6785" spans="6:10" x14ac:dyDescent="0.25">
      <c r="F6785" s="18"/>
      <c r="G6785" s="18"/>
      <c r="H6785" s="252"/>
      <c r="I6785" s="18"/>
      <c r="J6785" s="18"/>
    </row>
    <row r="6786" spans="6:10" x14ac:dyDescent="0.25">
      <c r="F6786" s="18"/>
      <c r="G6786" s="18"/>
      <c r="H6786" s="252"/>
      <c r="I6786" s="18"/>
      <c r="J6786" s="18"/>
    </row>
    <row r="6787" spans="6:10" x14ac:dyDescent="0.25">
      <c r="F6787" s="18"/>
      <c r="G6787" s="18"/>
      <c r="H6787" s="252"/>
      <c r="I6787" s="18"/>
      <c r="J6787" s="18"/>
    </row>
    <row r="6788" spans="6:10" x14ac:dyDescent="0.25">
      <c r="F6788" s="18"/>
      <c r="G6788" s="18"/>
      <c r="H6788" s="252"/>
      <c r="I6788" s="18"/>
      <c r="J6788" s="18"/>
    </row>
    <row r="6789" spans="6:10" x14ac:dyDescent="0.25">
      <c r="F6789" s="18"/>
      <c r="G6789" s="18"/>
      <c r="H6789" s="252"/>
      <c r="I6789" s="18"/>
      <c r="J6789" s="18"/>
    </row>
    <row r="6790" spans="6:10" x14ac:dyDescent="0.25">
      <c r="F6790" s="18"/>
      <c r="G6790" s="18"/>
      <c r="H6790" s="252"/>
      <c r="I6790" s="18"/>
      <c r="J6790" s="18"/>
    </row>
    <row r="6791" spans="6:10" x14ac:dyDescent="0.25">
      <c r="F6791" s="18"/>
      <c r="G6791" s="18"/>
      <c r="H6791" s="252"/>
      <c r="I6791" s="18"/>
      <c r="J6791" s="18"/>
    </row>
    <row r="6792" spans="6:10" x14ac:dyDescent="0.25">
      <c r="F6792" s="18"/>
      <c r="G6792" s="18"/>
      <c r="H6792" s="252"/>
      <c r="I6792" s="18"/>
      <c r="J6792" s="18"/>
    </row>
    <row r="6793" spans="6:10" x14ac:dyDescent="0.25">
      <c r="F6793" s="18"/>
      <c r="G6793" s="18"/>
      <c r="H6793" s="252"/>
      <c r="I6793" s="18"/>
      <c r="J6793" s="18"/>
    </row>
    <row r="6794" spans="6:10" x14ac:dyDescent="0.25">
      <c r="F6794" s="18"/>
      <c r="G6794" s="18"/>
      <c r="H6794" s="252"/>
      <c r="I6794" s="18"/>
      <c r="J6794" s="18"/>
    </row>
    <row r="6795" spans="6:10" x14ac:dyDescent="0.25">
      <c r="F6795" s="18"/>
      <c r="G6795" s="18"/>
      <c r="H6795" s="252"/>
      <c r="I6795" s="18"/>
      <c r="J6795" s="18"/>
    </row>
    <row r="6796" spans="6:10" x14ac:dyDescent="0.25">
      <c r="F6796" s="18"/>
      <c r="G6796" s="18"/>
      <c r="H6796" s="252"/>
      <c r="I6796" s="18"/>
      <c r="J6796" s="18"/>
    </row>
    <row r="6797" spans="6:10" x14ac:dyDescent="0.25">
      <c r="F6797" s="18"/>
      <c r="G6797" s="18"/>
      <c r="H6797" s="252"/>
      <c r="I6797" s="18"/>
      <c r="J6797" s="18"/>
    </row>
    <row r="6798" spans="6:10" x14ac:dyDescent="0.25">
      <c r="F6798" s="18"/>
      <c r="G6798" s="18"/>
      <c r="H6798" s="252"/>
      <c r="I6798" s="18"/>
      <c r="J6798" s="18"/>
    </row>
    <row r="6799" spans="6:10" x14ac:dyDescent="0.25">
      <c r="F6799" s="18"/>
      <c r="G6799" s="18"/>
      <c r="H6799" s="252"/>
      <c r="I6799" s="18"/>
      <c r="J6799" s="18"/>
    </row>
    <row r="6800" spans="6:10" x14ac:dyDescent="0.25">
      <c r="F6800" s="18"/>
      <c r="G6800" s="18"/>
      <c r="H6800" s="252"/>
      <c r="I6800" s="18"/>
      <c r="J6800" s="18"/>
    </row>
    <row r="6801" spans="6:10" x14ac:dyDescent="0.25">
      <c r="F6801" s="18"/>
      <c r="G6801" s="18"/>
      <c r="H6801" s="252"/>
      <c r="I6801" s="18"/>
      <c r="J6801" s="18"/>
    </row>
    <row r="6802" spans="6:10" x14ac:dyDescent="0.25">
      <c r="F6802" s="18"/>
      <c r="G6802" s="18"/>
      <c r="H6802" s="252"/>
      <c r="I6802" s="18"/>
      <c r="J6802" s="18"/>
    </row>
    <row r="6803" spans="6:10" x14ac:dyDescent="0.25">
      <c r="F6803" s="18"/>
      <c r="G6803" s="18"/>
      <c r="H6803" s="252"/>
      <c r="I6803" s="18"/>
      <c r="J6803" s="18"/>
    </row>
    <row r="6804" spans="6:10" x14ac:dyDescent="0.25">
      <c r="F6804" s="18"/>
      <c r="G6804" s="18"/>
      <c r="H6804" s="252"/>
      <c r="I6804" s="18"/>
      <c r="J6804" s="18"/>
    </row>
    <row r="6805" spans="6:10" x14ac:dyDescent="0.25">
      <c r="F6805" s="18"/>
      <c r="G6805" s="18"/>
      <c r="H6805" s="252"/>
      <c r="I6805" s="18"/>
      <c r="J6805" s="18"/>
    </row>
    <row r="6806" spans="6:10" x14ac:dyDescent="0.25">
      <c r="F6806" s="18"/>
      <c r="G6806" s="18"/>
      <c r="H6806" s="252"/>
      <c r="I6806" s="18"/>
      <c r="J6806" s="18"/>
    </row>
    <row r="6807" spans="6:10" x14ac:dyDescent="0.25">
      <c r="F6807" s="18"/>
      <c r="G6807" s="18"/>
      <c r="H6807" s="252"/>
      <c r="I6807" s="18"/>
      <c r="J6807" s="18"/>
    </row>
    <row r="6808" spans="6:10" x14ac:dyDescent="0.25">
      <c r="F6808" s="18"/>
      <c r="G6808" s="18"/>
      <c r="H6808" s="252"/>
      <c r="I6808" s="18"/>
      <c r="J6808" s="18"/>
    </row>
    <row r="6809" spans="6:10" x14ac:dyDescent="0.25">
      <c r="F6809" s="18"/>
      <c r="G6809" s="18"/>
      <c r="H6809" s="252"/>
      <c r="I6809" s="18"/>
      <c r="J6809" s="18"/>
    </row>
    <row r="6810" spans="6:10" x14ac:dyDescent="0.25">
      <c r="F6810" s="18"/>
      <c r="G6810" s="18"/>
      <c r="H6810" s="252"/>
      <c r="I6810" s="18"/>
      <c r="J6810" s="18"/>
    </row>
    <row r="6811" spans="6:10" x14ac:dyDescent="0.25">
      <c r="F6811" s="18"/>
      <c r="G6811" s="18"/>
      <c r="H6811" s="252"/>
      <c r="I6811" s="18"/>
      <c r="J6811" s="18"/>
    </row>
    <row r="6812" spans="6:10" x14ac:dyDescent="0.25">
      <c r="F6812" s="18"/>
      <c r="G6812" s="18"/>
      <c r="H6812" s="252"/>
      <c r="I6812" s="18"/>
      <c r="J6812" s="18"/>
    </row>
    <row r="6813" spans="6:10" x14ac:dyDescent="0.25">
      <c r="F6813" s="18"/>
      <c r="G6813" s="18"/>
      <c r="H6813" s="252"/>
      <c r="I6813" s="18"/>
      <c r="J6813" s="18"/>
    </row>
    <row r="6814" spans="6:10" x14ac:dyDescent="0.25">
      <c r="F6814" s="18"/>
      <c r="G6814" s="18"/>
      <c r="H6814" s="252"/>
      <c r="I6814" s="18"/>
      <c r="J6814" s="18"/>
    </row>
    <row r="6815" spans="6:10" x14ac:dyDescent="0.25">
      <c r="F6815" s="18"/>
      <c r="G6815" s="18"/>
      <c r="H6815" s="252"/>
      <c r="I6815" s="18"/>
      <c r="J6815" s="18"/>
    </row>
    <row r="6816" spans="6:10" x14ac:dyDescent="0.25">
      <c r="F6816" s="18"/>
      <c r="G6816" s="18"/>
      <c r="H6816" s="252"/>
      <c r="I6816" s="18"/>
      <c r="J6816" s="18"/>
    </row>
    <row r="6817" spans="6:10" x14ac:dyDescent="0.25">
      <c r="F6817" s="18"/>
      <c r="G6817" s="18"/>
      <c r="H6817" s="252"/>
      <c r="I6817" s="18"/>
      <c r="J6817" s="18"/>
    </row>
    <row r="6818" spans="6:10" x14ac:dyDescent="0.25">
      <c r="F6818" s="18"/>
      <c r="G6818" s="18"/>
      <c r="H6818" s="252"/>
      <c r="I6818" s="18"/>
      <c r="J6818" s="18"/>
    </row>
    <row r="6819" spans="6:10" x14ac:dyDescent="0.25">
      <c r="F6819" s="18"/>
      <c r="G6819" s="18"/>
      <c r="H6819" s="252"/>
      <c r="I6819" s="18"/>
      <c r="J6819" s="18"/>
    </row>
    <row r="6820" spans="6:10" x14ac:dyDescent="0.25">
      <c r="F6820" s="18"/>
      <c r="G6820" s="18"/>
      <c r="H6820" s="252"/>
      <c r="I6820" s="18"/>
      <c r="J6820" s="18"/>
    </row>
    <row r="6821" spans="6:10" x14ac:dyDescent="0.25">
      <c r="F6821" s="18"/>
      <c r="G6821" s="18"/>
      <c r="H6821" s="252"/>
      <c r="I6821" s="18"/>
      <c r="J6821" s="18"/>
    </row>
    <row r="6822" spans="6:10" x14ac:dyDescent="0.25">
      <c r="F6822" s="18"/>
      <c r="G6822" s="18"/>
      <c r="H6822" s="252"/>
      <c r="I6822" s="18"/>
      <c r="J6822" s="18"/>
    </row>
    <row r="6823" spans="6:10" x14ac:dyDescent="0.25">
      <c r="F6823" s="18"/>
      <c r="G6823" s="18"/>
      <c r="H6823" s="252"/>
      <c r="I6823" s="18"/>
      <c r="J6823" s="18"/>
    </row>
    <row r="6824" spans="6:10" x14ac:dyDescent="0.25">
      <c r="F6824" s="18"/>
      <c r="G6824" s="18"/>
      <c r="H6824" s="252"/>
      <c r="I6824" s="18"/>
      <c r="J6824" s="18"/>
    </row>
    <row r="6825" spans="6:10" x14ac:dyDescent="0.25">
      <c r="F6825" s="18"/>
      <c r="G6825" s="18"/>
      <c r="H6825" s="252"/>
      <c r="I6825" s="18"/>
      <c r="J6825" s="18"/>
    </row>
    <row r="6826" spans="6:10" x14ac:dyDescent="0.25">
      <c r="F6826" s="18"/>
      <c r="G6826" s="18"/>
      <c r="H6826" s="252"/>
      <c r="I6826" s="18"/>
      <c r="J6826" s="18"/>
    </row>
    <row r="6827" spans="6:10" x14ac:dyDescent="0.25">
      <c r="F6827" s="18"/>
      <c r="G6827" s="18"/>
      <c r="H6827" s="252"/>
      <c r="I6827" s="18"/>
      <c r="J6827" s="18"/>
    </row>
    <row r="6828" spans="6:10" x14ac:dyDescent="0.25">
      <c r="F6828" s="18"/>
      <c r="G6828" s="18"/>
      <c r="H6828" s="252"/>
      <c r="I6828" s="18"/>
      <c r="J6828" s="18"/>
    </row>
    <row r="6829" spans="6:10" x14ac:dyDescent="0.25">
      <c r="F6829" s="18"/>
      <c r="G6829" s="18"/>
      <c r="H6829" s="252"/>
      <c r="I6829" s="18"/>
      <c r="J6829" s="18"/>
    </row>
    <row r="6830" spans="6:10" x14ac:dyDescent="0.25">
      <c r="F6830" s="18"/>
      <c r="G6830" s="18"/>
      <c r="H6830" s="252"/>
      <c r="I6830" s="18"/>
      <c r="J6830" s="18"/>
    </row>
    <row r="6831" spans="6:10" x14ac:dyDescent="0.25">
      <c r="F6831" s="18"/>
      <c r="G6831" s="18"/>
      <c r="H6831" s="252"/>
      <c r="I6831" s="18"/>
      <c r="J6831" s="18"/>
    </row>
    <row r="6832" spans="6:10" x14ac:dyDescent="0.25">
      <c r="F6832" s="18"/>
      <c r="G6832" s="18"/>
      <c r="H6832" s="252"/>
      <c r="I6832" s="18"/>
      <c r="J6832" s="18"/>
    </row>
    <row r="6833" spans="6:10" x14ac:dyDescent="0.25">
      <c r="F6833" s="18"/>
      <c r="G6833" s="18"/>
      <c r="H6833" s="252"/>
      <c r="I6833" s="18"/>
      <c r="J6833" s="18"/>
    </row>
    <row r="6834" spans="6:10" x14ac:dyDescent="0.25">
      <c r="F6834" s="18"/>
      <c r="G6834" s="18"/>
      <c r="H6834" s="252"/>
      <c r="I6834" s="18"/>
      <c r="J6834" s="18"/>
    </row>
    <row r="6835" spans="6:10" x14ac:dyDescent="0.25">
      <c r="F6835" s="18"/>
      <c r="G6835" s="18"/>
      <c r="H6835" s="252"/>
      <c r="I6835" s="18"/>
      <c r="J6835" s="18"/>
    </row>
    <row r="6836" spans="6:10" x14ac:dyDescent="0.25">
      <c r="F6836" s="18"/>
      <c r="G6836" s="18"/>
      <c r="H6836" s="252"/>
      <c r="I6836" s="18"/>
      <c r="J6836" s="18"/>
    </row>
    <row r="6837" spans="6:10" x14ac:dyDescent="0.25">
      <c r="F6837" s="18"/>
      <c r="G6837" s="18"/>
      <c r="H6837" s="252"/>
      <c r="I6837" s="18"/>
      <c r="J6837" s="18"/>
    </row>
    <row r="6838" spans="6:10" x14ac:dyDescent="0.25">
      <c r="F6838" s="18"/>
      <c r="G6838" s="18"/>
      <c r="H6838" s="252"/>
      <c r="I6838" s="18"/>
      <c r="J6838" s="18"/>
    </row>
    <row r="6839" spans="6:10" x14ac:dyDescent="0.25">
      <c r="F6839" s="18"/>
      <c r="G6839" s="18"/>
      <c r="H6839" s="252"/>
      <c r="I6839" s="18"/>
      <c r="J6839" s="18"/>
    </row>
    <row r="6840" spans="6:10" x14ac:dyDescent="0.25">
      <c r="F6840" s="18"/>
      <c r="G6840" s="18"/>
      <c r="H6840" s="252"/>
      <c r="I6840" s="18"/>
      <c r="J6840" s="18"/>
    </row>
    <row r="6841" spans="6:10" x14ac:dyDescent="0.25">
      <c r="F6841" s="18"/>
      <c r="G6841" s="18"/>
      <c r="H6841" s="252"/>
      <c r="I6841" s="18"/>
      <c r="J6841" s="18"/>
    </row>
    <row r="6842" spans="6:10" x14ac:dyDescent="0.25">
      <c r="F6842" s="18"/>
      <c r="G6842" s="18"/>
      <c r="H6842" s="252"/>
      <c r="I6842" s="18"/>
      <c r="J6842" s="18"/>
    </row>
    <row r="6843" spans="6:10" x14ac:dyDescent="0.25">
      <c r="F6843" s="18"/>
      <c r="G6843" s="18"/>
      <c r="H6843" s="252"/>
      <c r="I6843" s="18"/>
      <c r="J6843" s="18"/>
    </row>
    <row r="6844" spans="6:10" x14ac:dyDescent="0.25">
      <c r="F6844" s="18"/>
      <c r="G6844" s="18"/>
      <c r="H6844" s="252"/>
      <c r="I6844" s="18"/>
      <c r="J6844" s="18"/>
    </row>
    <row r="6845" spans="6:10" x14ac:dyDescent="0.25">
      <c r="F6845" s="18"/>
      <c r="G6845" s="18"/>
      <c r="H6845" s="252"/>
      <c r="I6845" s="18"/>
      <c r="J6845" s="18"/>
    </row>
    <row r="6846" spans="6:10" x14ac:dyDescent="0.25">
      <c r="F6846" s="18"/>
      <c r="G6846" s="18"/>
      <c r="H6846" s="252"/>
      <c r="I6846" s="18"/>
      <c r="J6846" s="18"/>
    </row>
    <row r="6847" spans="6:10" x14ac:dyDescent="0.25">
      <c r="F6847" s="18"/>
      <c r="G6847" s="18"/>
      <c r="H6847" s="252"/>
      <c r="I6847" s="18"/>
      <c r="J6847" s="18"/>
    </row>
    <row r="6848" spans="6:10" x14ac:dyDescent="0.25">
      <c r="F6848" s="18"/>
      <c r="G6848" s="18"/>
      <c r="H6848" s="252"/>
      <c r="I6848" s="18"/>
      <c r="J6848" s="18"/>
    </row>
    <row r="6849" spans="6:10" x14ac:dyDescent="0.25">
      <c r="F6849" s="18"/>
      <c r="G6849" s="18"/>
      <c r="H6849" s="252"/>
      <c r="I6849" s="18"/>
      <c r="J6849" s="18"/>
    </row>
    <row r="6850" spans="6:10" x14ac:dyDescent="0.25">
      <c r="F6850" s="18"/>
      <c r="G6850" s="18"/>
      <c r="H6850" s="252"/>
      <c r="I6850" s="18"/>
      <c r="J6850" s="18"/>
    </row>
    <row r="6851" spans="6:10" x14ac:dyDescent="0.25">
      <c r="F6851" s="18"/>
      <c r="G6851" s="18"/>
      <c r="H6851" s="252"/>
      <c r="I6851" s="18"/>
      <c r="J6851" s="18"/>
    </row>
    <row r="6852" spans="6:10" x14ac:dyDescent="0.25">
      <c r="F6852" s="18"/>
      <c r="G6852" s="18"/>
      <c r="H6852" s="252"/>
      <c r="I6852" s="18"/>
      <c r="J6852" s="18"/>
    </row>
    <row r="6853" spans="6:10" x14ac:dyDescent="0.25">
      <c r="F6853" s="18"/>
      <c r="G6853" s="18"/>
      <c r="H6853" s="252"/>
      <c r="I6853" s="18"/>
      <c r="J6853" s="18"/>
    </row>
    <row r="6854" spans="6:10" x14ac:dyDescent="0.25">
      <c r="F6854" s="18"/>
      <c r="G6854" s="18"/>
      <c r="H6854" s="252"/>
      <c r="I6854" s="18"/>
      <c r="J6854" s="18"/>
    </row>
    <row r="6855" spans="6:10" x14ac:dyDescent="0.25">
      <c r="F6855" s="18"/>
      <c r="G6855" s="18"/>
      <c r="H6855" s="252"/>
      <c r="I6855" s="18"/>
      <c r="J6855" s="18"/>
    </row>
    <row r="6856" spans="6:10" x14ac:dyDescent="0.25">
      <c r="F6856" s="18"/>
      <c r="G6856" s="18"/>
      <c r="H6856" s="252"/>
      <c r="I6856" s="18"/>
      <c r="J6856" s="18"/>
    </row>
    <row r="6857" spans="6:10" x14ac:dyDescent="0.25">
      <c r="F6857" s="18"/>
      <c r="G6857" s="18"/>
      <c r="H6857" s="252"/>
      <c r="I6857" s="18"/>
      <c r="J6857" s="18"/>
    </row>
    <row r="6858" spans="6:10" x14ac:dyDescent="0.25">
      <c r="F6858" s="18"/>
      <c r="G6858" s="18"/>
      <c r="H6858" s="252"/>
      <c r="I6858" s="18"/>
      <c r="J6858" s="18"/>
    </row>
    <row r="6859" spans="6:10" x14ac:dyDescent="0.25">
      <c r="F6859" s="18"/>
      <c r="G6859" s="18"/>
      <c r="H6859" s="252"/>
      <c r="I6859" s="18"/>
      <c r="J6859" s="18"/>
    </row>
    <row r="6860" spans="6:10" x14ac:dyDescent="0.25">
      <c r="F6860" s="18"/>
      <c r="G6860" s="18"/>
      <c r="H6860" s="252"/>
      <c r="I6860" s="18"/>
      <c r="J6860" s="18"/>
    </row>
    <row r="6861" spans="6:10" x14ac:dyDescent="0.25">
      <c r="F6861" s="18"/>
      <c r="G6861" s="18"/>
      <c r="H6861" s="252"/>
      <c r="I6861" s="18"/>
      <c r="J6861" s="18"/>
    </row>
    <row r="6862" spans="6:10" x14ac:dyDescent="0.25">
      <c r="F6862" s="18"/>
      <c r="G6862" s="18"/>
      <c r="H6862" s="252"/>
      <c r="I6862" s="18"/>
      <c r="J6862" s="18"/>
    </row>
    <row r="6863" spans="6:10" x14ac:dyDescent="0.25">
      <c r="F6863" s="18"/>
      <c r="G6863" s="18"/>
      <c r="H6863" s="252"/>
      <c r="I6863" s="18"/>
      <c r="J6863" s="18"/>
    </row>
    <row r="6864" spans="6:10" x14ac:dyDescent="0.25">
      <c r="F6864" s="18"/>
      <c r="G6864" s="18"/>
      <c r="H6864" s="252"/>
      <c r="I6864" s="18"/>
      <c r="J6864" s="18"/>
    </row>
    <row r="6865" spans="6:10" x14ac:dyDescent="0.25">
      <c r="F6865" s="18"/>
      <c r="G6865" s="18"/>
      <c r="H6865" s="252"/>
      <c r="I6865" s="18"/>
      <c r="J6865" s="18"/>
    </row>
    <row r="6866" spans="6:10" x14ac:dyDescent="0.25">
      <c r="F6866" s="18"/>
      <c r="G6866" s="18"/>
      <c r="H6866" s="252"/>
      <c r="I6866" s="18"/>
      <c r="J6866" s="18"/>
    </row>
    <row r="6867" spans="6:10" x14ac:dyDescent="0.25">
      <c r="F6867" s="18"/>
      <c r="G6867" s="18"/>
      <c r="H6867" s="252"/>
      <c r="I6867" s="18"/>
      <c r="J6867" s="18"/>
    </row>
    <row r="6868" spans="6:10" x14ac:dyDescent="0.25">
      <c r="F6868" s="18"/>
      <c r="G6868" s="18"/>
      <c r="H6868" s="252"/>
      <c r="I6868" s="18"/>
      <c r="J6868" s="18"/>
    </row>
    <row r="6869" spans="6:10" x14ac:dyDescent="0.25">
      <c r="F6869" s="18"/>
      <c r="G6869" s="18"/>
      <c r="H6869" s="252"/>
      <c r="I6869" s="18"/>
      <c r="J6869" s="18"/>
    </row>
    <row r="6870" spans="6:10" x14ac:dyDescent="0.25">
      <c r="F6870" s="18"/>
      <c r="G6870" s="18"/>
      <c r="H6870" s="252"/>
      <c r="I6870" s="18"/>
      <c r="J6870" s="18"/>
    </row>
    <row r="6871" spans="6:10" x14ac:dyDescent="0.25">
      <c r="F6871" s="18"/>
      <c r="G6871" s="18"/>
      <c r="H6871" s="252"/>
      <c r="I6871" s="18"/>
      <c r="J6871" s="18"/>
    </row>
    <row r="6872" spans="6:10" x14ac:dyDescent="0.25">
      <c r="F6872" s="18"/>
      <c r="G6872" s="18"/>
      <c r="H6872" s="252"/>
      <c r="I6872" s="18"/>
      <c r="J6872" s="18"/>
    </row>
    <row r="6873" spans="6:10" x14ac:dyDescent="0.25">
      <c r="F6873" s="18"/>
      <c r="G6873" s="18"/>
      <c r="H6873" s="252"/>
      <c r="I6873" s="18"/>
      <c r="J6873" s="18"/>
    </row>
    <row r="6874" spans="6:10" x14ac:dyDescent="0.25">
      <c r="F6874" s="18"/>
      <c r="G6874" s="18"/>
      <c r="H6874" s="252"/>
      <c r="I6874" s="18"/>
      <c r="J6874" s="18"/>
    </row>
    <row r="6875" spans="6:10" x14ac:dyDescent="0.25">
      <c r="F6875" s="18"/>
      <c r="G6875" s="18"/>
      <c r="H6875" s="252"/>
      <c r="I6875" s="18"/>
      <c r="J6875" s="18"/>
    </row>
    <row r="6876" spans="6:10" x14ac:dyDescent="0.25">
      <c r="F6876" s="18"/>
      <c r="G6876" s="18"/>
      <c r="H6876" s="252"/>
      <c r="I6876" s="18"/>
      <c r="J6876" s="18"/>
    </row>
    <row r="6877" spans="6:10" x14ac:dyDescent="0.25">
      <c r="F6877" s="18"/>
      <c r="G6877" s="18"/>
      <c r="H6877" s="252"/>
      <c r="I6877" s="18"/>
      <c r="J6877" s="18"/>
    </row>
    <row r="6878" spans="6:10" x14ac:dyDescent="0.25">
      <c r="F6878" s="18"/>
      <c r="G6878" s="18"/>
      <c r="H6878" s="252"/>
      <c r="I6878" s="18"/>
      <c r="J6878" s="18"/>
    </row>
    <row r="6879" spans="6:10" x14ac:dyDescent="0.25">
      <c r="F6879" s="18"/>
      <c r="G6879" s="18"/>
      <c r="H6879" s="252"/>
      <c r="I6879" s="18"/>
      <c r="J6879" s="18"/>
    </row>
    <row r="6880" spans="6:10" x14ac:dyDescent="0.25">
      <c r="F6880" s="18"/>
      <c r="G6880" s="18"/>
      <c r="H6880" s="252"/>
      <c r="I6880" s="18"/>
      <c r="J6880" s="18"/>
    </row>
    <row r="6881" spans="6:10" x14ac:dyDescent="0.25">
      <c r="F6881" s="18"/>
      <c r="G6881" s="18"/>
      <c r="H6881" s="252"/>
      <c r="I6881" s="18"/>
      <c r="J6881" s="18"/>
    </row>
    <row r="6882" spans="6:10" x14ac:dyDescent="0.25">
      <c r="F6882" s="18"/>
      <c r="G6882" s="18"/>
      <c r="H6882" s="252"/>
      <c r="I6882" s="18"/>
      <c r="J6882" s="18"/>
    </row>
    <row r="6883" spans="6:10" x14ac:dyDescent="0.25">
      <c r="F6883" s="18"/>
      <c r="G6883" s="18"/>
      <c r="H6883" s="252"/>
      <c r="I6883" s="18"/>
      <c r="J6883" s="18"/>
    </row>
    <row r="6884" spans="6:10" x14ac:dyDescent="0.25">
      <c r="F6884" s="18"/>
      <c r="G6884" s="18"/>
      <c r="H6884" s="252"/>
      <c r="I6884" s="18"/>
      <c r="J6884" s="18"/>
    </row>
    <row r="6885" spans="6:10" x14ac:dyDescent="0.25">
      <c r="F6885" s="18"/>
      <c r="G6885" s="18"/>
      <c r="H6885" s="252"/>
      <c r="I6885" s="18"/>
      <c r="J6885" s="18"/>
    </row>
    <row r="6886" spans="6:10" x14ac:dyDescent="0.25">
      <c r="F6886" s="18"/>
      <c r="G6886" s="18"/>
      <c r="H6886" s="252"/>
      <c r="I6886" s="18"/>
      <c r="J6886" s="18"/>
    </row>
    <row r="6887" spans="6:10" x14ac:dyDescent="0.25">
      <c r="F6887" s="18"/>
      <c r="G6887" s="18"/>
      <c r="H6887" s="252"/>
      <c r="I6887" s="18"/>
      <c r="J6887" s="18"/>
    </row>
    <row r="6888" spans="6:10" x14ac:dyDescent="0.25">
      <c r="F6888" s="18"/>
      <c r="G6888" s="18"/>
      <c r="H6888" s="252"/>
      <c r="I6888" s="18"/>
      <c r="J6888" s="18"/>
    </row>
    <row r="6889" spans="6:10" x14ac:dyDescent="0.25">
      <c r="F6889" s="18"/>
      <c r="G6889" s="18"/>
      <c r="H6889" s="252"/>
      <c r="I6889" s="18"/>
      <c r="J6889" s="18"/>
    </row>
    <row r="6890" spans="6:10" x14ac:dyDescent="0.25">
      <c r="F6890" s="18"/>
      <c r="G6890" s="18"/>
      <c r="H6890" s="252"/>
      <c r="I6890" s="18"/>
      <c r="J6890" s="18"/>
    </row>
    <row r="6891" spans="6:10" x14ac:dyDescent="0.25">
      <c r="F6891" s="18"/>
      <c r="G6891" s="18"/>
      <c r="H6891" s="252"/>
      <c r="I6891" s="18"/>
      <c r="J6891" s="18"/>
    </row>
    <row r="6892" spans="6:10" x14ac:dyDescent="0.25">
      <c r="F6892" s="18"/>
      <c r="G6892" s="18"/>
      <c r="H6892" s="252"/>
      <c r="I6892" s="18"/>
      <c r="J6892" s="18"/>
    </row>
    <row r="6893" spans="6:10" x14ac:dyDescent="0.25">
      <c r="F6893" s="18"/>
      <c r="G6893" s="18"/>
      <c r="H6893" s="252"/>
      <c r="I6893" s="18"/>
      <c r="J6893" s="18"/>
    </row>
    <row r="6894" spans="6:10" x14ac:dyDescent="0.25">
      <c r="F6894" s="18"/>
      <c r="G6894" s="18"/>
      <c r="H6894" s="252"/>
      <c r="I6894" s="18"/>
      <c r="J6894" s="18"/>
    </row>
    <row r="6895" spans="6:10" x14ac:dyDescent="0.25">
      <c r="F6895" s="18"/>
      <c r="G6895" s="18"/>
      <c r="H6895" s="252"/>
      <c r="I6895" s="18"/>
      <c r="J6895" s="18"/>
    </row>
    <row r="6896" spans="6:10" x14ac:dyDescent="0.25">
      <c r="F6896" s="18"/>
      <c r="G6896" s="18"/>
      <c r="H6896" s="252"/>
      <c r="I6896" s="18"/>
      <c r="J6896" s="18"/>
    </row>
    <row r="6897" spans="6:10" x14ac:dyDescent="0.25">
      <c r="F6897" s="18"/>
      <c r="G6897" s="18"/>
      <c r="H6897" s="252"/>
      <c r="I6897" s="18"/>
      <c r="J6897" s="18"/>
    </row>
    <row r="6898" spans="6:10" x14ac:dyDescent="0.25">
      <c r="F6898" s="18"/>
      <c r="G6898" s="18"/>
      <c r="H6898" s="252"/>
      <c r="I6898" s="18"/>
      <c r="J6898" s="18"/>
    </row>
    <row r="6899" spans="6:10" x14ac:dyDescent="0.25">
      <c r="F6899" s="18"/>
      <c r="G6899" s="18"/>
      <c r="H6899" s="252"/>
      <c r="I6899" s="18"/>
      <c r="J6899" s="18"/>
    </row>
    <row r="6900" spans="6:10" x14ac:dyDescent="0.25">
      <c r="F6900" s="18"/>
      <c r="G6900" s="18"/>
      <c r="H6900" s="252"/>
      <c r="I6900" s="18"/>
      <c r="J6900" s="18"/>
    </row>
    <row r="6901" spans="6:10" x14ac:dyDescent="0.25">
      <c r="F6901" s="18"/>
      <c r="G6901" s="18"/>
      <c r="H6901" s="252"/>
      <c r="I6901" s="18"/>
      <c r="J6901" s="18"/>
    </row>
    <row r="6902" spans="6:10" x14ac:dyDescent="0.25">
      <c r="F6902" s="18"/>
      <c r="G6902" s="18"/>
      <c r="H6902" s="252"/>
      <c r="I6902" s="18"/>
      <c r="J6902" s="18"/>
    </row>
    <row r="6903" spans="6:10" x14ac:dyDescent="0.25">
      <c r="F6903" s="18"/>
      <c r="G6903" s="18"/>
      <c r="H6903" s="252"/>
      <c r="I6903" s="18"/>
      <c r="J6903" s="18"/>
    </row>
    <row r="6904" spans="6:10" x14ac:dyDescent="0.25">
      <c r="F6904" s="18"/>
      <c r="G6904" s="18"/>
      <c r="H6904" s="252"/>
      <c r="I6904" s="18"/>
      <c r="J6904" s="18"/>
    </row>
    <row r="6905" spans="6:10" x14ac:dyDescent="0.25">
      <c r="F6905" s="18"/>
      <c r="G6905" s="18"/>
      <c r="H6905" s="252"/>
      <c r="I6905" s="18"/>
      <c r="J6905" s="18"/>
    </row>
    <row r="6906" spans="6:10" x14ac:dyDescent="0.25">
      <c r="F6906" s="18"/>
      <c r="G6906" s="18"/>
      <c r="H6906" s="252"/>
      <c r="I6906" s="18"/>
      <c r="J6906" s="18"/>
    </row>
    <row r="6907" spans="6:10" x14ac:dyDescent="0.25">
      <c r="F6907" s="18"/>
      <c r="G6907" s="18"/>
      <c r="H6907" s="252"/>
      <c r="I6907" s="18"/>
      <c r="J6907" s="18"/>
    </row>
    <row r="6908" spans="6:10" x14ac:dyDescent="0.25">
      <c r="F6908" s="18"/>
      <c r="G6908" s="18"/>
      <c r="H6908" s="252"/>
      <c r="I6908" s="18"/>
      <c r="J6908" s="18"/>
    </row>
    <row r="6909" spans="6:10" x14ac:dyDescent="0.25">
      <c r="F6909" s="18"/>
      <c r="G6909" s="18"/>
      <c r="H6909" s="252"/>
      <c r="I6909" s="18"/>
      <c r="J6909" s="18"/>
    </row>
    <row r="6910" spans="6:10" x14ac:dyDescent="0.25">
      <c r="F6910" s="18"/>
      <c r="G6910" s="18"/>
      <c r="H6910" s="252"/>
      <c r="I6910" s="18"/>
      <c r="J6910" s="18"/>
    </row>
    <row r="6911" spans="6:10" x14ac:dyDescent="0.25">
      <c r="F6911" s="18"/>
      <c r="G6911" s="18"/>
      <c r="H6911" s="252"/>
      <c r="I6911" s="18"/>
      <c r="J6911" s="18"/>
    </row>
    <row r="6912" spans="6:10" x14ac:dyDescent="0.25">
      <c r="F6912" s="18"/>
      <c r="G6912" s="18"/>
      <c r="H6912" s="252"/>
      <c r="I6912" s="18"/>
      <c r="J6912" s="18"/>
    </row>
    <row r="6913" spans="6:10" x14ac:dyDescent="0.25">
      <c r="F6913" s="18"/>
      <c r="G6913" s="18"/>
      <c r="H6913" s="252"/>
      <c r="I6913" s="18"/>
      <c r="J6913" s="18"/>
    </row>
    <row r="6914" spans="6:10" x14ac:dyDescent="0.25">
      <c r="F6914" s="18"/>
      <c r="G6914" s="18"/>
      <c r="H6914" s="252"/>
      <c r="I6914" s="18"/>
      <c r="J6914" s="18"/>
    </row>
    <row r="6915" spans="6:10" x14ac:dyDescent="0.25">
      <c r="F6915" s="18"/>
      <c r="G6915" s="18"/>
      <c r="H6915" s="252"/>
      <c r="I6915" s="18"/>
      <c r="J6915" s="18"/>
    </row>
    <row r="6916" spans="6:10" x14ac:dyDescent="0.25">
      <c r="F6916" s="18"/>
      <c r="G6916" s="18"/>
      <c r="H6916" s="252"/>
      <c r="I6916" s="18"/>
      <c r="J6916" s="18"/>
    </row>
    <row r="6917" spans="6:10" x14ac:dyDescent="0.25">
      <c r="F6917" s="18"/>
      <c r="G6917" s="18"/>
      <c r="H6917" s="252"/>
      <c r="I6917" s="18"/>
      <c r="J6917" s="18"/>
    </row>
    <row r="6918" spans="6:10" x14ac:dyDescent="0.25">
      <c r="F6918" s="18"/>
      <c r="G6918" s="18"/>
      <c r="H6918" s="252"/>
      <c r="I6918" s="18"/>
      <c r="J6918" s="18"/>
    </row>
    <row r="6919" spans="6:10" x14ac:dyDescent="0.25">
      <c r="F6919" s="18"/>
      <c r="G6919" s="18"/>
      <c r="H6919" s="252"/>
      <c r="I6919" s="18"/>
      <c r="J6919" s="18"/>
    </row>
    <row r="6920" spans="6:10" x14ac:dyDescent="0.25">
      <c r="F6920" s="18"/>
      <c r="G6920" s="18"/>
      <c r="H6920" s="252"/>
      <c r="I6920" s="18"/>
      <c r="J6920" s="18"/>
    </row>
    <row r="6921" spans="6:10" x14ac:dyDescent="0.25">
      <c r="F6921" s="18"/>
      <c r="G6921" s="18"/>
      <c r="H6921" s="252"/>
      <c r="I6921" s="18"/>
      <c r="J6921" s="18"/>
    </row>
    <row r="6922" spans="6:10" x14ac:dyDescent="0.25">
      <c r="F6922" s="18"/>
      <c r="G6922" s="18"/>
      <c r="H6922" s="252"/>
      <c r="I6922" s="18"/>
      <c r="J6922" s="18"/>
    </row>
    <row r="6923" spans="6:10" x14ac:dyDescent="0.25">
      <c r="F6923" s="18"/>
      <c r="G6923" s="18"/>
      <c r="H6923" s="252"/>
      <c r="I6923" s="18"/>
      <c r="J6923" s="18"/>
    </row>
    <row r="6924" spans="6:10" x14ac:dyDescent="0.25">
      <c r="F6924" s="18"/>
      <c r="G6924" s="18"/>
      <c r="H6924" s="252"/>
      <c r="I6924" s="18"/>
      <c r="J6924" s="18"/>
    </row>
    <row r="6925" spans="6:10" x14ac:dyDescent="0.25">
      <c r="F6925" s="18"/>
      <c r="G6925" s="18"/>
      <c r="H6925" s="252"/>
      <c r="I6925" s="18"/>
      <c r="J6925" s="18"/>
    </row>
    <row r="6926" spans="6:10" x14ac:dyDescent="0.25">
      <c r="F6926" s="18"/>
      <c r="G6926" s="18"/>
      <c r="H6926" s="252"/>
      <c r="I6926" s="18"/>
      <c r="J6926" s="18"/>
    </row>
    <row r="6927" spans="6:10" x14ac:dyDescent="0.25">
      <c r="F6927" s="18"/>
      <c r="G6927" s="18"/>
      <c r="H6927" s="252"/>
      <c r="I6927" s="18"/>
      <c r="J6927" s="18"/>
    </row>
    <row r="6928" spans="6:10" x14ac:dyDescent="0.25">
      <c r="F6928" s="18"/>
      <c r="G6928" s="18"/>
      <c r="H6928" s="252"/>
      <c r="I6928" s="18"/>
      <c r="J6928" s="18"/>
    </row>
    <row r="6929" spans="6:10" x14ac:dyDescent="0.25">
      <c r="F6929" s="18"/>
      <c r="G6929" s="18"/>
      <c r="H6929" s="252"/>
      <c r="I6929" s="18"/>
      <c r="J6929" s="18"/>
    </row>
    <row r="6930" spans="6:10" x14ac:dyDescent="0.25">
      <c r="F6930" s="18"/>
      <c r="G6930" s="18"/>
      <c r="H6930" s="252"/>
      <c r="I6930" s="18"/>
      <c r="J6930" s="18"/>
    </row>
    <row r="6931" spans="6:10" x14ac:dyDescent="0.25">
      <c r="F6931" s="18"/>
      <c r="G6931" s="18"/>
      <c r="H6931" s="252"/>
      <c r="I6931" s="18"/>
      <c r="J6931" s="18"/>
    </row>
    <row r="6932" spans="6:10" x14ac:dyDescent="0.25">
      <c r="F6932" s="18"/>
      <c r="G6932" s="18"/>
      <c r="H6932" s="252"/>
      <c r="I6932" s="18"/>
      <c r="J6932" s="18"/>
    </row>
    <row r="6933" spans="6:10" x14ac:dyDescent="0.25">
      <c r="F6933" s="18"/>
      <c r="G6933" s="18"/>
      <c r="H6933" s="252"/>
      <c r="I6933" s="18"/>
      <c r="J6933" s="18"/>
    </row>
    <row r="6934" spans="6:10" x14ac:dyDescent="0.25">
      <c r="F6934" s="18"/>
      <c r="G6934" s="18"/>
      <c r="H6934" s="252"/>
      <c r="I6934" s="18"/>
      <c r="J6934" s="18"/>
    </row>
    <row r="6935" spans="6:10" x14ac:dyDescent="0.25">
      <c r="F6935" s="18"/>
      <c r="G6935" s="18"/>
      <c r="H6935" s="252"/>
      <c r="I6935" s="18"/>
      <c r="J6935" s="18"/>
    </row>
    <row r="6936" spans="6:10" x14ac:dyDescent="0.25">
      <c r="F6936" s="18"/>
      <c r="G6936" s="18"/>
      <c r="H6936" s="252"/>
      <c r="I6936" s="18"/>
      <c r="J6936" s="18"/>
    </row>
    <row r="6937" spans="6:10" x14ac:dyDescent="0.25">
      <c r="F6937" s="18"/>
      <c r="G6937" s="18"/>
      <c r="H6937" s="252"/>
      <c r="I6937" s="18"/>
      <c r="J6937" s="18"/>
    </row>
    <row r="6938" spans="6:10" x14ac:dyDescent="0.25">
      <c r="F6938" s="18"/>
      <c r="G6938" s="18"/>
      <c r="H6938" s="252"/>
      <c r="I6938" s="18"/>
      <c r="J6938" s="18"/>
    </row>
    <row r="6939" spans="6:10" x14ac:dyDescent="0.25">
      <c r="F6939" s="18"/>
      <c r="G6939" s="18"/>
      <c r="H6939" s="252"/>
      <c r="I6939" s="18"/>
      <c r="J6939" s="18"/>
    </row>
    <row r="6940" spans="6:10" x14ac:dyDescent="0.25">
      <c r="F6940" s="18"/>
      <c r="G6940" s="18"/>
      <c r="H6940" s="252"/>
      <c r="I6940" s="18"/>
      <c r="J6940" s="18"/>
    </row>
    <row r="6941" spans="6:10" x14ac:dyDescent="0.25">
      <c r="F6941" s="18"/>
      <c r="G6941" s="18"/>
      <c r="H6941" s="252"/>
      <c r="I6941" s="18"/>
      <c r="J6941" s="18"/>
    </row>
    <row r="6942" spans="6:10" x14ac:dyDescent="0.25">
      <c r="F6942" s="18"/>
      <c r="G6942" s="18"/>
      <c r="H6942" s="252"/>
      <c r="I6942" s="18"/>
      <c r="J6942" s="18"/>
    </row>
    <row r="6943" spans="6:10" x14ac:dyDescent="0.25">
      <c r="F6943" s="18"/>
      <c r="G6943" s="18"/>
      <c r="H6943" s="252"/>
      <c r="I6943" s="18"/>
      <c r="J6943" s="18"/>
    </row>
    <row r="6944" spans="6:10" x14ac:dyDescent="0.25">
      <c r="F6944" s="18"/>
      <c r="G6944" s="18"/>
      <c r="H6944" s="252"/>
      <c r="I6944" s="18"/>
      <c r="J6944" s="18"/>
    </row>
    <row r="6945" spans="6:10" x14ac:dyDescent="0.25">
      <c r="F6945" s="18"/>
      <c r="G6945" s="18"/>
      <c r="H6945" s="252"/>
      <c r="I6945" s="18"/>
      <c r="J6945" s="18"/>
    </row>
    <row r="6946" spans="6:10" x14ac:dyDescent="0.25">
      <c r="F6946" s="18"/>
      <c r="G6946" s="18"/>
      <c r="H6946" s="252"/>
      <c r="I6946" s="18"/>
      <c r="J6946" s="18"/>
    </row>
    <row r="6947" spans="6:10" x14ac:dyDescent="0.25">
      <c r="F6947" s="18"/>
      <c r="G6947" s="18"/>
      <c r="H6947" s="252"/>
      <c r="I6947" s="18"/>
      <c r="J6947" s="18"/>
    </row>
    <row r="6948" spans="6:10" x14ac:dyDescent="0.25">
      <c r="F6948" s="18"/>
      <c r="G6948" s="18"/>
      <c r="H6948" s="252"/>
      <c r="I6948" s="18"/>
      <c r="J6948" s="18"/>
    </row>
    <row r="6949" spans="6:10" x14ac:dyDescent="0.25">
      <c r="F6949" s="18"/>
      <c r="G6949" s="18"/>
      <c r="H6949" s="252"/>
      <c r="I6949" s="18"/>
      <c r="J6949" s="18"/>
    </row>
    <row r="6950" spans="6:10" x14ac:dyDescent="0.25">
      <c r="F6950" s="18"/>
      <c r="G6950" s="18"/>
      <c r="H6950" s="252"/>
      <c r="I6950" s="18"/>
      <c r="J6950" s="18"/>
    </row>
    <row r="6951" spans="6:10" x14ac:dyDescent="0.25">
      <c r="F6951" s="18"/>
      <c r="G6951" s="18"/>
      <c r="H6951" s="252"/>
      <c r="I6951" s="18"/>
      <c r="J6951" s="18"/>
    </row>
    <row r="6952" spans="6:10" x14ac:dyDescent="0.25">
      <c r="F6952" s="18"/>
      <c r="G6952" s="18"/>
      <c r="H6952" s="252"/>
      <c r="I6952" s="18"/>
      <c r="J6952" s="18"/>
    </row>
    <row r="6953" spans="6:10" x14ac:dyDescent="0.25">
      <c r="F6953" s="18"/>
      <c r="G6953" s="18"/>
      <c r="H6953" s="252"/>
      <c r="I6953" s="18"/>
      <c r="J6953" s="18"/>
    </row>
    <row r="6954" spans="6:10" x14ac:dyDescent="0.25">
      <c r="F6954" s="18"/>
      <c r="G6954" s="18"/>
      <c r="H6954" s="252"/>
      <c r="I6954" s="18"/>
      <c r="J6954" s="18"/>
    </row>
    <row r="6955" spans="6:10" x14ac:dyDescent="0.25">
      <c r="F6955" s="18"/>
      <c r="G6955" s="18"/>
      <c r="H6955" s="252"/>
      <c r="I6955" s="18"/>
      <c r="J6955" s="18"/>
    </row>
    <row r="6956" spans="6:10" x14ac:dyDescent="0.25">
      <c r="F6956" s="18"/>
      <c r="G6956" s="18"/>
      <c r="H6956" s="252"/>
      <c r="I6956" s="18"/>
      <c r="J6956" s="18"/>
    </row>
    <row r="6957" spans="6:10" x14ac:dyDescent="0.25">
      <c r="F6957" s="18"/>
      <c r="G6957" s="18"/>
      <c r="H6957" s="252"/>
      <c r="I6957" s="18"/>
      <c r="J6957" s="18"/>
    </row>
    <row r="6958" spans="6:10" x14ac:dyDescent="0.25">
      <c r="F6958" s="18"/>
      <c r="G6958" s="18"/>
      <c r="H6958" s="252"/>
      <c r="I6958" s="18"/>
      <c r="J6958" s="18"/>
    </row>
    <row r="6959" spans="6:10" x14ac:dyDescent="0.25">
      <c r="F6959" s="18"/>
      <c r="G6959" s="18"/>
      <c r="H6959" s="252"/>
      <c r="I6959" s="18"/>
      <c r="J6959" s="18"/>
    </row>
    <row r="6960" spans="6:10" x14ac:dyDescent="0.25">
      <c r="F6960" s="18"/>
      <c r="G6960" s="18"/>
      <c r="H6960" s="252"/>
      <c r="I6960" s="18"/>
      <c r="J6960" s="18"/>
    </row>
    <row r="6961" spans="6:10" x14ac:dyDescent="0.25">
      <c r="F6961" s="18"/>
      <c r="G6961" s="18"/>
      <c r="H6961" s="252"/>
      <c r="I6961" s="18"/>
      <c r="J6961" s="18"/>
    </row>
    <row r="6962" spans="6:10" x14ac:dyDescent="0.25">
      <c r="F6962" s="18"/>
      <c r="G6962" s="18"/>
      <c r="H6962" s="252"/>
      <c r="I6962" s="18"/>
      <c r="J6962" s="18"/>
    </row>
    <row r="6963" spans="6:10" x14ac:dyDescent="0.25">
      <c r="F6963" s="18"/>
      <c r="G6963" s="18"/>
      <c r="H6963" s="252"/>
      <c r="I6963" s="18"/>
      <c r="J6963" s="18"/>
    </row>
    <row r="6964" spans="6:10" x14ac:dyDescent="0.25">
      <c r="F6964" s="18"/>
      <c r="G6964" s="18"/>
      <c r="H6964" s="252"/>
      <c r="I6964" s="18"/>
      <c r="J6964" s="18"/>
    </row>
    <row r="6965" spans="6:10" x14ac:dyDescent="0.25">
      <c r="F6965" s="18"/>
      <c r="G6965" s="18"/>
      <c r="H6965" s="252"/>
      <c r="I6965" s="18"/>
      <c r="J6965" s="18"/>
    </row>
    <row r="6966" spans="6:10" x14ac:dyDescent="0.25">
      <c r="F6966" s="18"/>
      <c r="G6966" s="18"/>
      <c r="H6966" s="252"/>
      <c r="I6966" s="18"/>
      <c r="J6966" s="18"/>
    </row>
    <row r="6967" spans="6:10" x14ac:dyDescent="0.25">
      <c r="F6967" s="18"/>
      <c r="G6967" s="18"/>
      <c r="H6967" s="252"/>
      <c r="I6967" s="18"/>
      <c r="J6967" s="18"/>
    </row>
    <row r="6968" spans="6:10" x14ac:dyDescent="0.25">
      <c r="F6968" s="18"/>
      <c r="G6968" s="18"/>
      <c r="H6968" s="252"/>
      <c r="I6968" s="18"/>
      <c r="J6968" s="18"/>
    </row>
    <row r="6969" spans="6:10" x14ac:dyDescent="0.25">
      <c r="F6969" s="18"/>
      <c r="G6969" s="18"/>
      <c r="H6969" s="252"/>
      <c r="I6969" s="18"/>
      <c r="J6969" s="18"/>
    </row>
    <row r="6970" spans="6:10" x14ac:dyDescent="0.25">
      <c r="F6970" s="18"/>
      <c r="G6970" s="18"/>
      <c r="H6970" s="252"/>
      <c r="I6970" s="18"/>
      <c r="J6970" s="18"/>
    </row>
    <row r="6971" spans="6:10" x14ac:dyDescent="0.25">
      <c r="F6971" s="18"/>
      <c r="G6971" s="18"/>
      <c r="H6971" s="252"/>
      <c r="I6971" s="18"/>
      <c r="J6971" s="18"/>
    </row>
    <row r="6972" spans="6:10" x14ac:dyDescent="0.25">
      <c r="F6972" s="18"/>
      <c r="G6972" s="18"/>
      <c r="H6972" s="252"/>
      <c r="I6972" s="18"/>
      <c r="J6972" s="18"/>
    </row>
    <row r="6973" spans="6:10" x14ac:dyDescent="0.25">
      <c r="F6973" s="18"/>
      <c r="G6973" s="18"/>
      <c r="H6973" s="252"/>
      <c r="I6973" s="18"/>
      <c r="J6973" s="18"/>
    </row>
    <row r="6974" spans="6:10" x14ac:dyDescent="0.25">
      <c r="F6974" s="18"/>
      <c r="G6974" s="18"/>
      <c r="H6974" s="252"/>
      <c r="I6974" s="18"/>
      <c r="J6974" s="18"/>
    </row>
    <row r="6975" spans="6:10" x14ac:dyDescent="0.25">
      <c r="F6975" s="18"/>
      <c r="G6975" s="18"/>
      <c r="H6975" s="252"/>
      <c r="I6975" s="18"/>
      <c r="J6975" s="18"/>
    </row>
    <row r="6976" spans="6:10" x14ac:dyDescent="0.25">
      <c r="F6976" s="18"/>
      <c r="G6976" s="18"/>
      <c r="H6976" s="252"/>
      <c r="I6976" s="18"/>
      <c r="J6976" s="18"/>
    </row>
    <row r="6977" spans="6:10" x14ac:dyDescent="0.25">
      <c r="F6977" s="18"/>
      <c r="G6977" s="18"/>
      <c r="H6977" s="252"/>
      <c r="I6977" s="18"/>
      <c r="J6977" s="18"/>
    </row>
    <row r="6978" spans="6:10" x14ac:dyDescent="0.25">
      <c r="F6978" s="18"/>
      <c r="G6978" s="18"/>
      <c r="H6978" s="252"/>
      <c r="I6978" s="18"/>
      <c r="J6978" s="18"/>
    </row>
    <row r="6979" spans="6:10" x14ac:dyDescent="0.25">
      <c r="F6979" s="18"/>
      <c r="G6979" s="18"/>
      <c r="H6979" s="252"/>
      <c r="I6979" s="18"/>
      <c r="J6979" s="18"/>
    </row>
    <row r="6980" spans="6:10" x14ac:dyDescent="0.25">
      <c r="F6980" s="18"/>
      <c r="G6980" s="18"/>
      <c r="H6980" s="252"/>
      <c r="I6980" s="18"/>
      <c r="J6980" s="18"/>
    </row>
    <row r="6981" spans="6:10" x14ac:dyDescent="0.25">
      <c r="F6981" s="18"/>
      <c r="G6981" s="18"/>
      <c r="H6981" s="252"/>
      <c r="I6981" s="18"/>
      <c r="J6981" s="18"/>
    </row>
    <row r="6982" spans="6:10" x14ac:dyDescent="0.25">
      <c r="F6982" s="18"/>
      <c r="G6982" s="18"/>
      <c r="H6982" s="252"/>
      <c r="I6982" s="18"/>
      <c r="J6982" s="18"/>
    </row>
    <row r="6983" spans="6:10" x14ac:dyDescent="0.25">
      <c r="F6983" s="18"/>
      <c r="G6983" s="18"/>
      <c r="H6983" s="252"/>
      <c r="I6983" s="18"/>
      <c r="J6983" s="18"/>
    </row>
    <row r="6984" spans="6:10" x14ac:dyDescent="0.25">
      <c r="F6984" s="18"/>
      <c r="G6984" s="18"/>
      <c r="H6984" s="252"/>
      <c r="I6984" s="18"/>
      <c r="J6984" s="18"/>
    </row>
    <row r="6985" spans="6:10" x14ac:dyDescent="0.25">
      <c r="F6985" s="18"/>
      <c r="G6985" s="18"/>
      <c r="H6985" s="252"/>
      <c r="I6985" s="18"/>
      <c r="J6985" s="18"/>
    </row>
    <row r="6986" spans="6:10" x14ac:dyDescent="0.25">
      <c r="F6986" s="18"/>
      <c r="G6986" s="18"/>
      <c r="H6986" s="252"/>
      <c r="I6986" s="18"/>
      <c r="J6986" s="18"/>
    </row>
    <row r="6987" spans="6:10" x14ac:dyDescent="0.25">
      <c r="F6987" s="18"/>
      <c r="G6987" s="18"/>
      <c r="H6987" s="252"/>
      <c r="I6987" s="18"/>
      <c r="J6987" s="18"/>
    </row>
    <row r="6988" spans="6:10" x14ac:dyDescent="0.25">
      <c r="F6988" s="18"/>
      <c r="G6988" s="18"/>
      <c r="H6988" s="252"/>
      <c r="I6988" s="18"/>
      <c r="J6988" s="18"/>
    </row>
    <row r="6989" spans="6:10" x14ac:dyDescent="0.25">
      <c r="F6989" s="18"/>
      <c r="G6989" s="18"/>
      <c r="H6989" s="252"/>
      <c r="I6989" s="18"/>
      <c r="J6989" s="18"/>
    </row>
    <row r="6990" spans="6:10" x14ac:dyDescent="0.25">
      <c r="F6990" s="18"/>
      <c r="G6990" s="18"/>
      <c r="H6990" s="252"/>
      <c r="I6990" s="18"/>
      <c r="J6990" s="18"/>
    </row>
    <row r="6991" spans="6:10" x14ac:dyDescent="0.25">
      <c r="F6991" s="18"/>
      <c r="G6991" s="18"/>
      <c r="H6991" s="252"/>
      <c r="I6991" s="18"/>
      <c r="J6991" s="18"/>
    </row>
    <row r="6992" spans="6:10" x14ac:dyDescent="0.25">
      <c r="F6992" s="18"/>
      <c r="G6992" s="18"/>
      <c r="H6992" s="252"/>
      <c r="I6992" s="18"/>
      <c r="J6992" s="18"/>
    </row>
    <row r="6993" spans="6:10" x14ac:dyDescent="0.25">
      <c r="F6993" s="18"/>
      <c r="G6993" s="18"/>
      <c r="H6993" s="252"/>
      <c r="I6993" s="18"/>
      <c r="J6993" s="18"/>
    </row>
    <row r="6994" spans="6:10" x14ac:dyDescent="0.25">
      <c r="F6994" s="18"/>
      <c r="G6994" s="18"/>
      <c r="H6994" s="252"/>
      <c r="I6994" s="18"/>
      <c r="J6994" s="18"/>
    </row>
    <row r="6995" spans="6:10" x14ac:dyDescent="0.25">
      <c r="F6995" s="18"/>
      <c r="G6995" s="18"/>
      <c r="H6995" s="252"/>
      <c r="I6995" s="18"/>
      <c r="J6995" s="18"/>
    </row>
    <row r="6996" spans="6:10" x14ac:dyDescent="0.25">
      <c r="F6996" s="18"/>
      <c r="G6996" s="18"/>
      <c r="H6996" s="252"/>
      <c r="I6996" s="18"/>
      <c r="J6996" s="18"/>
    </row>
    <row r="6997" spans="6:10" x14ac:dyDescent="0.25">
      <c r="F6997" s="18"/>
      <c r="G6997" s="18"/>
      <c r="H6997" s="252"/>
      <c r="I6997" s="18"/>
      <c r="J6997" s="18"/>
    </row>
    <row r="6998" spans="6:10" x14ac:dyDescent="0.25">
      <c r="F6998" s="18"/>
      <c r="G6998" s="18"/>
      <c r="H6998" s="252"/>
      <c r="I6998" s="18"/>
      <c r="J6998" s="18"/>
    </row>
    <row r="6999" spans="6:10" x14ac:dyDescent="0.25">
      <c r="F6999" s="18"/>
      <c r="G6999" s="18"/>
      <c r="H6999" s="252"/>
      <c r="I6999" s="18"/>
      <c r="J6999" s="18"/>
    </row>
    <row r="7000" spans="6:10" x14ac:dyDescent="0.25">
      <c r="F7000" s="18"/>
      <c r="G7000" s="18"/>
      <c r="H7000" s="252"/>
      <c r="I7000" s="18"/>
      <c r="J7000" s="18"/>
    </row>
    <row r="7001" spans="6:10" x14ac:dyDescent="0.25">
      <c r="F7001" s="18"/>
      <c r="G7001" s="18"/>
      <c r="H7001" s="252"/>
      <c r="I7001" s="18"/>
      <c r="J7001" s="18"/>
    </row>
    <row r="7002" spans="6:10" x14ac:dyDescent="0.25">
      <c r="F7002" s="18"/>
      <c r="G7002" s="18"/>
      <c r="H7002" s="252"/>
      <c r="I7002" s="18"/>
      <c r="J7002" s="18"/>
    </row>
    <row r="7003" spans="6:10" x14ac:dyDescent="0.25">
      <c r="F7003" s="18"/>
      <c r="G7003" s="18"/>
      <c r="H7003" s="252"/>
      <c r="I7003" s="18"/>
      <c r="J7003" s="18"/>
    </row>
    <row r="7004" spans="6:10" x14ac:dyDescent="0.25">
      <c r="F7004" s="18"/>
      <c r="G7004" s="18"/>
      <c r="H7004" s="252"/>
      <c r="I7004" s="18"/>
      <c r="J7004" s="18"/>
    </row>
    <row r="7005" spans="6:10" x14ac:dyDescent="0.25">
      <c r="F7005" s="18"/>
      <c r="G7005" s="18"/>
      <c r="H7005" s="252"/>
      <c r="I7005" s="18"/>
      <c r="J7005" s="18"/>
    </row>
    <row r="7006" spans="6:10" x14ac:dyDescent="0.25">
      <c r="F7006" s="18"/>
      <c r="G7006" s="18"/>
      <c r="H7006" s="252"/>
      <c r="I7006" s="18"/>
      <c r="J7006" s="18"/>
    </row>
    <row r="7007" spans="6:10" x14ac:dyDescent="0.25">
      <c r="F7007" s="18"/>
      <c r="G7007" s="18"/>
      <c r="H7007" s="252"/>
      <c r="I7007" s="18"/>
      <c r="J7007" s="18"/>
    </row>
    <row r="7008" spans="6:10" x14ac:dyDescent="0.25">
      <c r="F7008" s="18"/>
      <c r="G7008" s="18"/>
      <c r="H7008" s="252"/>
      <c r="I7008" s="18"/>
      <c r="J7008" s="18"/>
    </row>
    <row r="7009" spans="6:10" x14ac:dyDescent="0.25">
      <c r="F7009" s="18"/>
      <c r="G7009" s="18"/>
      <c r="H7009" s="252"/>
      <c r="I7009" s="18"/>
      <c r="J7009" s="18"/>
    </row>
    <row r="7010" spans="6:10" x14ac:dyDescent="0.25">
      <c r="F7010" s="18"/>
      <c r="G7010" s="18"/>
      <c r="H7010" s="252"/>
      <c r="I7010" s="18"/>
      <c r="J7010" s="18"/>
    </row>
    <row r="7011" spans="6:10" x14ac:dyDescent="0.25">
      <c r="F7011" s="18"/>
      <c r="G7011" s="18"/>
      <c r="H7011" s="252"/>
      <c r="I7011" s="18"/>
      <c r="J7011" s="18"/>
    </row>
    <row r="7012" spans="6:10" x14ac:dyDescent="0.25">
      <c r="F7012" s="18"/>
      <c r="G7012" s="18"/>
      <c r="H7012" s="252"/>
      <c r="I7012" s="18"/>
      <c r="J7012" s="18"/>
    </row>
    <row r="7013" spans="6:10" x14ac:dyDescent="0.25">
      <c r="F7013" s="18"/>
      <c r="G7013" s="18"/>
      <c r="H7013" s="252"/>
      <c r="I7013" s="18"/>
      <c r="J7013" s="18"/>
    </row>
    <row r="7014" spans="6:10" x14ac:dyDescent="0.25">
      <c r="F7014" s="18"/>
      <c r="G7014" s="18"/>
      <c r="H7014" s="252"/>
      <c r="I7014" s="18"/>
      <c r="J7014" s="18"/>
    </row>
    <row r="7015" spans="6:10" x14ac:dyDescent="0.25">
      <c r="F7015" s="18"/>
      <c r="G7015" s="18"/>
      <c r="H7015" s="252"/>
      <c r="I7015" s="18"/>
      <c r="J7015" s="18"/>
    </row>
    <row r="7016" spans="6:10" x14ac:dyDescent="0.25">
      <c r="F7016" s="18"/>
      <c r="G7016" s="18"/>
      <c r="H7016" s="252"/>
      <c r="I7016" s="18"/>
      <c r="J7016" s="18"/>
    </row>
    <row r="7017" spans="6:10" x14ac:dyDescent="0.25">
      <c r="F7017" s="18"/>
      <c r="G7017" s="18"/>
      <c r="H7017" s="252"/>
      <c r="I7017" s="18"/>
      <c r="J7017" s="18"/>
    </row>
    <row r="7018" spans="6:10" x14ac:dyDescent="0.25">
      <c r="F7018" s="18"/>
      <c r="G7018" s="18"/>
      <c r="H7018" s="252"/>
      <c r="I7018" s="18"/>
      <c r="J7018" s="18"/>
    </row>
    <row r="7019" spans="6:10" x14ac:dyDescent="0.25">
      <c r="F7019" s="18"/>
      <c r="G7019" s="18"/>
      <c r="H7019" s="252"/>
      <c r="I7019" s="18"/>
      <c r="J7019" s="18"/>
    </row>
    <row r="7020" spans="6:10" x14ac:dyDescent="0.25">
      <c r="F7020" s="18"/>
      <c r="G7020" s="18"/>
      <c r="H7020" s="252"/>
      <c r="I7020" s="18"/>
      <c r="J7020" s="18"/>
    </row>
    <row r="7021" spans="6:10" x14ac:dyDescent="0.25">
      <c r="F7021" s="18"/>
      <c r="G7021" s="18"/>
      <c r="H7021" s="252"/>
      <c r="I7021" s="18"/>
      <c r="J7021" s="18"/>
    </row>
    <row r="7022" spans="6:10" x14ac:dyDescent="0.25">
      <c r="F7022" s="18"/>
      <c r="G7022" s="18"/>
      <c r="H7022" s="252"/>
      <c r="I7022" s="18"/>
      <c r="J7022" s="18"/>
    </row>
    <row r="7023" spans="6:10" x14ac:dyDescent="0.25">
      <c r="F7023" s="18"/>
      <c r="G7023" s="18"/>
      <c r="H7023" s="252"/>
      <c r="I7023" s="18"/>
      <c r="J7023" s="18"/>
    </row>
    <row r="7024" spans="6:10" x14ac:dyDescent="0.25">
      <c r="F7024" s="18"/>
      <c r="G7024" s="18"/>
      <c r="H7024" s="252"/>
      <c r="I7024" s="18"/>
      <c r="J7024" s="18"/>
    </row>
    <row r="7025" spans="6:10" x14ac:dyDescent="0.25">
      <c r="F7025" s="18"/>
      <c r="G7025" s="18"/>
      <c r="H7025" s="252"/>
      <c r="I7025" s="18"/>
      <c r="J7025" s="18"/>
    </row>
    <row r="7026" spans="6:10" x14ac:dyDescent="0.25">
      <c r="F7026" s="18"/>
      <c r="G7026" s="18"/>
      <c r="H7026" s="252"/>
      <c r="I7026" s="18"/>
      <c r="J7026" s="18"/>
    </row>
    <row r="7027" spans="6:10" x14ac:dyDescent="0.25">
      <c r="F7027" s="18"/>
      <c r="G7027" s="18"/>
      <c r="H7027" s="252"/>
      <c r="I7027" s="18"/>
      <c r="J7027" s="18"/>
    </row>
    <row r="7028" spans="6:10" x14ac:dyDescent="0.25">
      <c r="F7028" s="18"/>
      <c r="G7028" s="18"/>
      <c r="H7028" s="252"/>
      <c r="I7028" s="18"/>
      <c r="J7028" s="18"/>
    </row>
    <row r="7029" spans="6:10" x14ac:dyDescent="0.25">
      <c r="F7029" s="18"/>
      <c r="G7029" s="18"/>
      <c r="H7029" s="252"/>
      <c r="I7029" s="18"/>
      <c r="J7029" s="18"/>
    </row>
    <row r="7030" spans="6:10" x14ac:dyDescent="0.25">
      <c r="F7030" s="18"/>
      <c r="G7030" s="18"/>
      <c r="H7030" s="252"/>
      <c r="I7030" s="18"/>
      <c r="J7030" s="18"/>
    </row>
    <row r="7031" spans="6:10" x14ac:dyDescent="0.25">
      <c r="F7031" s="18"/>
      <c r="G7031" s="18"/>
      <c r="H7031" s="252"/>
      <c r="I7031" s="18"/>
      <c r="J7031" s="18"/>
    </row>
    <row r="7032" spans="6:10" x14ac:dyDescent="0.25">
      <c r="F7032" s="18"/>
      <c r="G7032" s="18"/>
      <c r="H7032" s="252"/>
      <c r="I7032" s="18"/>
      <c r="J7032" s="18"/>
    </row>
    <row r="7033" spans="6:10" x14ac:dyDescent="0.25">
      <c r="F7033" s="18"/>
      <c r="G7033" s="18"/>
      <c r="H7033" s="252"/>
      <c r="I7033" s="18"/>
      <c r="J7033" s="18"/>
    </row>
    <row r="7034" spans="6:10" x14ac:dyDescent="0.25">
      <c r="F7034" s="18"/>
      <c r="G7034" s="18"/>
      <c r="H7034" s="252"/>
      <c r="I7034" s="18"/>
      <c r="J7034" s="18"/>
    </row>
    <row r="7035" spans="6:10" x14ac:dyDescent="0.25">
      <c r="F7035" s="18"/>
      <c r="G7035" s="18"/>
      <c r="H7035" s="252"/>
      <c r="I7035" s="18"/>
      <c r="J7035" s="18"/>
    </row>
    <row r="7036" spans="6:10" x14ac:dyDescent="0.25">
      <c r="F7036" s="18"/>
      <c r="G7036" s="18"/>
      <c r="H7036" s="252"/>
      <c r="I7036" s="18"/>
      <c r="J7036" s="18"/>
    </row>
    <row r="7037" spans="6:10" x14ac:dyDescent="0.25">
      <c r="F7037" s="18"/>
      <c r="G7037" s="18"/>
      <c r="H7037" s="252"/>
      <c r="I7037" s="18"/>
      <c r="J7037" s="18"/>
    </row>
    <row r="7038" spans="6:10" x14ac:dyDescent="0.25">
      <c r="F7038" s="18"/>
      <c r="G7038" s="18"/>
      <c r="H7038" s="252"/>
      <c r="I7038" s="18"/>
      <c r="J7038" s="18"/>
    </row>
    <row r="7039" spans="6:10" x14ac:dyDescent="0.25">
      <c r="F7039" s="18"/>
      <c r="G7039" s="18"/>
      <c r="H7039" s="252"/>
      <c r="I7039" s="18"/>
      <c r="J7039" s="18"/>
    </row>
    <row r="7040" spans="6:10" x14ac:dyDescent="0.25">
      <c r="F7040" s="18"/>
      <c r="G7040" s="18"/>
      <c r="H7040" s="252"/>
      <c r="I7040" s="18"/>
      <c r="J7040" s="18"/>
    </row>
    <row r="7041" spans="6:10" x14ac:dyDescent="0.25">
      <c r="F7041" s="18"/>
      <c r="G7041" s="18"/>
      <c r="H7041" s="252"/>
      <c r="I7041" s="18"/>
      <c r="J7041" s="18"/>
    </row>
    <row r="7042" spans="6:10" x14ac:dyDescent="0.25">
      <c r="F7042" s="18"/>
      <c r="G7042" s="18"/>
      <c r="H7042" s="252"/>
      <c r="I7042" s="18"/>
      <c r="J7042" s="18"/>
    </row>
    <row r="7043" spans="6:10" x14ac:dyDescent="0.25">
      <c r="F7043" s="18"/>
      <c r="G7043" s="18"/>
      <c r="H7043" s="252"/>
      <c r="I7043" s="18"/>
      <c r="J7043" s="18"/>
    </row>
    <row r="7044" spans="6:10" x14ac:dyDescent="0.25">
      <c r="F7044" s="18"/>
      <c r="G7044" s="18"/>
      <c r="H7044" s="252"/>
      <c r="I7044" s="18"/>
      <c r="J7044" s="18"/>
    </row>
    <row r="7045" spans="6:10" x14ac:dyDescent="0.25">
      <c r="F7045" s="18"/>
      <c r="G7045" s="18"/>
      <c r="H7045" s="252"/>
      <c r="I7045" s="18"/>
      <c r="J7045" s="18"/>
    </row>
    <row r="7046" spans="6:10" x14ac:dyDescent="0.25">
      <c r="F7046" s="18"/>
      <c r="G7046" s="18"/>
      <c r="H7046" s="252"/>
      <c r="I7046" s="18"/>
      <c r="J7046" s="18"/>
    </row>
    <row r="7047" spans="6:10" x14ac:dyDescent="0.25">
      <c r="F7047" s="18"/>
      <c r="G7047" s="18"/>
      <c r="H7047" s="252"/>
      <c r="I7047" s="18"/>
      <c r="J7047" s="18"/>
    </row>
    <row r="7048" spans="6:10" x14ac:dyDescent="0.25">
      <c r="F7048" s="18"/>
      <c r="G7048" s="18"/>
      <c r="H7048" s="252"/>
      <c r="I7048" s="18"/>
      <c r="J7048" s="18"/>
    </row>
    <row r="7049" spans="6:10" x14ac:dyDescent="0.25">
      <c r="F7049" s="18"/>
      <c r="G7049" s="18"/>
      <c r="H7049" s="252"/>
      <c r="I7049" s="18"/>
      <c r="J7049" s="18"/>
    </row>
    <row r="7050" spans="6:10" x14ac:dyDescent="0.25">
      <c r="F7050" s="18"/>
      <c r="G7050" s="18"/>
      <c r="H7050" s="252"/>
      <c r="I7050" s="18"/>
      <c r="J7050" s="18"/>
    </row>
    <row r="7051" spans="6:10" x14ac:dyDescent="0.25">
      <c r="F7051" s="18"/>
      <c r="G7051" s="18"/>
      <c r="H7051" s="252"/>
      <c r="I7051" s="18"/>
      <c r="J7051" s="18"/>
    </row>
    <row r="7052" spans="6:10" x14ac:dyDescent="0.25">
      <c r="F7052" s="18"/>
      <c r="G7052" s="18"/>
      <c r="H7052" s="252"/>
      <c r="I7052" s="18"/>
      <c r="J7052" s="18"/>
    </row>
    <row r="7053" spans="6:10" x14ac:dyDescent="0.25">
      <c r="F7053" s="18"/>
      <c r="G7053" s="18"/>
      <c r="H7053" s="252"/>
      <c r="I7053" s="18"/>
      <c r="J7053" s="18"/>
    </row>
    <row r="7054" spans="6:10" x14ac:dyDescent="0.25">
      <c r="F7054" s="18"/>
      <c r="G7054" s="18"/>
      <c r="H7054" s="252"/>
      <c r="I7054" s="18"/>
      <c r="J7054" s="18"/>
    </row>
    <row r="7055" spans="6:10" x14ac:dyDescent="0.25">
      <c r="F7055" s="18"/>
      <c r="G7055" s="18"/>
      <c r="H7055" s="252"/>
      <c r="I7055" s="18"/>
      <c r="J7055" s="18"/>
    </row>
    <row r="7056" spans="6:10" x14ac:dyDescent="0.25">
      <c r="F7056" s="18"/>
      <c r="G7056" s="18"/>
      <c r="H7056" s="252"/>
      <c r="I7056" s="18"/>
      <c r="J7056" s="18"/>
    </row>
    <row r="7057" spans="6:10" x14ac:dyDescent="0.25">
      <c r="F7057" s="18"/>
      <c r="G7057" s="18"/>
      <c r="H7057" s="252"/>
      <c r="I7057" s="18"/>
      <c r="J7057" s="18"/>
    </row>
    <row r="7058" spans="6:10" x14ac:dyDescent="0.25">
      <c r="F7058" s="18"/>
      <c r="G7058" s="18"/>
      <c r="H7058" s="252"/>
      <c r="I7058" s="18"/>
      <c r="J7058" s="18"/>
    </row>
    <row r="7059" spans="6:10" x14ac:dyDescent="0.25">
      <c r="F7059" s="18"/>
      <c r="G7059" s="18"/>
      <c r="H7059" s="252"/>
      <c r="I7059" s="18"/>
      <c r="J7059" s="18"/>
    </row>
    <row r="7060" spans="6:10" x14ac:dyDescent="0.25">
      <c r="F7060" s="18"/>
      <c r="G7060" s="18"/>
      <c r="H7060" s="252"/>
      <c r="I7060" s="18"/>
      <c r="J7060" s="18"/>
    </row>
    <row r="7061" spans="6:10" x14ac:dyDescent="0.25">
      <c r="F7061" s="18"/>
      <c r="G7061" s="18"/>
      <c r="H7061" s="252"/>
      <c r="I7061" s="18"/>
      <c r="J7061" s="18"/>
    </row>
    <row r="7062" spans="6:10" x14ac:dyDescent="0.25">
      <c r="F7062" s="18"/>
      <c r="G7062" s="18"/>
      <c r="H7062" s="252"/>
      <c r="I7062" s="18"/>
      <c r="J7062" s="18"/>
    </row>
    <row r="7063" spans="6:10" x14ac:dyDescent="0.25">
      <c r="F7063" s="18"/>
      <c r="G7063" s="18"/>
      <c r="H7063" s="252"/>
      <c r="I7063" s="18"/>
      <c r="J7063" s="18"/>
    </row>
    <row r="7064" spans="6:10" x14ac:dyDescent="0.25">
      <c r="F7064" s="18"/>
      <c r="G7064" s="18"/>
      <c r="H7064" s="252"/>
      <c r="I7064" s="18"/>
      <c r="J7064" s="18"/>
    </row>
    <row r="7065" spans="6:10" x14ac:dyDescent="0.25">
      <c r="F7065" s="18"/>
      <c r="G7065" s="18"/>
      <c r="H7065" s="252"/>
      <c r="I7065" s="18"/>
      <c r="J7065" s="18"/>
    </row>
    <row r="7066" spans="6:10" x14ac:dyDescent="0.25">
      <c r="F7066" s="18"/>
      <c r="G7066" s="18"/>
      <c r="H7066" s="252"/>
      <c r="I7066" s="18"/>
      <c r="J7066" s="18"/>
    </row>
    <row r="7067" spans="6:10" x14ac:dyDescent="0.25">
      <c r="F7067" s="18"/>
      <c r="G7067" s="18"/>
      <c r="H7067" s="252"/>
      <c r="I7067" s="18"/>
      <c r="J7067" s="18"/>
    </row>
    <row r="7068" spans="6:10" x14ac:dyDescent="0.25">
      <c r="F7068" s="18"/>
      <c r="G7068" s="18"/>
      <c r="H7068" s="252"/>
      <c r="I7068" s="18"/>
      <c r="J7068" s="18"/>
    </row>
    <row r="7069" spans="6:10" x14ac:dyDescent="0.25">
      <c r="F7069" s="18"/>
      <c r="G7069" s="18"/>
      <c r="H7069" s="252"/>
      <c r="I7069" s="18"/>
      <c r="J7069" s="18"/>
    </row>
    <row r="7070" spans="6:10" x14ac:dyDescent="0.25">
      <c r="F7070" s="18"/>
      <c r="G7070" s="18"/>
      <c r="H7070" s="252"/>
      <c r="I7070" s="18"/>
      <c r="J7070" s="18"/>
    </row>
    <row r="7071" spans="6:10" x14ac:dyDescent="0.25">
      <c r="F7071" s="18"/>
      <c r="G7071" s="18"/>
      <c r="H7071" s="252"/>
      <c r="I7071" s="18"/>
      <c r="J7071" s="18"/>
    </row>
    <row r="7072" spans="6:10" x14ac:dyDescent="0.25">
      <c r="F7072" s="18"/>
      <c r="G7072" s="18"/>
      <c r="H7072" s="252"/>
      <c r="I7072" s="18"/>
      <c r="J7072" s="18"/>
    </row>
    <row r="7073" spans="6:10" x14ac:dyDescent="0.25">
      <c r="F7073" s="18"/>
      <c r="G7073" s="18"/>
      <c r="H7073" s="252"/>
      <c r="I7073" s="18"/>
      <c r="J7073" s="18"/>
    </row>
    <row r="7074" spans="6:10" x14ac:dyDescent="0.25">
      <c r="F7074" s="18"/>
      <c r="G7074" s="18"/>
      <c r="H7074" s="252"/>
      <c r="I7074" s="18"/>
      <c r="J7074" s="18"/>
    </row>
    <row r="7075" spans="6:10" x14ac:dyDescent="0.25">
      <c r="F7075" s="18"/>
      <c r="G7075" s="18"/>
      <c r="H7075" s="252"/>
      <c r="I7075" s="18"/>
      <c r="J7075" s="18"/>
    </row>
    <row r="7076" spans="6:10" x14ac:dyDescent="0.25">
      <c r="F7076" s="18"/>
      <c r="G7076" s="18"/>
      <c r="H7076" s="252"/>
      <c r="I7076" s="18"/>
      <c r="J7076" s="18"/>
    </row>
    <row r="7077" spans="6:10" x14ac:dyDescent="0.25">
      <c r="F7077" s="18"/>
      <c r="G7077" s="18"/>
      <c r="H7077" s="252"/>
      <c r="I7077" s="18"/>
      <c r="J7077" s="18"/>
    </row>
    <row r="7078" spans="6:10" x14ac:dyDescent="0.25">
      <c r="F7078" s="18"/>
      <c r="G7078" s="18"/>
      <c r="H7078" s="252"/>
      <c r="I7078" s="18"/>
      <c r="J7078" s="18"/>
    </row>
    <row r="7079" spans="6:10" x14ac:dyDescent="0.25">
      <c r="F7079" s="18"/>
      <c r="G7079" s="18"/>
      <c r="H7079" s="252"/>
      <c r="I7079" s="18"/>
      <c r="J7079" s="18"/>
    </row>
    <row r="7080" spans="6:10" x14ac:dyDescent="0.25">
      <c r="F7080" s="18"/>
      <c r="G7080" s="18"/>
      <c r="H7080" s="252"/>
      <c r="I7080" s="18"/>
      <c r="J7080" s="18"/>
    </row>
    <row r="7081" spans="6:10" x14ac:dyDescent="0.25">
      <c r="F7081" s="18"/>
      <c r="G7081" s="18"/>
      <c r="H7081" s="252"/>
      <c r="I7081" s="18"/>
      <c r="J7081" s="18"/>
    </row>
    <row r="7082" spans="6:10" x14ac:dyDescent="0.25">
      <c r="F7082" s="18"/>
      <c r="G7082" s="18"/>
      <c r="H7082" s="252"/>
      <c r="I7082" s="18"/>
      <c r="J7082" s="18"/>
    </row>
    <row r="7083" spans="6:10" x14ac:dyDescent="0.25">
      <c r="F7083" s="18"/>
      <c r="G7083" s="18"/>
      <c r="H7083" s="252"/>
      <c r="I7083" s="18"/>
      <c r="J7083" s="18"/>
    </row>
    <row r="7084" spans="6:10" x14ac:dyDescent="0.25">
      <c r="F7084" s="18"/>
      <c r="G7084" s="18"/>
      <c r="H7084" s="252"/>
      <c r="I7084" s="18"/>
      <c r="J7084" s="18"/>
    </row>
    <row r="7085" spans="6:10" x14ac:dyDescent="0.25">
      <c r="F7085" s="18"/>
      <c r="G7085" s="18"/>
      <c r="H7085" s="252"/>
      <c r="I7085" s="18"/>
      <c r="J7085" s="18"/>
    </row>
    <row r="7086" spans="6:10" x14ac:dyDescent="0.25">
      <c r="F7086" s="18"/>
      <c r="G7086" s="18"/>
      <c r="H7086" s="252"/>
      <c r="I7086" s="18"/>
      <c r="J7086" s="18"/>
    </row>
    <row r="7087" spans="6:10" x14ac:dyDescent="0.25">
      <c r="F7087" s="18"/>
      <c r="G7087" s="18"/>
      <c r="H7087" s="252"/>
      <c r="I7087" s="18"/>
      <c r="J7087" s="18"/>
    </row>
    <row r="7088" spans="6:10" x14ac:dyDescent="0.25">
      <c r="F7088" s="18"/>
      <c r="G7088" s="18"/>
      <c r="H7088" s="252"/>
      <c r="I7088" s="18"/>
      <c r="J7088" s="18"/>
    </row>
    <row r="7089" spans="6:10" x14ac:dyDescent="0.25">
      <c r="F7089" s="18"/>
      <c r="G7089" s="18"/>
      <c r="H7089" s="252"/>
      <c r="I7089" s="18"/>
      <c r="J7089" s="18"/>
    </row>
    <row r="7090" spans="6:10" x14ac:dyDescent="0.25">
      <c r="F7090" s="18"/>
      <c r="G7090" s="18"/>
      <c r="H7090" s="252"/>
      <c r="I7090" s="18"/>
      <c r="J7090" s="18"/>
    </row>
    <row r="7091" spans="6:10" x14ac:dyDescent="0.25">
      <c r="F7091" s="18"/>
      <c r="G7091" s="18"/>
      <c r="H7091" s="252"/>
      <c r="I7091" s="18"/>
      <c r="J7091" s="18"/>
    </row>
    <row r="7092" spans="6:10" x14ac:dyDescent="0.25">
      <c r="F7092" s="18"/>
      <c r="G7092" s="18"/>
      <c r="H7092" s="252"/>
      <c r="I7092" s="18"/>
      <c r="J7092" s="18"/>
    </row>
    <row r="7093" spans="6:10" x14ac:dyDescent="0.25">
      <c r="F7093" s="18"/>
      <c r="G7093" s="18"/>
      <c r="H7093" s="252"/>
      <c r="I7093" s="18"/>
      <c r="J7093" s="18"/>
    </row>
    <row r="7094" spans="6:10" x14ac:dyDescent="0.25">
      <c r="F7094" s="18"/>
      <c r="G7094" s="18"/>
      <c r="H7094" s="252"/>
      <c r="I7094" s="18"/>
      <c r="J7094" s="18"/>
    </row>
    <row r="7095" spans="6:10" x14ac:dyDescent="0.25">
      <c r="F7095" s="18"/>
      <c r="G7095" s="18"/>
      <c r="H7095" s="252"/>
      <c r="I7095" s="18"/>
      <c r="J7095" s="18"/>
    </row>
    <row r="7096" spans="6:10" x14ac:dyDescent="0.25">
      <c r="F7096" s="18"/>
      <c r="G7096" s="18"/>
      <c r="H7096" s="252"/>
      <c r="I7096" s="18"/>
      <c r="J7096" s="18"/>
    </row>
    <row r="7097" spans="6:10" x14ac:dyDescent="0.25">
      <c r="F7097" s="18"/>
      <c r="G7097" s="18"/>
      <c r="H7097" s="252"/>
      <c r="I7097" s="18"/>
      <c r="J7097" s="18"/>
    </row>
    <row r="7098" spans="6:10" x14ac:dyDescent="0.25">
      <c r="F7098" s="18"/>
      <c r="G7098" s="18"/>
      <c r="H7098" s="252"/>
      <c r="I7098" s="18"/>
      <c r="J7098" s="18"/>
    </row>
    <row r="7099" spans="6:10" x14ac:dyDescent="0.25">
      <c r="F7099" s="18"/>
      <c r="G7099" s="18"/>
      <c r="H7099" s="252"/>
      <c r="I7099" s="18"/>
      <c r="J7099" s="18"/>
    </row>
    <row r="7100" spans="6:10" x14ac:dyDescent="0.25">
      <c r="F7100" s="18"/>
      <c r="G7100" s="18"/>
      <c r="H7100" s="252"/>
      <c r="I7100" s="18"/>
      <c r="J7100" s="18"/>
    </row>
    <row r="7101" spans="6:10" x14ac:dyDescent="0.25">
      <c r="F7101" s="18"/>
      <c r="G7101" s="18"/>
      <c r="H7101" s="252"/>
      <c r="I7101" s="18"/>
      <c r="J7101" s="18"/>
    </row>
    <row r="7102" spans="6:10" x14ac:dyDescent="0.25">
      <c r="F7102" s="18"/>
      <c r="G7102" s="18"/>
      <c r="H7102" s="252"/>
      <c r="I7102" s="18"/>
      <c r="J7102" s="18"/>
    </row>
    <row r="7103" spans="6:10" x14ac:dyDescent="0.25">
      <c r="F7103" s="18"/>
      <c r="G7103" s="18"/>
      <c r="H7103" s="252"/>
      <c r="I7103" s="18"/>
      <c r="J7103" s="18"/>
    </row>
    <row r="7104" spans="6:10" x14ac:dyDescent="0.25">
      <c r="F7104" s="18"/>
      <c r="G7104" s="18"/>
      <c r="H7104" s="252"/>
      <c r="I7104" s="18"/>
      <c r="J7104" s="18"/>
    </row>
    <row r="7105" spans="6:10" x14ac:dyDescent="0.25">
      <c r="F7105" s="18"/>
      <c r="G7105" s="18"/>
      <c r="H7105" s="252"/>
      <c r="I7105" s="18"/>
      <c r="J7105" s="18"/>
    </row>
    <row r="7106" spans="6:10" x14ac:dyDescent="0.25">
      <c r="F7106" s="18"/>
      <c r="G7106" s="18"/>
      <c r="H7106" s="252"/>
      <c r="I7106" s="18"/>
      <c r="J7106" s="18"/>
    </row>
    <row r="7107" spans="6:10" x14ac:dyDescent="0.25">
      <c r="F7107" s="18"/>
      <c r="G7107" s="18"/>
      <c r="H7107" s="252"/>
      <c r="I7107" s="18"/>
      <c r="J7107" s="18"/>
    </row>
    <row r="7108" spans="6:10" x14ac:dyDescent="0.25">
      <c r="F7108" s="18"/>
      <c r="G7108" s="18"/>
      <c r="H7108" s="252"/>
      <c r="I7108" s="18"/>
      <c r="J7108" s="18"/>
    </row>
    <row r="7109" spans="6:10" x14ac:dyDescent="0.25">
      <c r="F7109" s="18"/>
      <c r="G7109" s="18"/>
      <c r="H7109" s="252"/>
      <c r="I7109" s="18"/>
      <c r="J7109" s="18"/>
    </row>
    <row r="7110" spans="6:10" x14ac:dyDescent="0.25">
      <c r="F7110" s="18"/>
      <c r="G7110" s="18"/>
      <c r="H7110" s="252"/>
      <c r="I7110" s="18"/>
      <c r="J7110" s="18"/>
    </row>
    <row r="7111" spans="6:10" x14ac:dyDescent="0.25">
      <c r="F7111" s="18"/>
      <c r="G7111" s="18"/>
      <c r="H7111" s="252"/>
      <c r="I7111" s="18"/>
      <c r="J7111" s="18"/>
    </row>
    <row r="7112" spans="6:10" x14ac:dyDescent="0.25">
      <c r="F7112" s="18"/>
      <c r="G7112" s="18"/>
      <c r="H7112" s="252"/>
      <c r="I7112" s="18"/>
      <c r="J7112" s="18"/>
    </row>
    <row r="7113" spans="6:10" x14ac:dyDescent="0.25">
      <c r="F7113" s="18"/>
      <c r="G7113" s="18"/>
      <c r="H7113" s="252"/>
      <c r="I7113" s="18"/>
      <c r="J7113" s="18"/>
    </row>
    <row r="7114" spans="6:10" x14ac:dyDescent="0.25">
      <c r="F7114" s="18"/>
      <c r="G7114" s="18"/>
      <c r="H7114" s="252"/>
      <c r="I7114" s="18"/>
      <c r="J7114" s="18"/>
    </row>
    <row r="7115" spans="6:10" x14ac:dyDescent="0.25">
      <c r="F7115" s="18"/>
      <c r="G7115" s="18"/>
      <c r="H7115" s="252"/>
      <c r="I7115" s="18"/>
      <c r="J7115" s="18"/>
    </row>
    <row r="7116" spans="6:10" x14ac:dyDescent="0.25">
      <c r="F7116" s="18"/>
      <c r="G7116" s="18"/>
      <c r="H7116" s="252"/>
      <c r="I7116" s="18"/>
      <c r="J7116" s="18"/>
    </row>
    <row r="7117" spans="6:10" x14ac:dyDescent="0.25">
      <c r="F7117" s="18"/>
      <c r="G7117" s="18"/>
      <c r="H7117" s="252"/>
      <c r="I7117" s="18"/>
      <c r="J7117" s="18"/>
    </row>
    <row r="7118" spans="6:10" x14ac:dyDescent="0.25">
      <c r="F7118" s="18"/>
      <c r="G7118" s="18"/>
      <c r="H7118" s="252"/>
      <c r="I7118" s="18"/>
      <c r="J7118" s="18"/>
    </row>
    <row r="7119" spans="6:10" x14ac:dyDescent="0.25">
      <c r="F7119" s="18"/>
      <c r="G7119" s="18"/>
      <c r="H7119" s="252"/>
      <c r="I7119" s="18"/>
      <c r="J7119" s="18"/>
    </row>
    <row r="7120" spans="6:10" x14ac:dyDescent="0.25">
      <c r="F7120" s="18"/>
      <c r="G7120" s="18"/>
      <c r="H7120" s="252"/>
      <c r="I7120" s="18"/>
      <c r="J7120" s="18"/>
    </row>
    <row r="7121" spans="6:10" x14ac:dyDescent="0.25">
      <c r="F7121" s="18"/>
      <c r="G7121" s="18"/>
      <c r="H7121" s="252"/>
      <c r="I7121" s="18"/>
      <c r="J7121" s="18"/>
    </row>
    <row r="7122" spans="6:10" x14ac:dyDescent="0.25">
      <c r="F7122" s="18"/>
      <c r="G7122" s="18"/>
      <c r="H7122" s="252"/>
      <c r="I7122" s="18"/>
      <c r="J7122" s="18"/>
    </row>
    <row r="7123" spans="6:10" x14ac:dyDescent="0.25">
      <c r="F7123" s="18"/>
      <c r="G7123" s="18"/>
      <c r="H7123" s="252"/>
      <c r="I7123" s="18"/>
      <c r="J7123" s="18"/>
    </row>
    <row r="7124" spans="6:10" x14ac:dyDescent="0.25">
      <c r="F7124" s="18"/>
      <c r="G7124" s="18"/>
      <c r="H7124" s="252"/>
      <c r="I7124" s="18"/>
      <c r="J7124" s="18"/>
    </row>
    <row r="7125" spans="6:10" x14ac:dyDescent="0.25">
      <c r="F7125" s="18"/>
      <c r="G7125" s="18"/>
      <c r="H7125" s="252"/>
      <c r="I7125" s="18"/>
      <c r="J7125" s="18"/>
    </row>
    <row r="7126" spans="6:10" x14ac:dyDescent="0.25">
      <c r="F7126" s="18"/>
      <c r="G7126" s="18"/>
      <c r="H7126" s="252"/>
      <c r="I7126" s="18"/>
      <c r="J7126" s="18"/>
    </row>
    <row r="7127" spans="6:10" x14ac:dyDescent="0.25">
      <c r="F7127" s="18"/>
      <c r="G7127" s="18"/>
      <c r="H7127" s="252"/>
      <c r="I7127" s="18"/>
      <c r="J7127" s="18"/>
    </row>
    <row r="7128" spans="6:10" x14ac:dyDescent="0.25">
      <c r="F7128" s="18"/>
      <c r="G7128" s="18"/>
      <c r="H7128" s="252"/>
      <c r="I7128" s="18"/>
      <c r="J7128" s="18"/>
    </row>
    <row r="7129" spans="6:10" x14ac:dyDescent="0.25">
      <c r="F7129" s="18"/>
      <c r="G7129" s="18"/>
      <c r="H7129" s="252"/>
      <c r="I7129" s="18"/>
      <c r="J7129" s="18"/>
    </row>
    <row r="7130" spans="6:10" x14ac:dyDescent="0.25">
      <c r="F7130" s="18"/>
      <c r="G7130" s="18"/>
      <c r="H7130" s="252"/>
      <c r="I7130" s="18"/>
      <c r="J7130" s="18"/>
    </row>
    <row r="7131" spans="6:10" x14ac:dyDescent="0.25">
      <c r="F7131" s="18"/>
      <c r="G7131" s="18"/>
      <c r="H7131" s="252"/>
      <c r="I7131" s="18"/>
      <c r="J7131" s="18"/>
    </row>
    <row r="7132" spans="6:10" x14ac:dyDescent="0.25">
      <c r="F7132" s="18"/>
      <c r="G7132" s="18"/>
      <c r="H7132" s="252"/>
      <c r="I7132" s="18"/>
      <c r="J7132" s="18"/>
    </row>
    <row r="7133" spans="6:10" x14ac:dyDescent="0.25">
      <c r="F7133" s="18"/>
      <c r="G7133" s="18"/>
      <c r="H7133" s="252"/>
      <c r="I7133" s="18"/>
      <c r="J7133" s="18"/>
    </row>
    <row r="7134" spans="6:10" x14ac:dyDescent="0.25">
      <c r="F7134" s="18"/>
      <c r="G7134" s="18"/>
      <c r="H7134" s="252"/>
      <c r="I7134" s="18"/>
      <c r="J7134" s="18"/>
    </row>
    <row r="7135" spans="6:10" x14ac:dyDescent="0.25">
      <c r="F7135" s="18"/>
      <c r="G7135" s="18"/>
      <c r="H7135" s="252"/>
      <c r="I7135" s="18"/>
      <c r="J7135" s="18"/>
    </row>
    <row r="7136" spans="6:10" x14ac:dyDescent="0.25">
      <c r="F7136" s="18"/>
      <c r="G7136" s="18"/>
      <c r="H7136" s="252"/>
      <c r="I7136" s="18"/>
      <c r="J7136" s="18"/>
    </row>
    <row r="7137" spans="6:10" x14ac:dyDescent="0.25">
      <c r="F7137" s="18"/>
      <c r="G7137" s="18"/>
      <c r="H7137" s="252"/>
      <c r="I7137" s="18"/>
      <c r="J7137" s="18"/>
    </row>
    <row r="7138" spans="6:10" x14ac:dyDescent="0.25">
      <c r="F7138" s="18"/>
      <c r="G7138" s="18"/>
      <c r="H7138" s="252"/>
      <c r="I7138" s="18"/>
      <c r="J7138" s="18"/>
    </row>
    <row r="7139" spans="6:10" x14ac:dyDescent="0.25">
      <c r="F7139" s="18"/>
      <c r="G7139" s="18"/>
      <c r="H7139" s="252"/>
      <c r="I7139" s="18"/>
      <c r="J7139" s="18"/>
    </row>
    <row r="7140" spans="6:10" x14ac:dyDescent="0.25">
      <c r="F7140" s="18"/>
      <c r="G7140" s="18"/>
      <c r="H7140" s="252"/>
      <c r="I7140" s="18"/>
      <c r="J7140" s="18"/>
    </row>
    <row r="7141" spans="6:10" x14ac:dyDescent="0.25">
      <c r="F7141" s="18"/>
      <c r="G7141" s="18"/>
      <c r="H7141" s="252"/>
      <c r="I7141" s="18"/>
      <c r="J7141" s="18"/>
    </row>
    <row r="7142" spans="6:10" x14ac:dyDescent="0.25">
      <c r="F7142" s="18"/>
      <c r="G7142" s="18"/>
      <c r="H7142" s="252"/>
      <c r="I7142" s="18"/>
      <c r="J7142" s="18"/>
    </row>
    <row r="7143" spans="6:10" x14ac:dyDescent="0.25">
      <c r="F7143" s="18"/>
      <c r="G7143" s="18"/>
      <c r="H7143" s="252"/>
      <c r="I7143" s="18"/>
      <c r="J7143" s="18"/>
    </row>
    <row r="7144" spans="6:10" x14ac:dyDescent="0.25">
      <c r="F7144" s="18"/>
      <c r="G7144" s="18"/>
      <c r="H7144" s="252"/>
      <c r="I7144" s="18"/>
      <c r="J7144" s="18"/>
    </row>
    <row r="7145" spans="6:10" x14ac:dyDescent="0.25">
      <c r="F7145" s="18"/>
      <c r="G7145" s="18"/>
      <c r="H7145" s="252"/>
      <c r="I7145" s="18"/>
      <c r="J7145" s="18"/>
    </row>
    <row r="7146" spans="6:10" x14ac:dyDescent="0.25">
      <c r="F7146" s="18"/>
      <c r="G7146" s="18"/>
      <c r="H7146" s="252"/>
      <c r="I7146" s="18"/>
      <c r="J7146" s="18"/>
    </row>
    <row r="7147" spans="6:10" x14ac:dyDescent="0.25">
      <c r="F7147" s="18"/>
      <c r="G7147" s="18"/>
      <c r="H7147" s="252"/>
      <c r="I7147" s="18"/>
      <c r="J7147" s="18"/>
    </row>
    <row r="7148" spans="6:10" x14ac:dyDescent="0.25">
      <c r="F7148" s="18"/>
      <c r="G7148" s="18"/>
      <c r="H7148" s="252"/>
      <c r="I7148" s="18"/>
      <c r="J7148" s="18"/>
    </row>
    <row r="7149" spans="6:10" x14ac:dyDescent="0.25">
      <c r="F7149" s="18"/>
      <c r="G7149" s="18"/>
      <c r="H7149" s="252"/>
      <c r="I7149" s="18"/>
      <c r="J7149" s="18"/>
    </row>
    <row r="7150" spans="6:10" x14ac:dyDescent="0.25">
      <c r="F7150" s="18"/>
      <c r="G7150" s="18"/>
      <c r="H7150" s="252"/>
      <c r="I7150" s="18"/>
      <c r="J7150" s="18"/>
    </row>
    <row r="7151" spans="6:10" x14ac:dyDescent="0.25">
      <c r="F7151" s="18"/>
      <c r="G7151" s="18"/>
      <c r="H7151" s="252"/>
      <c r="I7151" s="18"/>
      <c r="J7151" s="18"/>
    </row>
    <row r="7152" spans="6:10" x14ac:dyDescent="0.25">
      <c r="F7152" s="18"/>
      <c r="G7152" s="18"/>
      <c r="H7152" s="252"/>
      <c r="I7152" s="18"/>
      <c r="J7152" s="18"/>
    </row>
    <row r="7153" spans="6:10" x14ac:dyDescent="0.25">
      <c r="F7153" s="18"/>
      <c r="G7153" s="18"/>
      <c r="H7153" s="252"/>
      <c r="I7153" s="18"/>
      <c r="J7153" s="18"/>
    </row>
    <row r="7154" spans="6:10" x14ac:dyDescent="0.25">
      <c r="F7154" s="18"/>
      <c r="G7154" s="18"/>
      <c r="H7154" s="252"/>
      <c r="I7154" s="18"/>
      <c r="J7154" s="18"/>
    </row>
    <row r="7155" spans="6:10" x14ac:dyDescent="0.25">
      <c r="F7155" s="18"/>
      <c r="G7155" s="18"/>
      <c r="H7155" s="252"/>
      <c r="I7155" s="18"/>
      <c r="J7155" s="18"/>
    </row>
    <row r="7156" spans="6:10" x14ac:dyDescent="0.25">
      <c r="F7156" s="18"/>
      <c r="G7156" s="18"/>
      <c r="H7156" s="252"/>
      <c r="I7156" s="18"/>
      <c r="J7156" s="18"/>
    </row>
    <row r="7157" spans="6:10" x14ac:dyDescent="0.25">
      <c r="F7157" s="18"/>
      <c r="G7157" s="18"/>
      <c r="H7157" s="252"/>
      <c r="I7157" s="18"/>
      <c r="J7157" s="18"/>
    </row>
    <row r="7158" spans="6:10" x14ac:dyDescent="0.25">
      <c r="F7158" s="18"/>
      <c r="G7158" s="18"/>
      <c r="H7158" s="252"/>
      <c r="I7158" s="18"/>
      <c r="J7158" s="18"/>
    </row>
    <row r="7159" spans="6:10" x14ac:dyDescent="0.25">
      <c r="F7159" s="18"/>
      <c r="G7159" s="18"/>
      <c r="H7159" s="252"/>
      <c r="I7159" s="18"/>
      <c r="J7159" s="18"/>
    </row>
    <row r="7160" spans="6:10" x14ac:dyDescent="0.25">
      <c r="F7160" s="18"/>
      <c r="G7160" s="18"/>
      <c r="H7160" s="252"/>
      <c r="I7160" s="18"/>
      <c r="J7160" s="18"/>
    </row>
    <row r="7161" spans="6:10" x14ac:dyDescent="0.25">
      <c r="F7161" s="18"/>
      <c r="G7161" s="18"/>
      <c r="H7161" s="252"/>
      <c r="I7161" s="18"/>
      <c r="J7161" s="18"/>
    </row>
    <row r="7162" spans="6:10" x14ac:dyDescent="0.25">
      <c r="F7162" s="18"/>
      <c r="G7162" s="18"/>
      <c r="H7162" s="252"/>
      <c r="I7162" s="18"/>
      <c r="J7162" s="18"/>
    </row>
    <row r="7163" spans="6:10" x14ac:dyDescent="0.25">
      <c r="F7163" s="18"/>
      <c r="G7163" s="18"/>
      <c r="H7163" s="252"/>
      <c r="I7163" s="18"/>
      <c r="J7163" s="18"/>
    </row>
    <row r="7164" spans="6:10" x14ac:dyDescent="0.25">
      <c r="F7164" s="18"/>
      <c r="G7164" s="18"/>
      <c r="H7164" s="252"/>
      <c r="I7164" s="18"/>
      <c r="J7164" s="18"/>
    </row>
    <row r="7165" spans="6:10" x14ac:dyDescent="0.25">
      <c r="F7165" s="18"/>
      <c r="G7165" s="18"/>
      <c r="H7165" s="252"/>
      <c r="I7165" s="18"/>
      <c r="J7165" s="18"/>
    </row>
    <row r="7166" spans="6:10" x14ac:dyDescent="0.25">
      <c r="F7166" s="18"/>
      <c r="G7166" s="18"/>
      <c r="H7166" s="252"/>
      <c r="I7166" s="18"/>
      <c r="J7166" s="18"/>
    </row>
    <row r="7167" spans="6:10" x14ac:dyDescent="0.25">
      <c r="F7167" s="18"/>
      <c r="G7167" s="18"/>
      <c r="H7167" s="252"/>
      <c r="I7167" s="18"/>
      <c r="J7167" s="18"/>
    </row>
    <row r="7168" spans="6:10" x14ac:dyDescent="0.25">
      <c r="F7168" s="18"/>
      <c r="G7168" s="18"/>
      <c r="H7168" s="252"/>
      <c r="I7168" s="18"/>
      <c r="J7168" s="18"/>
    </row>
    <row r="7169" spans="6:10" x14ac:dyDescent="0.25">
      <c r="F7169" s="18"/>
      <c r="G7169" s="18"/>
      <c r="H7169" s="252"/>
      <c r="I7169" s="18"/>
      <c r="J7169" s="18"/>
    </row>
    <row r="7170" spans="6:10" x14ac:dyDescent="0.25">
      <c r="F7170" s="18"/>
      <c r="G7170" s="18"/>
      <c r="H7170" s="252"/>
      <c r="I7170" s="18"/>
      <c r="J7170" s="18"/>
    </row>
    <row r="7171" spans="6:10" x14ac:dyDescent="0.25">
      <c r="F7171" s="18"/>
      <c r="G7171" s="18"/>
      <c r="H7171" s="252"/>
      <c r="I7171" s="18"/>
      <c r="J7171" s="18"/>
    </row>
    <row r="7172" spans="6:10" x14ac:dyDescent="0.25">
      <c r="F7172" s="18"/>
      <c r="G7172" s="18"/>
      <c r="H7172" s="252"/>
      <c r="I7172" s="18"/>
      <c r="J7172" s="18"/>
    </row>
    <row r="7173" spans="6:10" x14ac:dyDescent="0.25">
      <c r="F7173" s="18"/>
      <c r="G7173" s="18"/>
      <c r="H7173" s="252"/>
      <c r="I7173" s="18"/>
      <c r="J7173" s="18"/>
    </row>
    <row r="7174" spans="6:10" x14ac:dyDescent="0.25">
      <c r="F7174" s="18"/>
      <c r="G7174" s="18"/>
      <c r="H7174" s="252"/>
      <c r="I7174" s="18"/>
      <c r="J7174" s="18"/>
    </row>
    <row r="7175" spans="6:10" x14ac:dyDescent="0.25">
      <c r="F7175" s="18"/>
      <c r="G7175" s="18"/>
      <c r="H7175" s="252"/>
      <c r="I7175" s="18"/>
      <c r="J7175" s="18"/>
    </row>
    <row r="7176" spans="6:10" x14ac:dyDescent="0.25">
      <c r="F7176" s="18"/>
      <c r="G7176" s="18"/>
      <c r="H7176" s="252"/>
      <c r="I7176" s="18"/>
      <c r="J7176" s="18"/>
    </row>
    <row r="7177" spans="6:10" x14ac:dyDescent="0.25">
      <c r="F7177" s="18"/>
      <c r="G7177" s="18"/>
      <c r="H7177" s="252"/>
      <c r="I7177" s="18"/>
      <c r="J7177" s="18"/>
    </row>
    <row r="7178" spans="6:10" x14ac:dyDescent="0.25">
      <c r="F7178" s="18"/>
      <c r="G7178" s="18"/>
      <c r="H7178" s="252"/>
      <c r="I7178" s="18"/>
      <c r="J7178" s="18"/>
    </row>
    <row r="7179" spans="6:10" x14ac:dyDescent="0.25">
      <c r="F7179" s="18"/>
      <c r="G7179" s="18"/>
      <c r="H7179" s="252"/>
      <c r="I7179" s="18"/>
      <c r="J7179" s="18"/>
    </row>
    <row r="7180" spans="6:10" x14ac:dyDescent="0.25">
      <c r="F7180" s="18"/>
      <c r="G7180" s="18"/>
      <c r="H7180" s="252"/>
      <c r="I7180" s="18"/>
      <c r="J7180" s="18"/>
    </row>
    <row r="7181" spans="6:10" x14ac:dyDescent="0.25">
      <c r="F7181" s="18"/>
      <c r="G7181" s="18"/>
      <c r="H7181" s="252"/>
      <c r="I7181" s="18"/>
      <c r="J7181" s="18"/>
    </row>
    <row r="7182" spans="6:10" x14ac:dyDescent="0.25">
      <c r="F7182" s="18"/>
      <c r="G7182" s="18"/>
      <c r="H7182" s="252"/>
      <c r="I7182" s="18"/>
      <c r="J7182" s="18"/>
    </row>
    <row r="7183" spans="6:10" x14ac:dyDescent="0.25">
      <c r="F7183" s="18"/>
      <c r="G7183" s="18"/>
      <c r="H7183" s="252"/>
      <c r="I7183" s="18"/>
      <c r="J7183" s="18"/>
    </row>
    <row r="7184" spans="6:10" x14ac:dyDescent="0.25">
      <c r="F7184" s="18"/>
      <c r="G7184" s="18"/>
      <c r="H7184" s="252"/>
      <c r="I7184" s="18"/>
      <c r="J7184" s="18"/>
    </row>
    <row r="7185" spans="6:10" x14ac:dyDescent="0.25">
      <c r="F7185" s="18"/>
      <c r="G7185" s="18"/>
      <c r="H7185" s="252"/>
      <c r="I7185" s="18"/>
      <c r="J7185" s="18"/>
    </row>
    <row r="7186" spans="6:10" x14ac:dyDescent="0.25">
      <c r="F7186" s="18"/>
      <c r="G7186" s="18"/>
      <c r="H7186" s="252"/>
      <c r="I7186" s="18"/>
      <c r="J7186" s="18"/>
    </row>
    <row r="7187" spans="6:10" x14ac:dyDescent="0.25">
      <c r="F7187" s="18"/>
      <c r="G7187" s="18"/>
      <c r="H7187" s="252"/>
      <c r="I7187" s="18"/>
      <c r="J7187" s="18"/>
    </row>
    <row r="7188" spans="6:10" x14ac:dyDescent="0.25">
      <c r="F7188" s="18"/>
      <c r="G7188" s="18"/>
      <c r="H7188" s="252"/>
      <c r="I7188" s="18"/>
      <c r="J7188" s="18"/>
    </row>
    <row r="7189" spans="6:10" x14ac:dyDescent="0.25">
      <c r="F7189" s="18"/>
      <c r="G7189" s="18"/>
      <c r="H7189" s="252"/>
      <c r="I7189" s="18"/>
      <c r="J7189" s="18"/>
    </row>
    <row r="7190" spans="6:10" x14ac:dyDescent="0.25">
      <c r="F7190" s="18"/>
      <c r="G7190" s="18"/>
      <c r="H7190" s="252"/>
      <c r="I7190" s="18"/>
      <c r="J7190" s="18"/>
    </row>
    <row r="7191" spans="6:10" x14ac:dyDescent="0.25">
      <c r="F7191" s="18"/>
      <c r="G7191" s="18"/>
      <c r="H7191" s="252"/>
      <c r="I7191" s="18"/>
      <c r="J7191" s="18"/>
    </row>
    <row r="7192" spans="6:10" x14ac:dyDescent="0.25">
      <c r="F7192" s="18"/>
      <c r="G7192" s="18"/>
      <c r="H7192" s="252"/>
      <c r="I7192" s="18"/>
      <c r="J7192" s="18"/>
    </row>
    <row r="7193" spans="6:10" x14ac:dyDescent="0.25">
      <c r="F7193" s="18"/>
      <c r="G7193" s="18"/>
      <c r="H7193" s="252"/>
      <c r="I7193" s="18"/>
      <c r="J7193" s="18"/>
    </row>
    <row r="7194" spans="6:10" x14ac:dyDescent="0.25">
      <c r="F7194" s="18"/>
      <c r="G7194" s="18"/>
      <c r="H7194" s="252"/>
      <c r="I7194" s="18"/>
      <c r="J7194" s="18"/>
    </row>
    <row r="7195" spans="6:10" x14ac:dyDescent="0.25">
      <c r="F7195" s="18"/>
      <c r="G7195" s="18"/>
      <c r="H7195" s="252"/>
      <c r="I7195" s="18"/>
      <c r="J7195" s="18"/>
    </row>
    <row r="7196" spans="6:10" x14ac:dyDescent="0.25">
      <c r="F7196" s="18"/>
      <c r="G7196" s="18"/>
      <c r="H7196" s="252"/>
      <c r="I7196" s="18"/>
      <c r="J7196" s="18"/>
    </row>
    <row r="7197" spans="6:10" x14ac:dyDescent="0.25">
      <c r="F7197" s="18"/>
      <c r="G7197" s="18"/>
      <c r="H7197" s="252"/>
      <c r="I7197" s="18"/>
      <c r="J7197" s="18"/>
    </row>
    <row r="7198" spans="6:10" x14ac:dyDescent="0.25">
      <c r="F7198" s="18"/>
      <c r="G7198" s="18"/>
      <c r="H7198" s="252"/>
      <c r="I7198" s="18"/>
      <c r="J7198" s="18"/>
    </row>
    <row r="7199" spans="6:10" x14ac:dyDescent="0.25">
      <c r="F7199" s="18"/>
      <c r="G7199" s="18"/>
      <c r="H7199" s="252"/>
      <c r="I7199" s="18"/>
      <c r="J7199" s="18"/>
    </row>
    <row r="7200" spans="6:10" x14ac:dyDescent="0.25">
      <c r="F7200" s="18"/>
      <c r="G7200" s="18"/>
      <c r="H7200" s="252"/>
      <c r="I7200" s="18"/>
      <c r="J7200" s="18"/>
    </row>
    <row r="7201" spans="6:10" x14ac:dyDescent="0.25">
      <c r="F7201" s="18"/>
      <c r="G7201" s="18"/>
      <c r="H7201" s="252"/>
      <c r="I7201" s="18"/>
      <c r="J7201" s="18"/>
    </row>
    <row r="7202" spans="6:10" x14ac:dyDescent="0.25">
      <c r="F7202" s="18"/>
      <c r="G7202" s="18"/>
      <c r="H7202" s="252"/>
      <c r="I7202" s="18"/>
      <c r="J7202" s="18"/>
    </row>
    <row r="7203" spans="6:10" x14ac:dyDescent="0.25">
      <c r="F7203" s="18"/>
      <c r="G7203" s="18"/>
      <c r="H7203" s="252"/>
      <c r="I7203" s="18"/>
      <c r="J7203" s="18"/>
    </row>
    <row r="7204" spans="6:10" x14ac:dyDescent="0.25">
      <c r="F7204" s="18"/>
      <c r="G7204" s="18"/>
      <c r="H7204" s="252"/>
      <c r="I7204" s="18"/>
      <c r="J7204" s="18"/>
    </row>
    <row r="7205" spans="6:10" x14ac:dyDescent="0.25">
      <c r="F7205" s="18"/>
      <c r="G7205" s="18"/>
      <c r="H7205" s="252"/>
      <c r="I7205" s="18"/>
      <c r="J7205" s="18"/>
    </row>
    <row r="7206" spans="6:10" x14ac:dyDescent="0.25">
      <c r="F7206" s="18"/>
      <c r="G7206" s="18"/>
      <c r="H7206" s="252"/>
      <c r="I7206" s="18"/>
      <c r="J7206" s="18"/>
    </row>
    <row r="7207" spans="6:10" x14ac:dyDescent="0.25">
      <c r="F7207" s="18"/>
      <c r="G7207" s="18"/>
      <c r="H7207" s="252"/>
      <c r="I7207" s="18"/>
      <c r="J7207" s="18"/>
    </row>
    <row r="7208" spans="6:10" x14ac:dyDescent="0.25">
      <c r="F7208" s="18"/>
      <c r="G7208" s="18"/>
      <c r="H7208" s="252"/>
      <c r="I7208" s="18"/>
      <c r="J7208" s="18"/>
    </row>
    <row r="7209" spans="6:10" x14ac:dyDescent="0.25">
      <c r="F7209" s="18"/>
      <c r="G7209" s="18"/>
      <c r="H7209" s="252"/>
      <c r="I7209" s="18"/>
      <c r="J7209" s="18"/>
    </row>
    <row r="7210" spans="6:10" x14ac:dyDescent="0.25">
      <c r="F7210" s="18"/>
      <c r="G7210" s="18"/>
      <c r="H7210" s="252"/>
      <c r="I7210" s="18"/>
      <c r="J7210" s="18"/>
    </row>
    <row r="7211" spans="6:10" x14ac:dyDescent="0.25">
      <c r="F7211" s="18"/>
      <c r="G7211" s="18"/>
      <c r="H7211" s="252"/>
      <c r="I7211" s="18"/>
      <c r="J7211" s="18"/>
    </row>
    <row r="7212" spans="6:10" x14ac:dyDescent="0.25">
      <c r="F7212" s="18"/>
      <c r="G7212" s="18"/>
      <c r="H7212" s="252"/>
      <c r="I7212" s="18"/>
      <c r="J7212" s="18"/>
    </row>
    <row r="7213" spans="6:10" x14ac:dyDescent="0.25">
      <c r="F7213" s="18"/>
      <c r="G7213" s="18"/>
      <c r="H7213" s="252"/>
      <c r="I7213" s="18"/>
      <c r="J7213" s="18"/>
    </row>
    <row r="7214" spans="6:10" x14ac:dyDescent="0.25">
      <c r="F7214" s="18"/>
      <c r="G7214" s="18"/>
      <c r="H7214" s="252"/>
      <c r="I7214" s="18"/>
      <c r="J7214" s="18"/>
    </row>
    <row r="7215" spans="6:10" x14ac:dyDescent="0.25">
      <c r="F7215" s="18"/>
      <c r="G7215" s="18"/>
      <c r="H7215" s="252"/>
      <c r="I7215" s="18"/>
      <c r="J7215" s="18"/>
    </row>
    <row r="7216" spans="6:10" x14ac:dyDescent="0.25">
      <c r="F7216" s="18"/>
      <c r="G7216" s="18"/>
      <c r="H7216" s="252"/>
      <c r="I7216" s="18"/>
      <c r="J7216" s="18"/>
    </row>
    <row r="7217" spans="6:10" x14ac:dyDescent="0.25">
      <c r="F7217" s="18"/>
      <c r="G7217" s="18"/>
      <c r="H7217" s="252"/>
      <c r="I7217" s="18"/>
      <c r="J7217" s="18"/>
    </row>
    <row r="7218" spans="6:10" x14ac:dyDescent="0.25">
      <c r="F7218" s="18"/>
      <c r="G7218" s="18"/>
      <c r="H7218" s="252"/>
      <c r="I7218" s="18"/>
      <c r="J7218" s="18"/>
    </row>
    <row r="7219" spans="6:10" x14ac:dyDescent="0.25">
      <c r="F7219" s="18"/>
      <c r="G7219" s="18"/>
      <c r="H7219" s="252"/>
      <c r="I7219" s="18"/>
      <c r="J7219" s="18"/>
    </row>
    <row r="7220" spans="6:10" x14ac:dyDescent="0.25">
      <c r="F7220" s="18"/>
      <c r="G7220" s="18"/>
      <c r="H7220" s="252"/>
      <c r="I7220" s="18"/>
      <c r="J7220" s="18"/>
    </row>
    <row r="7221" spans="6:10" x14ac:dyDescent="0.25">
      <c r="F7221" s="18"/>
      <c r="G7221" s="18"/>
      <c r="H7221" s="252"/>
      <c r="I7221" s="18"/>
      <c r="J7221" s="18"/>
    </row>
    <row r="7222" spans="6:10" x14ac:dyDescent="0.25">
      <c r="F7222" s="18"/>
      <c r="G7222" s="18"/>
      <c r="H7222" s="252"/>
      <c r="I7222" s="18"/>
      <c r="J7222" s="18"/>
    </row>
    <row r="7223" spans="6:10" x14ac:dyDescent="0.25">
      <c r="F7223" s="18"/>
      <c r="G7223" s="18"/>
      <c r="H7223" s="252"/>
      <c r="I7223" s="18"/>
      <c r="J7223" s="18"/>
    </row>
    <row r="7224" spans="6:10" x14ac:dyDescent="0.25">
      <c r="F7224" s="18"/>
      <c r="G7224" s="18"/>
      <c r="H7224" s="252"/>
      <c r="I7224" s="18"/>
      <c r="J7224" s="18"/>
    </row>
    <row r="7225" spans="6:10" x14ac:dyDescent="0.25">
      <c r="F7225" s="18"/>
      <c r="G7225" s="18"/>
      <c r="H7225" s="252"/>
      <c r="I7225" s="18"/>
      <c r="J7225" s="18"/>
    </row>
    <row r="7226" spans="6:10" x14ac:dyDescent="0.25">
      <c r="F7226" s="18"/>
      <c r="G7226" s="18"/>
      <c r="H7226" s="252"/>
      <c r="I7226" s="18"/>
      <c r="J7226" s="18"/>
    </row>
    <row r="7227" spans="6:10" x14ac:dyDescent="0.25">
      <c r="F7227" s="18"/>
      <c r="G7227" s="18"/>
      <c r="H7227" s="252"/>
      <c r="I7227" s="18"/>
      <c r="J7227" s="18"/>
    </row>
    <row r="7228" spans="6:10" x14ac:dyDescent="0.25">
      <c r="F7228" s="18"/>
      <c r="G7228" s="18"/>
      <c r="H7228" s="252"/>
      <c r="I7228" s="18"/>
      <c r="J7228" s="18"/>
    </row>
    <row r="7229" spans="6:10" x14ac:dyDescent="0.25">
      <c r="F7229" s="18"/>
      <c r="G7229" s="18"/>
      <c r="H7229" s="252"/>
      <c r="I7229" s="18"/>
      <c r="J7229" s="18"/>
    </row>
    <row r="7230" spans="6:10" x14ac:dyDescent="0.25">
      <c r="F7230" s="18"/>
      <c r="G7230" s="18"/>
      <c r="H7230" s="252"/>
      <c r="I7230" s="18"/>
      <c r="J7230" s="18"/>
    </row>
    <row r="7231" spans="6:10" x14ac:dyDescent="0.25">
      <c r="F7231" s="18"/>
      <c r="G7231" s="18"/>
      <c r="H7231" s="252"/>
      <c r="I7231" s="18"/>
      <c r="J7231" s="18"/>
    </row>
    <row r="7232" spans="6:10" x14ac:dyDescent="0.25">
      <c r="F7232" s="18"/>
      <c r="G7232" s="18"/>
      <c r="H7232" s="252"/>
      <c r="I7232" s="18"/>
      <c r="J7232" s="18"/>
    </row>
    <row r="7233" spans="6:10" x14ac:dyDescent="0.25">
      <c r="F7233" s="18"/>
      <c r="G7233" s="18"/>
      <c r="H7233" s="252"/>
      <c r="I7233" s="18"/>
      <c r="J7233" s="18"/>
    </row>
    <row r="7234" spans="6:10" x14ac:dyDescent="0.25">
      <c r="F7234" s="18"/>
      <c r="G7234" s="18"/>
      <c r="H7234" s="252"/>
      <c r="I7234" s="18"/>
      <c r="J7234" s="18"/>
    </row>
    <row r="7235" spans="6:10" x14ac:dyDescent="0.25">
      <c r="F7235" s="18"/>
      <c r="G7235" s="18"/>
      <c r="H7235" s="252"/>
      <c r="I7235" s="18"/>
      <c r="J7235" s="18"/>
    </row>
    <row r="7236" spans="6:10" x14ac:dyDescent="0.25">
      <c r="F7236" s="18"/>
      <c r="G7236" s="18"/>
      <c r="H7236" s="252"/>
      <c r="I7236" s="18"/>
      <c r="J7236" s="18"/>
    </row>
    <row r="7237" spans="6:10" x14ac:dyDescent="0.25">
      <c r="F7237" s="18"/>
      <c r="G7237" s="18"/>
      <c r="H7237" s="252"/>
      <c r="I7237" s="18"/>
      <c r="J7237" s="18"/>
    </row>
    <row r="7238" spans="6:10" x14ac:dyDescent="0.25">
      <c r="F7238" s="18"/>
      <c r="G7238" s="18"/>
      <c r="H7238" s="252"/>
      <c r="I7238" s="18"/>
      <c r="J7238" s="18"/>
    </row>
    <row r="7239" spans="6:10" x14ac:dyDescent="0.25">
      <c r="F7239" s="18"/>
      <c r="G7239" s="18"/>
      <c r="H7239" s="252"/>
      <c r="I7239" s="18"/>
      <c r="J7239" s="18"/>
    </row>
    <row r="7240" spans="6:10" x14ac:dyDescent="0.25">
      <c r="F7240" s="18"/>
      <c r="G7240" s="18"/>
      <c r="H7240" s="252"/>
      <c r="I7240" s="18"/>
      <c r="J7240" s="18"/>
    </row>
    <row r="7241" spans="6:10" x14ac:dyDescent="0.25">
      <c r="F7241" s="18"/>
      <c r="G7241" s="18"/>
      <c r="H7241" s="252"/>
      <c r="I7241" s="18"/>
      <c r="J7241" s="18"/>
    </row>
    <row r="7242" spans="6:10" x14ac:dyDescent="0.25">
      <c r="F7242" s="18"/>
      <c r="G7242" s="18"/>
      <c r="H7242" s="252"/>
      <c r="I7242" s="18"/>
      <c r="J7242" s="18"/>
    </row>
    <row r="7243" spans="6:10" x14ac:dyDescent="0.25">
      <c r="F7243" s="18"/>
      <c r="G7243" s="18"/>
      <c r="H7243" s="252"/>
      <c r="I7243" s="18"/>
      <c r="J7243" s="18"/>
    </row>
    <row r="7244" spans="6:10" x14ac:dyDescent="0.25">
      <c r="F7244" s="18"/>
      <c r="G7244" s="18"/>
      <c r="H7244" s="252"/>
      <c r="I7244" s="18"/>
      <c r="J7244" s="18"/>
    </row>
    <row r="7245" spans="6:10" x14ac:dyDescent="0.25">
      <c r="F7245" s="18"/>
      <c r="G7245" s="18"/>
      <c r="H7245" s="252"/>
      <c r="I7245" s="18"/>
      <c r="J7245" s="18"/>
    </row>
    <row r="7246" spans="6:10" x14ac:dyDescent="0.25">
      <c r="F7246" s="18"/>
      <c r="G7246" s="18"/>
      <c r="H7246" s="252"/>
      <c r="I7246" s="18"/>
      <c r="J7246" s="18"/>
    </row>
    <row r="7247" spans="6:10" x14ac:dyDescent="0.25">
      <c r="F7247" s="18"/>
      <c r="G7247" s="18"/>
      <c r="H7247" s="252"/>
      <c r="I7247" s="18"/>
      <c r="J7247" s="18"/>
    </row>
    <row r="7248" spans="6:10" x14ac:dyDescent="0.25">
      <c r="F7248" s="18"/>
      <c r="G7248" s="18"/>
      <c r="H7248" s="252"/>
      <c r="I7248" s="18"/>
      <c r="J7248" s="18"/>
    </row>
    <row r="7249" spans="6:10" x14ac:dyDescent="0.25">
      <c r="F7249" s="18"/>
      <c r="G7249" s="18"/>
      <c r="H7249" s="252"/>
      <c r="I7249" s="18"/>
      <c r="J7249" s="18"/>
    </row>
    <row r="7250" spans="6:10" x14ac:dyDescent="0.25">
      <c r="F7250" s="18"/>
      <c r="G7250" s="18"/>
      <c r="H7250" s="252"/>
      <c r="I7250" s="18"/>
      <c r="J7250" s="18"/>
    </row>
    <row r="7251" spans="6:10" x14ac:dyDescent="0.25">
      <c r="F7251" s="18"/>
      <c r="G7251" s="18"/>
      <c r="H7251" s="252"/>
      <c r="I7251" s="18"/>
      <c r="J7251" s="18"/>
    </row>
    <row r="7252" spans="6:10" x14ac:dyDescent="0.25">
      <c r="F7252" s="18"/>
      <c r="G7252" s="18"/>
      <c r="H7252" s="252"/>
      <c r="I7252" s="18"/>
      <c r="J7252" s="18"/>
    </row>
    <row r="7253" spans="6:10" x14ac:dyDescent="0.25">
      <c r="F7253" s="18"/>
      <c r="G7253" s="18"/>
      <c r="H7253" s="252"/>
      <c r="I7253" s="18"/>
      <c r="J7253" s="18"/>
    </row>
    <row r="7254" spans="6:10" x14ac:dyDescent="0.25">
      <c r="F7254" s="18"/>
      <c r="G7254" s="18"/>
      <c r="H7254" s="252"/>
      <c r="I7254" s="18"/>
      <c r="J7254" s="18"/>
    </row>
    <row r="7255" spans="6:10" x14ac:dyDescent="0.25">
      <c r="F7255" s="18"/>
      <c r="G7255" s="18"/>
      <c r="H7255" s="252"/>
      <c r="I7255" s="18"/>
      <c r="J7255" s="18"/>
    </row>
    <row r="7256" spans="6:10" x14ac:dyDescent="0.25">
      <c r="F7256" s="18"/>
      <c r="G7256" s="18"/>
      <c r="H7256" s="252"/>
      <c r="I7256" s="18"/>
      <c r="J7256" s="18"/>
    </row>
    <row r="7257" spans="6:10" x14ac:dyDescent="0.25">
      <c r="F7257" s="18"/>
      <c r="G7257" s="18"/>
      <c r="H7257" s="252"/>
      <c r="I7257" s="18"/>
      <c r="J7257" s="18"/>
    </row>
    <row r="7258" spans="6:10" x14ac:dyDescent="0.25">
      <c r="F7258" s="18"/>
      <c r="G7258" s="18"/>
      <c r="H7258" s="252"/>
      <c r="I7258" s="18"/>
      <c r="J7258" s="18"/>
    </row>
    <row r="7259" spans="6:10" x14ac:dyDescent="0.25">
      <c r="F7259" s="18"/>
      <c r="G7259" s="18"/>
      <c r="H7259" s="252"/>
      <c r="I7259" s="18"/>
      <c r="J7259" s="18"/>
    </row>
    <row r="7260" spans="6:10" x14ac:dyDescent="0.25">
      <c r="F7260" s="18"/>
      <c r="G7260" s="18"/>
      <c r="H7260" s="252"/>
      <c r="I7260" s="18"/>
      <c r="J7260" s="18"/>
    </row>
    <row r="7261" spans="6:10" x14ac:dyDescent="0.25">
      <c r="F7261" s="18"/>
      <c r="G7261" s="18"/>
      <c r="H7261" s="252"/>
      <c r="I7261" s="18"/>
      <c r="J7261" s="18"/>
    </row>
    <row r="7262" spans="6:10" x14ac:dyDescent="0.25">
      <c r="F7262" s="18"/>
      <c r="G7262" s="18"/>
      <c r="H7262" s="252"/>
      <c r="I7262" s="18"/>
      <c r="J7262" s="18"/>
    </row>
    <row r="7263" spans="6:10" x14ac:dyDescent="0.25">
      <c r="F7263" s="18"/>
      <c r="G7263" s="18"/>
      <c r="H7263" s="252"/>
      <c r="I7263" s="18"/>
      <c r="J7263" s="18"/>
    </row>
    <row r="7264" spans="6:10" x14ac:dyDescent="0.25">
      <c r="F7264" s="18"/>
      <c r="G7264" s="18"/>
      <c r="H7264" s="252"/>
      <c r="I7264" s="18"/>
      <c r="J7264" s="18"/>
    </row>
    <row r="7265" spans="6:10" x14ac:dyDescent="0.25">
      <c r="F7265" s="18"/>
      <c r="G7265" s="18"/>
      <c r="H7265" s="252"/>
      <c r="I7265" s="18"/>
      <c r="J7265" s="18"/>
    </row>
    <row r="7266" spans="6:10" x14ac:dyDescent="0.25">
      <c r="F7266" s="18"/>
      <c r="G7266" s="18"/>
      <c r="H7266" s="252"/>
      <c r="I7266" s="18"/>
      <c r="J7266" s="18"/>
    </row>
    <row r="7267" spans="6:10" x14ac:dyDescent="0.25">
      <c r="F7267" s="18"/>
      <c r="G7267" s="18"/>
      <c r="H7267" s="252"/>
      <c r="I7267" s="18"/>
      <c r="J7267" s="18"/>
    </row>
    <row r="7268" spans="6:10" x14ac:dyDescent="0.25">
      <c r="F7268" s="18"/>
      <c r="G7268" s="18"/>
      <c r="H7268" s="252"/>
      <c r="I7268" s="18"/>
      <c r="J7268" s="18"/>
    </row>
    <row r="7269" spans="6:10" x14ac:dyDescent="0.25">
      <c r="F7269" s="18"/>
      <c r="G7269" s="18"/>
      <c r="H7269" s="252"/>
      <c r="I7269" s="18"/>
      <c r="J7269" s="18"/>
    </row>
    <row r="7270" spans="6:10" x14ac:dyDescent="0.25">
      <c r="F7270" s="18"/>
      <c r="G7270" s="18"/>
      <c r="H7270" s="252"/>
      <c r="I7270" s="18"/>
      <c r="J7270" s="18"/>
    </row>
    <row r="7271" spans="6:10" x14ac:dyDescent="0.25">
      <c r="F7271" s="18"/>
      <c r="G7271" s="18"/>
      <c r="H7271" s="252"/>
      <c r="I7271" s="18"/>
      <c r="J7271" s="18"/>
    </row>
    <row r="7272" spans="6:10" x14ac:dyDescent="0.25">
      <c r="F7272" s="18"/>
      <c r="G7272" s="18"/>
      <c r="H7272" s="252"/>
      <c r="I7272" s="18"/>
      <c r="J7272" s="18"/>
    </row>
    <row r="7273" spans="6:10" x14ac:dyDescent="0.25">
      <c r="F7273" s="18"/>
      <c r="G7273" s="18"/>
      <c r="H7273" s="252"/>
      <c r="I7273" s="18"/>
      <c r="J7273" s="18"/>
    </row>
    <row r="7274" spans="6:10" x14ac:dyDescent="0.25">
      <c r="F7274" s="18"/>
      <c r="G7274" s="18"/>
      <c r="H7274" s="252"/>
      <c r="I7274" s="18"/>
      <c r="J7274" s="18"/>
    </row>
    <row r="7275" spans="6:10" x14ac:dyDescent="0.25">
      <c r="F7275" s="18"/>
      <c r="G7275" s="18"/>
      <c r="H7275" s="252"/>
      <c r="I7275" s="18"/>
      <c r="J7275" s="18"/>
    </row>
    <row r="7276" spans="6:10" x14ac:dyDescent="0.25">
      <c r="F7276" s="18"/>
      <c r="G7276" s="18"/>
      <c r="H7276" s="252"/>
      <c r="I7276" s="18"/>
      <c r="J7276" s="18"/>
    </row>
    <row r="7277" spans="6:10" x14ac:dyDescent="0.25">
      <c r="F7277" s="18"/>
      <c r="G7277" s="18"/>
      <c r="H7277" s="252"/>
      <c r="I7277" s="18"/>
      <c r="J7277" s="18"/>
    </row>
    <row r="7278" spans="6:10" x14ac:dyDescent="0.25">
      <c r="F7278" s="18"/>
      <c r="G7278" s="18"/>
      <c r="H7278" s="252"/>
      <c r="I7278" s="18"/>
      <c r="J7278" s="18"/>
    </row>
    <row r="7279" spans="6:10" x14ac:dyDescent="0.25">
      <c r="F7279" s="18"/>
      <c r="G7279" s="18"/>
      <c r="H7279" s="252"/>
      <c r="I7279" s="18"/>
      <c r="J7279" s="18"/>
    </row>
    <row r="7280" spans="6:10" x14ac:dyDescent="0.25">
      <c r="F7280" s="18"/>
      <c r="G7280" s="18"/>
      <c r="H7280" s="252"/>
      <c r="I7280" s="18"/>
      <c r="J7280" s="18"/>
    </row>
    <row r="7281" spans="6:10" x14ac:dyDescent="0.25">
      <c r="F7281" s="18"/>
      <c r="G7281" s="18"/>
      <c r="H7281" s="252"/>
      <c r="I7281" s="18"/>
      <c r="J7281" s="18"/>
    </row>
    <row r="7282" spans="6:10" x14ac:dyDescent="0.25">
      <c r="F7282" s="18"/>
      <c r="G7282" s="18"/>
      <c r="H7282" s="252"/>
      <c r="I7282" s="18"/>
      <c r="J7282" s="18"/>
    </row>
    <row r="7283" spans="6:10" x14ac:dyDescent="0.25">
      <c r="F7283" s="18"/>
      <c r="G7283" s="18"/>
      <c r="H7283" s="252"/>
      <c r="I7283" s="18"/>
      <c r="J7283" s="18"/>
    </row>
    <row r="7284" spans="6:10" x14ac:dyDescent="0.25">
      <c r="F7284" s="18"/>
      <c r="G7284" s="18"/>
      <c r="H7284" s="252"/>
      <c r="I7284" s="18"/>
      <c r="J7284" s="18"/>
    </row>
    <row r="7285" spans="6:10" x14ac:dyDescent="0.25">
      <c r="F7285" s="18"/>
      <c r="G7285" s="18"/>
      <c r="H7285" s="252"/>
      <c r="I7285" s="18"/>
      <c r="J7285" s="18"/>
    </row>
    <row r="7286" spans="6:10" x14ac:dyDescent="0.25">
      <c r="F7286" s="18"/>
      <c r="G7286" s="18"/>
      <c r="H7286" s="252"/>
      <c r="I7286" s="18"/>
      <c r="J7286" s="18"/>
    </row>
    <row r="7287" spans="6:10" x14ac:dyDescent="0.25">
      <c r="F7287" s="18"/>
      <c r="G7287" s="18"/>
      <c r="H7287" s="252"/>
      <c r="I7287" s="18"/>
      <c r="J7287" s="18"/>
    </row>
    <row r="7288" spans="6:10" x14ac:dyDescent="0.25">
      <c r="F7288" s="18"/>
      <c r="G7288" s="18"/>
      <c r="H7288" s="252"/>
      <c r="I7288" s="18"/>
      <c r="J7288" s="18"/>
    </row>
    <row r="7289" spans="6:10" x14ac:dyDescent="0.25">
      <c r="F7289" s="18"/>
      <c r="G7289" s="18"/>
      <c r="H7289" s="252"/>
      <c r="I7289" s="18"/>
      <c r="J7289" s="18"/>
    </row>
    <row r="7290" spans="6:10" x14ac:dyDescent="0.25">
      <c r="F7290" s="18"/>
      <c r="G7290" s="18"/>
      <c r="H7290" s="252"/>
      <c r="I7290" s="18"/>
      <c r="J7290" s="18"/>
    </row>
    <row r="7291" spans="6:10" x14ac:dyDescent="0.25">
      <c r="F7291" s="18"/>
      <c r="G7291" s="18"/>
      <c r="H7291" s="252"/>
      <c r="I7291" s="18"/>
      <c r="J7291" s="18"/>
    </row>
    <row r="7292" spans="6:10" x14ac:dyDescent="0.25">
      <c r="F7292" s="18"/>
      <c r="G7292" s="18"/>
      <c r="H7292" s="252"/>
      <c r="I7292" s="18"/>
      <c r="J7292" s="18"/>
    </row>
    <row r="7293" spans="6:10" x14ac:dyDescent="0.25">
      <c r="F7293" s="18"/>
      <c r="G7293" s="18"/>
      <c r="H7293" s="252"/>
      <c r="I7293" s="18"/>
      <c r="J7293" s="18"/>
    </row>
    <row r="7294" spans="6:10" x14ac:dyDescent="0.25">
      <c r="F7294" s="18"/>
      <c r="G7294" s="18"/>
      <c r="H7294" s="252"/>
      <c r="I7294" s="18"/>
      <c r="J7294" s="18"/>
    </row>
    <row r="7295" spans="6:10" x14ac:dyDescent="0.25">
      <c r="F7295" s="18"/>
      <c r="G7295" s="18"/>
      <c r="H7295" s="252"/>
      <c r="I7295" s="18"/>
      <c r="J7295" s="18"/>
    </row>
    <row r="7296" spans="6:10" x14ac:dyDescent="0.25">
      <c r="F7296" s="18"/>
      <c r="G7296" s="18"/>
      <c r="H7296" s="252"/>
      <c r="I7296" s="18"/>
      <c r="J7296" s="18"/>
    </row>
    <row r="7297" spans="6:10" x14ac:dyDescent="0.25">
      <c r="F7297" s="18"/>
      <c r="G7297" s="18"/>
      <c r="H7297" s="252"/>
      <c r="I7297" s="18"/>
      <c r="J7297" s="18"/>
    </row>
    <row r="7298" spans="6:10" x14ac:dyDescent="0.25">
      <c r="F7298" s="18"/>
      <c r="G7298" s="18"/>
      <c r="H7298" s="252"/>
      <c r="I7298" s="18"/>
      <c r="J7298" s="18"/>
    </row>
    <row r="7299" spans="6:10" x14ac:dyDescent="0.25">
      <c r="F7299" s="18"/>
      <c r="G7299" s="18"/>
      <c r="H7299" s="252"/>
      <c r="I7299" s="18"/>
      <c r="J7299" s="18"/>
    </row>
    <row r="7300" spans="6:10" x14ac:dyDescent="0.25">
      <c r="F7300" s="18"/>
      <c r="G7300" s="18"/>
      <c r="H7300" s="252"/>
      <c r="I7300" s="18"/>
      <c r="J7300" s="18"/>
    </row>
    <row r="7301" spans="6:10" x14ac:dyDescent="0.25">
      <c r="F7301" s="18"/>
      <c r="G7301" s="18"/>
      <c r="H7301" s="252"/>
      <c r="I7301" s="18"/>
      <c r="J7301" s="18"/>
    </row>
    <row r="7302" spans="6:10" x14ac:dyDescent="0.25">
      <c r="F7302" s="18"/>
      <c r="G7302" s="18"/>
      <c r="H7302" s="252"/>
      <c r="I7302" s="18"/>
      <c r="J7302" s="18"/>
    </row>
    <row r="7303" spans="6:10" x14ac:dyDescent="0.25">
      <c r="F7303" s="18"/>
      <c r="G7303" s="18"/>
      <c r="H7303" s="252"/>
      <c r="I7303" s="18"/>
      <c r="J7303" s="18"/>
    </row>
    <row r="7304" spans="6:10" x14ac:dyDescent="0.25">
      <c r="F7304" s="18"/>
      <c r="G7304" s="18"/>
      <c r="H7304" s="252"/>
      <c r="I7304" s="18"/>
      <c r="J7304" s="18"/>
    </row>
    <row r="7305" spans="6:10" x14ac:dyDescent="0.25">
      <c r="F7305" s="18"/>
      <c r="G7305" s="18"/>
      <c r="H7305" s="252"/>
      <c r="I7305" s="18"/>
      <c r="J7305" s="18"/>
    </row>
    <row r="7306" spans="6:10" x14ac:dyDescent="0.25">
      <c r="F7306" s="18"/>
      <c r="G7306" s="18"/>
      <c r="H7306" s="252"/>
      <c r="I7306" s="18"/>
      <c r="J7306" s="18"/>
    </row>
    <row r="7307" spans="6:10" x14ac:dyDescent="0.25">
      <c r="F7307" s="18"/>
      <c r="G7307" s="18"/>
      <c r="H7307" s="252"/>
      <c r="I7307" s="18"/>
      <c r="J7307" s="18"/>
    </row>
    <row r="7308" spans="6:10" x14ac:dyDescent="0.25">
      <c r="F7308" s="18"/>
      <c r="G7308" s="18"/>
      <c r="H7308" s="252"/>
      <c r="I7308" s="18"/>
      <c r="J7308" s="18"/>
    </row>
    <row r="7309" spans="6:10" x14ac:dyDescent="0.25">
      <c r="F7309" s="18"/>
      <c r="G7309" s="18"/>
      <c r="H7309" s="252"/>
      <c r="I7309" s="18"/>
      <c r="J7309" s="18"/>
    </row>
    <row r="7310" spans="6:10" x14ac:dyDescent="0.25">
      <c r="F7310" s="18"/>
      <c r="G7310" s="18"/>
      <c r="H7310" s="252"/>
      <c r="I7310" s="18"/>
      <c r="J7310" s="18"/>
    </row>
    <row r="7311" spans="6:10" x14ac:dyDescent="0.25">
      <c r="F7311" s="18"/>
      <c r="G7311" s="18"/>
      <c r="H7311" s="252"/>
      <c r="I7311" s="18"/>
      <c r="J7311" s="18"/>
    </row>
    <row r="7312" spans="6:10" x14ac:dyDescent="0.25">
      <c r="F7312" s="18"/>
      <c r="G7312" s="18"/>
      <c r="H7312" s="252"/>
      <c r="I7312" s="18"/>
      <c r="J7312" s="18"/>
    </row>
    <row r="7313" spans="6:10" x14ac:dyDescent="0.25">
      <c r="F7313" s="18"/>
      <c r="G7313" s="18"/>
      <c r="H7313" s="252"/>
      <c r="I7313" s="18"/>
      <c r="J7313" s="18"/>
    </row>
    <row r="7314" spans="6:10" x14ac:dyDescent="0.25">
      <c r="F7314" s="18"/>
      <c r="G7314" s="18"/>
      <c r="H7314" s="252"/>
      <c r="I7314" s="18"/>
      <c r="J7314" s="18"/>
    </row>
    <row r="7315" spans="6:10" x14ac:dyDescent="0.25">
      <c r="F7315" s="18"/>
      <c r="G7315" s="18"/>
      <c r="H7315" s="252"/>
      <c r="I7315" s="18"/>
      <c r="J7315" s="18"/>
    </row>
    <row r="7316" spans="6:10" x14ac:dyDescent="0.25">
      <c r="F7316" s="18"/>
      <c r="G7316" s="18"/>
      <c r="H7316" s="252"/>
      <c r="I7316" s="18"/>
      <c r="J7316" s="18"/>
    </row>
    <row r="7317" spans="6:10" x14ac:dyDescent="0.25">
      <c r="F7317" s="18"/>
      <c r="G7317" s="18"/>
      <c r="H7317" s="252"/>
      <c r="I7317" s="18"/>
      <c r="J7317" s="18"/>
    </row>
    <row r="7318" spans="6:10" x14ac:dyDescent="0.25">
      <c r="F7318" s="18"/>
      <c r="G7318" s="18"/>
      <c r="H7318" s="252"/>
      <c r="I7318" s="18"/>
      <c r="J7318" s="18"/>
    </row>
    <row r="7319" spans="6:10" x14ac:dyDescent="0.25">
      <c r="F7319" s="18"/>
      <c r="G7319" s="18"/>
      <c r="H7319" s="252"/>
      <c r="I7319" s="18"/>
      <c r="J7319" s="18"/>
    </row>
    <row r="7320" spans="6:10" x14ac:dyDescent="0.25">
      <c r="F7320" s="18"/>
      <c r="G7320" s="18"/>
      <c r="H7320" s="252"/>
      <c r="I7320" s="18"/>
      <c r="J7320" s="18"/>
    </row>
    <row r="7321" spans="6:10" x14ac:dyDescent="0.25">
      <c r="F7321" s="18"/>
      <c r="G7321" s="18"/>
      <c r="H7321" s="252"/>
      <c r="I7321" s="18"/>
      <c r="J7321" s="18"/>
    </row>
    <row r="7322" spans="6:10" x14ac:dyDescent="0.25">
      <c r="F7322" s="18"/>
      <c r="G7322" s="18"/>
      <c r="H7322" s="252"/>
      <c r="I7322" s="18"/>
      <c r="J7322" s="18"/>
    </row>
    <row r="7323" spans="6:10" x14ac:dyDescent="0.25">
      <c r="F7323" s="18"/>
      <c r="G7323" s="18"/>
      <c r="H7323" s="252"/>
      <c r="I7323" s="18"/>
      <c r="J7323" s="18"/>
    </row>
    <row r="7324" spans="6:10" x14ac:dyDescent="0.25">
      <c r="F7324" s="18"/>
      <c r="G7324" s="18"/>
      <c r="H7324" s="252"/>
      <c r="I7324" s="18"/>
      <c r="J7324" s="18"/>
    </row>
    <row r="7325" spans="6:10" x14ac:dyDescent="0.25">
      <c r="F7325" s="18"/>
      <c r="G7325" s="18"/>
      <c r="H7325" s="252"/>
      <c r="I7325" s="18"/>
      <c r="J7325" s="18"/>
    </row>
    <row r="7326" spans="6:10" x14ac:dyDescent="0.25">
      <c r="F7326" s="18"/>
      <c r="G7326" s="18"/>
      <c r="H7326" s="252"/>
      <c r="I7326" s="18"/>
      <c r="J7326" s="18"/>
    </row>
    <row r="7327" spans="6:10" x14ac:dyDescent="0.25">
      <c r="F7327" s="18"/>
      <c r="G7327" s="18"/>
      <c r="H7327" s="252"/>
      <c r="I7327" s="18"/>
      <c r="J7327" s="18"/>
    </row>
    <row r="7328" spans="6:10" x14ac:dyDescent="0.25">
      <c r="F7328" s="18"/>
      <c r="G7328" s="18"/>
      <c r="H7328" s="252"/>
      <c r="I7328" s="18"/>
      <c r="J7328" s="18"/>
    </row>
    <row r="7329" spans="6:10" x14ac:dyDescent="0.25">
      <c r="F7329" s="18"/>
      <c r="G7329" s="18"/>
      <c r="H7329" s="252"/>
      <c r="I7329" s="18"/>
      <c r="J7329" s="18"/>
    </row>
    <row r="7330" spans="6:10" x14ac:dyDescent="0.25">
      <c r="F7330" s="18"/>
      <c r="G7330" s="18"/>
      <c r="H7330" s="252"/>
      <c r="I7330" s="18"/>
      <c r="J7330" s="18"/>
    </row>
    <row r="7331" spans="6:10" x14ac:dyDescent="0.25">
      <c r="F7331" s="18"/>
      <c r="G7331" s="18"/>
      <c r="H7331" s="252"/>
      <c r="I7331" s="18"/>
      <c r="J7331" s="18"/>
    </row>
    <row r="7332" spans="6:10" x14ac:dyDescent="0.25">
      <c r="F7332" s="18"/>
      <c r="G7332" s="18"/>
      <c r="H7332" s="252"/>
      <c r="I7332" s="18"/>
      <c r="J7332" s="18"/>
    </row>
    <row r="7333" spans="6:10" x14ac:dyDescent="0.25">
      <c r="F7333" s="18"/>
      <c r="G7333" s="18"/>
      <c r="H7333" s="252"/>
      <c r="I7333" s="18"/>
      <c r="J7333" s="18"/>
    </row>
    <row r="7334" spans="6:10" x14ac:dyDescent="0.25">
      <c r="F7334" s="18"/>
      <c r="G7334" s="18"/>
      <c r="H7334" s="252"/>
      <c r="I7334" s="18"/>
      <c r="J7334" s="18"/>
    </row>
    <row r="7335" spans="6:10" x14ac:dyDescent="0.25">
      <c r="F7335" s="18"/>
      <c r="G7335" s="18"/>
      <c r="H7335" s="252"/>
      <c r="I7335" s="18"/>
      <c r="J7335" s="18"/>
    </row>
    <row r="7336" spans="6:10" x14ac:dyDescent="0.25">
      <c r="F7336" s="18"/>
      <c r="G7336" s="18"/>
      <c r="H7336" s="252"/>
      <c r="I7336" s="18"/>
      <c r="J7336" s="18"/>
    </row>
    <row r="7337" spans="6:10" x14ac:dyDescent="0.25">
      <c r="F7337" s="18"/>
      <c r="G7337" s="18"/>
      <c r="H7337" s="252"/>
      <c r="I7337" s="18"/>
      <c r="J7337" s="18"/>
    </row>
    <row r="7338" spans="6:10" x14ac:dyDescent="0.25">
      <c r="F7338" s="18"/>
      <c r="G7338" s="18"/>
      <c r="H7338" s="252"/>
      <c r="I7338" s="18"/>
      <c r="J7338" s="18"/>
    </row>
    <row r="7339" spans="6:10" x14ac:dyDescent="0.25">
      <c r="F7339" s="18"/>
      <c r="G7339" s="18"/>
      <c r="H7339" s="252"/>
      <c r="I7339" s="18"/>
      <c r="J7339" s="18"/>
    </row>
    <row r="7340" spans="6:10" x14ac:dyDescent="0.25">
      <c r="F7340" s="18"/>
      <c r="G7340" s="18"/>
      <c r="H7340" s="252"/>
      <c r="I7340" s="18"/>
      <c r="J7340" s="18"/>
    </row>
    <row r="7341" spans="6:10" x14ac:dyDescent="0.25">
      <c r="F7341" s="18"/>
      <c r="G7341" s="18"/>
      <c r="H7341" s="252"/>
      <c r="I7341" s="18"/>
      <c r="J7341" s="18"/>
    </row>
    <row r="7342" spans="6:10" x14ac:dyDescent="0.25">
      <c r="F7342" s="18"/>
      <c r="G7342" s="18"/>
      <c r="H7342" s="252"/>
      <c r="I7342" s="18"/>
      <c r="J7342" s="18"/>
    </row>
    <row r="7343" spans="6:10" x14ac:dyDescent="0.25">
      <c r="F7343" s="18"/>
      <c r="G7343" s="18"/>
      <c r="H7343" s="252"/>
      <c r="I7343" s="18"/>
      <c r="J7343" s="18"/>
    </row>
    <row r="7344" spans="6:10" x14ac:dyDescent="0.25">
      <c r="F7344" s="18"/>
      <c r="G7344" s="18"/>
      <c r="H7344" s="252"/>
      <c r="I7344" s="18"/>
      <c r="J7344" s="18"/>
    </row>
    <row r="7345" spans="6:10" x14ac:dyDescent="0.25">
      <c r="F7345" s="18"/>
      <c r="G7345" s="18"/>
      <c r="H7345" s="252"/>
      <c r="I7345" s="18"/>
      <c r="J7345" s="18"/>
    </row>
    <row r="7346" spans="6:10" x14ac:dyDescent="0.25">
      <c r="F7346" s="18"/>
      <c r="G7346" s="18"/>
      <c r="H7346" s="252"/>
      <c r="I7346" s="18"/>
      <c r="J7346" s="18"/>
    </row>
    <row r="7347" spans="6:10" x14ac:dyDescent="0.25">
      <c r="F7347" s="18"/>
      <c r="G7347" s="18"/>
      <c r="H7347" s="252"/>
      <c r="I7347" s="18"/>
      <c r="J7347" s="18"/>
    </row>
    <row r="7348" spans="6:10" x14ac:dyDescent="0.25">
      <c r="F7348" s="18"/>
      <c r="G7348" s="18"/>
      <c r="H7348" s="252"/>
      <c r="I7348" s="18"/>
      <c r="J7348" s="18"/>
    </row>
    <row r="7349" spans="6:10" x14ac:dyDescent="0.25">
      <c r="F7349" s="18"/>
      <c r="G7349" s="18"/>
      <c r="H7349" s="252"/>
      <c r="I7349" s="18"/>
      <c r="J7349" s="18"/>
    </row>
    <row r="7350" spans="6:10" x14ac:dyDescent="0.25">
      <c r="F7350" s="18"/>
      <c r="G7350" s="18"/>
      <c r="H7350" s="252"/>
      <c r="I7350" s="18"/>
      <c r="J7350" s="18"/>
    </row>
    <row r="7351" spans="6:10" x14ac:dyDescent="0.25">
      <c r="F7351" s="18"/>
      <c r="G7351" s="18"/>
      <c r="H7351" s="252"/>
      <c r="I7351" s="18"/>
      <c r="J7351" s="18"/>
    </row>
    <row r="7352" spans="6:10" x14ac:dyDescent="0.25">
      <c r="F7352" s="18"/>
      <c r="G7352" s="18"/>
      <c r="H7352" s="252"/>
      <c r="I7352" s="18"/>
      <c r="J7352" s="18"/>
    </row>
    <row r="7353" spans="6:10" x14ac:dyDescent="0.25">
      <c r="F7353" s="18"/>
      <c r="G7353" s="18"/>
      <c r="H7353" s="252"/>
      <c r="I7353" s="18"/>
      <c r="J7353" s="18"/>
    </row>
    <row r="7354" spans="6:10" x14ac:dyDescent="0.25">
      <c r="F7354" s="18"/>
      <c r="G7354" s="18"/>
      <c r="H7354" s="252"/>
      <c r="I7354" s="18"/>
      <c r="J7354" s="18"/>
    </row>
    <row r="7355" spans="6:10" x14ac:dyDescent="0.25">
      <c r="F7355" s="18"/>
      <c r="G7355" s="18"/>
      <c r="H7355" s="252"/>
      <c r="I7355" s="18"/>
      <c r="J7355" s="18"/>
    </row>
    <row r="7356" spans="6:10" x14ac:dyDescent="0.25">
      <c r="F7356" s="18"/>
      <c r="G7356" s="18"/>
      <c r="H7356" s="252"/>
      <c r="I7356" s="18"/>
      <c r="J7356" s="18"/>
    </row>
    <row r="7357" spans="6:10" x14ac:dyDescent="0.25">
      <c r="F7357" s="18"/>
      <c r="G7357" s="18"/>
      <c r="H7357" s="252"/>
      <c r="I7357" s="18"/>
      <c r="J7357" s="18"/>
    </row>
    <row r="7358" spans="6:10" x14ac:dyDescent="0.25">
      <c r="F7358" s="18"/>
      <c r="G7358" s="18"/>
      <c r="H7358" s="252"/>
      <c r="I7358" s="18"/>
      <c r="J7358" s="18"/>
    </row>
    <row r="7359" spans="6:10" x14ac:dyDescent="0.25">
      <c r="F7359" s="18"/>
      <c r="G7359" s="18"/>
      <c r="H7359" s="252"/>
      <c r="I7359" s="18"/>
      <c r="J7359" s="18"/>
    </row>
    <row r="7360" spans="6:10" x14ac:dyDescent="0.25">
      <c r="F7360" s="18"/>
      <c r="G7360" s="18"/>
      <c r="H7360" s="252"/>
      <c r="I7360" s="18"/>
      <c r="J7360" s="18"/>
    </row>
    <row r="7361" spans="6:10" x14ac:dyDescent="0.25">
      <c r="F7361" s="18"/>
      <c r="G7361" s="18"/>
      <c r="H7361" s="252"/>
      <c r="I7361" s="18"/>
      <c r="J7361" s="18"/>
    </row>
    <row r="7362" spans="6:10" x14ac:dyDescent="0.25">
      <c r="F7362" s="18"/>
      <c r="G7362" s="18"/>
      <c r="H7362" s="252"/>
      <c r="I7362" s="18"/>
      <c r="J7362" s="18"/>
    </row>
    <row r="7363" spans="6:10" x14ac:dyDescent="0.25">
      <c r="F7363" s="18"/>
      <c r="G7363" s="18"/>
      <c r="H7363" s="252"/>
      <c r="I7363" s="18"/>
      <c r="J7363" s="18"/>
    </row>
    <row r="7364" spans="6:10" x14ac:dyDescent="0.25">
      <c r="F7364" s="18"/>
      <c r="G7364" s="18"/>
      <c r="H7364" s="252"/>
      <c r="I7364" s="18"/>
      <c r="J7364" s="18"/>
    </row>
    <row r="7365" spans="6:10" x14ac:dyDescent="0.25">
      <c r="F7365" s="18"/>
      <c r="G7365" s="18"/>
      <c r="H7365" s="252"/>
      <c r="I7365" s="18"/>
      <c r="J7365" s="18"/>
    </row>
    <row r="7366" spans="6:10" x14ac:dyDescent="0.25">
      <c r="F7366" s="18"/>
      <c r="G7366" s="18"/>
      <c r="H7366" s="252"/>
      <c r="I7366" s="18"/>
      <c r="J7366" s="18"/>
    </row>
    <row r="7367" spans="6:10" x14ac:dyDescent="0.25">
      <c r="F7367" s="18"/>
      <c r="G7367" s="18"/>
      <c r="H7367" s="252"/>
      <c r="I7367" s="18"/>
      <c r="J7367" s="18"/>
    </row>
    <row r="7368" spans="6:10" x14ac:dyDescent="0.25">
      <c r="F7368" s="18"/>
      <c r="G7368" s="18"/>
      <c r="H7368" s="252"/>
      <c r="I7368" s="18"/>
      <c r="J7368" s="18"/>
    </row>
    <row r="7369" spans="6:10" x14ac:dyDescent="0.25">
      <c r="F7369" s="18"/>
      <c r="G7369" s="18"/>
      <c r="H7369" s="252"/>
      <c r="I7369" s="18"/>
      <c r="J7369" s="18"/>
    </row>
    <row r="7370" spans="6:10" x14ac:dyDescent="0.25">
      <c r="F7370" s="18"/>
      <c r="G7370" s="18"/>
      <c r="H7370" s="252"/>
      <c r="I7370" s="18"/>
      <c r="J7370" s="18"/>
    </row>
    <row r="7371" spans="6:10" x14ac:dyDescent="0.25">
      <c r="F7371" s="18"/>
      <c r="G7371" s="18"/>
      <c r="H7371" s="252"/>
      <c r="I7371" s="18"/>
      <c r="J7371" s="18"/>
    </row>
    <row r="7372" spans="6:10" x14ac:dyDescent="0.25">
      <c r="F7372" s="18"/>
      <c r="G7372" s="18"/>
      <c r="H7372" s="252"/>
      <c r="I7372" s="18"/>
      <c r="J7372" s="18"/>
    </row>
    <row r="7373" spans="6:10" x14ac:dyDescent="0.25">
      <c r="F7373" s="18"/>
      <c r="G7373" s="18"/>
      <c r="H7373" s="252"/>
      <c r="I7373" s="18"/>
      <c r="J7373" s="18"/>
    </row>
    <row r="7374" spans="6:10" x14ac:dyDescent="0.25">
      <c r="F7374" s="18"/>
      <c r="G7374" s="18"/>
      <c r="H7374" s="252"/>
      <c r="I7374" s="18"/>
      <c r="J7374" s="18"/>
    </row>
    <row r="7375" spans="6:10" x14ac:dyDescent="0.25">
      <c r="F7375" s="18"/>
      <c r="G7375" s="18"/>
      <c r="H7375" s="252"/>
      <c r="I7375" s="18"/>
      <c r="J7375" s="18"/>
    </row>
    <row r="7376" spans="6:10" x14ac:dyDescent="0.25">
      <c r="F7376" s="18"/>
      <c r="G7376" s="18"/>
      <c r="H7376" s="252"/>
      <c r="I7376" s="18"/>
      <c r="J7376" s="18"/>
    </row>
    <row r="7377" spans="6:10" x14ac:dyDescent="0.25">
      <c r="F7377" s="18"/>
      <c r="G7377" s="18"/>
      <c r="H7377" s="252"/>
      <c r="I7377" s="18"/>
      <c r="J7377" s="18"/>
    </row>
    <row r="7378" spans="6:10" x14ac:dyDescent="0.25">
      <c r="F7378" s="18"/>
      <c r="G7378" s="18"/>
      <c r="H7378" s="252"/>
      <c r="I7378" s="18"/>
      <c r="J7378" s="18"/>
    </row>
    <row r="7379" spans="6:10" x14ac:dyDescent="0.25">
      <c r="F7379" s="18"/>
      <c r="G7379" s="18"/>
      <c r="H7379" s="252"/>
      <c r="I7379" s="18"/>
      <c r="J7379" s="18"/>
    </row>
    <row r="7380" spans="6:10" x14ac:dyDescent="0.25">
      <c r="F7380" s="18"/>
      <c r="G7380" s="18"/>
      <c r="H7380" s="252"/>
      <c r="I7380" s="18"/>
      <c r="J7380" s="18"/>
    </row>
    <row r="7381" spans="6:10" x14ac:dyDescent="0.25">
      <c r="F7381" s="18"/>
      <c r="G7381" s="18"/>
      <c r="H7381" s="252"/>
      <c r="I7381" s="18"/>
      <c r="J7381" s="18"/>
    </row>
    <row r="7382" spans="6:10" x14ac:dyDescent="0.25">
      <c r="F7382" s="18"/>
      <c r="G7382" s="18"/>
      <c r="H7382" s="252"/>
      <c r="I7382" s="18"/>
      <c r="J7382" s="18"/>
    </row>
    <row r="7383" spans="6:10" x14ac:dyDescent="0.25">
      <c r="F7383" s="18"/>
      <c r="G7383" s="18"/>
      <c r="H7383" s="252"/>
      <c r="I7383" s="18"/>
      <c r="J7383" s="18"/>
    </row>
    <row r="7384" spans="6:10" x14ac:dyDescent="0.25">
      <c r="F7384" s="18"/>
      <c r="G7384" s="18"/>
      <c r="H7384" s="252"/>
      <c r="I7384" s="18"/>
      <c r="J7384" s="18"/>
    </row>
    <row r="7385" spans="6:10" x14ac:dyDescent="0.25">
      <c r="F7385" s="18"/>
      <c r="G7385" s="18"/>
      <c r="H7385" s="252"/>
      <c r="I7385" s="18"/>
      <c r="J7385" s="18"/>
    </row>
    <row r="7386" spans="6:10" x14ac:dyDescent="0.25">
      <c r="F7386" s="18"/>
      <c r="G7386" s="18"/>
      <c r="H7386" s="252"/>
      <c r="I7386" s="18"/>
      <c r="J7386" s="18"/>
    </row>
    <row r="7387" spans="6:10" x14ac:dyDescent="0.25">
      <c r="F7387" s="18"/>
      <c r="G7387" s="18"/>
      <c r="H7387" s="252"/>
      <c r="I7387" s="18"/>
      <c r="J7387" s="18"/>
    </row>
    <row r="7388" spans="6:10" x14ac:dyDescent="0.25">
      <c r="F7388" s="18"/>
      <c r="G7388" s="18"/>
      <c r="H7388" s="252"/>
      <c r="I7388" s="18"/>
      <c r="J7388" s="18"/>
    </row>
    <row r="7389" spans="6:10" x14ac:dyDescent="0.25">
      <c r="F7389" s="18"/>
      <c r="G7389" s="18"/>
      <c r="H7389" s="252"/>
      <c r="I7389" s="18"/>
      <c r="J7389" s="18"/>
    </row>
    <row r="7390" spans="6:10" x14ac:dyDescent="0.25">
      <c r="F7390" s="18"/>
      <c r="G7390" s="18"/>
      <c r="H7390" s="252"/>
      <c r="I7390" s="18"/>
      <c r="J7390" s="18"/>
    </row>
    <row r="7391" spans="6:10" x14ac:dyDescent="0.25">
      <c r="F7391" s="18"/>
      <c r="G7391" s="18"/>
      <c r="H7391" s="252"/>
      <c r="I7391" s="18"/>
      <c r="J7391" s="18"/>
    </row>
    <row r="7392" spans="6:10" x14ac:dyDescent="0.25">
      <c r="F7392" s="18"/>
      <c r="G7392" s="18"/>
      <c r="H7392" s="252"/>
      <c r="I7392" s="18"/>
      <c r="J7392" s="18"/>
    </row>
    <row r="7393" spans="6:10" x14ac:dyDescent="0.25">
      <c r="F7393" s="18"/>
      <c r="G7393" s="18"/>
      <c r="H7393" s="252"/>
      <c r="I7393" s="18"/>
      <c r="J7393" s="18"/>
    </row>
    <row r="7394" spans="6:10" x14ac:dyDescent="0.25">
      <c r="F7394" s="18"/>
      <c r="G7394" s="18"/>
      <c r="H7394" s="252"/>
      <c r="I7394" s="18"/>
      <c r="J7394" s="18"/>
    </row>
    <row r="7395" spans="6:10" x14ac:dyDescent="0.25">
      <c r="F7395" s="18"/>
      <c r="G7395" s="18"/>
      <c r="H7395" s="252"/>
      <c r="I7395" s="18"/>
      <c r="J7395" s="18"/>
    </row>
    <row r="7396" spans="6:10" x14ac:dyDescent="0.25">
      <c r="F7396" s="18"/>
      <c r="G7396" s="18"/>
      <c r="H7396" s="252"/>
      <c r="I7396" s="18"/>
      <c r="J7396" s="18"/>
    </row>
    <row r="7397" spans="6:10" x14ac:dyDescent="0.25">
      <c r="F7397" s="18"/>
      <c r="G7397" s="18"/>
      <c r="H7397" s="252"/>
      <c r="I7397" s="18"/>
      <c r="J7397" s="18"/>
    </row>
    <row r="7398" spans="6:10" x14ac:dyDescent="0.25">
      <c r="F7398" s="18"/>
      <c r="G7398" s="18"/>
      <c r="H7398" s="252"/>
      <c r="I7398" s="18"/>
      <c r="J7398" s="18"/>
    </row>
    <row r="7399" spans="6:10" x14ac:dyDescent="0.25">
      <c r="F7399" s="18"/>
      <c r="G7399" s="18"/>
      <c r="H7399" s="252"/>
      <c r="I7399" s="18"/>
      <c r="J7399" s="18"/>
    </row>
    <row r="7400" spans="6:10" x14ac:dyDescent="0.25">
      <c r="F7400" s="18"/>
      <c r="G7400" s="18"/>
      <c r="H7400" s="252"/>
      <c r="I7400" s="18"/>
      <c r="J7400" s="18"/>
    </row>
    <row r="7401" spans="6:10" x14ac:dyDescent="0.25">
      <c r="F7401" s="18"/>
      <c r="G7401" s="18"/>
      <c r="H7401" s="252"/>
      <c r="I7401" s="18"/>
      <c r="J7401" s="18"/>
    </row>
    <row r="7402" spans="6:10" x14ac:dyDescent="0.25">
      <c r="F7402" s="18"/>
      <c r="G7402" s="18"/>
      <c r="H7402" s="252"/>
      <c r="I7402" s="18"/>
      <c r="J7402" s="18"/>
    </row>
    <row r="7403" spans="6:10" x14ac:dyDescent="0.25">
      <c r="F7403" s="18"/>
      <c r="G7403" s="18"/>
      <c r="H7403" s="252"/>
      <c r="I7403" s="18"/>
      <c r="J7403" s="18"/>
    </row>
    <row r="7404" spans="6:10" x14ac:dyDescent="0.25">
      <c r="F7404" s="18"/>
      <c r="G7404" s="18"/>
      <c r="H7404" s="252"/>
      <c r="I7404" s="18"/>
      <c r="J7404" s="18"/>
    </row>
    <row r="7405" spans="6:10" x14ac:dyDescent="0.25">
      <c r="F7405" s="18"/>
      <c r="G7405" s="18"/>
      <c r="H7405" s="252"/>
      <c r="I7405" s="18"/>
      <c r="J7405" s="18"/>
    </row>
    <row r="7406" spans="6:10" x14ac:dyDescent="0.25">
      <c r="F7406" s="18"/>
      <c r="G7406" s="18"/>
      <c r="H7406" s="252"/>
      <c r="I7406" s="18"/>
      <c r="J7406" s="18"/>
    </row>
    <row r="7407" spans="6:10" x14ac:dyDescent="0.25">
      <c r="F7407" s="18"/>
      <c r="G7407" s="18"/>
      <c r="H7407" s="252"/>
      <c r="I7407" s="18"/>
      <c r="J7407" s="18"/>
    </row>
    <row r="7408" spans="6:10" x14ac:dyDescent="0.25">
      <c r="F7408" s="18"/>
      <c r="G7408" s="18"/>
      <c r="H7408" s="252"/>
      <c r="I7408" s="18"/>
      <c r="J7408" s="18"/>
    </row>
    <row r="7409" spans="6:10" x14ac:dyDescent="0.25">
      <c r="F7409" s="18"/>
      <c r="G7409" s="18"/>
      <c r="H7409" s="252"/>
      <c r="I7409" s="18"/>
      <c r="J7409" s="18"/>
    </row>
    <row r="7410" spans="6:10" x14ac:dyDescent="0.25">
      <c r="F7410" s="18"/>
      <c r="G7410" s="18"/>
      <c r="H7410" s="252"/>
      <c r="I7410" s="18"/>
      <c r="J7410" s="18"/>
    </row>
    <row r="7411" spans="6:10" x14ac:dyDescent="0.25">
      <c r="F7411" s="18"/>
      <c r="G7411" s="18"/>
      <c r="H7411" s="252"/>
      <c r="I7411" s="18"/>
      <c r="J7411" s="18"/>
    </row>
    <row r="7412" spans="6:10" x14ac:dyDescent="0.25">
      <c r="F7412" s="18"/>
      <c r="G7412" s="18"/>
      <c r="H7412" s="252"/>
      <c r="I7412" s="18"/>
      <c r="J7412" s="18"/>
    </row>
    <row r="7413" spans="6:10" x14ac:dyDescent="0.25">
      <c r="F7413" s="18"/>
      <c r="G7413" s="18"/>
      <c r="H7413" s="252"/>
      <c r="I7413" s="18"/>
      <c r="J7413" s="18"/>
    </row>
    <row r="7414" spans="6:10" x14ac:dyDescent="0.25">
      <c r="F7414" s="18"/>
      <c r="G7414" s="18"/>
      <c r="H7414" s="252"/>
      <c r="I7414" s="18"/>
      <c r="J7414" s="18"/>
    </row>
    <row r="7415" spans="6:10" x14ac:dyDescent="0.25">
      <c r="F7415" s="18"/>
      <c r="G7415" s="18"/>
      <c r="H7415" s="252"/>
      <c r="I7415" s="18"/>
      <c r="J7415" s="18"/>
    </row>
    <row r="7416" spans="6:10" x14ac:dyDescent="0.25">
      <c r="F7416" s="18"/>
      <c r="G7416" s="18"/>
      <c r="H7416" s="252"/>
      <c r="I7416" s="18"/>
      <c r="J7416" s="18"/>
    </row>
    <row r="7417" spans="6:10" x14ac:dyDescent="0.25">
      <c r="F7417" s="18"/>
      <c r="G7417" s="18"/>
      <c r="H7417" s="252"/>
      <c r="I7417" s="18"/>
      <c r="J7417" s="18"/>
    </row>
    <row r="7418" spans="6:10" x14ac:dyDescent="0.25">
      <c r="F7418" s="18"/>
      <c r="G7418" s="18"/>
      <c r="H7418" s="252"/>
      <c r="I7418" s="18"/>
      <c r="J7418" s="18"/>
    </row>
    <row r="7419" spans="6:10" x14ac:dyDescent="0.25">
      <c r="F7419" s="18"/>
      <c r="G7419" s="18"/>
      <c r="H7419" s="252"/>
      <c r="I7419" s="18"/>
      <c r="J7419" s="18"/>
    </row>
    <row r="7420" spans="6:10" x14ac:dyDescent="0.25">
      <c r="F7420" s="18"/>
      <c r="G7420" s="18"/>
      <c r="H7420" s="252"/>
      <c r="I7420" s="18"/>
      <c r="J7420" s="18"/>
    </row>
    <row r="7421" spans="6:10" x14ac:dyDescent="0.25">
      <c r="F7421" s="18"/>
      <c r="G7421" s="18"/>
      <c r="H7421" s="252"/>
      <c r="I7421" s="18"/>
      <c r="J7421" s="18"/>
    </row>
    <row r="7422" spans="6:10" x14ac:dyDescent="0.25">
      <c r="F7422" s="18"/>
      <c r="G7422" s="18"/>
      <c r="H7422" s="252"/>
      <c r="I7422" s="18"/>
      <c r="J7422" s="18"/>
    </row>
    <row r="7423" spans="6:10" x14ac:dyDescent="0.25">
      <c r="F7423" s="18"/>
      <c r="G7423" s="18"/>
      <c r="H7423" s="252"/>
      <c r="I7423" s="18"/>
      <c r="J7423" s="18"/>
    </row>
    <row r="7424" spans="6:10" x14ac:dyDescent="0.25">
      <c r="F7424" s="18"/>
      <c r="G7424" s="18"/>
      <c r="H7424" s="252"/>
      <c r="I7424" s="18"/>
      <c r="J7424" s="18"/>
    </row>
    <row r="7425" spans="6:10" x14ac:dyDescent="0.25">
      <c r="F7425" s="18"/>
      <c r="G7425" s="18"/>
      <c r="H7425" s="252"/>
      <c r="I7425" s="18"/>
      <c r="J7425" s="18"/>
    </row>
    <row r="7426" spans="6:10" x14ac:dyDescent="0.25">
      <c r="F7426" s="18"/>
      <c r="G7426" s="18"/>
      <c r="H7426" s="252"/>
      <c r="I7426" s="18"/>
      <c r="J7426" s="18"/>
    </row>
    <row r="7427" spans="6:10" x14ac:dyDescent="0.25">
      <c r="F7427" s="18"/>
      <c r="G7427" s="18"/>
      <c r="H7427" s="252"/>
      <c r="I7427" s="18"/>
      <c r="J7427" s="18"/>
    </row>
    <row r="7428" spans="6:10" x14ac:dyDescent="0.25">
      <c r="F7428" s="18"/>
      <c r="G7428" s="18"/>
      <c r="H7428" s="252"/>
      <c r="I7428" s="18"/>
      <c r="J7428" s="18"/>
    </row>
    <row r="7429" spans="6:10" x14ac:dyDescent="0.25">
      <c r="F7429" s="18"/>
      <c r="G7429" s="18"/>
      <c r="H7429" s="252"/>
      <c r="I7429" s="18"/>
      <c r="J7429" s="18"/>
    </row>
    <row r="7430" spans="6:10" x14ac:dyDescent="0.25">
      <c r="F7430" s="18"/>
      <c r="G7430" s="18"/>
      <c r="H7430" s="252"/>
      <c r="I7430" s="18"/>
      <c r="J7430" s="18"/>
    </row>
    <row r="7431" spans="6:10" x14ac:dyDescent="0.25">
      <c r="F7431" s="18"/>
      <c r="G7431" s="18"/>
      <c r="H7431" s="252"/>
      <c r="I7431" s="18"/>
      <c r="J7431" s="18"/>
    </row>
    <row r="7432" spans="6:10" x14ac:dyDescent="0.25">
      <c r="F7432" s="18"/>
      <c r="G7432" s="18"/>
      <c r="H7432" s="252"/>
      <c r="I7432" s="18"/>
      <c r="J7432" s="18"/>
    </row>
    <row r="7433" spans="6:10" x14ac:dyDescent="0.25">
      <c r="F7433" s="18"/>
      <c r="G7433" s="18"/>
      <c r="H7433" s="252"/>
      <c r="I7433" s="18"/>
      <c r="J7433" s="18"/>
    </row>
    <row r="7434" spans="6:10" x14ac:dyDescent="0.25">
      <c r="F7434" s="18"/>
      <c r="G7434" s="18"/>
      <c r="H7434" s="252"/>
      <c r="I7434" s="18"/>
      <c r="J7434" s="18"/>
    </row>
    <row r="7435" spans="6:10" x14ac:dyDescent="0.25">
      <c r="F7435" s="18"/>
      <c r="G7435" s="18"/>
      <c r="H7435" s="252"/>
      <c r="I7435" s="18"/>
      <c r="J7435" s="18"/>
    </row>
    <row r="7436" spans="6:10" x14ac:dyDescent="0.25">
      <c r="F7436" s="18"/>
      <c r="G7436" s="18"/>
      <c r="H7436" s="252"/>
      <c r="I7436" s="18"/>
      <c r="J7436" s="18"/>
    </row>
    <row r="7437" spans="6:10" x14ac:dyDescent="0.25">
      <c r="F7437" s="18"/>
      <c r="G7437" s="18"/>
      <c r="H7437" s="252"/>
      <c r="I7437" s="18"/>
      <c r="J7437" s="18"/>
    </row>
    <row r="7438" spans="6:10" x14ac:dyDescent="0.25">
      <c r="F7438" s="18"/>
      <c r="G7438" s="18"/>
      <c r="H7438" s="252"/>
      <c r="I7438" s="18"/>
      <c r="J7438" s="18"/>
    </row>
    <row r="7439" spans="6:10" x14ac:dyDescent="0.25">
      <c r="F7439" s="18"/>
      <c r="G7439" s="18"/>
      <c r="H7439" s="252"/>
      <c r="I7439" s="18"/>
      <c r="J7439" s="18"/>
    </row>
    <row r="7440" spans="6:10" x14ac:dyDescent="0.25">
      <c r="F7440" s="18"/>
      <c r="G7440" s="18"/>
      <c r="H7440" s="252"/>
      <c r="I7440" s="18"/>
      <c r="J7440" s="18"/>
    </row>
    <row r="7441" spans="6:10" x14ac:dyDescent="0.25">
      <c r="F7441" s="18"/>
      <c r="G7441" s="18"/>
      <c r="H7441" s="252"/>
      <c r="I7441" s="18"/>
      <c r="J7441" s="18"/>
    </row>
    <row r="7442" spans="6:10" x14ac:dyDescent="0.25">
      <c r="F7442" s="18"/>
      <c r="G7442" s="18"/>
      <c r="H7442" s="252"/>
      <c r="I7442" s="18"/>
      <c r="J7442" s="18"/>
    </row>
    <row r="7443" spans="6:10" x14ac:dyDescent="0.25">
      <c r="F7443" s="18"/>
      <c r="G7443" s="18"/>
      <c r="H7443" s="252"/>
      <c r="I7443" s="18"/>
      <c r="J7443" s="18"/>
    </row>
    <row r="7444" spans="6:10" x14ac:dyDescent="0.25">
      <c r="F7444" s="18"/>
      <c r="G7444" s="18"/>
      <c r="H7444" s="252"/>
      <c r="I7444" s="18"/>
      <c r="J7444" s="18"/>
    </row>
    <row r="7445" spans="6:10" x14ac:dyDescent="0.25">
      <c r="F7445" s="18"/>
      <c r="G7445" s="18"/>
      <c r="H7445" s="252"/>
      <c r="I7445" s="18"/>
      <c r="J7445" s="18"/>
    </row>
    <row r="7446" spans="6:10" x14ac:dyDescent="0.25">
      <c r="F7446" s="18"/>
      <c r="G7446" s="18"/>
      <c r="H7446" s="252"/>
      <c r="I7446" s="18"/>
      <c r="J7446" s="18"/>
    </row>
    <row r="7447" spans="6:10" x14ac:dyDescent="0.25">
      <c r="F7447" s="18"/>
      <c r="G7447" s="18"/>
      <c r="H7447" s="252"/>
      <c r="I7447" s="18"/>
      <c r="J7447" s="18"/>
    </row>
    <row r="7448" spans="6:10" x14ac:dyDescent="0.25">
      <c r="F7448" s="18"/>
      <c r="G7448" s="18"/>
      <c r="H7448" s="252"/>
      <c r="I7448" s="18"/>
      <c r="J7448" s="18"/>
    </row>
    <row r="7449" spans="6:10" x14ac:dyDescent="0.25">
      <c r="F7449" s="18"/>
      <c r="G7449" s="18"/>
      <c r="H7449" s="252"/>
      <c r="I7449" s="18"/>
      <c r="J7449" s="18"/>
    </row>
    <row r="7450" spans="6:10" x14ac:dyDescent="0.25">
      <c r="F7450" s="18"/>
      <c r="G7450" s="18"/>
      <c r="H7450" s="252"/>
      <c r="I7450" s="18"/>
      <c r="J7450" s="18"/>
    </row>
    <row r="7451" spans="6:10" x14ac:dyDescent="0.25">
      <c r="F7451" s="18"/>
      <c r="G7451" s="18"/>
      <c r="H7451" s="252"/>
      <c r="I7451" s="18"/>
      <c r="J7451" s="18"/>
    </row>
    <row r="7452" spans="6:10" x14ac:dyDescent="0.25">
      <c r="F7452" s="18"/>
      <c r="G7452" s="18"/>
      <c r="H7452" s="252"/>
      <c r="I7452" s="18"/>
      <c r="J7452" s="18"/>
    </row>
    <row r="7453" spans="6:10" x14ac:dyDescent="0.25">
      <c r="F7453" s="18"/>
      <c r="G7453" s="18"/>
      <c r="H7453" s="252"/>
      <c r="I7453" s="18"/>
      <c r="J7453" s="18"/>
    </row>
    <row r="7454" spans="6:10" x14ac:dyDescent="0.25">
      <c r="F7454" s="18"/>
      <c r="G7454" s="18"/>
      <c r="H7454" s="252"/>
      <c r="I7454" s="18"/>
      <c r="J7454" s="18"/>
    </row>
    <row r="7455" spans="6:10" x14ac:dyDescent="0.25">
      <c r="F7455" s="18"/>
      <c r="G7455" s="18"/>
      <c r="H7455" s="252"/>
      <c r="I7455" s="18"/>
      <c r="J7455" s="18"/>
    </row>
    <row r="7456" spans="6:10" x14ac:dyDescent="0.25">
      <c r="F7456" s="18"/>
      <c r="G7456" s="18"/>
      <c r="H7456" s="252"/>
      <c r="I7456" s="18"/>
      <c r="J7456" s="18"/>
    </row>
    <row r="7457" spans="6:10" x14ac:dyDescent="0.25">
      <c r="F7457" s="18"/>
      <c r="G7457" s="18"/>
      <c r="H7457" s="252"/>
      <c r="I7457" s="18"/>
      <c r="J7457" s="18"/>
    </row>
    <row r="7458" spans="6:10" x14ac:dyDescent="0.25">
      <c r="F7458" s="18"/>
      <c r="G7458" s="18"/>
      <c r="H7458" s="252"/>
      <c r="I7458" s="18"/>
      <c r="J7458" s="18"/>
    </row>
    <row r="7459" spans="6:10" x14ac:dyDescent="0.25">
      <c r="F7459" s="18"/>
      <c r="G7459" s="18"/>
      <c r="H7459" s="252"/>
      <c r="I7459" s="18"/>
      <c r="J7459" s="18"/>
    </row>
    <row r="7460" spans="6:10" x14ac:dyDescent="0.25">
      <c r="F7460" s="18"/>
      <c r="G7460" s="18"/>
      <c r="H7460" s="252"/>
      <c r="I7460" s="18"/>
      <c r="J7460" s="18"/>
    </row>
    <row r="7461" spans="6:10" x14ac:dyDescent="0.25">
      <c r="F7461" s="18"/>
      <c r="G7461" s="18"/>
      <c r="H7461" s="252"/>
      <c r="I7461" s="18"/>
      <c r="J7461" s="18"/>
    </row>
    <row r="7462" spans="6:10" x14ac:dyDescent="0.25">
      <c r="F7462" s="18"/>
      <c r="G7462" s="18"/>
      <c r="H7462" s="252"/>
      <c r="I7462" s="18"/>
      <c r="J7462" s="18"/>
    </row>
    <row r="7463" spans="6:10" x14ac:dyDescent="0.25">
      <c r="F7463" s="18"/>
      <c r="G7463" s="18"/>
      <c r="H7463" s="252"/>
      <c r="I7463" s="18"/>
      <c r="J7463" s="18"/>
    </row>
    <row r="7464" spans="6:10" x14ac:dyDescent="0.25">
      <c r="F7464" s="18"/>
      <c r="G7464" s="18"/>
      <c r="H7464" s="252"/>
      <c r="I7464" s="18"/>
      <c r="J7464" s="18"/>
    </row>
    <row r="7465" spans="6:10" x14ac:dyDescent="0.25">
      <c r="F7465" s="18"/>
      <c r="G7465" s="18"/>
      <c r="H7465" s="252"/>
      <c r="I7465" s="18"/>
      <c r="J7465" s="18"/>
    </row>
    <row r="7466" spans="6:10" x14ac:dyDescent="0.25">
      <c r="F7466" s="18"/>
      <c r="G7466" s="18"/>
      <c r="H7466" s="252"/>
      <c r="I7466" s="18"/>
      <c r="J7466" s="18"/>
    </row>
    <row r="7467" spans="6:10" x14ac:dyDescent="0.25">
      <c r="F7467" s="18"/>
      <c r="G7467" s="18"/>
      <c r="H7467" s="252"/>
      <c r="I7467" s="18"/>
      <c r="J7467" s="18"/>
    </row>
    <row r="7468" spans="6:10" x14ac:dyDescent="0.25">
      <c r="F7468" s="18"/>
      <c r="G7468" s="18"/>
      <c r="H7468" s="252"/>
      <c r="I7468" s="18"/>
      <c r="J7468" s="18"/>
    </row>
    <row r="7469" spans="6:10" x14ac:dyDescent="0.25">
      <c r="F7469" s="18"/>
      <c r="G7469" s="18"/>
      <c r="H7469" s="252"/>
      <c r="I7469" s="18"/>
      <c r="J7469" s="18"/>
    </row>
    <row r="7470" spans="6:10" x14ac:dyDescent="0.25">
      <c r="F7470" s="18"/>
      <c r="G7470" s="18"/>
      <c r="H7470" s="252"/>
      <c r="I7470" s="18"/>
      <c r="J7470" s="18"/>
    </row>
    <row r="7471" spans="6:10" x14ac:dyDescent="0.25">
      <c r="F7471" s="18"/>
      <c r="G7471" s="18"/>
      <c r="H7471" s="252"/>
      <c r="I7471" s="18"/>
      <c r="J7471" s="18"/>
    </row>
    <row r="7472" spans="6:10" x14ac:dyDescent="0.25">
      <c r="F7472" s="18"/>
      <c r="G7472" s="18"/>
      <c r="H7472" s="252"/>
      <c r="I7472" s="18"/>
      <c r="J7472" s="18"/>
    </row>
    <row r="7473" spans="6:10" x14ac:dyDescent="0.25">
      <c r="F7473" s="18"/>
      <c r="G7473" s="18"/>
      <c r="H7473" s="252"/>
      <c r="I7473" s="18"/>
      <c r="J7473" s="18"/>
    </row>
    <row r="7474" spans="6:10" x14ac:dyDescent="0.25">
      <c r="F7474" s="18"/>
      <c r="G7474" s="18"/>
      <c r="H7474" s="252"/>
      <c r="I7474" s="18"/>
      <c r="J7474" s="18"/>
    </row>
    <row r="7475" spans="6:10" x14ac:dyDescent="0.25">
      <c r="F7475" s="18"/>
      <c r="G7475" s="18"/>
      <c r="H7475" s="252"/>
      <c r="I7475" s="18"/>
      <c r="J7475" s="18"/>
    </row>
    <row r="7476" spans="6:10" x14ac:dyDescent="0.25">
      <c r="F7476" s="18"/>
      <c r="G7476" s="18"/>
      <c r="H7476" s="252"/>
      <c r="I7476" s="18"/>
      <c r="J7476" s="18"/>
    </row>
    <row r="7477" spans="6:10" x14ac:dyDescent="0.25">
      <c r="F7477" s="18"/>
      <c r="G7477" s="18"/>
      <c r="H7477" s="252"/>
      <c r="I7477" s="18"/>
      <c r="J7477" s="18"/>
    </row>
    <row r="7478" spans="6:10" x14ac:dyDescent="0.25">
      <c r="F7478" s="18"/>
      <c r="G7478" s="18"/>
      <c r="H7478" s="252"/>
      <c r="I7478" s="18"/>
      <c r="J7478" s="18"/>
    </row>
    <row r="7479" spans="6:10" x14ac:dyDescent="0.25">
      <c r="F7479" s="18"/>
      <c r="G7479" s="18"/>
      <c r="H7479" s="252"/>
      <c r="I7479" s="18"/>
      <c r="J7479" s="18"/>
    </row>
    <row r="7480" spans="6:10" x14ac:dyDescent="0.25">
      <c r="F7480" s="18"/>
      <c r="G7480" s="18"/>
      <c r="H7480" s="252"/>
      <c r="I7480" s="18"/>
      <c r="J7480" s="18"/>
    </row>
    <row r="7481" spans="6:10" x14ac:dyDescent="0.25">
      <c r="F7481" s="18"/>
      <c r="G7481" s="18"/>
      <c r="H7481" s="252"/>
      <c r="I7481" s="18"/>
      <c r="J7481" s="18"/>
    </row>
    <row r="7482" spans="6:10" x14ac:dyDescent="0.25">
      <c r="F7482" s="18"/>
      <c r="G7482" s="18"/>
      <c r="H7482" s="252"/>
      <c r="I7482" s="18"/>
      <c r="J7482" s="18"/>
    </row>
    <row r="7483" spans="6:10" x14ac:dyDescent="0.25">
      <c r="F7483" s="18"/>
      <c r="G7483" s="18"/>
      <c r="H7483" s="252"/>
      <c r="I7483" s="18"/>
      <c r="J7483" s="18"/>
    </row>
    <row r="7484" spans="6:10" x14ac:dyDescent="0.25">
      <c r="F7484" s="18"/>
      <c r="G7484" s="18"/>
      <c r="H7484" s="252"/>
      <c r="I7484" s="18"/>
      <c r="J7484" s="18"/>
    </row>
    <row r="7485" spans="6:10" x14ac:dyDescent="0.25">
      <c r="F7485" s="18"/>
      <c r="G7485" s="18"/>
      <c r="H7485" s="252"/>
      <c r="I7485" s="18"/>
      <c r="J7485" s="18"/>
    </row>
    <row r="7486" spans="6:10" x14ac:dyDescent="0.25">
      <c r="F7486" s="18"/>
      <c r="G7486" s="18"/>
      <c r="H7486" s="252"/>
      <c r="I7486" s="18"/>
      <c r="J7486" s="18"/>
    </row>
    <row r="7487" spans="6:10" x14ac:dyDescent="0.25">
      <c r="F7487" s="18"/>
      <c r="G7487" s="18"/>
      <c r="H7487" s="252"/>
      <c r="I7487" s="18"/>
      <c r="J7487" s="18"/>
    </row>
    <row r="7488" spans="6:10" x14ac:dyDescent="0.25">
      <c r="F7488" s="18"/>
      <c r="G7488" s="18"/>
      <c r="H7488" s="252"/>
      <c r="I7488" s="18"/>
      <c r="J7488" s="18"/>
    </row>
    <row r="7489" spans="6:10" x14ac:dyDescent="0.25">
      <c r="F7489" s="18"/>
      <c r="G7489" s="18"/>
      <c r="H7489" s="252"/>
      <c r="I7489" s="18"/>
      <c r="J7489" s="18"/>
    </row>
    <row r="7490" spans="6:10" x14ac:dyDescent="0.25">
      <c r="F7490" s="18"/>
      <c r="G7490" s="18"/>
      <c r="H7490" s="252"/>
      <c r="I7490" s="18"/>
      <c r="J7490" s="18"/>
    </row>
    <row r="7491" spans="6:10" x14ac:dyDescent="0.25">
      <c r="F7491" s="18"/>
      <c r="G7491" s="18"/>
      <c r="H7491" s="252"/>
      <c r="I7491" s="18"/>
      <c r="J7491" s="18"/>
    </row>
    <row r="7492" spans="6:10" x14ac:dyDescent="0.25">
      <c r="F7492" s="18"/>
      <c r="G7492" s="18"/>
      <c r="H7492" s="252"/>
      <c r="I7492" s="18"/>
      <c r="J7492" s="18"/>
    </row>
    <row r="7493" spans="6:10" x14ac:dyDescent="0.25">
      <c r="F7493" s="18"/>
      <c r="G7493" s="18"/>
      <c r="H7493" s="252"/>
      <c r="I7493" s="18"/>
      <c r="J7493" s="18"/>
    </row>
    <row r="7494" spans="6:10" x14ac:dyDescent="0.25">
      <c r="F7494" s="18"/>
      <c r="G7494" s="18"/>
      <c r="H7494" s="252"/>
      <c r="I7494" s="18"/>
      <c r="J7494" s="18"/>
    </row>
    <row r="7495" spans="6:10" x14ac:dyDescent="0.25">
      <c r="F7495" s="18"/>
      <c r="G7495" s="18"/>
      <c r="H7495" s="252"/>
      <c r="I7495" s="18"/>
      <c r="J7495" s="18"/>
    </row>
    <row r="7496" spans="6:10" x14ac:dyDescent="0.25">
      <c r="F7496" s="18"/>
      <c r="G7496" s="18"/>
      <c r="H7496" s="252"/>
      <c r="I7496" s="18"/>
      <c r="J7496" s="18"/>
    </row>
    <row r="7497" spans="6:10" x14ac:dyDescent="0.25">
      <c r="F7497" s="18"/>
      <c r="G7497" s="18"/>
      <c r="H7497" s="252"/>
      <c r="I7497" s="18"/>
      <c r="J7497" s="18"/>
    </row>
    <row r="7498" spans="6:10" x14ac:dyDescent="0.25">
      <c r="F7498" s="18"/>
      <c r="G7498" s="18"/>
      <c r="H7498" s="252"/>
      <c r="I7498" s="18"/>
      <c r="J7498" s="18"/>
    </row>
    <row r="7499" spans="6:10" x14ac:dyDescent="0.25">
      <c r="F7499" s="18"/>
      <c r="G7499" s="18"/>
      <c r="H7499" s="252"/>
      <c r="I7499" s="18"/>
      <c r="J7499" s="18"/>
    </row>
    <row r="7500" spans="6:10" x14ac:dyDescent="0.25">
      <c r="F7500" s="18"/>
      <c r="G7500" s="18"/>
      <c r="H7500" s="252"/>
      <c r="I7500" s="18"/>
      <c r="J7500" s="18"/>
    </row>
    <row r="7501" spans="6:10" x14ac:dyDescent="0.25">
      <c r="F7501" s="18"/>
      <c r="G7501" s="18"/>
      <c r="H7501" s="252"/>
      <c r="I7501" s="18"/>
      <c r="J7501" s="18"/>
    </row>
    <row r="7502" spans="6:10" x14ac:dyDescent="0.25">
      <c r="F7502" s="18"/>
      <c r="G7502" s="18"/>
      <c r="H7502" s="252"/>
      <c r="I7502" s="18"/>
      <c r="J7502" s="18"/>
    </row>
    <row r="7503" spans="6:10" x14ac:dyDescent="0.25">
      <c r="F7503" s="18"/>
      <c r="G7503" s="18"/>
      <c r="H7503" s="252"/>
      <c r="I7503" s="18"/>
      <c r="J7503" s="18"/>
    </row>
    <row r="7504" spans="6:10" x14ac:dyDescent="0.25">
      <c r="F7504" s="18"/>
      <c r="G7504" s="18"/>
      <c r="H7504" s="252"/>
      <c r="I7504" s="18"/>
      <c r="J7504" s="18"/>
    </row>
    <row r="7505" spans="6:10" x14ac:dyDescent="0.25">
      <c r="F7505" s="18"/>
      <c r="G7505" s="18"/>
      <c r="H7505" s="252"/>
      <c r="I7505" s="18"/>
      <c r="J7505" s="18"/>
    </row>
    <row r="7506" spans="6:10" x14ac:dyDescent="0.25">
      <c r="F7506" s="18"/>
      <c r="G7506" s="18"/>
      <c r="H7506" s="252"/>
      <c r="I7506" s="18"/>
      <c r="J7506" s="18"/>
    </row>
    <row r="7507" spans="6:10" x14ac:dyDescent="0.25">
      <c r="F7507" s="18"/>
      <c r="G7507" s="18"/>
      <c r="H7507" s="252"/>
      <c r="I7507" s="18"/>
      <c r="J7507" s="18"/>
    </row>
    <row r="7508" spans="6:10" x14ac:dyDescent="0.25">
      <c r="F7508" s="18"/>
      <c r="G7508" s="18"/>
      <c r="H7508" s="252"/>
      <c r="I7508" s="18"/>
      <c r="J7508" s="18"/>
    </row>
    <row r="7509" spans="6:10" x14ac:dyDescent="0.25">
      <c r="F7509" s="18"/>
      <c r="G7509" s="18"/>
      <c r="H7509" s="252"/>
      <c r="I7509" s="18"/>
      <c r="J7509" s="18"/>
    </row>
    <row r="7510" spans="6:10" x14ac:dyDescent="0.25">
      <c r="F7510" s="18"/>
      <c r="G7510" s="18"/>
      <c r="H7510" s="252"/>
      <c r="I7510" s="18"/>
      <c r="J7510" s="18"/>
    </row>
    <row r="7511" spans="6:10" x14ac:dyDescent="0.25">
      <c r="F7511" s="18"/>
      <c r="G7511" s="18"/>
      <c r="H7511" s="252"/>
      <c r="I7511" s="18"/>
      <c r="J7511" s="18"/>
    </row>
    <row r="7512" spans="6:10" x14ac:dyDescent="0.25">
      <c r="F7512" s="18"/>
      <c r="G7512" s="18"/>
      <c r="H7512" s="252"/>
      <c r="I7512" s="18"/>
      <c r="J7512" s="18"/>
    </row>
    <row r="7513" spans="6:10" x14ac:dyDescent="0.25">
      <c r="F7513" s="18"/>
      <c r="G7513" s="18"/>
      <c r="H7513" s="252"/>
      <c r="I7513" s="18"/>
      <c r="J7513" s="18"/>
    </row>
    <row r="7514" spans="6:10" x14ac:dyDescent="0.25">
      <c r="F7514" s="18"/>
      <c r="G7514" s="18"/>
      <c r="H7514" s="252"/>
      <c r="I7514" s="18"/>
      <c r="J7514" s="18"/>
    </row>
    <row r="7515" spans="6:10" x14ac:dyDescent="0.25">
      <c r="F7515" s="18"/>
      <c r="G7515" s="18"/>
      <c r="H7515" s="252"/>
      <c r="I7515" s="18"/>
      <c r="J7515" s="18"/>
    </row>
    <row r="7516" spans="6:10" x14ac:dyDescent="0.25">
      <c r="F7516" s="18"/>
      <c r="G7516" s="18"/>
      <c r="H7516" s="252"/>
      <c r="I7516" s="18"/>
      <c r="J7516" s="18"/>
    </row>
    <row r="7517" spans="6:10" x14ac:dyDescent="0.25">
      <c r="F7517" s="18"/>
      <c r="G7517" s="18"/>
      <c r="H7517" s="252"/>
      <c r="I7517" s="18"/>
      <c r="J7517" s="18"/>
    </row>
    <row r="7518" spans="6:10" x14ac:dyDescent="0.25">
      <c r="F7518" s="18"/>
      <c r="G7518" s="18"/>
      <c r="H7518" s="252"/>
      <c r="I7518" s="18"/>
      <c r="J7518" s="18"/>
    </row>
    <row r="7519" spans="6:10" x14ac:dyDescent="0.25">
      <c r="F7519" s="18"/>
      <c r="G7519" s="18"/>
      <c r="H7519" s="252"/>
      <c r="I7519" s="18"/>
      <c r="J7519" s="18"/>
    </row>
    <row r="7520" spans="6:10" x14ac:dyDescent="0.25">
      <c r="F7520" s="18"/>
      <c r="G7520" s="18"/>
      <c r="H7520" s="252"/>
      <c r="I7520" s="18"/>
      <c r="J7520" s="18"/>
    </row>
    <row r="7521" spans="6:10" x14ac:dyDescent="0.25">
      <c r="F7521" s="18"/>
      <c r="G7521" s="18"/>
      <c r="H7521" s="252"/>
      <c r="I7521" s="18"/>
      <c r="J7521" s="18"/>
    </row>
    <row r="7522" spans="6:10" x14ac:dyDescent="0.25">
      <c r="F7522" s="18"/>
      <c r="G7522" s="18"/>
      <c r="H7522" s="252"/>
      <c r="I7522" s="18"/>
      <c r="J7522" s="18"/>
    </row>
    <row r="7523" spans="6:10" x14ac:dyDescent="0.25">
      <c r="F7523" s="18"/>
      <c r="G7523" s="18"/>
      <c r="H7523" s="252"/>
      <c r="I7523" s="18"/>
      <c r="J7523" s="18"/>
    </row>
    <row r="7524" spans="6:10" x14ac:dyDescent="0.25">
      <c r="F7524" s="18"/>
      <c r="G7524" s="18"/>
      <c r="H7524" s="252"/>
      <c r="I7524" s="18"/>
      <c r="J7524" s="18"/>
    </row>
    <row r="7525" spans="6:10" x14ac:dyDescent="0.25">
      <c r="F7525" s="18"/>
      <c r="G7525" s="18"/>
      <c r="H7525" s="252"/>
      <c r="I7525" s="18"/>
      <c r="J7525" s="18"/>
    </row>
    <row r="7526" spans="6:10" x14ac:dyDescent="0.25">
      <c r="F7526" s="18"/>
      <c r="G7526" s="18"/>
      <c r="H7526" s="252"/>
      <c r="I7526" s="18"/>
      <c r="J7526" s="18"/>
    </row>
    <row r="7527" spans="6:10" x14ac:dyDescent="0.25">
      <c r="F7527" s="18"/>
      <c r="G7527" s="18"/>
      <c r="H7527" s="252"/>
      <c r="I7527" s="18"/>
      <c r="J7527" s="18"/>
    </row>
    <row r="7528" spans="6:10" x14ac:dyDescent="0.25">
      <c r="F7528" s="18"/>
      <c r="G7528" s="18"/>
      <c r="H7528" s="252"/>
      <c r="I7528" s="18"/>
      <c r="J7528" s="18"/>
    </row>
    <row r="7529" spans="6:10" x14ac:dyDescent="0.25">
      <c r="F7529" s="18"/>
      <c r="G7529" s="18"/>
      <c r="H7529" s="252"/>
      <c r="I7529" s="18"/>
      <c r="J7529" s="18"/>
    </row>
    <row r="7530" spans="6:10" x14ac:dyDescent="0.25">
      <c r="F7530" s="18"/>
      <c r="G7530" s="18"/>
      <c r="H7530" s="252"/>
      <c r="I7530" s="18"/>
      <c r="J7530" s="18"/>
    </row>
    <row r="7531" spans="6:10" x14ac:dyDescent="0.25">
      <c r="F7531" s="18"/>
      <c r="G7531" s="18"/>
      <c r="H7531" s="252"/>
      <c r="I7531" s="18"/>
      <c r="J7531" s="18"/>
    </row>
    <row r="7532" spans="6:10" x14ac:dyDescent="0.25">
      <c r="F7532" s="18"/>
      <c r="G7532" s="18"/>
      <c r="H7532" s="252"/>
      <c r="I7532" s="18"/>
      <c r="J7532" s="18"/>
    </row>
    <row r="7533" spans="6:10" x14ac:dyDescent="0.25">
      <c r="F7533" s="18"/>
      <c r="G7533" s="18"/>
      <c r="H7533" s="252"/>
      <c r="I7533" s="18"/>
      <c r="J7533" s="18"/>
    </row>
    <row r="7534" spans="6:10" x14ac:dyDescent="0.25">
      <c r="F7534" s="18"/>
      <c r="G7534" s="18"/>
      <c r="H7534" s="252"/>
      <c r="I7534" s="18"/>
      <c r="J7534" s="18"/>
    </row>
    <row r="7535" spans="6:10" x14ac:dyDescent="0.25">
      <c r="F7535" s="18"/>
      <c r="G7535" s="18"/>
      <c r="H7535" s="252"/>
      <c r="I7535" s="18"/>
      <c r="J7535" s="18"/>
    </row>
    <row r="7536" spans="6:10" x14ac:dyDescent="0.25">
      <c r="F7536" s="18"/>
      <c r="G7536" s="18"/>
      <c r="H7536" s="252"/>
      <c r="I7536" s="18"/>
      <c r="J7536" s="18"/>
    </row>
    <row r="7537" spans="6:10" x14ac:dyDescent="0.25">
      <c r="F7537" s="18"/>
      <c r="G7537" s="18"/>
      <c r="H7537" s="252"/>
      <c r="I7537" s="18"/>
      <c r="J7537" s="18"/>
    </row>
    <row r="7538" spans="6:10" x14ac:dyDescent="0.25">
      <c r="F7538" s="18"/>
      <c r="G7538" s="18"/>
      <c r="H7538" s="252"/>
      <c r="I7538" s="18"/>
      <c r="J7538" s="18"/>
    </row>
    <row r="7539" spans="6:10" x14ac:dyDescent="0.25">
      <c r="F7539" s="18"/>
      <c r="G7539" s="18"/>
      <c r="H7539" s="252"/>
      <c r="I7539" s="18"/>
      <c r="J7539" s="18"/>
    </row>
    <row r="7540" spans="6:10" x14ac:dyDescent="0.25">
      <c r="F7540" s="18"/>
      <c r="G7540" s="18"/>
      <c r="H7540" s="252"/>
      <c r="I7540" s="18"/>
      <c r="J7540" s="18"/>
    </row>
    <row r="7541" spans="6:10" x14ac:dyDescent="0.25">
      <c r="F7541" s="18"/>
      <c r="G7541" s="18"/>
      <c r="H7541" s="252"/>
      <c r="I7541" s="18"/>
      <c r="J7541" s="18"/>
    </row>
    <row r="7542" spans="6:10" x14ac:dyDescent="0.25">
      <c r="F7542" s="18"/>
      <c r="G7542" s="18"/>
      <c r="H7542" s="252"/>
      <c r="I7542" s="18"/>
      <c r="J7542" s="18"/>
    </row>
    <row r="7543" spans="6:10" x14ac:dyDescent="0.25">
      <c r="F7543" s="18"/>
      <c r="G7543" s="18"/>
      <c r="H7543" s="252"/>
      <c r="I7543" s="18"/>
      <c r="J7543" s="18"/>
    </row>
    <row r="7544" spans="6:10" x14ac:dyDescent="0.25">
      <c r="F7544" s="18"/>
      <c r="G7544" s="18"/>
      <c r="H7544" s="252"/>
      <c r="I7544" s="18"/>
      <c r="J7544" s="18"/>
    </row>
    <row r="7545" spans="6:10" x14ac:dyDescent="0.25">
      <c r="F7545" s="18"/>
      <c r="G7545" s="18"/>
      <c r="H7545" s="252"/>
      <c r="I7545" s="18"/>
      <c r="J7545" s="18"/>
    </row>
    <row r="7546" spans="6:10" x14ac:dyDescent="0.25">
      <c r="F7546" s="18"/>
      <c r="G7546" s="18"/>
      <c r="H7546" s="252"/>
      <c r="I7546" s="18"/>
      <c r="J7546" s="18"/>
    </row>
    <row r="7547" spans="6:10" x14ac:dyDescent="0.25">
      <c r="F7547" s="18"/>
      <c r="G7547" s="18"/>
      <c r="H7547" s="252"/>
      <c r="I7547" s="18"/>
      <c r="J7547" s="18"/>
    </row>
    <row r="7548" spans="6:10" x14ac:dyDescent="0.25">
      <c r="F7548" s="18"/>
      <c r="G7548" s="18"/>
      <c r="H7548" s="252"/>
      <c r="I7548" s="18"/>
      <c r="J7548" s="18"/>
    </row>
    <row r="7549" spans="6:10" x14ac:dyDescent="0.25">
      <c r="F7549" s="18"/>
      <c r="G7549" s="18"/>
      <c r="H7549" s="252"/>
      <c r="I7549" s="18"/>
      <c r="J7549" s="18"/>
    </row>
    <row r="7550" spans="6:10" x14ac:dyDescent="0.25">
      <c r="F7550" s="18"/>
      <c r="G7550" s="18"/>
      <c r="H7550" s="252"/>
      <c r="I7550" s="18"/>
      <c r="J7550" s="18"/>
    </row>
    <row r="7551" spans="6:10" x14ac:dyDescent="0.25">
      <c r="F7551" s="18"/>
      <c r="G7551" s="18"/>
      <c r="H7551" s="252"/>
      <c r="I7551" s="18"/>
      <c r="J7551" s="18"/>
    </row>
    <row r="7552" spans="6:10" x14ac:dyDescent="0.25">
      <c r="F7552" s="18"/>
      <c r="G7552" s="18"/>
      <c r="H7552" s="252"/>
      <c r="I7552" s="18"/>
      <c r="J7552" s="18"/>
    </row>
    <row r="7553" spans="6:10" x14ac:dyDescent="0.25">
      <c r="F7553" s="18"/>
      <c r="G7553" s="18"/>
      <c r="H7553" s="252"/>
      <c r="I7553" s="18"/>
      <c r="J7553" s="18"/>
    </row>
    <row r="7554" spans="6:10" x14ac:dyDescent="0.25">
      <c r="F7554" s="18"/>
      <c r="G7554" s="18"/>
      <c r="H7554" s="252"/>
      <c r="I7554" s="18"/>
      <c r="J7554" s="18"/>
    </row>
    <row r="7555" spans="6:10" x14ac:dyDescent="0.25">
      <c r="F7555" s="18"/>
      <c r="G7555" s="18"/>
      <c r="H7555" s="252"/>
      <c r="I7555" s="18"/>
      <c r="J7555" s="18"/>
    </row>
    <row r="7556" spans="6:10" x14ac:dyDescent="0.25">
      <c r="F7556" s="18"/>
      <c r="G7556" s="18"/>
      <c r="H7556" s="252"/>
      <c r="I7556" s="18"/>
      <c r="J7556" s="18"/>
    </row>
    <row r="7557" spans="6:10" x14ac:dyDescent="0.25">
      <c r="F7557" s="18"/>
      <c r="G7557" s="18"/>
      <c r="H7557" s="252"/>
      <c r="I7557" s="18"/>
      <c r="J7557" s="18"/>
    </row>
    <row r="7558" spans="6:10" x14ac:dyDescent="0.25">
      <c r="F7558" s="18"/>
      <c r="G7558" s="18"/>
      <c r="H7558" s="252"/>
      <c r="I7558" s="18"/>
      <c r="J7558" s="18"/>
    </row>
    <row r="7559" spans="6:10" x14ac:dyDescent="0.25">
      <c r="F7559" s="18"/>
      <c r="G7559" s="18"/>
      <c r="H7559" s="252"/>
      <c r="I7559" s="18"/>
      <c r="J7559" s="18"/>
    </row>
    <row r="7560" spans="6:10" x14ac:dyDescent="0.25">
      <c r="F7560" s="18"/>
      <c r="G7560" s="18"/>
      <c r="H7560" s="252"/>
      <c r="I7560" s="18"/>
      <c r="J7560" s="18"/>
    </row>
    <row r="7561" spans="6:10" x14ac:dyDescent="0.25">
      <c r="F7561" s="18"/>
      <c r="G7561" s="18"/>
      <c r="H7561" s="252"/>
      <c r="I7561" s="18"/>
      <c r="J7561" s="18"/>
    </row>
    <row r="7562" spans="6:10" x14ac:dyDescent="0.25">
      <c r="F7562" s="18"/>
      <c r="G7562" s="18"/>
      <c r="H7562" s="252"/>
      <c r="I7562" s="18"/>
      <c r="J7562" s="18"/>
    </row>
    <row r="7563" spans="6:10" x14ac:dyDescent="0.25">
      <c r="F7563" s="18"/>
      <c r="G7563" s="18"/>
      <c r="H7563" s="252"/>
      <c r="I7563" s="18"/>
      <c r="J7563" s="18"/>
    </row>
    <row r="7564" spans="6:10" x14ac:dyDescent="0.25">
      <c r="F7564" s="18"/>
      <c r="G7564" s="18"/>
      <c r="H7564" s="252"/>
      <c r="I7564" s="18"/>
      <c r="J7564" s="18"/>
    </row>
    <row r="7565" spans="6:10" x14ac:dyDescent="0.25">
      <c r="F7565" s="18"/>
      <c r="G7565" s="18"/>
      <c r="H7565" s="252"/>
      <c r="I7565" s="18"/>
      <c r="J7565" s="18"/>
    </row>
    <row r="7566" spans="6:10" x14ac:dyDescent="0.25">
      <c r="F7566" s="18"/>
      <c r="G7566" s="18"/>
      <c r="H7566" s="252"/>
      <c r="I7566" s="18"/>
      <c r="J7566" s="18"/>
    </row>
    <row r="7567" spans="6:10" x14ac:dyDescent="0.25">
      <c r="F7567" s="18"/>
      <c r="G7567" s="18"/>
      <c r="H7567" s="252"/>
      <c r="I7567" s="18"/>
      <c r="J7567" s="18"/>
    </row>
    <row r="7568" spans="6:10" x14ac:dyDescent="0.25">
      <c r="F7568" s="18"/>
      <c r="G7568" s="18"/>
      <c r="H7568" s="252"/>
      <c r="I7568" s="18"/>
      <c r="J7568" s="18"/>
    </row>
    <row r="7569" spans="6:10" x14ac:dyDescent="0.25">
      <c r="F7569" s="18"/>
      <c r="G7569" s="18"/>
      <c r="H7569" s="252"/>
      <c r="I7569" s="18"/>
      <c r="J7569" s="18"/>
    </row>
    <row r="7570" spans="6:10" x14ac:dyDescent="0.25">
      <c r="F7570" s="18"/>
      <c r="G7570" s="18"/>
      <c r="H7570" s="252"/>
      <c r="I7570" s="18"/>
      <c r="J7570" s="18"/>
    </row>
    <row r="7571" spans="6:10" x14ac:dyDescent="0.25">
      <c r="F7571" s="18"/>
      <c r="G7571" s="18"/>
      <c r="H7571" s="252"/>
      <c r="I7571" s="18"/>
      <c r="J7571" s="18"/>
    </row>
    <row r="7572" spans="6:10" x14ac:dyDescent="0.25">
      <c r="F7572" s="18"/>
      <c r="G7572" s="18"/>
      <c r="H7572" s="252"/>
      <c r="I7572" s="18"/>
      <c r="J7572" s="18"/>
    </row>
    <row r="7573" spans="6:10" x14ac:dyDescent="0.25">
      <c r="F7573" s="18"/>
      <c r="G7573" s="18"/>
      <c r="H7573" s="252"/>
      <c r="I7573" s="18"/>
      <c r="J7573" s="18"/>
    </row>
    <row r="7574" spans="6:10" x14ac:dyDescent="0.25">
      <c r="F7574" s="18"/>
      <c r="G7574" s="18"/>
      <c r="H7574" s="252"/>
      <c r="I7574" s="18"/>
      <c r="J7574" s="18"/>
    </row>
    <row r="7575" spans="6:10" x14ac:dyDescent="0.25">
      <c r="F7575" s="18"/>
      <c r="G7575" s="18"/>
      <c r="H7575" s="252"/>
      <c r="I7575" s="18"/>
      <c r="J7575" s="18"/>
    </row>
    <row r="7576" spans="6:10" x14ac:dyDescent="0.25">
      <c r="F7576" s="18"/>
      <c r="G7576" s="18"/>
      <c r="H7576" s="252"/>
      <c r="I7576" s="18"/>
      <c r="J7576" s="18"/>
    </row>
    <row r="7577" spans="6:10" x14ac:dyDescent="0.25">
      <c r="F7577" s="18"/>
      <c r="G7577" s="18"/>
      <c r="H7577" s="252"/>
      <c r="I7577" s="18"/>
      <c r="J7577" s="18"/>
    </row>
    <row r="7578" spans="6:10" x14ac:dyDescent="0.25">
      <c r="F7578" s="18"/>
      <c r="G7578" s="18"/>
      <c r="H7578" s="252"/>
      <c r="I7578" s="18"/>
      <c r="J7578" s="18"/>
    </row>
    <row r="7579" spans="6:10" x14ac:dyDescent="0.25">
      <c r="F7579" s="18"/>
      <c r="G7579" s="18"/>
      <c r="H7579" s="252"/>
      <c r="I7579" s="18"/>
      <c r="J7579" s="18"/>
    </row>
    <row r="7580" spans="6:10" x14ac:dyDescent="0.25">
      <c r="F7580" s="18"/>
      <c r="G7580" s="18"/>
      <c r="H7580" s="252"/>
      <c r="I7580" s="18"/>
      <c r="J7580" s="18"/>
    </row>
    <row r="7581" spans="6:10" x14ac:dyDescent="0.25">
      <c r="F7581" s="18"/>
      <c r="G7581" s="18"/>
      <c r="H7581" s="252"/>
      <c r="I7581" s="18"/>
      <c r="J7581" s="18"/>
    </row>
    <row r="7582" spans="6:10" x14ac:dyDescent="0.25">
      <c r="F7582" s="18"/>
      <c r="G7582" s="18"/>
      <c r="H7582" s="252"/>
      <c r="I7582" s="18"/>
      <c r="J7582" s="18"/>
    </row>
    <row r="7583" spans="6:10" x14ac:dyDescent="0.25">
      <c r="F7583" s="18"/>
      <c r="G7583" s="18"/>
      <c r="H7583" s="252"/>
      <c r="I7583" s="18"/>
      <c r="J7583" s="18"/>
    </row>
    <row r="7584" spans="6:10" x14ac:dyDescent="0.25">
      <c r="F7584" s="18"/>
      <c r="G7584" s="18"/>
      <c r="H7584" s="252"/>
      <c r="I7584" s="18"/>
      <c r="J7584" s="18"/>
    </row>
    <row r="7585" spans="6:10" x14ac:dyDescent="0.25">
      <c r="F7585" s="18"/>
      <c r="G7585" s="18"/>
      <c r="H7585" s="252"/>
      <c r="I7585" s="18"/>
      <c r="J7585" s="18"/>
    </row>
    <row r="7586" spans="6:10" x14ac:dyDescent="0.25">
      <c r="F7586" s="18"/>
      <c r="G7586" s="18"/>
      <c r="H7586" s="252"/>
      <c r="I7586" s="18"/>
      <c r="J7586" s="18"/>
    </row>
    <row r="7587" spans="6:10" x14ac:dyDescent="0.25">
      <c r="F7587" s="18"/>
      <c r="G7587" s="18"/>
      <c r="H7587" s="252"/>
      <c r="I7587" s="18"/>
      <c r="J7587" s="18"/>
    </row>
    <row r="7588" spans="6:10" x14ac:dyDescent="0.25">
      <c r="F7588" s="18"/>
      <c r="G7588" s="18"/>
      <c r="H7588" s="252"/>
      <c r="I7588" s="18"/>
      <c r="J7588" s="18"/>
    </row>
    <row r="7589" spans="6:10" x14ac:dyDescent="0.25">
      <c r="F7589" s="18"/>
      <c r="G7589" s="18"/>
      <c r="H7589" s="252"/>
      <c r="I7589" s="18"/>
      <c r="J7589" s="18"/>
    </row>
    <row r="7590" spans="6:10" x14ac:dyDescent="0.25">
      <c r="F7590" s="18"/>
      <c r="G7590" s="18"/>
      <c r="H7590" s="252"/>
      <c r="I7590" s="18"/>
      <c r="J7590" s="18"/>
    </row>
    <row r="7591" spans="6:10" x14ac:dyDescent="0.25">
      <c r="F7591" s="18"/>
      <c r="G7591" s="18"/>
      <c r="H7591" s="252"/>
      <c r="I7591" s="18"/>
      <c r="J7591" s="18"/>
    </row>
    <row r="7592" spans="6:10" x14ac:dyDescent="0.25">
      <c r="F7592" s="18"/>
      <c r="G7592" s="18"/>
      <c r="H7592" s="252"/>
      <c r="I7592" s="18"/>
      <c r="J7592" s="18"/>
    </row>
    <row r="7593" spans="6:10" x14ac:dyDescent="0.25">
      <c r="F7593" s="18"/>
      <c r="G7593" s="18"/>
      <c r="H7593" s="252"/>
      <c r="I7593" s="18"/>
      <c r="J7593" s="18"/>
    </row>
    <row r="7594" spans="6:10" x14ac:dyDescent="0.25">
      <c r="F7594" s="18"/>
      <c r="G7594" s="18"/>
      <c r="H7594" s="252"/>
      <c r="I7594" s="18"/>
      <c r="J7594" s="18"/>
    </row>
    <row r="7595" spans="6:10" x14ac:dyDescent="0.25">
      <c r="F7595" s="18"/>
      <c r="G7595" s="18"/>
      <c r="H7595" s="252"/>
      <c r="I7595" s="18"/>
      <c r="J7595" s="18"/>
    </row>
    <row r="7596" spans="6:10" x14ac:dyDescent="0.25">
      <c r="F7596" s="18"/>
      <c r="G7596" s="18"/>
      <c r="H7596" s="252"/>
      <c r="I7596" s="18"/>
      <c r="J7596" s="18"/>
    </row>
    <row r="7597" spans="6:10" x14ac:dyDescent="0.25">
      <c r="F7597" s="18"/>
      <c r="G7597" s="18"/>
      <c r="H7597" s="252"/>
      <c r="I7597" s="18"/>
      <c r="J7597" s="18"/>
    </row>
    <row r="7598" spans="6:10" x14ac:dyDescent="0.25">
      <c r="F7598" s="18"/>
      <c r="G7598" s="18"/>
      <c r="H7598" s="252"/>
      <c r="I7598" s="18"/>
      <c r="J7598" s="18"/>
    </row>
    <row r="7599" spans="6:10" x14ac:dyDescent="0.25">
      <c r="F7599" s="18"/>
      <c r="G7599" s="18"/>
      <c r="H7599" s="252"/>
      <c r="I7599" s="18"/>
      <c r="J7599" s="18"/>
    </row>
    <row r="7600" spans="6:10" x14ac:dyDescent="0.25">
      <c r="F7600" s="18"/>
      <c r="G7600" s="18"/>
      <c r="H7600" s="252"/>
      <c r="I7600" s="18"/>
      <c r="J7600" s="18"/>
    </row>
    <row r="7601" spans="6:10" x14ac:dyDescent="0.25">
      <c r="F7601" s="18"/>
      <c r="G7601" s="18"/>
      <c r="H7601" s="252"/>
      <c r="I7601" s="18"/>
      <c r="J7601" s="18"/>
    </row>
    <row r="7602" spans="6:10" x14ac:dyDescent="0.25">
      <c r="F7602" s="18"/>
      <c r="G7602" s="18"/>
      <c r="H7602" s="252"/>
      <c r="I7602" s="18"/>
      <c r="J7602" s="18"/>
    </row>
    <row r="7603" spans="6:10" x14ac:dyDescent="0.25">
      <c r="F7603" s="18"/>
      <c r="G7603" s="18"/>
      <c r="H7603" s="252"/>
      <c r="I7603" s="18"/>
      <c r="J7603" s="18"/>
    </row>
    <row r="7604" spans="6:10" x14ac:dyDescent="0.25">
      <c r="F7604" s="18"/>
      <c r="G7604" s="18"/>
      <c r="H7604" s="252"/>
      <c r="I7604" s="18"/>
      <c r="J7604" s="18"/>
    </row>
    <row r="7605" spans="6:10" x14ac:dyDescent="0.25">
      <c r="F7605" s="18"/>
      <c r="G7605" s="18"/>
      <c r="H7605" s="252"/>
      <c r="I7605" s="18"/>
      <c r="J7605" s="18"/>
    </row>
    <row r="7606" spans="6:10" x14ac:dyDescent="0.25">
      <c r="F7606" s="18"/>
      <c r="G7606" s="18"/>
      <c r="H7606" s="252"/>
      <c r="I7606" s="18"/>
      <c r="J7606" s="18"/>
    </row>
    <row r="7607" spans="6:10" x14ac:dyDescent="0.25">
      <c r="F7607" s="18"/>
      <c r="G7607" s="18"/>
      <c r="H7607" s="252"/>
      <c r="I7607" s="18"/>
      <c r="J7607" s="18"/>
    </row>
    <row r="7608" spans="6:10" x14ac:dyDescent="0.25">
      <c r="F7608" s="18"/>
      <c r="G7608" s="18"/>
      <c r="H7608" s="252"/>
      <c r="I7608" s="18"/>
      <c r="J7608" s="18"/>
    </row>
    <row r="7609" spans="6:10" x14ac:dyDescent="0.25">
      <c r="F7609" s="18"/>
      <c r="G7609" s="18"/>
      <c r="H7609" s="252"/>
      <c r="I7609" s="18"/>
      <c r="J7609" s="18"/>
    </row>
    <row r="7610" spans="6:10" x14ac:dyDescent="0.25">
      <c r="F7610" s="18"/>
      <c r="G7610" s="18"/>
      <c r="H7610" s="252"/>
      <c r="I7610" s="18"/>
      <c r="J7610" s="18"/>
    </row>
    <row r="7611" spans="6:10" x14ac:dyDescent="0.25">
      <c r="F7611" s="18"/>
      <c r="G7611" s="18"/>
      <c r="H7611" s="252"/>
      <c r="I7611" s="18"/>
      <c r="J7611" s="18"/>
    </row>
    <row r="7612" spans="6:10" x14ac:dyDescent="0.25">
      <c r="F7612" s="18"/>
      <c r="G7612" s="18"/>
      <c r="H7612" s="252"/>
      <c r="I7612" s="18"/>
      <c r="J7612" s="18"/>
    </row>
    <row r="7613" spans="6:10" x14ac:dyDescent="0.25">
      <c r="F7613" s="18"/>
      <c r="G7613" s="18"/>
      <c r="H7613" s="252"/>
      <c r="I7613" s="18"/>
      <c r="J7613" s="18"/>
    </row>
    <row r="7614" spans="6:10" x14ac:dyDescent="0.25">
      <c r="F7614" s="18"/>
      <c r="G7614" s="18"/>
      <c r="H7614" s="252"/>
      <c r="I7614" s="18"/>
      <c r="J7614" s="18"/>
    </row>
    <row r="7615" spans="6:10" x14ac:dyDescent="0.25">
      <c r="F7615" s="18"/>
      <c r="G7615" s="18"/>
      <c r="H7615" s="252"/>
      <c r="I7615" s="18"/>
      <c r="J7615" s="18"/>
    </row>
    <row r="7616" spans="6:10" x14ac:dyDescent="0.25">
      <c r="F7616" s="18"/>
      <c r="G7616" s="18"/>
      <c r="H7616" s="252"/>
      <c r="I7616" s="18"/>
      <c r="J7616" s="18"/>
    </row>
    <row r="7617" spans="6:10" x14ac:dyDescent="0.25">
      <c r="F7617" s="18"/>
      <c r="G7617" s="18"/>
      <c r="H7617" s="252"/>
      <c r="I7617" s="18"/>
      <c r="J7617" s="18"/>
    </row>
    <row r="7618" spans="6:10" x14ac:dyDescent="0.25">
      <c r="F7618" s="18"/>
      <c r="G7618" s="18"/>
      <c r="H7618" s="252"/>
      <c r="I7618" s="18"/>
      <c r="J7618" s="18"/>
    </row>
    <row r="7619" spans="6:10" x14ac:dyDescent="0.25">
      <c r="F7619" s="18"/>
      <c r="G7619" s="18"/>
      <c r="H7619" s="252"/>
      <c r="I7619" s="18"/>
      <c r="J7619" s="18"/>
    </row>
    <row r="7620" spans="6:10" x14ac:dyDescent="0.25">
      <c r="F7620" s="18"/>
      <c r="G7620" s="18"/>
      <c r="H7620" s="252"/>
      <c r="I7620" s="18"/>
      <c r="J7620" s="18"/>
    </row>
    <row r="7621" spans="6:10" x14ac:dyDescent="0.25">
      <c r="F7621" s="18"/>
      <c r="G7621" s="18"/>
      <c r="H7621" s="252"/>
      <c r="I7621" s="18"/>
      <c r="J7621" s="18"/>
    </row>
    <row r="7622" spans="6:10" x14ac:dyDescent="0.25">
      <c r="F7622" s="18"/>
      <c r="G7622" s="18"/>
      <c r="H7622" s="252"/>
      <c r="I7622" s="18"/>
      <c r="J7622" s="18"/>
    </row>
    <row r="7623" spans="6:10" x14ac:dyDescent="0.25">
      <c r="F7623" s="18"/>
      <c r="G7623" s="18"/>
      <c r="H7623" s="252"/>
      <c r="I7623" s="18"/>
      <c r="J7623" s="18"/>
    </row>
    <row r="7624" spans="6:10" x14ac:dyDescent="0.25">
      <c r="F7624" s="18"/>
      <c r="G7624" s="18"/>
      <c r="H7624" s="252"/>
      <c r="I7624" s="18"/>
      <c r="J7624" s="18"/>
    </row>
    <row r="7625" spans="6:10" x14ac:dyDescent="0.25">
      <c r="F7625" s="18"/>
      <c r="G7625" s="18"/>
      <c r="H7625" s="252"/>
      <c r="I7625" s="18"/>
      <c r="J7625" s="18"/>
    </row>
    <row r="7626" spans="6:10" x14ac:dyDescent="0.25">
      <c r="F7626" s="18"/>
      <c r="G7626" s="18"/>
      <c r="H7626" s="252"/>
      <c r="I7626" s="18"/>
      <c r="J7626" s="18"/>
    </row>
    <row r="7627" spans="6:10" x14ac:dyDescent="0.25">
      <c r="F7627" s="18"/>
      <c r="G7627" s="18"/>
      <c r="H7627" s="252"/>
      <c r="I7627" s="18"/>
      <c r="J7627" s="18"/>
    </row>
    <row r="7628" spans="6:10" x14ac:dyDescent="0.25">
      <c r="F7628" s="18"/>
      <c r="G7628" s="18"/>
      <c r="H7628" s="252"/>
      <c r="I7628" s="18"/>
      <c r="J7628" s="18"/>
    </row>
    <row r="7629" spans="6:10" x14ac:dyDescent="0.25">
      <c r="F7629" s="18"/>
      <c r="G7629" s="18"/>
      <c r="H7629" s="252"/>
      <c r="I7629" s="18"/>
      <c r="J7629" s="18"/>
    </row>
    <row r="7630" spans="6:10" x14ac:dyDescent="0.25">
      <c r="F7630" s="18"/>
      <c r="G7630" s="18"/>
      <c r="H7630" s="252"/>
      <c r="I7630" s="18"/>
      <c r="J7630" s="18"/>
    </row>
    <row r="7631" spans="6:10" x14ac:dyDescent="0.25">
      <c r="F7631" s="18"/>
      <c r="G7631" s="18"/>
      <c r="H7631" s="252"/>
      <c r="I7631" s="18"/>
      <c r="J7631" s="18"/>
    </row>
    <row r="7632" spans="6:10" x14ac:dyDescent="0.25">
      <c r="F7632" s="18"/>
      <c r="G7632" s="18"/>
      <c r="H7632" s="252"/>
      <c r="I7632" s="18"/>
      <c r="J7632" s="18"/>
    </row>
    <row r="7633" spans="6:10" x14ac:dyDescent="0.25">
      <c r="F7633" s="18"/>
      <c r="G7633" s="18"/>
      <c r="H7633" s="252"/>
      <c r="I7633" s="18"/>
      <c r="J7633" s="18"/>
    </row>
    <row r="7634" spans="6:10" x14ac:dyDescent="0.25">
      <c r="F7634" s="18"/>
      <c r="G7634" s="18"/>
      <c r="H7634" s="252"/>
      <c r="I7634" s="18"/>
      <c r="J7634" s="18"/>
    </row>
    <row r="7635" spans="6:10" x14ac:dyDescent="0.25">
      <c r="F7635" s="18"/>
      <c r="G7635" s="18"/>
      <c r="H7635" s="252"/>
      <c r="I7635" s="18"/>
      <c r="J7635" s="18"/>
    </row>
    <row r="7636" spans="6:10" x14ac:dyDescent="0.25">
      <c r="F7636" s="18"/>
      <c r="G7636" s="18"/>
      <c r="H7636" s="252"/>
      <c r="I7636" s="18"/>
      <c r="J7636" s="18"/>
    </row>
    <row r="7637" spans="6:10" x14ac:dyDescent="0.25">
      <c r="F7637" s="18"/>
      <c r="G7637" s="18"/>
      <c r="H7637" s="252"/>
      <c r="I7637" s="18"/>
      <c r="J7637" s="18"/>
    </row>
    <row r="7638" spans="6:10" x14ac:dyDescent="0.25">
      <c r="F7638" s="18"/>
      <c r="G7638" s="18"/>
      <c r="H7638" s="252"/>
      <c r="I7638" s="18"/>
      <c r="J7638" s="18"/>
    </row>
    <row r="7639" spans="6:10" x14ac:dyDescent="0.25">
      <c r="F7639" s="18"/>
      <c r="G7639" s="18"/>
      <c r="H7639" s="252"/>
      <c r="I7639" s="18"/>
      <c r="J7639" s="18"/>
    </row>
    <row r="7640" spans="6:10" x14ac:dyDescent="0.25">
      <c r="F7640" s="18"/>
      <c r="G7640" s="18"/>
      <c r="H7640" s="252"/>
      <c r="I7640" s="18"/>
      <c r="J7640" s="18"/>
    </row>
    <row r="7641" spans="6:10" x14ac:dyDescent="0.25">
      <c r="F7641" s="18"/>
      <c r="G7641" s="18"/>
      <c r="H7641" s="252"/>
      <c r="I7641" s="18"/>
      <c r="J7641" s="18"/>
    </row>
    <row r="7642" spans="6:10" x14ac:dyDescent="0.25">
      <c r="F7642" s="18"/>
      <c r="G7642" s="18"/>
      <c r="H7642" s="252"/>
      <c r="I7642" s="18"/>
      <c r="J7642" s="18"/>
    </row>
    <row r="7643" spans="6:10" x14ac:dyDescent="0.25">
      <c r="F7643" s="18"/>
      <c r="G7643" s="18"/>
      <c r="H7643" s="252"/>
      <c r="I7643" s="18"/>
      <c r="J7643" s="18"/>
    </row>
    <row r="7644" spans="6:10" x14ac:dyDescent="0.25">
      <c r="F7644" s="18"/>
      <c r="G7644" s="18"/>
      <c r="H7644" s="252"/>
      <c r="I7644" s="18"/>
      <c r="J7644" s="18"/>
    </row>
    <row r="7645" spans="6:10" x14ac:dyDescent="0.25">
      <c r="F7645" s="18"/>
      <c r="G7645" s="18"/>
      <c r="H7645" s="252"/>
      <c r="I7645" s="18"/>
      <c r="J7645" s="18"/>
    </row>
    <row r="7646" spans="6:10" x14ac:dyDescent="0.25">
      <c r="F7646" s="18"/>
      <c r="G7646" s="18"/>
      <c r="H7646" s="252"/>
      <c r="I7646" s="18"/>
      <c r="J7646" s="18"/>
    </row>
    <row r="7647" spans="6:10" x14ac:dyDescent="0.25">
      <c r="F7647" s="18"/>
      <c r="G7647" s="18"/>
      <c r="H7647" s="252"/>
      <c r="I7647" s="18"/>
      <c r="J7647" s="18"/>
    </row>
    <row r="7648" spans="6:10" x14ac:dyDescent="0.25">
      <c r="F7648" s="18"/>
      <c r="G7648" s="18"/>
      <c r="H7648" s="252"/>
      <c r="I7648" s="18"/>
      <c r="J7648" s="18"/>
    </row>
    <row r="7649" spans="6:10" x14ac:dyDescent="0.25">
      <c r="F7649" s="18"/>
      <c r="G7649" s="18"/>
      <c r="H7649" s="252"/>
      <c r="I7649" s="18"/>
      <c r="J7649" s="18"/>
    </row>
    <row r="7650" spans="6:10" x14ac:dyDescent="0.25">
      <c r="F7650" s="18"/>
      <c r="G7650" s="18"/>
      <c r="H7650" s="252"/>
      <c r="I7650" s="18"/>
      <c r="J7650" s="18"/>
    </row>
    <row r="7651" spans="6:10" x14ac:dyDescent="0.25">
      <c r="F7651" s="18"/>
      <c r="G7651" s="18"/>
      <c r="H7651" s="252"/>
      <c r="I7651" s="18"/>
      <c r="J7651" s="18"/>
    </row>
    <row r="7652" spans="6:10" x14ac:dyDescent="0.25">
      <c r="F7652" s="18"/>
      <c r="G7652" s="18"/>
      <c r="H7652" s="252"/>
      <c r="I7652" s="18"/>
      <c r="J7652" s="18"/>
    </row>
    <row r="7653" spans="6:10" x14ac:dyDescent="0.25">
      <c r="F7653" s="18"/>
      <c r="G7653" s="18"/>
      <c r="H7653" s="252"/>
      <c r="I7653" s="18"/>
      <c r="J7653" s="18"/>
    </row>
    <row r="7654" spans="6:10" x14ac:dyDescent="0.25">
      <c r="F7654" s="18"/>
      <c r="G7654" s="18"/>
      <c r="H7654" s="252"/>
      <c r="I7654" s="18"/>
      <c r="J7654" s="18"/>
    </row>
    <row r="7655" spans="6:10" x14ac:dyDescent="0.25">
      <c r="F7655" s="18"/>
      <c r="G7655" s="18"/>
      <c r="H7655" s="252"/>
      <c r="I7655" s="18"/>
      <c r="J7655" s="18"/>
    </row>
    <row r="7656" spans="6:10" x14ac:dyDescent="0.25">
      <c r="F7656" s="18"/>
      <c r="G7656" s="18"/>
      <c r="H7656" s="252"/>
      <c r="I7656" s="18"/>
      <c r="J7656" s="18"/>
    </row>
    <row r="7657" spans="6:10" x14ac:dyDescent="0.25">
      <c r="F7657" s="18"/>
      <c r="G7657" s="18"/>
      <c r="H7657" s="252"/>
      <c r="I7657" s="18"/>
      <c r="J7657" s="18"/>
    </row>
    <row r="7658" spans="6:10" x14ac:dyDescent="0.25">
      <c r="F7658" s="18"/>
      <c r="G7658" s="18"/>
      <c r="H7658" s="252"/>
      <c r="I7658" s="18"/>
      <c r="J7658" s="18"/>
    </row>
    <row r="7659" spans="6:10" x14ac:dyDescent="0.25">
      <c r="F7659" s="18"/>
      <c r="G7659" s="18"/>
      <c r="H7659" s="252"/>
      <c r="I7659" s="18"/>
      <c r="J7659" s="18"/>
    </row>
    <row r="7660" spans="6:10" x14ac:dyDescent="0.25">
      <c r="F7660" s="18"/>
      <c r="G7660" s="18"/>
      <c r="H7660" s="252"/>
      <c r="I7660" s="18"/>
      <c r="J7660" s="18"/>
    </row>
    <row r="7661" spans="6:10" x14ac:dyDescent="0.25">
      <c r="F7661" s="18"/>
      <c r="G7661" s="18"/>
      <c r="H7661" s="252"/>
      <c r="I7661" s="18"/>
      <c r="J7661" s="18"/>
    </row>
    <row r="7662" spans="6:10" x14ac:dyDescent="0.25">
      <c r="F7662" s="18"/>
      <c r="G7662" s="18"/>
      <c r="H7662" s="252"/>
      <c r="I7662" s="18"/>
      <c r="J7662" s="18"/>
    </row>
    <row r="7663" spans="6:10" x14ac:dyDescent="0.25">
      <c r="F7663" s="18"/>
      <c r="G7663" s="18"/>
      <c r="H7663" s="252"/>
      <c r="I7663" s="18"/>
      <c r="J7663" s="18"/>
    </row>
    <row r="7664" spans="6:10" x14ac:dyDescent="0.25">
      <c r="F7664" s="18"/>
      <c r="G7664" s="18"/>
      <c r="H7664" s="252"/>
      <c r="I7664" s="18"/>
      <c r="J7664" s="18"/>
    </row>
    <row r="7665" spans="6:10" x14ac:dyDescent="0.25">
      <c r="F7665" s="18"/>
      <c r="G7665" s="18"/>
      <c r="H7665" s="252"/>
      <c r="I7665" s="18"/>
      <c r="J7665" s="18"/>
    </row>
    <row r="7666" spans="6:10" x14ac:dyDescent="0.25">
      <c r="F7666" s="18"/>
      <c r="G7666" s="18"/>
      <c r="H7666" s="252"/>
      <c r="I7666" s="18"/>
      <c r="J7666" s="18"/>
    </row>
    <row r="7667" spans="6:10" x14ac:dyDescent="0.25">
      <c r="F7667" s="18"/>
      <c r="G7667" s="18"/>
      <c r="H7667" s="252"/>
      <c r="I7667" s="18"/>
      <c r="J7667" s="18"/>
    </row>
    <row r="7668" spans="6:10" x14ac:dyDescent="0.25">
      <c r="F7668" s="18"/>
      <c r="G7668" s="18"/>
      <c r="H7668" s="252"/>
      <c r="I7668" s="18"/>
      <c r="J7668" s="18"/>
    </row>
    <row r="7669" spans="6:10" x14ac:dyDescent="0.25">
      <c r="F7669" s="18"/>
      <c r="G7669" s="18"/>
      <c r="H7669" s="252"/>
      <c r="I7669" s="18"/>
      <c r="J7669" s="18"/>
    </row>
    <row r="7670" spans="6:10" x14ac:dyDescent="0.25">
      <c r="F7670" s="18"/>
      <c r="G7670" s="18"/>
      <c r="H7670" s="252"/>
      <c r="I7670" s="18"/>
      <c r="J7670" s="18"/>
    </row>
    <row r="7671" spans="6:10" x14ac:dyDescent="0.25">
      <c r="F7671" s="18"/>
      <c r="G7671" s="18"/>
      <c r="H7671" s="252"/>
      <c r="I7671" s="18"/>
      <c r="J7671" s="18"/>
    </row>
    <row r="7672" spans="6:10" x14ac:dyDescent="0.25">
      <c r="F7672" s="18"/>
      <c r="G7672" s="18"/>
      <c r="H7672" s="252"/>
      <c r="I7672" s="18"/>
      <c r="J7672" s="18"/>
    </row>
    <row r="7673" spans="6:10" x14ac:dyDescent="0.25">
      <c r="F7673" s="18"/>
      <c r="G7673" s="18"/>
      <c r="H7673" s="252"/>
      <c r="I7673" s="18"/>
      <c r="J7673" s="18"/>
    </row>
    <row r="7674" spans="6:10" x14ac:dyDescent="0.25">
      <c r="F7674" s="18"/>
      <c r="G7674" s="18"/>
      <c r="H7674" s="252"/>
      <c r="I7674" s="18"/>
      <c r="J7674" s="18"/>
    </row>
    <row r="7675" spans="6:10" x14ac:dyDescent="0.25">
      <c r="F7675" s="18"/>
      <c r="G7675" s="18"/>
      <c r="H7675" s="252"/>
      <c r="I7675" s="18"/>
      <c r="J7675" s="18"/>
    </row>
    <row r="7676" spans="6:10" x14ac:dyDescent="0.25">
      <c r="F7676" s="18"/>
      <c r="G7676" s="18"/>
      <c r="H7676" s="252"/>
      <c r="I7676" s="18"/>
      <c r="J7676" s="18"/>
    </row>
    <row r="7677" spans="6:10" x14ac:dyDescent="0.25">
      <c r="F7677" s="18"/>
      <c r="G7677" s="18"/>
      <c r="H7677" s="252"/>
      <c r="I7677" s="18"/>
      <c r="J7677" s="18"/>
    </row>
    <row r="7678" spans="6:10" x14ac:dyDescent="0.25">
      <c r="F7678" s="18"/>
      <c r="G7678" s="18"/>
      <c r="H7678" s="252"/>
      <c r="I7678" s="18"/>
      <c r="J7678" s="18"/>
    </row>
    <row r="7679" spans="6:10" x14ac:dyDescent="0.25">
      <c r="F7679" s="18"/>
      <c r="G7679" s="18"/>
      <c r="H7679" s="252"/>
      <c r="I7679" s="18"/>
      <c r="J7679" s="18"/>
    </row>
    <row r="7680" spans="6:10" x14ac:dyDescent="0.25">
      <c r="F7680" s="18"/>
      <c r="G7680" s="18"/>
      <c r="H7680" s="252"/>
      <c r="I7680" s="18"/>
      <c r="J7680" s="18"/>
    </row>
    <row r="7681" spans="6:10" x14ac:dyDescent="0.25">
      <c r="F7681" s="18"/>
      <c r="G7681" s="18"/>
      <c r="H7681" s="252"/>
      <c r="I7681" s="18"/>
      <c r="J7681" s="18"/>
    </row>
    <row r="7682" spans="6:10" x14ac:dyDescent="0.25">
      <c r="F7682" s="18"/>
      <c r="G7682" s="18"/>
      <c r="H7682" s="252"/>
      <c r="I7682" s="18"/>
      <c r="J7682" s="18"/>
    </row>
    <row r="7683" spans="6:10" x14ac:dyDescent="0.25">
      <c r="F7683" s="18"/>
      <c r="G7683" s="18"/>
      <c r="H7683" s="252"/>
      <c r="I7683" s="18"/>
      <c r="J7683" s="18"/>
    </row>
    <row r="7684" spans="6:10" x14ac:dyDescent="0.25">
      <c r="F7684" s="18"/>
      <c r="G7684" s="18"/>
      <c r="H7684" s="252"/>
      <c r="I7684" s="18"/>
      <c r="J7684" s="18"/>
    </row>
    <row r="7685" spans="6:10" x14ac:dyDescent="0.25">
      <c r="F7685" s="18"/>
      <c r="G7685" s="18"/>
      <c r="H7685" s="252"/>
      <c r="I7685" s="18"/>
      <c r="J7685" s="18"/>
    </row>
    <row r="7686" spans="6:10" x14ac:dyDescent="0.25">
      <c r="F7686" s="18"/>
      <c r="G7686" s="18"/>
      <c r="H7686" s="252"/>
      <c r="I7686" s="18"/>
      <c r="J7686" s="18"/>
    </row>
    <row r="7687" spans="6:10" x14ac:dyDescent="0.25">
      <c r="F7687" s="18"/>
      <c r="G7687" s="18"/>
      <c r="H7687" s="252"/>
      <c r="I7687" s="18"/>
      <c r="J7687" s="18"/>
    </row>
    <row r="7688" spans="6:10" x14ac:dyDescent="0.25">
      <c r="F7688" s="18"/>
      <c r="G7688" s="18"/>
      <c r="H7688" s="252"/>
      <c r="I7688" s="18"/>
      <c r="J7688" s="18"/>
    </row>
    <row r="7689" spans="6:10" x14ac:dyDescent="0.25">
      <c r="F7689" s="18"/>
      <c r="G7689" s="18"/>
      <c r="H7689" s="252"/>
      <c r="I7689" s="18"/>
      <c r="J7689" s="18"/>
    </row>
    <row r="7690" spans="6:10" x14ac:dyDescent="0.25">
      <c r="F7690" s="18"/>
      <c r="G7690" s="18"/>
      <c r="H7690" s="252"/>
      <c r="I7690" s="18"/>
      <c r="J7690" s="18"/>
    </row>
    <row r="7691" spans="6:10" x14ac:dyDescent="0.25">
      <c r="F7691" s="18"/>
      <c r="G7691" s="18"/>
      <c r="H7691" s="252"/>
      <c r="I7691" s="18"/>
      <c r="J7691" s="18"/>
    </row>
    <row r="7692" spans="6:10" x14ac:dyDescent="0.25">
      <c r="F7692" s="18"/>
      <c r="G7692" s="18"/>
      <c r="H7692" s="252"/>
      <c r="I7692" s="18"/>
      <c r="J7692" s="18"/>
    </row>
    <row r="7693" spans="6:10" x14ac:dyDescent="0.25">
      <c r="F7693" s="18"/>
      <c r="G7693" s="18"/>
      <c r="H7693" s="252"/>
      <c r="I7693" s="18"/>
      <c r="J7693" s="18"/>
    </row>
    <row r="7694" spans="6:10" x14ac:dyDescent="0.25">
      <c r="F7694" s="18"/>
      <c r="G7694" s="18"/>
      <c r="H7694" s="252"/>
      <c r="I7694" s="18"/>
      <c r="J7694" s="18"/>
    </row>
    <row r="7695" spans="6:10" x14ac:dyDescent="0.25">
      <c r="F7695" s="18"/>
      <c r="G7695" s="18"/>
      <c r="H7695" s="252"/>
      <c r="I7695" s="18"/>
      <c r="J7695" s="18"/>
    </row>
    <row r="7696" spans="6:10" x14ac:dyDescent="0.25">
      <c r="F7696" s="18"/>
      <c r="G7696" s="18"/>
      <c r="H7696" s="252"/>
      <c r="I7696" s="18"/>
      <c r="J7696" s="18"/>
    </row>
    <row r="7697" spans="6:10" x14ac:dyDescent="0.25">
      <c r="F7697" s="18"/>
      <c r="G7697" s="18"/>
      <c r="H7697" s="252"/>
      <c r="I7697" s="18"/>
      <c r="J7697" s="18"/>
    </row>
    <row r="7698" spans="6:10" x14ac:dyDescent="0.25">
      <c r="F7698" s="18"/>
      <c r="G7698" s="18"/>
      <c r="H7698" s="252"/>
      <c r="I7698" s="18"/>
      <c r="J7698" s="18"/>
    </row>
    <row r="7699" spans="6:10" x14ac:dyDescent="0.25">
      <c r="F7699" s="18"/>
      <c r="G7699" s="18"/>
      <c r="H7699" s="252"/>
      <c r="I7699" s="18"/>
      <c r="J7699" s="18"/>
    </row>
    <row r="7700" spans="6:10" x14ac:dyDescent="0.25">
      <c r="F7700" s="18"/>
      <c r="G7700" s="18"/>
      <c r="H7700" s="252"/>
      <c r="I7700" s="18"/>
      <c r="J7700" s="18"/>
    </row>
    <row r="7701" spans="6:10" x14ac:dyDescent="0.25">
      <c r="F7701" s="18"/>
      <c r="G7701" s="18"/>
      <c r="H7701" s="252"/>
      <c r="I7701" s="18"/>
      <c r="J7701" s="18"/>
    </row>
    <row r="7702" spans="6:10" x14ac:dyDescent="0.25">
      <c r="F7702" s="18"/>
      <c r="G7702" s="18"/>
      <c r="H7702" s="252"/>
      <c r="I7702" s="18"/>
      <c r="J7702" s="18"/>
    </row>
    <row r="7703" spans="6:10" x14ac:dyDescent="0.25">
      <c r="F7703" s="18"/>
      <c r="G7703" s="18"/>
      <c r="H7703" s="252"/>
      <c r="I7703" s="18"/>
      <c r="J7703" s="18"/>
    </row>
    <row r="7704" spans="6:10" x14ac:dyDescent="0.25">
      <c r="F7704" s="18"/>
      <c r="G7704" s="18"/>
      <c r="H7704" s="252"/>
      <c r="I7704" s="18"/>
      <c r="J7704" s="18"/>
    </row>
    <row r="7705" spans="6:10" x14ac:dyDescent="0.25">
      <c r="F7705" s="18"/>
      <c r="G7705" s="18"/>
      <c r="H7705" s="252"/>
      <c r="I7705" s="18"/>
      <c r="J7705" s="18"/>
    </row>
    <row r="7706" spans="6:10" x14ac:dyDescent="0.25">
      <c r="F7706" s="18"/>
      <c r="G7706" s="18"/>
      <c r="H7706" s="252"/>
      <c r="I7706" s="18"/>
      <c r="J7706" s="18"/>
    </row>
    <row r="7707" spans="6:10" x14ac:dyDescent="0.25">
      <c r="F7707" s="18"/>
      <c r="G7707" s="18"/>
      <c r="H7707" s="252"/>
      <c r="I7707" s="18"/>
      <c r="J7707" s="18"/>
    </row>
    <row r="7708" spans="6:10" x14ac:dyDescent="0.25">
      <c r="F7708" s="18"/>
      <c r="G7708" s="18"/>
      <c r="H7708" s="252"/>
      <c r="I7708" s="18"/>
      <c r="J7708" s="18"/>
    </row>
    <row r="7709" spans="6:10" x14ac:dyDescent="0.25">
      <c r="F7709" s="18"/>
      <c r="G7709" s="18"/>
      <c r="H7709" s="252"/>
      <c r="I7709" s="18"/>
      <c r="J7709" s="18"/>
    </row>
    <row r="7710" spans="6:10" x14ac:dyDescent="0.25">
      <c r="F7710" s="18"/>
      <c r="G7710" s="18"/>
      <c r="H7710" s="252"/>
      <c r="I7710" s="18"/>
      <c r="J7710" s="18"/>
    </row>
    <row r="7711" spans="6:10" x14ac:dyDescent="0.25">
      <c r="F7711" s="18"/>
      <c r="G7711" s="18"/>
      <c r="H7711" s="252"/>
      <c r="I7711" s="18"/>
      <c r="J7711" s="18"/>
    </row>
    <row r="7712" spans="6:10" x14ac:dyDescent="0.25">
      <c r="F7712" s="18"/>
      <c r="G7712" s="18"/>
      <c r="H7712" s="252"/>
      <c r="I7712" s="18"/>
      <c r="J7712" s="18"/>
    </row>
    <row r="7713" spans="6:10" x14ac:dyDescent="0.25">
      <c r="F7713" s="18"/>
      <c r="G7713" s="18"/>
      <c r="H7713" s="252"/>
      <c r="I7713" s="18"/>
      <c r="J7713" s="18"/>
    </row>
    <row r="7714" spans="6:10" x14ac:dyDescent="0.25">
      <c r="F7714" s="18"/>
      <c r="G7714" s="18"/>
      <c r="H7714" s="252"/>
      <c r="I7714" s="18"/>
      <c r="J7714" s="18"/>
    </row>
    <row r="7715" spans="6:10" x14ac:dyDescent="0.25">
      <c r="F7715" s="18"/>
      <c r="G7715" s="18"/>
      <c r="H7715" s="252"/>
      <c r="I7715" s="18"/>
      <c r="J7715" s="18"/>
    </row>
    <row r="7716" spans="6:10" x14ac:dyDescent="0.25">
      <c r="F7716" s="18"/>
      <c r="G7716" s="18"/>
      <c r="H7716" s="252"/>
      <c r="I7716" s="18"/>
      <c r="J7716" s="18"/>
    </row>
    <row r="7717" spans="6:10" x14ac:dyDescent="0.25">
      <c r="F7717" s="18"/>
      <c r="G7717" s="18"/>
      <c r="H7717" s="252"/>
      <c r="I7717" s="18"/>
      <c r="J7717" s="18"/>
    </row>
    <row r="7718" spans="6:10" x14ac:dyDescent="0.25">
      <c r="F7718" s="18"/>
      <c r="G7718" s="18"/>
      <c r="H7718" s="252"/>
      <c r="I7718" s="18"/>
      <c r="J7718" s="18"/>
    </row>
    <row r="7719" spans="6:10" x14ac:dyDescent="0.25">
      <c r="F7719" s="18"/>
      <c r="G7719" s="18"/>
      <c r="H7719" s="252"/>
      <c r="I7719" s="18"/>
      <c r="J7719" s="18"/>
    </row>
    <row r="7720" spans="6:10" x14ac:dyDescent="0.25">
      <c r="F7720" s="18"/>
      <c r="G7720" s="18"/>
      <c r="H7720" s="252"/>
      <c r="I7720" s="18"/>
      <c r="J7720" s="18"/>
    </row>
    <row r="7721" spans="6:10" x14ac:dyDescent="0.25">
      <c r="F7721" s="18"/>
      <c r="G7721" s="18"/>
      <c r="H7721" s="252"/>
      <c r="I7721" s="18"/>
      <c r="J7721" s="18"/>
    </row>
    <row r="7722" spans="6:10" x14ac:dyDescent="0.25">
      <c r="F7722" s="18"/>
      <c r="G7722" s="18"/>
      <c r="H7722" s="252"/>
      <c r="I7722" s="18"/>
      <c r="J7722" s="18"/>
    </row>
    <row r="7723" spans="6:10" x14ac:dyDescent="0.25">
      <c r="F7723" s="18"/>
      <c r="G7723" s="18"/>
      <c r="H7723" s="252"/>
      <c r="I7723" s="18"/>
      <c r="J7723" s="18"/>
    </row>
    <row r="7724" spans="6:10" x14ac:dyDescent="0.25">
      <c r="F7724" s="18"/>
      <c r="G7724" s="18"/>
      <c r="H7724" s="252"/>
      <c r="I7724" s="18"/>
      <c r="J7724" s="18"/>
    </row>
    <row r="7725" spans="6:10" x14ac:dyDescent="0.25">
      <c r="F7725" s="18"/>
      <c r="G7725" s="18"/>
      <c r="H7725" s="252"/>
      <c r="I7725" s="18"/>
      <c r="J7725" s="18"/>
    </row>
    <row r="7726" spans="6:10" x14ac:dyDescent="0.25">
      <c r="F7726" s="18"/>
      <c r="G7726" s="18"/>
      <c r="H7726" s="252"/>
      <c r="I7726" s="18"/>
      <c r="J7726" s="18"/>
    </row>
    <row r="7727" spans="6:10" x14ac:dyDescent="0.25">
      <c r="F7727" s="18"/>
      <c r="G7727" s="18"/>
      <c r="H7727" s="252"/>
      <c r="I7727" s="18"/>
      <c r="J7727" s="18"/>
    </row>
    <row r="7728" spans="6:10" x14ac:dyDescent="0.25">
      <c r="F7728" s="18"/>
      <c r="G7728" s="18"/>
      <c r="H7728" s="252"/>
      <c r="I7728" s="18"/>
      <c r="J7728" s="18"/>
    </row>
    <row r="7729" spans="6:10" x14ac:dyDescent="0.25">
      <c r="F7729" s="18"/>
      <c r="G7729" s="18"/>
      <c r="H7729" s="252"/>
      <c r="I7729" s="18"/>
      <c r="J7729" s="18"/>
    </row>
    <row r="7730" spans="6:10" x14ac:dyDescent="0.25">
      <c r="F7730" s="18"/>
      <c r="G7730" s="18"/>
      <c r="H7730" s="252"/>
      <c r="I7730" s="18"/>
      <c r="J7730" s="18"/>
    </row>
    <row r="7731" spans="6:10" x14ac:dyDescent="0.25">
      <c r="F7731" s="18"/>
      <c r="G7731" s="18"/>
      <c r="H7731" s="252"/>
      <c r="I7731" s="18"/>
      <c r="J7731" s="18"/>
    </row>
    <row r="7732" spans="6:10" x14ac:dyDescent="0.25">
      <c r="F7732" s="18"/>
      <c r="G7732" s="18"/>
      <c r="H7732" s="252"/>
      <c r="I7732" s="18"/>
      <c r="J7732" s="18"/>
    </row>
    <row r="7733" spans="6:10" x14ac:dyDescent="0.25">
      <c r="F7733" s="18"/>
      <c r="G7733" s="18"/>
      <c r="H7733" s="252"/>
      <c r="I7733" s="18"/>
      <c r="J7733" s="18"/>
    </row>
    <row r="7734" spans="6:10" x14ac:dyDescent="0.25">
      <c r="F7734" s="18"/>
      <c r="G7734" s="18"/>
      <c r="H7734" s="252"/>
      <c r="I7734" s="18"/>
      <c r="J7734" s="18"/>
    </row>
    <row r="7735" spans="6:10" x14ac:dyDescent="0.25">
      <c r="F7735" s="18"/>
      <c r="G7735" s="18"/>
      <c r="H7735" s="252"/>
      <c r="I7735" s="18"/>
      <c r="J7735" s="18"/>
    </row>
    <row r="7736" spans="6:10" x14ac:dyDescent="0.25">
      <c r="F7736" s="18"/>
      <c r="G7736" s="18"/>
      <c r="H7736" s="252"/>
      <c r="I7736" s="18"/>
      <c r="J7736" s="18"/>
    </row>
    <row r="7737" spans="6:10" x14ac:dyDescent="0.25">
      <c r="F7737" s="18"/>
      <c r="G7737" s="18"/>
      <c r="H7737" s="252"/>
      <c r="I7737" s="18"/>
      <c r="J7737" s="18"/>
    </row>
    <row r="7738" spans="6:10" x14ac:dyDescent="0.25">
      <c r="F7738" s="18"/>
      <c r="G7738" s="18"/>
      <c r="H7738" s="252"/>
      <c r="I7738" s="18"/>
      <c r="J7738" s="18"/>
    </row>
    <row r="7739" spans="6:10" x14ac:dyDescent="0.25">
      <c r="F7739" s="18"/>
      <c r="G7739" s="18"/>
      <c r="H7739" s="252"/>
      <c r="I7739" s="18"/>
      <c r="J7739" s="18"/>
    </row>
    <row r="7740" spans="6:10" x14ac:dyDescent="0.25">
      <c r="F7740" s="18"/>
      <c r="G7740" s="18"/>
      <c r="H7740" s="252"/>
      <c r="I7740" s="18"/>
      <c r="J7740" s="18"/>
    </row>
    <row r="7741" spans="6:10" x14ac:dyDescent="0.25">
      <c r="F7741" s="18"/>
      <c r="G7741" s="18"/>
      <c r="H7741" s="252"/>
      <c r="I7741" s="18"/>
      <c r="J7741" s="18"/>
    </row>
    <row r="7742" spans="6:10" x14ac:dyDescent="0.25">
      <c r="F7742" s="18"/>
      <c r="G7742" s="18"/>
      <c r="H7742" s="252"/>
      <c r="I7742" s="18"/>
      <c r="J7742" s="18"/>
    </row>
    <row r="7743" spans="6:10" x14ac:dyDescent="0.25">
      <c r="F7743" s="18"/>
      <c r="G7743" s="18"/>
      <c r="H7743" s="252"/>
      <c r="I7743" s="18"/>
      <c r="J7743" s="18"/>
    </row>
    <row r="7744" spans="6:10" x14ac:dyDescent="0.25">
      <c r="F7744" s="18"/>
      <c r="G7744" s="18"/>
      <c r="H7744" s="252"/>
      <c r="I7744" s="18"/>
      <c r="J7744" s="18"/>
    </row>
    <row r="7745" spans="6:10" x14ac:dyDescent="0.25">
      <c r="F7745" s="18"/>
      <c r="G7745" s="18"/>
      <c r="H7745" s="252"/>
      <c r="I7745" s="18"/>
      <c r="J7745" s="18"/>
    </row>
    <row r="7746" spans="6:10" x14ac:dyDescent="0.25">
      <c r="F7746" s="18"/>
      <c r="G7746" s="18"/>
      <c r="H7746" s="252"/>
      <c r="I7746" s="18"/>
      <c r="J7746" s="18"/>
    </row>
    <row r="7747" spans="6:10" x14ac:dyDescent="0.25">
      <c r="F7747" s="18"/>
      <c r="G7747" s="18"/>
      <c r="H7747" s="252"/>
      <c r="I7747" s="18"/>
      <c r="J7747" s="18"/>
    </row>
    <row r="7748" spans="6:10" x14ac:dyDescent="0.25">
      <c r="F7748" s="18"/>
      <c r="G7748" s="18"/>
      <c r="H7748" s="252"/>
      <c r="I7748" s="18"/>
      <c r="J7748" s="18"/>
    </row>
    <row r="7749" spans="6:10" x14ac:dyDescent="0.25">
      <c r="F7749" s="18"/>
      <c r="G7749" s="18"/>
      <c r="H7749" s="252"/>
      <c r="I7749" s="18"/>
      <c r="J7749" s="18"/>
    </row>
    <row r="7750" spans="6:10" x14ac:dyDescent="0.25">
      <c r="F7750" s="18"/>
      <c r="G7750" s="18"/>
      <c r="H7750" s="252"/>
      <c r="I7750" s="18"/>
      <c r="J7750" s="18"/>
    </row>
    <row r="7751" spans="6:10" x14ac:dyDescent="0.25">
      <c r="F7751" s="18"/>
      <c r="G7751" s="18"/>
      <c r="H7751" s="252"/>
      <c r="I7751" s="18"/>
      <c r="J7751" s="18"/>
    </row>
    <row r="7752" spans="6:10" x14ac:dyDescent="0.25">
      <c r="F7752" s="18"/>
      <c r="G7752" s="18"/>
      <c r="H7752" s="252"/>
      <c r="I7752" s="18"/>
      <c r="J7752" s="18"/>
    </row>
    <row r="7753" spans="6:10" x14ac:dyDescent="0.25">
      <c r="F7753" s="18"/>
      <c r="G7753" s="18"/>
      <c r="H7753" s="252"/>
      <c r="I7753" s="18"/>
      <c r="J7753" s="18"/>
    </row>
    <row r="7754" spans="6:10" x14ac:dyDescent="0.25">
      <c r="F7754" s="18"/>
      <c r="G7754" s="18"/>
      <c r="H7754" s="252"/>
      <c r="I7754" s="18"/>
      <c r="J7754" s="18"/>
    </row>
    <row r="7755" spans="6:10" x14ac:dyDescent="0.25">
      <c r="F7755" s="18"/>
      <c r="G7755" s="18"/>
      <c r="H7755" s="252"/>
      <c r="I7755" s="18"/>
      <c r="J7755" s="18"/>
    </row>
    <row r="7756" spans="6:10" x14ac:dyDescent="0.25">
      <c r="F7756" s="18"/>
      <c r="G7756" s="18"/>
      <c r="H7756" s="252"/>
      <c r="I7756" s="18"/>
      <c r="J7756" s="18"/>
    </row>
    <row r="7757" spans="6:10" x14ac:dyDescent="0.25">
      <c r="F7757" s="18"/>
      <c r="G7757" s="18"/>
      <c r="H7757" s="252"/>
      <c r="I7757" s="18"/>
      <c r="J7757" s="18"/>
    </row>
    <row r="7758" spans="6:10" x14ac:dyDescent="0.25">
      <c r="F7758" s="18"/>
      <c r="G7758" s="18"/>
      <c r="H7758" s="252"/>
      <c r="I7758" s="18"/>
      <c r="J7758" s="18"/>
    </row>
    <row r="7759" spans="6:10" x14ac:dyDescent="0.25">
      <c r="F7759" s="18"/>
      <c r="G7759" s="18"/>
      <c r="H7759" s="252"/>
      <c r="I7759" s="18"/>
      <c r="J7759" s="18"/>
    </row>
    <row r="7760" spans="6:10" x14ac:dyDescent="0.25">
      <c r="F7760" s="18"/>
      <c r="G7760" s="18"/>
      <c r="H7760" s="252"/>
      <c r="I7760" s="18"/>
      <c r="J7760" s="18"/>
    </row>
    <row r="7761" spans="6:10" x14ac:dyDescent="0.25">
      <c r="F7761" s="18"/>
      <c r="G7761" s="18"/>
      <c r="H7761" s="252"/>
      <c r="I7761" s="18"/>
      <c r="J7761" s="18"/>
    </row>
    <row r="7762" spans="6:10" x14ac:dyDescent="0.25">
      <c r="F7762" s="18"/>
      <c r="G7762" s="18"/>
      <c r="H7762" s="252"/>
      <c r="I7762" s="18"/>
      <c r="J7762" s="18"/>
    </row>
    <row r="7763" spans="6:10" x14ac:dyDescent="0.25">
      <c r="F7763" s="18"/>
      <c r="G7763" s="18"/>
      <c r="H7763" s="252"/>
      <c r="I7763" s="18"/>
      <c r="J7763" s="18"/>
    </row>
    <row r="7764" spans="6:10" x14ac:dyDescent="0.25">
      <c r="F7764" s="18"/>
      <c r="G7764" s="18"/>
      <c r="H7764" s="252"/>
      <c r="I7764" s="18"/>
      <c r="J7764" s="18"/>
    </row>
    <row r="7765" spans="6:10" x14ac:dyDescent="0.25">
      <c r="F7765" s="18"/>
      <c r="G7765" s="18"/>
      <c r="H7765" s="252"/>
      <c r="I7765" s="18"/>
      <c r="J7765" s="18"/>
    </row>
    <row r="7766" spans="6:10" x14ac:dyDescent="0.25">
      <c r="F7766" s="18"/>
      <c r="G7766" s="18"/>
      <c r="H7766" s="252"/>
      <c r="I7766" s="18"/>
      <c r="J7766" s="18"/>
    </row>
    <row r="7767" spans="6:10" x14ac:dyDescent="0.25">
      <c r="F7767" s="18"/>
      <c r="G7767" s="18"/>
      <c r="H7767" s="252"/>
      <c r="I7767" s="18"/>
      <c r="J7767" s="18"/>
    </row>
    <row r="7768" spans="6:10" x14ac:dyDescent="0.25">
      <c r="F7768" s="18"/>
      <c r="G7768" s="18"/>
      <c r="H7768" s="252"/>
      <c r="I7768" s="18"/>
      <c r="J7768" s="18"/>
    </row>
    <row r="7769" spans="6:10" x14ac:dyDescent="0.25">
      <c r="F7769" s="18"/>
      <c r="G7769" s="18"/>
      <c r="H7769" s="252"/>
      <c r="I7769" s="18"/>
      <c r="J7769" s="18"/>
    </row>
    <row r="7770" spans="6:10" x14ac:dyDescent="0.25">
      <c r="F7770" s="18"/>
      <c r="G7770" s="18"/>
      <c r="H7770" s="252"/>
      <c r="I7770" s="18"/>
      <c r="J7770" s="18"/>
    </row>
    <row r="7771" spans="6:10" x14ac:dyDescent="0.25">
      <c r="F7771" s="18"/>
      <c r="G7771" s="18"/>
      <c r="H7771" s="252"/>
      <c r="I7771" s="18"/>
      <c r="J7771" s="18"/>
    </row>
    <row r="7772" spans="6:10" x14ac:dyDescent="0.25">
      <c r="F7772" s="18"/>
      <c r="G7772" s="18"/>
      <c r="H7772" s="252"/>
      <c r="I7772" s="18"/>
      <c r="J7772" s="18"/>
    </row>
    <row r="7773" spans="6:10" x14ac:dyDescent="0.25">
      <c r="F7773" s="18"/>
      <c r="G7773" s="18"/>
      <c r="H7773" s="252"/>
      <c r="I7773" s="18"/>
      <c r="J7773" s="18"/>
    </row>
    <row r="7774" spans="6:10" x14ac:dyDescent="0.25">
      <c r="F7774" s="18"/>
      <c r="G7774" s="18"/>
      <c r="H7774" s="252"/>
      <c r="I7774" s="18"/>
      <c r="J7774" s="18"/>
    </row>
    <row r="7775" spans="6:10" x14ac:dyDescent="0.25">
      <c r="F7775" s="18"/>
      <c r="G7775" s="18"/>
      <c r="H7775" s="252"/>
      <c r="I7775" s="18"/>
      <c r="J7775" s="18"/>
    </row>
    <row r="7776" spans="6:10" x14ac:dyDescent="0.25">
      <c r="F7776" s="18"/>
      <c r="G7776" s="18"/>
      <c r="H7776" s="252"/>
      <c r="I7776" s="18"/>
      <c r="J7776" s="18"/>
    </row>
    <row r="7777" spans="6:10" x14ac:dyDescent="0.25">
      <c r="F7777" s="18"/>
      <c r="G7777" s="18"/>
      <c r="H7777" s="252"/>
      <c r="I7777" s="18"/>
      <c r="J7777" s="18"/>
    </row>
    <row r="7778" spans="6:10" x14ac:dyDescent="0.25">
      <c r="F7778" s="18"/>
      <c r="G7778" s="18"/>
      <c r="H7778" s="252"/>
      <c r="I7778" s="18"/>
      <c r="J7778" s="18"/>
    </row>
    <row r="7779" spans="6:10" x14ac:dyDescent="0.25">
      <c r="F7779" s="18"/>
      <c r="G7779" s="18"/>
      <c r="H7779" s="252"/>
      <c r="I7779" s="18"/>
      <c r="J7779" s="18"/>
    </row>
    <row r="7780" spans="6:10" x14ac:dyDescent="0.25">
      <c r="F7780" s="18"/>
      <c r="G7780" s="18"/>
      <c r="H7780" s="252"/>
      <c r="I7780" s="18"/>
      <c r="J7780" s="18"/>
    </row>
    <row r="7781" spans="6:10" x14ac:dyDescent="0.25">
      <c r="F7781" s="18"/>
      <c r="G7781" s="18"/>
      <c r="H7781" s="252"/>
      <c r="I7781" s="18"/>
      <c r="J7781" s="18"/>
    </row>
    <row r="7782" spans="6:10" x14ac:dyDescent="0.25">
      <c r="F7782" s="18"/>
      <c r="G7782" s="18"/>
      <c r="H7782" s="252"/>
      <c r="I7782" s="18"/>
      <c r="J7782" s="18"/>
    </row>
    <row r="7783" spans="6:10" x14ac:dyDescent="0.25">
      <c r="F7783" s="18"/>
      <c r="G7783" s="18"/>
      <c r="H7783" s="252"/>
      <c r="I7783" s="18"/>
      <c r="J7783" s="18"/>
    </row>
    <row r="7784" spans="6:10" x14ac:dyDescent="0.25">
      <c r="F7784" s="18"/>
      <c r="G7784" s="18"/>
      <c r="H7784" s="252"/>
      <c r="I7784" s="18"/>
      <c r="J7784" s="18"/>
    </row>
    <row r="7785" spans="6:10" x14ac:dyDescent="0.25">
      <c r="F7785" s="18"/>
      <c r="G7785" s="18"/>
      <c r="H7785" s="252"/>
      <c r="I7785" s="18"/>
      <c r="J7785" s="18"/>
    </row>
    <row r="7786" spans="6:10" x14ac:dyDescent="0.25">
      <c r="F7786" s="18"/>
      <c r="G7786" s="18"/>
      <c r="H7786" s="252"/>
      <c r="I7786" s="18"/>
      <c r="J7786" s="18"/>
    </row>
    <row r="7787" spans="6:10" x14ac:dyDescent="0.25">
      <c r="F7787" s="18"/>
      <c r="G7787" s="18"/>
      <c r="H7787" s="252"/>
      <c r="I7787" s="18"/>
      <c r="J7787" s="18"/>
    </row>
    <row r="7788" spans="6:10" x14ac:dyDescent="0.25">
      <c r="F7788" s="18"/>
      <c r="G7788" s="18"/>
      <c r="H7788" s="252"/>
      <c r="I7788" s="18"/>
      <c r="J7788" s="18"/>
    </row>
    <row r="7789" spans="6:10" x14ac:dyDescent="0.25">
      <c r="F7789" s="18"/>
      <c r="G7789" s="18"/>
      <c r="H7789" s="252"/>
      <c r="I7789" s="18"/>
      <c r="J7789" s="18"/>
    </row>
    <row r="7790" spans="6:10" x14ac:dyDescent="0.25">
      <c r="F7790" s="18"/>
      <c r="G7790" s="18"/>
      <c r="H7790" s="252"/>
      <c r="I7790" s="18"/>
      <c r="J7790" s="18"/>
    </row>
    <row r="7791" spans="6:10" x14ac:dyDescent="0.25">
      <c r="F7791" s="18"/>
      <c r="G7791" s="18"/>
      <c r="H7791" s="252"/>
      <c r="I7791" s="18"/>
      <c r="J7791" s="18"/>
    </row>
    <row r="7792" spans="6:10" x14ac:dyDescent="0.25">
      <c r="F7792" s="18"/>
      <c r="G7792" s="18"/>
      <c r="H7792" s="252"/>
      <c r="I7792" s="18"/>
      <c r="J7792" s="18"/>
    </row>
    <row r="7793" spans="6:10" x14ac:dyDescent="0.25">
      <c r="F7793" s="18"/>
      <c r="G7793" s="18"/>
      <c r="H7793" s="252"/>
      <c r="I7793" s="18"/>
      <c r="J7793" s="18"/>
    </row>
    <row r="7794" spans="6:10" x14ac:dyDescent="0.25">
      <c r="F7794" s="18"/>
      <c r="G7794" s="18"/>
      <c r="H7794" s="252"/>
      <c r="I7794" s="18"/>
      <c r="J7794" s="18"/>
    </row>
    <row r="7795" spans="6:10" x14ac:dyDescent="0.25">
      <c r="F7795" s="18"/>
      <c r="G7795" s="18"/>
      <c r="H7795" s="252"/>
      <c r="I7795" s="18"/>
      <c r="J7795" s="18"/>
    </row>
    <row r="7796" spans="6:10" x14ac:dyDescent="0.25">
      <c r="F7796" s="18"/>
      <c r="G7796" s="18"/>
      <c r="H7796" s="252"/>
      <c r="I7796" s="18"/>
      <c r="J7796" s="18"/>
    </row>
    <row r="7797" spans="6:10" x14ac:dyDescent="0.25">
      <c r="F7797" s="18"/>
      <c r="G7797" s="18"/>
      <c r="H7797" s="252"/>
      <c r="I7797" s="18"/>
      <c r="J7797" s="18"/>
    </row>
    <row r="7798" spans="6:10" x14ac:dyDescent="0.25">
      <c r="F7798" s="18"/>
      <c r="G7798" s="18"/>
      <c r="H7798" s="252"/>
      <c r="I7798" s="18"/>
      <c r="J7798" s="18"/>
    </row>
    <row r="7799" spans="6:10" x14ac:dyDescent="0.25">
      <c r="F7799" s="18"/>
      <c r="G7799" s="18"/>
      <c r="H7799" s="252"/>
      <c r="I7799" s="18"/>
      <c r="J7799" s="18"/>
    </row>
    <row r="7800" spans="6:10" x14ac:dyDescent="0.25">
      <c r="F7800" s="18"/>
      <c r="G7800" s="18"/>
      <c r="H7800" s="252"/>
      <c r="I7800" s="18"/>
      <c r="J7800" s="18"/>
    </row>
    <row r="7801" spans="6:10" x14ac:dyDescent="0.25">
      <c r="F7801" s="18"/>
      <c r="G7801" s="18"/>
      <c r="H7801" s="252"/>
      <c r="I7801" s="18"/>
      <c r="J7801" s="18"/>
    </row>
    <row r="7802" spans="6:10" x14ac:dyDescent="0.25">
      <c r="F7802" s="18"/>
      <c r="G7802" s="18"/>
      <c r="H7802" s="252"/>
      <c r="I7802" s="18"/>
      <c r="J7802" s="18"/>
    </row>
    <row r="7803" spans="6:10" x14ac:dyDescent="0.25">
      <c r="F7803" s="18"/>
      <c r="G7803" s="18"/>
      <c r="H7803" s="252"/>
      <c r="I7803" s="18"/>
      <c r="J7803" s="18"/>
    </row>
    <row r="7804" spans="6:10" x14ac:dyDescent="0.25">
      <c r="F7804" s="18"/>
      <c r="G7804" s="18"/>
      <c r="H7804" s="252"/>
      <c r="I7804" s="18"/>
      <c r="J7804" s="18"/>
    </row>
    <row r="7805" spans="6:10" x14ac:dyDescent="0.25">
      <c r="F7805" s="18"/>
      <c r="G7805" s="18"/>
      <c r="H7805" s="252"/>
      <c r="I7805" s="18"/>
      <c r="J7805" s="18"/>
    </row>
    <row r="7806" spans="6:10" x14ac:dyDescent="0.25">
      <c r="F7806" s="18"/>
      <c r="G7806" s="18"/>
      <c r="H7806" s="252"/>
      <c r="I7806" s="18"/>
      <c r="J7806" s="18"/>
    </row>
    <row r="7807" spans="6:10" x14ac:dyDescent="0.25">
      <c r="F7807" s="18"/>
      <c r="G7807" s="18"/>
      <c r="H7807" s="252"/>
      <c r="I7807" s="18"/>
      <c r="J7807" s="18"/>
    </row>
    <row r="7808" spans="6:10" x14ac:dyDescent="0.25">
      <c r="F7808" s="18"/>
      <c r="G7808" s="18"/>
      <c r="H7808" s="252"/>
      <c r="I7808" s="18"/>
      <c r="J7808" s="18"/>
    </row>
    <row r="7809" spans="6:10" x14ac:dyDescent="0.25">
      <c r="F7809" s="18"/>
      <c r="G7809" s="18"/>
      <c r="H7809" s="252"/>
      <c r="I7809" s="18"/>
      <c r="J7809" s="18"/>
    </row>
    <row r="7810" spans="6:10" x14ac:dyDescent="0.25">
      <c r="F7810" s="18"/>
      <c r="G7810" s="18"/>
      <c r="H7810" s="252"/>
      <c r="I7810" s="18"/>
      <c r="J7810" s="18"/>
    </row>
    <row r="7811" spans="6:10" x14ac:dyDescent="0.25">
      <c r="F7811" s="18"/>
      <c r="G7811" s="18"/>
      <c r="H7811" s="252"/>
      <c r="I7811" s="18"/>
      <c r="J7811" s="18"/>
    </row>
    <row r="7812" spans="6:10" x14ac:dyDescent="0.25">
      <c r="F7812" s="18"/>
      <c r="G7812" s="18"/>
      <c r="H7812" s="252"/>
      <c r="I7812" s="18"/>
      <c r="J7812" s="18"/>
    </row>
    <row r="7813" spans="6:10" x14ac:dyDescent="0.25">
      <c r="F7813" s="18"/>
      <c r="G7813" s="18"/>
      <c r="H7813" s="252"/>
      <c r="I7813" s="18"/>
      <c r="J7813" s="18"/>
    </row>
    <row r="7814" spans="6:10" x14ac:dyDescent="0.25">
      <c r="F7814" s="18"/>
      <c r="G7814" s="18"/>
      <c r="H7814" s="252"/>
      <c r="I7814" s="18"/>
      <c r="J7814" s="18"/>
    </row>
    <row r="7815" spans="6:10" x14ac:dyDescent="0.25">
      <c r="F7815" s="18"/>
      <c r="G7815" s="18"/>
      <c r="H7815" s="252"/>
      <c r="I7815" s="18"/>
      <c r="J7815" s="18"/>
    </row>
    <row r="7816" spans="6:10" x14ac:dyDescent="0.25">
      <c r="F7816" s="18"/>
      <c r="G7816" s="18"/>
      <c r="H7816" s="252"/>
      <c r="I7816" s="18"/>
      <c r="J7816" s="18"/>
    </row>
    <row r="7817" spans="6:10" x14ac:dyDescent="0.25">
      <c r="F7817" s="18"/>
      <c r="G7817" s="18"/>
      <c r="H7817" s="252"/>
      <c r="I7817" s="18"/>
      <c r="J7817" s="18"/>
    </row>
    <row r="7818" spans="6:10" x14ac:dyDescent="0.25">
      <c r="F7818" s="18"/>
      <c r="G7818" s="18"/>
      <c r="H7818" s="252"/>
      <c r="I7818" s="18"/>
      <c r="J7818" s="18"/>
    </row>
    <row r="7819" spans="6:10" x14ac:dyDescent="0.25">
      <c r="F7819" s="18"/>
      <c r="G7819" s="18"/>
      <c r="H7819" s="252"/>
      <c r="I7819" s="18"/>
      <c r="J7819" s="18"/>
    </row>
    <row r="7820" spans="6:10" x14ac:dyDescent="0.25">
      <c r="F7820" s="18"/>
      <c r="G7820" s="18"/>
      <c r="H7820" s="252"/>
      <c r="I7820" s="18"/>
      <c r="J7820" s="18"/>
    </row>
    <row r="7821" spans="6:10" x14ac:dyDescent="0.25">
      <c r="F7821" s="18"/>
      <c r="G7821" s="18"/>
      <c r="H7821" s="252"/>
      <c r="I7821" s="18"/>
      <c r="J7821" s="18"/>
    </row>
    <row r="7822" spans="6:10" x14ac:dyDescent="0.25">
      <c r="F7822" s="18"/>
      <c r="G7822" s="18"/>
      <c r="H7822" s="252"/>
      <c r="I7822" s="18"/>
      <c r="J7822" s="18"/>
    </row>
    <row r="7823" spans="6:10" x14ac:dyDescent="0.25">
      <c r="F7823" s="18"/>
      <c r="G7823" s="18"/>
      <c r="H7823" s="252"/>
      <c r="I7823" s="18"/>
      <c r="J7823" s="18"/>
    </row>
    <row r="7824" spans="6:10" x14ac:dyDescent="0.25">
      <c r="F7824" s="18"/>
      <c r="G7824" s="18"/>
      <c r="H7824" s="252"/>
      <c r="I7824" s="18"/>
      <c r="J7824" s="18"/>
    </row>
    <row r="7825" spans="6:10" x14ac:dyDescent="0.25">
      <c r="F7825" s="18"/>
      <c r="G7825" s="18"/>
      <c r="H7825" s="252"/>
      <c r="I7825" s="18"/>
      <c r="J7825" s="18"/>
    </row>
    <row r="7826" spans="6:10" x14ac:dyDescent="0.25">
      <c r="F7826" s="18"/>
      <c r="G7826" s="18"/>
      <c r="H7826" s="252"/>
      <c r="I7826" s="18"/>
      <c r="J7826" s="18"/>
    </row>
    <row r="7827" spans="6:10" x14ac:dyDescent="0.25">
      <c r="F7827" s="18"/>
      <c r="G7827" s="18"/>
      <c r="H7827" s="252"/>
      <c r="I7827" s="18"/>
      <c r="J7827" s="18"/>
    </row>
    <row r="7828" spans="6:10" x14ac:dyDescent="0.25">
      <c r="F7828" s="18"/>
      <c r="G7828" s="18"/>
      <c r="H7828" s="252"/>
      <c r="I7828" s="18"/>
      <c r="J7828" s="18"/>
    </row>
    <row r="7829" spans="6:10" x14ac:dyDescent="0.25">
      <c r="F7829" s="18"/>
      <c r="G7829" s="18"/>
      <c r="H7829" s="252"/>
      <c r="I7829" s="18"/>
      <c r="J7829" s="18"/>
    </row>
    <row r="7830" spans="6:10" x14ac:dyDescent="0.25">
      <c r="F7830" s="18"/>
      <c r="G7830" s="18"/>
      <c r="H7830" s="252"/>
      <c r="I7830" s="18"/>
      <c r="J7830" s="18"/>
    </row>
    <row r="7831" spans="6:10" x14ac:dyDescent="0.25">
      <c r="F7831" s="18"/>
      <c r="G7831" s="18"/>
      <c r="H7831" s="252"/>
      <c r="I7831" s="18"/>
      <c r="J7831" s="18"/>
    </row>
    <row r="7832" spans="6:10" x14ac:dyDescent="0.25">
      <c r="F7832" s="18"/>
      <c r="G7832" s="18"/>
      <c r="H7832" s="252"/>
      <c r="I7832" s="18"/>
      <c r="J7832" s="18"/>
    </row>
    <row r="7833" spans="6:10" x14ac:dyDescent="0.25">
      <c r="F7833" s="18"/>
      <c r="G7833" s="18"/>
      <c r="H7833" s="252"/>
      <c r="I7833" s="18"/>
      <c r="J7833" s="18"/>
    </row>
    <row r="7834" spans="6:10" x14ac:dyDescent="0.25">
      <c r="F7834" s="18"/>
      <c r="G7834" s="18"/>
      <c r="H7834" s="252"/>
      <c r="I7834" s="18"/>
      <c r="J7834" s="18"/>
    </row>
    <row r="7835" spans="6:10" x14ac:dyDescent="0.25">
      <c r="F7835" s="18"/>
      <c r="G7835" s="18"/>
      <c r="H7835" s="252"/>
      <c r="I7835" s="18"/>
      <c r="J7835" s="18"/>
    </row>
    <row r="7836" spans="6:10" x14ac:dyDescent="0.25">
      <c r="F7836" s="18"/>
      <c r="G7836" s="18"/>
      <c r="H7836" s="252"/>
      <c r="I7836" s="18"/>
      <c r="J7836" s="18"/>
    </row>
    <row r="7837" spans="6:10" x14ac:dyDescent="0.25">
      <c r="F7837" s="18"/>
      <c r="G7837" s="18"/>
      <c r="H7837" s="252"/>
      <c r="I7837" s="18"/>
      <c r="J7837" s="18"/>
    </row>
    <row r="7838" spans="6:10" x14ac:dyDescent="0.25">
      <c r="F7838" s="18"/>
      <c r="G7838" s="18"/>
      <c r="H7838" s="252"/>
      <c r="I7838" s="18"/>
      <c r="J7838" s="18"/>
    </row>
    <row r="7839" spans="6:10" x14ac:dyDescent="0.25">
      <c r="F7839" s="18"/>
      <c r="G7839" s="18"/>
      <c r="H7839" s="252"/>
      <c r="I7839" s="18"/>
      <c r="J7839" s="18"/>
    </row>
    <row r="7840" spans="6:10" x14ac:dyDescent="0.25">
      <c r="F7840" s="18"/>
      <c r="G7840" s="18"/>
      <c r="H7840" s="252"/>
      <c r="I7840" s="18"/>
      <c r="J7840" s="18"/>
    </row>
    <row r="7841" spans="6:10" x14ac:dyDescent="0.25">
      <c r="F7841" s="18"/>
      <c r="G7841" s="18"/>
      <c r="H7841" s="252"/>
      <c r="I7841" s="18"/>
      <c r="J7841" s="18"/>
    </row>
    <row r="7842" spans="6:10" x14ac:dyDescent="0.25">
      <c r="F7842" s="18"/>
      <c r="G7842" s="18"/>
      <c r="H7842" s="252"/>
      <c r="I7842" s="18"/>
      <c r="J7842" s="18"/>
    </row>
    <row r="7843" spans="6:10" x14ac:dyDescent="0.25">
      <c r="F7843" s="18"/>
      <c r="G7843" s="18"/>
      <c r="H7843" s="252"/>
      <c r="I7843" s="18"/>
      <c r="J7843" s="18"/>
    </row>
    <row r="7844" spans="6:10" x14ac:dyDescent="0.25">
      <c r="F7844" s="18"/>
      <c r="G7844" s="18"/>
      <c r="H7844" s="252"/>
      <c r="I7844" s="18"/>
      <c r="J7844" s="18"/>
    </row>
    <row r="7845" spans="6:10" x14ac:dyDescent="0.25">
      <c r="F7845" s="18"/>
      <c r="G7845" s="18"/>
      <c r="H7845" s="252"/>
      <c r="I7845" s="18"/>
      <c r="J7845" s="18"/>
    </row>
    <row r="7846" spans="6:10" x14ac:dyDescent="0.25">
      <c r="F7846" s="18"/>
      <c r="G7846" s="18"/>
      <c r="H7846" s="252"/>
      <c r="I7846" s="18"/>
      <c r="J7846" s="18"/>
    </row>
    <row r="7847" spans="6:10" x14ac:dyDescent="0.25">
      <c r="F7847" s="18"/>
      <c r="G7847" s="18"/>
      <c r="H7847" s="252"/>
      <c r="I7847" s="18"/>
      <c r="J7847" s="18"/>
    </row>
    <row r="7848" spans="6:10" x14ac:dyDescent="0.25">
      <c r="F7848" s="18"/>
      <c r="G7848" s="18"/>
      <c r="H7848" s="252"/>
      <c r="I7848" s="18"/>
      <c r="J7848" s="18"/>
    </row>
    <row r="7849" spans="6:10" x14ac:dyDescent="0.25">
      <c r="F7849" s="18"/>
      <c r="G7849" s="18"/>
      <c r="H7849" s="252"/>
      <c r="I7849" s="18"/>
      <c r="J7849" s="18"/>
    </row>
    <row r="7850" spans="6:10" x14ac:dyDescent="0.25">
      <c r="F7850" s="18"/>
      <c r="G7850" s="18"/>
      <c r="H7850" s="252"/>
      <c r="I7850" s="18"/>
      <c r="J7850" s="18"/>
    </row>
    <row r="7851" spans="6:10" x14ac:dyDescent="0.25">
      <c r="F7851" s="18"/>
      <c r="G7851" s="18"/>
      <c r="H7851" s="252"/>
      <c r="I7851" s="18"/>
      <c r="J7851" s="18"/>
    </row>
    <row r="7852" spans="6:10" x14ac:dyDescent="0.25">
      <c r="F7852" s="18"/>
      <c r="G7852" s="18"/>
      <c r="H7852" s="252"/>
      <c r="I7852" s="18"/>
      <c r="J7852" s="18"/>
    </row>
    <row r="7853" spans="6:10" x14ac:dyDescent="0.25">
      <c r="F7853" s="18"/>
      <c r="G7853" s="18"/>
      <c r="H7853" s="252"/>
      <c r="I7853" s="18"/>
      <c r="J7853" s="18"/>
    </row>
    <row r="7854" spans="6:10" x14ac:dyDescent="0.25">
      <c r="F7854" s="18"/>
      <c r="G7854" s="18"/>
      <c r="H7854" s="252"/>
      <c r="I7854" s="18"/>
      <c r="J7854" s="18"/>
    </row>
    <row r="7855" spans="6:10" x14ac:dyDescent="0.25">
      <c r="F7855" s="18"/>
      <c r="G7855" s="18"/>
      <c r="H7855" s="252"/>
      <c r="I7855" s="18"/>
      <c r="J7855" s="18"/>
    </row>
    <row r="7856" spans="6:10" x14ac:dyDescent="0.25">
      <c r="F7856" s="18"/>
      <c r="G7856" s="18"/>
      <c r="H7856" s="252"/>
      <c r="I7856" s="18"/>
      <c r="J7856" s="18"/>
    </row>
    <row r="7857" spans="6:10" x14ac:dyDescent="0.25">
      <c r="F7857" s="18"/>
      <c r="G7857" s="18"/>
      <c r="H7857" s="252"/>
      <c r="I7857" s="18"/>
      <c r="J7857" s="18"/>
    </row>
    <row r="7858" spans="6:10" x14ac:dyDescent="0.25">
      <c r="F7858" s="18"/>
      <c r="G7858" s="18"/>
      <c r="H7858" s="252"/>
      <c r="I7858" s="18"/>
      <c r="J7858" s="18"/>
    </row>
    <row r="7859" spans="6:10" x14ac:dyDescent="0.25">
      <c r="F7859" s="18"/>
      <c r="G7859" s="18"/>
      <c r="H7859" s="252"/>
      <c r="I7859" s="18"/>
      <c r="J7859" s="18"/>
    </row>
    <row r="7860" spans="6:10" x14ac:dyDescent="0.25">
      <c r="F7860" s="18"/>
      <c r="G7860" s="18"/>
      <c r="H7860" s="252"/>
      <c r="I7860" s="18"/>
      <c r="J7860" s="18"/>
    </row>
    <row r="7861" spans="6:10" x14ac:dyDescent="0.25">
      <c r="F7861" s="18"/>
      <c r="G7861" s="18"/>
      <c r="H7861" s="252"/>
      <c r="I7861" s="18"/>
      <c r="J7861" s="18"/>
    </row>
    <row r="7862" spans="6:10" x14ac:dyDescent="0.25">
      <c r="F7862" s="18"/>
      <c r="G7862" s="18"/>
      <c r="H7862" s="252"/>
      <c r="I7862" s="18"/>
      <c r="J7862" s="18"/>
    </row>
    <row r="7863" spans="6:10" x14ac:dyDescent="0.25">
      <c r="F7863" s="18"/>
      <c r="G7863" s="18"/>
      <c r="H7863" s="252"/>
      <c r="I7863" s="18"/>
      <c r="J7863" s="18"/>
    </row>
    <row r="7864" spans="6:10" x14ac:dyDescent="0.25">
      <c r="F7864" s="18"/>
      <c r="G7864" s="18"/>
      <c r="H7864" s="252"/>
      <c r="I7864" s="18"/>
      <c r="J7864" s="18"/>
    </row>
    <row r="7865" spans="6:10" x14ac:dyDescent="0.25">
      <c r="F7865" s="18"/>
      <c r="G7865" s="18"/>
      <c r="H7865" s="252"/>
      <c r="I7865" s="18"/>
      <c r="J7865" s="18"/>
    </row>
    <row r="7866" spans="6:10" x14ac:dyDescent="0.25">
      <c r="F7866" s="18"/>
      <c r="G7866" s="18"/>
      <c r="H7866" s="252"/>
      <c r="I7866" s="18"/>
      <c r="J7866" s="18"/>
    </row>
    <row r="7867" spans="6:10" x14ac:dyDescent="0.25">
      <c r="F7867" s="18"/>
      <c r="G7867" s="18"/>
      <c r="H7867" s="252"/>
      <c r="I7867" s="18"/>
      <c r="J7867" s="18"/>
    </row>
    <row r="7868" spans="6:10" x14ac:dyDescent="0.25">
      <c r="F7868" s="18"/>
      <c r="G7868" s="18"/>
      <c r="H7868" s="252"/>
      <c r="I7868" s="18"/>
      <c r="J7868" s="18"/>
    </row>
    <row r="7869" spans="6:10" x14ac:dyDescent="0.25">
      <c r="F7869" s="18"/>
      <c r="G7869" s="18"/>
      <c r="H7869" s="252"/>
      <c r="I7869" s="18"/>
      <c r="J7869" s="18"/>
    </row>
    <row r="7870" spans="6:10" x14ac:dyDescent="0.25">
      <c r="F7870" s="18"/>
      <c r="G7870" s="18"/>
      <c r="H7870" s="252"/>
      <c r="I7870" s="18"/>
      <c r="J7870" s="18"/>
    </row>
    <row r="7871" spans="6:10" x14ac:dyDescent="0.25">
      <c r="F7871" s="18"/>
      <c r="G7871" s="18"/>
      <c r="H7871" s="252"/>
      <c r="I7871" s="18"/>
      <c r="J7871" s="18"/>
    </row>
    <row r="7872" spans="6:10" x14ac:dyDescent="0.25">
      <c r="F7872" s="18"/>
      <c r="G7872" s="18"/>
      <c r="H7872" s="252"/>
      <c r="I7872" s="18"/>
      <c r="J7872" s="18"/>
    </row>
    <row r="7873" spans="6:10" x14ac:dyDescent="0.25">
      <c r="F7873" s="18"/>
      <c r="G7873" s="18"/>
      <c r="H7873" s="252"/>
      <c r="I7873" s="18"/>
      <c r="J7873" s="18"/>
    </row>
    <row r="7874" spans="6:10" x14ac:dyDescent="0.25">
      <c r="F7874" s="18"/>
      <c r="G7874" s="18"/>
      <c r="H7874" s="252"/>
      <c r="I7874" s="18"/>
      <c r="J7874" s="18"/>
    </row>
    <row r="7875" spans="6:10" x14ac:dyDescent="0.25">
      <c r="F7875" s="18"/>
      <c r="G7875" s="18"/>
      <c r="H7875" s="252"/>
      <c r="I7875" s="18"/>
      <c r="J7875" s="18"/>
    </row>
    <row r="7876" spans="6:10" x14ac:dyDescent="0.25">
      <c r="F7876" s="18"/>
      <c r="G7876" s="18"/>
      <c r="H7876" s="252"/>
      <c r="I7876" s="18"/>
      <c r="J7876" s="18"/>
    </row>
    <row r="7877" spans="6:10" x14ac:dyDescent="0.25">
      <c r="F7877" s="18"/>
      <c r="G7877" s="18"/>
      <c r="H7877" s="252"/>
      <c r="I7877" s="18"/>
      <c r="J7877" s="18"/>
    </row>
    <row r="7878" spans="6:10" x14ac:dyDescent="0.25">
      <c r="F7878" s="18"/>
      <c r="G7878" s="18"/>
      <c r="H7878" s="252"/>
      <c r="I7878" s="18"/>
      <c r="J7878" s="18"/>
    </row>
    <row r="7879" spans="6:10" x14ac:dyDescent="0.25">
      <c r="F7879" s="18"/>
      <c r="G7879" s="18"/>
      <c r="H7879" s="252"/>
      <c r="I7879" s="18"/>
      <c r="J7879" s="18"/>
    </row>
    <row r="7880" spans="6:10" x14ac:dyDescent="0.25">
      <c r="F7880" s="18"/>
      <c r="G7880" s="18"/>
      <c r="H7880" s="252"/>
      <c r="I7880" s="18"/>
      <c r="J7880" s="18"/>
    </row>
    <row r="7881" spans="6:10" x14ac:dyDescent="0.25">
      <c r="F7881" s="18"/>
      <c r="G7881" s="18"/>
      <c r="H7881" s="252"/>
      <c r="I7881" s="18"/>
      <c r="J7881" s="18"/>
    </row>
    <row r="7882" spans="6:10" x14ac:dyDescent="0.25">
      <c r="F7882" s="18"/>
      <c r="G7882" s="18"/>
      <c r="H7882" s="252"/>
      <c r="I7882" s="18"/>
      <c r="J7882" s="18"/>
    </row>
    <row r="7883" spans="6:10" x14ac:dyDescent="0.25">
      <c r="F7883" s="18"/>
      <c r="G7883" s="18"/>
      <c r="H7883" s="252"/>
      <c r="I7883" s="18"/>
      <c r="J7883" s="18"/>
    </row>
    <row r="7884" spans="6:10" x14ac:dyDescent="0.25">
      <c r="F7884" s="18"/>
      <c r="G7884" s="18"/>
      <c r="H7884" s="252"/>
      <c r="I7884" s="18"/>
      <c r="J7884" s="18"/>
    </row>
    <row r="7885" spans="6:10" x14ac:dyDescent="0.25">
      <c r="F7885" s="18"/>
      <c r="G7885" s="18"/>
      <c r="H7885" s="252"/>
      <c r="I7885" s="18"/>
      <c r="J7885" s="18"/>
    </row>
    <row r="7886" spans="6:10" x14ac:dyDescent="0.25">
      <c r="F7886" s="18"/>
      <c r="G7886" s="18"/>
      <c r="H7886" s="252"/>
      <c r="I7886" s="18"/>
      <c r="J7886" s="18"/>
    </row>
    <row r="7887" spans="6:10" x14ac:dyDescent="0.25">
      <c r="F7887" s="18"/>
      <c r="G7887" s="18"/>
      <c r="H7887" s="252"/>
      <c r="I7887" s="18"/>
      <c r="J7887" s="18"/>
    </row>
    <row r="7888" spans="6:10" x14ac:dyDescent="0.25">
      <c r="F7888" s="18"/>
      <c r="G7888" s="18"/>
      <c r="H7888" s="252"/>
      <c r="I7888" s="18"/>
      <c r="J7888" s="18"/>
    </row>
    <row r="7889" spans="6:10" x14ac:dyDescent="0.25">
      <c r="F7889" s="18"/>
      <c r="G7889" s="18"/>
      <c r="H7889" s="252"/>
      <c r="I7889" s="18"/>
      <c r="J7889" s="18"/>
    </row>
    <row r="7890" spans="6:10" x14ac:dyDescent="0.25">
      <c r="F7890" s="18"/>
      <c r="G7890" s="18"/>
      <c r="H7890" s="252"/>
      <c r="I7890" s="18"/>
      <c r="J7890" s="18"/>
    </row>
    <row r="7891" spans="6:10" x14ac:dyDescent="0.25">
      <c r="F7891" s="18"/>
      <c r="G7891" s="18"/>
      <c r="H7891" s="252"/>
      <c r="I7891" s="18"/>
      <c r="J7891" s="18"/>
    </row>
    <row r="7892" spans="6:10" x14ac:dyDescent="0.25">
      <c r="F7892" s="18"/>
      <c r="G7892" s="18"/>
      <c r="H7892" s="252"/>
      <c r="I7892" s="18"/>
      <c r="J7892" s="18"/>
    </row>
    <row r="7893" spans="6:10" x14ac:dyDescent="0.25">
      <c r="F7893" s="18"/>
      <c r="G7893" s="18"/>
      <c r="H7893" s="252"/>
      <c r="I7893" s="18"/>
      <c r="J7893" s="18"/>
    </row>
    <row r="7894" spans="6:10" x14ac:dyDescent="0.25">
      <c r="F7894" s="18"/>
      <c r="G7894" s="18"/>
      <c r="H7894" s="252"/>
      <c r="I7894" s="18"/>
      <c r="J7894" s="18"/>
    </row>
    <row r="7895" spans="6:10" x14ac:dyDescent="0.25">
      <c r="F7895" s="18"/>
      <c r="G7895" s="18"/>
      <c r="H7895" s="252"/>
      <c r="I7895" s="18"/>
      <c r="J7895" s="18"/>
    </row>
    <row r="7896" spans="6:10" x14ac:dyDescent="0.25">
      <c r="F7896" s="18"/>
      <c r="G7896" s="18"/>
      <c r="H7896" s="252"/>
      <c r="I7896" s="18"/>
      <c r="J7896" s="18"/>
    </row>
    <row r="7897" spans="6:10" x14ac:dyDescent="0.25">
      <c r="F7897" s="18"/>
      <c r="G7897" s="18"/>
      <c r="H7897" s="252"/>
      <c r="I7897" s="18"/>
      <c r="J7897" s="18"/>
    </row>
    <row r="7898" spans="6:10" x14ac:dyDescent="0.25">
      <c r="F7898" s="18"/>
      <c r="G7898" s="18"/>
      <c r="H7898" s="252"/>
      <c r="I7898" s="18"/>
      <c r="J7898" s="18"/>
    </row>
    <row r="7899" spans="6:10" x14ac:dyDescent="0.25">
      <c r="F7899" s="18"/>
      <c r="G7899" s="18"/>
      <c r="H7899" s="252"/>
      <c r="I7899" s="18"/>
      <c r="J7899" s="18"/>
    </row>
    <row r="7900" spans="6:10" x14ac:dyDescent="0.25">
      <c r="F7900" s="18"/>
      <c r="G7900" s="18"/>
      <c r="H7900" s="252"/>
      <c r="I7900" s="18"/>
      <c r="J7900" s="18"/>
    </row>
    <row r="7901" spans="6:10" x14ac:dyDescent="0.25">
      <c r="F7901" s="18"/>
      <c r="G7901" s="18"/>
      <c r="H7901" s="252"/>
      <c r="I7901" s="18"/>
      <c r="J7901" s="18"/>
    </row>
    <row r="7902" spans="6:10" x14ac:dyDescent="0.25">
      <c r="F7902" s="18"/>
      <c r="G7902" s="18"/>
      <c r="H7902" s="252"/>
      <c r="I7902" s="18"/>
      <c r="J7902" s="18"/>
    </row>
    <row r="7903" spans="6:10" x14ac:dyDescent="0.25">
      <c r="F7903" s="18"/>
      <c r="G7903" s="18"/>
      <c r="H7903" s="252"/>
      <c r="I7903" s="18"/>
      <c r="J7903" s="18"/>
    </row>
    <row r="7904" spans="6:10" x14ac:dyDescent="0.25">
      <c r="F7904" s="18"/>
      <c r="G7904" s="18"/>
      <c r="H7904" s="252"/>
      <c r="I7904" s="18"/>
      <c r="J7904" s="18"/>
    </row>
    <row r="7905" spans="6:10" x14ac:dyDescent="0.25">
      <c r="F7905" s="18"/>
      <c r="G7905" s="18"/>
      <c r="H7905" s="252"/>
      <c r="I7905" s="18"/>
      <c r="J7905" s="18"/>
    </row>
    <row r="7906" spans="6:10" x14ac:dyDescent="0.25">
      <c r="F7906" s="18"/>
      <c r="G7906" s="18"/>
      <c r="H7906" s="252"/>
      <c r="I7906" s="18"/>
      <c r="J7906" s="18"/>
    </row>
    <row r="7907" spans="6:10" x14ac:dyDescent="0.25">
      <c r="F7907" s="18"/>
      <c r="G7907" s="18"/>
      <c r="H7907" s="252"/>
      <c r="I7907" s="18"/>
      <c r="J7907" s="18"/>
    </row>
    <row r="7908" spans="6:10" x14ac:dyDescent="0.25">
      <c r="F7908" s="18"/>
      <c r="G7908" s="18"/>
      <c r="H7908" s="252"/>
      <c r="I7908" s="18"/>
      <c r="J7908" s="18"/>
    </row>
    <row r="7909" spans="6:10" x14ac:dyDescent="0.25">
      <c r="F7909" s="18"/>
      <c r="G7909" s="18"/>
      <c r="H7909" s="252"/>
      <c r="I7909" s="18"/>
      <c r="J7909" s="18"/>
    </row>
    <row r="7910" spans="6:10" x14ac:dyDescent="0.25">
      <c r="F7910" s="18"/>
      <c r="G7910" s="18"/>
      <c r="H7910" s="252"/>
      <c r="I7910" s="18"/>
      <c r="J7910" s="18"/>
    </row>
    <row r="7911" spans="6:10" x14ac:dyDescent="0.25">
      <c r="F7911" s="18"/>
      <c r="G7911" s="18"/>
      <c r="H7911" s="252"/>
      <c r="I7911" s="18"/>
      <c r="J7911" s="18"/>
    </row>
    <row r="7912" spans="6:10" x14ac:dyDescent="0.25">
      <c r="F7912" s="18"/>
      <c r="G7912" s="18"/>
      <c r="H7912" s="252"/>
      <c r="I7912" s="18"/>
      <c r="J7912" s="18"/>
    </row>
    <row r="7913" spans="6:10" x14ac:dyDescent="0.25">
      <c r="F7913" s="18"/>
      <c r="G7913" s="18"/>
      <c r="H7913" s="252"/>
      <c r="I7913" s="18"/>
      <c r="J7913" s="18"/>
    </row>
    <row r="7914" spans="6:10" x14ac:dyDescent="0.25">
      <c r="F7914" s="18"/>
      <c r="G7914" s="18"/>
      <c r="H7914" s="252"/>
      <c r="I7914" s="18"/>
      <c r="J7914" s="18"/>
    </row>
    <row r="7915" spans="6:10" x14ac:dyDescent="0.25">
      <c r="F7915" s="18"/>
      <c r="G7915" s="18"/>
      <c r="H7915" s="252"/>
      <c r="I7915" s="18"/>
      <c r="J7915" s="18"/>
    </row>
    <row r="7916" spans="6:10" x14ac:dyDescent="0.25">
      <c r="F7916" s="18"/>
      <c r="G7916" s="18"/>
      <c r="H7916" s="252"/>
      <c r="I7916" s="18"/>
      <c r="J7916" s="18"/>
    </row>
    <row r="7917" spans="6:10" x14ac:dyDescent="0.25">
      <c r="F7917" s="18"/>
      <c r="G7917" s="18"/>
      <c r="H7917" s="252"/>
      <c r="I7917" s="18"/>
      <c r="J7917" s="18"/>
    </row>
    <row r="7918" spans="6:10" x14ac:dyDescent="0.25">
      <c r="F7918" s="18"/>
      <c r="G7918" s="18"/>
      <c r="H7918" s="252"/>
      <c r="I7918" s="18"/>
      <c r="J7918" s="18"/>
    </row>
    <row r="7919" spans="6:10" x14ac:dyDescent="0.25">
      <c r="F7919" s="18"/>
      <c r="G7919" s="18"/>
      <c r="H7919" s="252"/>
      <c r="I7919" s="18"/>
      <c r="J7919" s="18"/>
    </row>
    <row r="7920" spans="6:10" x14ac:dyDescent="0.25">
      <c r="F7920" s="18"/>
      <c r="G7920" s="18"/>
      <c r="H7920" s="252"/>
      <c r="I7920" s="18"/>
      <c r="J7920" s="18"/>
    </row>
    <row r="7921" spans="6:10" x14ac:dyDescent="0.25">
      <c r="F7921" s="18"/>
      <c r="G7921" s="18"/>
      <c r="H7921" s="252"/>
      <c r="I7921" s="18"/>
      <c r="J7921" s="18"/>
    </row>
    <row r="7922" spans="6:10" x14ac:dyDescent="0.25">
      <c r="F7922" s="18"/>
      <c r="G7922" s="18"/>
      <c r="H7922" s="252"/>
      <c r="I7922" s="18"/>
      <c r="J7922" s="18"/>
    </row>
    <row r="7923" spans="6:10" x14ac:dyDescent="0.25">
      <c r="F7923" s="18"/>
      <c r="G7923" s="18"/>
      <c r="H7923" s="252"/>
      <c r="I7923" s="18"/>
      <c r="J7923" s="18"/>
    </row>
    <row r="7924" spans="6:10" x14ac:dyDescent="0.25">
      <c r="F7924" s="18"/>
      <c r="G7924" s="18"/>
      <c r="H7924" s="252"/>
      <c r="I7924" s="18"/>
      <c r="J7924" s="18"/>
    </row>
    <row r="7925" spans="6:10" x14ac:dyDescent="0.25">
      <c r="F7925" s="18"/>
      <c r="G7925" s="18"/>
      <c r="H7925" s="252"/>
      <c r="I7925" s="18"/>
      <c r="J7925" s="18"/>
    </row>
    <row r="7926" spans="6:10" x14ac:dyDescent="0.25">
      <c r="F7926" s="18"/>
      <c r="G7926" s="18"/>
      <c r="H7926" s="252"/>
      <c r="I7926" s="18"/>
      <c r="J7926" s="18"/>
    </row>
    <row r="7927" spans="6:10" x14ac:dyDescent="0.25">
      <c r="F7927" s="18"/>
      <c r="G7927" s="18"/>
      <c r="H7927" s="252"/>
      <c r="I7927" s="18"/>
      <c r="J7927" s="18"/>
    </row>
    <row r="7928" spans="6:10" x14ac:dyDescent="0.25">
      <c r="F7928" s="18"/>
      <c r="G7928" s="18"/>
      <c r="H7928" s="252"/>
      <c r="I7928" s="18"/>
      <c r="J7928" s="18"/>
    </row>
    <row r="7929" spans="6:10" x14ac:dyDescent="0.25">
      <c r="F7929" s="18"/>
      <c r="G7929" s="18"/>
      <c r="H7929" s="252"/>
      <c r="I7929" s="18"/>
      <c r="J7929" s="18"/>
    </row>
    <row r="7930" spans="6:10" x14ac:dyDescent="0.25">
      <c r="F7930" s="18"/>
      <c r="G7930" s="18"/>
      <c r="H7930" s="252"/>
      <c r="I7930" s="18"/>
      <c r="J7930" s="18"/>
    </row>
    <row r="7931" spans="6:10" x14ac:dyDescent="0.25">
      <c r="F7931" s="18"/>
      <c r="G7931" s="18"/>
      <c r="H7931" s="252"/>
      <c r="I7931" s="18"/>
      <c r="J7931" s="18"/>
    </row>
    <row r="7932" spans="6:10" x14ac:dyDescent="0.25">
      <c r="F7932" s="18"/>
      <c r="G7932" s="18"/>
      <c r="H7932" s="252"/>
      <c r="I7932" s="18"/>
      <c r="J7932" s="18"/>
    </row>
    <row r="7933" spans="6:10" x14ac:dyDescent="0.25">
      <c r="F7933" s="18"/>
      <c r="G7933" s="18"/>
      <c r="H7933" s="252"/>
      <c r="I7933" s="18"/>
      <c r="J7933" s="18"/>
    </row>
    <row r="7934" spans="6:10" x14ac:dyDescent="0.25">
      <c r="F7934" s="18"/>
      <c r="G7934" s="18"/>
      <c r="H7934" s="252"/>
      <c r="I7934" s="18"/>
      <c r="J7934" s="18"/>
    </row>
    <row r="7935" spans="6:10" x14ac:dyDescent="0.25">
      <c r="F7935" s="18"/>
      <c r="G7935" s="18"/>
      <c r="H7935" s="252"/>
      <c r="I7935" s="18"/>
      <c r="J7935" s="18"/>
    </row>
    <row r="7936" spans="6:10" x14ac:dyDescent="0.25">
      <c r="F7936" s="18"/>
      <c r="G7936" s="18"/>
      <c r="H7936" s="252"/>
      <c r="I7936" s="18"/>
      <c r="J7936" s="18"/>
    </row>
    <row r="7937" spans="6:10" x14ac:dyDescent="0.25">
      <c r="F7937" s="18"/>
      <c r="G7937" s="18"/>
      <c r="H7937" s="252"/>
      <c r="I7937" s="18"/>
      <c r="J7937" s="18"/>
    </row>
    <row r="7938" spans="6:10" x14ac:dyDescent="0.25">
      <c r="F7938" s="18"/>
      <c r="G7938" s="18"/>
      <c r="H7938" s="252"/>
      <c r="I7938" s="18"/>
      <c r="J7938" s="18"/>
    </row>
    <row r="7939" spans="6:10" x14ac:dyDescent="0.25">
      <c r="F7939" s="18"/>
      <c r="G7939" s="18"/>
      <c r="H7939" s="252"/>
      <c r="I7939" s="18"/>
      <c r="J7939" s="18"/>
    </row>
    <row r="7940" spans="6:10" x14ac:dyDescent="0.25">
      <c r="F7940" s="18"/>
      <c r="G7940" s="18"/>
      <c r="H7940" s="252"/>
      <c r="I7940" s="18"/>
      <c r="J7940" s="18"/>
    </row>
    <row r="7941" spans="6:10" x14ac:dyDescent="0.25">
      <c r="F7941" s="18"/>
      <c r="G7941" s="18"/>
      <c r="H7941" s="252"/>
      <c r="I7941" s="18"/>
      <c r="J7941" s="18"/>
    </row>
    <row r="7942" spans="6:10" x14ac:dyDescent="0.25">
      <c r="F7942" s="18"/>
      <c r="G7942" s="18"/>
      <c r="H7942" s="252"/>
      <c r="I7942" s="18"/>
      <c r="J7942" s="18"/>
    </row>
    <row r="7943" spans="6:10" x14ac:dyDescent="0.25">
      <c r="F7943" s="18"/>
      <c r="G7943" s="18"/>
      <c r="H7943" s="252"/>
      <c r="I7943" s="18"/>
      <c r="J7943" s="18"/>
    </row>
    <row r="7944" spans="6:10" x14ac:dyDescent="0.25">
      <c r="F7944" s="18"/>
      <c r="G7944" s="18"/>
      <c r="H7944" s="252"/>
      <c r="I7944" s="18"/>
      <c r="J7944" s="18"/>
    </row>
    <row r="7945" spans="6:10" x14ac:dyDescent="0.25">
      <c r="F7945" s="18"/>
      <c r="G7945" s="18"/>
      <c r="H7945" s="252"/>
      <c r="I7945" s="18"/>
      <c r="J7945" s="18"/>
    </row>
    <row r="7946" spans="6:10" x14ac:dyDescent="0.25">
      <c r="F7946" s="18"/>
      <c r="G7946" s="18"/>
      <c r="H7946" s="252"/>
      <c r="I7946" s="18"/>
      <c r="J7946" s="18"/>
    </row>
    <row r="7947" spans="6:10" x14ac:dyDescent="0.25">
      <c r="F7947" s="18"/>
      <c r="G7947" s="18"/>
      <c r="H7947" s="252"/>
      <c r="I7947" s="18"/>
      <c r="J7947" s="18"/>
    </row>
    <row r="7948" spans="6:10" x14ac:dyDescent="0.25">
      <c r="F7948" s="18"/>
      <c r="G7948" s="18"/>
      <c r="H7948" s="252"/>
      <c r="I7948" s="18"/>
      <c r="J7948" s="18"/>
    </row>
    <row r="7949" spans="6:10" x14ac:dyDescent="0.25">
      <c r="F7949" s="18"/>
      <c r="G7949" s="18"/>
      <c r="H7949" s="252"/>
      <c r="I7949" s="18"/>
      <c r="J7949" s="18"/>
    </row>
    <row r="7950" spans="6:10" x14ac:dyDescent="0.25">
      <c r="F7950" s="18"/>
      <c r="G7950" s="18"/>
      <c r="H7950" s="252"/>
      <c r="I7950" s="18"/>
      <c r="J7950" s="18"/>
    </row>
    <row r="7951" spans="6:10" x14ac:dyDescent="0.25">
      <c r="F7951" s="18"/>
      <c r="G7951" s="18"/>
      <c r="H7951" s="252"/>
      <c r="I7951" s="18"/>
      <c r="J7951" s="18"/>
    </row>
    <row r="7952" spans="6:10" x14ac:dyDescent="0.25">
      <c r="F7952" s="18"/>
      <c r="G7952" s="18"/>
      <c r="H7952" s="252"/>
      <c r="I7952" s="18"/>
      <c r="J7952" s="18"/>
    </row>
    <row r="7953" spans="6:10" x14ac:dyDescent="0.25">
      <c r="F7953" s="18"/>
      <c r="G7953" s="18"/>
      <c r="H7953" s="252"/>
      <c r="I7953" s="18"/>
      <c r="J7953" s="18"/>
    </row>
    <row r="7954" spans="6:10" x14ac:dyDescent="0.25">
      <c r="F7954" s="18"/>
      <c r="G7954" s="18"/>
      <c r="H7954" s="252"/>
      <c r="I7954" s="18"/>
      <c r="J7954" s="18"/>
    </row>
    <row r="7955" spans="6:10" x14ac:dyDescent="0.25">
      <c r="F7955" s="18"/>
      <c r="G7955" s="18"/>
      <c r="H7955" s="252"/>
      <c r="I7955" s="18"/>
      <c r="J7955" s="18"/>
    </row>
    <row r="7956" spans="6:10" x14ac:dyDescent="0.25">
      <c r="F7956" s="18"/>
      <c r="G7956" s="18"/>
      <c r="H7956" s="252"/>
      <c r="I7956" s="18"/>
      <c r="J7956" s="18"/>
    </row>
    <row r="7957" spans="6:10" x14ac:dyDescent="0.25">
      <c r="F7957" s="18"/>
      <c r="G7957" s="18"/>
      <c r="H7957" s="252"/>
      <c r="I7957" s="18"/>
      <c r="J7957" s="18"/>
    </row>
    <row r="7958" spans="6:10" x14ac:dyDescent="0.25">
      <c r="F7958" s="18"/>
      <c r="G7958" s="18"/>
      <c r="H7958" s="252"/>
      <c r="I7958" s="18"/>
      <c r="J7958" s="18"/>
    </row>
    <row r="7959" spans="6:10" x14ac:dyDescent="0.25">
      <c r="F7959" s="18"/>
      <c r="G7959" s="18"/>
      <c r="H7959" s="252"/>
      <c r="I7959" s="18"/>
      <c r="J7959" s="18"/>
    </row>
    <row r="7960" spans="6:10" x14ac:dyDescent="0.25">
      <c r="F7960" s="18"/>
      <c r="G7960" s="18"/>
      <c r="H7960" s="252"/>
      <c r="I7960" s="18"/>
      <c r="J7960" s="18"/>
    </row>
    <row r="7961" spans="6:10" x14ac:dyDescent="0.25">
      <c r="F7961" s="18"/>
      <c r="G7961" s="18"/>
      <c r="H7961" s="252"/>
      <c r="I7961" s="18"/>
      <c r="J7961" s="18"/>
    </row>
    <row r="7962" spans="6:10" x14ac:dyDescent="0.25">
      <c r="F7962" s="18"/>
      <c r="G7962" s="18"/>
      <c r="H7962" s="252"/>
      <c r="I7962" s="18"/>
      <c r="J7962" s="18"/>
    </row>
    <row r="7963" spans="6:10" x14ac:dyDescent="0.25">
      <c r="F7963" s="18"/>
      <c r="G7963" s="18"/>
      <c r="H7963" s="252"/>
      <c r="I7963" s="18"/>
      <c r="J7963" s="18"/>
    </row>
    <row r="7964" spans="6:10" x14ac:dyDescent="0.25">
      <c r="F7964" s="18"/>
      <c r="G7964" s="18"/>
      <c r="H7964" s="252"/>
      <c r="I7964" s="18"/>
      <c r="J7964" s="18"/>
    </row>
    <row r="7965" spans="6:10" x14ac:dyDescent="0.25">
      <c r="F7965" s="18"/>
      <c r="G7965" s="18"/>
      <c r="H7965" s="252"/>
      <c r="I7965" s="18"/>
      <c r="J7965" s="18"/>
    </row>
    <row r="7966" spans="6:10" x14ac:dyDescent="0.25">
      <c r="F7966" s="18"/>
      <c r="G7966" s="18"/>
      <c r="H7966" s="252"/>
      <c r="I7966" s="18"/>
      <c r="J7966" s="18"/>
    </row>
    <row r="7967" spans="6:10" x14ac:dyDescent="0.25">
      <c r="F7967" s="18"/>
      <c r="G7967" s="18"/>
      <c r="H7967" s="252"/>
      <c r="I7967" s="18"/>
      <c r="J7967" s="18"/>
    </row>
    <row r="7968" spans="6:10" x14ac:dyDescent="0.25">
      <c r="F7968" s="18"/>
      <c r="G7968" s="18"/>
      <c r="H7968" s="252"/>
      <c r="I7968" s="18"/>
      <c r="J7968" s="18"/>
    </row>
    <row r="7969" spans="6:10" x14ac:dyDescent="0.25">
      <c r="F7969" s="18"/>
      <c r="G7969" s="18"/>
      <c r="H7969" s="252"/>
      <c r="I7969" s="18"/>
      <c r="J7969" s="18"/>
    </row>
    <row r="7970" spans="6:10" x14ac:dyDescent="0.25">
      <c r="F7970" s="18"/>
      <c r="G7970" s="18"/>
      <c r="H7970" s="252"/>
      <c r="I7970" s="18"/>
      <c r="J7970" s="18"/>
    </row>
    <row r="7971" spans="6:10" x14ac:dyDescent="0.25">
      <c r="F7971" s="18"/>
      <c r="G7971" s="18"/>
      <c r="H7971" s="252"/>
      <c r="I7971" s="18"/>
      <c r="J7971" s="18"/>
    </row>
    <row r="7972" spans="6:10" x14ac:dyDescent="0.25">
      <c r="F7972" s="18"/>
      <c r="G7972" s="18"/>
      <c r="H7972" s="252"/>
      <c r="I7972" s="18"/>
      <c r="J7972" s="18"/>
    </row>
    <row r="7973" spans="6:10" x14ac:dyDescent="0.25">
      <c r="F7973" s="18"/>
      <c r="G7973" s="18"/>
      <c r="H7973" s="252"/>
      <c r="I7973" s="18"/>
      <c r="J7973" s="18"/>
    </row>
    <row r="7974" spans="6:10" x14ac:dyDescent="0.25">
      <c r="F7974" s="18"/>
      <c r="G7974" s="18"/>
      <c r="H7974" s="252"/>
      <c r="I7974" s="18"/>
      <c r="J7974" s="18"/>
    </row>
    <row r="7975" spans="6:10" x14ac:dyDescent="0.25">
      <c r="F7975" s="18"/>
      <c r="G7975" s="18"/>
      <c r="H7975" s="252"/>
      <c r="I7975" s="18"/>
      <c r="J7975" s="18"/>
    </row>
    <row r="7976" spans="6:10" x14ac:dyDescent="0.25">
      <c r="F7976" s="18"/>
      <c r="G7976" s="18"/>
      <c r="H7976" s="252"/>
      <c r="I7976" s="18"/>
      <c r="J7976" s="18"/>
    </row>
    <row r="7977" spans="6:10" x14ac:dyDescent="0.25">
      <c r="F7977" s="18"/>
      <c r="G7977" s="18"/>
      <c r="H7977" s="252"/>
      <c r="I7977" s="18"/>
      <c r="J7977" s="18"/>
    </row>
    <row r="7978" spans="6:10" x14ac:dyDescent="0.25">
      <c r="F7978" s="18"/>
      <c r="G7978" s="18"/>
      <c r="H7978" s="252"/>
      <c r="I7978" s="18"/>
      <c r="J7978" s="18"/>
    </row>
    <row r="7979" spans="6:10" x14ac:dyDescent="0.25">
      <c r="F7979" s="18"/>
      <c r="G7979" s="18"/>
      <c r="H7979" s="252"/>
      <c r="I7979" s="18"/>
      <c r="J7979" s="18"/>
    </row>
    <row r="7980" spans="6:10" x14ac:dyDescent="0.25">
      <c r="F7980" s="18"/>
      <c r="G7980" s="18"/>
      <c r="H7980" s="252"/>
      <c r="I7980" s="18"/>
      <c r="J7980" s="18"/>
    </row>
    <row r="7981" spans="6:10" x14ac:dyDescent="0.25">
      <c r="F7981" s="18"/>
      <c r="G7981" s="18"/>
      <c r="H7981" s="252"/>
      <c r="I7981" s="18"/>
      <c r="J7981" s="18"/>
    </row>
    <row r="7982" spans="6:10" x14ac:dyDescent="0.25">
      <c r="F7982" s="18"/>
      <c r="G7982" s="18"/>
      <c r="H7982" s="252"/>
      <c r="I7982" s="18"/>
      <c r="J7982" s="18"/>
    </row>
    <row r="7983" spans="6:10" x14ac:dyDescent="0.25">
      <c r="F7983" s="18"/>
      <c r="G7983" s="18"/>
      <c r="H7983" s="252"/>
      <c r="I7983" s="18"/>
      <c r="J7983" s="18"/>
    </row>
    <row r="7984" spans="6:10" x14ac:dyDescent="0.25">
      <c r="F7984" s="18"/>
      <c r="G7984" s="18"/>
      <c r="H7984" s="252"/>
      <c r="I7984" s="18"/>
      <c r="J7984" s="18"/>
    </row>
    <row r="7985" spans="6:10" x14ac:dyDescent="0.25">
      <c r="F7985" s="18"/>
      <c r="G7985" s="18"/>
      <c r="H7985" s="252"/>
      <c r="I7985" s="18"/>
      <c r="J7985" s="18"/>
    </row>
    <row r="7986" spans="6:10" x14ac:dyDescent="0.25">
      <c r="F7986" s="18"/>
      <c r="G7986" s="18"/>
      <c r="H7986" s="252"/>
      <c r="I7986" s="18"/>
      <c r="J7986" s="18"/>
    </row>
    <row r="7987" spans="6:10" x14ac:dyDescent="0.25">
      <c r="F7987" s="18"/>
      <c r="G7987" s="18"/>
      <c r="H7987" s="252"/>
      <c r="I7987" s="18"/>
      <c r="J7987" s="18"/>
    </row>
    <row r="7988" spans="6:10" x14ac:dyDescent="0.25">
      <c r="F7988" s="18"/>
      <c r="G7988" s="18"/>
      <c r="H7988" s="252"/>
      <c r="I7988" s="18"/>
      <c r="J7988" s="18"/>
    </row>
    <row r="7989" spans="6:10" x14ac:dyDescent="0.25">
      <c r="F7989" s="18"/>
      <c r="G7989" s="18"/>
      <c r="H7989" s="252"/>
      <c r="I7989" s="18"/>
      <c r="J7989" s="18"/>
    </row>
    <row r="7990" spans="6:10" x14ac:dyDescent="0.25">
      <c r="F7990" s="18"/>
      <c r="G7990" s="18"/>
      <c r="H7990" s="252"/>
      <c r="I7990" s="18"/>
      <c r="J7990" s="18"/>
    </row>
    <row r="7991" spans="6:10" x14ac:dyDescent="0.25">
      <c r="F7991" s="18"/>
      <c r="G7991" s="18"/>
      <c r="H7991" s="252"/>
      <c r="I7991" s="18"/>
      <c r="J7991" s="18"/>
    </row>
    <row r="7992" spans="6:10" x14ac:dyDescent="0.25">
      <c r="F7992" s="18"/>
      <c r="G7992" s="18"/>
      <c r="H7992" s="252"/>
      <c r="I7992" s="18"/>
      <c r="J7992" s="18"/>
    </row>
    <row r="7993" spans="6:10" x14ac:dyDescent="0.25">
      <c r="F7993" s="18"/>
      <c r="G7993" s="18"/>
      <c r="H7993" s="252"/>
      <c r="I7993" s="18"/>
      <c r="J7993" s="18"/>
    </row>
    <row r="7994" spans="6:10" x14ac:dyDescent="0.25">
      <c r="F7994" s="18"/>
      <c r="G7994" s="18"/>
      <c r="H7994" s="252"/>
      <c r="I7994" s="18"/>
      <c r="J7994" s="18"/>
    </row>
    <row r="7995" spans="6:10" x14ac:dyDescent="0.25">
      <c r="F7995" s="18"/>
      <c r="G7995" s="18"/>
      <c r="H7995" s="252"/>
      <c r="I7995" s="18"/>
      <c r="J7995" s="18"/>
    </row>
    <row r="7996" spans="6:10" x14ac:dyDescent="0.25">
      <c r="F7996" s="18"/>
      <c r="G7996" s="18"/>
      <c r="H7996" s="252"/>
      <c r="I7996" s="18"/>
      <c r="J7996" s="18"/>
    </row>
    <row r="7997" spans="6:10" x14ac:dyDescent="0.25">
      <c r="F7997" s="18"/>
      <c r="G7997" s="18"/>
      <c r="H7997" s="252"/>
      <c r="I7997" s="18"/>
      <c r="J7997" s="18"/>
    </row>
    <row r="7998" spans="6:10" x14ac:dyDescent="0.25">
      <c r="F7998" s="18"/>
      <c r="G7998" s="18"/>
      <c r="H7998" s="252"/>
      <c r="I7998" s="18"/>
      <c r="J7998" s="18"/>
    </row>
    <row r="7999" spans="6:10" x14ac:dyDescent="0.25">
      <c r="F7999" s="18"/>
      <c r="G7999" s="18"/>
      <c r="H7999" s="252"/>
      <c r="I7999" s="18"/>
      <c r="J7999" s="18"/>
    </row>
    <row r="8000" spans="6:10" x14ac:dyDescent="0.25">
      <c r="F8000" s="18"/>
      <c r="G8000" s="18"/>
      <c r="H8000" s="252"/>
      <c r="I8000" s="18"/>
      <c r="J8000" s="18"/>
    </row>
    <row r="8001" spans="6:10" x14ac:dyDescent="0.25">
      <c r="F8001" s="18"/>
      <c r="G8001" s="18"/>
      <c r="H8001" s="252"/>
      <c r="I8001" s="18"/>
      <c r="J8001" s="18"/>
    </row>
    <row r="8002" spans="6:10" x14ac:dyDescent="0.25">
      <c r="F8002" s="18"/>
      <c r="G8002" s="18"/>
      <c r="H8002" s="252"/>
      <c r="I8002" s="18"/>
      <c r="J8002" s="18"/>
    </row>
    <row r="8003" spans="6:10" x14ac:dyDescent="0.25">
      <c r="F8003" s="18"/>
      <c r="G8003" s="18"/>
      <c r="H8003" s="252"/>
      <c r="I8003" s="18"/>
      <c r="J8003" s="18"/>
    </row>
    <row r="8004" spans="6:10" x14ac:dyDescent="0.25">
      <c r="F8004" s="18"/>
      <c r="G8004" s="18"/>
      <c r="H8004" s="252"/>
      <c r="I8004" s="18"/>
      <c r="J8004" s="18"/>
    </row>
    <row r="8005" spans="6:10" x14ac:dyDescent="0.25">
      <c r="F8005" s="18"/>
      <c r="G8005" s="18"/>
      <c r="H8005" s="252"/>
      <c r="I8005" s="18"/>
      <c r="J8005" s="18"/>
    </row>
    <row r="8006" spans="6:10" x14ac:dyDescent="0.25">
      <c r="F8006" s="18"/>
      <c r="G8006" s="18"/>
      <c r="H8006" s="252"/>
      <c r="I8006" s="18"/>
      <c r="J8006" s="18"/>
    </row>
    <row r="8007" spans="6:10" x14ac:dyDescent="0.25">
      <c r="F8007" s="18"/>
      <c r="G8007" s="18"/>
      <c r="H8007" s="252"/>
      <c r="I8007" s="18"/>
      <c r="J8007" s="18"/>
    </row>
    <row r="8008" spans="6:10" x14ac:dyDescent="0.25">
      <c r="F8008" s="18"/>
      <c r="G8008" s="18"/>
      <c r="H8008" s="252"/>
      <c r="I8008" s="18"/>
      <c r="J8008" s="18"/>
    </row>
    <row r="8009" spans="6:10" x14ac:dyDescent="0.25">
      <c r="F8009" s="18"/>
      <c r="G8009" s="18"/>
      <c r="H8009" s="252"/>
      <c r="I8009" s="18"/>
      <c r="J8009" s="18"/>
    </row>
    <row r="8010" spans="6:10" x14ac:dyDescent="0.25">
      <c r="F8010" s="18"/>
      <c r="G8010" s="18"/>
      <c r="H8010" s="252"/>
      <c r="I8010" s="18"/>
      <c r="J8010" s="18"/>
    </row>
    <row r="8011" spans="6:10" x14ac:dyDescent="0.25">
      <c r="F8011" s="18"/>
      <c r="G8011" s="18"/>
      <c r="H8011" s="252"/>
      <c r="I8011" s="18"/>
      <c r="J8011" s="18"/>
    </row>
    <row r="8012" spans="6:10" x14ac:dyDescent="0.25">
      <c r="F8012" s="18"/>
      <c r="G8012" s="18"/>
      <c r="H8012" s="252"/>
      <c r="I8012" s="18"/>
      <c r="J8012" s="18"/>
    </row>
    <row r="8013" spans="6:10" x14ac:dyDescent="0.25">
      <c r="F8013" s="18"/>
      <c r="G8013" s="18"/>
      <c r="H8013" s="252"/>
      <c r="I8013" s="18"/>
      <c r="J8013" s="18"/>
    </row>
    <row r="8014" spans="6:10" x14ac:dyDescent="0.25">
      <c r="F8014" s="18"/>
      <c r="G8014" s="18"/>
      <c r="H8014" s="252"/>
      <c r="I8014" s="18"/>
      <c r="J8014" s="18"/>
    </row>
    <row r="8015" spans="6:10" x14ac:dyDescent="0.25">
      <c r="F8015" s="18"/>
      <c r="G8015" s="18"/>
      <c r="H8015" s="252"/>
      <c r="I8015" s="18"/>
      <c r="J8015" s="18"/>
    </row>
    <row r="8016" spans="6:10" x14ac:dyDescent="0.25">
      <c r="F8016" s="18"/>
      <c r="G8016" s="18"/>
      <c r="H8016" s="252"/>
      <c r="I8016" s="18"/>
      <c r="J8016" s="18"/>
    </row>
    <row r="8017" spans="6:10" x14ac:dyDescent="0.25">
      <c r="F8017" s="18"/>
      <c r="G8017" s="18"/>
      <c r="H8017" s="252"/>
      <c r="I8017" s="18"/>
      <c r="J8017" s="18"/>
    </row>
    <row r="8018" spans="6:10" x14ac:dyDescent="0.25">
      <c r="F8018" s="18"/>
      <c r="G8018" s="18"/>
      <c r="H8018" s="252"/>
      <c r="I8018" s="18"/>
      <c r="J8018" s="18"/>
    </row>
    <row r="8019" spans="6:10" x14ac:dyDescent="0.25">
      <c r="F8019" s="18"/>
      <c r="G8019" s="18"/>
      <c r="H8019" s="252"/>
      <c r="I8019" s="18"/>
      <c r="J8019" s="18"/>
    </row>
    <row r="8020" spans="6:10" x14ac:dyDescent="0.25">
      <c r="F8020" s="18"/>
      <c r="G8020" s="18"/>
      <c r="H8020" s="252"/>
      <c r="I8020" s="18"/>
      <c r="J8020" s="18"/>
    </row>
    <row r="8021" spans="6:10" x14ac:dyDescent="0.25">
      <c r="F8021" s="18"/>
      <c r="G8021" s="18"/>
      <c r="H8021" s="252"/>
      <c r="I8021" s="18"/>
      <c r="J8021" s="18"/>
    </row>
    <row r="8022" spans="6:10" x14ac:dyDescent="0.25">
      <c r="F8022" s="18"/>
      <c r="G8022" s="18"/>
      <c r="H8022" s="252"/>
      <c r="I8022" s="18"/>
      <c r="J8022" s="18"/>
    </row>
    <row r="8023" spans="6:10" x14ac:dyDescent="0.25">
      <c r="F8023" s="18"/>
      <c r="G8023" s="18"/>
      <c r="H8023" s="252"/>
      <c r="I8023" s="18"/>
      <c r="J8023" s="18"/>
    </row>
    <row r="8024" spans="6:10" x14ac:dyDescent="0.25">
      <c r="F8024" s="18"/>
      <c r="G8024" s="18"/>
      <c r="H8024" s="252"/>
      <c r="I8024" s="18"/>
      <c r="J8024" s="18"/>
    </row>
    <row r="8025" spans="6:10" x14ac:dyDescent="0.25">
      <c r="F8025" s="18"/>
      <c r="G8025" s="18"/>
      <c r="H8025" s="252"/>
      <c r="I8025" s="18"/>
      <c r="J8025" s="18"/>
    </row>
    <row r="8026" spans="6:10" x14ac:dyDescent="0.25">
      <c r="F8026" s="18"/>
      <c r="G8026" s="18"/>
      <c r="H8026" s="252"/>
      <c r="I8026" s="18"/>
      <c r="J8026" s="18"/>
    </row>
    <row r="8027" spans="6:10" x14ac:dyDescent="0.25">
      <c r="F8027" s="18"/>
      <c r="G8027" s="18"/>
      <c r="H8027" s="252"/>
      <c r="I8027" s="18"/>
      <c r="J8027" s="18"/>
    </row>
    <row r="8028" spans="6:10" x14ac:dyDescent="0.25">
      <c r="F8028" s="18"/>
      <c r="G8028" s="18"/>
      <c r="H8028" s="252"/>
      <c r="I8028" s="18"/>
      <c r="J8028" s="18"/>
    </row>
    <row r="8029" spans="6:10" x14ac:dyDescent="0.25">
      <c r="F8029" s="18"/>
      <c r="G8029" s="18"/>
      <c r="H8029" s="252"/>
      <c r="I8029" s="18"/>
      <c r="J8029" s="18"/>
    </row>
    <row r="8030" spans="6:10" x14ac:dyDescent="0.25">
      <c r="F8030" s="18"/>
      <c r="G8030" s="18"/>
      <c r="H8030" s="252"/>
      <c r="I8030" s="18"/>
      <c r="J8030" s="18"/>
    </row>
    <row r="8031" spans="6:10" x14ac:dyDescent="0.25">
      <c r="F8031" s="18"/>
      <c r="G8031" s="18"/>
      <c r="H8031" s="252"/>
      <c r="I8031" s="18"/>
      <c r="J8031" s="18"/>
    </row>
    <row r="8032" spans="6:10" x14ac:dyDescent="0.25">
      <c r="F8032" s="18"/>
      <c r="G8032" s="18"/>
      <c r="H8032" s="252"/>
      <c r="I8032" s="18"/>
      <c r="J8032" s="18"/>
    </row>
    <row r="8033" spans="6:10" x14ac:dyDescent="0.25">
      <c r="F8033" s="18"/>
      <c r="G8033" s="18"/>
      <c r="H8033" s="252"/>
      <c r="I8033" s="18"/>
      <c r="J8033" s="18"/>
    </row>
    <row r="8034" spans="6:10" x14ac:dyDescent="0.25">
      <c r="F8034" s="18"/>
      <c r="G8034" s="18"/>
      <c r="H8034" s="252"/>
      <c r="I8034" s="18"/>
      <c r="J8034" s="18"/>
    </row>
    <row r="8035" spans="6:10" x14ac:dyDescent="0.25">
      <c r="F8035" s="18"/>
      <c r="G8035" s="18"/>
      <c r="H8035" s="252"/>
      <c r="I8035" s="18"/>
      <c r="J8035" s="18"/>
    </row>
    <row r="8036" spans="6:10" x14ac:dyDescent="0.25">
      <c r="F8036" s="18"/>
      <c r="G8036" s="18"/>
      <c r="H8036" s="252"/>
      <c r="I8036" s="18"/>
      <c r="J8036" s="18"/>
    </row>
    <row r="8037" spans="6:10" x14ac:dyDescent="0.25">
      <c r="F8037" s="18"/>
      <c r="G8037" s="18"/>
      <c r="H8037" s="252"/>
      <c r="I8037" s="18"/>
      <c r="J8037" s="18"/>
    </row>
    <row r="8038" spans="6:10" x14ac:dyDescent="0.25">
      <c r="F8038" s="18"/>
      <c r="G8038" s="18"/>
      <c r="H8038" s="252"/>
      <c r="I8038" s="18"/>
      <c r="J8038" s="18"/>
    </row>
    <row r="8039" spans="6:10" x14ac:dyDescent="0.25">
      <c r="F8039" s="18"/>
      <c r="G8039" s="18"/>
      <c r="H8039" s="252"/>
      <c r="I8039" s="18"/>
      <c r="J8039" s="18"/>
    </row>
    <row r="8040" spans="6:10" x14ac:dyDescent="0.25">
      <c r="F8040" s="18"/>
      <c r="G8040" s="18"/>
      <c r="H8040" s="252"/>
      <c r="I8040" s="18"/>
      <c r="J8040" s="18"/>
    </row>
    <row r="8041" spans="6:10" x14ac:dyDescent="0.25">
      <c r="F8041" s="18"/>
      <c r="G8041" s="18"/>
      <c r="H8041" s="252"/>
      <c r="I8041" s="18"/>
      <c r="J8041" s="18"/>
    </row>
    <row r="8042" spans="6:10" x14ac:dyDescent="0.25">
      <c r="F8042" s="18"/>
      <c r="G8042" s="18"/>
      <c r="H8042" s="252"/>
      <c r="I8042" s="18"/>
      <c r="J8042" s="18"/>
    </row>
    <row r="8043" spans="6:10" x14ac:dyDescent="0.25">
      <c r="F8043" s="18"/>
      <c r="G8043" s="18"/>
      <c r="H8043" s="252"/>
      <c r="I8043" s="18"/>
      <c r="J8043" s="18"/>
    </row>
    <row r="8044" spans="6:10" x14ac:dyDescent="0.25">
      <c r="F8044" s="18"/>
      <c r="G8044" s="18"/>
      <c r="H8044" s="252"/>
      <c r="I8044" s="18"/>
      <c r="J8044" s="18"/>
    </row>
    <row r="8045" spans="6:10" x14ac:dyDescent="0.25">
      <c r="F8045" s="18"/>
      <c r="G8045" s="18"/>
      <c r="H8045" s="252"/>
      <c r="I8045" s="18"/>
      <c r="J8045" s="18"/>
    </row>
    <row r="8046" spans="6:10" x14ac:dyDescent="0.25">
      <c r="F8046" s="18"/>
      <c r="G8046" s="18"/>
      <c r="H8046" s="252"/>
      <c r="I8046" s="18"/>
      <c r="J8046" s="18"/>
    </row>
    <row r="8047" spans="6:10" x14ac:dyDescent="0.25">
      <c r="F8047" s="18"/>
      <c r="G8047" s="18"/>
      <c r="H8047" s="252"/>
      <c r="I8047" s="18"/>
      <c r="J8047" s="18"/>
    </row>
    <row r="8048" spans="6:10" x14ac:dyDescent="0.25">
      <c r="F8048" s="18"/>
      <c r="G8048" s="18"/>
      <c r="H8048" s="252"/>
      <c r="I8048" s="18"/>
      <c r="J8048" s="18"/>
    </row>
    <row r="8049" spans="6:10" x14ac:dyDescent="0.25">
      <c r="F8049" s="18"/>
      <c r="G8049" s="18"/>
      <c r="H8049" s="252"/>
      <c r="I8049" s="18"/>
      <c r="J8049" s="18"/>
    </row>
    <row r="8050" spans="6:10" x14ac:dyDescent="0.25">
      <c r="F8050" s="18"/>
      <c r="G8050" s="18"/>
      <c r="H8050" s="252"/>
      <c r="I8050" s="18"/>
      <c r="J8050" s="18"/>
    </row>
    <row r="8051" spans="6:10" x14ac:dyDescent="0.25">
      <c r="F8051" s="18"/>
      <c r="G8051" s="18"/>
      <c r="H8051" s="252"/>
      <c r="I8051" s="18"/>
      <c r="J8051" s="18"/>
    </row>
    <row r="8052" spans="6:10" x14ac:dyDescent="0.25">
      <c r="F8052" s="18"/>
      <c r="G8052" s="18"/>
      <c r="H8052" s="252"/>
      <c r="I8052" s="18"/>
      <c r="J8052" s="18"/>
    </row>
    <row r="8053" spans="6:10" x14ac:dyDescent="0.25">
      <c r="F8053" s="18"/>
      <c r="G8053" s="18"/>
      <c r="H8053" s="252"/>
      <c r="I8053" s="18"/>
      <c r="J8053" s="18"/>
    </row>
    <row r="8054" spans="6:10" x14ac:dyDescent="0.25">
      <c r="F8054" s="18"/>
      <c r="G8054" s="18"/>
      <c r="H8054" s="252"/>
      <c r="I8054" s="18"/>
      <c r="J8054" s="18"/>
    </row>
    <row r="8055" spans="6:10" x14ac:dyDescent="0.25">
      <c r="F8055" s="18"/>
      <c r="G8055" s="18"/>
      <c r="H8055" s="252"/>
      <c r="I8055" s="18"/>
      <c r="J8055" s="18"/>
    </row>
    <row r="8056" spans="6:10" x14ac:dyDescent="0.25">
      <c r="F8056" s="18"/>
      <c r="G8056" s="18"/>
      <c r="H8056" s="252"/>
      <c r="I8056" s="18"/>
      <c r="J8056" s="18"/>
    </row>
    <row r="8057" spans="6:10" x14ac:dyDescent="0.25">
      <c r="F8057" s="18"/>
      <c r="G8057" s="18"/>
      <c r="H8057" s="252"/>
      <c r="I8057" s="18"/>
      <c r="J8057" s="18"/>
    </row>
    <row r="8058" spans="6:10" x14ac:dyDescent="0.25">
      <c r="F8058" s="18"/>
      <c r="G8058" s="18"/>
      <c r="H8058" s="252"/>
      <c r="I8058" s="18"/>
      <c r="J8058" s="18"/>
    </row>
    <row r="8059" spans="6:10" x14ac:dyDescent="0.25">
      <c r="F8059" s="18"/>
      <c r="G8059" s="18"/>
      <c r="H8059" s="252"/>
      <c r="I8059" s="18"/>
      <c r="J8059" s="18"/>
    </row>
    <row r="8060" spans="6:10" x14ac:dyDescent="0.25">
      <c r="F8060" s="18"/>
      <c r="G8060" s="18"/>
      <c r="H8060" s="252"/>
      <c r="I8060" s="18"/>
      <c r="J8060" s="18"/>
    </row>
    <row r="8061" spans="6:10" x14ac:dyDescent="0.25">
      <c r="F8061" s="18"/>
      <c r="G8061" s="18"/>
      <c r="H8061" s="252"/>
      <c r="I8061" s="18"/>
      <c r="J8061" s="18"/>
    </row>
    <row r="8062" spans="6:10" x14ac:dyDescent="0.25">
      <c r="F8062" s="18"/>
      <c r="G8062" s="18"/>
      <c r="H8062" s="252"/>
      <c r="I8062" s="18"/>
      <c r="J8062" s="18"/>
    </row>
    <row r="8063" spans="6:10" x14ac:dyDescent="0.25">
      <c r="F8063" s="18"/>
      <c r="G8063" s="18"/>
      <c r="H8063" s="252"/>
      <c r="I8063" s="18"/>
      <c r="J8063" s="18"/>
    </row>
    <row r="8064" spans="6:10" x14ac:dyDescent="0.25">
      <c r="F8064" s="18"/>
      <c r="G8064" s="18"/>
      <c r="H8064" s="252"/>
      <c r="I8064" s="18"/>
      <c r="J8064" s="18"/>
    </row>
    <row r="8065" spans="6:10" x14ac:dyDescent="0.25">
      <c r="F8065" s="18"/>
      <c r="G8065" s="18"/>
      <c r="H8065" s="252"/>
      <c r="I8065" s="18"/>
      <c r="J8065" s="18"/>
    </row>
    <row r="8066" spans="6:10" x14ac:dyDescent="0.25">
      <c r="F8066" s="18"/>
      <c r="G8066" s="18"/>
      <c r="H8066" s="252"/>
      <c r="I8066" s="18"/>
      <c r="J8066" s="18"/>
    </row>
    <row r="8067" spans="6:10" x14ac:dyDescent="0.25">
      <c r="F8067" s="18"/>
      <c r="G8067" s="18"/>
      <c r="H8067" s="252"/>
      <c r="I8067" s="18"/>
      <c r="J8067" s="18"/>
    </row>
    <row r="8068" spans="6:10" x14ac:dyDescent="0.25">
      <c r="F8068" s="18"/>
      <c r="G8068" s="18"/>
      <c r="H8068" s="252"/>
      <c r="I8068" s="18"/>
      <c r="J8068" s="18"/>
    </row>
    <row r="8069" spans="6:10" x14ac:dyDescent="0.25">
      <c r="F8069" s="18"/>
      <c r="G8069" s="18"/>
      <c r="H8069" s="252"/>
      <c r="I8069" s="18"/>
      <c r="J8069" s="18"/>
    </row>
    <row r="8070" spans="6:10" x14ac:dyDescent="0.25">
      <c r="F8070" s="18"/>
      <c r="G8070" s="18"/>
      <c r="H8070" s="252"/>
      <c r="I8070" s="18"/>
      <c r="J8070" s="18"/>
    </row>
    <row r="8071" spans="6:10" x14ac:dyDescent="0.25">
      <c r="F8071" s="18"/>
      <c r="G8071" s="18"/>
      <c r="H8071" s="252"/>
      <c r="I8071" s="18"/>
      <c r="J8071" s="18"/>
    </row>
    <row r="8072" spans="6:10" x14ac:dyDescent="0.25">
      <c r="F8072" s="18"/>
      <c r="G8072" s="18"/>
      <c r="H8072" s="252"/>
      <c r="I8072" s="18"/>
      <c r="J8072" s="18"/>
    </row>
    <row r="8073" spans="6:10" x14ac:dyDescent="0.25">
      <c r="F8073" s="18"/>
      <c r="G8073" s="18"/>
      <c r="H8073" s="252"/>
      <c r="I8073" s="18"/>
      <c r="J8073" s="18"/>
    </row>
    <row r="8074" spans="6:10" x14ac:dyDescent="0.25">
      <c r="F8074" s="18"/>
      <c r="G8074" s="18"/>
      <c r="H8074" s="252"/>
      <c r="I8074" s="18"/>
      <c r="J8074" s="18"/>
    </row>
    <row r="8075" spans="6:10" x14ac:dyDescent="0.25">
      <c r="F8075" s="18"/>
      <c r="G8075" s="18"/>
      <c r="H8075" s="252"/>
      <c r="I8075" s="18"/>
      <c r="J8075" s="18"/>
    </row>
    <row r="8076" spans="6:10" x14ac:dyDescent="0.25">
      <c r="F8076" s="18"/>
      <c r="G8076" s="18"/>
      <c r="H8076" s="252"/>
      <c r="I8076" s="18"/>
      <c r="J8076" s="18"/>
    </row>
    <row r="8077" spans="6:10" x14ac:dyDescent="0.25">
      <c r="F8077" s="18"/>
      <c r="G8077" s="18"/>
      <c r="H8077" s="252"/>
      <c r="I8077" s="18"/>
      <c r="J8077" s="18"/>
    </row>
    <row r="8078" spans="6:10" x14ac:dyDescent="0.25">
      <c r="F8078" s="18"/>
      <c r="G8078" s="18"/>
      <c r="H8078" s="252"/>
      <c r="I8078" s="18"/>
      <c r="J8078" s="18"/>
    </row>
    <row r="8079" spans="6:10" x14ac:dyDescent="0.25">
      <c r="F8079" s="18"/>
      <c r="G8079" s="18"/>
      <c r="H8079" s="252"/>
      <c r="I8079" s="18"/>
      <c r="J8079" s="18"/>
    </row>
    <row r="8080" spans="6:10" x14ac:dyDescent="0.25">
      <c r="F8080" s="18"/>
      <c r="G8080" s="18"/>
      <c r="H8080" s="252"/>
      <c r="I8080" s="18"/>
      <c r="J8080" s="18"/>
    </row>
    <row r="8081" spans="6:10" x14ac:dyDescent="0.25">
      <c r="F8081" s="18"/>
      <c r="G8081" s="18"/>
      <c r="H8081" s="252"/>
      <c r="I8081" s="18"/>
      <c r="J8081" s="18"/>
    </row>
    <row r="8082" spans="6:10" x14ac:dyDescent="0.25">
      <c r="F8082" s="18"/>
      <c r="G8082" s="18"/>
      <c r="H8082" s="252"/>
      <c r="I8082" s="18"/>
      <c r="J8082" s="18"/>
    </row>
    <row r="8083" spans="6:10" x14ac:dyDescent="0.25">
      <c r="F8083" s="18"/>
      <c r="G8083" s="18"/>
      <c r="H8083" s="252"/>
      <c r="I8083" s="18"/>
      <c r="J8083" s="18"/>
    </row>
    <row r="8084" spans="6:10" x14ac:dyDescent="0.25">
      <c r="F8084" s="18"/>
      <c r="G8084" s="18"/>
      <c r="H8084" s="252"/>
      <c r="I8084" s="18"/>
      <c r="J8084" s="18"/>
    </row>
    <row r="8085" spans="6:10" x14ac:dyDescent="0.25">
      <c r="F8085" s="18"/>
      <c r="G8085" s="18"/>
      <c r="H8085" s="252"/>
      <c r="I8085" s="18"/>
      <c r="J8085" s="18"/>
    </row>
    <row r="8086" spans="6:10" x14ac:dyDescent="0.25">
      <c r="F8086" s="18"/>
      <c r="G8086" s="18"/>
      <c r="H8086" s="252"/>
      <c r="I8086" s="18"/>
      <c r="J8086" s="18"/>
    </row>
    <row r="8087" spans="6:10" x14ac:dyDescent="0.25">
      <c r="F8087" s="18"/>
      <c r="G8087" s="18"/>
      <c r="H8087" s="252"/>
      <c r="I8087" s="18"/>
      <c r="J8087" s="18"/>
    </row>
    <row r="8088" spans="6:10" x14ac:dyDescent="0.25">
      <c r="F8088" s="18"/>
      <c r="G8088" s="18"/>
      <c r="H8088" s="252"/>
      <c r="I8088" s="18"/>
      <c r="J8088" s="18"/>
    </row>
    <row r="8089" spans="6:10" x14ac:dyDescent="0.25">
      <c r="F8089" s="18"/>
      <c r="G8089" s="18"/>
      <c r="H8089" s="252"/>
      <c r="I8089" s="18"/>
      <c r="J8089" s="18"/>
    </row>
    <row r="8090" spans="6:10" x14ac:dyDescent="0.25">
      <c r="F8090" s="18"/>
      <c r="G8090" s="18"/>
      <c r="H8090" s="252"/>
      <c r="I8090" s="18"/>
      <c r="J8090" s="18"/>
    </row>
    <row r="8091" spans="6:10" x14ac:dyDescent="0.25">
      <c r="F8091" s="18"/>
      <c r="G8091" s="18"/>
      <c r="H8091" s="252"/>
      <c r="I8091" s="18"/>
      <c r="J8091" s="18"/>
    </row>
    <row r="8092" spans="6:10" x14ac:dyDescent="0.25">
      <c r="F8092" s="18"/>
      <c r="G8092" s="18"/>
      <c r="H8092" s="252"/>
      <c r="I8092" s="18"/>
      <c r="J8092" s="18"/>
    </row>
    <row r="8093" spans="6:10" x14ac:dyDescent="0.25">
      <c r="F8093" s="18"/>
      <c r="G8093" s="18"/>
      <c r="H8093" s="252"/>
      <c r="I8093" s="18"/>
      <c r="J8093" s="18"/>
    </row>
    <row r="8094" spans="6:10" x14ac:dyDescent="0.25">
      <c r="F8094" s="18"/>
      <c r="G8094" s="18"/>
      <c r="H8094" s="252"/>
      <c r="I8094" s="18"/>
      <c r="J8094" s="18"/>
    </row>
    <row r="8095" spans="6:10" x14ac:dyDescent="0.25">
      <c r="F8095" s="18"/>
      <c r="G8095" s="18"/>
      <c r="H8095" s="252"/>
      <c r="I8095" s="18"/>
      <c r="J8095" s="18"/>
    </row>
    <row r="8096" spans="6:10" x14ac:dyDescent="0.25">
      <c r="F8096" s="18"/>
      <c r="G8096" s="18"/>
      <c r="H8096" s="252"/>
      <c r="I8096" s="18"/>
      <c r="J8096" s="18"/>
    </row>
    <row r="8097" spans="6:10" x14ac:dyDescent="0.25">
      <c r="F8097" s="18"/>
      <c r="G8097" s="18"/>
      <c r="H8097" s="252"/>
      <c r="I8097" s="18"/>
      <c r="J8097" s="18"/>
    </row>
    <row r="8098" spans="6:10" x14ac:dyDescent="0.25">
      <c r="F8098" s="18"/>
      <c r="G8098" s="18"/>
      <c r="H8098" s="252"/>
      <c r="I8098" s="18"/>
      <c r="J8098" s="18"/>
    </row>
    <row r="8099" spans="6:10" x14ac:dyDescent="0.25">
      <c r="F8099" s="18"/>
      <c r="G8099" s="18"/>
      <c r="H8099" s="252"/>
      <c r="I8099" s="18"/>
      <c r="J8099" s="18"/>
    </row>
    <row r="8100" spans="6:10" x14ac:dyDescent="0.25">
      <c r="F8100" s="18"/>
      <c r="G8100" s="18"/>
      <c r="H8100" s="252"/>
      <c r="I8100" s="18"/>
      <c r="J8100" s="18"/>
    </row>
    <row r="8101" spans="6:10" x14ac:dyDescent="0.25">
      <c r="F8101" s="18"/>
      <c r="G8101" s="18"/>
      <c r="H8101" s="252"/>
      <c r="I8101" s="18"/>
      <c r="J8101" s="18"/>
    </row>
    <row r="8102" spans="6:10" x14ac:dyDescent="0.25">
      <c r="F8102" s="18"/>
      <c r="G8102" s="18"/>
      <c r="H8102" s="252"/>
      <c r="I8102" s="18"/>
      <c r="J8102" s="18"/>
    </row>
    <row r="8103" spans="6:10" x14ac:dyDescent="0.25">
      <c r="F8103" s="18"/>
      <c r="G8103" s="18"/>
      <c r="H8103" s="252"/>
      <c r="I8103" s="18"/>
      <c r="J8103" s="18"/>
    </row>
    <row r="8104" spans="6:10" x14ac:dyDescent="0.25">
      <c r="F8104" s="18"/>
      <c r="G8104" s="18"/>
      <c r="H8104" s="252"/>
      <c r="I8104" s="18"/>
      <c r="J8104" s="18"/>
    </row>
    <row r="8105" spans="6:10" x14ac:dyDescent="0.25">
      <c r="F8105" s="18"/>
      <c r="G8105" s="18"/>
      <c r="H8105" s="252"/>
      <c r="I8105" s="18"/>
      <c r="J8105" s="18"/>
    </row>
    <row r="8106" spans="6:10" x14ac:dyDescent="0.25">
      <c r="F8106" s="18"/>
      <c r="G8106" s="18"/>
      <c r="H8106" s="252"/>
      <c r="I8106" s="18"/>
      <c r="J8106" s="18"/>
    </row>
    <row r="8107" spans="6:10" x14ac:dyDescent="0.25">
      <c r="F8107" s="18"/>
      <c r="G8107" s="18"/>
      <c r="H8107" s="252"/>
      <c r="I8107" s="18"/>
      <c r="J8107" s="18"/>
    </row>
    <row r="8108" spans="6:10" x14ac:dyDescent="0.25">
      <c r="F8108" s="18"/>
      <c r="G8108" s="18"/>
      <c r="H8108" s="252"/>
      <c r="I8108" s="18"/>
      <c r="J8108" s="18"/>
    </row>
    <row r="8109" spans="6:10" x14ac:dyDescent="0.25">
      <c r="F8109" s="18"/>
      <c r="G8109" s="18"/>
      <c r="H8109" s="252"/>
      <c r="I8109" s="18"/>
      <c r="J8109" s="18"/>
    </row>
    <row r="8110" spans="6:10" x14ac:dyDescent="0.25">
      <c r="F8110" s="18"/>
      <c r="G8110" s="18"/>
      <c r="H8110" s="252"/>
      <c r="I8110" s="18"/>
      <c r="J8110" s="18"/>
    </row>
    <row r="8111" spans="6:10" x14ac:dyDescent="0.25">
      <c r="F8111" s="18"/>
      <c r="G8111" s="18"/>
      <c r="H8111" s="252"/>
      <c r="I8111" s="18"/>
      <c r="J8111" s="18"/>
    </row>
    <row r="8112" spans="6:10" x14ac:dyDescent="0.25">
      <c r="F8112" s="18"/>
      <c r="G8112" s="18"/>
      <c r="H8112" s="252"/>
      <c r="I8112" s="18"/>
      <c r="J8112" s="18"/>
    </row>
    <row r="8113" spans="6:10" x14ac:dyDescent="0.25">
      <c r="F8113" s="18"/>
      <c r="G8113" s="18"/>
      <c r="H8113" s="252"/>
      <c r="I8113" s="18"/>
      <c r="J8113" s="18"/>
    </row>
    <row r="8114" spans="6:10" x14ac:dyDescent="0.25">
      <c r="F8114" s="18"/>
      <c r="G8114" s="18"/>
      <c r="H8114" s="252"/>
      <c r="I8114" s="18"/>
      <c r="J8114" s="18"/>
    </row>
    <row r="8115" spans="6:10" x14ac:dyDescent="0.25">
      <c r="F8115" s="18"/>
      <c r="G8115" s="18"/>
      <c r="H8115" s="252"/>
      <c r="I8115" s="18"/>
      <c r="J8115" s="18"/>
    </row>
    <row r="8116" spans="6:10" x14ac:dyDescent="0.25">
      <c r="F8116" s="18"/>
      <c r="G8116" s="18"/>
      <c r="H8116" s="252"/>
      <c r="I8116" s="18"/>
      <c r="J8116" s="18"/>
    </row>
    <row r="8117" spans="6:10" x14ac:dyDescent="0.25">
      <c r="F8117" s="18"/>
      <c r="G8117" s="18"/>
      <c r="H8117" s="252"/>
      <c r="I8117" s="18"/>
      <c r="J8117" s="18"/>
    </row>
    <row r="8118" spans="6:10" x14ac:dyDescent="0.25">
      <c r="F8118" s="18"/>
      <c r="G8118" s="18"/>
      <c r="H8118" s="252"/>
      <c r="I8118" s="18"/>
      <c r="J8118" s="18"/>
    </row>
    <row r="8119" spans="6:10" x14ac:dyDescent="0.25">
      <c r="F8119" s="18"/>
      <c r="G8119" s="18"/>
      <c r="H8119" s="252"/>
      <c r="I8119" s="18"/>
      <c r="J8119" s="18"/>
    </row>
    <row r="8120" spans="6:10" x14ac:dyDescent="0.25">
      <c r="F8120" s="18"/>
      <c r="G8120" s="18"/>
      <c r="H8120" s="252"/>
      <c r="I8120" s="18"/>
      <c r="J8120" s="18"/>
    </row>
    <row r="8121" spans="6:10" x14ac:dyDescent="0.25">
      <c r="F8121" s="18"/>
      <c r="G8121" s="18"/>
      <c r="H8121" s="252"/>
      <c r="I8121" s="18"/>
      <c r="J8121" s="18"/>
    </row>
    <row r="8122" spans="6:10" x14ac:dyDescent="0.25">
      <c r="F8122" s="18"/>
      <c r="G8122" s="18"/>
      <c r="H8122" s="252"/>
      <c r="I8122" s="18"/>
      <c r="J8122" s="18"/>
    </row>
    <row r="8123" spans="6:10" x14ac:dyDescent="0.25">
      <c r="F8123" s="18"/>
      <c r="G8123" s="18"/>
      <c r="H8123" s="252"/>
      <c r="I8123" s="18"/>
      <c r="J8123" s="18"/>
    </row>
    <row r="8124" spans="6:10" x14ac:dyDescent="0.25">
      <c r="F8124" s="18"/>
      <c r="G8124" s="18"/>
      <c r="H8124" s="252"/>
      <c r="I8124" s="18"/>
      <c r="J8124" s="18"/>
    </row>
    <row r="8125" spans="6:10" x14ac:dyDescent="0.25">
      <c r="F8125" s="18"/>
      <c r="G8125" s="18"/>
      <c r="H8125" s="252"/>
      <c r="I8125" s="18"/>
      <c r="J8125" s="18"/>
    </row>
    <row r="8126" spans="6:10" x14ac:dyDescent="0.25">
      <c r="F8126" s="18"/>
      <c r="G8126" s="18"/>
      <c r="H8126" s="252"/>
      <c r="I8126" s="18"/>
      <c r="J8126" s="18"/>
    </row>
    <row r="8127" spans="6:10" x14ac:dyDescent="0.25">
      <c r="F8127" s="18"/>
      <c r="G8127" s="18"/>
      <c r="H8127" s="252"/>
      <c r="I8127" s="18"/>
      <c r="J8127" s="18"/>
    </row>
    <row r="8128" spans="6:10" x14ac:dyDescent="0.25">
      <c r="F8128" s="18"/>
      <c r="G8128" s="18"/>
      <c r="H8128" s="252"/>
      <c r="I8128" s="18"/>
      <c r="J8128" s="18"/>
    </row>
    <row r="8129" spans="6:10" x14ac:dyDescent="0.25">
      <c r="F8129" s="18"/>
      <c r="G8129" s="18"/>
      <c r="H8129" s="252"/>
      <c r="I8129" s="18"/>
      <c r="J8129" s="18"/>
    </row>
    <row r="8130" spans="6:10" x14ac:dyDescent="0.25">
      <c r="F8130" s="18"/>
      <c r="G8130" s="18"/>
      <c r="H8130" s="252"/>
      <c r="I8130" s="18"/>
      <c r="J8130" s="18"/>
    </row>
    <row r="8131" spans="6:10" x14ac:dyDescent="0.25">
      <c r="F8131" s="18"/>
      <c r="G8131" s="18"/>
      <c r="H8131" s="252"/>
      <c r="I8131" s="18"/>
      <c r="J8131" s="18"/>
    </row>
    <row r="8132" spans="6:10" x14ac:dyDescent="0.25">
      <c r="F8132" s="18"/>
      <c r="G8132" s="18"/>
      <c r="H8132" s="252"/>
      <c r="I8132" s="18"/>
      <c r="J8132" s="18"/>
    </row>
    <row r="8133" spans="6:10" x14ac:dyDescent="0.25">
      <c r="F8133" s="18"/>
      <c r="G8133" s="18"/>
      <c r="H8133" s="252"/>
      <c r="I8133" s="18"/>
      <c r="J8133" s="18"/>
    </row>
    <row r="8134" spans="6:10" x14ac:dyDescent="0.25">
      <c r="F8134" s="18"/>
      <c r="G8134" s="18"/>
      <c r="H8134" s="252"/>
      <c r="I8134" s="18"/>
      <c r="J8134" s="18"/>
    </row>
    <row r="8135" spans="6:10" x14ac:dyDescent="0.25">
      <c r="F8135" s="18"/>
      <c r="G8135" s="18"/>
      <c r="H8135" s="252"/>
      <c r="I8135" s="18"/>
      <c r="J8135" s="18"/>
    </row>
    <row r="8136" spans="6:10" x14ac:dyDescent="0.25">
      <c r="F8136" s="18"/>
      <c r="G8136" s="18"/>
      <c r="H8136" s="252"/>
      <c r="I8136" s="18"/>
      <c r="J8136" s="18"/>
    </row>
    <row r="8137" spans="6:10" x14ac:dyDescent="0.25">
      <c r="F8137" s="18"/>
      <c r="G8137" s="18"/>
      <c r="H8137" s="252"/>
      <c r="I8137" s="18"/>
      <c r="J8137" s="18"/>
    </row>
    <row r="8138" spans="6:10" x14ac:dyDescent="0.25">
      <c r="F8138" s="18"/>
      <c r="G8138" s="18"/>
      <c r="H8138" s="252"/>
      <c r="I8138" s="18"/>
      <c r="J8138" s="18"/>
    </row>
    <row r="8139" spans="6:10" x14ac:dyDescent="0.25">
      <c r="F8139" s="18"/>
      <c r="G8139" s="18"/>
      <c r="H8139" s="252"/>
      <c r="I8139" s="18"/>
      <c r="J8139" s="18"/>
    </row>
    <row r="8140" spans="6:10" x14ac:dyDescent="0.25">
      <c r="F8140" s="18"/>
      <c r="G8140" s="18"/>
      <c r="H8140" s="252"/>
      <c r="I8140" s="18"/>
      <c r="J8140" s="18"/>
    </row>
    <row r="8141" spans="6:10" x14ac:dyDescent="0.25">
      <c r="F8141" s="18"/>
      <c r="G8141" s="18"/>
      <c r="H8141" s="252"/>
      <c r="I8141" s="18"/>
      <c r="J8141" s="18"/>
    </row>
    <row r="8142" spans="6:10" x14ac:dyDescent="0.25">
      <c r="F8142" s="18"/>
      <c r="G8142" s="18"/>
      <c r="H8142" s="252"/>
      <c r="I8142" s="18"/>
      <c r="J8142" s="18"/>
    </row>
    <row r="8143" spans="6:10" x14ac:dyDescent="0.25">
      <c r="F8143" s="18"/>
      <c r="G8143" s="18"/>
      <c r="H8143" s="252"/>
      <c r="I8143" s="18"/>
      <c r="J8143" s="18"/>
    </row>
    <row r="8144" spans="6:10" x14ac:dyDescent="0.25">
      <c r="F8144" s="18"/>
      <c r="G8144" s="18"/>
      <c r="H8144" s="252"/>
      <c r="I8144" s="18"/>
      <c r="J8144" s="18"/>
    </row>
    <row r="8145" spans="6:10" x14ac:dyDescent="0.25">
      <c r="F8145" s="18"/>
      <c r="G8145" s="18"/>
      <c r="H8145" s="252"/>
      <c r="I8145" s="18"/>
      <c r="J8145" s="18"/>
    </row>
    <row r="8146" spans="6:10" x14ac:dyDescent="0.25">
      <c r="F8146" s="18"/>
      <c r="G8146" s="18"/>
      <c r="H8146" s="252"/>
      <c r="I8146" s="18"/>
      <c r="J8146" s="18"/>
    </row>
    <row r="8147" spans="6:10" x14ac:dyDescent="0.25">
      <c r="F8147" s="18"/>
      <c r="G8147" s="18"/>
      <c r="H8147" s="252"/>
      <c r="I8147" s="18"/>
      <c r="J8147" s="18"/>
    </row>
    <row r="8148" spans="6:10" x14ac:dyDescent="0.25">
      <c r="F8148" s="18"/>
      <c r="G8148" s="18"/>
      <c r="H8148" s="252"/>
      <c r="I8148" s="18"/>
      <c r="J8148" s="18"/>
    </row>
    <row r="8149" spans="6:10" x14ac:dyDescent="0.25">
      <c r="F8149" s="18"/>
      <c r="G8149" s="18"/>
      <c r="H8149" s="252"/>
      <c r="I8149" s="18"/>
      <c r="J8149" s="18"/>
    </row>
    <row r="8150" spans="6:10" x14ac:dyDescent="0.25">
      <c r="F8150" s="18"/>
      <c r="G8150" s="18"/>
      <c r="H8150" s="252"/>
      <c r="I8150" s="18"/>
      <c r="J8150" s="18"/>
    </row>
    <row r="8151" spans="6:10" x14ac:dyDescent="0.25">
      <c r="F8151" s="18"/>
      <c r="G8151" s="18"/>
      <c r="H8151" s="252"/>
      <c r="I8151" s="18"/>
      <c r="J8151" s="18"/>
    </row>
    <row r="8152" spans="6:10" x14ac:dyDescent="0.25">
      <c r="F8152" s="18"/>
      <c r="G8152" s="18"/>
      <c r="H8152" s="252"/>
      <c r="I8152" s="18"/>
      <c r="J8152" s="18"/>
    </row>
    <row r="8153" spans="6:10" x14ac:dyDescent="0.25">
      <c r="F8153" s="18"/>
      <c r="G8153" s="18"/>
      <c r="H8153" s="252"/>
      <c r="I8153" s="18"/>
      <c r="J8153" s="18"/>
    </row>
    <row r="8154" spans="6:10" x14ac:dyDescent="0.25">
      <c r="F8154" s="18"/>
      <c r="G8154" s="18"/>
      <c r="H8154" s="252"/>
      <c r="I8154" s="18"/>
      <c r="J8154" s="18"/>
    </row>
    <row r="8155" spans="6:10" x14ac:dyDescent="0.25">
      <c r="F8155" s="18"/>
      <c r="G8155" s="18"/>
      <c r="H8155" s="252"/>
      <c r="I8155" s="18"/>
      <c r="J8155" s="18"/>
    </row>
    <row r="8156" spans="6:10" x14ac:dyDescent="0.25">
      <c r="F8156" s="18"/>
      <c r="G8156" s="18"/>
      <c r="H8156" s="252"/>
      <c r="I8156" s="18"/>
      <c r="J8156" s="18"/>
    </row>
    <row r="8157" spans="6:10" x14ac:dyDescent="0.25">
      <c r="F8157" s="18"/>
      <c r="G8157" s="18"/>
      <c r="H8157" s="252"/>
      <c r="I8157" s="18"/>
      <c r="J8157" s="18"/>
    </row>
    <row r="8158" spans="6:10" x14ac:dyDescent="0.25">
      <c r="F8158" s="18"/>
      <c r="G8158" s="18"/>
      <c r="H8158" s="252"/>
      <c r="I8158" s="18"/>
      <c r="J8158" s="18"/>
    </row>
    <row r="8159" spans="6:10" x14ac:dyDescent="0.25">
      <c r="F8159" s="18"/>
      <c r="G8159" s="18"/>
      <c r="H8159" s="252"/>
      <c r="I8159" s="18"/>
      <c r="J8159" s="18"/>
    </row>
    <row r="8160" spans="6:10" x14ac:dyDescent="0.25">
      <c r="F8160" s="18"/>
      <c r="G8160" s="18"/>
      <c r="H8160" s="252"/>
      <c r="I8160" s="18"/>
      <c r="J8160" s="18"/>
    </row>
    <row r="8161" spans="6:10" x14ac:dyDescent="0.25">
      <c r="F8161" s="18"/>
      <c r="G8161" s="18"/>
      <c r="H8161" s="252"/>
      <c r="I8161" s="18"/>
      <c r="J8161" s="18"/>
    </row>
    <row r="8162" spans="6:10" x14ac:dyDescent="0.25">
      <c r="F8162" s="18"/>
      <c r="G8162" s="18"/>
      <c r="H8162" s="252"/>
      <c r="I8162" s="18"/>
      <c r="J8162" s="18"/>
    </row>
    <row r="8163" spans="6:10" x14ac:dyDescent="0.25">
      <c r="F8163" s="18"/>
      <c r="G8163" s="18"/>
      <c r="H8163" s="252"/>
      <c r="I8163" s="18"/>
      <c r="J8163" s="18"/>
    </row>
    <row r="8164" spans="6:10" x14ac:dyDescent="0.25">
      <c r="F8164" s="18"/>
      <c r="G8164" s="18"/>
      <c r="H8164" s="252"/>
      <c r="I8164" s="18"/>
      <c r="J8164" s="18"/>
    </row>
    <row r="8165" spans="6:10" x14ac:dyDescent="0.25">
      <c r="F8165" s="18"/>
      <c r="G8165" s="18"/>
      <c r="H8165" s="252"/>
      <c r="I8165" s="18"/>
      <c r="J8165" s="18"/>
    </row>
    <row r="8166" spans="6:10" x14ac:dyDescent="0.25">
      <c r="F8166" s="18"/>
      <c r="G8166" s="18"/>
      <c r="H8166" s="252"/>
      <c r="I8166" s="18"/>
      <c r="J8166" s="18"/>
    </row>
    <row r="8167" spans="6:10" x14ac:dyDescent="0.25">
      <c r="F8167" s="18"/>
      <c r="G8167" s="18"/>
      <c r="H8167" s="252"/>
      <c r="I8167" s="18"/>
      <c r="J8167" s="18"/>
    </row>
    <row r="8168" spans="6:10" x14ac:dyDescent="0.25">
      <c r="F8168" s="18"/>
      <c r="G8168" s="18"/>
      <c r="H8168" s="252"/>
      <c r="I8168" s="18"/>
      <c r="J8168" s="18"/>
    </row>
    <row r="8169" spans="6:10" x14ac:dyDescent="0.25">
      <c r="F8169" s="18"/>
      <c r="G8169" s="18"/>
      <c r="H8169" s="252"/>
      <c r="I8169" s="18"/>
      <c r="J8169" s="18"/>
    </row>
    <row r="8170" spans="6:10" x14ac:dyDescent="0.25">
      <c r="F8170" s="18"/>
      <c r="G8170" s="18"/>
      <c r="H8170" s="252"/>
      <c r="I8170" s="18"/>
      <c r="J8170" s="18"/>
    </row>
    <row r="8171" spans="6:10" x14ac:dyDescent="0.25">
      <c r="F8171" s="18"/>
      <c r="G8171" s="18"/>
      <c r="H8171" s="252"/>
      <c r="I8171" s="18"/>
      <c r="J8171" s="18"/>
    </row>
    <row r="8172" spans="6:10" x14ac:dyDescent="0.25">
      <c r="F8172" s="18"/>
      <c r="G8172" s="18"/>
      <c r="H8172" s="252"/>
      <c r="I8172" s="18"/>
      <c r="J8172" s="18"/>
    </row>
    <row r="8173" spans="6:10" x14ac:dyDescent="0.25">
      <c r="F8173" s="18"/>
      <c r="G8173" s="18"/>
      <c r="H8173" s="252"/>
      <c r="I8173" s="18"/>
      <c r="J8173" s="18"/>
    </row>
    <row r="8174" spans="6:10" x14ac:dyDescent="0.25">
      <c r="F8174" s="18"/>
      <c r="G8174" s="18"/>
      <c r="H8174" s="252"/>
      <c r="I8174" s="18"/>
      <c r="J8174" s="18"/>
    </row>
    <row r="8175" spans="6:10" x14ac:dyDescent="0.25">
      <c r="F8175" s="18"/>
      <c r="G8175" s="18"/>
      <c r="H8175" s="252"/>
      <c r="I8175" s="18"/>
      <c r="J8175" s="18"/>
    </row>
    <row r="8176" spans="6:10" x14ac:dyDescent="0.25">
      <c r="F8176" s="18"/>
      <c r="G8176" s="18"/>
      <c r="H8176" s="252"/>
      <c r="I8176" s="18"/>
      <c r="J8176" s="18"/>
    </row>
    <row r="8177" spans="6:10" x14ac:dyDescent="0.25">
      <c r="F8177" s="18"/>
      <c r="G8177" s="18"/>
      <c r="H8177" s="252"/>
      <c r="I8177" s="18"/>
      <c r="J8177" s="18"/>
    </row>
    <row r="8178" spans="6:10" x14ac:dyDescent="0.25">
      <c r="F8178" s="18"/>
      <c r="G8178" s="18"/>
      <c r="H8178" s="252"/>
      <c r="I8178" s="18"/>
      <c r="J8178" s="18"/>
    </row>
    <row r="8179" spans="6:10" x14ac:dyDescent="0.25">
      <c r="F8179" s="18"/>
      <c r="G8179" s="18"/>
      <c r="H8179" s="252"/>
      <c r="I8179" s="18"/>
      <c r="J8179" s="18"/>
    </row>
    <row r="8180" spans="6:10" x14ac:dyDescent="0.25">
      <c r="F8180" s="18"/>
      <c r="G8180" s="18"/>
      <c r="H8180" s="252"/>
      <c r="I8180" s="18"/>
      <c r="J8180" s="18"/>
    </row>
    <row r="8181" spans="6:10" x14ac:dyDescent="0.25">
      <c r="F8181" s="18"/>
      <c r="G8181" s="18"/>
      <c r="H8181" s="252"/>
      <c r="I8181" s="18"/>
      <c r="J8181" s="18"/>
    </row>
    <row r="8182" spans="6:10" x14ac:dyDescent="0.25">
      <c r="F8182" s="18"/>
      <c r="G8182" s="18"/>
      <c r="H8182" s="252"/>
      <c r="I8182" s="18"/>
      <c r="J8182" s="18"/>
    </row>
    <row r="8183" spans="6:10" x14ac:dyDescent="0.25">
      <c r="F8183" s="18"/>
      <c r="G8183" s="18"/>
      <c r="H8183" s="252"/>
      <c r="I8183" s="18"/>
      <c r="J8183" s="18"/>
    </row>
    <row r="8184" spans="6:10" x14ac:dyDescent="0.25">
      <c r="F8184" s="18"/>
      <c r="G8184" s="18"/>
      <c r="H8184" s="252"/>
      <c r="I8184" s="18"/>
      <c r="J8184" s="18"/>
    </row>
    <row r="8185" spans="6:10" x14ac:dyDescent="0.25">
      <c r="F8185" s="18"/>
      <c r="G8185" s="18"/>
      <c r="H8185" s="252"/>
      <c r="I8185" s="18"/>
      <c r="J8185" s="18"/>
    </row>
    <row r="8186" spans="6:10" x14ac:dyDescent="0.25">
      <c r="F8186" s="18"/>
      <c r="G8186" s="18"/>
      <c r="H8186" s="252"/>
      <c r="I8186" s="18"/>
      <c r="J8186" s="18"/>
    </row>
    <row r="8187" spans="6:10" x14ac:dyDescent="0.25">
      <c r="F8187" s="18"/>
      <c r="G8187" s="18"/>
      <c r="H8187" s="252"/>
      <c r="I8187" s="18"/>
      <c r="J8187" s="18"/>
    </row>
    <row r="8188" spans="6:10" x14ac:dyDescent="0.25">
      <c r="F8188" s="18"/>
      <c r="G8188" s="18"/>
      <c r="H8188" s="252"/>
      <c r="I8188" s="18"/>
      <c r="J8188" s="18"/>
    </row>
    <row r="8189" spans="6:10" x14ac:dyDescent="0.25">
      <c r="F8189" s="18"/>
      <c r="G8189" s="18"/>
      <c r="H8189" s="252"/>
      <c r="I8189" s="18"/>
      <c r="J8189" s="18"/>
    </row>
    <row r="8190" spans="6:10" x14ac:dyDescent="0.25">
      <c r="F8190" s="18"/>
      <c r="G8190" s="18"/>
      <c r="H8190" s="252"/>
      <c r="I8190" s="18"/>
      <c r="J8190" s="18"/>
    </row>
    <row r="8191" spans="6:10" x14ac:dyDescent="0.25">
      <c r="F8191" s="18"/>
      <c r="G8191" s="18"/>
      <c r="H8191" s="252"/>
      <c r="I8191" s="18"/>
      <c r="J8191" s="18"/>
    </row>
    <row r="8192" spans="6:10" x14ac:dyDescent="0.25">
      <c r="F8192" s="18"/>
      <c r="G8192" s="18"/>
      <c r="H8192" s="252"/>
      <c r="I8192" s="18"/>
      <c r="J8192" s="18"/>
    </row>
    <row r="8193" spans="6:10" x14ac:dyDescent="0.25">
      <c r="F8193" s="18"/>
      <c r="G8193" s="18"/>
      <c r="H8193" s="252"/>
      <c r="I8193" s="18"/>
      <c r="J8193" s="18"/>
    </row>
    <row r="8194" spans="6:10" x14ac:dyDescent="0.25">
      <c r="F8194" s="18"/>
      <c r="G8194" s="18"/>
      <c r="H8194" s="252"/>
      <c r="I8194" s="18"/>
      <c r="J8194" s="18"/>
    </row>
    <row r="8195" spans="6:10" x14ac:dyDescent="0.25">
      <c r="F8195" s="18"/>
      <c r="G8195" s="18"/>
      <c r="H8195" s="252"/>
      <c r="I8195" s="18"/>
      <c r="J8195" s="18"/>
    </row>
    <row r="8196" spans="6:10" x14ac:dyDescent="0.25">
      <c r="F8196" s="18"/>
      <c r="G8196" s="18"/>
      <c r="H8196" s="252"/>
      <c r="I8196" s="18"/>
      <c r="J8196" s="18"/>
    </row>
    <row r="8197" spans="6:10" x14ac:dyDescent="0.25">
      <c r="F8197" s="18"/>
      <c r="G8197" s="18"/>
      <c r="H8197" s="252"/>
      <c r="I8197" s="18"/>
      <c r="J8197" s="18"/>
    </row>
    <row r="8198" spans="6:10" x14ac:dyDescent="0.25">
      <c r="F8198" s="18"/>
      <c r="G8198" s="18"/>
      <c r="H8198" s="252"/>
      <c r="I8198" s="18"/>
      <c r="J8198" s="18"/>
    </row>
    <row r="8199" spans="6:10" x14ac:dyDescent="0.25">
      <c r="F8199" s="18"/>
      <c r="G8199" s="18"/>
      <c r="H8199" s="252"/>
      <c r="I8199" s="18"/>
      <c r="J8199" s="18"/>
    </row>
    <row r="8200" spans="6:10" x14ac:dyDescent="0.25">
      <c r="F8200" s="18"/>
      <c r="G8200" s="18"/>
      <c r="H8200" s="252"/>
      <c r="I8200" s="18"/>
      <c r="J8200" s="18"/>
    </row>
    <row r="8201" spans="6:10" x14ac:dyDescent="0.25">
      <c r="F8201" s="18"/>
      <c r="G8201" s="18"/>
      <c r="H8201" s="252"/>
      <c r="I8201" s="18"/>
      <c r="J8201" s="18"/>
    </row>
    <row r="8202" spans="6:10" x14ac:dyDescent="0.25">
      <c r="F8202" s="18"/>
      <c r="G8202" s="18"/>
      <c r="H8202" s="252"/>
      <c r="I8202" s="18"/>
      <c r="J8202" s="18"/>
    </row>
    <row r="8203" spans="6:10" x14ac:dyDescent="0.25">
      <c r="F8203" s="18"/>
      <c r="G8203" s="18"/>
      <c r="H8203" s="252"/>
      <c r="I8203" s="18"/>
      <c r="J8203" s="18"/>
    </row>
    <row r="8204" spans="6:10" x14ac:dyDescent="0.25">
      <c r="F8204" s="18"/>
      <c r="G8204" s="18"/>
      <c r="H8204" s="252"/>
      <c r="I8204" s="18"/>
      <c r="J8204" s="18"/>
    </row>
    <row r="8205" spans="6:10" x14ac:dyDescent="0.25">
      <c r="F8205" s="18"/>
      <c r="G8205" s="18"/>
      <c r="H8205" s="252"/>
      <c r="I8205" s="18"/>
      <c r="J8205" s="18"/>
    </row>
    <row r="8206" spans="6:10" x14ac:dyDescent="0.25">
      <c r="F8206" s="18"/>
      <c r="G8206" s="18"/>
      <c r="H8206" s="252"/>
      <c r="I8206" s="18"/>
      <c r="J8206" s="18"/>
    </row>
    <row r="8207" spans="6:10" x14ac:dyDescent="0.25">
      <c r="F8207" s="18"/>
      <c r="G8207" s="18"/>
      <c r="H8207" s="252"/>
      <c r="I8207" s="18"/>
      <c r="J8207" s="18"/>
    </row>
    <row r="8208" spans="6:10" x14ac:dyDescent="0.25">
      <c r="F8208" s="18"/>
      <c r="G8208" s="18"/>
      <c r="H8208" s="252"/>
      <c r="I8208" s="18"/>
      <c r="J8208" s="18"/>
    </row>
    <row r="8209" spans="6:10" x14ac:dyDescent="0.25">
      <c r="F8209" s="18"/>
      <c r="G8209" s="18"/>
      <c r="H8209" s="252"/>
      <c r="I8209" s="18"/>
      <c r="J8209" s="18"/>
    </row>
    <row r="8210" spans="6:10" x14ac:dyDescent="0.25">
      <c r="F8210" s="18"/>
      <c r="G8210" s="18"/>
      <c r="H8210" s="252"/>
      <c r="I8210" s="18"/>
      <c r="J8210" s="18"/>
    </row>
    <row r="8211" spans="6:10" x14ac:dyDescent="0.25">
      <c r="F8211" s="18"/>
      <c r="G8211" s="18"/>
      <c r="H8211" s="252"/>
      <c r="I8211" s="18"/>
      <c r="J8211" s="18"/>
    </row>
    <row r="8212" spans="6:10" x14ac:dyDescent="0.25">
      <c r="F8212" s="18"/>
      <c r="G8212" s="18"/>
      <c r="H8212" s="252"/>
      <c r="I8212" s="18"/>
      <c r="J8212" s="18"/>
    </row>
    <row r="8213" spans="6:10" x14ac:dyDescent="0.25">
      <c r="F8213" s="18"/>
      <c r="G8213" s="18"/>
      <c r="H8213" s="252"/>
      <c r="I8213" s="18"/>
      <c r="J8213" s="18"/>
    </row>
    <row r="8214" spans="6:10" x14ac:dyDescent="0.25">
      <c r="F8214" s="18"/>
      <c r="G8214" s="18"/>
      <c r="H8214" s="252"/>
      <c r="I8214" s="18"/>
      <c r="J8214" s="18"/>
    </row>
    <row r="8215" spans="6:10" x14ac:dyDescent="0.25">
      <c r="F8215" s="18"/>
      <c r="G8215" s="18"/>
      <c r="H8215" s="252"/>
      <c r="I8215" s="18"/>
      <c r="J8215" s="18"/>
    </row>
    <row r="8216" spans="6:10" x14ac:dyDescent="0.25">
      <c r="F8216" s="18"/>
      <c r="G8216" s="18"/>
      <c r="H8216" s="252"/>
      <c r="I8216" s="18"/>
      <c r="J8216" s="18"/>
    </row>
    <row r="8217" spans="6:10" x14ac:dyDescent="0.25">
      <c r="F8217" s="18"/>
      <c r="G8217" s="18"/>
      <c r="H8217" s="252"/>
      <c r="I8217" s="18"/>
      <c r="J8217" s="18"/>
    </row>
    <row r="8218" spans="6:10" x14ac:dyDescent="0.25">
      <c r="F8218" s="18"/>
      <c r="G8218" s="18"/>
      <c r="H8218" s="252"/>
      <c r="I8218" s="18"/>
      <c r="J8218" s="18"/>
    </row>
    <row r="8219" spans="6:10" x14ac:dyDescent="0.25">
      <c r="F8219" s="18"/>
      <c r="G8219" s="18"/>
      <c r="H8219" s="252"/>
      <c r="I8219" s="18"/>
      <c r="J8219" s="18"/>
    </row>
    <row r="8220" spans="6:10" x14ac:dyDescent="0.25">
      <c r="F8220" s="18"/>
      <c r="G8220" s="18"/>
      <c r="H8220" s="252"/>
      <c r="I8220" s="18"/>
      <c r="J8220" s="18"/>
    </row>
    <row r="8221" spans="6:10" x14ac:dyDescent="0.25">
      <c r="F8221" s="18"/>
      <c r="G8221" s="18"/>
      <c r="H8221" s="252"/>
      <c r="I8221" s="18"/>
      <c r="J8221" s="18"/>
    </row>
    <row r="8222" spans="6:10" x14ac:dyDescent="0.25">
      <c r="F8222" s="18"/>
      <c r="G8222" s="18"/>
      <c r="H8222" s="252"/>
      <c r="I8222" s="18"/>
      <c r="J8222" s="18"/>
    </row>
    <row r="8223" spans="6:10" x14ac:dyDescent="0.25">
      <c r="F8223" s="18"/>
      <c r="G8223" s="18"/>
      <c r="H8223" s="252"/>
      <c r="I8223" s="18"/>
      <c r="J8223" s="18"/>
    </row>
    <row r="8224" spans="6:10" x14ac:dyDescent="0.25">
      <c r="F8224" s="18"/>
      <c r="G8224" s="18"/>
      <c r="H8224" s="252"/>
      <c r="I8224" s="18"/>
      <c r="J8224" s="18"/>
    </row>
    <row r="8225" spans="6:10" x14ac:dyDescent="0.25">
      <c r="F8225" s="18"/>
      <c r="G8225" s="18"/>
      <c r="H8225" s="252"/>
      <c r="I8225" s="18"/>
      <c r="J8225" s="18"/>
    </row>
    <row r="8226" spans="6:10" x14ac:dyDescent="0.25">
      <c r="F8226" s="18"/>
      <c r="G8226" s="18"/>
      <c r="H8226" s="252"/>
      <c r="I8226" s="18"/>
      <c r="J8226" s="18"/>
    </row>
    <row r="8227" spans="6:10" x14ac:dyDescent="0.25">
      <c r="F8227" s="18"/>
      <c r="G8227" s="18"/>
      <c r="H8227" s="252"/>
      <c r="I8227" s="18"/>
      <c r="J8227" s="18"/>
    </row>
    <row r="8228" spans="6:10" x14ac:dyDescent="0.25">
      <c r="F8228" s="18"/>
      <c r="G8228" s="18"/>
      <c r="H8228" s="252"/>
      <c r="I8228" s="18"/>
      <c r="J8228" s="18"/>
    </row>
    <row r="8229" spans="6:10" x14ac:dyDescent="0.25">
      <c r="F8229" s="18"/>
      <c r="G8229" s="18"/>
      <c r="H8229" s="252"/>
      <c r="I8229" s="18"/>
      <c r="J8229" s="18"/>
    </row>
    <row r="8230" spans="6:10" x14ac:dyDescent="0.25">
      <c r="F8230" s="18"/>
      <c r="G8230" s="18"/>
      <c r="H8230" s="252"/>
      <c r="I8230" s="18"/>
      <c r="J8230" s="18"/>
    </row>
    <row r="8231" spans="6:10" x14ac:dyDescent="0.25">
      <c r="F8231" s="18"/>
      <c r="G8231" s="18"/>
      <c r="H8231" s="252"/>
      <c r="I8231" s="18"/>
      <c r="J8231" s="18"/>
    </row>
    <row r="8232" spans="6:10" x14ac:dyDescent="0.25">
      <c r="F8232" s="18"/>
      <c r="G8232" s="18"/>
      <c r="H8232" s="252"/>
      <c r="I8232" s="18"/>
      <c r="J8232" s="18"/>
    </row>
    <row r="8233" spans="6:10" x14ac:dyDescent="0.25">
      <c r="F8233" s="18"/>
      <c r="G8233" s="18"/>
      <c r="H8233" s="252"/>
      <c r="I8233" s="18"/>
      <c r="J8233" s="18"/>
    </row>
    <row r="8234" spans="6:10" x14ac:dyDescent="0.25">
      <c r="F8234" s="18"/>
      <c r="G8234" s="18"/>
      <c r="H8234" s="252"/>
      <c r="I8234" s="18"/>
      <c r="J8234" s="18"/>
    </row>
    <row r="8235" spans="6:10" x14ac:dyDescent="0.25">
      <c r="F8235" s="18"/>
      <c r="G8235" s="18"/>
      <c r="H8235" s="252"/>
      <c r="I8235" s="18"/>
      <c r="J8235" s="18"/>
    </row>
    <row r="8236" spans="6:10" x14ac:dyDescent="0.25">
      <c r="F8236" s="18"/>
      <c r="G8236" s="18"/>
      <c r="H8236" s="252"/>
      <c r="I8236" s="18"/>
      <c r="J8236" s="18"/>
    </row>
    <row r="8237" spans="6:10" x14ac:dyDescent="0.25">
      <c r="F8237" s="18"/>
      <c r="G8237" s="18"/>
      <c r="H8237" s="252"/>
      <c r="I8237" s="18"/>
      <c r="J8237" s="18"/>
    </row>
    <row r="8238" spans="6:10" x14ac:dyDescent="0.25">
      <c r="F8238" s="18"/>
      <c r="G8238" s="18"/>
      <c r="H8238" s="252"/>
      <c r="I8238" s="18"/>
      <c r="J8238" s="18"/>
    </row>
    <row r="8239" spans="6:10" x14ac:dyDescent="0.25">
      <c r="F8239" s="18"/>
      <c r="G8239" s="18"/>
      <c r="H8239" s="252"/>
      <c r="I8239" s="18"/>
      <c r="J8239" s="18"/>
    </row>
    <row r="8240" spans="6:10" x14ac:dyDescent="0.25">
      <c r="F8240" s="18"/>
      <c r="G8240" s="18"/>
      <c r="H8240" s="252"/>
      <c r="I8240" s="18"/>
      <c r="J8240" s="18"/>
    </row>
    <row r="8241" spans="6:10" x14ac:dyDescent="0.25">
      <c r="F8241" s="18"/>
      <c r="G8241" s="18"/>
      <c r="H8241" s="252"/>
      <c r="I8241" s="18"/>
      <c r="J8241" s="18"/>
    </row>
    <row r="8242" spans="6:10" x14ac:dyDescent="0.25">
      <c r="F8242" s="18"/>
      <c r="G8242" s="18"/>
      <c r="H8242" s="252"/>
      <c r="I8242" s="18"/>
      <c r="J8242" s="18"/>
    </row>
    <row r="8243" spans="6:10" x14ac:dyDescent="0.25">
      <c r="F8243" s="18"/>
      <c r="G8243" s="18"/>
      <c r="H8243" s="252"/>
      <c r="I8243" s="18"/>
      <c r="J8243" s="18"/>
    </row>
    <row r="8244" spans="6:10" x14ac:dyDescent="0.25">
      <c r="F8244" s="18"/>
      <c r="G8244" s="18"/>
      <c r="H8244" s="252"/>
      <c r="I8244" s="18"/>
      <c r="J8244" s="18"/>
    </row>
    <row r="8245" spans="6:10" x14ac:dyDescent="0.25">
      <c r="F8245" s="18"/>
      <c r="G8245" s="18"/>
      <c r="H8245" s="252"/>
      <c r="I8245" s="18"/>
      <c r="J8245" s="18"/>
    </row>
    <row r="8246" spans="6:10" x14ac:dyDescent="0.25">
      <c r="F8246" s="18"/>
      <c r="G8246" s="18"/>
      <c r="H8246" s="252"/>
      <c r="I8246" s="18"/>
      <c r="J8246" s="18"/>
    </row>
    <row r="8247" spans="6:10" x14ac:dyDescent="0.25">
      <c r="F8247" s="18"/>
      <c r="G8247" s="18"/>
      <c r="H8247" s="252"/>
      <c r="I8247" s="18"/>
      <c r="J8247" s="18"/>
    </row>
    <row r="8248" spans="6:10" x14ac:dyDescent="0.25">
      <c r="F8248" s="18"/>
      <c r="G8248" s="18"/>
      <c r="H8248" s="252"/>
      <c r="I8248" s="18"/>
      <c r="J8248" s="18"/>
    </row>
    <row r="8249" spans="6:10" x14ac:dyDescent="0.25">
      <c r="F8249" s="18"/>
      <c r="G8249" s="18"/>
      <c r="H8249" s="252"/>
      <c r="I8249" s="18"/>
      <c r="J8249" s="18"/>
    </row>
    <row r="8250" spans="6:10" x14ac:dyDescent="0.25">
      <c r="F8250" s="18"/>
      <c r="G8250" s="18"/>
      <c r="H8250" s="252"/>
      <c r="I8250" s="18"/>
      <c r="J8250" s="18"/>
    </row>
    <row r="8251" spans="6:10" x14ac:dyDescent="0.25">
      <c r="F8251" s="18"/>
      <c r="G8251" s="18"/>
      <c r="H8251" s="252"/>
      <c r="I8251" s="18"/>
      <c r="J8251" s="18"/>
    </row>
    <row r="8252" spans="6:10" x14ac:dyDescent="0.25">
      <c r="F8252" s="18"/>
      <c r="G8252" s="18"/>
      <c r="H8252" s="252"/>
      <c r="I8252" s="18"/>
      <c r="J8252" s="18"/>
    </row>
    <row r="8253" spans="6:10" x14ac:dyDescent="0.25">
      <c r="F8253" s="18"/>
      <c r="G8253" s="18"/>
      <c r="H8253" s="252"/>
      <c r="I8253" s="18"/>
      <c r="J8253" s="18"/>
    </row>
    <row r="8254" spans="6:10" x14ac:dyDescent="0.25">
      <c r="F8254" s="18"/>
      <c r="G8254" s="18"/>
      <c r="H8254" s="252"/>
      <c r="I8254" s="18"/>
      <c r="J8254" s="18"/>
    </row>
    <row r="8255" spans="6:10" x14ac:dyDescent="0.25">
      <c r="F8255" s="18"/>
      <c r="G8255" s="18"/>
      <c r="H8255" s="252"/>
      <c r="I8255" s="18"/>
      <c r="J8255" s="18"/>
    </row>
    <row r="8256" spans="6:10" x14ac:dyDescent="0.25">
      <c r="F8256" s="18"/>
      <c r="G8256" s="18"/>
      <c r="H8256" s="252"/>
      <c r="I8256" s="18"/>
      <c r="J8256" s="18"/>
    </row>
    <row r="8257" spans="6:10" x14ac:dyDescent="0.25">
      <c r="F8257" s="18"/>
      <c r="G8257" s="18"/>
      <c r="H8257" s="252"/>
      <c r="I8257" s="18"/>
      <c r="J8257" s="18"/>
    </row>
    <row r="8258" spans="6:10" x14ac:dyDescent="0.25">
      <c r="F8258" s="18"/>
      <c r="G8258" s="18"/>
      <c r="H8258" s="252"/>
      <c r="I8258" s="18"/>
      <c r="J8258" s="18"/>
    </row>
    <row r="8259" spans="6:10" x14ac:dyDescent="0.25">
      <c r="F8259" s="18"/>
      <c r="G8259" s="18"/>
      <c r="H8259" s="252"/>
      <c r="I8259" s="18"/>
      <c r="J8259" s="18"/>
    </row>
    <row r="8260" spans="6:10" x14ac:dyDescent="0.25">
      <c r="F8260" s="18"/>
      <c r="G8260" s="18"/>
      <c r="H8260" s="252"/>
      <c r="I8260" s="18"/>
      <c r="J8260" s="18"/>
    </row>
    <row r="8261" spans="6:10" x14ac:dyDescent="0.25">
      <c r="F8261" s="18"/>
      <c r="G8261" s="18"/>
      <c r="H8261" s="252"/>
      <c r="I8261" s="18"/>
      <c r="J8261" s="18"/>
    </row>
    <row r="8262" spans="6:10" x14ac:dyDescent="0.25">
      <c r="F8262" s="18"/>
      <c r="G8262" s="18"/>
      <c r="H8262" s="252"/>
      <c r="I8262" s="18"/>
      <c r="J8262" s="18"/>
    </row>
    <row r="8263" spans="6:10" x14ac:dyDescent="0.25">
      <c r="F8263" s="18"/>
      <c r="G8263" s="18"/>
      <c r="H8263" s="252"/>
      <c r="I8263" s="18"/>
      <c r="J8263" s="18"/>
    </row>
    <row r="8264" spans="6:10" x14ac:dyDescent="0.25">
      <c r="F8264" s="18"/>
      <c r="G8264" s="18"/>
      <c r="H8264" s="252"/>
      <c r="I8264" s="18"/>
      <c r="J8264" s="18"/>
    </row>
    <row r="8265" spans="6:10" x14ac:dyDescent="0.25">
      <c r="F8265" s="18"/>
      <c r="G8265" s="18"/>
      <c r="H8265" s="252"/>
      <c r="I8265" s="18"/>
      <c r="J8265" s="18"/>
    </row>
    <row r="8266" spans="6:10" x14ac:dyDescent="0.25">
      <c r="F8266" s="18"/>
      <c r="G8266" s="18"/>
      <c r="H8266" s="252"/>
      <c r="I8266" s="18"/>
      <c r="J8266" s="18"/>
    </row>
    <row r="8267" spans="6:10" x14ac:dyDescent="0.25">
      <c r="F8267" s="18"/>
      <c r="G8267" s="18"/>
      <c r="H8267" s="252"/>
      <c r="I8267" s="18"/>
      <c r="J8267" s="18"/>
    </row>
    <row r="8268" spans="6:10" x14ac:dyDescent="0.25">
      <c r="F8268" s="18"/>
      <c r="G8268" s="18"/>
      <c r="H8268" s="252"/>
      <c r="I8268" s="18"/>
      <c r="J8268" s="18"/>
    </row>
    <row r="8269" spans="6:10" x14ac:dyDescent="0.25">
      <c r="F8269" s="18"/>
      <c r="G8269" s="18"/>
      <c r="H8269" s="252"/>
      <c r="I8269" s="18"/>
      <c r="J8269" s="18"/>
    </row>
    <row r="8270" spans="6:10" x14ac:dyDescent="0.25">
      <c r="F8270" s="18"/>
      <c r="G8270" s="18"/>
      <c r="H8270" s="252"/>
      <c r="I8270" s="18"/>
      <c r="J8270" s="18"/>
    </row>
    <row r="8271" spans="6:10" x14ac:dyDescent="0.25">
      <c r="F8271" s="18"/>
      <c r="G8271" s="18"/>
      <c r="H8271" s="252"/>
      <c r="I8271" s="18"/>
      <c r="J8271" s="18"/>
    </row>
    <row r="8272" spans="6:10" x14ac:dyDescent="0.25">
      <c r="F8272" s="18"/>
      <c r="G8272" s="18"/>
      <c r="H8272" s="252"/>
      <c r="I8272" s="18"/>
      <c r="J8272" s="18"/>
    </row>
    <row r="8273" spans="6:10" x14ac:dyDescent="0.25">
      <c r="F8273" s="18"/>
      <c r="G8273" s="18"/>
      <c r="H8273" s="252"/>
      <c r="I8273" s="18"/>
      <c r="J8273" s="18"/>
    </row>
    <row r="8274" spans="6:10" x14ac:dyDescent="0.25">
      <c r="F8274" s="18"/>
      <c r="G8274" s="18"/>
      <c r="H8274" s="252"/>
      <c r="I8274" s="18"/>
      <c r="J8274" s="18"/>
    </row>
    <row r="8275" spans="6:10" x14ac:dyDescent="0.25">
      <c r="F8275" s="18"/>
      <c r="G8275" s="18"/>
      <c r="H8275" s="252"/>
      <c r="I8275" s="18"/>
      <c r="J8275" s="18"/>
    </row>
    <row r="8276" spans="6:10" x14ac:dyDescent="0.25">
      <c r="F8276" s="18"/>
      <c r="G8276" s="18"/>
      <c r="H8276" s="252"/>
      <c r="I8276" s="18"/>
      <c r="J8276" s="18"/>
    </row>
    <row r="8277" spans="6:10" x14ac:dyDescent="0.25">
      <c r="F8277" s="18"/>
      <c r="G8277" s="18"/>
      <c r="H8277" s="252"/>
      <c r="I8277" s="18"/>
      <c r="J8277" s="18"/>
    </row>
    <row r="8278" spans="6:10" x14ac:dyDescent="0.25">
      <c r="F8278" s="18"/>
      <c r="G8278" s="18"/>
      <c r="H8278" s="252"/>
      <c r="I8278" s="18"/>
      <c r="J8278" s="18"/>
    </row>
    <row r="8279" spans="6:10" x14ac:dyDescent="0.25">
      <c r="F8279" s="18"/>
      <c r="G8279" s="18"/>
      <c r="H8279" s="252"/>
      <c r="I8279" s="18"/>
      <c r="J8279" s="18"/>
    </row>
    <row r="8280" spans="6:10" x14ac:dyDescent="0.25">
      <c r="F8280" s="18"/>
      <c r="G8280" s="18"/>
      <c r="H8280" s="252"/>
      <c r="I8280" s="18"/>
      <c r="J8280" s="18"/>
    </row>
    <row r="8281" spans="6:10" x14ac:dyDescent="0.25">
      <c r="F8281" s="18"/>
      <c r="G8281" s="18"/>
      <c r="H8281" s="252"/>
      <c r="I8281" s="18"/>
      <c r="J8281" s="18"/>
    </row>
    <row r="8282" spans="6:10" x14ac:dyDescent="0.25">
      <c r="F8282" s="18"/>
      <c r="G8282" s="18"/>
      <c r="H8282" s="252"/>
      <c r="I8282" s="18"/>
      <c r="J8282" s="18"/>
    </row>
    <row r="8283" spans="6:10" x14ac:dyDescent="0.25">
      <c r="F8283" s="18"/>
      <c r="G8283" s="18"/>
      <c r="H8283" s="252"/>
      <c r="I8283" s="18"/>
      <c r="J8283" s="18"/>
    </row>
    <row r="8284" spans="6:10" x14ac:dyDescent="0.25">
      <c r="F8284" s="18"/>
      <c r="G8284" s="18"/>
      <c r="H8284" s="252"/>
      <c r="I8284" s="18"/>
      <c r="J8284" s="18"/>
    </row>
    <row r="8285" spans="6:10" x14ac:dyDescent="0.25">
      <c r="F8285" s="18"/>
      <c r="G8285" s="18"/>
      <c r="H8285" s="252"/>
      <c r="I8285" s="18"/>
      <c r="J8285" s="18"/>
    </row>
    <row r="8286" spans="6:10" x14ac:dyDescent="0.25">
      <c r="F8286" s="18"/>
      <c r="G8286" s="18"/>
      <c r="H8286" s="252"/>
      <c r="I8286" s="18"/>
      <c r="J8286" s="18"/>
    </row>
    <row r="8287" spans="6:10" x14ac:dyDescent="0.25">
      <c r="F8287" s="18"/>
      <c r="G8287" s="18"/>
      <c r="H8287" s="252"/>
      <c r="I8287" s="18"/>
      <c r="J8287" s="18"/>
    </row>
    <row r="8288" spans="6:10" x14ac:dyDescent="0.25">
      <c r="F8288" s="18"/>
      <c r="G8288" s="18"/>
      <c r="H8288" s="252"/>
      <c r="I8288" s="18"/>
      <c r="J8288" s="18"/>
    </row>
    <row r="8289" spans="6:10" x14ac:dyDescent="0.25">
      <c r="F8289" s="18"/>
      <c r="G8289" s="18"/>
      <c r="H8289" s="252"/>
      <c r="I8289" s="18"/>
      <c r="J8289" s="18"/>
    </row>
    <row r="8290" spans="6:10" x14ac:dyDescent="0.25">
      <c r="F8290" s="18"/>
      <c r="G8290" s="18"/>
      <c r="H8290" s="252"/>
      <c r="I8290" s="18"/>
      <c r="J8290" s="18"/>
    </row>
    <row r="8291" spans="6:10" x14ac:dyDescent="0.25">
      <c r="F8291" s="18"/>
      <c r="G8291" s="18"/>
      <c r="H8291" s="252"/>
      <c r="I8291" s="18"/>
      <c r="J8291" s="18"/>
    </row>
    <row r="8292" spans="6:10" x14ac:dyDescent="0.25">
      <c r="F8292" s="18"/>
      <c r="G8292" s="18"/>
      <c r="H8292" s="252"/>
      <c r="I8292" s="18"/>
      <c r="J8292" s="18"/>
    </row>
    <row r="8293" spans="6:10" x14ac:dyDescent="0.25">
      <c r="F8293" s="18"/>
      <c r="G8293" s="18"/>
      <c r="H8293" s="252"/>
      <c r="I8293" s="18"/>
      <c r="J8293" s="18"/>
    </row>
    <row r="8294" spans="6:10" x14ac:dyDescent="0.25">
      <c r="F8294" s="18"/>
      <c r="G8294" s="18"/>
      <c r="H8294" s="252"/>
      <c r="I8294" s="18"/>
      <c r="J8294" s="18"/>
    </row>
    <row r="8295" spans="6:10" x14ac:dyDescent="0.25">
      <c r="F8295" s="18"/>
      <c r="G8295" s="18"/>
      <c r="H8295" s="252"/>
      <c r="I8295" s="18"/>
      <c r="J8295" s="18"/>
    </row>
    <row r="8296" spans="6:10" x14ac:dyDescent="0.25">
      <c r="F8296" s="18"/>
      <c r="G8296" s="18"/>
      <c r="H8296" s="252"/>
      <c r="I8296" s="18"/>
      <c r="J8296" s="18"/>
    </row>
    <row r="8297" spans="6:10" x14ac:dyDescent="0.25">
      <c r="F8297" s="18"/>
      <c r="G8297" s="18"/>
      <c r="H8297" s="252"/>
      <c r="I8297" s="18"/>
      <c r="J8297" s="18"/>
    </row>
    <row r="8298" spans="6:10" x14ac:dyDescent="0.25">
      <c r="F8298" s="18"/>
      <c r="G8298" s="18"/>
      <c r="H8298" s="252"/>
      <c r="I8298" s="18"/>
      <c r="J8298" s="18"/>
    </row>
    <row r="8299" spans="6:10" x14ac:dyDescent="0.25">
      <c r="F8299" s="18"/>
      <c r="G8299" s="18"/>
      <c r="H8299" s="252"/>
      <c r="I8299" s="18"/>
      <c r="J8299" s="18"/>
    </row>
    <row r="8300" spans="6:10" x14ac:dyDescent="0.25">
      <c r="F8300" s="18"/>
      <c r="G8300" s="18"/>
      <c r="H8300" s="252"/>
      <c r="I8300" s="18"/>
      <c r="J8300" s="18"/>
    </row>
    <row r="8301" spans="6:10" x14ac:dyDescent="0.25">
      <c r="F8301" s="18"/>
      <c r="G8301" s="18"/>
      <c r="H8301" s="252"/>
      <c r="I8301" s="18"/>
      <c r="J8301" s="18"/>
    </row>
    <row r="8302" spans="6:10" x14ac:dyDescent="0.25">
      <c r="F8302" s="18"/>
      <c r="G8302" s="18"/>
      <c r="H8302" s="252"/>
      <c r="I8302" s="18"/>
      <c r="J8302" s="18"/>
    </row>
    <row r="8303" spans="6:10" x14ac:dyDescent="0.25">
      <c r="F8303" s="18"/>
      <c r="G8303" s="18"/>
      <c r="H8303" s="252"/>
      <c r="I8303" s="18"/>
      <c r="J8303" s="18"/>
    </row>
    <row r="8304" spans="6:10" x14ac:dyDescent="0.25">
      <c r="F8304" s="18"/>
      <c r="G8304" s="18"/>
      <c r="H8304" s="252"/>
      <c r="I8304" s="18"/>
      <c r="J8304" s="18"/>
    </row>
    <row r="8305" spans="6:10" x14ac:dyDescent="0.25">
      <c r="F8305" s="18"/>
      <c r="G8305" s="18"/>
      <c r="H8305" s="252"/>
      <c r="I8305" s="18"/>
      <c r="J8305" s="18"/>
    </row>
    <row r="8306" spans="6:10" x14ac:dyDescent="0.25">
      <c r="F8306" s="18"/>
      <c r="G8306" s="18"/>
      <c r="H8306" s="252"/>
      <c r="I8306" s="18"/>
      <c r="J8306" s="18"/>
    </row>
    <row r="8307" spans="6:10" x14ac:dyDescent="0.25">
      <c r="F8307" s="18"/>
      <c r="G8307" s="18"/>
      <c r="H8307" s="252"/>
      <c r="I8307" s="18"/>
      <c r="J8307" s="18"/>
    </row>
    <row r="8308" spans="6:10" x14ac:dyDescent="0.25">
      <c r="F8308" s="18"/>
      <c r="G8308" s="18"/>
      <c r="H8308" s="252"/>
      <c r="I8308" s="18"/>
      <c r="J8308" s="18"/>
    </row>
    <row r="8309" spans="6:10" x14ac:dyDescent="0.25">
      <c r="F8309" s="18"/>
      <c r="G8309" s="18"/>
      <c r="H8309" s="252"/>
      <c r="I8309" s="18"/>
      <c r="J8309" s="18"/>
    </row>
    <row r="8310" spans="6:10" x14ac:dyDescent="0.25">
      <c r="F8310" s="18"/>
      <c r="G8310" s="18"/>
      <c r="H8310" s="252"/>
      <c r="I8310" s="18"/>
      <c r="J8310" s="18"/>
    </row>
    <row r="8311" spans="6:10" x14ac:dyDescent="0.25">
      <c r="F8311" s="18"/>
      <c r="G8311" s="18"/>
      <c r="H8311" s="252"/>
      <c r="I8311" s="18"/>
      <c r="J8311" s="18"/>
    </row>
    <row r="8312" spans="6:10" x14ac:dyDescent="0.25">
      <c r="F8312" s="18"/>
      <c r="G8312" s="18"/>
      <c r="H8312" s="252"/>
      <c r="I8312" s="18"/>
      <c r="J8312" s="18"/>
    </row>
    <row r="8313" spans="6:10" x14ac:dyDescent="0.25">
      <c r="F8313" s="18"/>
      <c r="G8313" s="18"/>
      <c r="H8313" s="252"/>
      <c r="I8313" s="18"/>
      <c r="J8313" s="18"/>
    </row>
    <row r="8314" spans="6:10" x14ac:dyDescent="0.25">
      <c r="F8314" s="18"/>
      <c r="G8314" s="18"/>
      <c r="H8314" s="252"/>
      <c r="I8314" s="18"/>
      <c r="J8314" s="18"/>
    </row>
    <row r="8315" spans="6:10" x14ac:dyDescent="0.25">
      <c r="F8315" s="18"/>
      <c r="G8315" s="18"/>
      <c r="H8315" s="252"/>
      <c r="I8315" s="18"/>
      <c r="J8315" s="18"/>
    </row>
    <row r="8316" spans="6:10" x14ac:dyDescent="0.25">
      <c r="F8316" s="18"/>
      <c r="G8316" s="18"/>
      <c r="H8316" s="252"/>
      <c r="I8316" s="18"/>
      <c r="J8316" s="18"/>
    </row>
    <row r="8317" spans="6:10" x14ac:dyDescent="0.25">
      <c r="F8317" s="18"/>
      <c r="G8317" s="18"/>
      <c r="H8317" s="252"/>
      <c r="I8317" s="18"/>
      <c r="J8317" s="18"/>
    </row>
    <row r="8318" spans="6:10" x14ac:dyDescent="0.25">
      <c r="F8318" s="18"/>
      <c r="G8318" s="18"/>
      <c r="H8318" s="252"/>
      <c r="I8318" s="18"/>
      <c r="J8318" s="18"/>
    </row>
    <row r="8319" spans="6:10" x14ac:dyDescent="0.25">
      <c r="F8319" s="18"/>
      <c r="G8319" s="18"/>
      <c r="H8319" s="252"/>
      <c r="I8319" s="18"/>
      <c r="J8319" s="18"/>
    </row>
    <row r="8320" spans="6:10" x14ac:dyDescent="0.25">
      <c r="F8320" s="18"/>
      <c r="G8320" s="18"/>
      <c r="H8320" s="252"/>
      <c r="I8320" s="18"/>
      <c r="J8320" s="18"/>
    </row>
    <row r="8321" spans="6:10" x14ac:dyDescent="0.25">
      <c r="F8321" s="18"/>
      <c r="G8321" s="18"/>
      <c r="H8321" s="252"/>
      <c r="I8321" s="18"/>
      <c r="J8321" s="18"/>
    </row>
    <row r="8322" spans="6:10" x14ac:dyDescent="0.25">
      <c r="F8322" s="18"/>
      <c r="G8322" s="18"/>
      <c r="H8322" s="252"/>
      <c r="I8322" s="18"/>
      <c r="J8322" s="18"/>
    </row>
    <row r="8323" spans="6:10" x14ac:dyDescent="0.25">
      <c r="F8323" s="18"/>
      <c r="G8323" s="18"/>
      <c r="H8323" s="252"/>
      <c r="I8323" s="18"/>
      <c r="J8323" s="18"/>
    </row>
    <row r="8324" spans="6:10" x14ac:dyDescent="0.25">
      <c r="F8324" s="18"/>
      <c r="G8324" s="18"/>
      <c r="H8324" s="252"/>
      <c r="I8324" s="18"/>
      <c r="J8324" s="18"/>
    </row>
    <row r="8325" spans="6:10" x14ac:dyDescent="0.25">
      <c r="F8325" s="18"/>
      <c r="G8325" s="18"/>
      <c r="H8325" s="252"/>
      <c r="I8325" s="18"/>
      <c r="J8325" s="18"/>
    </row>
    <row r="8326" spans="6:10" x14ac:dyDescent="0.25">
      <c r="F8326" s="18"/>
      <c r="G8326" s="18"/>
      <c r="H8326" s="252"/>
      <c r="I8326" s="18"/>
      <c r="J8326" s="18"/>
    </row>
    <row r="8327" spans="6:10" x14ac:dyDescent="0.25">
      <c r="F8327" s="18"/>
      <c r="G8327" s="18"/>
      <c r="H8327" s="252"/>
      <c r="I8327" s="18"/>
      <c r="J8327" s="18"/>
    </row>
    <row r="8328" spans="6:10" x14ac:dyDescent="0.25">
      <c r="F8328" s="18"/>
      <c r="G8328" s="18"/>
      <c r="H8328" s="252"/>
      <c r="I8328" s="18"/>
      <c r="J8328" s="18"/>
    </row>
    <row r="8329" spans="6:10" x14ac:dyDescent="0.25">
      <c r="F8329" s="18"/>
      <c r="G8329" s="18"/>
      <c r="H8329" s="252"/>
      <c r="I8329" s="18"/>
      <c r="J8329" s="18"/>
    </row>
    <row r="8330" spans="6:10" x14ac:dyDescent="0.25">
      <c r="F8330" s="18"/>
      <c r="G8330" s="18"/>
      <c r="H8330" s="252"/>
      <c r="I8330" s="18"/>
      <c r="J8330" s="18"/>
    </row>
    <row r="8331" spans="6:10" x14ac:dyDescent="0.25">
      <c r="F8331" s="18"/>
      <c r="G8331" s="18"/>
      <c r="H8331" s="252"/>
      <c r="I8331" s="18"/>
      <c r="J8331" s="18"/>
    </row>
    <row r="8332" spans="6:10" x14ac:dyDescent="0.25">
      <c r="F8332" s="18"/>
      <c r="G8332" s="18"/>
      <c r="H8332" s="252"/>
      <c r="I8332" s="18"/>
      <c r="J8332" s="18"/>
    </row>
    <row r="8333" spans="6:10" x14ac:dyDescent="0.25">
      <c r="F8333" s="18"/>
      <c r="G8333" s="18"/>
      <c r="H8333" s="252"/>
      <c r="I8333" s="18"/>
      <c r="J8333" s="18"/>
    </row>
    <row r="8334" spans="6:10" x14ac:dyDescent="0.25">
      <c r="F8334" s="18"/>
      <c r="G8334" s="18"/>
      <c r="H8334" s="252"/>
      <c r="I8334" s="18"/>
      <c r="J8334" s="18"/>
    </row>
    <row r="8335" spans="6:10" x14ac:dyDescent="0.25">
      <c r="F8335" s="18"/>
      <c r="G8335" s="18"/>
      <c r="H8335" s="252"/>
      <c r="I8335" s="18"/>
      <c r="J8335" s="18"/>
    </row>
    <row r="8336" spans="6:10" x14ac:dyDescent="0.25">
      <c r="F8336" s="18"/>
      <c r="G8336" s="18"/>
      <c r="H8336" s="252"/>
      <c r="I8336" s="18"/>
      <c r="J8336" s="18"/>
    </row>
    <row r="8337" spans="6:10" x14ac:dyDescent="0.25">
      <c r="F8337" s="18"/>
      <c r="G8337" s="18"/>
      <c r="H8337" s="252"/>
      <c r="I8337" s="18"/>
      <c r="J8337" s="18"/>
    </row>
    <row r="8338" spans="6:10" x14ac:dyDescent="0.25">
      <c r="F8338" s="18"/>
      <c r="G8338" s="18"/>
      <c r="H8338" s="252"/>
      <c r="I8338" s="18"/>
      <c r="J8338" s="18"/>
    </row>
    <row r="8339" spans="6:10" x14ac:dyDescent="0.25">
      <c r="F8339" s="18"/>
      <c r="G8339" s="18"/>
      <c r="H8339" s="252"/>
      <c r="I8339" s="18"/>
      <c r="J8339" s="18"/>
    </row>
    <row r="8340" spans="6:10" x14ac:dyDescent="0.25">
      <c r="F8340" s="18"/>
      <c r="G8340" s="18"/>
      <c r="H8340" s="252"/>
      <c r="I8340" s="18"/>
      <c r="J8340" s="18"/>
    </row>
    <row r="8341" spans="6:10" x14ac:dyDescent="0.25">
      <c r="F8341" s="18"/>
      <c r="G8341" s="18"/>
      <c r="H8341" s="252"/>
      <c r="I8341" s="18"/>
      <c r="J8341" s="18"/>
    </row>
    <row r="8342" spans="6:10" x14ac:dyDescent="0.25">
      <c r="F8342" s="18"/>
      <c r="G8342" s="18"/>
      <c r="H8342" s="252"/>
      <c r="I8342" s="18"/>
      <c r="J8342" s="18"/>
    </row>
    <row r="8343" spans="6:10" x14ac:dyDescent="0.25">
      <c r="F8343" s="18"/>
      <c r="G8343" s="18"/>
      <c r="H8343" s="252"/>
      <c r="I8343" s="18"/>
      <c r="J8343" s="18"/>
    </row>
    <row r="8344" spans="6:10" x14ac:dyDescent="0.25">
      <c r="F8344" s="18"/>
      <c r="G8344" s="18"/>
      <c r="H8344" s="252"/>
      <c r="I8344" s="18"/>
      <c r="J8344" s="18"/>
    </row>
    <row r="8345" spans="6:10" x14ac:dyDescent="0.25">
      <c r="F8345" s="18"/>
      <c r="G8345" s="18"/>
      <c r="H8345" s="252"/>
      <c r="I8345" s="18"/>
      <c r="J8345" s="18"/>
    </row>
    <row r="8346" spans="6:10" x14ac:dyDescent="0.25">
      <c r="F8346" s="18"/>
      <c r="G8346" s="18"/>
      <c r="H8346" s="252"/>
      <c r="I8346" s="18"/>
      <c r="J8346" s="18"/>
    </row>
    <row r="8347" spans="6:10" x14ac:dyDescent="0.25">
      <c r="F8347" s="18"/>
      <c r="G8347" s="18"/>
      <c r="H8347" s="252"/>
      <c r="I8347" s="18"/>
      <c r="J8347" s="18"/>
    </row>
    <row r="8348" spans="6:10" x14ac:dyDescent="0.25">
      <c r="F8348" s="18"/>
      <c r="G8348" s="18"/>
      <c r="H8348" s="252"/>
      <c r="I8348" s="18"/>
      <c r="J8348" s="18"/>
    </row>
    <row r="8349" spans="6:10" x14ac:dyDescent="0.25">
      <c r="F8349" s="18"/>
      <c r="G8349" s="18"/>
      <c r="H8349" s="252"/>
      <c r="I8349" s="18"/>
      <c r="J8349" s="18"/>
    </row>
    <row r="8350" spans="6:10" x14ac:dyDescent="0.25">
      <c r="F8350" s="18"/>
      <c r="G8350" s="18"/>
      <c r="H8350" s="252"/>
      <c r="I8350" s="18"/>
      <c r="J8350" s="18"/>
    </row>
    <row r="8351" spans="6:10" x14ac:dyDescent="0.25">
      <c r="F8351" s="18"/>
      <c r="G8351" s="18"/>
      <c r="H8351" s="252"/>
      <c r="I8351" s="18"/>
      <c r="J8351" s="18"/>
    </row>
    <row r="8352" spans="6:10" x14ac:dyDescent="0.25">
      <c r="F8352" s="18"/>
      <c r="G8352" s="18"/>
      <c r="H8352" s="252"/>
      <c r="I8352" s="18"/>
      <c r="J8352" s="18"/>
    </row>
    <row r="8353" spans="6:10" x14ac:dyDescent="0.25">
      <c r="F8353" s="18"/>
      <c r="G8353" s="18"/>
      <c r="H8353" s="252"/>
      <c r="I8353" s="18"/>
      <c r="J8353" s="18"/>
    </row>
    <row r="8354" spans="6:10" x14ac:dyDescent="0.25">
      <c r="F8354" s="18"/>
      <c r="G8354" s="18"/>
      <c r="H8354" s="252"/>
      <c r="I8354" s="18"/>
      <c r="J8354" s="18"/>
    </row>
    <row r="8355" spans="6:10" x14ac:dyDescent="0.25">
      <c r="F8355" s="18"/>
      <c r="G8355" s="18"/>
      <c r="H8355" s="252"/>
      <c r="I8355" s="18"/>
      <c r="J8355" s="18"/>
    </row>
    <row r="8356" spans="6:10" x14ac:dyDescent="0.25">
      <c r="F8356" s="18"/>
      <c r="G8356" s="18"/>
      <c r="H8356" s="252"/>
      <c r="I8356" s="18"/>
      <c r="J8356" s="18"/>
    </row>
    <row r="8357" spans="6:10" x14ac:dyDescent="0.25">
      <c r="F8357" s="18"/>
      <c r="G8357" s="18"/>
      <c r="H8357" s="252"/>
      <c r="I8357" s="18"/>
      <c r="J8357" s="18"/>
    </row>
    <row r="8358" spans="6:10" x14ac:dyDescent="0.25">
      <c r="F8358" s="18"/>
      <c r="G8358" s="18"/>
      <c r="H8358" s="252"/>
      <c r="I8358" s="18"/>
      <c r="J8358" s="18"/>
    </row>
    <row r="8359" spans="6:10" x14ac:dyDescent="0.25">
      <c r="F8359" s="18"/>
      <c r="G8359" s="18"/>
      <c r="H8359" s="252"/>
      <c r="I8359" s="18"/>
      <c r="J8359" s="18"/>
    </row>
    <row r="8360" spans="6:10" x14ac:dyDescent="0.25">
      <c r="F8360" s="18"/>
      <c r="G8360" s="18"/>
      <c r="H8360" s="252"/>
      <c r="I8360" s="18"/>
      <c r="J8360" s="18"/>
    </row>
    <row r="8361" spans="6:10" x14ac:dyDescent="0.25">
      <c r="F8361" s="18"/>
      <c r="G8361" s="18"/>
      <c r="H8361" s="252"/>
      <c r="I8361" s="18"/>
      <c r="J8361" s="18"/>
    </row>
    <row r="8362" spans="6:10" x14ac:dyDescent="0.25">
      <c r="F8362" s="18"/>
      <c r="G8362" s="18"/>
      <c r="H8362" s="252"/>
      <c r="I8362" s="18"/>
      <c r="J8362" s="18"/>
    </row>
    <row r="8363" spans="6:10" x14ac:dyDescent="0.25">
      <c r="F8363" s="18"/>
      <c r="G8363" s="18"/>
      <c r="H8363" s="252"/>
      <c r="I8363" s="18"/>
      <c r="J8363" s="18"/>
    </row>
    <row r="8364" spans="6:10" x14ac:dyDescent="0.25">
      <c r="F8364" s="18"/>
      <c r="G8364" s="18"/>
      <c r="H8364" s="252"/>
      <c r="I8364" s="18"/>
      <c r="J8364" s="18"/>
    </row>
    <row r="8365" spans="6:10" x14ac:dyDescent="0.25">
      <c r="F8365" s="18"/>
      <c r="G8365" s="18"/>
      <c r="H8365" s="252"/>
      <c r="I8365" s="18"/>
      <c r="J8365" s="18"/>
    </row>
    <row r="8366" spans="6:10" x14ac:dyDescent="0.25">
      <c r="F8366" s="18"/>
      <c r="G8366" s="18"/>
      <c r="H8366" s="252"/>
      <c r="I8366" s="18"/>
      <c r="J8366" s="18"/>
    </row>
    <row r="8367" spans="6:10" x14ac:dyDescent="0.25">
      <c r="F8367" s="18"/>
      <c r="G8367" s="18"/>
      <c r="H8367" s="252"/>
      <c r="I8367" s="18"/>
      <c r="J8367" s="18"/>
    </row>
    <row r="8368" spans="6:10" x14ac:dyDescent="0.25">
      <c r="F8368" s="18"/>
      <c r="G8368" s="18"/>
      <c r="H8368" s="252"/>
      <c r="I8368" s="18"/>
      <c r="J8368" s="18"/>
    </row>
    <row r="8369" spans="6:10" x14ac:dyDescent="0.25">
      <c r="F8369" s="18"/>
      <c r="G8369" s="18"/>
      <c r="H8369" s="252"/>
      <c r="I8369" s="18"/>
      <c r="J8369" s="18"/>
    </row>
    <row r="8370" spans="6:10" x14ac:dyDescent="0.25">
      <c r="F8370" s="18"/>
      <c r="G8370" s="18"/>
      <c r="H8370" s="252"/>
      <c r="I8370" s="18"/>
      <c r="J8370" s="18"/>
    </row>
    <row r="8371" spans="6:10" x14ac:dyDescent="0.25">
      <c r="F8371" s="18"/>
      <c r="G8371" s="18"/>
      <c r="H8371" s="252"/>
      <c r="I8371" s="18"/>
      <c r="J8371" s="18"/>
    </row>
    <row r="8372" spans="6:10" x14ac:dyDescent="0.25">
      <c r="F8372" s="18"/>
      <c r="G8372" s="18"/>
      <c r="H8372" s="252"/>
      <c r="I8372" s="18"/>
      <c r="J8372" s="18"/>
    </row>
    <row r="8373" spans="6:10" x14ac:dyDescent="0.25">
      <c r="F8373" s="18"/>
      <c r="G8373" s="18"/>
      <c r="H8373" s="252"/>
      <c r="I8373" s="18"/>
      <c r="J8373" s="18"/>
    </row>
    <row r="8374" spans="6:10" x14ac:dyDescent="0.25">
      <c r="F8374" s="18"/>
      <c r="G8374" s="18"/>
      <c r="H8374" s="252"/>
      <c r="I8374" s="18"/>
      <c r="J8374" s="18"/>
    </row>
    <row r="8375" spans="6:10" x14ac:dyDescent="0.25">
      <c r="F8375" s="18"/>
      <c r="G8375" s="18"/>
      <c r="H8375" s="252"/>
      <c r="I8375" s="18"/>
      <c r="J8375" s="18"/>
    </row>
    <row r="8376" spans="6:10" x14ac:dyDescent="0.25">
      <c r="F8376" s="18"/>
      <c r="G8376" s="18"/>
      <c r="H8376" s="252"/>
      <c r="I8376" s="18"/>
      <c r="J8376" s="18"/>
    </row>
    <row r="8377" spans="6:10" x14ac:dyDescent="0.25">
      <c r="F8377" s="18"/>
      <c r="G8377" s="18"/>
      <c r="H8377" s="252"/>
      <c r="I8377" s="18"/>
      <c r="J8377" s="18"/>
    </row>
    <row r="8378" spans="6:10" x14ac:dyDescent="0.25">
      <c r="F8378" s="18"/>
      <c r="G8378" s="18"/>
      <c r="H8378" s="252"/>
      <c r="I8378" s="18"/>
      <c r="J8378" s="18"/>
    </row>
    <row r="8379" spans="6:10" x14ac:dyDescent="0.25">
      <c r="F8379" s="18"/>
      <c r="G8379" s="18"/>
      <c r="H8379" s="252"/>
      <c r="I8379" s="18"/>
      <c r="J8379" s="18"/>
    </row>
    <row r="8380" spans="6:10" x14ac:dyDescent="0.25">
      <c r="F8380" s="18"/>
      <c r="G8380" s="18"/>
      <c r="H8380" s="252"/>
      <c r="I8380" s="18"/>
      <c r="J8380" s="18"/>
    </row>
    <row r="8381" spans="6:10" x14ac:dyDescent="0.25">
      <c r="F8381" s="18"/>
      <c r="G8381" s="18"/>
      <c r="H8381" s="252"/>
      <c r="I8381" s="18"/>
      <c r="J8381" s="18"/>
    </row>
    <row r="8382" spans="6:10" x14ac:dyDescent="0.25">
      <c r="F8382" s="18"/>
      <c r="G8382" s="18"/>
      <c r="H8382" s="252"/>
      <c r="I8382" s="18"/>
      <c r="J8382" s="18"/>
    </row>
    <row r="8383" spans="6:10" x14ac:dyDescent="0.25">
      <c r="F8383" s="18"/>
      <c r="G8383" s="18"/>
      <c r="H8383" s="252"/>
      <c r="I8383" s="18"/>
      <c r="J8383" s="18"/>
    </row>
    <row r="8384" spans="6:10" x14ac:dyDescent="0.25">
      <c r="F8384" s="18"/>
      <c r="G8384" s="18"/>
      <c r="H8384" s="252"/>
      <c r="I8384" s="18"/>
      <c r="J8384" s="18"/>
    </row>
    <row r="8385" spans="6:10" x14ac:dyDescent="0.25">
      <c r="F8385" s="18"/>
      <c r="G8385" s="18"/>
      <c r="H8385" s="252"/>
      <c r="I8385" s="18"/>
      <c r="J8385" s="18"/>
    </row>
    <row r="8386" spans="6:10" x14ac:dyDescent="0.25">
      <c r="F8386" s="18"/>
      <c r="G8386" s="18"/>
      <c r="H8386" s="252"/>
      <c r="I8386" s="18"/>
      <c r="J8386" s="18"/>
    </row>
    <row r="8387" spans="6:10" x14ac:dyDescent="0.25">
      <c r="F8387" s="18"/>
      <c r="G8387" s="18"/>
      <c r="H8387" s="252"/>
      <c r="I8387" s="18"/>
      <c r="J8387" s="18"/>
    </row>
    <row r="8388" spans="6:10" x14ac:dyDescent="0.25">
      <c r="F8388" s="18"/>
      <c r="G8388" s="18"/>
      <c r="H8388" s="252"/>
      <c r="I8388" s="18"/>
      <c r="J8388" s="18"/>
    </row>
    <row r="8389" spans="6:10" x14ac:dyDescent="0.25">
      <c r="F8389" s="18"/>
      <c r="G8389" s="18"/>
      <c r="H8389" s="252"/>
      <c r="I8389" s="18"/>
      <c r="J8389" s="18"/>
    </row>
    <row r="8390" spans="6:10" x14ac:dyDescent="0.25">
      <c r="F8390" s="18"/>
      <c r="G8390" s="18"/>
      <c r="H8390" s="252"/>
      <c r="I8390" s="18"/>
      <c r="J8390" s="18"/>
    </row>
    <row r="8391" spans="6:10" x14ac:dyDescent="0.25">
      <c r="F8391" s="18"/>
      <c r="G8391" s="18"/>
      <c r="H8391" s="252"/>
      <c r="I8391" s="18"/>
      <c r="J8391" s="18"/>
    </row>
    <row r="8392" spans="6:10" x14ac:dyDescent="0.25">
      <c r="F8392" s="18"/>
      <c r="G8392" s="18"/>
      <c r="H8392" s="252"/>
      <c r="I8392" s="18"/>
      <c r="J8392" s="18"/>
    </row>
    <row r="8393" spans="6:10" x14ac:dyDescent="0.25">
      <c r="F8393" s="18"/>
      <c r="G8393" s="18"/>
      <c r="H8393" s="252"/>
      <c r="I8393" s="18"/>
      <c r="J8393" s="18"/>
    </row>
    <row r="8394" spans="6:10" x14ac:dyDescent="0.25">
      <c r="F8394" s="18"/>
      <c r="G8394" s="18"/>
      <c r="H8394" s="252"/>
      <c r="I8394" s="18"/>
      <c r="J8394" s="18"/>
    </row>
    <row r="8395" spans="6:10" x14ac:dyDescent="0.25">
      <c r="F8395" s="18"/>
      <c r="G8395" s="18"/>
      <c r="H8395" s="252"/>
      <c r="I8395" s="18"/>
      <c r="J8395" s="18"/>
    </row>
    <row r="8396" spans="6:10" x14ac:dyDescent="0.25">
      <c r="F8396" s="18"/>
      <c r="G8396" s="18"/>
      <c r="H8396" s="252"/>
      <c r="I8396" s="18"/>
      <c r="J8396" s="18"/>
    </row>
    <row r="8397" spans="6:10" x14ac:dyDescent="0.25">
      <c r="F8397" s="18"/>
      <c r="G8397" s="18"/>
      <c r="H8397" s="252"/>
      <c r="I8397" s="18"/>
      <c r="J8397" s="18"/>
    </row>
    <row r="8398" spans="6:10" x14ac:dyDescent="0.25">
      <c r="F8398" s="18"/>
      <c r="G8398" s="18"/>
      <c r="H8398" s="252"/>
      <c r="I8398" s="18"/>
      <c r="J8398" s="18"/>
    </row>
    <row r="8399" spans="6:10" x14ac:dyDescent="0.25">
      <c r="F8399" s="18"/>
      <c r="G8399" s="18"/>
      <c r="H8399" s="252"/>
      <c r="I8399" s="18"/>
      <c r="J8399" s="18"/>
    </row>
    <row r="8400" spans="6:10" x14ac:dyDescent="0.25">
      <c r="F8400" s="18"/>
      <c r="G8400" s="18"/>
      <c r="H8400" s="252"/>
      <c r="I8400" s="18"/>
      <c r="J8400" s="18"/>
    </row>
    <row r="8401" spans="6:10" x14ac:dyDescent="0.25">
      <c r="F8401" s="18"/>
      <c r="G8401" s="18"/>
      <c r="H8401" s="252"/>
      <c r="I8401" s="18"/>
      <c r="J8401" s="18"/>
    </row>
    <row r="8402" spans="6:10" x14ac:dyDescent="0.25">
      <c r="F8402" s="18"/>
      <c r="G8402" s="18"/>
      <c r="H8402" s="252"/>
      <c r="I8402" s="18"/>
      <c r="J8402" s="18"/>
    </row>
    <row r="8403" spans="6:10" x14ac:dyDescent="0.25">
      <c r="F8403" s="18"/>
      <c r="G8403" s="18"/>
      <c r="H8403" s="252"/>
      <c r="I8403" s="18"/>
      <c r="J8403" s="18"/>
    </row>
    <row r="8404" spans="6:10" x14ac:dyDescent="0.25">
      <c r="F8404" s="18"/>
      <c r="G8404" s="18"/>
      <c r="H8404" s="252"/>
      <c r="I8404" s="18"/>
      <c r="J8404" s="18"/>
    </row>
    <row r="8405" spans="6:10" x14ac:dyDescent="0.25">
      <c r="F8405" s="18"/>
      <c r="G8405" s="18"/>
      <c r="H8405" s="252"/>
      <c r="I8405" s="18"/>
      <c r="J8405" s="18"/>
    </row>
    <row r="8406" spans="6:10" x14ac:dyDescent="0.25">
      <c r="F8406" s="18"/>
      <c r="G8406" s="18"/>
      <c r="H8406" s="252"/>
      <c r="I8406" s="18"/>
      <c r="J8406" s="18"/>
    </row>
    <row r="8407" spans="6:10" x14ac:dyDescent="0.25">
      <c r="F8407" s="18"/>
      <c r="G8407" s="18"/>
      <c r="H8407" s="252"/>
      <c r="I8407" s="18"/>
      <c r="J8407" s="18"/>
    </row>
    <row r="8408" spans="6:10" x14ac:dyDescent="0.25">
      <c r="F8408" s="18"/>
      <c r="G8408" s="18"/>
      <c r="H8408" s="252"/>
      <c r="I8408" s="18"/>
      <c r="J8408" s="18"/>
    </row>
    <row r="8409" spans="6:10" x14ac:dyDescent="0.25">
      <c r="F8409" s="18"/>
      <c r="G8409" s="18"/>
      <c r="H8409" s="252"/>
      <c r="I8409" s="18"/>
      <c r="J8409" s="18"/>
    </row>
    <row r="8410" spans="6:10" x14ac:dyDescent="0.25">
      <c r="F8410" s="18"/>
      <c r="G8410" s="18"/>
      <c r="H8410" s="252"/>
      <c r="I8410" s="18"/>
      <c r="J8410" s="18"/>
    </row>
    <row r="8411" spans="6:10" x14ac:dyDescent="0.25">
      <c r="F8411" s="18"/>
      <c r="G8411" s="18"/>
      <c r="H8411" s="252"/>
      <c r="I8411" s="18"/>
      <c r="J8411" s="18"/>
    </row>
    <row r="8412" spans="6:10" x14ac:dyDescent="0.25">
      <c r="F8412" s="18"/>
      <c r="G8412" s="18"/>
      <c r="H8412" s="252"/>
      <c r="I8412" s="18"/>
      <c r="J8412" s="18"/>
    </row>
    <row r="8413" spans="6:10" x14ac:dyDescent="0.25">
      <c r="F8413" s="18"/>
      <c r="G8413" s="18"/>
      <c r="H8413" s="252"/>
      <c r="I8413" s="18"/>
      <c r="J8413" s="18"/>
    </row>
    <row r="8414" spans="6:10" x14ac:dyDescent="0.25">
      <c r="F8414" s="18"/>
      <c r="G8414" s="18"/>
      <c r="H8414" s="252"/>
      <c r="I8414" s="18"/>
      <c r="J8414" s="18"/>
    </row>
    <row r="8415" spans="6:10" x14ac:dyDescent="0.25">
      <c r="F8415" s="18"/>
      <c r="G8415" s="18"/>
      <c r="H8415" s="252"/>
      <c r="I8415" s="18"/>
      <c r="J8415" s="18"/>
    </row>
    <row r="8416" spans="6:10" x14ac:dyDescent="0.25">
      <c r="F8416" s="18"/>
      <c r="G8416" s="18"/>
      <c r="H8416" s="252"/>
      <c r="I8416" s="18"/>
      <c r="J8416" s="18"/>
    </row>
    <row r="8417" spans="6:10" x14ac:dyDescent="0.25">
      <c r="F8417" s="18"/>
      <c r="G8417" s="18"/>
      <c r="H8417" s="252"/>
      <c r="I8417" s="18"/>
      <c r="J8417" s="18"/>
    </row>
    <row r="8418" spans="6:10" x14ac:dyDescent="0.25">
      <c r="F8418" s="18"/>
      <c r="G8418" s="18"/>
      <c r="H8418" s="252"/>
      <c r="I8418" s="18"/>
      <c r="J8418" s="18"/>
    </row>
    <row r="8419" spans="6:10" x14ac:dyDescent="0.25">
      <c r="F8419" s="18"/>
      <c r="G8419" s="18"/>
      <c r="H8419" s="252"/>
      <c r="I8419" s="18"/>
      <c r="J8419" s="18"/>
    </row>
    <row r="8420" spans="6:10" x14ac:dyDescent="0.25">
      <c r="F8420" s="18"/>
      <c r="G8420" s="18"/>
      <c r="H8420" s="252"/>
      <c r="I8420" s="18"/>
      <c r="J8420" s="18"/>
    </row>
    <row r="8421" spans="6:10" x14ac:dyDescent="0.25">
      <c r="F8421" s="18"/>
      <c r="G8421" s="18"/>
      <c r="H8421" s="252"/>
      <c r="I8421" s="18"/>
      <c r="J8421" s="18"/>
    </row>
    <row r="8422" spans="6:10" x14ac:dyDescent="0.25">
      <c r="F8422" s="18"/>
      <c r="G8422" s="18"/>
      <c r="H8422" s="252"/>
      <c r="I8422" s="18"/>
      <c r="J8422" s="18"/>
    </row>
    <row r="8423" spans="6:10" x14ac:dyDescent="0.25">
      <c r="F8423" s="18"/>
      <c r="G8423" s="18"/>
      <c r="H8423" s="252"/>
      <c r="I8423" s="18"/>
      <c r="J8423" s="18"/>
    </row>
    <row r="8424" spans="6:10" x14ac:dyDescent="0.25">
      <c r="F8424" s="18"/>
      <c r="G8424" s="18"/>
      <c r="H8424" s="252"/>
      <c r="I8424" s="18"/>
      <c r="J8424" s="18"/>
    </row>
    <row r="8425" spans="6:10" x14ac:dyDescent="0.25">
      <c r="F8425" s="18"/>
      <c r="G8425" s="18"/>
      <c r="H8425" s="252"/>
      <c r="I8425" s="18"/>
      <c r="J8425" s="18"/>
    </row>
    <row r="8426" spans="6:10" x14ac:dyDescent="0.25">
      <c r="F8426" s="18"/>
      <c r="G8426" s="18"/>
      <c r="H8426" s="252"/>
      <c r="I8426" s="18"/>
      <c r="J8426" s="18"/>
    </row>
    <row r="8427" spans="6:10" x14ac:dyDescent="0.25">
      <c r="F8427" s="18"/>
      <c r="G8427" s="18"/>
      <c r="H8427" s="252"/>
      <c r="I8427" s="18"/>
      <c r="J8427" s="18"/>
    </row>
    <row r="8428" spans="6:10" x14ac:dyDescent="0.25">
      <c r="F8428" s="18"/>
      <c r="G8428" s="18"/>
      <c r="H8428" s="252"/>
      <c r="I8428" s="18"/>
      <c r="J8428" s="18"/>
    </row>
    <row r="8429" spans="6:10" x14ac:dyDescent="0.25">
      <c r="F8429" s="18"/>
      <c r="G8429" s="18"/>
      <c r="H8429" s="252"/>
      <c r="I8429" s="18"/>
      <c r="J8429" s="18"/>
    </row>
    <row r="8430" spans="6:10" x14ac:dyDescent="0.25">
      <c r="F8430" s="18"/>
      <c r="G8430" s="18"/>
      <c r="H8430" s="252"/>
      <c r="I8430" s="18"/>
      <c r="J8430" s="18"/>
    </row>
    <row r="8431" spans="6:10" x14ac:dyDescent="0.25">
      <c r="F8431" s="18"/>
      <c r="G8431" s="18"/>
      <c r="H8431" s="252"/>
      <c r="I8431" s="18"/>
      <c r="J8431" s="18"/>
    </row>
    <row r="8432" spans="6:10" x14ac:dyDescent="0.25">
      <c r="F8432" s="18"/>
      <c r="G8432" s="18"/>
      <c r="H8432" s="252"/>
      <c r="I8432" s="18"/>
      <c r="J8432" s="18"/>
    </row>
    <row r="8433" spans="6:10" x14ac:dyDescent="0.25">
      <c r="F8433" s="18"/>
      <c r="G8433" s="18"/>
      <c r="H8433" s="252"/>
      <c r="I8433" s="18"/>
      <c r="J8433" s="18"/>
    </row>
    <row r="8434" spans="6:10" x14ac:dyDescent="0.25">
      <c r="F8434" s="18"/>
      <c r="G8434" s="18"/>
      <c r="H8434" s="252"/>
      <c r="I8434" s="18"/>
      <c r="J8434" s="18"/>
    </row>
    <row r="8435" spans="6:10" x14ac:dyDescent="0.25">
      <c r="F8435" s="18"/>
      <c r="G8435" s="18"/>
      <c r="H8435" s="252"/>
      <c r="I8435" s="18"/>
      <c r="J8435" s="18"/>
    </row>
    <row r="8436" spans="6:10" x14ac:dyDescent="0.25">
      <c r="F8436" s="18"/>
      <c r="G8436" s="18"/>
      <c r="H8436" s="252"/>
      <c r="I8436" s="18"/>
      <c r="J8436" s="18"/>
    </row>
    <row r="8437" spans="6:10" x14ac:dyDescent="0.25">
      <c r="F8437" s="18"/>
      <c r="G8437" s="18"/>
      <c r="H8437" s="252"/>
      <c r="I8437" s="18"/>
      <c r="J8437" s="18"/>
    </row>
    <row r="8438" spans="6:10" x14ac:dyDescent="0.25">
      <c r="F8438" s="18"/>
      <c r="G8438" s="18"/>
      <c r="H8438" s="252"/>
      <c r="I8438" s="18"/>
      <c r="J8438" s="18"/>
    </row>
    <row r="8439" spans="6:10" x14ac:dyDescent="0.25">
      <c r="F8439" s="18"/>
      <c r="G8439" s="18"/>
      <c r="H8439" s="252"/>
      <c r="I8439" s="18"/>
      <c r="J8439" s="18"/>
    </row>
    <row r="8440" spans="6:10" x14ac:dyDescent="0.25">
      <c r="F8440" s="18"/>
      <c r="G8440" s="18"/>
      <c r="H8440" s="252"/>
      <c r="I8440" s="18"/>
      <c r="J8440" s="18"/>
    </row>
    <row r="8441" spans="6:10" x14ac:dyDescent="0.25">
      <c r="F8441" s="18"/>
      <c r="G8441" s="18"/>
      <c r="H8441" s="252"/>
      <c r="I8441" s="18"/>
      <c r="J8441" s="18"/>
    </row>
    <row r="8442" spans="6:10" x14ac:dyDescent="0.25">
      <c r="F8442" s="18"/>
      <c r="G8442" s="18"/>
      <c r="H8442" s="252"/>
      <c r="I8442" s="18"/>
      <c r="J8442" s="18"/>
    </row>
    <row r="8443" spans="6:10" x14ac:dyDescent="0.25">
      <c r="F8443" s="18"/>
      <c r="G8443" s="18"/>
      <c r="H8443" s="252"/>
      <c r="I8443" s="18"/>
      <c r="J8443" s="18"/>
    </row>
    <row r="8444" spans="6:10" x14ac:dyDescent="0.25">
      <c r="F8444" s="18"/>
      <c r="G8444" s="18"/>
      <c r="H8444" s="252"/>
      <c r="I8444" s="18"/>
      <c r="J8444" s="18"/>
    </row>
    <row r="8445" spans="6:10" x14ac:dyDescent="0.25">
      <c r="F8445" s="18"/>
      <c r="G8445" s="18"/>
      <c r="H8445" s="252"/>
      <c r="I8445" s="18"/>
      <c r="J8445" s="18"/>
    </row>
    <row r="8446" spans="6:10" x14ac:dyDescent="0.25">
      <c r="F8446" s="18"/>
      <c r="G8446" s="18"/>
      <c r="H8446" s="252"/>
      <c r="I8446" s="18"/>
      <c r="J8446" s="18"/>
    </row>
    <row r="8447" spans="6:10" x14ac:dyDescent="0.25">
      <c r="F8447" s="18"/>
      <c r="G8447" s="18"/>
      <c r="H8447" s="252"/>
      <c r="I8447" s="18"/>
      <c r="J8447" s="18"/>
    </row>
    <row r="8448" spans="6:10" x14ac:dyDescent="0.25">
      <c r="F8448" s="18"/>
      <c r="G8448" s="18"/>
      <c r="H8448" s="252"/>
      <c r="I8448" s="18"/>
      <c r="J8448" s="18"/>
    </row>
    <row r="8449" spans="6:10" x14ac:dyDescent="0.25">
      <c r="F8449" s="18"/>
      <c r="G8449" s="18"/>
      <c r="H8449" s="252"/>
      <c r="I8449" s="18"/>
      <c r="J8449" s="18"/>
    </row>
    <row r="8450" spans="6:10" x14ac:dyDescent="0.25">
      <c r="F8450" s="18"/>
      <c r="G8450" s="18"/>
      <c r="H8450" s="252"/>
      <c r="I8450" s="18"/>
      <c r="J8450" s="18"/>
    </row>
    <row r="8451" spans="6:10" x14ac:dyDescent="0.25">
      <c r="F8451" s="18"/>
      <c r="G8451" s="18"/>
      <c r="H8451" s="252"/>
      <c r="I8451" s="18"/>
      <c r="J8451" s="18"/>
    </row>
    <row r="8452" spans="6:10" x14ac:dyDescent="0.25">
      <c r="F8452" s="18"/>
      <c r="G8452" s="18"/>
      <c r="H8452" s="252"/>
      <c r="I8452" s="18"/>
      <c r="J8452" s="18"/>
    </row>
    <row r="8453" spans="6:10" x14ac:dyDescent="0.25">
      <c r="F8453" s="18"/>
      <c r="G8453" s="18"/>
      <c r="H8453" s="252"/>
      <c r="I8453" s="18"/>
      <c r="J8453" s="18"/>
    </row>
    <row r="8454" spans="6:10" x14ac:dyDescent="0.25">
      <c r="F8454" s="18"/>
      <c r="G8454" s="18"/>
      <c r="H8454" s="252"/>
      <c r="I8454" s="18"/>
      <c r="J8454" s="18"/>
    </row>
    <row r="8455" spans="6:10" x14ac:dyDescent="0.25">
      <c r="F8455" s="18"/>
      <c r="G8455" s="18"/>
      <c r="H8455" s="252"/>
      <c r="I8455" s="18"/>
      <c r="J8455" s="18"/>
    </row>
    <row r="8456" spans="6:10" x14ac:dyDescent="0.25">
      <c r="F8456" s="18"/>
      <c r="G8456" s="18"/>
      <c r="H8456" s="252"/>
      <c r="I8456" s="18"/>
      <c r="J8456" s="18"/>
    </row>
    <row r="8457" spans="6:10" x14ac:dyDescent="0.25">
      <c r="F8457" s="18"/>
      <c r="G8457" s="18"/>
      <c r="H8457" s="252"/>
      <c r="I8457" s="18"/>
      <c r="J8457" s="18"/>
    </row>
    <row r="8458" spans="6:10" x14ac:dyDescent="0.25">
      <c r="F8458" s="18"/>
      <c r="G8458" s="18"/>
      <c r="H8458" s="252"/>
      <c r="I8458" s="18"/>
      <c r="J8458" s="18"/>
    </row>
    <row r="8459" spans="6:10" x14ac:dyDescent="0.25">
      <c r="F8459" s="18"/>
      <c r="G8459" s="18"/>
      <c r="H8459" s="252"/>
      <c r="I8459" s="18"/>
      <c r="J8459" s="18"/>
    </row>
    <row r="8460" spans="6:10" x14ac:dyDescent="0.25">
      <c r="F8460" s="18"/>
      <c r="G8460" s="18"/>
      <c r="H8460" s="252"/>
      <c r="I8460" s="18"/>
      <c r="J8460" s="18"/>
    </row>
    <row r="8461" spans="6:10" x14ac:dyDescent="0.25">
      <c r="F8461" s="18"/>
      <c r="G8461" s="18"/>
      <c r="H8461" s="252"/>
      <c r="I8461" s="18"/>
      <c r="J8461" s="18"/>
    </row>
    <row r="8462" spans="6:10" x14ac:dyDescent="0.25">
      <c r="F8462" s="18"/>
      <c r="G8462" s="18"/>
      <c r="H8462" s="252"/>
      <c r="I8462" s="18"/>
      <c r="J8462" s="18"/>
    </row>
    <row r="8463" spans="6:10" x14ac:dyDescent="0.25">
      <c r="F8463" s="18"/>
      <c r="G8463" s="18"/>
      <c r="H8463" s="252"/>
      <c r="I8463" s="18"/>
      <c r="J8463" s="18"/>
    </row>
    <row r="8464" spans="6:10" x14ac:dyDescent="0.25">
      <c r="F8464" s="18"/>
      <c r="G8464" s="18"/>
      <c r="H8464" s="252"/>
      <c r="I8464" s="18"/>
      <c r="J8464" s="18"/>
    </row>
    <row r="8465" spans="6:10" x14ac:dyDescent="0.25">
      <c r="F8465" s="18"/>
      <c r="G8465" s="18"/>
      <c r="H8465" s="252"/>
      <c r="I8465" s="18"/>
      <c r="J8465" s="18"/>
    </row>
    <row r="8466" spans="6:10" x14ac:dyDescent="0.25">
      <c r="F8466" s="18"/>
      <c r="G8466" s="18"/>
      <c r="H8466" s="252"/>
      <c r="I8466" s="18"/>
      <c r="J8466" s="18"/>
    </row>
    <row r="8467" spans="6:10" x14ac:dyDescent="0.25">
      <c r="F8467" s="18"/>
      <c r="G8467" s="18"/>
      <c r="H8467" s="252"/>
      <c r="I8467" s="18"/>
      <c r="J8467" s="18"/>
    </row>
    <row r="8468" spans="6:10" x14ac:dyDescent="0.25">
      <c r="F8468" s="18"/>
      <c r="G8468" s="18"/>
      <c r="H8468" s="252"/>
      <c r="I8468" s="18"/>
      <c r="J8468" s="18"/>
    </row>
    <row r="8469" spans="6:10" x14ac:dyDescent="0.25">
      <c r="F8469" s="18"/>
      <c r="G8469" s="18"/>
      <c r="H8469" s="252"/>
      <c r="I8469" s="18"/>
      <c r="J8469" s="18"/>
    </row>
    <row r="8470" spans="6:10" x14ac:dyDescent="0.25">
      <c r="F8470" s="18"/>
      <c r="G8470" s="18"/>
      <c r="H8470" s="252"/>
      <c r="I8470" s="18"/>
      <c r="J8470" s="18"/>
    </row>
    <row r="8471" spans="6:10" x14ac:dyDescent="0.25">
      <c r="F8471" s="18"/>
      <c r="G8471" s="18"/>
      <c r="H8471" s="252"/>
      <c r="I8471" s="18"/>
      <c r="J8471" s="18"/>
    </row>
    <row r="8472" spans="6:10" x14ac:dyDescent="0.25">
      <c r="F8472" s="18"/>
      <c r="G8472" s="18"/>
      <c r="H8472" s="252"/>
      <c r="I8472" s="18"/>
      <c r="J8472" s="18"/>
    </row>
    <row r="8473" spans="6:10" x14ac:dyDescent="0.25">
      <c r="F8473" s="18"/>
      <c r="G8473" s="18"/>
      <c r="H8473" s="252"/>
      <c r="I8473" s="18"/>
      <c r="J8473" s="18"/>
    </row>
    <row r="8474" spans="6:10" x14ac:dyDescent="0.25">
      <c r="F8474" s="18"/>
      <c r="G8474" s="18"/>
      <c r="H8474" s="252"/>
      <c r="I8474" s="18"/>
      <c r="J8474" s="18"/>
    </row>
    <row r="8475" spans="6:10" x14ac:dyDescent="0.25">
      <c r="F8475" s="18"/>
      <c r="G8475" s="18"/>
      <c r="H8475" s="252"/>
      <c r="I8475" s="18"/>
      <c r="J8475" s="18"/>
    </row>
    <row r="8476" spans="6:10" x14ac:dyDescent="0.25">
      <c r="F8476" s="18"/>
      <c r="G8476" s="18"/>
      <c r="H8476" s="252"/>
      <c r="I8476" s="18"/>
      <c r="J8476" s="18"/>
    </row>
    <row r="8477" spans="6:10" x14ac:dyDescent="0.25">
      <c r="F8477" s="18"/>
      <c r="G8477" s="18"/>
      <c r="H8477" s="252"/>
      <c r="I8477" s="18"/>
      <c r="J8477" s="18"/>
    </row>
    <row r="8478" spans="6:10" x14ac:dyDescent="0.25">
      <c r="F8478" s="18"/>
      <c r="G8478" s="18"/>
      <c r="H8478" s="252"/>
      <c r="I8478" s="18"/>
      <c r="J8478" s="18"/>
    </row>
    <row r="8479" spans="6:10" x14ac:dyDescent="0.25">
      <c r="F8479" s="18"/>
      <c r="G8479" s="18"/>
      <c r="H8479" s="252"/>
      <c r="I8479" s="18"/>
      <c r="J8479" s="18"/>
    </row>
    <row r="8480" spans="6:10" x14ac:dyDescent="0.25">
      <c r="F8480" s="18"/>
      <c r="G8480" s="18"/>
      <c r="H8480" s="252"/>
      <c r="I8480" s="18"/>
      <c r="J8480" s="18"/>
    </row>
    <row r="8481" spans="6:10" x14ac:dyDescent="0.25">
      <c r="F8481" s="18"/>
      <c r="G8481" s="18"/>
      <c r="H8481" s="252"/>
      <c r="I8481" s="18"/>
      <c r="J8481" s="18"/>
    </row>
    <row r="8482" spans="6:10" x14ac:dyDescent="0.25">
      <c r="F8482" s="18"/>
      <c r="G8482" s="18"/>
      <c r="H8482" s="252"/>
      <c r="I8482" s="18"/>
      <c r="J8482" s="18"/>
    </row>
    <row r="8483" spans="6:10" x14ac:dyDescent="0.25">
      <c r="F8483" s="18"/>
      <c r="G8483" s="18"/>
      <c r="H8483" s="252"/>
      <c r="I8483" s="18"/>
      <c r="J8483" s="18"/>
    </row>
    <row r="8484" spans="6:10" x14ac:dyDescent="0.25">
      <c r="F8484" s="18"/>
      <c r="G8484" s="18"/>
      <c r="H8484" s="252"/>
      <c r="I8484" s="18"/>
      <c r="J8484" s="18"/>
    </row>
    <row r="8485" spans="6:10" x14ac:dyDescent="0.25">
      <c r="F8485" s="18"/>
      <c r="G8485" s="18"/>
      <c r="H8485" s="252"/>
      <c r="I8485" s="18"/>
      <c r="J8485" s="18"/>
    </row>
    <row r="8486" spans="6:10" x14ac:dyDescent="0.25">
      <c r="F8486" s="18"/>
      <c r="G8486" s="18"/>
      <c r="H8486" s="252"/>
      <c r="I8486" s="18"/>
      <c r="J8486" s="18"/>
    </row>
    <row r="8487" spans="6:10" x14ac:dyDescent="0.25">
      <c r="F8487" s="18"/>
      <c r="G8487" s="18"/>
      <c r="H8487" s="252"/>
      <c r="I8487" s="18"/>
      <c r="J8487" s="18"/>
    </row>
    <row r="8488" spans="6:10" x14ac:dyDescent="0.25">
      <c r="F8488" s="18"/>
      <c r="G8488" s="18"/>
      <c r="H8488" s="252"/>
      <c r="I8488" s="18"/>
      <c r="J8488" s="18"/>
    </row>
    <row r="8489" spans="6:10" x14ac:dyDescent="0.25">
      <c r="F8489" s="18"/>
      <c r="G8489" s="18"/>
      <c r="H8489" s="252"/>
      <c r="I8489" s="18"/>
      <c r="J8489" s="18"/>
    </row>
    <row r="8490" spans="6:10" x14ac:dyDescent="0.25">
      <c r="F8490" s="18"/>
      <c r="G8490" s="18"/>
      <c r="H8490" s="252"/>
      <c r="I8490" s="18"/>
      <c r="J8490" s="18"/>
    </row>
    <row r="8491" spans="6:10" x14ac:dyDescent="0.25">
      <c r="F8491" s="18"/>
      <c r="G8491" s="18"/>
      <c r="H8491" s="252"/>
      <c r="I8491" s="18"/>
      <c r="J8491" s="18"/>
    </row>
    <row r="8492" spans="6:10" x14ac:dyDescent="0.25">
      <c r="F8492" s="18"/>
      <c r="G8492" s="18"/>
      <c r="H8492" s="252"/>
      <c r="I8492" s="18"/>
      <c r="J8492" s="18"/>
    </row>
    <row r="8493" spans="6:10" x14ac:dyDescent="0.25">
      <c r="F8493" s="18"/>
      <c r="G8493" s="18"/>
      <c r="H8493" s="252"/>
      <c r="I8493" s="18"/>
      <c r="J8493" s="18"/>
    </row>
    <row r="8494" spans="6:10" x14ac:dyDescent="0.25">
      <c r="F8494" s="18"/>
      <c r="G8494" s="18"/>
      <c r="H8494" s="252"/>
      <c r="I8494" s="18"/>
      <c r="J8494" s="18"/>
    </row>
    <row r="8495" spans="6:10" x14ac:dyDescent="0.25">
      <c r="F8495" s="18"/>
      <c r="G8495" s="18"/>
      <c r="H8495" s="252"/>
      <c r="I8495" s="18"/>
      <c r="J8495" s="18"/>
    </row>
    <row r="8496" spans="6:10" x14ac:dyDescent="0.25">
      <c r="F8496" s="18"/>
      <c r="G8496" s="18"/>
      <c r="H8496" s="252"/>
      <c r="I8496" s="18"/>
      <c r="J8496" s="18"/>
    </row>
    <row r="8497" spans="6:10" x14ac:dyDescent="0.25">
      <c r="F8497" s="18"/>
      <c r="G8497" s="18"/>
      <c r="H8497" s="252"/>
      <c r="I8497" s="18"/>
      <c r="J8497" s="18"/>
    </row>
    <row r="8498" spans="6:10" x14ac:dyDescent="0.25">
      <c r="F8498" s="18"/>
      <c r="G8498" s="18"/>
      <c r="H8498" s="252"/>
      <c r="I8498" s="18"/>
      <c r="J8498" s="18"/>
    </row>
    <row r="8499" spans="6:10" x14ac:dyDescent="0.25">
      <c r="F8499" s="18"/>
      <c r="G8499" s="18"/>
      <c r="H8499" s="252"/>
      <c r="I8499" s="18"/>
      <c r="J8499" s="18"/>
    </row>
    <row r="8500" spans="6:10" x14ac:dyDescent="0.25">
      <c r="F8500" s="18"/>
      <c r="G8500" s="18"/>
      <c r="H8500" s="252"/>
      <c r="I8500" s="18"/>
      <c r="J8500" s="18"/>
    </row>
    <row r="8501" spans="6:10" x14ac:dyDescent="0.25">
      <c r="F8501" s="18"/>
      <c r="G8501" s="18"/>
      <c r="H8501" s="252"/>
      <c r="I8501" s="18"/>
      <c r="J8501" s="18"/>
    </row>
    <row r="8502" spans="6:10" x14ac:dyDescent="0.25">
      <c r="F8502" s="18"/>
      <c r="G8502" s="18"/>
      <c r="H8502" s="252"/>
      <c r="I8502" s="18"/>
      <c r="J8502" s="18"/>
    </row>
    <row r="8503" spans="6:10" x14ac:dyDescent="0.25">
      <c r="F8503" s="18"/>
      <c r="G8503" s="18"/>
      <c r="H8503" s="252"/>
      <c r="I8503" s="18"/>
      <c r="J8503" s="18"/>
    </row>
    <row r="8504" spans="6:10" x14ac:dyDescent="0.25">
      <c r="F8504" s="18"/>
      <c r="G8504" s="18"/>
      <c r="H8504" s="252"/>
      <c r="I8504" s="18"/>
      <c r="J8504" s="18"/>
    </row>
    <row r="8505" spans="6:10" x14ac:dyDescent="0.25">
      <c r="F8505" s="18"/>
      <c r="G8505" s="18"/>
      <c r="H8505" s="252"/>
      <c r="I8505" s="18"/>
      <c r="J8505" s="18"/>
    </row>
    <row r="8506" spans="6:10" x14ac:dyDescent="0.25">
      <c r="F8506" s="18"/>
      <c r="G8506" s="18"/>
      <c r="H8506" s="252"/>
      <c r="I8506" s="18"/>
      <c r="J8506" s="18"/>
    </row>
    <row r="8507" spans="6:10" x14ac:dyDescent="0.25">
      <c r="F8507" s="18"/>
      <c r="G8507" s="18"/>
      <c r="H8507" s="252"/>
      <c r="I8507" s="18"/>
      <c r="J8507" s="18"/>
    </row>
    <row r="8508" spans="6:10" x14ac:dyDescent="0.25">
      <c r="F8508" s="18"/>
      <c r="G8508" s="18"/>
      <c r="H8508" s="252"/>
      <c r="I8508" s="18"/>
      <c r="J8508" s="18"/>
    </row>
    <row r="8509" spans="6:10" x14ac:dyDescent="0.25">
      <c r="F8509" s="18"/>
      <c r="G8509" s="18"/>
      <c r="H8509" s="252"/>
      <c r="I8509" s="18"/>
      <c r="J8509" s="18"/>
    </row>
    <row r="8510" spans="6:10" x14ac:dyDescent="0.25">
      <c r="F8510" s="18"/>
      <c r="G8510" s="18"/>
      <c r="H8510" s="252"/>
      <c r="I8510" s="18"/>
      <c r="J8510" s="18"/>
    </row>
    <row r="8511" spans="6:10" x14ac:dyDescent="0.25">
      <c r="F8511" s="18"/>
      <c r="G8511" s="18"/>
      <c r="H8511" s="252"/>
      <c r="I8511" s="18"/>
      <c r="J8511" s="18"/>
    </row>
    <row r="8512" spans="6:10" x14ac:dyDescent="0.25">
      <c r="F8512" s="18"/>
      <c r="G8512" s="18"/>
      <c r="H8512" s="252"/>
      <c r="I8512" s="18"/>
      <c r="J8512" s="18"/>
    </row>
    <row r="8513" spans="6:10" x14ac:dyDescent="0.25">
      <c r="F8513" s="18"/>
      <c r="G8513" s="18"/>
      <c r="H8513" s="252"/>
      <c r="I8513" s="18"/>
      <c r="J8513" s="18"/>
    </row>
    <row r="8514" spans="6:10" x14ac:dyDescent="0.25">
      <c r="F8514" s="18"/>
      <c r="G8514" s="18"/>
      <c r="H8514" s="252"/>
      <c r="I8514" s="18"/>
      <c r="J8514" s="18"/>
    </row>
    <row r="8515" spans="6:10" x14ac:dyDescent="0.25">
      <c r="F8515" s="18"/>
      <c r="G8515" s="18"/>
      <c r="H8515" s="252"/>
      <c r="I8515" s="18"/>
      <c r="J8515" s="18"/>
    </row>
    <row r="8516" spans="6:10" x14ac:dyDescent="0.25">
      <c r="F8516" s="18"/>
      <c r="G8516" s="18"/>
      <c r="H8516" s="252"/>
      <c r="I8516" s="18"/>
      <c r="J8516" s="18"/>
    </row>
    <row r="8517" spans="6:10" x14ac:dyDescent="0.25">
      <c r="F8517" s="18"/>
      <c r="G8517" s="18"/>
      <c r="H8517" s="252"/>
      <c r="I8517" s="18"/>
      <c r="J8517" s="18"/>
    </row>
    <row r="8518" spans="6:10" x14ac:dyDescent="0.25">
      <c r="F8518" s="18"/>
      <c r="G8518" s="18"/>
      <c r="H8518" s="252"/>
      <c r="I8518" s="18"/>
      <c r="J8518" s="18"/>
    </row>
    <row r="8519" spans="6:10" x14ac:dyDescent="0.25">
      <c r="F8519" s="18"/>
      <c r="G8519" s="18"/>
      <c r="H8519" s="252"/>
      <c r="I8519" s="18"/>
      <c r="J8519" s="18"/>
    </row>
    <row r="8520" spans="6:10" x14ac:dyDescent="0.25">
      <c r="F8520" s="18"/>
      <c r="G8520" s="18"/>
      <c r="H8520" s="252"/>
      <c r="I8520" s="18"/>
      <c r="J8520" s="18"/>
    </row>
    <row r="8521" spans="6:10" x14ac:dyDescent="0.25">
      <c r="F8521" s="18"/>
      <c r="G8521" s="18"/>
      <c r="H8521" s="252"/>
      <c r="I8521" s="18"/>
      <c r="J8521" s="18"/>
    </row>
    <row r="8522" spans="6:10" x14ac:dyDescent="0.25">
      <c r="F8522" s="18"/>
      <c r="G8522" s="18"/>
      <c r="H8522" s="252"/>
      <c r="I8522" s="18"/>
      <c r="J8522" s="18"/>
    </row>
    <row r="8523" spans="6:10" x14ac:dyDescent="0.25">
      <c r="F8523" s="18"/>
      <c r="G8523" s="18"/>
      <c r="H8523" s="252"/>
      <c r="I8523" s="18"/>
      <c r="J8523" s="18"/>
    </row>
    <row r="8524" spans="6:10" x14ac:dyDescent="0.25">
      <c r="F8524" s="18"/>
      <c r="G8524" s="18"/>
      <c r="H8524" s="252"/>
      <c r="I8524" s="18"/>
      <c r="J8524" s="18"/>
    </row>
    <row r="8525" spans="6:10" x14ac:dyDescent="0.25">
      <c r="F8525" s="18"/>
      <c r="G8525" s="18"/>
      <c r="H8525" s="252"/>
      <c r="I8525" s="18"/>
      <c r="J8525" s="18"/>
    </row>
    <row r="8526" spans="6:10" x14ac:dyDescent="0.25">
      <c r="F8526" s="18"/>
      <c r="G8526" s="18"/>
      <c r="H8526" s="252"/>
      <c r="I8526" s="18"/>
      <c r="J8526" s="18"/>
    </row>
    <row r="8527" spans="6:10" x14ac:dyDescent="0.25">
      <c r="F8527" s="18"/>
      <c r="G8527" s="18"/>
      <c r="H8527" s="252"/>
      <c r="I8527" s="18"/>
      <c r="J8527" s="18"/>
    </row>
    <row r="8528" spans="6:10" x14ac:dyDescent="0.25">
      <c r="F8528" s="18"/>
      <c r="G8528" s="18"/>
      <c r="H8528" s="252"/>
      <c r="I8528" s="18"/>
      <c r="J8528" s="18"/>
    </row>
    <row r="8529" spans="6:10" x14ac:dyDescent="0.25">
      <c r="F8529" s="18"/>
      <c r="G8529" s="18"/>
      <c r="H8529" s="252"/>
      <c r="I8529" s="18"/>
      <c r="J8529" s="18"/>
    </row>
    <row r="8530" spans="6:10" x14ac:dyDescent="0.25">
      <c r="F8530" s="18"/>
      <c r="G8530" s="18"/>
      <c r="H8530" s="252"/>
      <c r="I8530" s="18"/>
      <c r="J8530" s="18"/>
    </row>
    <row r="8531" spans="6:10" x14ac:dyDescent="0.25">
      <c r="F8531" s="18"/>
      <c r="G8531" s="18"/>
      <c r="H8531" s="252"/>
      <c r="I8531" s="18"/>
      <c r="J8531" s="18"/>
    </row>
    <row r="8532" spans="6:10" x14ac:dyDescent="0.25">
      <c r="F8532" s="18"/>
      <c r="G8532" s="18"/>
      <c r="H8532" s="252"/>
      <c r="I8532" s="18"/>
      <c r="J8532" s="18"/>
    </row>
    <row r="8533" spans="6:10" x14ac:dyDescent="0.25">
      <c r="F8533" s="18"/>
      <c r="G8533" s="18"/>
      <c r="H8533" s="252"/>
      <c r="I8533" s="18"/>
      <c r="J8533" s="18"/>
    </row>
    <row r="8534" spans="6:10" x14ac:dyDescent="0.25">
      <c r="F8534" s="18"/>
      <c r="G8534" s="18"/>
      <c r="H8534" s="252"/>
      <c r="I8534" s="18"/>
      <c r="J8534" s="18"/>
    </row>
    <row r="8535" spans="6:10" x14ac:dyDescent="0.25">
      <c r="F8535" s="18"/>
      <c r="G8535" s="18"/>
      <c r="H8535" s="252"/>
      <c r="I8535" s="18"/>
      <c r="J8535" s="18"/>
    </row>
    <row r="8536" spans="6:10" x14ac:dyDescent="0.25">
      <c r="F8536" s="18"/>
      <c r="G8536" s="18"/>
      <c r="H8536" s="252"/>
      <c r="I8536" s="18"/>
      <c r="J8536" s="18"/>
    </row>
    <row r="8537" spans="6:10" x14ac:dyDescent="0.25">
      <c r="F8537" s="18"/>
      <c r="G8537" s="18"/>
      <c r="H8537" s="252"/>
      <c r="I8537" s="18"/>
      <c r="J8537" s="18"/>
    </row>
    <row r="8538" spans="6:10" x14ac:dyDescent="0.25">
      <c r="F8538" s="18"/>
      <c r="G8538" s="18"/>
      <c r="H8538" s="252"/>
      <c r="I8538" s="18"/>
      <c r="J8538" s="18"/>
    </row>
    <row r="8539" spans="6:10" x14ac:dyDescent="0.25">
      <c r="F8539" s="18"/>
      <c r="G8539" s="18"/>
      <c r="H8539" s="252"/>
      <c r="I8539" s="18"/>
      <c r="J8539" s="18"/>
    </row>
    <row r="8540" spans="6:10" x14ac:dyDescent="0.25">
      <c r="F8540" s="18"/>
      <c r="G8540" s="18"/>
      <c r="H8540" s="252"/>
      <c r="I8540" s="18"/>
      <c r="J8540" s="18"/>
    </row>
    <row r="8541" spans="6:10" x14ac:dyDescent="0.25">
      <c r="F8541" s="18"/>
      <c r="G8541" s="18"/>
      <c r="H8541" s="252"/>
      <c r="I8541" s="18"/>
      <c r="J8541" s="18"/>
    </row>
    <row r="8542" spans="6:10" x14ac:dyDescent="0.25">
      <c r="F8542" s="18"/>
      <c r="G8542" s="18"/>
      <c r="H8542" s="252"/>
      <c r="I8542" s="18"/>
      <c r="J8542" s="18"/>
    </row>
    <row r="8543" spans="6:10" x14ac:dyDescent="0.25">
      <c r="F8543" s="18"/>
      <c r="G8543" s="18"/>
      <c r="H8543" s="252"/>
      <c r="I8543" s="18"/>
      <c r="J8543" s="18"/>
    </row>
    <row r="8544" spans="6:10" x14ac:dyDescent="0.25">
      <c r="F8544" s="18"/>
      <c r="G8544" s="18"/>
      <c r="H8544" s="252"/>
      <c r="I8544" s="18"/>
      <c r="J8544" s="18"/>
    </row>
    <row r="8545" spans="6:10" x14ac:dyDescent="0.25">
      <c r="F8545" s="18"/>
      <c r="G8545" s="18"/>
      <c r="H8545" s="252"/>
      <c r="I8545" s="18"/>
      <c r="J8545" s="18"/>
    </row>
    <row r="8546" spans="6:10" x14ac:dyDescent="0.25">
      <c r="F8546" s="18"/>
      <c r="G8546" s="18"/>
      <c r="H8546" s="252"/>
      <c r="I8546" s="18"/>
      <c r="J8546" s="18"/>
    </row>
    <row r="8547" spans="6:10" x14ac:dyDescent="0.25">
      <c r="F8547" s="18"/>
      <c r="G8547" s="18"/>
      <c r="H8547" s="252"/>
      <c r="I8547" s="18"/>
      <c r="J8547" s="18"/>
    </row>
    <row r="8548" spans="6:10" x14ac:dyDescent="0.25">
      <c r="F8548" s="18"/>
      <c r="G8548" s="18"/>
      <c r="H8548" s="252"/>
      <c r="I8548" s="18"/>
      <c r="J8548" s="18"/>
    </row>
    <row r="8549" spans="6:10" x14ac:dyDescent="0.25">
      <c r="F8549" s="18"/>
      <c r="G8549" s="18"/>
      <c r="H8549" s="252"/>
      <c r="I8549" s="18"/>
      <c r="J8549" s="18"/>
    </row>
    <row r="8550" spans="6:10" x14ac:dyDescent="0.25">
      <c r="F8550" s="18"/>
      <c r="G8550" s="18"/>
      <c r="H8550" s="252"/>
      <c r="I8550" s="18"/>
      <c r="J8550" s="18"/>
    </row>
    <row r="8551" spans="6:10" x14ac:dyDescent="0.25">
      <c r="F8551" s="18"/>
      <c r="G8551" s="18"/>
      <c r="H8551" s="252"/>
      <c r="I8551" s="18"/>
      <c r="J8551" s="18"/>
    </row>
    <row r="8552" spans="6:10" x14ac:dyDescent="0.25">
      <c r="F8552" s="18"/>
      <c r="G8552" s="18"/>
      <c r="H8552" s="252"/>
      <c r="I8552" s="18"/>
      <c r="J8552" s="18"/>
    </row>
    <row r="8553" spans="6:10" x14ac:dyDescent="0.25">
      <c r="F8553" s="18"/>
      <c r="G8553" s="18"/>
      <c r="H8553" s="252"/>
      <c r="I8553" s="18"/>
      <c r="J8553" s="18"/>
    </row>
    <row r="8554" spans="6:10" x14ac:dyDescent="0.25">
      <c r="F8554" s="18"/>
      <c r="G8554" s="18"/>
      <c r="H8554" s="252"/>
      <c r="I8554" s="18"/>
      <c r="J8554" s="18"/>
    </row>
    <row r="8555" spans="6:10" x14ac:dyDescent="0.25">
      <c r="F8555" s="18"/>
      <c r="G8555" s="18"/>
      <c r="H8555" s="252"/>
      <c r="I8555" s="18"/>
      <c r="J8555" s="18"/>
    </row>
    <row r="8556" spans="6:10" x14ac:dyDescent="0.25">
      <c r="F8556" s="18"/>
      <c r="G8556" s="18"/>
      <c r="H8556" s="252"/>
      <c r="I8556" s="18"/>
      <c r="J8556" s="18"/>
    </row>
    <row r="8557" spans="6:10" x14ac:dyDescent="0.25">
      <c r="F8557" s="18"/>
      <c r="G8557" s="18"/>
      <c r="H8557" s="252"/>
      <c r="I8557" s="18"/>
      <c r="J8557" s="18"/>
    </row>
    <row r="8558" spans="6:10" x14ac:dyDescent="0.25">
      <c r="F8558" s="18"/>
      <c r="G8558" s="18"/>
      <c r="H8558" s="252"/>
      <c r="I8558" s="18"/>
      <c r="J8558" s="18"/>
    </row>
    <row r="8559" spans="6:10" x14ac:dyDescent="0.25">
      <c r="F8559" s="18"/>
      <c r="G8559" s="18"/>
      <c r="H8559" s="252"/>
      <c r="I8559" s="18"/>
      <c r="J8559" s="18"/>
    </row>
    <row r="8560" spans="6:10" x14ac:dyDescent="0.25">
      <c r="F8560" s="18"/>
      <c r="G8560" s="18"/>
      <c r="H8560" s="252"/>
      <c r="I8560" s="18"/>
      <c r="J8560" s="18"/>
    </row>
    <row r="8561" spans="6:10" x14ac:dyDescent="0.25">
      <c r="F8561" s="18"/>
      <c r="G8561" s="18"/>
      <c r="H8561" s="252"/>
      <c r="I8561" s="18"/>
      <c r="J8561" s="18"/>
    </row>
    <row r="8562" spans="6:10" x14ac:dyDescent="0.25">
      <c r="F8562" s="18"/>
      <c r="G8562" s="18"/>
      <c r="H8562" s="252"/>
      <c r="I8562" s="18"/>
      <c r="J8562" s="18"/>
    </row>
    <row r="8563" spans="6:10" x14ac:dyDescent="0.25">
      <c r="F8563" s="18"/>
      <c r="G8563" s="18"/>
      <c r="H8563" s="252"/>
      <c r="I8563" s="18"/>
      <c r="J8563" s="18"/>
    </row>
    <row r="8564" spans="6:10" x14ac:dyDescent="0.25">
      <c r="F8564" s="18"/>
      <c r="G8564" s="18"/>
      <c r="H8564" s="252"/>
      <c r="I8564" s="18"/>
      <c r="J8564" s="18"/>
    </row>
    <row r="8565" spans="6:10" x14ac:dyDescent="0.25">
      <c r="F8565" s="18"/>
      <c r="G8565" s="18"/>
      <c r="H8565" s="252"/>
      <c r="I8565" s="18"/>
      <c r="J8565" s="18"/>
    </row>
    <row r="8566" spans="6:10" x14ac:dyDescent="0.25">
      <c r="F8566" s="18"/>
      <c r="G8566" s="18"/>
      <c r="H8566" s="252"/>
      <c r="I8566" s="18"/>
      <c r="J8566" s="18"/>
    </row>
    <row r="8567" spans="6:10" x14ac:dyDescent="0.25">
      <c r="F8567" s="18"/>
      <c r="G8567" s="18"/>
      <c r="H8567" s="252"/>
      <c r="I8567" s="18"/>
      <c r="J8567" s="18"/>
    </row>
    <row r="8568" spans="6:10" x14ac:dyDescent="0.25">
      <c r="F8568" s="18"/>
      <c r="G8568" s="18"/>
      <c r="H8568" s="252"/>
      <c r="I8568" s="18"/>
      <c r="J8568" s="18"/>
    </row>
    <row r="8569" spans="6:10" x14ac:dyDescent="0.25">
      <c r="F8569" s="18"/>
      <c r="G8569" s="18"/>
      <c r="H8569" s="252"/>
      <c r="I8569" s="18"/>
      <c r="J8569" s="18"/>
    </row>
    <row r="8570" spans="6:10" x14ac:dyDescent="0.25">
      <c r="F8570" s="18"/>
      <c r="G8570" s="18"/>
      <c r="H8570" s="252"/>
      <c r="I8570" s="18"/>
      <c r="J8570" s="18"/>
    </row>
    <row r="8571" spans="6:10" x14ac:dyDescent="0.25">
      <c r="F8571" s="18"/>
      <c r="G8571" s="18"/>
      <c r="H8571" s="252"/>
      <c r="I8571" s="18"/>
      <c r="J8571" s="18"/>
    </row>
    <row r="8572" spans="6:10" x14ac:dyDescent="0.25">
      <c r="F8572" s="18"/>
      <c r="G8572" s="18"/>
      <c r="H8572" s="252"/>
      <c r="I8572" s="18"/>
      <c r="J8572" s="18"/>
    </row>
    <row r="8573" spans="6:10" x14ac:dyDescent="0.25">
      <c r="F8573" s="18"/>
      <c r="G8573" s="18"/>
      <c r="H8573" s="252"/>
      <c r="I8573" s="18"/>
      <c r="J8573" s="18"/>
    </row>
    <row r="8574" spans="6:10" x14ac:dyDescent="0.25">
      <c r="F8574" s="18"/>
      <c r="G8574" s="18"/>
      <c r="H8574" s="252"/>
      <c r="I8574" s="18"/>
      <c r="J8574" s="18"/>
    </row>
    <row r="8575" spans="6:10" x14ac:dyDescent="0.25">
      <c r="F8575" s="18"/>
      <c r="G8575" s="18"/>
      <c r="H8575" s="252"/>
      <c r="I8575" s="18"/>
      <c r="J8575" s="18"/>
    </row>
    <row r="8576" spans="6:10" x14ac:dyDescent="0.25">
      <c r="F8576" s="18"/>
      <c r="G8576" s="18"/>
      <c r="H8576" s="252"/>
      <c r="I8576" s="18"/>
      <c r="J8576" s="18"/>
    </row>
    <row r="8577" spans="6:10" x14ac:dyDescent="0.25">
      <c r="F8577" s="18"/>
      <c r="G8577" s="18"/>
      <c r="H8577" s="252"/>
      <c r="I8577" s="18"/>
      <c r="J8577" s="18"/>
    </row>
    <row r="8578" spans="6:10" x14ac:dyDescent="0.25">
      <c r="F8578" s="18"/>
      <c r="G8578" s="18"/>
      <c r="H8578" s="252"/>
      <c r="I8578" s="18"/>
      <c r="J8578" s="18"/>
    </row>
    <row r="8579" spans="6:10" x14ac:dyDescent="0.25">
      <c r="F8579" s="18"/>
      <c r="G8579" s="18"/>
      <c r="H8579" s="252"/>
      <c r="I8579" s="18"/>
      <c r="J8579" s="18"/>
    </row>
    <row r="8580" spans="6:10" x14ac:dyDescent="0.25">
      <c r="F8580" s="18"/>
      <c r="G8580" s="18"/>
      <c r="H8580" s="252"/>
      <c r="I8580" s="18"/>
      <c r="J8580" s="18"/>
    </row>
    <row r="8581" spans="6:10" x14ac:dyDescent="0.25">
      <c r="F8581" s="18"/>
      <c r="G8581" s="18"/>
      <c r="H8581" s="252"/>
      <c r="I8581" s="18"/>
      <c r="J8581" s="18"/>
    </row>
    <row r="8582" spans="6:10" x14ac:dyDescent="0.25">
      <c r="F8582" s="18"/>
      <c r="G8582" s="18"/>
      <c r="H8582" s="252"/>
      <c r="I8582" s="18"/>
      <c r="J8582" s="18"/>
    </row>
    <row r="8583" spans="6:10" x14ac:dyDescent="0.25">
      <c r="F8583" s="18"/>
      <c r="G8583" s="18"/>
      <c r="H8583" s="252"/>
      <c r="I8583" s="18"/>
      <c r="J8583" s="18"/>
    </row>
    <row r="8584" spans="6:10" x14ac:dyDescent="0.25">
      <c r="F8584" s="18"/>
      <c r="G8584" s="18"/>
      <c r="H8584" s="252"/>
      <c r="I8584" s="18"/>
      <c r="J8584" s="18"/>
    </row>
    <row r="8585" spans="6:10" x14ac:dyDescent="0.25">
      <c r="F8585" s="18"/>
      <c r="G8585" s="18"/>
      <c r="H8585" s="252"/>
      <c r="I8585" s="18"/>
      <c r="J8585" s="18"/>
    </row>
    <row r="8586" spans="6:10" x14ac:dyDescent="0.25">
      <c r="F8586" s="18"/>
      <c r="G8586" s="18"/>
      <c r="H8586" s="252"/>
      <c r="I8586" s="18"/>
      <c r="J8586" s="18"/>
    </row>
    <row r="8587" spans="6:10" x14ac:dyDescent="0.25">
      <c r="F8587" s="18"/>
      <c r="G8587" s="18"/>
      <c r="H8587" s="252"/>
      <c r="I8587" s="18"/>
      <c r="J8587" s="18"/>
    </row>
    <row r="8588" spans="6:10" x14ac:dyDescent="0.25">
      <c r="F8588" s="18"/>
      <c r="G8588" s="18"/>
      <c r="H8588" s="252"/>
      <c r="I8588" s="18"/>
      <c r="J8588" s="18"/>
    </row>
    <row r="8589" spans="6:10" x14ac:dyDescent="0.25">
      <c r="F8589" s="18"/>
      <c r="G8589" s="18"/>
      <c r="H8589" s="252"/>
      <c r="I8589" s="18"/>
      <c r="J8589" s="18"/>
    </row>
    <row r="8590" spans="6:10" x14ac:dyDescent="0.25">
      <c r="F8590" s="18"/>
      <c r="G8590" s="18"/>
      <c r="H8590" s="252"/>
      <c r="I8590" s="18"/>
      <c r="J8590" s="18"/>
    </row>
    <row r="8591" spans="6:10" x14ac:dyDescent="0.25">
      <c r="F8591" s="18"/>
      <c r="G8591" s="18"/>
      <c r="H8591" s="252"/>
      <c r="I8591" s="18"/>
      <c r="J8591" s="18"/>
    </row>
    <row r="8592" spans="6:10" x14ac:dyDescent="0.25">
      <c r="F8592" s="18"/>
      <c r="G8592" s="18"/>
      <c r="H8592" s="252"/>
      <c r="I8592" s="18"/>
      <c r="J8592" s="18"/>
    </row>
    <row r="8593" spans="6:10" x14ac:dyDescent="0.25">
      <c r="F8593" s="18"/>
      <c r="G8593" s="18"/>
      <c r="H8593" s="252"/>
      <c r="I8593" s="18"/>
      <c r="J8593" s="18"/>
    </row>
    <row r="8594" spans="6:10" x14ac:dyDescent="0.25">
      <c r="F8594" s="18"/>
      <c r="G8594" s="18"/>
      <c r="H8594" s="252"/>
      <c r="I8594" s="18"/>
      <c r="J8594" s="18"/>
    </row>
    <row r="8595" spans="6:10" x14ac:dyDescent="0.25">
      <c r="F8595" s="18"/>
      <c r="G8595" s="18"/>
      <c r="H8595" s="252"/>
      <c r="I8595" s="18"/>
      <c r="J8595" s="18"/>
    </row>
    <row r="8596" spans="6:10" x14ac:dyDescent="0.25">
      <c r="F8596" s="18"/>
      <c r="G8596" s="18"/>
      <c r="H8596" s="252"/>
      <c r="I8596" s="18"/>
      <c r="J8596" s="18"/>
    </row>
    <row r="8597" spans="6:10" x14ac:dyDescent="0.25">
      <c r="F8597" s="18"/>
      <c r="G8597" s="18"/>
      <c r="H8597" s="252"/>
      <c r="I8597" s="18"/>
      <c r="J8597" s="18"/>
    </row>
    <row r="8598" spans="6:10" x14ac:dyDescent="0.25">
      <c r="F8598" s="18"/>
      <c r="G8598" s="18"/>
      <c r="H8598" s="252"/>
      <c r="I8598" s="18"/>
      <c r="J8598" s="18"/>
    </row>
    <row r="8599" spans="6:10" x14ac:dyDescent="0.25">
      <c r="F8599" s="18"/>
      <c r="G8599" s="18"/>
      <c r="H8599" s="252"/>
      <c r="I8599" s="18"/>
      <c r="J8599" s="18"/>
    </row>
    <row r="8600" spans="6:10" x14ac:dyDescent="0.25">
      <c r="F8600" s="18"/>
      <c r="G8600" s="18"/>
      <c r="H8600" s="252"/>
      <c r="I8600" s="18"/>
      <c r="J8600" s="18"/>
    </row>
    <row r="8601" spans="6:10" x14ac:dyDescent="0.25">
      <c r="F8601" s="18"/>
      <c r="G8601" s="18"/>
      <c r="H8601" s="252"/>
      <c r="I8601" s="18"/>
      <c r="J8601" s="18"/>
    </row>
    <row r="8602" spans="6:10" x14ac:dyDescent="0.25">
      <c r="F8602" s="18"/>
      <c r="G8602" s="18"/>
      <c r="H8602" s="252"/>
      <c r="I8602" s="18"/>
      <c r="J8602" s="18"/>
    </row>
    <row r="8603" spans="6:10" x14ac:dyDescent="0.25">
      <c r="F8603" s="18"/>
      <c r="G8603" s="18"/>
      <c r="H8603" s="252"/>
      <c r="I8603" s="18"/>
      <c r="J8603" s="18"/>
    </row>
    <row r="8604" spans="6:10" x14ac:dyDescent="0.25">
      <c r="F8604" s="18"/>
      <c r="G8604" s="18"/>
      <c r="H8604" s="252"/>
      <c r="I8604" s="18"/>
      <c r="J8604" s="18"/>
    </row>
    <row r="8605" spans="6:10" x14ac:dyDescent="0.25">
      <c r="F8605" s="18"/>
      <c r="G8605" s="18"/>
      <c r="H8605" s="252"/>
      <c r="I8605" s="18"/>
      <c r="J8605" s="18"/>
    </row>
    <row r="8606" spans="6:10" x14ac:dyDescent="0.25">
      <c r="F8606" s="18"/>
      <c r="G8606" s="18"/>
      <c r="H8606" s="252"/>
      <c r="I8606" s="18"/>
      <c r="J8606" s="18"/>
    </row>
    <row r="8607" spans="6:10" x14ac:dyDescent="0.25">
      <c r="F8607" s="18"/>
      <c r="G8607" s="18"/>
      <c r="H8607" s="252"/>
      <c r="I8607" s="18"/>
      <c r="J8607" s="18"/>
    </row>
    <row r="8608" spans="6:10" x14ac:dyDescent="0.25">
      <c r="F8608" s="18"/>
      <c r="G8608" s="18"/>
      <c r="H8608" s="252"/>
      <c r="I8608" s="18"/>
      <c r="J8608" s="18"/>
    </row>
    <row r="8609" spans="6:10" x14ac:dyDescent="0.25">
      <c r="F8609" s="18"/>
      <c r="G8609" s="18"/>
      <c r="H8609" s="252"/>
      <c r="I8609" s="18"/>
      <c r="J8609" s="18"/>
    </row>
    <row r="8610" spans="6:10" x14ac:dyDescent="0.25">
      <c r="F8610" s="18"/>
      <c r="G8610" s="18"/>
      <c r="H8610" s="252"/>
      <c r="I8610" s="18"/>
      <c r="J8610" s="18"/>
    </row>
    <row r="8611" spans="6:10" x14ac:dyDescent="0.25">
      <c r="F8611" s="18"/>
      <c r="G8611" s="18"/>
      <c r="H8611" s="252"/>
      <c r="I8611" s="18"/>
      <c r="J8611" s="18"/>
    </row>
    <row r="8612" spans="6:10" x14ac:dyDescent="0.25">
      <c r="F8612" s="18"/>
      <c r="G8612" s="18"/>
      <c r="H8612" s="252"/>
      <c r="I8612" s="18"/>
      <c r="J8612" s="18"/>
    </row>
    <row r="8613" spans="6:10" x14ac:dyDescent="0.25">
      <c r="F8613" s="18"/>
      <c r="G8613" s="18"/>
      <c r="H8613" s="252"/>
      <c r="I8613" s="18"/>
      <c r="J8613" s="18"/>
    </row>
    <row r="8614" spans="6:10" x14ac:dyDescent="0.25">
      <c r="F8614" s="18"/>
      <c r="G8614" s="18"/>
      <c r="H8614" s="252"/>
      <c r="I8614" s="18"/>
      <c r="J8614" s="18"/>
    </row>
    <row r="8615" spans="6:10" x14ac:dyDescent="0.25">
      <c r="F8615" s="18"/>
      <c r="G8615" s="18"/>
      <c r="H8615" s="252"/>
      <c r="I8615" s="18"/>
      <c r="J8615" s="18"/>
    </row>
    <row r="8616" spans="6:10" x14ac:dyDescent="0.25">
      <c r="F8616" s="18"/>
      <c r="G8616" s="18"/>
      <c r="H8616" s="252"/>
      <c r="I8616" s="18"/>
      <c r="J8616" s="18"/>
    </row>
    <row r="8617" spans="6:10" x14ac:dyDescent="0.25">
      <c r="F8617" s="18"/>
      <c r="G8617" s="18"/>
      <c r="H8617" s="252"/>
      <c r="I8617" s="18"/>
      <c r="J8617" s="18"/>
    </row>
    <row r="8618" spans="6:10" x14ac:dyDescent="0.25">
      <c r="F8618" s="18"/>
      <c r="G8618" s="18"/>
      <c r="H8618" s="252"/>
      <c r="I8618" s="18"/>
      <c r="J8618" s="18"/>
    </row>
    <row r="8619" spans="6:10" x14ac:dyDescent="0.25">
      <c r="F8619" s="18"/>
      <c r="G8619" s="18"/>
      <c r="H8619" s="252"/>
      <c r="I8619" s="18"/>
      <c r="J8619" s="18"/>
    </row>
    <row r="8620" spans="6:10" x14ac:dyDescent="0.25">
      <c r="F8620" s="18"/>
      <c r="G8620" s="18"/>
      <c r="H8620" s="252"/>
      <c r="I8620" s="18"/>
      <c r="J8620" s="18"/>
    </row>
    <row r="8621" spans="6:10" x14ac:dyDescent="0.25">
      <c r="F8621" s="18"/>
      <c r="G8621" s="18"/>
      <c r="H8621" s="252"/>
      <c r="I8621" s="18"/>
      <c r="J8621" s="18"/>
    </row>
    <row r="8622" spans="6:10" x14ac:dyDescent="0.25">
      <c r="F8622" s="18"/>
      <c r="G8622" s="18"/>
      <c r="H8622" s="252"/>
      <c r="I8622" s="18"/>
      <c r="J8622" s="18"/>
    </row>
    <row r="8623" spans="6:10" x14ac:dyDescent="0.25">
      <c r="F8623" s="18"/>
      <c r="G8623" s="18"/>
      <c r="H8623" s="252"/>
      <c r="I8623" s="18"/>
      <c r="J8623" s="18"/>
    </row>
    <row r="8624" spans="6:10" x14ac:dyDescent="0.25">
      <c r="F8624" s="18"/>
      <c r="G8624" s="18"/>
      <c r="H8624" s="252"/>
      <c r="I8624" s="18"/>
      <c r="J8624" s="18"/>
    </row>
    <row r="8625" spans="6:10" x14ac:dyDescent="0.25">
      <c r="F8625" s="18"/>
      <c r="G8625" s="18"/>
      <c r="H8625" s="252"/>
      <c r="I8625" s="18"/>
      <c r="J8625" s="18"/>
    </row>
    <row r="8626" spans="6:10" x14ac:dyDescent="0.25">
      <c r="F8626" s="18"/>
      <c r="G8626" s="18"/>
      <c r="H8626" s="252"/>
      <c r="I8626" s="18"/>
      <c r="J8626" s="18"/>
    </row>
    <row r="8627" spans="6:10" x14ac:dyDescent="0.25">
      <c r="F8627" s="18"/>
      <c r="G8627" s="18"/>
      <c r="H8627" s="252"/>
      <c r="I8627" s="18"/>
      <c r="J8627" s="18"/>
    </row>
    <row r="8628" spans="6:10" x14ac:dyDescent="0.25">
      <c r="F8628" s="18"/>
      <c r="G8628" s="18"/>
      <c r="H8628" s="252"/>
      <c r="I8628" s="18"/>
      <c r="J8628" s="18"/>
    </row>
    <row r="8629" spans="6:10" x14ac:dyDescent="0.25">
      <c r="F8629" s="18"/>
      <c r="G8629" s="18"/>
      <c r="H8629" s="252"/>
      <c r="I8629" s="18"/>
      <c r="J8629" s="18"/>
    </row>
    <row r="8630" spans="6:10" x14ac:dyDescent="0.25">
      <c r="F8630" s="18"/>
      <c r="G8630" s="18"/>
      <c r="H8630" s="252"/>
      <c r="I8630" s="18"/>
      <c r="J8630" s="18"/>
    </row>
    <row r="8631" spans="6:10" x14ac:dyDescent="0.25">
      <c r="F8631" s="18"/>
      <c r="G8631" s="18"/>
      <c r="H8631" s="252"/>
      <c r="I8631" s="18"/>
      <c r="J8631" s="18"/>
    </row>
    <row r="8632" spans="6:10" x14ac:dyDescent="0.25">
      <c r="F8632" s="18"/>
      <c r="G8632" s="18"/>
      <c r="H8632" s="252"/>
      <c r="I8632" s="18"/>
      <c r="J8632" s="18"/>
    </row>
    <row r="8633" spans="6:10" x14ac:dyDescent="0.25">
      <c r="F8633" s="18"/>
      <c r="G8633" s="18"/>
      <c r="H8633" s="252"/>
      <c r="I8633" s="18"/>
      <c r="J8633" s="18"/>
    </row>
    <row r="8634" spans="6:10" x14ac:dyDescent="0.25">
      <c r="F8634" s="18"/>
      <c r="G8634" s="18"/>
      <c r="H8634" s="252"/>
      <c r="I8634" s="18"/>
      <c r="J8634" s="18"/>
    </row>
    <row r="8635" spans="6:10" x14ac:dyDescent="0.25">
      <c r="F8635" s="18"/>
      <c r="G8635" s="18"/>
      <c r="H8635" s="252"/>
      <c r="I8635" s="18"/>
      <c r="J8635" s="18"/>
    </row>
    <row r="8636" spans="6:10" x14ac:dyDescent="0.25">
      <c r="F8636" s="18"/>
      <c r="G8636" s="18"/>
      <c r="H8636" s="252"/>
      <c r="I8636" s="18"/>
      <c r="J8636" s="18"/>
    </row>
    <row r="8637" spans="6:10" x14ac:dyDescent="0.25">
      <c r="F8637" s="18"/>
      <c r="G8637" s="18"/>
      <c r="H8637" s="252"/>
      <c r="I8637" s="18"/>
      <c r="J8637" s="18"/>
    </row>
    <row r="8638" spans="6:10" x14ac:dyDescent="0.25">
      <c r="F8638" s="18"/>
      <c r="G8638" s="18"/>
      <c r="H8638" s="252"/>
      <c r="I8638" s="18"/>
      <c r="J8638" s="18"/>
    </row>
    <row r="8639" spans="6:10" x14ac:dyDescent="0.25">
      <c r="F8639" s="18"/>
      <c r="G8639" s="18"/>
      <c r="H8639" s="252"/>
      <c r="I8639" s="18"/>
      <c r="J8639" s="18"/>
    </row>
    <row r="8640" spans="6:10" x14ac:dyDescent="0.25">
      <c r="F8640" s="18"/>
      <c r="G8640" s="18"/>
      <c r="H8640" s="252"/>
      <c r="I8640" s="18"/>
      <c r="J8640" s="18"/>
    </row>
    <row r="8641" spans="6:10" x14ac:dyDescent="0.25">
      <c r="F8641" s="18"/>
      <c r="G8641" s="18"/>
      <c r="H8641" s="252"/>
      <c r="I8641" s="18"/>
      <c r="J8641" s="18"/>
    </row>
    <row r="8642" spans="6:10" x14ac:dyDescent="0.25">
      <c r="F8642" s="18"/>
      <c r="G8642" s="18"/>
      <c r="H8642" s="252"/>
      <c r="I8642" s="18"/>
      <c r="J8642" s="18"/>
    </row>
    <row r="8643" spans="6:10" x14ac:dyDescent="0.25">
      <c r="F8643" s="18"/>
      <c r="G8643" s="18"/>
      <c r="H8643" s="252"/>
      <c r="I8643" s="18"/>
      <c r="J8643" s="18"/>
    </row>
    <row r="8644" spans="6:10" x14ac:dyDescent="0.25">
      <c r="F8644" s="18"/>
      <c r="G8644" s="18"/>
      <c r="H8644" s="252"/>
      <c r="I8644" s="18"/>
      <c r="J8644" s="18"/>
    </row>
    <row r="8645" spans="6:10" x14ac:dyDescent="0.25">
      <c r="F8645" s="18"/>
      <c r="G8645" s="18"/>
      <c r="H8645" s="252"/>
      <c r="I8645" s="18"/>
      <c r="J8645" s="18"/>
    </row>
    <row r="8646" spans="6:10" x14ac:dyDescent="0.25">
      <c r="F8646" s="18"/>
      <c r="G8646" s="18"/>
      <c r="H8646" s="252"/>
      <c r="I8646" s="18"/>
      <c r="J8646" s="18"/>
    </row>
    <row r="8647" spans="6:10" x14ac:dyDescent="0.25">
      <c r="F8647" s="18"/>
      <c r="G8647" s="18"/>
      <c r="H8647" s="252"/>
      <c r="I8647" s="18"/>
      <c r="J8647" s="18"/>
    </row>
    <row r="8648" spans="6:10" x14ac:dyDescent="0.25">
      <c r="F8648" s="18"/>
      <c r="G8648" s="18"/>
      <c r="H8648" s="252"/>
      <c r="I8648" s="18"/>
      <c r="J8648" s="18"/>
    </row>
    <row r="8649" spans="6:10" x14ac:dyDescent="0.25">
      <c r="F8649" s="18"/>
      <c r="G8649" s="18"/>
      <c r="H8649" s="252"/>
      <c r="I8649" s="18"/>
      <c r="J8649" s="18"/>
    </row>
    <row r="8650" spans="6:10" x14ac:dyDescent="0.25">
      <c r="F8650" s="18"/>
      <c r="G8650" s="18"/>
      <c r="H8650" s="252"/>
      <c r="I8650" s="18"/>
      <c r="J8650" s="18"/>
    </row>
    <row r="8651" spans="6:10" x14ac:dyDescent="0.25">
      <c r="F8651" s="18"/>
      <c r="G8651" s="18"/>
      <c r="H8651" s="252"/>
      <c r="I8651" s="18"/>
      <c r="J8651" s="18"/>
    </row>
    <row r="8652" spans="6:10" x14ac:dyDescent="0.25">
      <c r="F8652" s="18"/>
      <c r="G8652" s="18"/>
      <c r="H8652" s="252"/>
      <c r="I8652" s="18"/>
      <c r="J8652" s="18"/>
    </row>
    <row r="8653" spans="6:10" x14ac:dyDescent="0.25">
      <c r="F8653" s="18"/>
      <c r="G8653" s="18"/>
      <c r="H8653" s="252"/>
      <c r="I8653" s="18"/>
      <c r="J8653" s="18"/>
    </row>
    <row r="8654" spans="6:10" x14ac:dyDescent="0.25">
      <c r="F8654" s="18"/>
      <c r="G8654" s="18"/>
      <c r="H8654" s="252"/>
      <c r="I8654" s="18"/>
      <c r="J8654" s="18"/>
    </row>
    <row r="8655" spans="6:10" x14ac:dyDescent="0.25">
      <c r="F8655" s="18"/>
      <c r="G8655" s="18"/>
      <c r="H8655" s="252"/>
      <c r="I8655" s="18"/>
      <c r="J8655" s="18"/>
    </row>
    <row r="8656" spans="6:10" x14ac:dyDescent="0.25">
      <c r="F8656" s="18"/>
      <c r="G8656" s="18"/>
      <c r="H8656" s="252"/>
      <c r="I8656" s="18"/>
      <c r="J8656" s="18"/>
    </row>
    <row r="8657" spans="6:10" x14ac:dyDescent="0.25">
      <c r="F8657" s="18"/>
      <c r="G8657" s="18"/>
      <c r="H8657" s="252"/>
      <c r="I8657" s="18"/>
      <c r="J8657" s="18"/>
    </row>
    <row r="8658" spans="6:10" x14ac:dyDescent="0.25">
      <c r="F8658" s="18"/>
      <c r="G8658" s="18"/>
      <c r="H8658" s="252"/>
      <c r="I8658" s="18"/>
      <c r="J8658" s="18"/>
    </row>
    <row r="8659" spans="6:10" x14ac:dyDescent="0.25">
      <c r="F8659" s="18"/>
      <c r="G8659" s="18"/>
      <c r="H8659" s="252"/>
      <c r="I8659" s="18"/>
      <c r="J8659" s="18"/>
    </row>
    <row r="8660" spans="6:10" x14ac:dyDescent="0.25">
      <c r="F8660" s="18"/>
      <c r="G8660" s="18"/>
      <c r="H8660" s="252"/>
      <c r="I8660" s="18"/>
      <c r="J8660" s="18"/>
    </row>
    <row r="8661" spans="6:10" x14ac:dyDescent="0.25">
      <c r="F8661" s="18"/>
      <c r="G8661" s="18"/>
      <c r="H8661" s="252"/>
      <c r="I8661" s="18"/>
      <c r="J8661" s="18"/>
    </row>
    <row r="8662" spans="6:10" x14ac:dyDescent="0.25">
      <c r="F8662" s="18"/>
      <c r="G8662" s="18"/>
      <c r="H8662" s="252"/>
      <c r="I8662" s="18"/>
      <c r="J8662" s="18"/>
    </row>
    <row r="8663" spans="6:10" x14ac:dyDescent="0.25">
      <c r="F8663" s="18"/>
      <c r="G8663" s="18"/>
      <c r="H8663" s="252"/>
      <c r="I8663" s="18"/>
      <c r="J8663" s="18"/>
    </row>
    <row r="8664" spans="6:10" x14ac:dyDescent="0.25">
      <c r="F8664" s="18"/>
      <c r="G8664" s="18"/>
      <c r="H8664" s="252"/>
      <c r="I8664" s="18"/>
      <c r="J8664" s="18"/>
    </row>
    <row r="8665" spans="6:10" x14ac:dyDescent="0.25">
      <c r="F8665" s="18"/>
      <c r="G8665" s="18"/>
      <c r="H8665" s="252"/>
      <c r="I8665" s="18"/>
      <c r="J8665" s="18"/>
    </row>
    <row r="8666" spans="6:10" x14ac:dyDescent="0.25">
      <c r="F8666" s="18"/>
      <c r="G8666" s="18"/>
      <c r="H8666" s="252"/>
      <c r="I8666" s="18"/>
      <c r="J8666" s="18"/>
    </row>
    <row r="8667" spans="6:10" x14ac:dyDescent="0.25">
      <c r="F8667" s="18"/>
      <c r="G8667" s="18"/>
      <c r="H8667" s="252"/>
      <c r="I8667" s="18"/>
      <c r="J8667" s="18"/>
    </row>
    <row r="8668" spans="6:10" x14ac:dyDescent="0.25">
      <c r="F8668" s="18"/>
      <c r="G8668" s="18"/>
      <c r="H8668" s="252"/>
      <c r="I8668" s="18"/>
      <c r="J8668" s="18"/>
    </row>
    <row r="8669" spans="6:10" x14ac:dyDescent="0.25">
      <c r="F8669" s="18"/>
      <c r="G8669" s="18"/>
      <c r="H8669" s="252"/>
      <c r="I8669" s="18"/>
      <c r="J8669" s="18"/>
    </row>
    <row r="8670" spans="6:10" x14ac:dyDescent="0.25">
      <c r="F8670" s="18"/>
      <c r="G8670" s="18"/>
      <c r="H8670" s="252"/>
      <c r="I8670" s="18"/>
      <c r="J8670" s="18"/>
    </row>
    <row r="8671" spans="6:10" x14ac:dyDescent="0.25">
      <c r="F8671" s="18"/>
      <c r="G8671" s="18"/>
      <c r="H8671" s="252"/>
      <c r="I8671" s="18"/>
      <c r="J8671" s="18"/>
    </row>
    <row r="8672" spans="6:10" x14ac:dyDescent="0.25">
      <c r="F8672" s="18"/>
      <c r="G8672" s="18"/>
      <c r="H8672" s="252"/>
      <c r="I8672" s="18"/>
      <c r="J8672" s="18"/>
    </row>
    <row r="8673" spans="6:10" x14ac:dyDescent="0.25">
      <c r="F8673" s="18"/>
      <c r="G8673" s="18"/>
      <c r="H8673" s="252"/>
      <c r="I8673" s="18"/>
      <c r="J8673" s="18"/>
    </row>
    <row r="8674" spans="6:10" x14ac:dyDescent="0.25">
      <c r="F8674" s="18"/>
      <c r="G8674" s="18"/>
      <c r="H8674" s="252"/>
      <c r="I8674" s="18"/>
      <c r="J8674" s="18"/>
    </row>
    <row r="8675" spans="6:10" x14ac:dyDescent="0.25">
      <c r="F8675" s="18"/>
      <c r="G8675" s="18"/>
      <c r="H8675" s="252"/>
      <c r="I8675" s="18"/>
      <c r="J8675" s="18"/>
    </row>
    <row r="8676" spans="6:10" x14ac:dyDescent="0.25">
      <c r="F8676" s="18"/>
      <c r="G8676" s="18"/>
      <c r="H8676" s="252"/>
      <c r="I8676" s="18"/>
      <c r="J8676" s="18"/>
    </row>
    <row r="8677" spans="6:10" x14ac:dyDescent="0.25">
      <c r="F8677" s="18"/>
      <c r="G8677" s="18"/>
      <c r="H8677" s="252"/>
      <c r="I8677" s="18"/>
      <c r="J8677" s="18"/>
    </row>
    <row r="8678" spans="6:10" x14ac:dyDescent="0.25">
      <c r="F8678" s="18"/>
      <c r="G8678" s="18"/>
      <c r="H8678" s="252"/>
      <c r="I8678" s="18"/>
      <c r="J8678" s="18"/>
    </row>
    <row r="8679" spans="6:10" x14ac:dyDescent="0.25">
      <c r="F8679" s="18"/>
      <c r="G8679" s="18"/>
      <c r="H8679" s="252"/>
      <c r="I8679" s="18"/>
      <c r="J8679" s="18"/>
    </row>
    <row r="8680" spans="6:10" x14ac:dyDescent="0.25">
      <c r="F8680" s="18"/>
      <c r="G8680" s="18"/>
      <c r="H8680" s="252"/>
      <c r="I8680" s="18"/>
      <c r="J8680" s="18"/>
    </row>
    <row r="8681" spans="6:10" x14ac:dyDescent="0.25">
      <c r="F8681" s="18"/>
      <c r="G8681" s="18"/>
      <c r="H8681" s="252"/>
      <c r="I8681" s="18"/>
      <c r="J8681" s="18"/>
    </row>
    <row r="8682" spans="6:10" x14ac:dyDescent="0.25">
      <c r="F8682" s="18"/>
      <c r="G8682" s="18"/>
      <c r="H8682" s="252"/>
      <c r="I8682" s="18"/>
      <c r="J8682" s="18"/>
    </row>
    <row r="8683" spans="6:10" x14ac:dyDescent="0.25">
      <c r="F8683" s="18"/>
      <c r="G8683" s="18"/>
      <c r="H8683" s="252"/>
      <c r="I8683" s="18"/>
      <c r="J8683" s="18"/>
    </row>
    <row r="8684" spans="6:10" x14ac:dyDescent="0.25">
      <c r="F8684" s="18"/>
      <c r="G8684" s="18"/>
      <c r="H8684" s="252"/>
      <c r="I8684" s="18"/>
      <c r="J8684" s="18"/>
    </row>
    <row r="8685" spans="6:10" x14ac:dyDescent="0.25">
      <c r="F8685" s="18"/>
      <c r="G8685" s="18"/>
      <c r="H8685" s="252"/>
      <c r="I8685" s="18"/>
      <c r="J8685" s="18"/>
    </row>
    <row r="8686" spans="6:10" x14ac:dyDescent="0.25">
      <c r="F8686" s="18"/>
      <c r="G8686" s="18"/>
      <c r="H8686" s="252"/>
      <c r="I8686" s="18"/>
      <c r="J8686" s="18"/>
    </row>
    <row r="8687" spans="6:10" x14ac:dyDescent="0.25">
      <c r="F8687" s="18"/>
      <c r="G8687" s="18"/>
      <c r="H8687" s="252"/>
      <c r="I8687" s="18"/>
      <c r="J8687" s="18"/>
    </row>
    <row r="8688" spans="6:10" x14ac:dyDescent="0.25">
      <c r="F8688" s="18"/>
      <c r="G8688" s="18"/>
      <c r="H8688" s="252"/>
      <c r="I8688" s="18"/>
      <c r="J8688" s="18"/>
    </row>
    <row r="8689" spans="6:10" x14ac:dyDescent="0.25">
      <c r="F8689" s="18"/>
      <c r="G8689" s="18"/>
      <c r="H8689" s="252"/>
      <c r="I8689" s="18"/>
      <c r="J8689" s="18"/>
    </row>
    <row r="8690" spans="6:10" x14ac:dyDescent="0.25">
      <c r="F8690" s="18"/>
      <c r="G8690" s="18"/>
      <c r="H8690" s="252"/>
      <c r="I8690" s="18"/>
      <c r="J8690" s="18"/>
    </row>
    <row r="8691" spans="6:10" x14ac:dyDescent="0.25">
      <c r="F8691" s="18"/>
      <c r="G8691" s="18"/>
      <c r="H8691" s="252"/>
      <c r="I8691" s="18"/>
      <c r="J8691" s="18"/>
    </row>
    <row r="8692" spans="6:10" x14ac:dyDescent="0.25">
      <c r="F8692" s="18"/>
      <c r="G8692" s="18"/>
      <c r="H8692" s="252"/>
      <c r="I8692" s="18"/>
      <c r="J8692" s="18"/>
    </row>
    <row r="8693" spans="6:10" x14ac:dyDescent="0.25">
      <c r="F8693" s="18"/>
      <c r="G8693" s="18"/>
      <c r="H8693" s="252"/>
      <c r="I8693" s="18"/>
      <c r="J8693" s="18"/>
    </row>
    <row r="8694" spans="6:10" x14ac:dyDescent="0.25">
      <c r="F8694" s="18"/>
      <c r="G8694" s="18"/>
      <c r="H8694" s="252"/>
      <c r="I8694" s="18"/>
      <c r="J8694" s="18"/>
    </row>
    <row r="8695" spans="6:10" x14ac:dyDescent="0.25">
      <c r="F8695" s="18"/>
      <c r="G8695" s="18"/>
      <c r="H8695" s="252"/>
      <c r="I8695" s="18"/>
      <c r="J8695" s="18"/>
    </row>
    <row r="8696" spans="6:10" x14ac:dyDescent="0.25">
      <c r="F8696" s="18"/>
      <c r="G8696" s="18"/>
      <c r="H8696" s="252"/>
      <c r="I8696" s="18"/>
      <c r="J8696" s="18"/>
    </row>
    <row r="8697" spans="6:10" x14ac:dyDescent="0.25">
      <c r="F8697" s="18"/>
      <c r="G8697" s="18"/>
      <c r="H8697" s="252"/>
      <c r="I8697" s="18"/>
      <c r="J8697" s="18"/>
    </row>
    <row r="8698" spans="6:10" x14ac:dyDescent="0.25">
      <c r="F8698" s="18"/>
      <c r="G8698" s="18"/>
      <c r="H8698" s="252"/>
      <c r="I8698" s="18"/>
      <c r="J8698" s="18"/>
    </row>
    <row r="8699" spans="6:10" x14ac:dyDescent="0.25">
      <c r="F8699" s="18"/>
      <c r="G8699" s="18"/>
      <c r="H8699" s="252"/>
      <c r="I8699" s="18"/>
      <c r="J8699" s="18"/>
    </row>
    <row r="8700" spans="6:10" x14ac:dyDescent="0.25">
      <c r="F8700" s="18"/>
      <c r="G8700" s="18"/>
      <c r="H8700" s="252"/>
      <c r="I8700" s="18"/>
      <c r="J8700" s="18"/>
    </row>
    <row r="8701" spans="6:10" x14ac:dyDescent="0.25">
      <c r="F8701" s="18"/>
      <c r="G8701" s="18"/>
      <c r="H8701" s="252"/>
      <c r="I8701" s="18"/>
      <c r="J8701" s="18"/>
    </row>
    <row r="8702" spans="6:10" x14ac:dyDescent="0.25">
      <c r="F8702" s="18"/>
      <c r="G8702" s="18"/>
      <c r="H8702" s="252"/>
      <c r="I8702" s="18"/>
      <c r="J8702" s="18"/>
    </row>
    <row r="8703" spans="6:10" x14ac:dyDescent="0.25">
      <c r="F8703" s="18"/>
      <c r="G8703" s="18"/>
      <c r="H8703" s="252"/>
      <c r="I8703" s="18"/>
      <c r="J8703" s="18"/>
    </row>
    <row r="8704" spans="6:10" x14ac:dyDescent="0.25">
      <c r="F8704" s="18"/>
      <c r="G8704" s="18"/>
      <c r="H8704" s="252"/>
      <c r="I8704" s="18"/>
      <c r="J8704" s="18"/>
    </row>
    <row r="8705" spans="6:10" x14ac:dyDescent="0.25">
      <c r="F8705" s="18"/>
      <c r="G8705" s="18"/>
      <c r="H8705" s="252"/>
      <c r="I8705" s="18"/>
      <c r="J8705" s="18"/>
    </row>
    <row r="8706" spans="6:10" x14ac:dyDescent="0.25">
      <c r="F8706" s="18"/>
      <c r="G8706" s="18"/>
      <c r="H8706" s="252"/>
      <c r="I8706" s="18"/>
      <c r="J8706" s="18"/>
    </row>
    <row r="8707" spans="6:10" x14ac:dyDescent="0.25">
      <c r="F8707" s="18"/>
      <c r="G8707" s="18"/>
      <c r="H8707" s="252"/>
      <c r="I8707" s="18"/>
      <c r="J8707" s="18"/>
    </row>
    <row r="8708" spans="6:10" x14ac:dyDescent="0.25">
      <c r="F8708" s="18"/>
      <c r="G8708" s="18"/>
      <c r="H8708" s="252"/>
      <c r="I8708" s="18"/>
      <c r="J8708" s="18"/>
    </row>
    <row r="8709" spans="6:10" x14ac:dyDescent="0.25">
      <c r="F8709" s="18"/>
      <c r="G8709" s="18"/>
      <c r="H8709" s="252"/>
      <c r="I8709" s="18"/>
      <c r="J8709" s="18"/>
    </row>
    <row r="8710" spans="6:10" x14ac:dyDescent="0.25">
      <c r="F8710" s="18"/>
      <c r="G8710" s="18"/>
      <c r="H8710" s="252"/>
      <c r="I8710" s="18"/>
      <c r="J8710" s="18"/>
    </row>
    <row r="8711" spans="6:10" x14ac:dyDescent="0.25">
      <c r="F8711" s="18"/>
      <c r="G8711" s="18"/>
      <c r="H8711" s="252"/>
      <c r="I8711" s="18"/>
      <c r="J8711" s="18"/>
    </row>
    <row r="8712" spans="6:10" x14ac:dyDescent="0.25">
      <c r="F8712" s="18"/>
      <c r="G8712" s="18"/>
      <c r="H8712" s="252"/>
      <c r="I8712" s="18"/>
      <c r="J8712" s="18"/>
    </row>
    <row r="8713" spans="6:10" x14ac:dyDescent="0.25">
      <c r="F8713" s="18"/>
      <c r="G8713" s="18"/>
      <c r="H8713" s="252"/>
      <c r="I8713" s="18"/>
      <c r="J8713" s="18"/>
    </row>
    <row r="8714" spans="6:10" x14ac:dyDescent="0.25">
      <c r="F8714" s="18"/>
      <c r="G8714" s="18"/>
      <c r="H8714" s="252"/>
      <c r="I8714" s="18"/>
      <c r="J8714" s="18"/>
    </row>
    <row r="8715" spans="6:10" x14ac:dyDescent="0.25">
      <c r="F8715" s="18"/>
      <c r="G8715" s="18"/>
      <c r="H8715" s="252"/>
      <c r="I8715" s="18"/>
      <c r="J8715" s="18"/>
    </row>
    <row r="8716" spans="6:10" x14ac:dyDescent="0.25">
      <c r="F8716" s="18"/>
      <c r="G8716" s="18"/>
      <c r="H8716" s="252"/>
      <c r="I8716" s="18"/>
      <c r="J8716" s="18"/>
    </row>
    <row r="8717" spans="6:10" x14ac:dyDescent="0.25">
      <c r="F8717" s="18"/>
      <c r="G8717" s="18"/>
      <c r="H8717" s="252"/>
      <c r="I8717" s="18"/>
      <c r="J8717" s="18"/>
    </row>
    <row r="8718" spans="6:10" x14ac:dyDescent="0.25">
      <c r="F8718" s="18"/>
      <c r="G8718" s="18"/>
      <c r="H8718" s="252"/>
      <c r="I8718" s="18"/>
      <c r="J8718" s="18"/>
    </row>
    <row r="8719" spans="6:10" x14ac:dyDescent="0.25">
      <c r="F8719" s="18"/>
      <c r="G8719" s="18"/>
      <c r="H8719" s="252"/>
      <c r="I8719" s="18"/>
      <c r="J8719" s="18"/>
    </row>
    <row r="8720" spans="6:10" x14ac:dyDescent="0.25">
      <c r="F8720" s="18"/>
      <c r="G8720" s="18"/>
      <c r="H8720" s="252"/>
      <c r="I8720" s="18"/>
      <c r="J8720" s="18"/>
    </row>
    <row r="8721" spans="6:10" x14ac:dyDescent="0.25">
      <c r="F8721" s="18"/>
      <c r="G8721" s="18"/>
      <c r="H8721" s="252"/>
      <c r="I8721" s="18"/>
      <c r="J8721" s="18"/>
    </row>
    <row r="8722" spans="6:10" x14ac:dyDescent="0.25">
      <c r="F8722" s="18"/>
      <c r="G8722" s="18"/>
      <c r="H8722" s="252"/>
      <c r="I8722" s="18"/>
      <c r="J8722" s="18"/>
    </row>
    <row r="8723" spans="6:10" x14ac:dyDescent="0.25">
      <c r="F8723" s="18"/>
      <c r="G8723" s="18"/>
      <c r="H8723" s="252"/>
      <c r="I8723" s="18"/>
      <c r="J8723" s="18"/>
    </row>
    <row r="8724" spans="6:10" x14ac:dyDescent="0.25">
      <c r="F8724" s="18"/>
      <c r="G8724" s="18"/>
      <c r="H8724" s="252"/>
      <c r="I8724" s="18"/>
      <c r="J8724" s="18"/>
    </row>
    <row r="8725" spans="6:10" x14ac:dyDescent="0.25">
      <c r="F8725" s="18"/>
      <c r="G8725" s="18"/>
      <c r="H8725" s="252"/>
      <c r="I8725" s="18"/>
      <c r="J8725" s="18"/>
    </row>
    <row r="8726" spans="6:10" x14ac:dyDescent="0.25">
      <c r="F8726" s="18"/>
      <c r="G8726" s="18"/>
      <c r="H8726" s="252"/>
      <c r="I8726" s="18"/>
      <c r="J8726" s="18"/>
    </row>
    <row r="8727" spans="6:10" x14ac:dyDescent="0.25">
      <c r="F8727" s="18"/>
      <c r="G8727" s="18"/>
      <c r="H8727" s="252"/>
      <c r="I8727" s="18"/>
      <c r="J8727" s="18"/>
    </row>
    <row r="8728" spans="6:10" x14ac:dyDescent="0.25">
      <c r="F8728" s="18"/>
      <c r="G8728" s="18"/>
      <c r="H8728" s="252"/>
      <c r="I8728" s="18"/>
      <c r="J8728" s="18"/>
    </row>
    <row r="8729" spans="6:10" x14ac:dyDescent="0.25">
      <c r="F8729" s="18"/>
      <c r="G8729" s="18"/>
      <c r="H8729" s="252"/>
      <c r="I8729" s="18"/>
      <c r="J8729" s="18"/>
    </row>
    <row r="8730" spans="6:10" x14ac:dyDescent="0.25">
      <c r="F8730" s="18"/>
      <c r="G8730" s="18"/>
      <c r="H8730" s="252"/>
      <c r="I8730" s="18"/>
      <c r="J8730" s="18"/>
    </row>
    <row r="8731" spans="6:10" x14ac:dyDescent="0.25">
      <c r="F8731" s="18"/>
      <c r="G8731" s="18"/>
      <c r="H8731" s="252"/>
      <c r="I8731" s="18"/>
      <c r="J8731" s="18"/>
    </row>
    <row r="8732" spans="6:10" x14ac:dyDescent="0.25">
      <c r="F8732" s="18"/>
      <c r="G8732" s="18"/>
      <c r="H8732" s="252"/>
      <c r="I8732" s="18"/>
      <c r="J8732" s="18"/>
    </row>
    <row r="8733" spans="6:10" x14ac:dyDescent="0.25">
      <c r="F8733" s="18"/>
      <c r="G8733" s="18"/>
      <c r="H8733" s="252"/>
      <c r="I8733" s="18"/>
      <c r="J8733" s="18"/>
    </row>
    <row r="8734" spans="6:10" x14ac:dyDescent="0.25">
      <c r="F8734" s="18"/>
      <c r="G8734" s="18"/>
      <c r="H8734" s="252"/>
      <c r="I8734" s="18"/>
      <c r="J8734" s="18"/>
    </row>
    <row r="8735" spans="6:10" x14ac:dyDescent="0.25">
      <c r="F8735" s="18"/>
      <c r="G8735" s="18"/>
      <c r="H8735" s="252"/>
      <c r="I8735" s="18"/>
      <c r="J8735" s="18"/>
    </row>
    <row r="8736" spans="6:10" x14ac:dyDescent="0.25">
      <c r="F8736" s="18"/>
      <c r="G8736" s="18"/>
      <c r="H8736" s="252"/>
      <c r="I8736" s="18"/>
      <c r="J8736" s="18"/>
    </row>
    <row r="8737" spans="6:10" x14ac:dyDescent="0.25">
      <c r="F8737" s="18"/>
      <c r="G8737" s="18"/>
      <c r="H8737" s="252"/>
      <c r="I8737" s="18"/>
      <c r="J8737" s="18"/>
    </row>
    <row r="8738" spans="6:10" x14ac:dyDescent="0.25">
      <c r="F8738" s="18"/>
      <c r="G8738" s="18"/>
      <c r="H8738" s="252"/>
      <c r="I8738" s="18"/>
      <c r="J8738" s="18"/>
    </row>
    <row r="8739" spans="6:10" x14ac:dyDescent="0.25">
      <c r="F8739" s="18"/>
      <c r="G8739" s="18"/>
      <c r="H8739" s="252"/>
      <c r="I8739" s="18"/>
      <c r="J8739" s="18"/>
    </row>
    <row r="8740" spans="6:10" x14ac:dyDescent="0.25">
      <c r="F8740" s="18"/>
      <c r="G8740" s="18"/>
      <c r="H8740" s="252"/>
      <c r="I8740" s="18"/>
      <c r="J8740" s="18"/>
    </row>
    <row r="8741" spans="6:10" x14ac:dyDescent="0.25">
      <c r="F8741" s="18"/>
      <c r="G8741" s="18"/>
      <c r="H8741" s="252"/>
      <c r="I8741" s="18"/>
      <c r="J8741" s="18"/>
    </row>
    <row r="8742" spans="6:10" x14ac:dyDescent="0.25">
      <c r="F8742" s="18"/>
      <c r="G8742" s="18"/>
      <c r="H8742" s="252"/>
      <c r="I8742" s="18"/>
      <c r="J8742" s="18"/>
    </row>
    <row r="8743" spans="6:10" x14ac:dyDescent="0.25">
      <c r="F8743" s="18"/>
      <c r="G8743" s="18"/>
      <c r="H8743" s="252"/>
      <c r="I8743" s="18"/>
      <c r="J8743" s="18"/>
    </row>
    <row r="8744" spans="6:10" x14ac:dyDescent="0.25">
      <c r="F8744" s="18"/>
      <c r="G8744" s="18"/>
      <c r="H8744" s="252"/>
      <c r="I8744" s="18"/>
      <c r="J8744" s="18"/>
    </row>
    <row r="8745" spans="6:10" x14ac:dyDescent="0.25">
      <c r="F8745" s="18"/>
      <c r="G8745" s="18"/>
      <c r="H8745" s="252"/>
      <c r="I8745" s="18"/>
      <c r="J8745" s="18"/>
    </row>
    <row r="8746" spans="6:10" x14ac:dyDescent="0.25">
      <c r="F8746" s="18"/>
      <c r="G8746" s="18"/>
      <c r="H8746" s="252"/>
      <c r="I8746" s="18"/>
      <c r="J8746" s="18"/>
    </row>
    <row r="8747" spans="6:10" x14ac:dyDescent="0.25">
      <c r="F8747" s="18"/>
      <c r="G8747" s="18"/>
      <c r="H8747" s="252"/>
      <c r="I8747" s="18"/>
      <c r="J8747" s="18"/>
    </row>
    <row r="8748" spans="6:10" x14ac:dyDescent="0.25">
      <c r="F8748" s="18"/>
      <c r="G8748" s="18"/>
      <c r="H8748" s="252"/>
      <c r="I8748" s="18"/>
      <c r="J8748" s="18"/>
    </row>
    <row r="8749" spans="6:10" x14ac:dyDescent="0.25">
      <c r="F8749" s="18"/>
      <c r="G8749" s="18"/>
      <c r="H8749" s="252"/>
      <c r="I8749" s="18"/>
      <c r="J8749" s="18"/>
    </row>
    <row r="8750" spans="6:10" x14ac:dyDescent="0.25">
      <c r="F8750" s="18"/>
      <c r="G8750" s="18"/>
      <c r="H8750" s="252"/>
      <c r="I8750" s="18"/>
      <c r="J8750" s="18"/>
    </row>
    <row r="8751" spans="6:10" x14ac:dyDescent="0.25">
      <c r="F8751" s="18"/>
      <c r="G8751" s="18"/>
      <c r="H8751" s="252"/>
      <c r="I8751" s="18"/>
      <c r="J8751" s="18"/>
    </row>
    <row r="8752" spans="6:10" x14ac:dyDescent="0.25">
      <c r="F8752" s="18"/>
      <c r="G8752" s="18"/>
      <c r="H8752" s="252"/>
      <c r="I8752" s="18"/>
      <c r="J8752" s="18"/>
    </row>
    <row r="8753" spans="6:10" x14ac:dyDescent="0.25">
      <c r="F8753" s="18"/>
      <c r="G8753" s="18"/>
      <c r="H8753" s="252"/>
      <c r="I8753" s="18"/>
      <c r="J8753" s="18"/>
    </row>
    <row r="8754" spans="6:10" x14ac:dyDescent="0.25">
      <c r="F8754" s="18"/>
      <c r="G8754" s="18"/>
      <c r="H8754" s="252"/>
      <c r="I8754" s="18"/>
      <c r="J8754" s="18"/>
    </row>
    <row r="8755" spans="6:10" x14ac:dyDescent="0.25">
      <c r="F8755" s="18"/>
      <c r="G8755" s="18"/>
      <c r="H8755" s="252"/>
      <c r="I8755" s="18"/>
      <c r="J8755" s="18"/>
    </row>
    <row r="8756" spans="6:10" x14ac:dyDescent="0.25">
      <c r="F8756" s="18"/>
      <c r="G8756" s="18"/>
      <c r="H8756" s="252"/>
      <c r="I8756" s="18"/>
      <c r="J8756" s="18"/>
    </row>
    <row r="8757" spans="6:10" x14ac:dyDescent="0.25">
      <c r="F8757" s="18"/>
      <c r="G8757" s="18"/>
      <c r="H8757" s="252"/>
      <c r="I8757" s="18"/>
      <c r="J8757" s="18"/>
    </row>
    <row r="8758" spans="6:10" x14ac:dyDescent="0.25">
      <c r="F8758" s="18"/>
      <c r="G8758" s="18"/>
      <c r="H8758" s="252"/>
      <c r="I8758" s="18"/>
      <c r="J8758" s="18"/>
    </row>
    <row r="8759" spans="6:10" x14ac:dyDescent="0.25">
      <c r="F8759" s="18"/>
      <c r="G8759" s="18"/>
      <c r="H8759" s="252"/>
      <c r="I8759" s="18"/>
      <c r="J8759" s="18"/>
    </row>
    <row r="8760" spans="6:10" x14ac:dyDescent="0.25">
      <c r="F8760" s="18"/>
      <c r="G8760" s="18"/>
      <c r="H8760" s="252"/>
      <c r="I8760" s="18"/>
      <c r="J8760" s="18"/>
    </row>
    <row r="8761" spans="6:10" x14ac:dyDescent="0.25">
      <c r="F8761" s="18"/>
      <c r="G8761" s="18"/>
      <c r="H8761" s="252"/>
      <c r="I8761" s="18"/>
      <c r="J8761" s="18"/>
    </row>
    <row r="8762" spans="6:10" x14ac:dyDescent="0.25">
      <c r="F8762" s="18"/>
      <c r="G8762" s="18"/>
      <c r="H8762" s="252"/>
      <c r="I8762" s="18"/>
      <c r="J8762" s="18"/>
    </row>
    <row r="8763" spans="6:10" x14ac:dyDescent="0.25">
      <c r="F8763" s="18"/>
      <c r="G8763" s="18"/>
      <c r="H8763" s="252"/>
      <c r="I8763" s="18"/>
      <c r="J8763" s="18"/>
    </row>
    <row r="8764" spans="6:10" x14ac:dyDescent="0.25">
      <c r="F8764" s="18"/>
      <c r="G8764" s="18"/>
      <c r="H8764" s="252"/>
      <c r="I8764" s="18"/>
      <c r="J8764" s="18"/>
    </row>
    <row r="8765" spans="6:10" x14ac:dyDescent="0.25">
      <c r="F8765" s="18"/>
      <c r="G8765" s="18"/>
      <c r="H8765" s="252"/>
      <c r="I8765" s="18"/>
      <c r="J8765" s="18"/>
    </row>
    <row r="8766" spans="6:10" x14ac:dyDescent="0.25">
      <c r="F8766" s="18"/>
      <c r="G8766" s="18"/>
      <c r="H8766" s="252"/>
      <c r="I8766" s="18"/>
      <c r="J8766" s="18"/>
    </row>
    <row r="8767" spans="6:10" x14ac:dyDescent="0.25">
      <c r="F8767" s="18"/>
      <c r="G8767" s="18"/>
      <c r="H8767" s="252"/>
      <c r="I8767" s="18"/>
      <c r="J8767" s="18"/>
    </row>
    <row r="8768" spans="6:10" x14ac:dyDescent="0.25">
      <c r="F8768" s="18"/>
      <c r="G8768" s="18"/>
      <c r="H8768" s="252"/>
      <c r="I8768" s="18"/>
      <c r="J8768" s="18"/>
    </row>
    <row r="8769" spans="6:10" x14ac:dyDescent="0.25">
      <c r="F8769" s="18"/>
      <c r="G8769" s="18"/>
      <c r="H8769" s="252"/>
      <c r="I8769" s="18"/>
      <c r="J8769" s="18"/>
    </row>
    <row r="8770" spans="6:10" x14ac:dyDescent="0.25">
      <c r="F8770" s="18"/>
      <c r="G8770" s="18"/>
      <c r="H8770" s="252"/>
      <c r="I8770" s="18"/>
      <c r="J8770" s="18"/>
    </row>
    <row r="8771" spans="6:10" x14ac:dyDescent="0.25">
      <c r="F8771" s="18"/>
      <c r="G8771" s="18"/>
      <c r="H8771" s="252"/>
      <c r="I8771" s="18"/>
      <c r="J8771" s="18"/>
    </row>
    <row r="8772" spans="6:10" x14ac:dyDescent="0.25">
      <c r="F8772" s="18"/>
      <c r="G8772" s="18"/>
      <c r="H8772" s="252"/>
      <c r="I8772" s="18"/>
      <c r="J8772" s="18"/>
    </row>
    <row r="8773" spans="6:10" x14ac:dyDescent="0.25">
      <c r="F8773" s="18"/>
      <c r="G8773" s="18"/>
      <c r="H8773" s="252"/>
      <c r="I8773" s="18"/>
      <c r="J8773" s="18"/>
    </row>
    <row r="8774" spans="6:10" x14ac:dyDescent="0.25">
      <c r="F8774" s="18"/>
      <c r="G8774" s="18"/>
      <c r="H8774" s="252"/>
      <c r="I8774" s="18"/>
      <c r="J8774" s="18"/>
    </row>
    <row r="8775" spans="6:10" x14ac:dyDescent="0.25">
      <c r="F8775" s="18"/>
      <c r="G8775" s="18"/>
      <c r="H8775" s="252"/>
      <c r="I8775" s="18"/>
      <c r="J8775" s="18"/>
    </row>
    <row r="8776" spans="6:10" x14ac:dyDescent="0.25">
      <c r="F8776" s="18"/>
      <c r="G8776" s="18"/>
      <c r="H8776" s="252"/>
      <c r="I8776" s="18"/>
      <c r="J8776" s="18"/>
    </row>
    <row r="8777" spans="6:10" x14ac:dyDescent="0.25">
      <c r="F8777" s="18"/>
      <c r="G8777" s="18"/>
      <c r="H8777" s="252"/>
      <c r="I8777" s="18"/>
      <c r="J8777" s="18"/>
    </row>
    <row r="8778" spans="6:10" x14ac:dyDescent="0.25">
      <c r="F8778" s="18"/>
      <c r="G8778" s="18"/>
      <c r="H8778" s="252"/>
      <c r="I8778" s="18"/>
      <c r="J8778" s="18"/>
    </row>
    <row r="8779" spans="6:10" x14ac:dyDescent="0.25">
      <c r="F8779" s="18"/>
      <c r="G8779" s="18"/>
      <c r="H8779" s="252"/>
      <c r="I8779" s="18"/>
      <c r="J8779" s="18"/>
    </row>
    <row r="8780" spans="6:10" x14ac:dyDescent="0.25">
      <c r="F8780" s="18"/>
      <c r="G8780" s="18"/>
      <c r="H8780" s="252"/>
      <c r="I8780" s="18"/>
      <c r="J8780" s="18"/>
    </row>
    <row r="8781" spans="6:10" x14ac:dyDescent="0.25">
      <c r="F8781" s="18"/>
      <c r="G8781" s="18"/>
      <c r="H8781" s="252"/>
      <c r="I8781" s="18"/>
      <c r="J8781" s="18"/>
    </row>
    <row r="8782" spans="6:10" x14ac:dyDescent="0.25">
      <c r="F8782" s="18"/>
      <c r="G8782" s="18"/>
      <c r="H8782" s="252"/>
      <c r="I8782" s="18"/>
      <c r="J8782" s="18"/>
    </row>
    <row r="8783" spans="6:10" x14ac:dyDescent="0.25">
      <c r="F8783" s="18"/>
      <c r="G8783" s="18"/>
      <c r="H8783" s="252"/>
      <c r="I8783" s="18"/>
      <c r="J8783" s="18"/>
    </row>
    <row r="8784" spans="6:10" x14ac:dyDescent="0.25">
      <c r="F8784" s="18"/>
      <c r="G8784" s="18"/>
      <c r="H8784" s="252"/>
      <c r="I8784" s="18"/>
      <c r="J8784" s="18"/>
    </row>
    <row r="8785" spans="6:10" x14ac:dyDescent="0.25">
      <c r="F8785" s="18"/>
      <c r="G8785" s="18"/>
      <c r="H8785" s="252"/>
      <c r="I8785" s="18"/>
      <c r="J8785" s="18"/>
    </row>
    <row r="8786" spans="6:10" x14ac:dyDescent="0.25">
      <c r="F8786" s="18"/>
      <c r="G8786" s="18"/>
      <c r="H8786" s="252"/>
      <c r="I8786" s="18"/>
      <c r="J8786" s="18"/>
    </row>
    <row r="8787" spans="6:10" x14ac:dyDescent="0.25">
      <c r="F8787" s="18"/>
      <c r="G8787" s="18"/>
      <c r="H8787" s="252"/>
      <c r="I8787" s="18"/>
      <c r="J8787" s="18"/>
    </row>
    <row r="8788" spans="6:10" x14ac:dyDescent="0.25">
      <c r="F8788" s="18"/>
      <c r="G8788" s="18"/>
      <c r="H8788" s="252"/>
      <c r="I8788" s="18"/>
      <c r="J8788" s="18"/>
    </row>
    <row r="8789" spans="6:10" x14ac:dyDescent="0.25">
      <c r="F8789" s="18"/>
      <c r="G8789" s="18"/>
      <c r="H8789" s="252"/>
      <c r="I8789" s="18"/>
      <c r="J8789" s="18"/>
    </row>
    <row r="8790" spans="6:10" x14ac:dyDescent="0.25">
      <c r="F8790" s="18"/>
      <c r="G8790" s="18"/>
      <c r="H8790" s="252"/>
      <c r="I8790" s="18"/>
      <c r="J8790" s="18"/>
    </row>
    <row r="8791" spans="6:10" x14ac:dyDescent="0.25">
      <c r="F8791" s="18"/>
      <c r="G8791" s="18"/>
      <c r="H8791" s="252"/>
      <c r="I8791" s="18"/>
      <c r="J8791" s="18"/>
    </row>
    <row r="8792" spans="6:10" x14ac:dyDescent="0.25">
      <c r="F8792" s="18"/>
      <c r="G8792" s="18"/>
      <c r="H8792" s="252"/>
      <c r="I8792" s="18"/>
      <c r="J8792" s="18"/>
    </row>
    <row r="8793" spans="6:10" x14ac:dyDescent="0.25">
      <c r="F8793" s="18"/>
      <c r="G8793" s="18"/>
      <c r="H8793" s="252"/>
      <c r="I8793" s="18"/>
      <c r="J8793" s="18"/>
    </row>
    <row r="8794" spans="6:10" x14ac:dyDescent="0.25">
      <c r="F8794" s="18"/>
      <c r="G8794" s="18"/>
      <c r="H8794" s="252"/>
      <c r="I8794" s="18"/>
      <c r="J8794" s="18"/>
    </row>
    <row r="8795" spans="6:10" x14ac:dyDescent="0.25">
      <c r="F8795" s="18"/>
      <c r="G8795" s="18"/>
      <c r="H8795" s="252"/>
      <c r="I8795" s="18"/>
      <c r="J8795" s="18"/>
    </row>
    <row r="8796" spans="6:10" x14ac:dyDescent="0.25">
      <c r="F8796" s="18"/>
      <c r="G8796" s="18"/>
      <c r="H8796" s="252"/>
      <c r="I8796" s="18"/>
      <c r="J8796" s="18"/>
    </row>
    <row r="8797" spans="6:10" x14ac:dyDescent="0.25">
      <c r="F8797" s="18"/>
      <c r="G8797" s="18"/>
      <c r="H8797" s="252"/>
      <c r="I8797" s="18"/>
      <c r="J8797" s="18"/>
    </row>
    <row r="8798" spans="6:10" x14ac:dyDescent="0.25">
      <c r="F8798" s="18"/>
      <c r="G8798" s="18"/>
      <c r="H8798" s="252"/>
      <c r="I8798" s="18"/>
      <c r="J8798" s="18"/>
    </row>
    <row r="8799" spans="6:10" x14ac:dyDescent="0.25">
      <c r="F8799" s="18"/>
      <c r="G8799" s="18"/>
      <c r="H8799" s="252"/>
      <c r="I8799" s="18"/>
      <c r="J8799" s="18"/>
    </row>
    <row r="8800" spans="6:10" x14ac:dyDescent="0.25">
      <c r="F8800" s="18"/>
      <c r="G8800" s="18"/>
      <c r="H8800" s="252"/>
      <c r="I8800" s="18"/>
      <c r="J8800" s="18"/>
    </row>
    <row r="8801" spans="6:10" x14ac:dyDescent="0.25">
      <c r="F8801" s="18"/>
      <c r="G8801" s="18"/>
      <c r="H8801" s="252"/>
      <c r="I8801" s="18"/>
      <c r="J8801" s="18"/>
    </row>
    <row r="8802" spans="6:10" x14ac:dyDescent="0.25">
      <c r="F8802" s="18"/>
      <c r="G8802" s="18"/>
      <c r="H8802" s="252"/>
      <c r="I8802" s="18"/>
      <c r="J8802" s="18"/>
    </row>
    <row r="8803" spans="6:10" x14ac:dyDescent="0.25">
      <c r="F8803" s="18"/>
      <c r="G8803" s="18"/>
      <c r="H8803" s="252"/>
      <c r="I8803" s="18"/>
      <c r="J8803" s="18"/>
    </row>
    <row r="8804" spans="6:10" x14ac:dyDescent="0.25">
      <c r="F8804" s="18"/>
      <c r="G8804" s="18"/>
      <c r="H8804" s="252"/>
      <c r="I8804" s="18"/>
      <c r="J8804" s="18"/>
    </row>
    <row r="8805" spans="6:10" x14ac:dyDescent="0.25">
      <c r="F8805" s="18"/>
      <c r="G8805" s="18"/>
      <c r="H8805" s="252"/>
      <c r="I8805" s="18"/>
      <c r="J8805" s="18"/>
    </row>
    <row r="8806" spans="6:10" x14ac:dyDescent="0.25">
      <c r="F8806" s="18"/>
      <c r="G8806" s="18"/>
      <c r="H8806" s="252"/>
      <c r="I8806" s="18"/>
      <c r="J8806" s="18"/>
    </row>
    <row r="8807" spans="6:10" x14ac:dyDescent="0.25">
      <c r="F8807" s="18"/>
      <c r="G8807" s="18"/>
      <c r="H8807" s="252"/>
      <c r="I8807" s="18"/>
      <c r="J8807" s="18"/>
    </row>
    <row r="8808" spans="6:10" x14ac:dyDescent="0.25">
      <c r="F8808" s="18"/>
      <c r="G8808" s="18"/>
      <c r="H8808" s="252"/>
      <c r="I8808" s="18"/>
      <c r="J8808" s="18"/>
    </row>
    <row r="8809" spans="6:10" x14ac:dyDescent="0.25">
      <c r="F8809" s="18"/>
      <c r="G8809" s="18"/>
      <c r="H8809" s="252"/>
      <c r="I8809" s="18"/>
      <c r="J8809" s="18"/>
    </row>
    <row r="8810" spans="6:10" x14ac:dyDescent="0.25">
      <c r="F8810" s="18"/>
      <c r="G8810" s="18"/>
      <c r="H8810" s="252"/>
      <c r="I8810" s="18"/>
      <c r="J8810" s="18"/>
    </row>
    <row r="8811" spans="6:10" x14ac:dyDescent="0.25">
      <c r="F8811" s="18"/>
      <c r="G8811" s="18"/>
      <c r="H8811" s="252"/>
      <c r="I8811" s="18"/>
      <c r="J8811" s="18"/>
    </row>
    <row r="8812" spans="6:10" x14ac:dyDescent="0.25">
      <c r="F8812" s="18"/>
      <c r="G8812" s="18"/>
      <c r="H8812" s="252"/>
      <c r="I8812" s="18"/>
      <c r="J8812" s="18"/>
    </row>
    <row r="8813" spans="6:10" x14ac:dyDescent="0.25">
      <c r="F8813" s="18"/>
      <c r="G8813" s="18"/>
      <c r="H8813" s="252"/>
      <c r="I8813" s="18"/>
      <c r="J8813" s="18"/>
    </row>
    <row r="8814" spans="6:10" x14ac:dyDescent="0.25">
      <c r="F8814" s="18"/>
      <c r="G8814" s="18"/>
      <c r="H8814" s="252"/>
      <c r="I8814" s="18"/>
      <c r="J8814" s="18"/>
    </row>
    <row r="8815" spans="6:10" x14ac:dyDescent="0.25">
      <c r="F8815" s="18"/>
      <c r="G8815" s="18"/>
      <c r="H8815" s="252"/>
      <c r="I8815" s="18"/>
      <c r="J8815" s="18"/>
    </row>
    <row r="8816" spans="6:10" x14ac:dyDescent="0.25">
      <c r="F8816" s="18"/>
      <c r="G8816" s="18"/>
      <c r="H8816" s="252"/>
      <c r="I8816" s="18"/>
      <c r="J8816" s="18"/>
    </row>
    <row r="8817" spans="6:10" x14ac:dyDescent="0.25">
      <c r="F8817" s="18"/>
      <c r="G8817" s="18"/>
      <c r="H8817" s="252"/>
      <c r="I8817" s="18"/>
      <c r="J8817" s="18"/>
    </row>
    <row r="8818" spans="6:10" x14ac:dyDescent="0.25">
      <c r="F8818" s="18"/>
      <c r="G8818" s="18"/>
      <c r="H8818" s="252"/>
      <c r="I8818" s="18"/>
      <c r="J8818" s="18"/>
    </row>
    <row r="8819" spans="6:10" x14ac:dyDescent="0.25">
      <c r="F8819" s="18"/>
      <c r="G8819" s="18"/>
      <c r="H8819" s="252"/>
      <c r="I8819" s="18"/>
      <c r="J8819" s="18"/>
    </row>
    <row r="8820" spans="6:10" x14ac:dyDescent="0.25">
      <c r="F8820" s="18"/>
      <c r="G8820" s="18"/>
      <c r="H8820" s="252"/>
      <c r="I8820" s="18"/>
      <c r="J8820" s="18"/>
    </row>
    <row r="8821" spans="6:10" x14ac:dyDescent="0.25">
      <c r="F8821" s="18"/>
      <c r="G8821" s="18"/>
      <c r="H8821" s="252"/>
      <c r="I8821" s="18"/>
      <c r="J8821" s="18"/>
    </row>
    <row r="8822" spans="6:10" x14ac:dyDescent="0.25">
      <c r="F8822" s="18"/>
      <c r="G8822" s="18"/>
      <c r="H8822" s="252"/>
      <c r="I8822" s="18"/>
      <c r="J8822" s="18"/>
    </row>
    <row r="8823" spans="6:10" x14ac:dyDescent="0.25">
      <c r="F8823" s="18"/>
      <c r="G8823" s="18"/>
      <c r="H8823" s="252"/>
      <c r="I8823" s="18"/>
      <c r="J8823" s="18"/>
    </row>
    <row r="8824" spans="6:10" x14ac:dyDescent="0.25">
      <c r="F8824" s="18"/>
      <c r="G8824" s="18"/>
      <c r="H8824" s="252"/>
      <c r="I8824" s="18"/>
      <c r="J8824" s="18"/>
    </row>
    <row r="8825" spans="6:10" x14ac:dyDescent="0.25">
      <c r="F8825" s="18"/>
      <c r="G8825" s="18"/>
      <c r="H8825" s="252"/>
      <c r="I8825" s="18"/>
      <c r="J8825" s="18"/>
    </row>
    <row r="8826" spans="6:10" x14ac:dyDescent="0.25">
      <c r="F8826" s="18"/>
      <c r="G8826" s="18"/>
      <c r="H8826" s="252"/>
      <c r="I8826" s="18"/>
      <c r="J8826" s="18"/>
    </row>
    <row r="8827" spans="6:10" x14ac:dyDescent="0.25">
      <c r="F8827" s="18"/>
      <c r="G8827" s="18"/>
      <c r="H8827" s="252"/>
      <c r="I8827" s="18"/>
      <c r="J8827" s="18"/>
    </row>
    <row r="8828" spans="6:10" x14ac:dyDescent="0.25">
      <c r="F8828" s="18"/>
      <c r="G8828" s="18"/>
      <c r="H8828" s="252"/>
      <c r="I8828" s="18"/>
      <c r="J8828" s="18"/>
    </row>
    <row r="8829" spans="6:10" x14ac:dyDescent="0.25">
      <c r="F8829" s="18"/>
      <c r="G8829" s="18"/>
      <c r="H8829" s="252"/>
      <c r="I8829" s="18"/>
      <c r="J8829" s="18"/>
    </row>
    <row r="8830" spans="6:10" x14ac:dyDescent="0.25">
      <c r="F8830" s="18"/>
      <c r="G8830" s="18"/>
      <c r="H8830" s="252"/>
      <c r="I8830" s="18"/>
      <c r="J8830" s="18"/>
    </row>
    <row r="8831" spans="6:10" x14ac:dyDescent="0.25">
      <c r="F8831" s="18"/>
      <c r="G8831" s="18"/>
      <c r="H8831" s="252"/>
      <c r="I8831" s="18"/>
      <c r="J8831" s="18"/>
    </row>
    <row r="8832" spans="6:10" x14ac:dyDescent="0.25">
      <c r="F8832" s="18"/>
      <c r="G8832" s="18"/>
      <c r="H8832" s="252"/>
      <c r="I8832" s="18"/>
      <c r="J8832" s="18"/>
    </row>
    <row r="8833" spans="6:10" x14ac:dyDescent="0.25">
      <c r="F8833" s="18"/>
      <c r="G8833" s="18"/>
      <c r="H8833" s="252"/>
      <c r="I8833" s="18"/>
      <c r="J8833" s="18"/>
    </row>
    <row r="8834" spans="6:10" x14ac:dyDescent="0.25">
      <c r="F8834" s="18"/>
      <c r="G8834" s="18"/>
      <c r="H8834" s="252"/>
      <c r="I8834" s="18"/>
      <c r="J8834" s="18"/>
    </row>
    <row r="8835" spans="6:10" x14ac:dyDescent="0.25">
      <c r="F8835" s="18"/>
      <c r="G8835" s="18"/>
      <c r="H8835" s="252"/>
      <c r="I8835" s="18"/>
      <c r="J8835" s="18"/>
    </row>
    <row r="8836" spans="6:10" x14ac:dyDescent="0.25">
      <c r="F8836" s="18"/>
      <c r="G8836" s="18"/>
      <c r="H8836" s="252"/>
      <c r="I8836" s="18"/>
      <c r="J8836" s="18"/>
    </row>
    <row r="8837" spans="6:10" x14ac:dyDescent="0.25">
      <c r="F8837" s="18"/>
      <c r="G8837" s="18"/>
      <c r="H8837" s="252"/>
      <c r="I8837" s="18"/>
      <c r="J8837" s="18"/>
    </row>
    <row r="8838" spans="6:10" x14ac:dyDescent="0.25">
      <c r="F8838" s="18"/>
      <c r="G8838" s="18"/>
      <c r="H8838" s="252"/>
      <c r="I8838" s="18"/>
      <c r="J8838" s="18"/>
    </row>
    <row r="8839" spans="6:10" x14ac:dyDescent="0.25">
      <c r="F8839" s="18"/>
      <c r="G8839" s="18"/>
      <c r="H8839" s="252"/>
      <c r="I8839" s="18"/>
      <c r="J8839" s="18"/>
    </row>
    <row r="8840" spans="6:10" x14ac:dyDescent="0.25">
      <c r="F8840" s="18"/>
      <c r="G8840" s="18"/>
      <c r="H8840" s="252"/>
      <c r="I8840" s="18"/>
      <c r="J8840" s="18"/>
    </row>
    <row r="8841" spans="6:10" x14ac:dyDescent="0.25">
      <c r="F8841" s="18"/>
      <c r="G8841" s="18"/>
      <c r="H8841" s="252"/>
      <c r="I8841" s="18"/>
      <c r="J8841" s="18"/>
    </row>
    <row r="8842" spans="6:10" x14ac:dyDescent="0.25">
      <c r="F8842" s="18"/>
      <c r="G8842" s="18"/>
      <c r="H8842" s="252"/>
      <c r="I8842" s="18"/>
      <c r="J8842" s="18"/>
    </row>
    <row r="8843" spans="6:10" x14ac:dyDescent="0.25">
      <c r="F8843" s="18"/>
      <c r="G8843" s="18"/>
      <c r="H8843" s="252"/>
      <c r="I8843" s="18"/>
      <c r="J8843" s="18"/>
    </row>
    <row r="8844" spans="6:10" x14ac:dyDescent="0.25">
      <c r="F8844" s="18"/>
      <c r="G8844" s="18"/>
      <c r="H8844" s="252"/>
      <c r="I8844" s="18"/>
      <c r="J8844" s="18"/>
    </row>
    <row r="8845" spans="6:10" x14ac:dyDescent="0.25">
      <c r="F8845" s="18"/>
      <c r="G8845" s="18"/>
      <c r="H8845" s="252"/>
      <c r="I8845" s="18"/>
      <c r="J8845" s="18"/>
    </row>
    <row r="8846" spans="6:10" x14ac:dyDescent="0.25">
      <c r="F8846" s="18"/>
      <c r="G8846" s="18"/>
      <c r="H8846" s="252"/>
      <c r="I8846" s="18"/>
      <c r="J8846" s="18"/>
    </row>
    <row r="8847" spans="6:10" x14ac:dyDescent="0.25">
      <c r="F8847" s="18"/>
      <c r="G8847" s="18"/>
      <c r="H8847" s="252"/>
      <c r="I8847" s="18"/>
      <c r="J8847" s="18"/>
    </row>
    <row r="8848" spans="6:10" x14ac:dyDescent="0.25">
      <c r="F8848" s="18"/>
      <c r="G8848" s="18"/>
      <c r="H8848" s="252"/>
      <c r="I8848" s="18"/>
      <c r="J8848" s="18"/>
    </row>
    <row r="8849" spans="6:10" x14ac:dyDescent="0.25">
      <c r="F8849" s="18"/>
      <c r="G8849" s="18"/>
      <c r="H8849" s="252"/>
      <c r="I8849" s="18"/>
      <c r="J8849" s="18"/>
    </row>
    <row r="8850" spans="6:10" x14ac:dyDescent="0.25">
      <c r="F8850" s="18"/>
      <c r="G8850" s="18"/>
      <c r="H8850" s="252"/>
      <c r="I8850" s="18"/>
      <c r="J8850" s="18"/>
    </row>
    <row r="8851" spans="6:10" x14ac:dyDescent="0.25">
      <c r="F8851" s="18"/>
      <c r="G8851" s="18"/>
      <c r="H8851" s="252"/>
      <c r="I8851" s="18"/>
      <c r="J8851" s="18"/>
    </row>
    <row r="8852" spans="6:10" x14ac:dyDescent="0.25">
      <c r="F8852" s="18"/>
      <c r="G8852" s="18"/>
      <c r="H8852" s="252"/>
      <c r="I8852" s="18"/>
      <c r="J8852" s="18"/>
    </row>
    <row r="8853" spans="6:10" x14ac:dyDescent="0.25">
      <c r="F8853" s="18"/>
      <c r="G8853" s="18"/>
      <c r="H8853" s="252"/>
      <c r="I8853" s="18"/>
      <c r="J8853" s="18"/>
    </row>
    <row r="8854" spans="6:10" x14ac:dyDescent="0.25">
      <c r="F8854" s="18"/>
      <c r="G8854" s="18"/>
      <c r="H8854" s="252"/>
      <c r="I8854" s="18"/>
      <c r="J8854" s="18"/>
    </row>
    <row r="8855" spans="6:10" x14ac:dyDescent="0.25">
      <c r="F8855" s="18"/>
      <c r="G8855" s="18"/>
      <c r="H8855" s="252"/>
      <c r="I8855" s="18"/>
      <c r="J8855" s="18"/>
    </row>
    <row r="8856" spans="6:10" x14ac:dyDescent="0.25">
      <c r="F8856" s="18"/>
      <c r="G8856" s="18"/>
      <c r="H8856" s="252"/>
      <c r="I8856" s="18"/>
      <c r="J8856" s="18"/>
    </row>
    <row r="8857" spans="6:10" x14ac:dyDescent="0.25">
      <c r="F8857" s="18"/>
      <c r="G8857" s="18"/>
      <c r="H8857" s="252"/>
      <c r="I8857" s="18"/>
      <c r="J8857" s="18"/>
    </row>
    <row r="8858" spans="6:10" x14ac:dyDescent="0.25">
      <c r="F8858" s="18"/>
      <c r="G8858" s="18"/>
      <c r="H8858" s="252"/>
      <c r="I8858" s="18"/>
      <c r="J8858" s="18"/>
    </row>
    <row r="8859" spans="6:10" x14ac:dyDescent="0.25">
      <c r="F8859" s="18"/>
      <c r="G8859" s="18"/>
      <c r="H8859" s="252"/>
      <c r="I8859" s="18"/>
      <c r="J8859" s="18"/>
    </row>
    <row r="8860" spans="6:10" x14ac:dyDescent="0.25">
      <c r="F8860" s="18"/>
      <c r="G8860" s="18"/>
      <c r="H8860" s="252"/>
      <c r="I8860" s="18"/>
      <c r="J8860" s="18"/>
    </row>
    <row r="8861" spans="6:10" x14ac:dyDescent="0.25">
      <c r="F8861" s="18"/>
      <c r="G8861" s="18"/>
      <c r="H8861" s="252"/>
      <c r="I8861" s="18"/>
      <c r="J8861" s="18"/>
    </row>
    <row r="8862" spans="6:10" x14ac:dyDescent="0.25">
      <c r="F8862" s="18"/>
      <c r="G8862" s="18"/>
      <c r="H8862" s="252"/>
      <c r="I8862" s="18"/>
      <c r="J8862" s="18"/>
    </row>
    <row r="8863" spans="6:10" x14ac:dyDescent="0.25">
      <c r="F8863" s="18"/>
      <c r="G8863" s="18"/>
      <c r="H8863" s="252"/>
      <c r="I8863" s="18"/>
      <c r="J8863" s="18"/>
    </row>
    <row r="8864" spans="6:10" x14ac:dyDescent="0.25">
      <c r="F8864" s="18"/>
      <c r="G8864" s="18"/>
      <c r="H8864" s="252"/>
      <c r="I8864" s="18"/>
      <c r="J8864" s="18"/>
    </row>
    <row r="8865" spans="6:10" x14ac:dyDescent="0.25">
      <c r="F8865" s="18"/>
      <c r="G8865" s="18"/>
      <c r="H8865" s="252"/>
      <c r="I8865" s="18"/>
      <c r="J8865" s="18"/>
    </row>
    <row r="8866" spans="6:10" x14ac:dyDescent="0.25">
      <c r="F8866" s="18"/>
      <c r="G8866" s="18"/>
      <c r="H8866" s="252"/>
      <c r="I8866" s="18"/>
      <c r="J8866" s="18"/>
    </row>
    <row r="8867" spans="6:10" x14ac:dyDescent="0.25">
      <c r="F8867" s="18"/>
      <c r="G8867" s="18"/>
      <c r="H8867" s="252"/>
      <c r="I8867" s="18"/>
      <c r="J8867" s="18"/>
    </row>
    <row r="8868" spans="6:10" x14ac:dyDescent="0.25">
      <c r="F8868" s="18"/>
      <c r="G8868" s="18"/>
      <c r="H8868" s="252"/>
      <c r="I8868" s="18"/>
      <c r="J8868" s="18"/>
    </row>
    <row r="8869" spans="6:10" x14ac:dyDescent="0.25">
      <c r="F8869" s="18"/>
      <c r="G8869" s="18"/>
      <c r="H8869" s="252"/>
      <c r="I8869" s="18"/>
      <c r="J8869" s="18"/>
    </row>
    <row r="8870" spans="6:10" x14ac:dyDescent="0.25">
      <c r="F8870" s="18"/>
      <c r="G8870" s="18"/>
      <c r="H8870" s="252"/>
      <c r="I8870" s="18"/>
      <c r="J8870" s="18"/>
    </row>
    <row r="8871" spans="6:10" x14ac:dyDescent="0.25">
      <c r="F8871" s="18"/>
      <c r="G8871" s="18"/>
      <c r="H8871" s="252"/>
      <c r="I8871" s="18"/>
      <c r="J8871" s="18"/>
    </row>
    <row r="8872" spans="6:10" x14ac:dyDescent="0.25">
      <c r="F8872" s="18"/>
      <c r="G8872" s="18"/>
      <c r="H8872" s="252"/>
      <c r="I8872" s="18"/>
      <c r="J8872" s="18"/>
    </row>
    <row r="8873" spans="6:10" x14ac:dyDescent="0.25">
      <c r="F8873" s="18"/>
      <c r="G8873" s="18"/>
      <c r="H8873" s="252"/>
      <c r="I8873" s="18"/>
      <c r="J8873" s="18"/>
    </row>
    <row r="8874" spans="6:10" x14ac:dyDescent="0.25">
      <c r="F8874" s="18"/>
      <c r="G8874" s="18"/>
      <c r="H8874" s="252"/>
      <c r="I8874" s="18"/>
      <c r="J8874" s="18"/>
    </row>
    <row r="8875" spans="6:10" x14ac:dyDescent="0.25">
      <c r="F8875" s="18"/>
      <c r="G8875" s="18"/>
      <c r="H8875" s="252"/>
      <c r="I8875" s="18"/>
      <c r="J8875" s="18"/>
    </row>
    <row r="8876" spans="6:10" x14ac:dyDescent="0.25">
      <c r="F8876" s="18"/>
      <c r="G8876" s="18"/>
      <c r="H8876" s="252"/>
      <c r="I8876" s="18"/>
      <c r="J8876" s="18"/>
    </row>
    <row r="8877" spans="6:10" x14ac:dyDescent="0.25">
      <c r="F8877" s="18"/>
      <c r="G8877" s="18"/>
      <c r="H8877" s="252"/>
      <c r="I8877" s="18"/>
      <c r="J8877" s="18"/>
    </row>
    <row r="8878" spans="6:10" x14ac:dyDescent="0.25">
      <c r="F8878" s="18"/>
      <c r="G8878" s="18"/>
      <c r="H8878" s="252"/>
      <c r="I8878" s="18"/>
      <c r="J8878" s="18"/>
    </row>
    <row r="8879" spans="6:10" x14ac:dyDescent="0.25">
      <c r="F8879" s="18"/>
      <c r="G8879" s="18"/>
      <c r="H8879" s="252"/>
      <c r="I8879" s="18"/>
      <c r="J8879" s="18"/>
    </row>
    <row r="8880" spans="6:10" x14ac:dyDescent="0.25">
      <c r="F8880" s="18"/>
      <c r="G8880" s="18"/>
      <c r="H8880" s="252"/>
      <c r="I8880" s="18"/>
      <c r="J8880" s="18"/>
    </row>
    <row r="8881" spans="6:10" x14ac:dyDescent="0.25">
      <c r="F8881" s="18"/>
      <c r="G8881" s="18"/>
      <c r="H8881" s="252"/>
      <c r="I8881" s="18"/>
      <c r="J8881" s="18"/>
    </row>
    <row r="8882" spans="6:10" x14ac:dyDescent="0.25">
      <c r="F8882" s="18"/>
      <c r="G8882" s="18"/>
      <c r="H8882" s="252"/>
      <c r="I8882" s="18"/>
      <c r="J8882" s="18"/>
    </row>
    <row r="8883" spans="6:10" x14ac:dyDescent="0.25">
      <c r="F8883" s="18"/>
      <c r="G8883" s="18"/>
      <c r="H8883" s="252"/>
      <c r="I8883" s="18"/>
      <c r="J8883" s="18"/>
    </row>
    <row r="8884" spans="6:10" x14ac:dyDescent="0.25">
      <c r="F8884" s="18"/>
      <c r="G8884" s="18"/>
      <c r="H8884" s="252"/>
      <c r="I8884" s="18"/>
      <c r="J8884" s="18"/>
    </row>
    <row r="8885" spans="6:10" x14ac:dyDescent="0.25">
      <c r="F8885" s="18"/>
      <c r="G8885" s="18"/>
      <c r="H8885" s="252"/>
      <c r="I8885" s="18"/>
      <c r="J8885" s="18"/>
    </row>
    <row r="8886" spans="6:10" x14ac:dyDescent="0.25">
      <c r="F8886" s="18"/>
      <c r="G8886" s="18"/>
      <c r="H8886" s="252"/>
      <c r="I8886" s="18"/>
      <c r="J8886" s="18"/>
    </row>
    <row r="8887" spans="6:10" x14ac:dyDescent="0.25">
      <c r="F8887" s="18"/>
      <c r="G8887" s="18"/>
      <c r="H8887" s="252"/>
      <c r="I8887" s="18"/>
      <c r="J8887" s="18"/>
    </row>
    <row r="8888" spans="6:10" x14ac:dyDescent="0.25">
      <c r="F8888" s="18"/>
      <c r="G8888" s="18"/>
      <c r="H8888" s="252"/>
      <c r="I8888" s="18"/>
      <c r="J8888" s="18"/>
    </row>
    <row r="8889" spans="6:10" x14ac:dyDescent="0.25">
      <c r="F8889" s="18"/>
      <c r="G8889" s="18"/>
      <c r="H8889" s="252"/>
      <c r="I8889" s="18"/>
      <c r="J8889" s="18"/>
    </row>
    <row r="8890" spans="6:10" x14ac:dyDescent="0.25">
      <c r="F8890" s="18"/>
      <c r="G8890" s="18"/>
      <c r="H8890" s="252"/>
      <c r="I8890" s="18"/>
      <c r="J8890" s="18"/>
    </row>
    <row r="8891" spans="6:10" x14ac:dyDescent="0.25">
      <c r="F8891" s="18"/>
      <c r="G8891" s="18"/>
      <c r="H8891" s="252"/>
      <c r="I8891" s="18"/>
      <c r="J8891" s="18"/>
    </row>
    <row r="8892" spans="6:10" x14ac:dyDescent="0.25">
      <c r="F8892" s="18"/>
      <c r="G8892" s="18"/>
      <c r="H8892" s="252"/>
      <c r="I8892" s="18"/>
      <c r="J8892" s="18"/>
    </row>
    <row r="8893" spans="6:10" x14ac:dyDescent="0.25">
      <c r="F8893" s="18"/>
      <c r="G8893" s="18"/>
      <c r="H8893" s="252"/>
      <c r="I8893" s="18"/>
      <c r="J8893" s="18"/>
    </row>
    <row r="8894" spans="6:10" x14ac:dyDescent="0.25">
      <c r="F8894" s="18"/>
      <c r="G8894" s="18"/>
      <c r="H8894" s="252"/>
      <c r="I8894" s="18"/>
      <c r="J8894" s="18"/>
    </row>
    <row r="8895" spans="6:10" x14ac:dyDescent="0.25">
      <c r="F8895" s="18"/>
      <c r="G8895" s="18"/>
      <c r="H8895" s="252"/>
      <c r="I8895" s="18"/>
      <c r="J8895" s="18"/>
    </row>
    <row r="8896" spans="6:10" x14ac:dyDescent="0.25">
      <c r="F8896" s="18"/>
      <c r="G8896" s="18"/>
      <c r="H8896" s="252"/>
      <c r="I8896" s="18"/>
      <c r="J8896" s="18"/>
    </row>
    <row r="8897" spans="6:10" x14ac:dyDescent="0.25">
      <c r="F8897" s="18"/>
      <c r="G8897" s="18"/>
      <c r="H8897" s="252"/>
      <c r="I8897" s="18"/>
      <c r="J8897" s="18"/>
    </row>
    <row r="8898" spans="6:10" x14ac:dyDescent="0.25">
      <c r="F8898" s="18"/>
      <c r="G8898" s="18"/>
      <c r="H8898" s="252"/>
      <c r="I8898" s="18"/>
      <c r="J8898" s="18"/>
    </row>
    <row r="8899" spans="6:10" x14ac:dyDescent="0.25">
      <c r="F8899" s="18"/>
      <c r="G8899" s="18"/>
      <c r="H8899" s="252"/>
      <c r="I8899" s="18"/>
      <c r="J8899" s="18"/>
    </row>
    <row r="8900" spans="6:10" x14ac:dyDescent="0.25">
      <c r="F8900" s="18"/>
      <c r="G8900" s="18"/>
      <c r="H8900" s="252"/>
      <c r="I8900" s="18"/>
      <c r="J8900" s="18"/>
    </row>
    <row r="8901" spans="6:10" x14ac:dyDescent="0.25">
      <c r="F8901" s="18"/>
      <c r="G8901" s="18"/>
      <c r="H8901" s="252"/>
      <c r="I8901" s="18"/>
      <c r="J8901" s="18"/>
    </row>
    <row r="8902" spans="6:10" x14ac:dyDescent="0.25">
      <c r="F8902" s="18"/>
      <c r="G8902" s="18"/>
      <c r="H8902" s="252"/>
      <c r="I8902" s="18"/>
      <c r="J8902" s="18"/>
    </row>
    <row r="8903" spans="6:10" x14ac:dyDescent="0.25">
      <c r="F8903" s="18"/>
      <c r="G8903" s="18"/>
      <c r="H8903" s="252"/>
      <c r="I8903" s="18"/>
      <c r="J8903" s="18"/>
    </row>
    <row r="8904" spans="6:10" x14ac:dyDescent="0.25">
      <c r="F8904" s="18"/>
      <c r="G8904" s="18"/>
      <c r="H8904" s="252"/>
      <c r="I8904" s="18"/>
      <c r="J8904" s="18"/>
    </row>
    <row r="8905" spans="6:10" x14ac:dyDescent="0.25">
      <c r="F8905" s="18"/>
      <c r="G8905" s="18"/>
      <c r="H8905" s="252"/>
      <c r="I8905" s="18"/>
      <c r="J8905" s="18"/>
    </row>
    <row r="8906" spans="6:10" x14ac:dyDescent="0.25">
      <c r="F8906" s="18"/>
      <c r="G8906" s="18"/>
      <c r="H8906" s="252"/>
      <c r="I8906" s="18"/>
      <c r="J8906" s="18"/>
    </row>
    <row r="8907" spans="6:10" x14ac:dyDescent="0.25">
      <c r="F8907" s="18"/>
      <c r="G8907" s="18"/>
      <c r="H8907" s="252"/>
      <c r="I8907" s="18"/>
      <c r="J8907" s="18"/>
    </row>
    <row r="8908" spans="6:10" x14ac:dyDescent="0.25">
      <c r="F8908" s="18"/>
      <c r="G8908" s="18"/>
      <c r="H8908" s="252"/>
      <c r="I8908" s="18"/>
      <c r="J8908" s="18"/>
    </row>
    <row r="8909" spans="6:10" x14ac:dyDescent="0.25">
      <c r="F8909" s="18"/>
      <c r="G8909" s="18"/>
      <c r="H8909" s="252"/>
      <c r="I8909" s="18"/>
      <c r="J8909" s="18"/>
    </row>
    <row r="8910" spans="6:10" x14ac:dyDescent="0.25">
      <c r="F8910" s="18"/>
      <c r="G8910" s="18"/>
      <c r="H8910" s="252"/>
      <c r="I8910" s="18"/>
      <c r="J8910" s="18"/>
    </row>
    <row r="8911" spans="6:10" x14ac:dyDescent="0.25">
      <c r="F8911" s="18"/>
      <c r="G8911" s="18"/>
      <c r="H8911" s="252"/>
      <c r="I8911" s="18"/>
      <c r="J8911" s="18"/>
    </row>
    <row r="8912" spans="6:10" x14ac:dyDescent="0.25">
      <c r="F8912" s="18"/>
      <c r="G8912" s="18"/>
      <c r="H8912" s="252"/>
      <c r="I8912" s="18"/>
      <c r="J8912" s="18"/>
    </row>
    <row r="8913" spans="6:10" x14ac:dyDescent="0.25">
      <c r="F8913" s="18"/>
      <c r="G8913" s="18"/>
      <c r="H8913" s="252"/>
      <c r="I8913" s="18"/>
      <c r="J8913" s="18"/>
    </row>
    <row r="8914" spans="6:10" x14ac:dyDescent="0.25">
      <c r="F8914" s="18"/>
      <c r="G8914" s="18"/>
      <c r="H8914" s="252"/>
      <c r="I8914" s="18"/>
      <c r="J8914" s="18"/>
    </row>
    <row r="8915" spans="6:10" x14ac:dyDescent="0.25">
      <c r="F8915" s="18"/>
      <c r="G8915" s="18"/>
      <c r="H8915" s="252"/>
      <c r="I8915" s="18"/>
      <c r="J8915" s="18"/>
    </row>
    <row r="8916" spans="6:10" x14ac:dyDescent="0.25">
      <c r="F8916" s="18"/>
      <c r="G8916" s="18"/>
      <c r="H8916" s="252"/>
      <c r="I8916" s="18"/>
      <c r="J8916" s="18"/>
    </row>
    <row r="8917" spans="6:10" x14ac:dyDescent="0.25">
      <c r="F8917" s="18"/>
      <c r="G8917" s="18"/>
      <c r="H8917" s="252"/>
      <c r="I8917" s="18"/>
      <c r="J8917" s="18"/>
    </row>
    <row r="8918" spans="6:10" x14ac:dyDescent="0.25">
      <c r="F8918" s="18"/>
      <c r="G8918" s="18"/>
      <c r="H8918" s="252"/>
      <c r="I8918" s="18"/>
      <c r="J8918" s="18"/>
    </row>
    <row r="8919" spans="6:10" x14ac:dyDescent="0.25">
      <c r="F8919" s="18"/>
      <c r="G8919" s="18"/>
      <c r="H8919" s="252"/>
      <c r="I8919" s="18"/>
      <c r="J8919" s="18"/>
    </row>
    <row r="8920" spans="6:10" x14ac:dyDescent="0.25">
      <c r="F8920" s="18"/>
      <c r="G8920" s="18"/>
      <c r="H8920" s="252"/>
      <c r="I8920" s="18"/>
      <c r="J8920" s="18"/>
    </row>
    <row r="8921" spans="6:10" x14ac:dyDescent="0.25">
      <c r="F8921" s="18"/>
      <c r="G8921" s="18"/>
      <c r="H8921" s="252"/>
      <c r="I8921" s="18"/>
      <c r="J8921" s="18"/>
    </row>
    <row r="8922" spans="6:10" x14ac:dyDescent="0.25">
      <c r="F8922" s="18"/>
      <c r="G8922" s="18"/>
      <c r="H8922" s="252"/>
      <c r="I8922" s="18"/>
      <c r="J8922" s="18"/>
    </row>
    <row r="8923" spans="6:10" x14ac:dyDescent="0.25">
      <c r="F8923" s="18"/>
      <c r="G8923" s="18"/>
      <c r="H8923" s="252"/>
      <c r="I8923" s="18"/>
      <c r="J8923" s="18"/>
    </row>
    <row r="8924" spans="6:10" x14ac:dyDescent="0.25">
      <c r="F8924" s="18"/>
      <c r="G8924" s="18"/>
      <c r="H8924" s="252"/>
      <c r="I8924" s="18"/>
      <c r="J8924" s="18"/>
    </row>
    <row r="8925" spans="6:10" x14ac:dyDescent="0.25">
      <c r="F8925" s="18"/>
      <c r="G8925" s="18"/>
      <c r="H8925" s="252"/>
      <c r="I8925" s="18"/>
      <c r="J8925" s="18"/>
    </row>
    <row r="8926" spans="6:10" x14ac:dyDescent="0.25">
      <c r="F8926" s="18"/>
      <c r="G8926" s="18"/>
      <c r="H8926" s="252"/>
      <c r="I8926" s="18"/>
      <c r="J8926" s="18"/>
    </row>
    <row r="8927" spans="6:10" x14ac:dyDescent="0.25">
      <c r="F8927" s="18"/>
      <c r="G8927" s="18"/>
      <c r="H8927" s="252"/>
      <c r="I8927" s="18"/>
      <c r="J8927" s="18"/>
    </row>
    <row r="8928" spans="6:10" x14ac:dyDescent="0.25">
      <c r="F8928" s="18"/>
      <c r="G8928" s="18"/>
      <c r="H8928" s="252"/>
      <c r="I8928" s="18"/>
      <c r="J8928" s="18"/>
    </row>
    <row r="8929" spans="6:10" x14ac:dyDescent="0.25">
      <c r="F8929" s="18"/>
      <c r="G8929" s="18"/>
      <c r="H8929" s="252"/>
      <c r="I8929" s="18"/>
      <c r="J8929" s="18"/>
    </row>
    <row r="8930" spans="6:10" x14ac:dyDescent="0.25">
      <c r="F8930" s="18"/>
      <c r="G8930" s="18"/>
      <c r="H8930" s="252"/>
      <c r="I8930" s="18"/>
      <c r="J8930" s="18"/>
    </row>
    <row r="8931" spans="6:10" x14ac:dyDescent="0.25">
      <c r="F8931" s="18"/>
      <c r="G8931" s="18"/>
      <c r="H8931" s="252"/>
      <c r="I8931" s="18"/>
      <c r="J8931" s="18"/>
    </row>
    <row r="8932" spans="6:10" x14ac:dyDescent="0.25">
      <c r="F8932" s="18"/>
      <c r="G8932" s="18"/>
      <c r="H8932" s="252"/>
      <c r="I8932" s="18"/>
      <c r="J8932" s="18"/>
    </row>
    <row r="8933" spans="6:10" x14ac:dyDescent="0.25">
      <c r="F8933" s="18"/>
      <c r="G8933" s="18"/>
      <c r="H8933" s="252"/>
      <c r="I8933" s="18"/>
      <c r="J8933" s="18"/>
    </row>
    <row r="8934" spans="6:10" x14ac:dyDescent="0.25">
      <c r="F8934" s="18"/>
      <c r="G8934" s="18"/>
      <c r="H8934" s="252"/>
      <c r="I8934" s="18"/>
      <c r="J8934" s="18"/>
    </row>
    <row r="8935" spans="6:10" x14ac:dyDescent="0.25">
      <c r="F8935" s="18"/>
      <c r="G8935" s="18"/>
      <c r="H8935" s="252"/>
      <c r="I8935" s="18"/>
      <c r="J8935" s="18"/>
    </row>
    <row r="8936" spans="6:10" x14ac:dyDescent="0.25">
      <c r="F8936" s="18"/>
      <c r="G8936" s="18"/>
      <c r="H8936" s="252"/>
      <c r="I8936" s="18"/>
      <c r="J8936" s="18"/>
    </row>
    <row r="8937" spans="6:10" x14ac:dyDescent="0.25">
      <c r="F8937" s="18"/>
      <c r="G8937" s="18"/>
      <c r="H8937" s="252"/>
      <c r="I8937" s="18"/>
      <c r="J8937" s="18"/>
    </row>
    <row r="8938" spans="6:10" x14ac:dyDescent="0.25">
      <c r="F8938" s="18"/>
      <c r="G8938" s="18"/>
      <c r="H8938" s="252"/>
      <c r="I8938" s="18"/>
      <c r="J8938" s="18"/>
    </row>
    <row r="8939" spans="6:10" x14ac:dyDescent="0.25">
      <c r="F8939" s="18"/>
      <c r="G8939" s="18"/>
      <c r="H8939" s="252"/>
      <c r="I8939" s="18"/>
      <c r="J8939" s="18"/>
    </row>
    <row r="8940" spans="6:10" x14ac:dyDescent="0.25">
      <c r="F8940" s="18"/>
      <c r="G8940" s="18"/>
      <c r="H8940" s="252"/>
      <c r="I8940" s="18"/>
      <c r="J8940" s="18"/>
    </row>
    <row r="8941" spans="6:10" x14ac:dyDescent="0.25">
      <c r="F8941" s="18"/>
      <c r="G8941" s="18"/>
      <c r="H8941" s="252"/>
      <c r="I8941" s="18"/>
      <c r="J8941" s="18"/>
    </row>
    <row r="8942" spans="6:10" x14ac:dyDescent="0.25">
      <c r="F8942" s="18"/>
      <c r="G8942" s="18"/>
      <c r="H8942" s="252"/>
      <c r="I8942" s="18"/>
      <c r="J8942" s="18"/>
    </row>
    <row r="8943" spans="6:10" x14ac:dyDescent="0.25">
      <c r="F8943" s="18"/>
      <c r="G8943" s="18"/>
      <c r="H8943" s="252"/>
      <c r="I8943" s="18"/>
      <c r="J8943" s="18"/>
    </row>
    <row r="8944" spans="6:10" x14ac:dyDescent="0.25">
      <c r="F8944" s="18"/>
      <c r="G8944" s="18"/>
      <c r="H8944" s="252"/>
      <c r="I8944" s="18"/>
      <c r="J8944" s="18"/>
    </row>
    <row r="8945" spans="6:10" x14ac:dyDescent="0.25">
      <c r="F8945" s="18"/>
      <c r="G8945" s="18"/>
      <c r="H8945" s="252"/>
      <c r="I8945" s="18"/>
      <c r="J8945" s="18"/>
    </row>
    <row r="8946" spans="6:10" x14ac:dyDescent="0.25">
      <c r="F8946" s="18"/>
      <c r="G8946" s="18"/>
      <c r="H8946" s="252"/>
      <c r="I8946" s="18"/>
      <c r="J8946" s="18"/>
    </row>
    <row r="8947" spans="6:10" x14ac:dyDescent="0.25">
      <c r="F8947" s="18"/>
      <c r="G8947" s="18"/>
      <c r="H8947" s="252"/>
      <c r="I8947" s="18"/>
      <c r="J8947" s="18"/>
    </row>
    <row r="8948" spans="6:10" x14ac:dyDescent="0.25">
      <c r="F8948" s="18"/>
      <c r="G8948" s="18"/>
      <c r="H8948" s="252"/>
      <c r="I8948" s="18"/>
      <c r="J8948" s="18"/>
    </row>
    <row r="8949" spans="6:10" x14ac:dyDescent="0.25">
      <c r="F8949" s="18"/>
      <c r="G8949" s="18"/>
      <c r="H8949" s="252"/>
      <c r="I8949" s="18"/>
      <c r="J8949" s="18"/>
    </row>
    <row r="8950" spans="6:10" x14ac:dyDescent="0.25">
      <c r="F8950" s="18"/>
      <c r="G8950" s="18"/>
      <c r="H8950" s="252"/>
      <c r="I8950" s="18"/>
      <c r="J8950" s="18"/>
    </row>
    <row r="8951" spans="6:10" x14ac:dyDescent="0.25">
      <c r="F8951" s="18"/>
      <c r="G8951" s="18"/>
      <c r="H8951" s="252"/>
      <c r="I8951" s="18"/>
      <c r="J8951" s="18"/>
    </row>
    <row r="8952" spans="6:10" x14ac:dyDescent="0.25">
      <c r="F8952" s="18"/>
      <c r="G8952" s="18"/>
      <c r="H8952" s="252"/>
      <c r="I8952" s="18"/>
      <c r="J8952" s="18"/>
    </row>
    <row r="8953" spans="6:10" x14ac:dyDescent="0.25">
      <c r="F8953" s="18"/>
      <c r="G8953" s="18"/>
      <c r="H8953" s="252"/>
      <c r="I8953" s="18"/>
      <c r="J8953" s="18"/>
    </row>
    <row r="8954" spans="6:10" x14ac:dyDescent="0.25">
      <c r="F8954" s="18"/>
      <c r="G8954" s="18"/>
      <c r="H8954" s="252"/>
      <c r="I8954" s="18"/>
      <c r="J8954" s="18"/>
    </row>
    <row r="8955" spans="6:10" x14ac:dyDescent="0.25">
      <c r="F8955" s="18"/>
      <c r="G8955" s="18"/>
      <c r="H8955" s="252"/>
      <c r="I8955" s="18"/>
      <c r="J8955" s="18"/>
    </row>
    <row r="8956" spans="6:10" x14ac:dyDescent="0.25">
      <c r="F8956" s="18"/>
      <c r="G8956" s="18"/>
      <c r="H8956" s="252"/>
      <c r="I8956" s="18"/>
      <c r="J8956" s="18"/>
    </row>
    <row r="8957" spans="6:10" x14ac:dyDescent="0.25">
      <c r="F8957" s="18"/>
      <c r="G8957" s="18"/>
      <c r="H8957" s="252"/>
      <c r="I8957" s="18"/>
      <c r="J8957" s="18"/>
    </row>
    <row r="8958" spans="6:10" x14ac:dyDescent="0.25">
      <c r="F8958" s="18"/>
      <c r="G8958" s="18"/>
      <c r="H8958" s="252"/>
      <c r="I8958" s="18"/>
      <c r="J8958" s="18"/>
    </row>
    <row r="8959" spans="6:10" x14ac:dyDescent="0.25">
      <c r="F8959" s="18"/>
      <c r="G8959" s="18"/>
      <c r="H8959" s="252"/>
      <c r="I8959" s="18"/>
      <c r="J8959" s="18"/>
    </row>
    <row r="8960" spans="6:10" x14ac:dyDescent="0.25">
      <c r="F8960" s="18"/>
      <c r="G8960" s="18"/>
      <c r="H8960" s="252"/>
      <c r="I8960" s="18"/>
      <c r="J8960" s="18"/>
    </row>
    <row r="8961" spans="6:10" x14ac:dyDescent="0.25">
      <c r="F8961" s="18"/>
      <c r="G8961" s="18"/>
      <c r="H8961" s="252"/>
      <c r="I8961" s="18"/>
      <c r="J8961" s="18"/>
    </row>
    <row r="8962" spans="6:10" x14ac:dyDescent="0.25">
      <c r="F8962" s="18"/>
      <c r="G8962" s="18"/>
      <c r="H8962" s="252"/>
      <c r="I8962" s="18"/>
      <c r="J8962" s="18"/>
    </row>
    <row r="8963" spans="6:10" x14ac:dyDescent="0.25">
      <c r="F8963" s="18"/>
      <c r="G8963" s="18"/>
      <c r="H8963" s="252"/>
      <c r="I8963" s="18"/>
      <c r="J8963" s="18"/>
    </row>
    <row r="8964" spans="6:10" x14ac:dyDescent="0.25">
      <c r="F8964" s="18"/>
      <c r="G8964" s="18"/>
      <c r="H8964" s="252"/>
      <c r="I8964" s="18"/>
      <c r="J8964" s="18"/>
    </row>
    <row r="8965" spans="6:10" x14ac:dyDescent="0.25">
      <c r="F8965" s="18"/>
      <c r="G8965" s="18"/>
      <c r="H8965" s="252"/>
      <c r="I8965" s="18"/>
      <c r="J8965" s="18"/>
    </row>
    <row r="8966" spans="6:10" x14ac:dyDescent="0.25">
      <c r="F8966" s="18"/>
      <c r="G8966" s="18"/>
      <c r="H8966" s="252"/>
      <c r="I8966" s="18"/>
      <c r="J8966" s="18"/>
    </row>
    <row r="8967" spans="6:10" x14ac:dyDescent="0.25">
      <c r="F8967" s="18"/>
      <c r="G8967" s="18"/>
      <c r="H8967" s="252"/>
      <c r="I8967" s="18"/>
      <c r="J8967" s="18"/>
    </row>
    <row r="8968" spans="6:10" x14ac:dyDescent="0.25">
      <c r="F8968" s="18"/>
      <c r="G8968" s="18"/>
      <c r="H8968" s="252"/>
      <c r="I8968" s="18"/>
      <c r="J8968" s="18"/>
    </row>
    <row r="8969" spans="6:10" x14ac:dyDescent="0.25">
      <c r="F8969" s="18"/>
      <c r="G8969" s="18"/>
      <c r="H8969" s="252"/>
      <c r="I8969" s="18"/>
      <c r="J8969" s="18"/>
    </row>
    <row r="8970" spans="6:10" x14ac:dyDescent="0.25">
      <c r="F8970" s="18"/>
      <c r="G8970" s="18"/>
      <c r="H8970" s="252"/>
      <c r="I8970" s="18"/>
      <c r="J8970" s="18"/>
    </row>
    <row r="8971" spans="6:10" x14ac:dyDescent="0.25">
      <c r="F8971" s="18"/>
      <c r="G8971" s="18"/>
      <c r="H8971" s="252"/>
      <c r="I8971" s="18"/>
      <c r="J8971" s="18"/>
    </row>
    <row r="8972" spans="6:10" x14ac:dyDescent="0.25">
      <c r="F8972" s="18"/>
      <c r="G8972" s="18"/>
      <c r="H8972" s="252"/>
      <c r="I8972" s="18"/>
      <c r="J8972" s="18"/>
    </row>
    <row r="8973" spans="6:10" x14ac:dyDescent="0.25">
      <c r="F8973" s="18"/>
      <c r="G8973" s="18"/>
      <c r="H8973" s="252"/>
      <c r="I8973" s="18"/>
      <c r="J8973" s="18"/>
    </row>
    <row r="8974" spans="6:10" x14ac:dyDescent="0.25">
      <c r="F8974" s="18"/>
      <c r="G8974" s="18"/>
      <c r="H8974" s="252"/>
      <c r="I8974" s="18"/>
      <c r="J8974" s="18"/>
    </row>
    <row r="8975" spans="6:10" x14ac:dyDescent="0.25">
      <c r="F8975" s="18"/>
      <c r="G8975" s="18"/>
      <c r="H8975" s="252"/>
      <c r="I8975" s="18"/>
      <c r="J8975" s="18"/>
    </row>
    <row r="8976" spans="6:10" x14ac:dyDescent="0.25">
      <c r="F8976" s="18"/>
      <c r="G8976" s="18"/>
      <c r="H8976" s="252"/>
      <c r="I8976" s="18"/>
      <c r="J8976" s="18"/>
    </row>
    <row r="8977" spans="6:10" x14ac:dyDescent="0.25">
      <c r="F8977" s="18"/>
      <c r="G8977" s="18"/>
      <c r="H8977" s="252"/>
      <c r="I8977" s="18"/>
      <c r="J8977" s="18"/>
    </row>
    <row r="8978" spans="6:10" x14ac:dyDescent="0.25">
      <c r="F8978" s="18"/>
      <c r="G8978" s="18"/>
      <c r="H8978" s="252"/>
      <c r="I8978" s="18"/>
      <c r="J8978" s="18"/>
    </row>
    <row r="8979" spans="6:10" x14ac:dyDescent="0.25">
      <c r="F8979" s="18"/>
      <c r="G8979" s="18"/>
      <c r="H8979" s="252"/>
      <c r="I8979" s="18"/>
      <c r="J8979" s="18"/>
    </row>
    <row r="8980" spans="6:10" x14ac:dyDescent="0.25">
      <c r="F8980" s="18"/>
      <c r="G8980" s="18"/>
      <c r="H8980" s="252"/>
      <c r="I8980" s="18"/>
      <c r="J8980" s="18"/>
    </row>
    <row r="8981" spans="6:10" x14ac:dyDescent="0.25">
      <c r="F8981" s="18"/>
      <c r="G8981" s="18"/>
      <c r="H8981" s="252"/>
      <c r="I8981" s="18"/>
      <c r="J8981" s="18"/>
    </row>
    <row r="8982" spans="6:10" x14ac:dyDescent="0.25">
      <c r="F8982" s="18"/>
      <c r="G8982" s="18"/>
      <c r="H8982" s="252"/>
      <c r="I8982" s="18"/>
      <c r="J8982" s="18"/>
    </row>
    <row r="8983" spans="6:10" x14ac:dyDescent="0.25">
      <c r="F8983" s="18"/>
      <c r="G8983" s="18"/>
      <c r="H8983" s="252"/>
      <c r="I8983" s="18"/>
      <c r="J8983" s="18"/>
    </row>
    <row r="8984" spans="6:10" x14ac:dyDescent="0.25">
      <c r="F8984" s="18"/>
      <c r="G8984" s="18"/>
      <c r="H8984" s="252"/>
      <c r="I8984" s="18"/>
      <c r="J8984" s="18"/>
    </row>
    <row r="8985" spans="6:10" x14ac:dyDescent="0.25">
      <c r="F8985" s="18"/>
      <c r="G8985" s="18"/>
      <c r="H8985" s="252"/>
      <c r="I8985" s="18"/>
      <c r="J8985" s="18"/>
    </row>
    <row r="8986" spans="6:10" x14ac:dyDescent="0.25">
      <c r="F8986" s="18"/>
      <c r="G8986" s="18"/>
      <c r="H8986" s="252"/>
      <c r="I8986" s="18"/>
      <c r="J8986" s="18"/>
    </row>
    <row r="8987" spans="6:10" x14ac:dyDescent="0.25">
      <c r="F8987" s="18"/>
      <c r="G8987" s="18"/>
      <c r="H8987" s="252"/>
      <c r="I8987" s="18"/>
      <c r="J8987" s="18"/>
    </row>
    <row r="8988" spans="6:10" x14ac:dyDescent="0.25">
      <c r="F8988" s="18"/>
      <c r="G8988" s="18"/>
      <c r="H8988" s="252"/>
      <c r="I8988" s="18"/>
      <c r="J8988" s="18"/>
    </row>
    <row r="8989" spans="6:10" x14ac:dyDescent="0.25">
      <c r="F8989" s="18"/>
      <c r="G8989" s="18"/>
      <c r="H8989" s="252"/>
      <c r="I8989" s="18"/>
      <c r="J8989" s="18"/>
    </row>
    <row r="8990" spans="6:10" x14ac:dyDescent="0.25">
      <c r="F8990" s="18"/>
      <c r="G8990" s="18"/>
      <c r="H8990" s="252"/>
      <c r="I8990" s="18"/>
      <c r="J8990" s="18"/>
    </row>
    <row r="8991" spans="6:10" x14ac:dyDescent="0.25">
      <c r="F8991" s="18"/>
      <c r="G8991" s="18"/>
      <c r="H8991" s="252"/>
      <c r="I8991" s="18"/>
      <c r="J8991" s="18"/>
    </row>
    <row r="8992" spans="6:10" x14ac:dyDescent="0.25">
      <c r="F8992" s="18"/>
      <c r="G8992" s="18"/>
      <c r="H8992" s="252"/>
      <c r="I8992" s="18"/>
      <c r="J8992" s="18"/>
    </row>
    <row r="8993" spans="6:10" x14ac:dyDescent="0.25">
      <c r="F8993" s="18"/>
      <c r="G8993" s="18"/>
      <c r="H8993" s="252"/>
      <c r="I8993" s="18"/>
      <c r="J8993" s="18"/>
    </row>
    <row r="8994" spans="6:10" x14ac:dyDescent="0.25">
      <c r="F8994" s="18"/>
      <c r="G8994" s="18"/>
      <c r="H8994" s="252"/>
      <c r="I8994" s="18"/>
      <c r="J8994" s="18"/>
    </row>
    <row r="8995" spans="6:10" x14ac:dyDescent="0.25">
      <c r="F8995" s="18"/>
      <c r="G8995" s="18"/>
      <c r="H8995" s="252"/>
      <c r="I8995" s="18"/>
      <c r="J8995" s="18"/>
    </row>
    <row r="8996" spans="6:10" x14ac:dyDescent="0.25">
      <c r="F8996" s="18"/>
      <c r="G8996" s="18"/>
      <c r="H8996" s="252"/>
      <c r="I8996" s="18"/>
      <c r="J8996" s="18"/>
    </row>
    <row r="8997" spans="6:10" x14ac:dyDescent="0.25">
      <c r="F8997" s="18"/>
      <c r="G8997" s="18"/>
      <c r="H8997" s="252"/>
      <c r="I8997" s="18"/>
      <c r="J8997" s="18"/>
    </row>
    <row r="8998" spans="6:10" x14ac:dyDescent="0.25">
      <c r="F8998" s="18"/>
      <c r="G8998" s="18"/>
      <c r="H8998" s="252"/>
      <c r="I8998" s="18"/>
      <c r="J8998" s="18"/>
    </row>
    <row r="8999" spans="6:10" x14ac:dyDescent="0.25">
      <c r="F8999" s="18"/>
      <c r="G8999" s="18"/>
      <c r="H8999" s="252"/>
      <c r="I8999" s="18"/>
      <c r="J8999" s="18"/>
    </row>
    <row r="9000" spans="6:10" x14ac:dyDescent="0.25">
      <c r="F9000" s="18"/>
      <c r="G9000" s="18"/>
      <c r="H9000" s="252"/>
      <c r="I9000" s="18"/>
      <c r="J9000" s="18"/>
    </row>
    <row r="9001" spans="6:10" x14ac:dyDescent="0.25">
      <c r="F9001" s="18"/>
      <c r="G9001" s="18"/>
      <c r="H9001" s="252"/>
      <c r="I9001" s="18"/>
      <c r="J9001" s="18"/>
    </row>
    <row r="9002" spans="6:10" x14ac:dyDescent="0.25">
      <c r="F9002" s="18"/>
      <c r="G9002" s="18"/>
      <c r="H9002" s="252"/>
      <c r="I9002" s="18"/>
      <c r="J9002" s="18"/>
    </row>
    <row r="9003" spans="6:10" x14ac:dyDescent="0.25">
      <c r="F9003" s="18"/>
      <c r="G9003" s="18"/>
      <c r="H9003" s="252"/>
      <c r="I9003" s="18"/>
      <c r="J9003" s="18"/>
    </row>
    <row r="9004" spans="6:10" x14ac:dyDescent="0.25">
      <c r="F9004" s="18"/>
      <c r="G9004" s="18"/>
      <c r="H9004" s="252"/>
      <c r="I9004" s="18"/>
      <c r="J9004" s="18"/>
    </row>
    <row r="9005" spans="6:10" x14ac:dyDescent="0.25">
      <c r="F9005" s="18"/>
      <c r="G9005" s="18"/>
      <c r="H9005" s="252"/>
      <c r="I9005" s="18"/>
      <c r="J9005" s="18"/>
    </row>
    <row r="9006" spans="6:10" x14ac:dyDescent="0.25">
      <c r="F9006" s="18"/>
      <c r="G9006" s="18"/>
      <c r="H9006" s="252"/>
      <c r="I9006" s="18"/>
      <c r="J9006" s="18"/>
    </row>
    <row r="9007" spans="6:10" x14ac:dyDescent="0.25">
      <c r="F9007" s="18"/>
      <c r="G9007" s="18"/>
      <c r="H9007" s="252"/>
      <c r="I9007" s="18"/>
      <c r="J9007" s="18"/>
    </row>
    <row r="9008" spans="6:10" x14ac:dyDescent="0.25">
      <c r="F9008" s="18"/>
      <c r="G9008" s="18"/>
      <c r="H9008" s="252"/>
      <c r="I9008" s="18"/>
      <c r="J9008" s="18"/>
    </row>
    <row r="9009" spans="6:10" x14ac:dyDescent="0.25">
      <c r="F9009" s="18"/>
      <c r="G9009" s="18"/>
      <c r="H9009" s="252"/>
      <c r="I9009" s="18"/>
      <c r="J9009" s="18"/>
    </row>
    <row r="9010" spans="6:10" x14ac:dyDescent="0.25">
      <c r="F9010" s="18"/>
      <c r="G9010" s="18"/>
      <c r="H9010" s="252"/>
      <c r="I9010" s="18"/>
      <c r="J9010" s="18"/>
    </row>
    <row r="9011" spans="6:10" x14ac:dyDescent="0.25">
      <c r="F9011" s="18"/>
      <c r="G9011" s="18"/>
      <c r="H9011" s="252"/>
      <c r="I9011" s="18"/>
      <c r="J9011" s="18"/>
    </row>
    <row r="9012" spans="6:10" x14ac:dyDescent="0.25">
      <c r="F9012" s="18"/>
      <c r="G9012" s="18"/>
      <c r="H9012" s="252"/>
      <c r="I9012" s="18"/>
      <c r="J9012" s="18"/>
    </row>
    <row r="9013" spans="6:10" x14ac:dyDescent="0.25">
      <c r="F9013" s="18"/>
      <c r="G9013" s="18"/>
      <c r="H9013" s="252"/>
      <c r="I9013" s="18"/>
      <c r="J9013" s="18"/>
    </row>
    <row r="9014" spans="6:10" x14ac:dyDescent="0.25">
      <c r="F9014" s="18"/>
      <c r="G9014" s="18"/>
      <c r="H9014" s="252"/>
      <c r="I9014" s="18"/>
      <c r="J9014" s="18"/>
    </row>
    <row r="9015" spans="6:10" x14ac:dyDescent="0.25">
      <c r="F9015" s="18"/>
      <c r="G9015" s="18"/>
      <c r="H9015" s="252"/>
      <c r="I9015" s="18"/>
      <c r="J9015" s="18"/>
    </row>
    <row r="9016" spans="6:10" x14ac:dyDescent="0.25">
      <c r="F9016" s="18"/>
      <c r="G9016" s="18"/>
      <c r="H9016" s="252"/>
      <c r="I9016" s="18"/>
      <c r="J9016" s="18"/>
    </row>
    <row r="9017" spans="6:10" x14ac:dyDescent="0.25">
      <c r="F9017" s="18"/>
      <c r="G9017" s="18"/>
      <c r="H9017" s="252"/>
      <c r="I9017" s="18"/>
      <c r="J9017" s="18"/>
    </row>
    <row r="9018" spans="6:10" x14ac:dyDescent="0.25">
      <c r="F9018" s="18"/>
      <c r="G9018" s="18"/>
      <c r="H9018" s="252"/>
      <c r="I9018" s="18"/>
      <c r="J9018" s="18"/>
    </row>
    <row r="9019" spans="6:10" x14ac:dyDescent="0.25">
      <c r="F9019" s="18"/>
      <c r="G9019" s="18"/>
      <c r="H9019" s="252"/>
      <c r="I9019" s="18"/>
      <c r="J9019" s="18"/>
    </row>
    <row r="9020" spans="6:10" x14ac:dyDescent="0.25">
      <c r="F9020" s="18"/>
      <c r="G9020" s="18"/>
      <c r="H9020" s="252"/>
      <c r="I9020" s="18"/>
      <c r="J9020" s="18"/>
    </row>
    <row r="9021" spans="6:10" x14ac:dyDescent="0.25">
      <c r="F9021" s="18"/>
      <c r="G9021" s="18"/>
      <c r="H9021" s="252"/>
      <c r="I9021" s="18"/>
      <c r="J9021" s="18"/>
    </row>
    <row r="9022" spans="6:10" x14ac:dyDescent="0.25">
      <c r="F9022" s="18"/>
      <c r="G9022" s="18"/>
      <c r="H9022" s="252"/>
      <c r="I9022" s="18"/>
      <c r="J9022" s="18"/>
    </row>
    <row r="9023" spans="6:10" x14ac:dyDescent="0.25">
      <c r="F9023" s="18"/>
      <c r="G9023" s="18"/>
      <c r="H9023" s="252"/>
      <c r="I9023" s="18"/>
      <c r="J9023" s="18"/>
    </row>
    <row r="9024" spans="6:10" x14ac:dyDescent="0.25">
      <c r="F9024" s="18"/>
      <c r="G9024" s="18"/>
      <c r="H9024" s="252"/>
      <c r="I9024" s="18"/>
      <c r="J9024" s="18"/>
    </row>
    <row r="9025" spans="6:10" x14ac:dyDescent="0.25">
      <c r="F9025" s="18"/>
      <c r="G9025" s="18"/>
      <c r="H9025" s="252"/>
      <c r="I9025" s="18"/>
      <c r="J9025" s="18"/>
    </row>
    <row r="9026" spans="6:10" x14ac:dyDescent="0.25">
      <c r="F9026" s="18"/>
      <c r="G9026" s="18"/>
      <c r="H9026" s="252"/>
      <c r="I9026" s="18"/>
      <c r="J9026" s="18"/>
    </row>
    <row r="9027" spans="6:10" x14ac:dyDescent="0.25">
      <c r="F9027" s="18"/>
      <c r="G9027" s="18"/>
      <c r="H9027" s="252"/>
      <c r="I9027" s="18"/>
      <c r="J9027" s="18"/>
    </row>
    <row r="9028" spans="6:10" x14ac:dyDescent="0.25">
      <c r="F9028" s="18"/>
      <c r="G9028" s="18"/>
      <c r="H9028" s="252"/>
      <c r="I9028" s="18"/>
      <c r="J9028" s="18"/>
    </row>
    <row r="9029" spans="6:10" x14ac:dyDescent="0.25">
      <c r="F9029" s="18"/>
      <c r="G9029" s="18"/>
      <c r="H9029" s="252"/>
      <c r="I9029" s="18"/>
      <c r="J9029" s="18"/>
    </row>
    <row r="9030" spans="6:10" x14ac:dyDescent="0.25">
      <c r="F9030" s="18"/>
      <c r="G9030" s="18"/>
      <c r="H9030" s="252"/>
      <c r="I9030" s="18"/>
      <c r="J9030" s="18"/>
    </row>
    <row r="9031" spans="6:10" x14ac:dyDescent="0.25">
      <c r="F9031" s="18"/>
      <c r="G9031" s="18"/>
      <c r="H9031" s="252"/>
      <c r="I9031" s="18"/>
      <c r="J9031" s="18"/>
    </row>
    <row r="9032" spans="6:10" x14ac:dyDescent="0.25">
      <c r="F9032" s="18"/>
      <c r="G9032" s="18"/>
      <c r="H9032" s="252"/>
      <c r="I9032" s="18"/>
      <c r="J9032" s="18"/>
    </row>
    <row r="9033" spans="6:10" x14ac:dyDescent="0.25">
      <c r="F9033" s="18"/>
      <c r="G9033" s="18"/>
      <c r="H9033" s="252"/>
      <c r="I9033" s="18"/>
      <c r="J9033" s="18"/>
    </row>
    <row r="9034" spans="6:10" x14ac:dyDescent="0.25">
      <c r="F9034" s="18"/>
      <c r="G9034" s="18"/>
      <c r="H9034" s="252"/>
      <c r="I9034" s="18"/>
      <c r="J9034" s="18"/>
    </row>
    <row r="9035" spans="6:10" x14ac:dyDescent="0.25">
      <c r="F9035" s="18"/>
      <c r="G9035" s="18"/>
      <c r="H9035" s="252"/>
      <c r="I9035" s="18"/>
      <c r="J9035" s="18"/>
    </row>
    <row r="9036" spans="6:10" x14ac:dyDescent="0.25">
      <c r="F9036" s="18"/>
      <c r="G9036" s="18"/>
      <c r="H9036" s="252"/>
      <c r="I9036" s="18"/>
      <c r="J9036" s="18"/>
    </row>
    <row r="9037" spans="6:10" x14ac:dyDescent="0.25">
      <c r="F9037" s="18"/>
      <c r="G9037" s="18"/>
      <c r="H9037" s="252"/>
      <c r="I9037" s="18"/>
      <c r="J9037" s="18"/>
    </row>
    <row r="9038" spans="6:10" x14ac:dyDescent="0.25">
      <c r="F9038" s="18"/>
      <c r="G9038" s="18"/>
      <c r="H9038" s="252"/>
      <c r="I9038" s="18"/>
      <c r="J9038" s="18"/>
    </row>
    <row r="9039" spans="6:10" x14ac:dyDescent="0.25">
      <c r="F9039" s="18"/>
      <c r="G9039" s="18"/>
      <c r="H9039" s="252"/>
      <c r="I9039" s="18"/>
      <c r="J9039" s="18"/>
    </row>
    <row r="9040" spans="6:10" x14ac:dyDescent="0.25">
      <c r="F9040" s="18"/>
      <c r="G9040" s="18"/>
      <c r="H9040" s="252"/>
      <c r="I9040" s="18"/>
      <c r="J9040" s="18"/>
    </row>
    <row r="9041" spans="6:10" x14ac:dyDescent="0.25">
      <c r="F9041" s="18"/>
      <c r="G9041" s="18"/>
      <c r="H9041" s="252"/>
      <c r="I9041" s="18"/>
      <c r="J9041" s="18"/>
    </row>
    <row r="9042" spans="6:10" x14ac:dyDescent="0.25">
      <c r="F9042" s="18"/>
      <c r="G9042" s="18"/>
      <c r="H9042" s="252"/>
      <c r="I9042" s="18"/>
      <c r="J9042" s="18"/>
    </row>
    <row r="9043" spans="6:10" x14ac:dyDescent="0.25">
      <c r="F9043" s="18"/>
      <c r="G9043" s="18"/>
      <c r="H9043" s="252"/>
      <c r="I9043" s="18"/>
      <c r="J9043" s="18"/>
    </row>
    <row r="9044" spans="6:10" x14ac:dyDescent="0.25">
      <c r="F9044" s="18"/>
      <c r="G9044" s="18"/>
      <c r="H9044" s="252"/>
      <c r="I9044" s="18"/>
      <c r="J9044" s="18"/>
    </row>
    <row r="9045" spans="6:10" x14ac:dyDescent="0.25">
      <c r="F9045" s="18"/>
      <c r="G9045" s="18"/>
      <c r="H9045" s="252"/>
      <c r="I9045" s="18"/>
      <c r="J9045" s="18"/>
    </row>
    <row r="9046" spans="6:10" x14ac:dyDescent="0.25">
      <c r="F9046" s="18"/>
      <c r="G9046" s="18"/>
      <c r="H9046" s="252"/>
      <c r="I9046" s="18"/>
      <c r="J9046" s="18"/>
    </row>
    <row r="9047" spans="6:10" x14ac:dyDescent="0.25">
      <c r="F9047" s="18"/>
      <c r="G9047" s="18"/>
      <c r="H9047" s="252"/>
      <c r="I9047" s="18"/>
      <c r="J9047" s="18"/>
    </row>
    <row r="9048" spans="6:10" x14ac:dyDescent="0.25">
      <c r="F9048" s="18"/>
      <c r="G9048" s="18"/>
      <c r="H9048" s="252"/>
      <c r="I9048" s="18"/>
      <c r="J9048" s="18"/>
    </row>
    <row r="9049" spans="6:10" x14ac:dyDescent="0.25">
      <c r="F9049" s="18"/>
      <c r="G9049" s="18"/>
      <c r="H9049" s="252"/>
      <c r="I9049" s="18"/>
      <c r="J9049" s="18"/>
    </row>
    <row r="9050" spans="6:10" x14ac:dyDescent="0.25">
      <c r="F9050" s="18"/>
      <c r="G9050" s="18"/>
      <c r="H9050" s="252"/>
      <c r="I9050" s="18"/>
      <c r="J9050" s="18"/>
    </row>
    <row r="9051" spans="6:10" x14ac:dyDescent="0.25">
      <c r="F9051" s="18"/>
      <c r="G9051" s="18"/>
      <c r="H9051" s="252"/>
      <c r="I9051" s="18"/>
      <c r="J9051" s="18"/>
    </row>
    <row r="9052" spans="6:10" x14ac:dyDescent="0.25">
      <c r="F9052" s="18"/>
      <c r="G9052" s="18"/>
      <c r="H9052" s="252"/>
      <c r="I9052" s="18"/>
      <c r="J9052" s="18"/>
    </row>
    <row r="9053" spans="6:10" x14ac:dyDescent="0.25">
      <c r="F9053" s="18"/>
      <c r="G9053" s="18"/>
      <c r="H9053" s="252"/>
      <c r="I9053" s="18"/>
      <c r="J9053" s="18"/>
    </row>
    <row r="9054" spans="6:10" x14ac:dyDescent="0.25">
      <c r="F9054" s="18"/>
      <c r="G9054" s="18"/>
      <c r="H9054" s="252"/>
      <c r="I9054" s="18"/>
      <c r="J9054" s="18"/>
    </row>
    <row r="9055" spans="6:10" x14ac:dyDescent="0.25">
      <c r="F9055" s="18"/>
      <c r="G9055" s="18"/>
      <c r="H9055" s="252"/>
      <c r="I9055" s="18"/>
      <c r="J9055" s="18"/>
    </row>
    <row r="9056" spans="6:10" x14ac:dyDescent="0.25">
      <c r="F9056" s="18"/>
      <c r="G9056" s="18"/>
      <c r="H9056" s="252"/>
      <c r="I9056" s="18"/>
      <c r="J9056" s="18"/>
    </row>
    <row r="9057" spans="6:10" x14ac:dyDescent="0.25">
      <c r="F9057" s="18"/>
      <c r="G9057" s="18"/>
      <c r="H9057" s="252"/>
      <c r="I9057" s="18"/>
      <c r="J9057" s="18"/>
    </row>
    <row r="9058" spans="6:10" x14ac:dyDescent="0.25">
      <c r="F9058" s="18"/>
      <c r="G9058" s="18"/>
      <c r="H9058" s="252"/>
      <c r="I9058" s="18"/>
      <c r="J9058" s="18"/>
    </row>
    <row r="9059" spans="6:10" x14ac:dyDescent="0.25">
      <c r="F9059" s="18"/>
      <c r="G9059" s="18"/>
      <c r="H9059" s="252"/>
      <c r="I9059" s="18"/>
      <c r="J9059" s="18"/>
    </row>
    <row r="9060" spans="6:10" x14ac:dyDescent="0.25">
      <c r="F9060" s="18"/>
      <c r="G9060" s="18"/>
      <c r="H9060" s="252"/>
      <c r="I9060" s="18"/>
      <c r="J9060" s="18"/>
    </row>
    <row r="9061" spans="6:10" x14ac:dyDescent="0.25">
      <c r="F9061" s="18"/>
      <c r="G9061" s="18"/>
      <c r="H9061" s="252"/>
      <c r="I9061" s="18"/>
      <c r="J9061" s="18"/>
    </row>
    <row r="9062" spans="6:10" x14ac:dyDescent="0.25">
      <c r="F9062" s="18"/>
      <c r="G9062" s="18"/>
      <c r="H9062" s="252"/>
      <c r="I9062" s="18"/>
      <c r="J9062" s="18"/>
    </row>
    <row r="9063" spans="6:10" x14ac:dyDescent="0.25">
      <c r="F9063" s="18"/>
      <c r="G9063" s="18"/>
      <c r="H9063" s="252"/>
      <c r="I9063" s="18"/>
      <c r="J9063" s="18"/>
    </row>
    <row r="9064" spans="6:10" x14ac:dyDescent="0.25">
      <c r="F9064" s="18"/>
      <c r="G9064" s="18"/>
      <c r="H9064" s="252"/>
      <c r="I9064" s="18"/>
      <c r="J9064" s="18"/>
    </row>
    <row r="9065" spans="6:10" x14ac:dyDescent="0.25">
      <c r="F9065" s="18"/>
      <c r="G9065" s="18"/>
      <c r="H9065" s="252"/>
      <c r="I9065" s="18"/>
      <c r="J9065" s="18"/>
    </row>
    <row r="9066" spans="6:10" x14ac:dyDescent="0.25">
      <c r="F9066" s="18"/>
      <c r="G9066" s="18"/>
      <c r="H9066" s="252"/>
      <c r="I9066" s="18"/>
      <c r="J9066" s="18"/>
    </row>
    <row r="9067" spans="6:10" x14ac:dyDescent="0.25">
      <c r="F9067" s="18"/>
      <c r="G9067" s="18"/>
      <c r="H9067" s="252"/>
      <c r="I9067" s="18"/>
      <c r="J9067" s="18"/>
    </row>
    <row r="9068" spans="6:10" x14ac:dyDescent="0.25">
      <c r="F9068" s="18"/>
      <c r="G9068" s="18"/>
      <c r="H9068" s="252"/>
      <c r="I9068" s="18"/>
      <c r="J9068" s="18"/>
    </row>
    <row r="9069" spans="6:10" x14ac:dyDescent="0.25">
      <c r="F9069" s="18"/>
      <c r="G9069" s="18"/>
      <c r="H9069" s="252"/>
      <c r="I9069" s="18"/>
      <c r="J9069" s="18"/>
    </row>
    <row r="9070" spans="6:10" x14ac:dyDescent="0.25">
      <c r="F9070" s="18"/>
      <c r="G9070" s="18"/>
      <c r="H9070" s="252"/>
      <c r="I9070" s="18"/>
      <c r="J9070" s="18"/>
    </row>
    <row r="9071" spans="6:10" x14ac:dyDescent="0.25">
      <c r="F9071" s="18"/>
      <c r="G9071" s="18"/>
      <c r="H9071" s="252"/>
      <c r="I9071" s="18"/>
      <c r="J9071" s="18"/>
    </row>
    <row r="9072" spans="6:10" x14ac:dyDescent="0.25">
      <c r="F9072" s="18"/>
      <c r="G9072" s="18"/>
      <c r="H9072" s="252"/>
      <c r="I9072" s="18"/>
      <c r="J9072" s="18"/>
    </row>
    <row r="9073" spans="6:10" x14ac:dyDescent="0.25">
      <c r="F9073" s="18"/>
      <c r="G9073" s="18"/>
      <c r="H9073" s="252"/>
      <c r="I9073" s="18"/>
      <c r="J9073" s="18"/>
    </row>
    <row r="9074" spans="6:10" x14ac:dyDescent="0.25">
      <c r="F9074" s="18"/>
      <c r="G9074" s="18"/>
      <c r="H9074" s="252"/>
      <c r="I9074" s="18"/>
      <c r="J9074" s="18"/>
    </row>
    <row r="9075" spans="6:10" x14ac:dyDescent="0.25">
      <c r="F9075" s="18"/>
      <c r="G9075" s="18"/>
      <c r="H9075" s="252"/>
      <c r="I9075" s="18"/>
      <c r="J9075" s="18"/>
    </row>
    <row r="9076" spans="6:10" x14ac:dyDescent="0.25">
      <c r="F9076" s="18"/>
      <c r="G9076" s="18"/>
      <c r="H9076" s="252"/>
      <c r="I9076" s="18"/>
      <c r="J9076" s="18"/>
    </row>
    <row r="9077" spans="6:10" x14ac:dyDescent="0.25">
      <c r="F9077" s="18"/>
      <c r="G9077" s="18"/>
      <c r="H9077" s="252"/>
      <c r="I9077" s="18"/>
      <c r="J9077" s="18"/>
    </row>
    <row r="9078" spans="6:10" x14ac:dyDescent="0.25">
      <c r="F9078" s="18"/>
      <c r="G9078" s="18"/>
      <c r="H9078" s="252"/>
      <c r="I9078" s="18"/>
      <c r="J9078" s="18"/>
    </row>
    <row r="9079" spans="6:10" x14ac:dyDescent="0.25">
      <c r="F9079" s="18"/>
      <c r="G9079" s="18"/>
      <c r="H9079" s="252"/>
      <c r="I9079" s="18"/>
      <c r="J9079" s="18"/>
    </row>
    <row r="9080" spans="6:10" x14ac:dyDescent="0.25">
      <c r="F9080" s="18"/>
      <c r="G9080" s="18"/>
      <c r="H9080" s="252"/>
      <c r="I9080" s="18"/>
      <c r="J9080" s="18"/>
    </row>
    <row r="9081" spans="6:10" x14ac:dyDescent="0.25">
      <c r="F9081" s="18"/>
      <c r="G9081" s="18"/>
      <c r="H9081" s="252"/>
      <c r="I9081" s="18"/>
      <c r="J9081" s="18"/>
    </row>
    <row r="9082" spans="6:10" x14ac:dyDescent="0.25">
      <c r="F9082" s="18"/>
      <c r="G9082" s="18"/>
      <c r="H9082" s="252"/>
      <c r="I9082" s="18"/>
      <c r="J9082" s="18"/>
    </row>
    <row r="9083" spans="6:10" x14ac:dyDescent="0.25">
      <c r="F9083" s="18"/>
      <c r="G9083" s="18"/>
      <c r="H9083" s="252"/>
      <c r="I9083" s="18"/>
      <c r="J9083" s="18"/>
    </row>
    <row r="9084" spans="6:10" x14ac:dyDescent="0.25">
      <c r="F9084" s="18"/>
      <c r="G9084" s="18"/>
      <c r="H9084" s="252"/>
      <c r="I9084" s="18"/>
      <c r="J9084" s="18"/>
    </row>
    <row r="9085" spans="6:10" x14ac:dyDescent="0.25">
      <c r="F9085" s="18"/>
      <c r="G9085" s="18"/>
      <c r="H9085" s="252"/>
      <c r="I9085" s="18"/>
      <c r="J9085" s="18"/>
    </row>
    <row r="9086" spans="6:10" x14ac:dyDescent="0.25">
      <c r="F9086" s="18"/>
      <c r="G9086" s="18"/>
      <c r="H9086" s="252"/>
      <c r="I9086" s="18"/>
      <c r="J9086" s="18"/>
    </row>
    <row r="9087" spans="6:10" x14ac:dyDescent="0.25">
      <c r="F9087" s="18"/>
      <c r="G9087" s="18"/>
      <c r="H9087" s="252"/>
      <c r="I9087" s="18"/>
      <c r="J9087" s="18"/>
    </row>
    <row r="9088" spans="6:10" x14ac:dyDescent="0.25">
      <c r="F9088" s="18"/>
      <c r="G9088" s="18"/>
      <c r="H9088" s="252"/>
      <c r="I9088" s="18"/>
      <c r="J9088" s="18"/>
    </row>
    <row r="9089" spans="6:10" x14ac:dyDescent="0.25">
      <c r="F9089" s="18"/>
      <c r="G9089" s="18"/>
      <c r="H9089" s="252"/>
      <c r="I9089" s="18"/>
      <c r="J9089" s="18"/>
    </row>
    <row r="9090" spans="6:10" x14ac:dyDescent="0.25">
      <c r="F9090" s="18"/>
      <c r="G9090" s="18"/>
      <c r="H9090" s="252"/>
      <c r="I9090" s="18"/>
      <c r="J9090" s="18"/>
    </row>
    <row r="9091" spans="6:10" x14ac:dyDescent="0.25">
      <c r="F9091" s="18"/>
      <c r="G9091" s="18"/>
      <c r="H9091" s="252"/>
      <c r="I9091" s="18"/>
      <c r="J9091" s="18"/>
    </row>
    <row r="9092" spans="6:10" x14ac:dyDescent="0.25">
      <c r="F9092" s="18"/>
      <c r="G9092" s="18"/>
      <c r="H9092" s="252"/>
      <c r="I9092" s="18"/>
      <c r="J9092" s="18"/>
    </row>
    <row r="9093" spans="6:10" x14ac:dyDescent="0.25">
      <c r="F9093" s="18"/>
      <c r="G9093" s="18"/>
      <c r="H9093" s="252"/>
      <c r="I9093" s="18"/>
      <c r="J9093" s="18"/>
    </row>
    <row r="9094" spans="6:10" x14ac:dyDescent="0.25">
      <c r="F9094" s="18"/>
      <c r="G9094" s="18"/>
      <c r="H9094" s="252"/>
      <c r="I9094" s="18"/>
      <c r="J9094" s="18"/>
    </row>
    <row r="9095" spans="6:10" x14ac:dyDescent="0.25">
      <c r="F9095" s="18"/>
      <c r="G9095" s="18"/>
      <c r="H9095" s="252"/>
      <c r="I9095" s="18"/>
      <c r="J9095" s="18"/>
    </row>
    <row r="9096" spans="6:10" x14ac:dyDescent="0.25">
      <c r="F9096" s="18"/>
      <c r="G9096" s="18"/>
      <c r="H9096" s="252"/>
      <c r="I9096" s="18"/>
      <c r="J9096" s="18"/>
    </row>
    <row r="9097" spans="6:10" x14ac:dyDescent="0.25">
      <c r="F9097" s="18"/>
      <c r="G9097" s="18"/>
      <c r="H9097" s="252"/>
      <c r="I9097" s="18"/>
      <c r="J9097" s="18"/>
    </row>
    <row r="9098" spans="6:10" x14ac:dyDescent="0.25">
      <c r="F9098" s="18"/>
      <c r="G9098" s="18"/>
      <c r="H9098" s="252"/>
      <c r="I9098" s="18"/>
      <c r="J9098" s="18"/>
    </row>
    <row r="9099" spans="6:10" x14ac:dyDescent="0.25">
      <c r="F9099" s="18"/>
      <c r="G9099" s="18"/>
      <c r="H9099" s="252"/>
      <c r="I9099" s="18"/>
      <c r="J9099" s="18"/>
    </row>
    <row r="9100" spans="6:10" x14ac:dyDescent="0.25">
      <c r="F9100" s="18"/>
      <c r="G9100" s="18"/>
      <c r="H9100" s="252"/>
      <c r="I9100" s="18"/>
      <c r="J9100" s="18"/>
    </row>
    <row r="9101" spans="6:10" x14ac:dyDescent="0.25">
      <c r="F9101" s="18"/>
      <c r="G9101" s="18"/>
      <c r="H9101" s="252"/>
      <c r="I9101" s="18"/>
      <c r="J9101" s="18"/>
    </row>
    <row r="9102" spans="6:10" x14ac:dyDescent="0.25">
      <c r="F9102" s="18"/>
      <c r="G9102" s="18"/>
      <c r="H9102" s="252"/>
      <c r="I9102" s="18"/>
      <c r="J9102" s="18"/>
    </row>
    <row r="9103" spans="6:10" x14ac:dyDescent="0.25">
      <c r="F9103" s="18"/>
      <c r="G9103" s="18"/>
      <c r="H9103" s="252"/>
      <c r="I9103" s="18"/>
      <c r="J9103" s="18"/>
    </row>
    <row r="9104" spans="6:10" x14ac:dyDescent="0.25">
      <c r="F9104" s="18"/>
      <c r="G9104" s="18"/>
      <c r="H9104" s="252"/>
      <c r="I9104" s="18"/>
      <c r="J9104" s="18"/>
    </row>
    <row r="9105" spans="6:10" x14ac:dyDescent="0.25">
      <c r="F9105" s="18"/>
      <c r="G9105" s="18"/>
      <c r="H9105" s="252"/>
      <c r="I9105" s="18"/>
      <c r="J9105" s="18"/>
    </row>
    <row r="9106" spans="6:10" x14ac:dyDescent="0.25">
      <c r="F9106" s="18"/>
      <c r="G9106" s="18"/>
      <c r="H9106" s="252"/>
      <c r="I9106" s="18"/>
      <c r="J9106" s="18"/>
    </row>
    <row r="9107" spans="6:10" x14ac:dyDescent="0.25">
      <c r="F9107" s="18"/>
      <c r="G9107" s="18"/>
      <c r="H9107" s="252"/>
      <c r="I9107" s="18"/>
      <c r="J9107" s="18"/>
    </row>
    <row r="9108" spans="6:10" x14ac:dyDescent="0.25">
      <c r="F9108" s="18"/>
      <c r="G9108" s="18"/>
      <c r="H9108" s="252"/>
      <c r="I9108" s="18"/>
      <c r="J9108" s="18"/>
    </row>
    <row r="9109" spans="6:10" x14ac:dyDescent="0.25">
      <c r="F9109" s="18"/>
      <c r="G9109" s="18"/>
      <c r="H9109" s="252"/>
      <c r="I9109" s="18"/>
      <c r="J9109" s="18"/>
    </row>
    <row r="9110" spans="6:10" x14ac:dyDescent="0.25">
      <c r="F9110" s="18"/>
      <c r="G9110" s="18"/>
      <c r="H9110" s="252"/>
      <c r="I9110" s="18"/>
      <c r="J9110" s="18"/>
    </row>
    <row r="9111" spans="6:10" x14ac:dyDescent="0.25">
      <c r="F9111" s="18"/>
      <c r="G9111" s="18"/>
      <c r="H9111" s="252"/>
      <c r="I9111" s="18"/>
      <c r="J9111" s="18"/>
    </row>
    <row r="9112" spans="6:10" x14ac:dyDescent="0.25">
      <c r="F9112" s="18"/>
      <c r="G9112" s="18"/>
      <c r="H9112" s="252"/>
      <c r="I9112" s="18"/>
      <c r="J9112" s="18"/>
    </row>
    <row r="9113" spans="6:10" x14ac:dyDescent="0.25">
      <c r="F9113" s="18"/>
      <c r="G9113" s="18"/>
      <c r="H9113" s="252"/>
      <c r="I9113" s="18"/>
      <c r="J9113" s="18"/>
    </row>
    <row r="9114" spans="6:10" x14ac:dyDescent="0.25">
      <c r="F9114" s="18"/>
      <c r="G9114" s="18"/>
      <c r="H9114" s="252"/>
      <c r="I9114" s="18"/>
      <c r="J9114" s="18"/>
    </row>
    <row r="9115" spans="6:10" x14ac:dyDescent="0.25">
      <c r="F9115" s="18"/>
      <c r="G9115" s="18"/>
      <c r="H9115" s="252"/>
      <c r="I9115" s="18"/>
      <c r="J9115" s="18"/>
    </row>
    <row r="9116" spans="6:10" x14ac:dyDescent="0.25">
      <c r="F9116" s="18"/>
      <c r="G9116" s="18"/>
      <c r="H9116" s="252"/>
      <c r="I9116" s="18"/>
      <c r="J9116" s="18"/>
    </row>
    <row r="9117" spans="6:10" x14ac:dyDescent="0.25">
      <c r="F9117" s="18"/>
      <c r="G9117" s="18"/>
      <c r="H9117" s="252"/>
      <c r="I9117" s="18"/>
      <c r="J9117" s="18"/>
    </row>
    <row r="9118" spans="6:10" x14ac:dyDescent="0.25">
      <c r="F9118" s="18"/>
      <c r="G9118" s="18"/>
      <c r="H9118" s="252"/>
      <c r="I9118" s="18"/>
      <c r="J9118" s="18"/>
    </row>
    <row r="9119" spans="6:10" x14ac:dyDescent="0.25">
      <c r="F9119" s="18"/>
      <c r="G9119" s="18"/>
      <c r="H9119" s="252"/>
      <c r="I9119" s="18"/>
      <c r="J9119" s="18"/>
    </row>
    <row r="9120" spans="6:10" x14ac:dyDescent="0.25">
      <c r="F9120" s="18"/>
      <c r="G9120" s="18"/>
      <c r="H9120" s="252"/>
      <c r="I9120" s="18"/>
      <c r="J9120" s="18"/>
    </row>
    <row r="9121" spans="6:10" x14ac:dyDescent="0.25">
      <c r="F9121" s="18"/>
      <c r="G9121" s="18"/>
      <c r="H9121" s="252"/>
      <c r="I9121" s="18"/>
      <c r="J9121" s="18"/>
    </row>
    <row r="9122" spans="6:10" x14ac:dyDescent="0.25">
      <c r="F9122" s="18"/>
      <c r="G9122" s="18"/>
      <c r="H9122" s="252"/>
      <c r="I9122" s="18"/>
      <c r="J9122" s="18"/>
    </row>
    <row r="9123" spans="6:10" x14ac:dyDescent="0.25">
      <c r="F9123" s="18"/>
      <c r="G9123" s="18"/>
      <c r="H9123" s="252"/>
      <c r="I9123" s="18"/>
      <c r="J9123" s="18"/>
    </row>
    <row r="9124" spans="6:10" x14ac:dyDescent="0.25">
      <c r="F9124" s="18"/>
      <c r="G9124" s="18"/>
      <c r="H9124" s="252"/>
      <c r="I9124" s="18"/>
      <c r="J9124" s="18"/>
    </row>
    <row r="9125" spans="6:10" x14ac:dyDescent="0.25">
      <c r="F9125" s="18"/>
      <c r="G9125" s="18"/>
      <c r="H9125" s="252"/>
      <c r="I9125" s="18"/>
      <c r="J9125" s="18"/>
    </row>
    <row r="9126" spans="6:10" x14ac:dyDescent="0.25">
      <c r="F9126" s="18"/>
      <c r="G9126" s="18"/>
      <c r="H9126" s="252"/>
      <c r="I9126" s="18"/>
      <c r="J9126" s="18"/>
    </row>
    <row r="9127" spans="6:10" x14ac:dyDescent="0.25">
      <c r="F9127" s="18"/>
      <c r="G9127" s="18"/>
      <c r="H9127" s="252"/>
      <c r="I9127" s="18"/>
      <c r="J9127" s="18"/>
    </row>
    <row r="9128" spans="6:10" x14ac:dyDescent="0.25">
      <c r="F9128" s="18"/>
      <c r="G9128" s="18"/>
      <c r="H9128" s="252"/>
      <c r="I9128" s="18"/>
      <c r="J9128" s="18"/>
    </row>
    <row r="9129" spans="6:10" x14ac:dyDescent="0.25">
      <c r="F9129" s="18"/>
      <c r="G9129" s="18"/>
      <c r="H9129" s="252"/>
      <c r="I9129" s="18"/>
      <c r="J9129" s="18"/>
    </row>
    <row r="9130" spans="6:10" x14ac:dyDescent="0.25">
      <c r="F9130" s="18"/>
      <c r="G9130" s="18"/>
      <c r="H9130" s="252"/>
      <c r="I9130" s="18"/>
      <c r="J9130" s="18"/>
    </row>
    <row r="9131" spans="6:10" x14ac:dyDescent="0.25">
      <c r="F9131" s="18"/>
      <c r="G9131" s="18"/>
      <c r="H9131" s="252"/>
      <c r="I9131" s="18"/>
      <c r="J9131" s="18"/>
    </row>
    <row r="9132" spans="6:10" x14ac:dyDescent="0.25">
      <c r="F9132" s="18"/>
      <c r="G9132" s="18"/>
      <c r="H9132" s="252"/>
      <c r="I9132" s="18"/>
      <c r="J9132" s="18"/>
    </row>
    <row r="9133" spans="6:10" x14ac:dyDescent="0.25">
      <c r="F9133" s="18"/>
      <c r="G9133" s="18"/>
      <c r="H9133" s="252"/>
      <c r="I9133" s="18"/>
      <c r="J9133" s="18"/>
    </row>
    <row r="9134" spans="6:10" x14ac:dyDescent="0.25">
      <c r="F9134" s="18"/>
      <c r="G9134" s="18"/>
      <c r="H9134" s="252"/>
      <c r="I9134" s="18"/>
      <c r="J9134" s="18"/>
    </row>
    <row r="9135" spans="6:10" x14ac:dyDescent="0.25">
      <c r="F9135" s="18"/>
      <c r="G9135" s="18"/>
      <c r="H9135" s="252"/>
      <c r="I9135" s="18"/>
      <c r="J9135" s="18"/>
    </row>
    <row r="9136" spans="6:10" x14ac:dyDescent="0.25">
      <c r="F9136" s="18"/>
      <c r="G9136" s="18"/>
      <c r="H9136" s="252"/>
      <c r="I9136" s="18"/>
      <c r="J9136" s="18"/>
    </row>
    <row r="9137" spans="6:10" x14ac:dyDescent="0.25">
      <c r="F9137" s="18"/>
      <c r="G9137" s="18"/>
      <c r="H9137" s="252"/>
      <c r="I9137" s="18"/>
      <c r="J9137" s="18"/>
    </row>
    <row r="9138" spans="6:10" x14ac:dyDescent="0.25">
      <c r="F9138" s="18"/>
      <c r="G9138" s="18"/>
      <c r="H9138" s="252"/>
      <c r="I9138" s="18"/>
      <c r="J9138" s="18"/>
    </row>
    <row r="9139" spans="6:10" x14ac:dyDescent="0.25">
      <c r="F9139" s="18"/>
      <c r="G9139" s="18"/>
      <c r="H9139" s="252"/>
      <c r="I9139" s="18"/>
      <c r="J9139" s="18"/>
    </row>
    <row r="9140" spans="6:10" x14ac:dyDescent="0.25">
      <c r="F9140" s="18"/>
      <c r="G9140" s="18"/>
      <c r="H9140" s="252"/>
      <c r="I9140" s="18"/>
      <c r="J9140" s="18"/>
    </row>
    <row r="9141" spans="6:10" x14ac:dyDescent="0.25">
      <c r="F9141" s="18"/>
      <c r="G9141" s="18"/>
      <c r="H9141" s="252"/>
      <c r="I9141" s="18"/>
      <c r="J9141" s="18"/>
    </row>
    <row r="9142" spans="6:10" x14ac:dyDescent="0.25">
      <c r="F9142" s="18"/>
      <c r="G9142" s="18"/>
      <c r="H9142" s="252"/>
      <c r="I9142" s="18"/>
      <c r="J9142" s="18"/>
    </row>
    <row r="9143" spans="6:10" x14ac:dyDescent="0.25">
      <c r="F9143" s="18"/>
      <c r="G9143" s="18"/>
      <c r="H9143" s="252"/>
      <c r="I9143" s="18"/>
      <c r="J9143" s="18"/>
    </row>
    <row r="9144" spans="6:10" x14ac:dyDescent="0.25">
      <c r="F9144" s="18"/>
      <c r="G9144" s="18"/>
      <c r="H9144" s="252"/>
      <c r="I9144" s="18"/>
      <c r="J9144" s="18"/>
    </row>
    <row r="9145" spans="6:10" x14ac:dyDescent="0.25">
      <c r="F9145" s="18"/>
      <c r="G9145" s="18"/>
      <c r="H9145" s="252"/>
      <c r="I9145" s="18"/>
      <c r="J9145" s="18"/>
    </row>
    <row r="9146" spans="6:10" x14ac:dyDescent="0.25">
      <c r="F9146" s="18"/>
      <c r="G9146" s="18"/>
      <c r="H9146" s="252"/>
      <c r="I9146" s="18"/>
      <c r="J9146" s="18"/>
    </row>
    <row r="9147" spans="6:10" x14ac:dyDescent="0.25">
      <c r="F9147" s="18"/>
      <c r="G9147" s="18"/>
      <c r="H9147" s="252"/>
      <c r="I9147" s="18"/>
      <c r="J9147" s="18"/>
    </row>
    <row r="9148" spans="6:10" x14ac:dyDescent="0.25">
      <c r="F9148" s="18"/>
      <c r="G9148" s="18"/>
      <c r="H9148" s="252"/>
      <c r="I9148" s="18"/>
      <c r="J9148" s="18"/>
    </row>
    <row r="9149" spans="6:10" x14ac:dyDescent="0.25">
      <c r="F9149" s="18"/>
      <c r="G9149" s="18"/>
      <c r="H9149" s="252"/>
      <c r="I9149" s="18"/>
      <c r="J9149" s="18"/>
    </row>
    <row r="9150" spans="6:10" x14ac:dyDescent="0.25">
      <c r="F9150" s="18"/>
      <c r="G9150" s="18"/>
      <c r="H9150" s="252"/>
      <c r="I9150" s="18"/>
      <c r="J9150" s="18"/>
    </row>
    <row r="9151" spans="6:10" x14ac:dyDescent="0.25">
      <c r="F9151" s="18"/>
      <c r="G9151" s="18"/>
      <c r="H9151" s="252"/>
      <c r="I9151" s="18"/>
      <c r="J9151" s="18"/>
    </row>
    <row r="9152" spans="6:10" x14ac:dyDescent="0.25">
      <c r="F9152" s="18"/>
      <c r="G9152" s="18"/>
      <c r="H9152" s="252"/>
      <c r="I9152" s="18"/>
      <c r="J9152" s="18"/>
    </row>
    <row r="9153" spans="6:10" x14ac:dyDescent="0.25">
      <c r="F9153" s="18"/>
      <c r="G9153" s="18"/>
      <c r="H9153" s="252"/>
      <c r="I9153" s="18"/>
      <c r="J9153" s="18"/>
    </row>
    <row r="9154" spans="6:10" x14ac:dyDescent="0.25">
      <c r="F9154" s="18"/>
      <c r="G9154" s="18"/>
      <c r="H9154" s="252"/>
      <c r="I9154" s="18"/>
      <c r="J9154" s="18"/>
    </row>
    <row r="9155" spans="6:10" x14ac:dyDescent="0.25">
      <c r="F9155" s="18"/>
      <c r="G9155" s="18"/>
      <c r="H9155" s="252"/>
      <c r="I9155" s="18"/>
      <c r="J9155" s="18"/>
    </row>
    <row r="9156" spans="6:10" x14ac:dyDescent="0.25">
      <c r="F9156" s="18"/>
      <c r="G9156" s="18"/>
      <c r="H9156" s="252"/>
      <c r="I9156" s="18"/>
      <c r="J9156" s="18"/>
    </row>
    <row r="9157" spans="6:10" x14ac:dyDescent="0.25">
      <c r="F9157" s="18"/>
      <c r="G9157" s="18"/>
      <c r="H9157" s="252"/>
      <c r="I9157" s="18"/>
      <c r="J9157" s="18"/>
    </row>
    <row r="9158" spans="6:10" x14ac:dyDescent="0.25">
      <c r="F9158" s="18"/>
      <c r="G9158" s="18"/>
      <c r="H9158" s="252"/>
      <c r="I9158" s="18"/>
      <c r="J9158" s="18"/>
    </row>
    <row r="9159" spans="6:10" x14ac:dyDescent="0.25">
      <c r="F9159" s="18"/>
      <c r="G9159" s="18"/>
      <c r="H9159" s="252"/>
      <c r="I9159" s="18"/>
      <c r="J9159" s="18"/>
    </row>
    <row r="9160" spans="6:10" x14ac:dyDescent="0.25">
      <c r="F9160" s="18"/>
      <c r="G9160" s="18"/>
      <c r="H9160" s="252"/>
      <c r="I9160" s="18"/>
      <c r="J9160" s="18"/>
    </row>
    <row r="9161" spans="6:10" x14ac:dyDescent="0.25">
      <c r="F9161" s="18"/>
      <c r="G9161" s="18"/>
      <c r="H9161" s="252"/>
      <c r="I9161" s="18"/>
      <c r="J9161" s="18"/>
    </row>
    <row r="9162" spans="6:10" x14ac:dyDescent="0.25">
      <c r="F9162" s="18"/>
      <c r="G9162" s="18"/>
      <c r="H9162" s="252"/>
      <c r="I9162" s="18"/>
      <c r="J9162" s="18"/>
    </row>
    <row r="9163" spans="6:10" x14ac:dyDescent="0.25">
      <c r="F9163" s="18"/>
      <c r="G9163" s="18"/>
      <c r="H9163" s="252"/>
      <c r="I9163" s="18"/>
      <c r="J9163" s="18"/>
    </row>
    <row r="9164" spans="6:10" x14ac:dyDescent="0.25">
      <c r="F9164" s="18"/>
      <c r="G9164" s="18"/>
      <c r="H9164" s="252"/>
      <c r="I9164" s="18"/>
      <c r="J9164" s="18"/>
    </row>
    <row r="9165" spans="6:10" x14ac:dyDescent="0.25">
      <c r="F9165" s="18"/>
      <c r="G9165" s="18"/>
      <c r="H9165" s="252"/>
      <c r="I9165" s="18"/>
      <c r="J9165" s="18"/>
    </row>
    <row r="9166" spans="6:10" x14ac:dyDescent="0.25">
      <c r="F9166" s="18"/>
      <c r="G9166" s="18"/>
      <c r="H9166" s="252"/>
      <c r="I9166" s="18"/>
      <c r="J9166" s="18"/>
    </row>
    <row r="9167" spans="6:10" x14ac:dyDescent="0.25">
      <c r="F9167" s="18"/>
      <c r="G9167" s="18"/>
      <c r="H9167" s="252"/>
      <c r="I9167" s="18"/>
      <c r="J9167" s="18"/>
    </row>
    <row r="9168" spans="6:10" x14ac:dyDescent="0.25">
      <c r="F9168" s="18"/>
      <c r="G9168" s="18"/>
      <c r="H9168" s="252"/>
      <c r="I9168" s="18"/>
      <c r="J9168" s="18"/>
    </row>
    <row r="9169" spans="6:10" x14ac:dyDescent="0.25">
      <c r="F9169" s="18"/>
      <c r="G9169" s="18"/>
      <c r="H9169" s="252"/>
      <c r="I9169" s="18"/>
      <c r="J9169" s="18"/>
    </row>
    <row r="9170" spans="6:10" x14ac:dyDescent="0.25">
      <c r="F9170" s="18"/>
      <c r="G9170" s="18"/>
      <c r="H9170" s="252"/>
      <c r="I9170" s="18"/>
      <c r="J9170" s="18"/>
    </row>
    <row r="9171" spans="6:10" x14ac:dyDescent="0.25">
      <c r="F9171" s="18"/>
      <c r="G9171" s="18"/>
      <c r="H9171" s="252"/>
      <c r="I9171" s="18"/>
      <c r="J9171" s="18"/>
    </row>
    <row r="9172" spans="6:10" x14ac:dyDescent="0.25">
      <c r="F9172" s="18"/>
      <c r="G9172" s="18"/>
      <c r="H9172" s="252"/>
      <c r="I9172" s="18"/>
      <c r="J9172" s="18"/>
    </row>
    <row r="9173" spans="6:10" x14ac:dyDescent="0.25">
      <c r="F9173" s="18"/>
      <c r="G9173" s="18"/>
      <c r="H9173" s="252"/>
      <c r="I9173" s="18"/>
      <c r="J9173" s="18"/>
    </row>
    <row r="9174" spans="6:10" x14ac:dyDescent="0.25">
      <c r="F9174" s="18"/>
      <c r="G9174" s="18"/>
      <c r="H9174" s="252"/>
      <c r="I9174" s="18"/>
      <c r="J9174" s="18"/>
    </row>
    <row r="9175" spans="6:10" x14ac:dyDescent="0.25">
      <c r="F9175" s="18"/>
      <c r="G9175" s="18"/>
      <c r="H9175" s="252"/>
      <c r="I9175" s="18"/>
      <c r="J9175" s="18"/>
    </row>
    <row r="9176" spans="6:10" x14ac:dyDescent="0.25">
      <c r="F9176" s="18"/>
      <c r="G9176" s="18"/>
      <c r="H9176" s="252"/>
      <c r="I9176" s="18"/>
      <c r="J9176" s="18"/>
    </row>
    <row r="9177" spans="6:10" x14ac:dyDescent="0.25">
      <c r="F9177" s="18"/>
      <c r="G9177" s="18"/>
      <c r="H9177" s="252"/>
      <c r="I9177" s="18"/>
      <c r="J9177" s="18"/>
    </row>
    <row r="9178" spans="6:10" x14ac:dyDescent="0.25">
      <c r="F9178" s="18"/>
      <c r="G9178" s="18"/>
      <c r="H9178" s="252"/>
      <c r="I9178" s="18"/>
      <c r="J9178" s="18"/>
    </row>
    <row r="9179" spans="6:10" x14ac:dyDescent="0.25">
      <c r="F9179" s="18"/>
      <c r="G9179" s="18"/>
      <c r="H9179" s="252"/>
      <c r="I9179" s="18"/>
      <c r="J9179" s="18"/>
    </row>
    <row r="9180" spans="6:10" x14ac:dyDescent="0.25">
      <c r="F9180" s="18"/>
      <c r="G9180" s="18"/>
      <c r="H9180" s="252"/>
      <c r="I9180" s="18"/>
      <c r="J9180" s="18"/>
    </row>
    <row r="9181" spans="6:10" x14ac:dyDescent="0.25">
      <c r="F9181" s="18"/>
      <c r="G9181" s="18"/>
      <c r="H9181" s="252"/>
      <c r="I9181" s="18"/>
      <c r="J9181" s="18"/>
    </row>
    <row r="9182" spans="6:10" x14ac:dyDescent="0.25">
      <c r="F9182" s="18"/>
      <c r="G9182" s="18"/>
      <c r="H9182" s="252"/>
      <c r="I9182" s="18"/>
      <c r="J9182" s="18"/>
    </row>
    <row r="9183" spans="6:10" x14ac:dyDescent="0.25">
      <c r="F9183" s="18"/>
      <c r="G9183" s="18"/>
      <c r="H9183" s="252"/>
      <c r="I9183" s="18"/>
      <c r="J9183" s="18"/>
    </row>
    <row r="9184" spans="6:10" x14ac:dyDescent="0.25">
      <c r="F9184" s="18"/>
      <c r="G9184" s="18"/>
      <c r="H9184" s="252"/>
      <c r="I9184" s="18"/>
      <c r="J9184" s="18"/>
    </row>
    <row r="9185" spans="6:10" x14ac:dyDescent="0.25">
      <c r="F9185" s="18"/>
      <c r="G9185" s="18"/>
      <c r="H9185" s="252"/>
      <c r="I9185" s="18"/>
      <c r="J9185" s="18"/>
    </row>
    <row r="9186" spans="6:10" x14ac:dyDescent="0.25">
      <c r="F9186" s="18"/>
      <c r="G9186" s="18"/>
      <c r="H9186" s="252"/>
      <c r="I9186" s="18"/>
      <c r="J9186" s="18"/>
    </row>
    <row r="9187" spans="6:10" x14ac:dyDescent="0.25">
      <c r="F9187" s="18"/>
      <c r="G9187" s="18"/>
      <c r="H9187" s="252"/>
      <c r="I9187" s="18"/>
      <c r="J9187" s="18"/>
    </row>
    <row r="9188" spans="6:10" x14ac:dyDescent="0.25">
      <c r="F9188" s="18"/>
      <c r="G9188" s="18"/>
      <c r="H9188" s="252"/>
      <c r="I9188" s="18"/>
      <c r="J9188" s="18"/>
    </row>
    <row r="9189" spans="6:10" x14ac:dyDescent="0.25">
      <c r="F9189" s="18"/>
      <c r="G9189" s="18"/>
      <c r="H9189" s="252"/>
      <c r="I9189" s="18"/>
      <c r="J9189" s="18"/>
    </row>
    <row r="9190" spans="6:10" x14ac:dyDescent="0.25">
      <c r="F9190" s="18"/>
      <c r="G9190" s="18"/>
      <c r="H9190" s="252"/>
      <c r="I9190" s="18"/>
      <c r="J9190" s="18"/>
    </row>
    <row r="9191" spans="6:10" x14ac:dyDescent="0.25">
      <c r="F9191" s="18"/>
      <c r="G9191" s="18"/>
      <c r="H9191" s="252"/>
      <c r="I9191" s="18"/>
      <c r="J9191" s="18"/>
    </row>
    <row r="9192" spans="6:10" x14ac:dyDescent="0.25">
      <c r="F9192" s="18"/>
      <c r="G9192" s="18"/>
      <c r="H9192" s="252"/>
      <c r="I9192" s="18"/>
      <c r="J9192" s="18"/>
    </row>
    <row r="9193" spans="6:10" x14ac:dyDescent="0.25">
      <c r="F9193" s="18"/>
      <c r="G9193" s="18"/>
      <c r="H9193" s="252"/>
      <c r="I9193" s="18"/>
      <c r="J9193" s="18"/>
    </row>
    <row r="9194" spans="6:10" x14ac:dyDescent="0.25">
      <c r="F9194" s="18"/>
      <c r="G9194" s="18"/>
      <c r="H9194" s="252"/>
      <c r="I9194" s="18"/>
      <c r="J9194" s="18"/>
    </row>
    <row r="9195" spans="6:10" x14ac:dyDescent="0.25">
      <c r="F9195" s="18"/>
      <c r="G9195" s="18"/>
      <c r="H9195" s="252"/>
      <c r="I9195" s="18"/>
      <c r="J9195" s="18"/>
    </row>
    <row r="9196" spans="6:10" x14ac:dyDescent="0.25">
      <c r="F9196" s="18"/>
      <c r="G9196" s="18"/>
      <c r="H9196" s="252"/>
      <c r="I9196" s="18"/>
      <c r="J9196" s="18"/>
    </row>
    <row r="9197" spans="6:10" x14ac:dyDescent="0.25">
      <c r="F9197" s="18"/>
      <c r="G9197" s="18"/>
      <c r="H9197" s="252"/>
      <c r="I9197" s="18"/>
      <c r="J9197" s="18"/>
    </row>
    <row r="9198" spans="6:10" x14ac:dyDescent="0.25">
      <c r="F9198" s="18"/>
      <c r="G9198" s="18"/>
      <c r="H9198" s="252"/>
      <c r="I9198" s="18"/>
      <c r="J9198" s="18"/>
    </row>
    <row r="9199" spans="6:10" x14ac:dyDescent="0.25">
      <c r="F9199" s="18"/>
      <c r="G9199" s="18"/>
      <c r="H9199" s="252"/>
      <c r="I9199" s="18"/>
      <c r="J9199" s="18"/>
    </row>
    <row r="9200" spans="6:10" x14ac:dyDescent="0.25">
      <c r="F9200" s="18"/>
      <c r="G9200" s="18"/>
      <c r="H9200" s="252"/>
      <c r="I9200" s="18"/>
      <c r="J9200" s="18"/>
    </row>
    <row r="9201" spans="6:10" x14ac:dyDescent="0.25">
      <c r="F9201" s="18"/>
      <c r="G9201" s="18"/>
      <c r="H9201" s="252"/>
      <c r="I9201" s="18"/>
      <c r="J9201" s="18"/>
    </row>
    <row r="9202" spans="6:10" x14ac:dyDescent="0.25">
      <c r="F9202" s="18"/>
      <c r="G9202" s="18"/>
      <c r="H9202" s="252"/>
      <c r="I9202" s="18"/>
      <c r="J9202" s="18"/>
    </row>
    <row r="9203" spans="6:10" x14ac:dyDescent="0.25">
      <c r="F9203" s="18"/>
      <c r="G9203" s="18"/>
      <c r="H9203" s="252"/>
      <c r="I9203" s="18"/>
      <c r="J9203" s="18"/>
    </row>
    <row r="9204" spans="6:10" x14ac:dyDescent="0.25">
      <c r="F9204" s="18"/>
      <c r="G9204" s="18"/>
      <c r="H9204" s="252"/>
      <c r="I9204" s="18"/>
      <c r="J9204" s="18"/>
    </row>
    <row r="9205" spans="6:10" x14ac:dyDescent="0.25">
      <c r="F9205" s="18"/>
      <c r="G9205" s="18"/>
      <c r="H9205" s="252"/>
      <c r="I9205" s="18"/>
      <c r="J9205" s="18"/>
    </row>
    <row r="9206" spans="6:10" x14ac:dyDescent="0.25">
      <c r="F9206" s="18"/>
      <c r="G9206" s="18"/>
      <c r="H9206" s="252"/>
      <c r="I9206" s="18"/>
      <c r="J9206" s="18"/>
    </row>
    <row r="9207" spans="6:10" x14ac:dyDescent="0.25">
      <c r="F9207" s="18"/>
      <c r="G9207" s="18"/>
      <c r="H9207" s="252"/>
      <c r="I9207" s="18"/>
      <c r="J9207" s="18"/>
    </row>
    <row r="9208" spans="6:10" x14ac:dyDescent="0.25">
      <c r="F9208" s="18"/>
      <c r="G9208" s="18"/>
      <c r="H9208" s="252"/>
      <c r="I9208" s="18"/>
      <c r="J9208" s="18"/>
    </row>
    <row r="9209" spans="6:10" x14ac:dyDescent="0.25">
      <c r="F9209" s="18"/>
      <c r="G9209" s="18"/>
      <c r="H9209" s="252"/>
      <c r="I9209" s="18"/>
      <c r="J9209" s="18"/>
    </row>
    <row r="9210" spans="6:10" x14ac:dyDescent="0.25">
      <c r="F9210" s="18"/>
      <c r="G9210" s="18"/>
      <c r="H9210" s="252"/>
      <c r="I9210" s="18"/>
      <c r="J9210" s="18"/>
    </row>
    <row r="9211" spans="6:10" x14ac:dyDescent="0.25">
      <c r="F9211" s="18"/>
      <c r="G9211" s="18"/>
      <c r="H9211" s="252"/>
      <c r="I9211" s="18"/>
      <c r="J9211" s="18"/>
    </row>
    <row r="9212" spans="6:10" x14ac:dyDescent="0.25">
      <c r="F9212" s="18"/>
      <c r="G9212" s="18"/>
      <c r="H9212" s="252"/>
      <c r="I9212" s="18"/>
      <c r="J9212" s="18"/>
    </row>
    <row r="9213" spans="6:10" x14ac:dyDescent="0.25">
      <c r="F9213" s="18"/>
      <c r="G9213" s="18"/>
      <c r="H9213" s="252"/>
      <c r="I9213" s="18"/>
      <c r="J9213" s="18"/>
    </row>
    <row r="9214" spans="6:10" x14ac:dyDescent="0.25">
      <c r="F9214" s="18"/>
      <c r="G9214" s="18"/>
      <c r="H9214" s="252"/>
      <c r="I9214" s="18"/>
      <c r="J9214" s="18"/>
    </row>
    <row r="9215" spans="6:10" x14ac:dyDescent="0.25">
      <c r="F9215" s="18"/>
      <c r="G9215" s="18"/>
      <c r="H9215" s="252"/>
      <c r="I9215" s="18"/>
      <c r="J9215" s="18"/>
    </row>
    <row r="9216" spans="6:10" x14ac:dyDescent="0.25">
      <c r="F9216" s="18"/>
      <c r="G9216" s="18"/>
      <c r="H9216" s="252"/>
      <c r="I9216" s="18"/>
      <c r="J9216" s="18"/>
    </row>
    <row r="9217" spans="6:10" x14ac:dyDescent="0.25">
      <c r="F9217" s="18"/>
      <c r="G9217" s="18"/>
      <c r="H9217" s="252"/>
      <c r="I9217" s="18"/>
      <c r="J9217" s="18"/>
    </row>
    <row r="9218" spans="6:10" x14ac:dyDescent="0.25">
      <c r="F9218" s="18"/>
      <c r="G9218" s="18"/>
      <c r="H9218" s="252"/>
      <c r="I9218" s="18"/>
      <c r="J9218" s="18"/>
    </row>
    <row r="9219" spans="6:10" x14ac:dyDescent="0.25">
      <c r="F9219" s="18"/>
      <c r="G9219" s="18"/>
      <c r="H9219" s="252"/>
      <c r="I9219" s="18"/>
      <c r="J9219" s="18"/>
    </row>
    <row r="9220" spans="6:10" x14ac:dyDescent="0.25">
      <c r="F9220" s="18"/>
      <c r="G9220" s="18"/>
      <c r="H9220" s="252"/>
      <c r="I9220" s="18"/>
      <c r="J9220" s="18"/>
    </row>
    <row r="9221" spans="6:10" x14ac:dyDescent="0.25">
      <c r="F9221" s="18"/>
      <c r="G9221" s="18"/>
      <c r="H9221" s="252"/>
      <c r="I9221" s="18"/>
      <c r="J9221" s="18"/>
    </row>
    <row r="9222" spans="6:10" x14ac:dyDescent="0.25">
      <c r="F9222" s="18"/>
      <c r="G9222" s="18"/>
      <c r="H9222" s="252"/>
      <c r="I9222" s="18"/>
      <c r="J9222" s="18"/>
    </row>
    <row r="9223" spans="6:10" x14ac:dyDescent="0.25">
      <c r="F9223" s="18"/>
      <c r="G9223" s="18"/>
      <c r="H9223" s="252"/>
      <c r="I9223" s="18"/>
      <c r="J9223" s="18"/>
    </row>
    <row r="9224" spans="6:10" x14ac:dyDescent="0.25">
      <c r="F9224" s="18"/>
      <c r="G9224" s="18"/>
      <c r="H9224" s="252"/>
      <c r="I9224" s="18"/>
      <c r="J9224" s="18"/>
    </row>
    <row r="9225" spans="6:10" x14ac:dyDescent="0.25">
      <c r="F9225" s="18"/>
      <c r="G9225" s="18"/>
      <c r="H9225" s="252"/>
      <c r="I9225" s="18"/>
      <c r="J9225" s="18"/>
    </row>
    <row r="9226" spans="6:10" x14ac:dyDescent="0.25">
      <c r="F9226" s="18"/>
      <c r="G9226" s="18"/>
      <c r="H9226" s="252"/>
      <c r="I9226" s="18"/>
      <c r="J9226" s="18"/>
    </row>
    <row r="9227" spans="6:10" x14ac:dyDescent="0.25">
      <c r="F9227" s="18"/>
      <c r="G9227" s="18"/>
      <c r="H9227" s="252"/>
      <c r="I9227" s="18"/>
      <c r="J9227" s="18"/>
    </row>
    <row r="9228" spans="6:10" x14ac:dyDescent="0.25">
      <c r="F9228" s="18"/>
      <c r="G9228" s="18"/>
      <c r="H9228" s="252"/>
      <c r="I9228" s="18"/>
      <c r="J9228" s="18"/>
    </row>
    <row r="9229" spans="6:10" x14ac:dyDescent="0.25">
      <c r="F9229" s="18"/>
      <c r="G9229" s="18"/>
      <c r="H9229" s="252"/>
      <c r="I9229" s="18"/>
      <c r="J9229" s="18"/>
    </row>
    <row r="9230" spans="6:10" x14ac:dyDescent="0.25">
      <c r="F9230" s="18"/>
      <c r="G9230" s="18"/>
      <c r="H9230" s="252"/>
      <c r="I9230" s="18"/>
      <c r="J9230" s="18"/>
    </row>
    <row r="9231" spans="6:10" x14ac:dyDescent="0.25">
      <c r="F9231" s="18"/>
      <c r="G9231" s="18"/>
      <c r="H9231" s="252"/>
      <c r="I9231" s="18"/>
      <c r="J9231" s="18"/>
    </row>
    <row r="9232" spans="6:10" x14ac:dyDescent="0.25">
      <c r="F9232" s="18"/>
      <c r="G9232" s="18"/>
      <c r="H9232" s="252"/>
      <c r="I9232" s="18"/>
      <c r="J9232" s="18"/>
    </row>
    <row r="9233" spans="6:10" x14ac:dyDescent="0.25">
      <c r="F9233" s="18"/>
      <c r="G9233" s="18"/>
      <c r="H9233" s="252"/>
      <c r="I9233" s="18"/>
      <c r="J9233" s="18"/>
    </row>
    <row r="9234" spans="6:10" x14ac:dyDescent="0.25">
      <c r="F9234" s="18"/>
      <c r="G9234" s="18"/>
      <c r="H9234" s="252"/>
      <c r="I9234" s="18"/>
      <c r="J9234" s="18"/>
    </row>
    <row r="9235" spans="6:10" x14ac:dyDescent="0.25">
      <c r="F9235" s="18"/>
      <c r="G9235" s="18"/>
      <c r="H9235" s="252"/>
      <c r="I9235" s="18"/>
      <c r="J9235" s="18"/>
    </row>
    <row r="9236" spans="6:10" x14ac:dyDescent="0.25">
      <c r="F9236" s="18"/>
      <c r="G9236" s="18"/>
      <c r="H9236" s="252"/>
      <c r="I9236" s="18"/>
      <c r="J9236" s="18"/>
    </row>
    <row r="9237" spans="6:10" x14ac:dyDescent="0.25">
      <c r="F9237" s="18"/>
      <c r="G9237" s="18"/>
      <c r="H9237" s="252"/>
      <c r="I9237" s="18"/>
      <c r="J9237" s="18"/>
    </row>
    <row r="9238" spans="6:10" x14ac:dyDescent="0.25">
      <c r="F9238" s="18"/>
      <c r="G9238" s="18"/>
      <c r="H9238" s="252"/>
      <c r="I9238" s="18"/>
      <c r="J9238" s="18"/>
    </row>
    <row r="9239" spans="6:10" x14ac:dyDescent="0.25">
      <c r="F9239" s="18"/>
      <c r="G9239" s="18"/>
      <c r="H9239" s="252"/>
      <c r="I9239" s="18"/>
      <c r="J9239" s="18"/>
    </row>
    <row r="9240" spans="6:10" x14ac:dyDescent="0.25">
      <c r="F9240" s="18"/>
      <c r="G9240" s="18"/>
      <c r="H9240" s="252"/>
      <c r="I9240" s="18"/>
      <c r="J9240" s="18"/>
    </row>
    <row r="9241" spans="6:10" x14ac:dyDescent="0.25">
      <c r="F9241" s="18"/>
      <c r="G9241" s="18"/>
      <c r="H9241" s="252"/>
      <c r="I9241" s="18"/>
      <c r="J9241" s="18"/>
    </row>
    <row r="9242" spans="6:10" x14ac:dyDescent="0.25">
      <c r="F9242" s="18"/>
      <c r="G9242" s="18"/>
      <c r="H9242" s="252"/>
      <c r="I9242" s="18"/>
      <c r="J9242" s="18"/>
    </row>
    <row r="9243" spans="6:10" x14ac:dyDescent="0.25">
      <c r="F9243" s="18"/>
      <c r="G9243" s="18"/>
      <c r="H9243" s="252"/>
      <c r="I9243" s="18"/>
      <c r="J9243" s="18"/>
    </row>
    <row r="9244" spans="6:10" x14ac:dyDescent="0.25">
      <c r="F9244" s="18"/>
      <c r="G9244" s="18"/>
      <c r="H9244" s="252"/>
      <c r="I9244" s="18"/>
      <c r="J9244" s="18"/>
    </row>
    <row r="9245" spans="6:10" x14ac:dyDescent="0.25">
      <c r="F9245" s="18"/>
      <c r="G9245" s="18"/>
      <c r="H9245" s="252"/>
      <c r="I9245" s="18"/>
      <c r="J9245" s="18"/>
    </row>
    <row r="9246" spans="6:10" x14ac:dyDescent="0.25">
      <c r="F9246" s="18"/>
      <c r="G9246" s="18"/>
      <c r="H9246" s="252"/>
      <c r="I9246" s="18"/>
      <c r="J9246" s="18"/>
    </row>
    <row r="9247" spans="6:10" x14ac:dyDescent="0.25">
      <c r="F9247" s="18"/>
      <c r="G9247" s="18"/>
      <c r="H9247" s="252"/>
      <c r="I9247" s="18"/>
      <c r="J9247" s="18"/>
    </row>
    <row r="9248" spans="6:10" x14ac:dyDescent="0.25">
      <c r="F9248" s="18"/>
      <c r="G9248" s="18"/>
      <c r="H9248" s="252"/>
      <c r="I9248" s="18"/>
      <c r="J9248" s="18"/>
    </row>
    <row r="9249" spans="6:10" x14ac:dyDescent="0.25">
      <c r="F9249" s="18"/>
      <c r="G9249" s="18"/>
      <c r="H9249" s="252"/>
      <c r="I9249" s="18"/>
      <c r="J9249" s="18"/>
    </row>
    <row r="9250" spans="6:10" x14ac:dyDescent="0.25">
      <c r="F9250" s="18"/>
      <c r="G9250" s="18"/>
      <c r="H9250" s="252"/>
      <c r="I9250" s="18"/>
      <c r="J9250" s="18"/>
    </row>
    <row r="9251" spans="6:10" x14ac:dyDescent="0.25">
      <c r="F9251" s="18"/>
      <c r="G9251" s="18"/>
      <c r="H9251" s="252"/>
      <c r="I9251" s="18"/>
      <c r="J9251" s="18"/>
    </row>
    <row r="9252" spans="6:10" x14ac:dyDescent="0.25">
      <c r="F9252" s="18"/>
      <c r="G9252" s="18"/>
      <c r="H9252" s="252"/>
      <c r="I9252" s="18"/>
      <c r="J9252" s="18"/>
    </row>
    <row r="9253" spans="6:10" x14ac:dyDescent="0.25">
      <c r="F9253" s="18"/>
      <c r="G9253" s="18"/>
      <c r="H9253" s="252"/>
      <c r="I9253" s="18"/>
      <c r="J9253" s="18"/>
    </row>
    <row r="9254" spans="6:10" x14ac:dyDescent="0.25">
      <c r="F9254" s="18"/>
      <c r="G9254" s="18"/>
      <c r="H9254" s="252"/>
      <c r="I9254" s="18"/>
      <c r="J9254" s="18"/>
    </row>
    <row r="9255" spans="6:10" x14ac:dyDescent="0.25">
      <c r="F9255" s="18"/>
      <c r="G9255" s="18"/>
      <c r="H9255" s="252"/>
      <c r="I9255" s="18"/>
      <c r="J9255" s="18"/>
    </row>
    <row r="9256" spans="6:10" x14ac:dyDescent="0.25">
      <c r="F9256" s="18"/>
      <c r="G9256" s="18"/>
      <c r="H9256" s="252"/>
      <c r="I9256" s="18"/>
      <c r="J9256" s="18"/>
    </row>
    <row r="9257" spans="6:10" x14ac:dyDescent="0.25">
      <c r="F9257" s="18"/>
      <c r="G9257" s="18"/>
      <c r="H9257" s="252"/>
      <c r="I9257" s="18"/>
      <c r="J9257" s="18"/>
    </row>
    <row r="9258" spans="6:10" x14ac:dyDescent="0.25">
      <c r="F9258" s="18"/>
      <c r="G9258" s="18"/>
      <c r="H9258" s="252"/>
      <c r="I9258" s="18"/>
      <c r="J9258" s="18"/>
    </row>
    <row r="9259" spans="6:10" x14ac:dyDescent="0.25">
      <c r="F9259" s="18"/>
      <c r="G9259" s="18"/>
      <c r="H9259" s="252"/>
      <c r="I9259" s="18"/>
      <c r="J9259" s="18"/>
    </row>
    <row r="9260" spans="6:10" x14ac:dyDescent="0.25">
      <c r="F9260" s="18"/>
      <c r="G9260" s="18"/>
      <c r="H9260" s="252"/>
      <c r="I9260" s="18"/>
      <c r="J9260" s="18"/>
    </row>
    <row r="9261" spans="6:10" x14ac:dyDescent="0.25">
      <c r="F9261" s="18"/>
      <c r="G9261" s="18"/>
      <c r="H9261" s="252"/>
      <c r="I9261" s="18"/>
      <c r="J9261" s="18"/>
    </row>
    <row r="9262" spans="6:10" x14ac:dyDescent="0.25">
      <c r="F9262" s="18"/>
      <c r="G9262" s="18"/>
      <c r="H9262" s="252"/>
      <c r="I9262" s="18"/>
      <c r="J9262" s="18"/>
    </row>
    <row r="9263" spans="6:10" x14ac:dyDescent="0.25">
      <c r="F9263" s="18"/>
      <c r="G9263" s="18"/>
      <c r="H9263" s="252"/>
      <c r="I9263" s="18"/>
      <c r="J9263" s="18"/>
    </row>
    <row r="9264" spans="6:10" x14ac:dyDescent="0.25">
      <c r="F9264" s="18"/>
      <c r="G9264" s="18"/>
      <c r="H9264" s="252"/>
      <c r="I9264" s="18"/>
      <c r="J9264" s="18"/>
    </row>
    <row r="9265" spans="6:10" x14ac:dyDescent="0.25">
      <c r="F9265" s="18"/>
      <c r="G9265" s="18"/>
      <c r="H9265" s="252"/>
      <c r="I9265" s="18"/>
      <c r="J9265" s="18"/>
    </row>
    <row r="9266" spans="6:10" x14ac:dyDescent="0.25">
      <c r="F9266" s="18"/>
      <c r="G9266" s="18"/>
      <c r="H9266" s="252"/>
      <c r="I9266" s="18"/>
      <c r="J9266" s="18"/>
    </row>
    <row r="9267" spans="6:10" x14ac:dyDescent="0.25">
      <c r="F9267" s="18"/>
      <c r="G9267" s="18"/>
      <c r="H9267" s="252"/>
      <c r="I9267" s="18"/>
      <c r="J9267" s="18"/>
    </row>
    <row r="9268" spans="6:10" x14ac:dyDescent="0.25">
      <c r="F9268" s="18"/>
      <c r="G9268" s="18"/>
      <c r="H9268" s="252"/>
      <c r="I9268" s="18"/>
      <c r="J9268" s="18"/>
    </row>
    <row r="9269" spans="6:10" x14ac:dyDescent="0.25">
      <c r="F9269" s="18"/>
      <c r="G9269" s="18"/>
      <c r="H9269" s="252"/>
      <c r="I9269" s="18"/>
      <c r="J9269" s="18"/>
    </row>
    <row r="9270" spans="6:10" x14ac:dyDescent="0.25">
      <c r="F9270" s="18"/>
      <c r="G9270" s="18"/>
      <c r="H9270" s="252"/>
      <c r="I9270" s="18"/>
      <c r="J9270" s="18"/>
    </row>
    <row r="9271" spans="6:10" x14ac:dyDescent="0.25">
      <c r="F9271" s="18"/>
      <c r="G9271" s="18"/>
      <c r="H9271" s="252"/>
      <c r="I9271" s="18"/>
      <c r="J9271" s="18"/>
    </row>
    <row r="9272" spans="6:10" x14ac:dyDescent="0.25">
      <c r="F9272" s="18"/>
      <c r="G9272" s="18"/>
      <c r="H9272" s="252"/>
      <c r="I9272" s="18"/>
      <c r="J9272" s="18"/>
    </row>
    <row r="9273" spans="6:10" x14ac:dyDescent="0.25">
      <c r="F9273" s="18"/>
      <c r="G9273" s="18"/>
      <c r="H9273" s="252"/>
      <c r="I9273" s="18"/>
      <c r="J9273" s="18"/>
    </row>
    <row r="9274" spans="6:10" x14ac:dyDescent="0.25">
      <c r="F9274" s="18"/>
      <c r="G9274" s="18"/>
      <c r="H9274" s="252"/>
      <c r="I9274" s="18"/>
      <c r="J9274" s="18"/>
    </row>
    <row r="9275" spans="6:10" x14ac:dyDescent="0.25">
      <c r="F9275" s="18"/>
      <c r="G9275" s="18"/>
      <c r="H9275" s="252"/>
      <c r="I9275" s="18"/>
      <c r="J9275" s="18"/>
    </row>
    <row r="9276" spans="6:10" x14ac:dyDescent="0.25">
      <c r="F9276" s="18"/>
      <c r="G9276" s="18"/>
      <c r="H9276" s="252"/>
      <c r="I9276" s="18"/>
      <c r="J9276" s="18"/>
    </row>
    <row r="9277" spans="6:10" x14ac:dyDescent="0.25">
      <c r="F9277" s="18"/>
      <c r="G9277" s="18"/>
      <c r="H9277" s="252"/>
      <c r="I9277" s="18"/>
      <c r="J9277" s="18"/>
    </row>
    <row r="9278" spans="6:10" x14ac:dyDescent="0.25">
      <c r="F9278" s="18"/>
      <c r="G9278" s="18"/>
      <c r="H9278" s="252"/>
      <c r="I9278" s="18"/>
      <c r="J9278" s="18"/>
    </row>
    <row r="9279" spans="6:10" x14ac:dyDescent="0.25">
      <c r="F9279" s="18"/>
      <c r="G9279" s="18"/>
      <c r="H9279" s="252"/>
      <c r="I9279" s="18"/>
      <c r="J9279" s="18"/>
    </row>
    <row r="9280" spans="6:10" x14ac:dyDescent="0.25">
      <c r="F9280" s="18"/>
      <c r="G9280" s="18"/>
      <c r="H9280" s="252"/>
      <c r="I9280" s="18"/>
      <c r="J9280" s="18"/>
    </row>
    <row r="9281" spans="6:10" x14ac:dyDescent="0.25">
      <c r="F9281" s="18"/>
      <c r="G9281" s="18"/>
      <c r="H9281" s="252"/>
      <c r="I9281" s="18"/>
      <c r="J9281" s="18"/>
    </row>
    <row r="9282" spans="6:10" x14ac:dyDescent="0.25">
      <c r="F9282" s="18"/>
      <c r="G9282" s="18"/>
      <c r="H9282" s="252"/>
      <c r="I9282" s="18"/>
      <c r="J9282" s="18"/>
    </row>
    <row r="9283" spans="6:10" x14ac:dyDescent="0.25">
      <c r="F9283" s="18"/>
      <c r="G9283" s="18"/>
      <c r="H9283" s="252"/>
      <c r="I9283" s="18"/>
      <c r="J9283" s="18"/>
    </row>
    <row r="9284" spans="6:10" x14ac:dyDescent="0.25">
      <c r="F9284" s="18"/>
      <c r="G9284" s="18"/>
      <c r="H9284" s="252"/>
      <c r="I9284" s="18"/>
      <c r="J9284" s="18"/>
    </row>
    <row r="9285" spans="6:10" x14ac:dyDescent="0.25">
      <c r="F9285" s="18"/>
      <c r="G9285" s="18"/>
      <c r="H9285" s="252"/>
      <c r="I9285" s="18"/>
      <c r="J9285" s="18"/>
    </row>
    <row r="9286" spans="6:10" x14ac:dyDescent="0.25">
      <c r="F9286" s="18"/>
      <c r="G9286" s="18"/>
      <c r="H9286" s="252"/>
      <c r="I9286" s="18"/>
      <c r="J9286" s="18"/>
    </row>
    <row r="9287" spans="6:10" x14ac:dyDescent="0.25">
      <c r="F9287" s="18"/>
      <c r="G9287" s="18"/>
      <c r="H9287" s="252"/>
      <c r="I9287" s="18"/>
      <c r="J9287" s="18"/>
    </row>
    <row r="9288" spans="6:10" x14ac:dyDescent="0.25">
      <c r="F9288" s="18"/>
      <c r="G9288" s="18"/>
      <c r="H9288" s="252"/>
      <c r="I9288" s="18"/>
      <c r="J9288" s="18"/>
    </row>
    <row r="9289" spans="6:10" x14ac:dyDescent="0.25">
      <c r="F9289" s="18"/>
      <c r="G9289" s="18"/>
      <c r="H9289" s="252"/>
      <c r="I9289" s="18"/>
      <c r="J9289" s="18"/>
    </row>
    <row r="9290" spans="6:10" x14ac:dyDescent="0.25">
      <c r="F9290" s="18"/>
      <c r="G9290" s="18"/>
      <c r="H9290" s="252"/>
      <c r="I9290" s="18"/>
      <c r="J9290" s="18"/>
    </row>
    <row r="9291" spans="6:10" x14ac:dyDescent="0.25">
      <c r="F9291" s="18"/>
      <c r="G9291" s="18"/>
      <c r="H9291" s="252"/>
      <c r="I9291" s="18"/>
      <c r="J9291" s="18"/>
    </row>
    <row r="9292" spans="6:10" x14ac:dyDescent="0.25">
      <c r="F9292" s="18"/>
      <c r="G9292" s="18"/>
      <c r="H9292" s="252"/>
      <c r="I9292" s="18"/>
      <c r="J9292" s="18"/>
    </row>
    <row r="9293" spans="6:10" x14ac:dyDescent="0.25">
      <c r="F9293" s="18"/>
      <c r="G9293" s="18"/>
      <c r="H9293" s="252"/>
      <c r="I9293" s="18"/>
      <c r="J9293" s="18"/>
    </row>
    <row r="9294" spans="6:10" x14ac:dyDescent="0.25">
      <c r="F9294" s="18"/>
      <c r="G9294" s="18"/>
      <c r="H9294" s="252"/>
      <c r="I9294" s="18"/>
      <c r="J9294" s="18"/>
    </row>
    <row r="9295" spans="6:10" x14ac:dyDescent="0.25">
      <c r="F9295" s="18"/>
      <c r="G9295" s="18"/>
      <c r="H9295" s="252"/>
      <c r="I9295" s="18"/>
      <c r="J9295" s="18"/>
    </row>
    <row r="9296" spans="6:10" x14ac:dyDescent="0.25">
      <c r="F9296" s="18"/>
      <c r="G9296" s="18"/>
      <c r="H9296" s="252"/>
      <c r="I9296" s="18"/>
      <c r="J9296" s="18"/>
    </row>
    <row r="9297" spans="6:10" x14ac:dyDescent="0.25">
      <c r="F9297" s="18"/>
      <c r="G9297" s="18"/>
      <c r="H9297" s="252"/>
      <c r="I9297" s="18"/>
      <c r="J9297" s="18"/>
    </row>
    <row r="9298" spans="6:10" x14ac:dyDescent="0.25">
      <c r="F9298" s="18"/>
      <c r="G9298" s="18"/>
      <c r="H9298" s="252"/>
      <c r="I9298" s="18"/>
      <c r="J9298" s="18"/>
    </row>
    <row r="9299" spans="6:10" x14ac:dyDescent="0.25">
      <c r="F9299" s="18"/>
      <c r="G9299" s="18"/>
      <c r="H9299" s="252"/>
      <c r="I9299" s="18"/>
      <c r="J9299" s="18"/>
    </row>
    <row r="9300" spans="6:10" x14ac:dyDescent="0.25">
      <c r="F9300" s="18"/>
      <c r="G9300" s="18"/>
      <c r="H9300" s="252"/>
      <c r="I9300" s="18"/>
      <c r="J9300" s="18"/>
    </row>
    <row r="9301" spans="6:10" x14ac:dyDescent="0.25">
      <c r="F9301" s="18"/>
      <c r="G9301" s="18"/>
      <c r="H9301" s="252"/>
      <c r="I9301" s="18"/>
      <c r="J9301" s="18"/>
    </row>
    <row r="9302" spans="6:10" x14ac:dyDescent="0.25">
      <c r="F9302" s="18"/>
      <c r="G9302" s="18"/>
      <c r="H9302" s="252"/>
      <c r="I9302" s="18"/>
      <c r="J9302" s="18"/>
    </row>
    <row r="9303" spans="6:10" x14ac:dyDescent="0.25">
      <c r="F9303" s="18"/>
      <c r="G9303" s="18"/>
      <c r="H9303" s="252"/>
      <c r="I9303" s="18"/>
      <c r="J9303" s="18"/>
    </row>
    <row r="9304" spans="6:10" x14ac:dyDescent="0.25">
      <c r="F9304" s="18"/>
      <c r="G9304" s="18"/>
      <c r="H9304" s="252"/>
      <c r="I9304" s="18"/>
      <c r="J9304" s="18"/>
    </row>
    <row r="9305" spans="6:10" x14ac:dyDescent="0.25">
      <c r="F9305" s="18"/>
      <c r="G9305" s="18"/>
      <c r="H9305" s="252"/>
      <c r="I9305" s="18"/>
      <c r="J9305" s="18"/>
    </row>
    <row r="9306" spans="6:10" x14ac:dyDescent="0.25">
      <c r="F9306" s="18"/>
      <c r="G9306" s="18"/>
      <c r="H9306" s="252"/>
      <c r="I9306" s="18"/>
      <c r="J9306" s="18"/>
    </row>
    <row r="9307" spans="6:10" x14ac:dyDescent="0.25">
      <c r="F9307" s="18"/>
      <c r="G9307" s="18"/>
      <c r="H9307" s="252"/>
      <c r="I9307" s="18"/>
      <c r="J9307" s="18"/>
    </row>
    <row r="9308" spans="6:10" x14ac:dyDescent="0.25">
      <c r="F9308" s="18"/>
      <c r="G9308" s="18"/>
      <c r="H9308" s="252"/>
      <c r="I9308" s="18"/>
      <c r="J9308" s="18"/>
    </row>
    <row r="9309" spans="6:10" x14ac:dyDescent="0.25">
      <c r="F9309" s="18"/>
      <c r="G9309" s="18"/>
      <c r="H9309" s="252"/>
      <c r="I9309" s="18"/>
      <c r="J9309" s="18"/>
    </row>
    <row r="9310" spans="6:10" x14ac:dyDescent="0.25">
      <c r="F9310" s="18"/>
      <c r="G9310" s="18"/>
      <c r="H9310" s="252"/>
      <c r="I9310" s="18"/>
      <c r="J9310" s="18"/>
    </row>
    <row r="9311" spans="6:10" x14ac:dyDescent="0.25">
      <c r="F9311" s="18"/>
      <c r="G9311" s="18"/>
      <c r="H9311" s="252"/>
      <c r="I9311" s="18"/>
      <c r="J9311" s="18"/>
    </row>
    <row r="9312" spans="6:10" x14ac:dyDescent="0.25">
      <c r="F9312" s="18"/>
      <c r="G9312" s="18"/>
      <c r="H9312" s="252"/>
      <c r="I9312" s="18"/>
      <c r="J9312" s="18"/>
    </row>
    <row r="9313" spans="6:10" x14ac:dyDescent="0.25">
      <c r="F9313" s="18"/>
      <c r="G9313" s="18"/>
      <c r="H9313" s="252"/>
      <c r="I9313" s="18"/>
      <c r="J9313" s="18"/>
    </row>
    <row r="9314" spans="6:10" x14ac:dyDescent="0.25">
      <c r="F9314" s="18"/>
      <c r="G9314" s="18"/>
      <c r="H9314" s="252"/>
      <c r="I9314" s="18"/>
      <c r="J9314" s="18"/>
    </row>
    <row r="9315" spans="6:10" x14ac:dyDescent="0.25">
      <c r="F9315" s="18"/>
      <c r="G9315" s="18"/>
      <c r="H9315" s="252"/>
      <c r="I9315" s="18"/>
      <c r="J9315" s="18"/>
    </row>
    <row r="9316" spans="6:10" x14ac:dyDescent="0.25">
      <c r="F9316" s="18"/>
      <c r="G9316" s="18"/>
      <c r="H9316" s="252"/>
      <c r="I9316" s="18"/>
      <c r="J9316" s="18"/>
    </row>
    <row r="9317" spans="6:10" x14ac:dyDescent="0.25">
      <c r="F9317" s="18"/>
      <c r="G9317" s="18"/>
      <c r="H9317" s="252"/>
      <c r="I9317" s="18"/>
      <c r="J9317" s="18"/>
    </row>
    <row r="9318" spans="6:10" x14ac:dyDescent="0.25">
      <c r="F9318" s="18"/>
      <c r="G9318" s="18"/>
      <c r="H9318" s="252"/>
      <c r="I9318" s="18"/>
      <c r="J9318" s="18"/>
    </row>
    <row r="9319" spans="6:10" x14ac:dyDescent="0.25">
      <c r="F9319" s="18"/>
      <c r="G9319" s="18"/>
      <c r="H9319" s="252"/>
      <c r="I9319" s="18"/>
      <c r="J9319" s="18"/>
    </row>
    <row r="9320" spans="6:10" x14ac:dyDescent="0.25">
      <c r="F9320" s="18"/>
      <c r="G9320" s="18"/>
      <c r="H9320" s="252"/>
      <c r="I9320" s="18"/>
      <c r="J9320" s="18"/>
    </row>
    <row r="9321" spans="6:10" x14ac:dyDescent="0.25">
      <c r="F9321" s="18"/>
      <c r="G9321" s="18"/>
      <c r="H9321" s="252"/>
      <c r="I9321" s="18"/>
      <c r="J9321" s="18"/>
    </row>
    <row r="9322" spans="6:10" x14ac:dyDescent="0.25">
      <c r="F9322" s="18"/>
      <c r="G9322" s="18"/>
      <c r="H9322" s="252"/>
      <c r="I9322" s="18"/>
      <c r="J9322" s="18"/>
    </row>
    <row r="9323" spans="6:10" x14ac:dyDescent="0.25">
      <c r="F9323" s="18"/>
      <c r="G9323" s="18"/>
      <c r="H9323" s="252"/>
      <c r="I9323" s="18"/>
      <c r="J9323" s="18"/>
    </row>
    <row r="9324" spans="6:10" x14ac:dyDescent="0.25">
      <c r="F9324" s="18"/>
      <c r="G9324" s="18"/>
      <c r="H9324" s="252"/>
      <c r="I9324" s="18"/>
      <c r="J9324" s="18"/>
    </row>
    <row r="9325" spans="6:10" x14ac:dyDescent="0.25">
      <c r="F9325" s="18"/>
      <c r="G9325" s="18"/>
      <c r="H9325" s="252"/>
      <c r="I9325" s="18"/>
      <c r="J9325" s="18"/>
    </row>
    <row r="9326" spans="6:10" x14ac:dyDescent="0.25">
      <c r="F9326" s="18"/>
      <c r="G9326" s="18"/>
      <c r="H9326" s="252"/>
      <c r="I9326" s="18"/>
      <c r="J9326" s="18"/>
    </row>
    <row r="9327" spans="6:10" x14ac:dyDescent="0.25">
      <c r="F9327" s="18"/>
      <c r="G9327" s="18"/>
      <c r="H9327" s="252"/>
      <c r="I9327" s="18"/>
      <c r="J9327" s="18"/>
    </row>
    <row r="9328" spans="6:10" x14ac:dyDescent="0.25">
      <c r="F9328" s="18"/>
      <c r="G9328" s="18"/>
      <c r="H9328" s="252"/>
      <c r="I9328" s="18"/>
      <c r="J9328" s="18"/>
    </row>
    <row r="9329" spans="6:10" x14ac:dyDescent="0.25">
      <c r="F9329" s="18"/>
      <c r="G9329" s="18"/>
      <c r="H9329" s="252"/>
      <c r="I9329" s="18"/>
      <c r="J9329" s="18"/>
    </row>
    <row r="9330" spans="6:10" x14ac:dyDescent="0.25">
      <c r="F9330" s="18"/>
      <c r="G9330" s="18"/>
      <c r="H9330" s="252"/>
      <c r="I9330" s="18"/>
      <c r="J9330" s="18"/>
    </row>
    <row r="9331" spans="6:10" x14ac:dyDescent="0.25">
      <c r="F9331" s="18"/>
      <c r="G9331" s="18"/>
      <c r="H9331" s="252"/>
      <c r="I9331" s="18"/>
      <c r="J9331" s="18"/>
    </row>
    <row r="9332" spans="6:10" x14ac:dyDescent="0.25">
      <c r="F9332" s="18"/>
      <c r="G9332" s="18"/>
      <c r="H9332" s="252"/>
      <c r="I9332" s="18"/>
      <c r="J9332" s="18"/>
    </row>
    <row r="9333" spans="6:10" x14ac:dyDescent="0.25">
      <c r="F9333" s="18"/>
      <c r="G9333" s="18"/>
      <c r="H9333" s="252"/>
      <c r="I9333" s="18"/>
      <c r="J9333" s="18"/>
    </row>
    <row r="9334" spans="6:10" x14ac:dyDescent="0.25">
      <c r="F9334" s="18"/>
      <c r="G9334" s="18"/>
      <c r="H9334" s="252"/>
      <c r="I9334" s="18"/>
      <c r="J9334" s="18"/>
    </row>
    <row r="9335" spans="6:10" x14ac:dyDescent="0.25">
      <c r="F9335" s="18"/>
      <c r="G9335" s="18"/>
      <c r="H9335" s="252"/>
      <c r="I9335" s="18"/>
      <c r="J9335" s="18"/>
    </row>
    <row r="9336" spans="6:10" x14ac:dyDescent="0.25">
      <c r="F9336" s="18"/>
      <c r="G9336" s="18"/>
      <c r="H9336" s="252"/>
      <c r="I9336" s="18"/>
      <c r="J9336" s="18"/>
    </row>
    <row r="9337" spans="6:10" x14ac:dyDescent="0.25">
      <c r="F9337" s="18"/>
      <c r="G9337" s="18"/>
      <c r="H9337" s="252"/>
      <c r="I9337" s="18"/>
      <c r="J9337" s="18"/>
    </row>
    <row r="9338" spans="6:10" x14ac:dyDescent="0.25">
      <c r="F9338" s="18"/>
      <c r="G9338" s="18"/>
      <c r="H9338" s="252"/>
      <c r="I9338" s="18"/>
      <c r="J9338" s="18"/>
    </row>
    <row r="9339" spans="6:10" x14ac:dyDescent="0.25">
      <c r="F9339" s="18"/>
      <c r="G9339" s="18"/>
      <c r="H9339" s="252"/>
      <c r="I9339" s="18"/>
      <c r="J9339" s="18"/>
    </row>
    <row r="9340" spans="6:10" x14ac:dyDescent="0.25">
      <c r="F9340" s="18"/>
      <c r="G9340" s="18"/>
      <c r="H9340" s="252"/>
      <c r="I9340" s="18"/>
      <c r="J9340" s="18"/>
    </row>
    <row r="9341" spans="6:10" x14ac:dyDescent="0.25">
      <c r="F9341" s="18"/>
      <c r="G9341" s="18"/>
      <c r="H9341" s="252"/>
      <c r="I9341" s="18"/>
      <c r="J9341" s="18"/>
    </row>
    <row r="9342" spans="6:10" x14ac:dyDescent="0.25">
      <c r="F9342" s="18"/>
      <c r="G9342" s="18"/>
      <c r="H9342" s="252"/>
      <c r="I9342" s="18"/>
      <c r="J9342" s="18"/>
    </row>
    <row r="9343" spans="6:10" x14ac:dyDescent="0.25">
      <c r="F9343" s="18"/>
      <c r="G9343" s="18"/>
      <c r="H9343" s="252"/>
      <c r="I9343" s="18"/>
      <c r="J9343" s="18"/>
    </row>
    <row r="9344" spans="6:10" x14ac:dyDescent="0.25">
      <c r="F9344" s="18"/>
      <c r="G9344" s="18"/>
      <c r="H9344" s="252"/>
      <c r="I9344" s="18"/>
      <c r="J9344" s="18"/>
    </row>
    <row r="9345" spans="6:10" x14ac:dyDescent="0.25">
      <c r="F9345" s="18"/>
      <c r="G9345" s="18"/>
      <c r="H9345" s="252"/>
      <c r="I9345" s="18"/>
      <c r="J9345" s="18"/>
    </row>
    <row r="9346" spans="6:10" x14ac:dyDescent="0.25">
      <c r="F9346" s="18"/>
      <c r="G9346" s="18"/>
      <c r="H9346" s="252"/>
      <c r="I9346" s="18"/>
      <c r="J9346" s="18"/>
    </row>
    <row r="9347" spans="6:10" x14ac:dyDescent="0.25">
      <c r="F9347" s="18"/>
      <c r="G9347" s="18"/>
      <c r="H9347" s="252"/>
      <c r="I9347" s="18"/>
      <c r="J9347" s="18"/>
    </row>
    <row r="9348" spans="6:10" x14ac:dyDescent="0.25">
      <c r="F9348" s="18"/>
      <c r="G9348" s="18"/>
      <c r="H9348" s="252"/>
      <c r="I9348" s="18"/>
      <c r="J9348" s="18"/>
    </row>
    <row r="9349" spans="6:10" x14ac:dyDescent="0.25">
      <c r="F9349" s="18"/>
      <c r="G9349" s="18"/>
      <c r="H9349" s="252"/>
      <c r="I9349" s="18"/>
      <c r="J9349" s="18"/>
    </row>
    <row r="9350" spans="6:10" x14ac:dyDescent="0.25">
      <c r="F9350" s="18"/>
      <c r="G9350" s="18"/>
      <c r="H9350" s="252"/>
      <c r="I9350" s="18"/>
      <c r="J9350" s="18"/>
    </row>
    <row r="9351" spans="6:10" x14ac:dyDescent="0.25">
      <c r="F9351" s="18"/>
      <c r="G9351" s="18"/>
      <c r="H9351" s="252"/>
      <c r="I9351" s="18"/>
      <c r="J9351" s="18"/>
    </row>
    <row r="9352" spans="6:10" x14ac:dyDescent="0.25">
      <c r="F9352" s="18"/>
      <c r="G9352" s="18"/>
      <c r="H9352" s="252"/>
      <c r="I9352" s="18"/>
      <c r="J9352" s="18"/>
    </row>
    <row r="9353" spans="6:10" x14ac:dyDescent="0.25">
      <c r="F9353" s="18"/>
      <c r="G9353" s="18"/>
      <c r="H9353" s="252"/>
      <c r="I9353" s="18"/>
      <c r="J9353" s="18"/>
    </row>
    <row r="9354" spans="6:10" x14ac:dyDescent="0.25">
      <c r="F9354" s="18"/>
      <c r="G9354" s="18"/>
      <c r="H9354" s="252"/>
      <c r="I9354" s="18"/>
      <c r="J9354" s="18"/>
    </row>
    <row r="9355" spans="6:10" x14ac:dyDescent="0.25">
      <c r="F9355" s="18"/>
      <c r="G9355" s="18"/>
      <c r="H9355" s="252"/>
      <c r="I9355" s="18"/>
      <c r="J9355" s="18"/>
    </row>
    <row r="9356" spans="6:10" x14ac:dyDescent="0.25">
      <c r="F9356" s="18"/>
      <c r="G9356" s="18"/>
      <c r="H9356" s="252"/>
      <c r="I9356" s="18"/>
      <c r="J9356" s="18"/>
    </row>
    <row r="9357" spans="6:10" x14ac:dyDescent="0.25">
      <c r="F9357" s="18"/>
      <c r="G9357" s="18"/>
      <c r="H9357" s="252"/>
      <c r="I9357" s="18"/>
      <c r="J9357" s="18"/>
    </row>
    <row r="9358" spans="6:10" x14ac:dyDescent="0.25">
      <c r="F9358" s="18"/>
      <c r="G9358" s="18"/>
      <c r="H9358" s="252"/>
      <c r="I9358" s="18"/>
      <c r="J9358" s="18"/>
    </row>
    <row r="9359" spans="6:10" x14ac:dyDescent="0.25">
      <c r="F9359" s="18"/>
      <c r="G9359" s="18"/>
      <c r="H9359" s="252"/>
      <c r="I9359" s="18"/>
      <c r="J9359" s="18"/>
    </row>
    <row r="9360" spans="6:10" x14ac:dyDescent="0.25">
      <c r="F9360" s="18"/>
      <c r="G9360" s="18"/>
      <c r="H9360" s="252"/>
      <c r="I9360" s="18"/>
      <c r="J9360" s="18"/>
    </row>
    <row r="9361" spans="6:10" x14ac:dyDescent="0.25">
      <c r="F9361" s="18"/>
      <c r="G9361" s="18"/>
      <c r="H9361" s="252"/>
      <c r="I9361" s="18"/>
      <c r="J9361" s="18"/>
    </row>
    <row r="9362" spans="6:10" x14ac:dyDescent="0.25">
      <c r="F9362" s="18"/>
      <c r="G9362" s="18"/>
      <c r="H9362" s="252"/>
      <c r="I9362" s="18"/>
      <c r="J9362" s="18"/>
    </row>
    <row r="9363" spans="6:10" x14ac:dyDescent="0.25">
      <c r="F9363" s="18"/>
      <c r="G9363" s="18"/>
      <c r="H9363" s="252"/>
      <c r="I9363" s="18"/>
      <c r="J9363" s="18"/>
    </row>
    <row r="9364" spans="6:10" x14ac:dyDescent="0.25">
      <c r="F9364" s="18"/>
      <c r="G9364" s="18"/>
      <c r="H9364" s="252"/>
      <c r="I9364" s="18"/>
      <c r="J9364" s="18"/>
    </row>
    <row r="9365" spans="6:10" x14ac:dyDescent="0.25">
      <c r="F9365" s="18"/>
      <c r="G9365" s="18"/>
      <c r="H9365" s="252"/>
      <c r="I9365" s="18"/>
      <c r="J9365" s="18"/>
    </row>
    <row r="9366" spans="6:10" x14ac:dyDescent="0.25">
      <c r="F9366" s="18"/>
      <c r="G9366" s="18"/>
      <c r="H9366" s="252"/>
      <c r="I9366" s="18"/>
      <c r="J9366" s="18"/>
    </row>
    <row r="9367" spans="6:10" x14ac:dyDescent="0.25">
      <c r="F9367" s="18"/>
      <c r="G9367" s="18"/>
      <c r="H9367" s="252"/>
      <c r="I9367" s="18"/>
      <c r="J9367" s="18"/>
    </row>
    <row r="9368" spans="6:10" x14ac:dyDescent="0.25">
      <c r="F9368" s="18"/>
      <c r="G9368" s="18"/>
      <c r="H9368" s="252"/>
      <c r="I9368" s="18"/>
      <c r="J9368" s="18"/>
    </row>
    <row r="9369" spans="6:10" x14ac:dyDescent="0.25">
      <c r="F9369" s="18"/>
      <c r="G9369" s="18"/>
      <c r="H9369" s="252"/>
      <c r="I9369" s="18"/>
      <c r="J9369" s="18"/>
    </row>
    <row r="9370" spans="6:10" x14ac:dyDescent="0.25">
      <c r="F9370" s="18"/>
      <c r="G9370" s="18"/>
      <c r="H9370" s="252"/>
      <c r="I9370" s="18"/>
      <c r="J9370" s="18"/>
    </row>
    <row r="9371" spans="6:10" x14ac:dyDescent="0.25">
      <c r="F9371" s="18"/>
      <c r="G9371" s="18"/>
      <c r="H9371" s="252"/>
      <c r="I9371" s="18"/>
      <c r="J9371" s="18"/>
    </row>
    <row r="9372" spans="6:10" x14ac:dyDescent="0.25">
      <c r="F9372" s="18"/>
      <c r="G9372" s="18"/>
      <c r="H9372" s="252"/>
      <c r="I9372" s="18"/>
      <c r="J9372" s="18"/>
    </row>
    <row r="9373" spans="6:10" x14ac:dyDescent="0.25">
      <c r="F9373" s="18"/>
      <c r="G9373" s="18"/>
      <c r="H9373" s="252"/>
      <c r="I9373" s="18"/>
      <c r="J9373" s="18"/>
    </row>
    <row r="9374" spans="6:10" x14ac:dyDescent="0.25">
      <c r="F9374" s="18"/>
      <c r="G9374" s="18"/>
      <c r="H9374" s="252"/>
      <c r="I9374" s="18"/>
      <c r="J9374" s="18"/>
    </row>
    <row r="9375" spans="6:10" x14ac:dyDescent="0.25">
      <c r="F9375" s="18"/>
      <c r="G9375" s="18"/>
      <c r="H9375" s="252"/>
      <c r="I9375" s="18"/>
      <c r="J9375" s="18"/>
    </row>
    <row r="9376" spans="6:10" x14ac:dyDescent="0.25">
      <c r="F9376" s="18"/>
      <c r="G9376" s="18"/>
      <c r="H9376" s="252"/>
      <c r="I9376" s="18"/>
      <c r="J9376" s="18"/>
    </row>
    <row r="9377" spans="6:10" x14ac:dyDescent="0.25">
      <c r="F9377" s="18"/>
      <c r="G9377" s="18"/>
      <c r="H9377" s="252"/>
      <c r="I9377" s="18"/>
      <c r="J9377" s="18"/>
    </row>
    <row r="9378" spans="6:10" x14ac:dyDescent="0.25">
      <c r="F9378" s="18"/>
      <c r="G9378" s="18"/>
      <c r="H9378" s="252"/>
      <c r="I9378" s="18"/>
      <c r="J9378" s="18"/>
    </row>
    <row r="9379" spans="6:10" x14ac:dyDescent="0.25">
      <c r="F9379" s="18"/>
      <c r="G9379" s="18"/>
      <c r="H9379" s="252"/>
      <c r="I9379" s="18"/>
      <c r="J9379" s="18"/>
    </row>
    <row r="9380" spans="6:10" x14ac:dyDescent="0.25">
      <c r="F9380" s="18"/>
      <c r="G9380" s="18"/>
      <c r="H9380" s="252"/>
      <c r="I9380" s="18"/>
      <c r="J9380" s="18"/>
    </row>
    <row r="9381" spans="6:10" x14ac:dyDescent="0.25">
      <c r="F9381" s="18"/>
      <c r="G9381" s="18"/>
      <c r="H9381" s="252"/>
      <c r="I9381" s="18"/>
      <c r="J9381" s="18"/>
    </row>
    <row r="9382" spans="6:10" x14ac:dyDescent="0.25">
      <c r="F9382" s="18"/>
      <c r="G9382" s="18"/>
      <c r="H9382" s="252"/>
      <c r="I9382" s="18"/>
      <c r="J9382" s="18"/>
    </row>
    <row r="9383" spans="6:10" x14ac:dyDescent="0.25">
      <c r="F9383" s="18"/>
      <c r="G9383" s="18"/>
      <c r="H9383" s="252"/>
      <c r="I9383" s="18"/>
      <c r="J9383" s="18"/>
    </row>
    <row r="9384" spans="6:10" x14ac:dyDescent="0.25">
      <c r="F9384" s="18"/>
      <c r="G9384" s="18"/>
      <c r="H9384" s="252"/>
      <c r="I9384" s="18"/>
      <c r="J9384" s="18"/>
    </row>
    <row r="9385" spans="6:10" x14ac:dyDescent="0.25">
      <c r="F9385" s="18"/>
      <c r="G9385" s="18"/>
      <c r="H9385" s="252"/>
      <c r="I9385" s="18"/>
      <c r="J9385" s="18"/>
    </row>
    <row r="9386" spans="6:10" x14ac:dyDescent="0.25">
      <c r="F9386" s="18"/>
      <c r="G9386" s="18"/>
      <c r="H9386" s="252"/>
      <c r="I9386" s="18"/>
      <c r="J9386" s="18"/>
    </row>
    <row r="9387" spans="6:10" x14ac:dyDescent="0.25">
      <c r="F9387" s="18"/>
      <c r="G9387" s="18"/>
      <c r="H9387" s="252"/>
      <c r="I9387" s="18"/>
      <c r="J9387" s="18"/>
    </row>
    <row r="9388" spans="6:10" x14ac:dyDescent="0.25">
      <c r="F9388" s="18"/>
      <c r="G9388" s="18"/>
      <c r="H9388" s="252"/>
      <c r="I9388" s="18"/>
      <c r="J9388" s="18"/>
    </row>
    <row r="9389" spans="6:10" x14ac:dyDescent="0.25">
      <c r="F9389" s="18"/>
      <c r="G9389" s="18"/>
      <c r="H9389" s="252"/>
      <c r="I9389" s="18"/>
      <c r="J9389" s="18"/>
    </row>
    <row r="9390" spans="6:10" x14ac:dyDescent="0.25">
      <c r="F9390" s="18"/>
      <c r="G9390" s="18"/>
      <c r="H9390" s="252"/>
      <c r="I9390" s="18"/>
      <c r="J9390" s="18"/>
    </row>
    <row r="9391" spans="6:10" x14ac:dyDescent="0.25">
      <c r="F9391" s="18"/>
      <c r="G9391" s="18"/>
      <c r="H9391" s="252"/>
      <c r="I9391" s="18"/>
      <c r="J9391" s="18"/>
    </row>
    <row r="9392" spans="6:10" x14ac:dyDescent="0.25">
      <c r="F9392" s="18"/>
      <c r="G9392" s="18"/>
      <c r="H9392" s="252"/>
      <c r="I9392" s="18"/>
      <c r="J9392" s="18"/>
    </row>
    <row r="9393" spans="6:10" x14ac:dyDescent="0.25">
      <c r="F9393" s="18"/>
      <c r="G9393" s="18"/>
      <c r="H9393" s="252"/>
      <c r="I9393" s="18"/>
      <c r="J9393" s="18"/>
    </row>
    <row r="9394" spans="6:10" x14ac:dyDescent="0.25">
      <c r="F9394" s="18"/>
      <c r="G9394" s="18"/>
      <c r="H9394" s="252"/>
      <c r="I9394" s="18"/>
      <c r="J9394" s="18"/>
    </row>
    <row r="9395" spans="6:10" x14ac:dyDescent="0.25">
      <c r="F9395" s="18"/>
      <c r="G9395" s="18"/>
      <c r="H9395" s="252"/>
      <c r="I9395" s="18"/>
      <c r="J9395" s="18"/>
    </row>
    <row r="9396" spans="6:10" x14ac:dyDescent="0.25">
      <c r="F9396" s="18"/>
      <c r="G9396" s="18"/>
      <c r="H9396" s="252"/>
      <c r="I9396" s="18"/>
      <c r="J9396" s="18"/>
    </row>
    <row r="9397" spans="6:10" x14ac:dyDescent="0.25">
      <c r="F9397" s="18"/>
      <c r="G9397" s="18"/>
      <c r="H9397" s="252"/>
      <c r="I9397" s="18"/>
      <c r="J9397" s="18"/>
    </row>
    <row r="9398" spans="6:10" x14ac:dyDescent="0.25">
      <c r="F9398" s="18"/>
      <c r="G9398" s="18"/>
      <c r="H9398" s="252"/>
      <c r="I9398" s="18"/>
      <c r="J9398" s="18"/>
    </row>
    <row r="9399" spans="6:10" x14ac:dyDescent="0.25">
      <c r="F9399" s="18"/>
      <c r="G9399" s="18"/>
      <c r="H9399" s="252"/>
      <c r="I9399" s="18"/>
      <c r="J9399" s="18"/>
    </row>
    <row r="9400" spans="6:10" x14ac:dyDescent="0.25">
      <c r="F9400" s="18"/>
      <c r="G9400" s="18"/>
      <c r="H9400" s="252"/>
      <c r="I9400" s="18"/>
      <c r="J9400" s="18"/>
    </row>
    <row r="9401" spans="6:10" x14ac:dyDescent="0.25">
      <c r="F9401" s="18"/>
      <c r="G9401" s="18"/>
      <c r="H9401" s="252"/>
      <c r="I9401" s="18"/>
      <c r="J9401" s="18"/>
    </row>
    <row r="9402" spans="6:10" x14ac:dyDescent="0.25">
      <c r="F9402" s="18"/>
      <c r="G9402" s="18"/>
      <c r="H9402" s="252"/>
      <c r="I9402" s="18"/>
      <c r="J9402" s="18"/>
    </row>
    <row r="9403" spans="6:10" x14ac:dyDescent="0.25">
      <c r="F9403" s="18"/>
      <c r="G9403" s="18"/>
      <c r="H9403" s="252"/>
      <c r="I9403" s="18"/>
      <c r="J9403" s="18"/>
    </row>
    <row r="9404" spans="6:10" x14ac:dyDescent="0.25">
      <c r="F9404" s="18"/>
      <c r="G9404" s="18"/>
      <c r="H9404" s="252"/>
      <c r="I9404" s="18"/>
      <c r="J9404" s="18"/>
    </row>
    <row r="9405" spans="6:10" x14ac:dyDescent="0.25">
      <c r="F9405" s="18"/>
      <c r="G9405" s="18"/>
      <c r="H9405" s="252"/>
      <c r="I9405" s="18"/>
      <c r="J9405" s="18"/>
    </row>
    <row r="9406" spans="6:10" x14ac:dyDescent="0.25">
      <c r="F9406" s="18"/>
      <c r="G9406" s="18"/>
      <c r="H9406" s="252"/>
      <c r="I9406" s="18"/>
      <c r="J9406" s="18"/>
    </row>
    <row r="9407" spans="6:10" x14ac:dyDescent="0.25">
      <c r="F9407" s="18"/>
      <c r="G9407" s="18"/>
      <c r="H9407" s="252"/>
      <c r="I9407" s="18"/>
      <c r="J9407" s="18"/>
    </row>
    <row r="9408" spans="6:10" x14ac:dyDescent="0.25">
      <c r="F9408" s="18"/>
      <c r="G9408" s="18"/>
      <c r="H9408" s="252"/>
      <c r="I9408" s="18"/>
      <c r="J9408" s="18"/>
    </row>
    <row r="9409" spans="6:10" x14ac:dyDescent="0.25">
      <c r="F9409" s="18"/>
      <c r="G9409" s="18"/>
      <c r="H9409" s="252"/>
      <c r="I9409" s="18"/>
      <c r="J9409" s="18"/>
    </row>
    <row r="9410" spans="6:10" x14ac:dyDescent="0.25">
      <c r="F9410" s="18"/>
      <c r="G9410" s="18"/>
      <c r="H9410" s="252"/>
      <c r="I9410" s="18"/>
      <c r="J9410" s="18"/>
    </row>
    <row r="9411" spans="6:10" x14ac:dyDescent="0.25">
      <c r="F9411" s="18"/>
      <c r="G9411" s="18"/>
      <c r="H9411" s="252"/>
      <c r="I9411" s="18"/>
      <c r="J9411" s="18"/>
    </row>
    <row r="9412" spans="6:10" x14ac:dyDescent="0.25">
      <c r="F9412" s="18"/>
      <c r="G9412" s="18"/>
      <c r="H9412" s="252"/>
      <c r="I9412" s="18"/>
      <c r="J9412" s="18"/>
    </row>
    <row r="9413" spans="6:10" x14ac:dyDescent="0.25">
      <c r="F9413" s="18"/>
      <c r="G9413" s="18"/>
      <c r="H9413" s="252"/>
      <c r="I9413" s="18"/>
      <c r="J9413" s="18"/>
    </row>
    <row r="9414" spans="6:10" x14ac:dyDescent="0.25">
      <c r="F9414" s="18"/>
      <c r="G9414" s="18"/>
      <c r="H9414" s="252"/>
      <c r="I9414" s="18"/>
      <c r="J9414" s="18"/>
    </row>
    <row r="9415" spans="6:10" x14ac:dyDescent="0.25">
      <c r="F9415" s="18"/>
      <c r="G9415" s="18"/>
      <c r="H9415" s="252"/>
      <c r="I9415" s="18"/>
      <c r="J9415" s="18"/>
    </row>
    <row r="9416" spans="6:10" x14ac:dyDescent="0.25">
      <c r="F9416" s="18"/>
      <c r="G9416" s="18"/>
      <c r="H9416" s="252"/>
      <c r="I9416" s="18"/>
      <c r="J9416" s="18"/>
    </row>
    <row r="9417" spans="6:10" x14ac:dyDescent="0.25">
      <c r="F9417" s="18"/>
      <c r="G9417" s="18"/>
      <c r="H9417" s="252"/>
      <c r="I9417" s="18"/>
      <c r="J9417" s="18"/>
    </row>
    <row r="9418" spans="6:10" x14ac:dyDescent="0.25">
      <c r="F9418" s="18"/>
      <c r="G9418" s="18"/>
      <c r="H9418" s="252"/>
      <c r="I9418" s="18"/>
      <c r="J9418" s="18"/>
    </row>
    <row r="9419" spans="6:10" x14ac:dyDescent="0.25">
      <c r="F9419" s="18"/>
      <c r="G9419" s="18"/>
      <c r="H9419" s="252"/>
      <c r="I9419" s="18"/>
      <c r="J9419" s="18"/>
    </row>
    <row r="9420" spans="6:10" x14ac:dyDescent="0.25">
      <c r="F9420" s="18"/>
      <c r="G9420" s="18"/>
      <c r="H9420" s="252"/>
      <c r="I9420" s="18"/>
      <c r="J9420" s="18"/>
    </row>
    <row r="9421" spans="6:10" x14ac:dyDescent="0.25">
      <c r="F9421" s="18"/>
      <c r="G9421" s="18"/>
      <c r="H9421" s="252"/>
      <c r="I9421" s="18"/>
      <c r="J9421" s="18"/>
    </row>
    <row r="9422" spans="6:10" x14ac:dyDescent="0.25">
      <c r="F9422" s="18"/>
      <c r="G9422" s="18"/>
      <c r="H9422" s="252"/>
      <c r="I9422" s="18"/>
      <c r="J9422" s="18"/>
    </row>
    <row r="9423" spans="6:10" x14ac:dyDescent="0.25">
      <c r="F9423" s="18"/>
      <c r="G9423" s="18"/>
      <c r="H9423" s="252"/>
      <c r="I9423" s="18"/>
      <c r="J9423" s="18"/>
    </row>
    <row r="9424" spans="6:10" x14ac:dyDescent="0.25">
      <c r="F9424" s="18"/>
      <c r="G9424" s="18"/>
      <c r="H9424" s="252"/>
      <c r="I9424" s="18"/>
      <c r="J9424" s="18"/>
    </row>
    <row r="9425" spans="6:10" x14ac:dyDescent="0.25">
      <c r="F9425" s="18"/>
      <c r="G9425" s="18"/>
      <c r="H9425" s="252"/>
      <c r="I9425" s="18"/>
      <c r="J9425" s="18"/>
    </row>
    <row r="9426" spans="6:10" x14ac:dyDescent="0.25">
      <c r="F9426" s="18"/>
      <c r="G9426" s="18"/>
      <c r="H9426" s="252"/>
      <c r="I9426" s="18"/>
      <c r="J9426" s="18"/>
    </row>
    <row r="9427" spans="6:10" x14ac:dyDescent="0.25">
      <c r="F9427" s="18"/>
      <c r="G9427" s="18"/>
      <c r="H9427" s="252"/>
      <c r="I9427" s="18"/>
      <c r="J9427" s="18"/>
    </row>
    <row r="9428" spans="6:10" x14ac:dyDescent="0.25">
      <c r="F9428" s="18"/>
      <c r="G9428" s="18"/>
      <c r="H9428" s="252"/>
      <c r="I9428" s="18"/>
      <c r="J9428" s="18"/>
    </row>
    <row r="9429" spans="6:10" x14ac:dyDescent="0.25">
      <c r="F9429" s="18"/>
      <c r="G9429" s="18"/>
      <c r="H9429" s="252"/>
      <c r="I9429" s="18"/>
      <c r="J9429" s="18"/>
    </row>
    <row r="9430" spans="6:10" x14ac:dyDescent="0.25">
      <c r="F9430" s="18"/>
      <c r="G9430" s="18"/>
      <c r="H9430" s="252"/>
      <c r="I9430" s="18"/>
      <c r="J9430" s="18"/>
    </row>
    <row r="9431" spans="6:10" x14ac:dyDescent="0.25">
      <c r="F9431" s="18"/>
      <c r="G9431" s="18"/>
      <c r="H9431" s="252"/>
      <c r="I9431" s="18"/>
      <c r="J9431" s="18"/>
    </row>
    <row r="9432" spans="6:10" x14ac:dyDescent="0.25">
      <c r="F9432" s="18"/>
      <c r="G9432" s="18"/>
      <c r="H9432" s="252"/>
      <c r="I9432" s="18"/>
      <c r="J9432" s="18"/>
    </row>
    <row r="9433" spans="6:10" x14ac:dyDescent="0.25">
      <c r="F9433" s="18"/>
      <c r="G9433" s="18"/>
      <c r="H9433" s="252"/>
      <c r="I9433" s="18"/>
      <c r="J9433" s="18"/>
    </row>
    <row r="9434" spans="6:10" x14ac:dyDescent="0.25">
      <c r="F9434" s="18"/>
      <c r="G9434" s="18"/>
      <c r="H9434" s="252"/>
      <c r="I9434" s="18"/>
      <c r="J9434" s="18"/>
    </row>
    <row r="9435" spans="6:10" x14ac:dyDescent="0.25">
      <c r="F9435" s="18"/>
      <c r="G9435" s="18"/>
      <c r="H9435" s="252"/>
      <c r="I9435" s="18"/>
      <c r="J9435" s="18"/>
    </row>
    <row r="9436" spans="6:10" x14ac:dyDescent="0.25">
      <c r="F9436" s="18"/>
      <c r="G9436" s="18"/>
      <c r="H9436" s="252"/>
      <c r="I9436" s="18"/>
      <c r="J9436" s="18"/>
    </row>
    <row r="9437" spans="6:10" x14ac:dyDescent="0.25">
      <c r="F9437" s="18"/>
      <c r="G9437" s="18"/>
      <c r="H9437" s="252"/>
      <c r="I9437" s="18"/>
      <c r="J9437" s="18"/>
    </row>
    <row r="9438" spans="6:10" x14ac:dyDescent="0.25">
      <c r="F9438" s="18"/>
      <c r="G9438" s="18"/>
      <c r="H9438" s="252"/>
      <c r="I9438" s="18"/>
      <c r="J9438" s="18"/>
    </row>
    <row r="9439" spans="6:10" x14ac:dyDescent="0.25">
      <c r="F9439" s="18"/>
      <c r="G9439" s="18"/>
      <c r="H9439" s="252"/>
      <c r="I9439" s="18"/>
      <c r="J9439" s="18"/>
    </row>
    <row r="9440" spans="6:10" x14ac:dyDescent="0.25">
      <c r="F9440" s="18"/>
      <c r="G9440" s="18"/>
      <c r="H9440" s="252"/>
      <c r="I9440" s="18"/>
      <c r="J9440" s="18"/>
    </row>
    <row r="9441" spans="6:10" x14ac:dyDescent="0.25">
      <c r="F9441" s="18"/>
      <c r="G9441" s="18"/>
      <c r="H9441" s="252"/>
      <c r="I9441" s="18"/>
      <c r="J9441" s="18"/>
    </row>
    <row r="9442" spans="6:10" x14ac:dyDescent="0.25">
      <c r="F9442" s="18"/>
      <c r="G9442" s="18"/>
      <c r="H9442" s="252"/>
      <c r="I9442" s="18"/>
      <c r="J9442" s="18"/>
    </row>
    <row r="9443" spans="6:10" x14ac:dyDescent="0.25">
      <c r="F9443" s="18"/>
      <c r="G9443" s="18"/>
      <c r="H9443" s="252"/>
      <c r="I9443" s="18"/>
      <c r="J9443" s="18"/>
    </row>
    <row r="9444" spans="6:10" x14ac:dyDescent="0.25">
      <c r="F9444" s="18"/>
      <c r="G9444" s="18"/>
      <c r="H9444" s="252"/>
      <c r="I9444" s="18"/>
      <c r="J9444" s="18"/>
    </row>
    <row r="9445" spans="6:10" x14ac:dyDescent="0.25">
      <c r="F9445" s="18"/>
      <c r="G9445" s="18"/>
      <c r="H9445" s="252"/>
      <c r="I9445" s="18"/>
      <c r="J9445" s="18"/>
    </row>
    <row r="9446" spans="6:10" x14ac:dyDescent="0.25">
      <c r="F9446" s="18"/>
      <c r="G9446" s="18"/>
      <c r="H9446" s="252"/>
      <c r="I9446" s="18"/>
      <c r="J9446" s="18"/>
    </row>
    <row r="9447" spans="6:10" x14ac:dyDescent="0.25">
      <c r="F9447" s="18"/>
      <c r="G9447" s="18"/>
      <c r="H9447" s="252"/>
      <c r="I9447" s="18"/>
      <c r="J9447" s="18"/>
    </row>
    <row r="9448" spans="6:10" x14ac:dyDescent="0.25">
      <c r="F9448" s="18"/>
      <c r="G9448" s="18"/>
      <c r="H9448" s="252"/>
      <c r="I9448" s="18"/>
      <c r="J9448" s="18"/>
    </row>
    <row r="9449" spans="6:10" x14ac:dyDescent="0.25">
      <c r="F9449" s="18"/>
      <c r="G9449" s="18"/>
      <c r="H9449" s="252"/>
      <c r="I9449" s="18"/>
      <c r="J9449" s="18"/>
    </row>
    <row r="9450" spans="6:10" x14ac:dyDescent="0.25">
      <c r="F9450" s="18"/>
      <c r="G9450" s="18"/>
      <c r="H9450" s="252"/>
      <c r="I9450" s="18"/>
      <c r="J9450" s="18"/>
    </row>
    <row r="9451" spans="6:10" x14ac:dyDescent="0.25">
      <c r="F9451" s="18"/>
      <c r="G9451" s="18"/>
      <c r="H9451" s="252"/>
      <c r="I9451" s="18"/>
      <c r="J9451" s="18"/>
    </row>
    <row r="9452" spans="6:10" x14ac:dyDescent="0.25">
      <c r="F9452" s="18"/>
      <c r="G9452" s="18"/>
      <c r="H9452" s="252"/>
      <c r="I9452" s="18"/>
      <c r="J9452" s="18"/>
    </row>
    <row r="9453" spans="6:10" x14ac:dyDescent="0.25">
      <c r="F9453" s="18"/>
      <c r="G9453" s="18"/>
      <c r="H9453" s="252"/>
      <c r="I9453" s="18"/>
      <c r="J9453" s="18"/>
    </row>
    <row r="9454" spans="6:10" x14ac:dyDescent="0.25">
      <c r="F9454" s="18"/>
      <c r="G9454" s="18"/>
      <c r="H9454" s="252"/>
      <c r="I9454" s="18"/>
      <c r="J9454" s="18"/>
    </row>
    <row r="9455" spans="6:10" x14ac:dyDescent="0.25">
      <c r="F9455" s="18"/>
      <c r="G9455" s="18"/>
      <c r="H9455" s="252"/>
      <c r="I9455" s="18"/>
      <c r="J9455" s="18"/>
    </row>
    <row r="9456" spans="6:10" x14ac:dyDescent="0.25">
      <c r="F9456" s="18"/>
      <c r="G9456" s="18"/>
      <c r="H9456" s="252"/>
      <c r="I9456" s="18"/>
      <c r="J9456" s="18"/>
    </row>
    <row r="9457" spans="6:10" x14ac:dyDescent="0.25">
      <c r="F9457" s="18"/>
      <c r="G9457" s="18"/>
      <c r="H9457" s="252"/>
      <c r="I9457" s="18"/>
      <c r="J9457" s="18"/>
    </row>
    <row r="9458" spans="6:10" x14ac:dyDescent="0.25">
      <c r="F9458" s="18"/>
      <c r="G9458" s="18"/>
      <c r="H9458" s="252"/>
      <c r="I9458" s="18"/>
      <c r="J9458" s="18"/>
    </row>
    <row r="9459" spans="6:10" x14ac:dyDescent="0.25">
      <c r="F9459" s="18"/>
      <c r="G9459" s="18"/>
      <c r="H9459" s="252"/>
      <c r="I9459" s="18"/>
      <c r="J9459" s="18"/>
    </row>
    <row r="9460" spans="6:10" x14ac:dyDescent="0.25">
      <c r="F9460" s="18"/>
      <c r="G9460" s="18"/>
      <c r="H9460" s="252"/>
      <c r="I9460" s="18"/>
      <c r="J9460" s="18"/>
    </row>
    <row r="9461" spans="6:10" x14ac:dyDescent="0.25">
      <c r="F9461" s="18"/>
      <c r="G9461" s="18"/>
      <c r="H9461" s="252"/>
      <c r="I9461" s="18"/>
      <c r="J9461" s="18"/>
    </row>
    <row r="9462" spans="6:10" x14ac:dyDescent="0.25">
      <c r="F9462" s="18"/>
      <c r="G9462" s="18"/>
      <c r="H9462" s="252"/>
      <c r="I9462" s="18"/>
      <c r="J9462" s="18"/>
    </row>
    <row r="9463" spans="6:10" x14ac:dyDescent="0.25">
      <c r="F9463" s="18"/>
      <c r="G9463" s="18"/>
      <c r="H9463" s="252"/>
      <c r="I9463" s="18"/>
      <c r="J9463" s="18"/>
    </row>
    <row r="9464" spans="6:10" x14ac:dyDescent="0.25">
      <c r="F9464" s="18"/>
      <c r="G9464" s="18"/>
      <c r="H9464" s="252"/>
      <c r="I9464" s="18"/>
      <c r="J9464" s="18"/>
    </row>
    <row r="9465" spans="6:10" x14ac:dyDescent="0.25">
      <c r="F9465" s="18"/>
      <c r="G9465" s="18"/>
      <c r="H9465" s="252"/>
      <c r="I9465" s="18"/>
      <c r="J9465" s="18"/>
    </row>
    <row r="9466" spans="6:10" x14ac:dyDescent="0.25">
      <c r="F9466" s="18"/>
      <c r="G9466" s="18"/>
      <c r="H9466" s="252"/>
      <c r="I9466" s="18"/>
      <c r="J9466" s="18"/>
    </row>
    <row r="9467" spans="6:10" x14ac:dyDescent="0.25">
      <c r="F9467" s="18"/>
      <c r="G9467" s="18"/>
      <c r="H9467" s="252"/>
      <c r="I9467" s="18"/>
      <c r="J9467" s="18"/>
    </row>
    <row r="9468" spans="6:10" x14ac:dyDescent="0.25">
      <c r="F9468" s="18"/>
      <c r="G9468" s="18"/>
      <c r="H9468" s="252"/>
      <c r="I9468" s="18"/>
      <c r="J9468" s="18"/>
    </row>
    <row r="9469" spans="6:10" x14ac:dyDescent="0.25">
      <c r="F9469" s="18"/>
      <c r="G9469" s="18"/>
      <c r="H9469" s="252"/>
      <c r="I9469" s="18"/>
      <c r="J9469" s="18"/>
    </row>
    <row r="9470" spans="6:10" x14ac:dyDescent="0.25">
      <c r="F9470" s="18"/>
      <c r="G9470" s="18"/>
      <c r="H9470" s="252"/>
      <c r="I9470" s="18"/>
      <c r="J9470" s="18"/>
    </row>
    <row r="9471" spans="6:10" x14ac:dyDescent="0.25">
      <c r="F9471" s="18"/>
      <c r="G9471" s="18"/>
      <c r="H9471" s="252"/>
      <c r="I9471" s="18"/>
      <c r="J9471" s="18"/>
    </row>
    <row r="9472" spans="6:10" x14ac:dyDescent="0.25">
      <c r="F9472" s="18"/>
      <c r="G9472" s="18"/>
      <c r="H9472" s="252"/>
      <c r="I9472" s="18"/>
      <c r="J9472" s="18"/>
    </row>
    <row r="9473" spans="6:10" x14ac:dyDescent="0.25">
      <c r="F9473" s="18"/>
      <c r="G9473" s="18"/>
      <c r="H9473" s="252"/>
      <c r="I9473" s="18"/>
      <c r="J9473" s="18"/>
    </row>
    <row r="9474" spans="6:10" x14ac:dyDescent="0.25">
      <c r="F9474" s="18"/>
      <c r="G9474" s="18"/>
      <c r="H9474" s="252"/>
      <c r="I9474" s="18"/>
      <c r="J9474" s="18"/>
    </row>
    <row r="9475" spans="6:10" x14ac:dyDescent="0.25">
      <c r="F9475" s="18"/>
      <c r="G9475" s="18"/>
      <c r="H9475" s="252"/>
      <c r="I9475" s="18"/>
      <c r="J9475" s="18"/>
    </row>
    <row r="9476" spans="6:10" x14ac:dyDescent="0.25">
      <c r="F9476" s="18"/>
      <c r="G9476" s="18"/>
      <c r="H9476" s="252"/>
      <c r="I9476" s="18"/>
      <c r="J9476" s="18"/>
    </row>
    <row r="9477" spans="6:10" x14ac:dyDescent="0.25">
      <c r="F9477" s="18"/>
      <c r="G9477" s="18"/>
      <c r="H9477" s="252"/>
      <c r="I9477" s="18"/>
      <c r="J9477" s="18"/>
    </row>
    <row r="9478" spans="6:10" x14ac:dyDescent="0.25">
      <c r="F9478" s="18"/>
      <c r="G9478" s="18"/>
      <c r="H9478" s="252"/>
      <c r="I9478" s="18"/>
      <c r="J9478" s="18"/>
    </row>
    <row r="9479" spans="6:10" x14ac:dyDescent="0.25">
      <c r="F9479" s="18"/>
      <c r="G9479" s="18"/>
      <c r="H9479" s="252"/>
      <c r="I9479" s="18"/>
      <c r="J9479" s="18"/>
    </row>
    <row r="9480" spans="6:10" x14ac:dyDescent="0.25">
      <c r="F9480" s="18"/>
      <c r="G9480" s="18"/>
      <c r="H9480" s="252"/>
      <c r="I9480" s="18"/>
      <c r="J9480" s="18"/>
    </row>
    <row r="9481" spans="6:10" x14ac:dyDescent="0.25">
      <c r="F9481" s="18"/>
      <c r="G9481" s="18"/>
      <c r="H9481" s="252"/>
      <c r="I9481" s="18"/>
      <c r="J9481" s="18"/>
    </row>
    <row r="9482" spans="6:10" x14ac:dyDescent="0.25">
      <c r="F9482" s="18"/>
      <c r="G9482" s="18"/>
      <c r="H9482" s="252"/>
      <c r="I9482" s="18"/>
      <c r="J9482" s="18"/>
    </row>
    <row r="9483" spans="6:10" x14ac:dyDescent="0.25">
      <c r="F9483" s="18"/>
      <c r="G9483" s="18"/>
      <c r="H9483" s="252"/>
      <c r="I9483" s="18"/>
      <c r="J9483" s="18"/>
    </row>
    <row r="9484" spans="6:10" x14ac:dyDescent="0.25">
      <c r="F9484" s="18"/>
      <c r="G9484" s="18"/>
      <c r="H9484" s="252"/>
      <c r="I9484" s="18"/>
      <c r="J9484" s="18"/>
    </row>
    <row r="9485" spans="6:10" x14ac:dyDescent="0.25">
      <c r="F9485" s="18"/>
      <c r="G9485" s="18"/>
      <c r="H9485" s="252"/>
      <c r="I9485" s="18"/>
      <c r="J9485" s="18"/>
    </row>
    <row r="9486" spans="6:10" x14ac:dyDescent="0.25">
      <c r="F9486" s="18"/>
      <c r="G9486" s="18"/>
      <c r="H9486" s="252"/>
      <c r="I9486" s="18"/>
      <c r="J9486" s="18"/>
    </row>
    <row r="9487" spans="6:10" x14ac:dyDescent="0.25">
      <c r="F9487" s="18"/>
      <c r="G9487" s="18"/>
      <c r="H9487" s="252"/>
      <c r="I9487" s="18"/>
      <c r="J9487" s="18"/>
    </row>
    <row r="9488" spans="6:10" x14ac:dyDescent="0.25">
      <c r="F9488" s="18"/>
      <c r="G9488" s="18"/>
      <c r="H9488" s="252"/>
      <c r="I9488" s="18"/>
      <c r="J9488" s="18"/>
    </row>
    <row r="9489" spans="6:10" x14ac:dyDescent="0.25">
      <c r="F9489" s="18"/>
      <c r="G9489" s="18"/>
      <c r="H9489" s="252"/>
      <c r="I9489" s="18"/>
      <c r="J9489" s="18"/>
    </row>
    <row r="9490" spans="6:10" x14ac:dyDescent="0.25">
      <c r="F9490" s="18"/>
      <c r="G9490" s="18"/>
      <c r="H9490" s="252"/>
      <c r="I9490" s="18"/>
      <c r="J9490" s="18"/>
    </row>
    <row r="9491" spans="6:10" x14ac:dyDescent="0.25">
      <c r="F9491" s="18"/>
      <c r="G9491" s="18"/>
      <c r="H9491" s="252"/>
      <c r="I9491" s="18"/>
      <c r="J9491" s="18"/>
    </row>
    <row r="9492" spans="6:10" x14ac:dyDescent="0.25">
      <c r="F9492" s="18"/>
      <c r="G9492" s="18"/>
      <c r="H9492" s="252"/>
      <c r="I9492" s="18"/>
      <c r="J9492" s="18"/>
    </row>
    <row r="9493" spans="6:10" x14ac:dyDescent="0.25">
      <c r="F9493" s="18"/>
      <c r="G9493" s="18"/>
      <c r="H9493" s="252"/>
      <c r="I9493" s="18"/>
      <c r="J9493" s="18"/>
    </row>
    <row r="9494" spans="6:10" x14ac:dyDescent="0.25">
      <c r="F9494" s="18"/>
      <c r="G9494" s="18"/>
      <c r="H9494" s="252"/>
      <c r="I9494" s="18"/>
      <c r="J9494" s="18"/>
    </row>
    <row r="9495" spans="6:10" x14ac:dyDescent="0.25">
      <c r="F9495" s="18"/>
      <c r="G9495" s="18"/>
      <c r="H9495" s="252"/>
      <c r="I9495" s="18"/>
      <c r="J9495" s="18"/>
    </row>
    <row r="9496" spans="6:10" x14ac:dyDescent="0.25">
      <c r="F9496" s="18"/>
      <c r="G9496" s="18"/>
      <c r="H9496" s="252"/>
      <c r="I9496" s="18"/>
      <c r="J9496" s="18"/>
    </row>
    <row r="9497" spans="6:10" x14ac:dyDescent="0.25">
      <c r="F9497" s="18"/>
      <c r="G9497" s="18"/>
      <c r="H9497" s="252"/>
      <c r="I9497" s="18"/>
      <c r="J9497" s="18"/>
    </row>
    <row r="9498" spans="6:10" x14ac:dyDescent="0.25">
      <c r="F9498" s="18"/>
      <c r="G9498" s="18"/>
      <c r="H9498" s="252"/>
      <c r="I9498" s="18"/>
      <c r="J9498" s="18"/>
    </row>
    <row r="9499" spans="6:10" x14ac:dyDescent="0.25">
      <c r="F9499" s="18"/>
      <c r="G9499" s="18"/>
      <c r="H9499" s="252"/>
      <c r="I9499" s="18"/>
      <c r="J9499" s="18"/>
    </row>
    <row r="9500" spans="6:10" x14ac:dyDescent="0.25">
      <c r="F9500" s="18"/>
      <c r="G9500" s="18"/>
      <c r="H9500" s="252"/>
      <c r="I9500" s="18"/>
      <c r="J9500" s="18"/>
    </row>
    <row r="9501" spans="6:10" x14ac:dyDescent="0.25">
      <c r="F9501" s="18"/>
      <c r="G9501" s="18"/>
      <c r="H9501" s="252"/>
      <c r="I9501" s="18"/>
      <c r="J9501" s="18"/>
    </row>
    <row r="9502" spans="6:10" x14ac:dyDescent="0.25">
      <c r="F9502" s="18"/>
      <c r="G9502" s="18"/>
      <c r="H9502" s="252"/>
      <c r="I9502" s="18"/>
      <c r="J9502" s="18"/>
    </row>
    <row r="9503" spans="6:10" x14ac:dyDescent="0.25">
      <c r="F9503" s="18"/>
      <c r="G9503" s="18"/>
      <c r="H9503" s="252"/>
      <c r="I9503" s="18"/>
      <c r="J9503" s="18"/>
    </row>
    <row r="9504" spans="6:10" x14ac:dyDescent="0.25">
      <c r="F9504" s="18"/>
      <c r="G9504" s="18"/>
      <c r="H9504" s="252"/>
      <c r="I9504" s="18"/>
      <c r="J9504" s="18"/>
    </row>
    <row r="9505" spans="6:10" x14ac:dyDescent="0.25">
      <c r="F9505" s="18"/>
      <c r="G9505" s="18"/>
      <c r="H9505" s="252"/>
      <c r="I9505" s="18"/>
      <c r="J9505" s="18"/>
    </row>
    <row r="9506" spans="6:10" x14ac:dyDescent="0.25">
      <c r="F9506" s="18"/>
      <c r="G9506" s="18"/>
      <c r="H9506" s="252"/>
      <c r="I9506" s="18"/>
      <c r="J9506" s="18"/>
    </row>
    <row r="9507" spans="6:10" x14ac:dyDescent="0.25">
      <c r="F9507" s="18"/>
      <c r="G9507" s="18"/>
      <c r="H9507" s="252"/>
      <c r="I9507" s="18"/>
      <c r="J9507" s="18"/>
    </row>
    <row r="9508" spans="6:10" x14ac:dyDescent="0.25">
      <c r="F9508" s="18"/>
      <c r="G9508" s="18"/>
      <c r="H9508" s="252"/>
      <c r="I9508" s="18"/>
      <c r="J9508" s="18"/>
    </row>
    <row r="9509" spans="6:10" x14ac:dyDescent="0.25">
      <c r="F9509" s="18"/>
      <c r="G9509" s="18"/>
      <c r="H9509" s="252"/>
      <c r="I9509" s="18"/>
      <c r="J9509" s="18"/>
    </row>
    <row r="9510" spans="6:10" x14ac:dyDescent="0.25">
      <c r="F9510" s="18"/>
      <c r="G9510" s="18"/>
      <c r="H9510" s="252"/>
      <c r="I9510" s="18"/>
      <c r="J9510" s="18"/>
    </row>
    <row r="9511" spans="6:10" x14ac:dyDescent="0.25">
      <c r="F9511" s="18"/>
      <c r="G9511" s="18"/>
      <c r="H9511" s="252"/>
      <c r="I9511" s="18"/>
      <c r="J9511" s="18"/>
    </row>
    <row r="9512" spans="6:10" x14ac:dyDescent="0.25">
      <c r="F9512" s="18"/>
      <c r="G9512" s="18"/>
      <c r="H9512" s="252"/>
      <c r="I9512" s="18"/>
      <c r="J9512" s="18"/>
    </row>
    <row r="9513" spans="6:10" x14ac:dyDescent="0.25">
      <c r="F9513" s="18"/>
      <c r="G9513" s="18"/>
      <c r="H9513" s="252"/>
      <c r="I9513" s="18"/>
      <c r="J9513" s="18"/>
    </row>
    <row r="9514" spans="6:10" x14ac:dyDescent="0.25">
      <c r="F9514" s="18"/>
      <c r="G9514" s="18"/>
      <c r="H9514" s="252"/>
      <c r="I9514" s="18"/>
      <c r="J9514" s="18"/>
    </row>
    <row r="9515" spans="6:10" x14ac:dyDescent="0.25">
      <c r="F9515" s="18"/>
      <c r="G9515" s="18"/>
      <c r="H9515" s="252"/>
      <c r="I9515" s="18"/>
      <c r="J9515" s="18"/>
    </row>
    <row r="9516" spans="6:10" x14ac:dyDescent="0.25">
      <c r="F9516" s="18"/>
      <c r="G9516" s="18"/>
      <c r="H9516" s="252"/>
      <c r="I9516" s="18"/>
      <c r="J9516" s="18"/>
    </row>
    <row r="9517" spans="6:10" x14ac:dyDescent="0.25">
      <c r="F9517" s="18"/>
      <c r="G9517" s="18"/>
      <c r="H9517" s="252"/>
      <c r="I9517" s="18"/>
      <c r="J9517" s="18"/>
    </row>
    <row r="9518" spans="6:10" x14ac:dyDescent="0.25">
      <c r="F9518" s="18"/>
      <c r="G9518" s="18"/>
      <c r="H9518" s="252"/>
      <c r="I9518" s="18"/>
      <c r="J9518" s="18"/>
    </row>
    <row r="9519" spans="6:10" x14ac:dyDescent="0.25">
      <c r="F9519" s="18"/>
      <c r="G9519" s="18"/>
      <c r="H9519" s="252"/>
      <c r="I9519" s="18"/>
      <c r="J9519" s="18"/>
    </row>
    <row r="9520" spans="6:10" x14ac:dyDescent="0.25">
      <c r="F9520" s="18"/>
      <c r="G9520" s="18"/>
      <c r="H9520" s="252"/>
      <c r="I9520" s="18"/>
      <c r="J9520" s="18"/>
    </row>
    <row r="9521" spans="6:10" x14ac:dyDescent="0.25">
      <c r="F9521" s="18"/>
      <c r="G9521" s="18"/>
      <c r="H9521" s="252"/>
      <c r="I9521" s="18"/>
      <c r="J9521" s="18"/>
    </row>
    <row r="9522" spans="6:10" x14ac:dyDescent="0.25">
      <c r="F9522" s="18"/>
      <c r="G9522" s="18"/>
      <c r="H9522" s="252"/>
      <c r="I9522" s="18"/>
      <c r="J9522" s="18"/>
    </row>
    <row r="9523" spans="6:10" x14ac:dyDescent="0.25">
      <c r="F9523" s="18"/>
      <c r="G9523" s="18"/>
      <c r="H9523" s="252"/>
      <c r="I9523" s="18"/>
      <c r="J9523" s="18"/>
    </row>
    <row r="9524" spans="6:10" x14ac:dyDescent="0.25">
      <c r="F9524" s="18"/>
      <c r="G9524" s="18"/>
      <c r="H9524" s="252"/>
      <c r="I9524" s="18"/>
      <c r="J9524" s="18"/>
    </row>
    <row r="9525" spans="6:10" x14ac:dyDescent="0.25">
      <c r="F9525" s="18"/>
      <c r="G9525" s="18"/>
      <c r="H9525" s="252"/>
      <c r="I9525" s="18"/>
      <c r="J9525" s="18"/>
    </row>
    <row r="9526" spans="6:10" x14ac:dyDescent="0.25">
      <c r="F9526" s="18"/>
      <c r="G9526" s="18"/>
      <c r="H9526" s="252"/>
      <c r="I9526" s="18"/>
      <c r="J9526" s="18"/>
    </row>
    <row r="9527" spans="6:10" x14ac:dyDescent="0.25">
      <c r="F9527" s="18"/>
      <c r="G9527" s="18"/>
      <c r="H9527" s="252"/>
      <c r="I9527" s="18"/>
      <c r="J9527" s="18"/>
    </row>
    <row r="9528" spans="6:10" x14ac:dyDescent="0.25">
      <c r="F9528" s="18"/>
      <c r="G9528" s="18"/>
      <c r="H9528" s="252"/>
      <c r="I9528" s="18"/>
      <c r="J9528" s="18"/>
    </row>
    <row r="9529" spans="6:10" x14ac:dyDescent="0.25">
      <c r="F9529" s="18"/>
      <c r="G9529" s="18"/>
      <c r="H9529" s="252"/>
      <c r="I9529" s="18"/>
      <c r="J9529" s="18"/>
    </row>
    <row r="9530" spans="6:10" x14ac:dyDescent="0.25">
      <c r="F9530" s="18"/>
      <c r="G9530" s="18"/>
      <c r="H9530" s="252"/>
      <c r="I9530" s="18"/>
      <c r="J9530" s="18"/>
    </row>
    <row r="9531" spans="6:10" x14ac:dyDescent="0.25">
      <c r="F9531" s="18"/>
      <c r="G9531" s="18"/>
      <c r="H9531" s="252"/>
      <c r="I9531" s="18"/>
      <c r="J9531" s="18"/>
    </row>
    <row r="9532" spans="6:10" x14ac:dyDescent="0.25">
      <c r="F9532" s="18"/>
      <c r="G9532" s="18"/>
      <c r="H9532" s="252"/>
      <c r="I9532" s="18"/>
      <c r="J9532" s="18"/>
    </row>
    <row r="9533" spans="6:10" x14ac:dyDescent="0.25">
      <c r="F9533" s="18"/>
      <c r="G9533" s="18"/>
      <c r="H9533" s="252"/>
      <c r="I9533" s="18"/>
      <c r="J9533" s="18"/>
    </row>
    <row r="9534" spans="6:10" x14ac:dyDescent="0.25">
      <c r="F9534" s="18"/>
      <c r="G9534" s="18"/>
      <c r="H9534" s="252"/>
      <c r="I9534" s="18"/>
      <c r="J9534" s="18"/>
    </row>
    <row r="9535" spans="6:10" x14ac:dyDescent="0.25">
      <c r="F9535" s="18"/>
      <c r="G9535" s="18"/>
      <c r="H9535" s="252"/>
      <c r="I9535" s="18"/>
      <c r="J9535" s="18"/>
    </row>
    <row r="9536" spans="6:10" x14ac:dyDescent="0.25">
      <c r="F9536" s="18"/>
      <c r="G9536" s="18"/>
      <c r="H9536" s="252"/>
      <c r="I9536" s="18"/>
      <c r="J9536" s="18"/>
    </row>
    <row r="9537" spans="6:10" x14ac:dyDescent="0.25">
      <c r="F9537" s="18"/>
      <c r="G9537" s="18"/>
      <c r="H9537" s="252"/>
      <c r="I9537" s="18"/>
      <c r="J9537" s="18"/>
    </row>
    <row r="9538" spans="6:10" x14ac:dyDescent="0.25">
      <c r="F9538" s="18"/>
      <c r="G9538" s="18"/>
      <c r="H9538" s="252"/>
      <c r="I9538" s="18"/>
      <c r="J9538" s="18"/>
    </row>
    <row r="9539" spans="6:10" x14ac:dyDescent="0.25">
      <c r="F9539" s="18"/>
      <c r="G9539" s="18"/>
      <c r="H9539" s="252"/>
      <c r="I9539" s="18"/>
      <c r="J9539" s="18"/>
    </row>
    <row r="9540" spans="6:10" x14ac:dyDescent="0.25">
      <c r="F9540" s="18"/>
      <c r="G9540" s="18"/>
      <c r="H9540" s="252"/>
      <c r="I9540" s="18"/>
      <c r="J9540" s="18"/>
    </row>
    <row r="9541" spans="6:10" x14ac:dyDescent="0.25">
      <c r="F9541" s="18"/>
      <c r="G9541" s="18"/>
      <c r="H9541" s="252"/>
      <c r="I9541" s="18"/>
      <c r="J9541" s="18"/>
    </row>
    <row r="9542" spans="6:10" x14ac:dyDescent="0.25">
      <c r="F9542" s="18"/>
      <c r="G9542" s="18"/>
      <c r="H9542" s="252"/>
      <c r="I9542" s="18"/>
      <c r="J9542" s="18"/>
    </row>
    <row r="9543" spans="6:10" x14ac:dyDescent="0.25">
      <c r="F9543" s="18"/>
      <c r="G9543" s="18"/>
      <c r="H9543" s="252"/>
      <c r="I9543" s="18"/>
      <c r="J9543" s="18"/>
    </row>
    <row r="9544" spans="6:10" x14ac:dyDescent="0.25">
      <c r="F9544" s="18"/>
      <c r="G9544" s="18"/>
      <c r="H9544" s="252"/>
      <c r="I9544" s="18"/>
      <c r="J9544" s="18"/>
    </row>
    <row r="9545" spans="6:10" x14ac:dyDescent="0.25">
      <c r="F9545" s="18"/>
      <c r="G9545" s="18"/>
      <c r="H9545" s="252"/>
      <c r="I9545" s="18"/>
      <c r="J9545" s="18"/>
    </row>
    <row r="9546" spans="6:10" x14ac:dyDescent="0.25">
      <c r="F9546" s="18"/>
      <c r="G9546" s="18"/>
      <c r="H9546" s="252"/>
      <c r="I9546" s="18"/>
      <c r="J9546" s="18"/>
    </row>
    <row r="9547" spans="6:10" x14ac:dyDescent="0.25">
      <c r="F9547" s="18"/>
      <c r="G9547" s="18"/>
      <c r="H9547" s="252"/>
      <c r="I9547" s="18"/>
      <c r="J9547" s="18"/>
    </row>
    <row r="9548" spans="6:10" x14ac:dyDescent="0.25">
      <c r="F9548" s="18"/>
      <c r="G9548" s="18"/>
      <c r="H9548" s="252"/>
      <c r="I9548" s="18"/>
      <c r="J9548" s="18"/>
    </row>
    <row r="9549" spans="6:10" x14ac:dyDescent="0.25">
      <c r="F9549" s="18"/>
      <c r="G9549" s="18"/>
      <c r="H9549" s="252"/>
      <c r="I9549" s="18"/>
      <c r="J9549" s="18"/>
    </row>
    <row r="9550" spans="6:10" x14ac:dyDescent="0.25">
      <c r="F9550" s="18"/>
      <c r="G9550" s="18"/>
      <c r="H9550" s="252"/>
      <c r="I9550" s="18"/>
      <c r="J9550" s="18"/>
    </row>
    <row r="9551" spans="6:10" x14ac:dyDescent="0.25">
      <c r="F9551" s="18"/>
      <c r="G9551" s="18"/>
      <c r="H9551" s="252"/>
      <c r="I9551" s="18"/>
      <c r="J9551" s="18"/>
    </row>
    <row r="9552" spans="6:10" x14ac:dyDescent="0.25">
      <c r="F9552" s="18"/>
      <c r="G9552" s="18"/>
      <c r="H9552" s="252"/>
      <c r="I9552" s="18"/>
      <c r="J9552" s="18"/>
    </row>
    <row r="9553" spans="6:10" x14ac:dyDescent="0.25">
      <c r="F9553" s="18"/>
      <c r="G9553" s="18"/>
      <c r="H9553" s="252"/>
      <c r="I9553" s="18"/>
      <c r="J9553" s="18"/>
    </row>
    <row r="9554" spans="6:10" x14ac:dyDescent="0.25">
      <c r="F9554" s="18"/>
      <c r="G9554" s="18"/>
      <c r="H9554" s="252"/>
      <c r="I9554" s="18"/>
      <c r="J9554" s="18"/>
    </row>
    <row r="9555" spans="6:10" x14ac:dyDescent="0.25">
      <c r="F9555" s="18"/>
      <c r="G9555" s="18"/>
      <c r="H9555" s="252"/>
      <c r="I9555" s="18"/>
      <c r="J9555" s="18"/>
    </row>
    <row r="9556" spans="6:10" x14ac:dyDescent="0.25">
      <c r="F9556" s="18"/>
      <c r="G9556" s="18"/>
      <c r="H9556" s="252"/>
      <c r="I9556" s="18"/>
      <c r="J9556" s="18"/>
    </row>
    <row r="9557" spans="6:10" x14ac:dyDescent="0.25">
      <c r="F9557" s="18"/>
      <c r="G9557" s="18"/>
      <c r="H9557" s="252"/>
      <c r="I9557" s="18"/>
      <c r="J9557" s="18"/>
    </row>
    <row r="9558" spans="6:10" x14ac:dyDescent="0.25">
      <c r="F9558" s="18"/>
      <c r="G9558" s="18"/>
      <c r="H9558" s="252"/>
      <c r="I9558" s="18"/>
      <c r="J9558" s="18"/>
    </row>
    <row r="9559" spans="6:10" x14ac:dyDescent="0.25">
      <c r="F9559" s="18"/>
      <c r="G9559" s="18"/>
      <c r="H9559" s="252"/>
      <c r="I9559" s="18"/>
      <c r="J9559" s="18"/>
    </row>
    <row r="9560" spans="6:10" x14ac:dyDescent="0.25">
      <c r="F9560" s="18"/>
      <c r="G9560" s="18"/>
      <c r="H9560" s="252"/>
      <c r="I9560" s="18"/>
      <c r="J9560" s="18"/>
    </row>
    <row r="9561" spans="6:10" x14ac:dyDescent="0.25">
      <c r="F9561" s="18"/>
      <c r="G9561" s="18"/>
      <c r="H9561" s="252"/>
      <c r="I9561" s="18"/>
      <c r="J9561" s="18"/>
    </row>
    <row r="9562" spans="6:10" x14ac:dyDescent="0.25">
      <c r="F9562" s="18"/>
      <c r="G9562" s="18"/>
      <c r="H9562" s="252"/>
      <c r="I9562" s="18"/>
      <c r="J9562" s="18"/>
    </row>
    <row r="9563" spans="6:10" x14ac:dyDescent="0.25">
      <c r="F9563" s="18"/>
      <c r="G9563" s="18"/>
      <c r="H9563" s="252"/>
      <c r="I9563" s="18"/>
      <c r="J9563" s="18"/>
    </row>
    <row r="9564" spans="6:10" x14ac:dyDescent="0.25">
      <c r="F9564" s="18"/>
      <c r="G9564" s="18"/>
      <c r="H9564" s="252"/>
      <c r="I9564" s="18"/>
      <c r="J9564" s="18"/>
    </row>
    <row r="9565" spans="6:10" x14ac:dyDescent="0.25">
      <c r="F9565" s="18"/>
      <c r="G9565" s="18"/>
      <c r="H9565" s="252"/>
      <c r="I9565" s="18"/>
      <c r="J9565" s="18"/>
    </row>
    <row r="9566" spans="6:10" x14ac:dyDescent="0.25">
      <c r="F9566" s="18"/>
      <c r="G9566" s="18"/>
      <c r="H9566" s="252"/>
      <c r="I9566" s="18"/>
      <c r="J9566" s="18"/>
    </row>
    <row r="9567" spans="6:10" x14ac:dyDescent="0.25">
      <c r="F9567" s="18"/>
      <c r="G9567" s="18"/>
      <c r="H9567" s="252"/>
      <c r="I9567" s="18"/>
      <c r="J9567" s="18"/>
    </row>
    <row r="9568" spans="6:10" x14ac:dyDescent="0.25">
      <c r="F9568" s="18"/>
      <c r="G9568" s="18"/>
      <c r="H9568" s="252"/>
      <c r="I9568" s="18"/>
      <c r="J9568" s="18"/>
    </row>
    <row r="9569" spans="6:10" x14ac:dyDescent="0.25">
      <c r="F9569" s="18"/>
      <c r="G9569" s="18"/>
      <c r="H9569" s="252"/>
      <c r="I9569" s="18"/>
      <c r="J9569" s="18"/>
    </row>
    <row r="9570" spans="6:10" x14ac:dyDescent="0.25">
      <c r="F9570" s="18"/>
      <c r="G9570" s="18"/>
      <c r="H9570" s="252"/>
      <c r="I9570" s="18"/>
      <c r="J9570" s="18"/>
    </row>
    <row r="9571" spans="6:10" x14ac:dyDescent="0.25">
      <c r="F9571" s="18"/>
      <c r="G9571" s="18"/>
      <c r="H9571" s="252"/>
      <c r="I9571" s="18"/>
      <c r="J9571" s="18"/>
    </row>
    <row r="9572" spans="6:10" x14ac:dyDescent="0.25">
      <c r="F9572" s="18"/>
      <c r="G9572" s="18"/>
      <c r="H9572" s="252"/>
      <c r="I9572" s="18"/>
      <c r="J9572" s="18"/>
    </row>
    <row r="9573" spans="6:10" x14ac:dyDescent="0.25">
      <c r="F9573" s="18"/>
      <c r="G9573" s="18"/>
      <c r="H9573" s="252"/>
      <c r="I9573" s="18"/>
      <c r="J9573" s="18"/>
    </row>
    <row r="9574" spans="6:10" x14ac:dyDescent="0.25">
      <c r="F9574" s="18"/>
      <c r="G9574" s="18"/>
      <c r="H9574" s="252"/>
      <c r="I9574" s="18"/>
      <c r="J9574" s="18"/>
    </row>
    <row r="9575" spans="6:10" x14ac:dyDescent="0.25">
      <c r="F9575" s="18"/>
      <c r="G9575" s="18"/>
      <c r="H9575" s="252"/>
      <c r="I9575" s="18"/>
      <c r="J9575" s="18"/>
    </row>
    <row r="9576" spans="6:10" x14ac:dyDescent="0.25">
      <c r="F9576" s="18"/>
      <c r="G9576" s="18"/>
      <c r="H9576" s="252"/>
      <c r="I9576" s="18"/>
      <c r="J9576" s="18"/>
    </row>
    <row r="9577" spans="6:10" x14ac:dyDescent="0.25">
      <c r="F9577" s="18"/>
      <c r="G9577" s="18"/>
      <c r="H9577" s="252"/>
      <c r="I9577" s="18"/>
      <c r="J9577" s="18"/>
    </row>
    <row r="9578" spans="6:10" x14ac:dyDescent="0.25">
      <c r="F9578" s="18"/>
      <c r="G9578" s="18"/>
      <c r="H9578" s="252"/>
      <c r="I9578" s="18"/>
      <c r="J9578" s="18"/>
    </row>
    <row r="9579" spans="6:10" x14ac:dyDescent="0.25">
      <c r="F9579" s="18"/>
      <c r="G9579" s="18"/>
      <c r="H9579" s="252"/>
      <c r="I9579" s="18"/>
      <c r="J9579" s="18"/>
    </row>
    <row r="9580" spans="6:10" x14ac:dyDescent="0.25">
      <c r="F9580" s="18"/>
      <c r="G9580" s="18"/>
      <c r="H9580" s="252"/>
      <c r="I9580" s="18"/>
      <c r="J9580" s="18"/>
    </row>
    <row r="9581" spans="6:10" x14ac:dyDescent="0.25">
      <c r="F9581" s="18"/>
      <c r="G9581" s="18"/>
      <c r="H9581" s="252"/>
      <c r="I9581" s="18"/>
      <c r="J9581" s="18"/>
    </row>
    <row r="9582" spans="6:10" x14ac:dyDescent="0.25">
      <c r="F9582" s="18"/>
      <c r="G9582" s="18"/>
      <c r="H9582" s="252"/>
      <c r="I9582" s="18"/>
      <c r="J9582" s="18"/>
    </row>
    <row r="9583" spans="6:10" x14ac:dyDescent="0.25">
      <c r="F9583" s="18"/>
      <c r="G9583" s="18"/>
      <c r="H9583" s="252"/>
      <c r="I9583" s="18"/>
      <c r="J9583" s="18"/>
    </row>
    <row r="9584" spans="6:10" x14ac:dyDescent="0.25">
      <c r="F9584" s="18"/>
      <c r="G9584" s="18"/>
      <c r="H9584" s="252"/>
      <c r="I9584" s="18"/>
      <c r="J9584" s="18"/>
    </row>
    <row r="9585" spans="6:10" x14ac:dyDescent="0.25">
      <c r="F9585" s="18"/>
      <c r="G9585" s="18"/>
      <c r="H9585" s="252"/>
      <c r="I9585" s="18"/>
      <c r="J9585" s="18"/>
    </row>
    <row r="9586" spans="6:10" x14ac:dyDescent="0.25">
      <c r="F9586" s="18"/>
      <c r="G9586" s="18"/>
      <c r="H9586" s="252"/>
      <c r="I9586" s="18"/>
      <c r="J9586" s="18"/>
    </row>
    <row r="9587" spans="6:10" x14ac:dyDescent="0.25">
      <c r="F9587" s="18"/>
      <c r="G9587" s="18"/>
      <c r="H9587" s="252"/>
      <c r="I9587" s="18"/>
      <c r="J9587" s="18"/>
    </row>
    <row r="9588" spans="6:10" x14ac:dyDescent="0.25">
      <c r="F9588" s="18"/>
      <c r="G9588" s="18"/>
      <c r="H9588" s="252"/>
      <c r="I9588" s="18"/>
      <c r="J9588" s="18"/>
    </row>
    <row r="9589" spans="6:10" x14ac:dyDescent="0.25">
      <c r="F9589" s="18"/>
      <c r="G9589" s="18"/>
      <c r="H9589" s="252"/>
      <c r="I9589" s="18"/>
      <c r="J9589" s="18"/>
    </row>
    <row r="9590" spans="6:10" x14ac:dyDescent="0.25">
      <c r="F9590" s="18"/>
      <c r="G9590" s="18"/>
      <c r="H9590" s="252"/>
      <c r="I9590" s="18"/>
      <c r="J9590" s="18"/>
    </row>
    <row r="9591" spans="6:10" x14ac:dyDescent="0.25">
      <c r="F9591" s="18"/>
      <c r="G9591" s="18"/>
      <c r="H9591" s="252"/>
      <c r="I9591" s="18"/>
      <c r="J9591" s="18"/>
    </row>
    <row r="9592" spans="6:10" x14ac:dyDescent="0.25">
      <c r="F9592" s="18"/>
      <c r="G9592" s="18"/>
      <c r="H9592" s="252"/>
      <c r="I9592" s="18"/>
      <c r="J9592" s="18"/>
    </row>
    <row r="9593" spans="6:10" x14ac:dyDescent="0.25">
      <c r="F9593" s="18"/>
      <c r="G9593" s="18"/>
      <c r="H9593" s="252"/>
      <c r="I9593" s="18"/>
      <c r="J9593" s="18"/>
    </row>
    <row r="9594" spans="6:10" x14ac:dyDescent="0.25">
      <c r="F9594" s="18"/>
      <c r="G9594" s="18"/>
      <c r="H9594" s="252"/>
      <c r="I9594" s="18"/>
      <c r="J9594" s="18"/>
    </row>
    <row r="9595" spans="6:10" x14ac:dyDescent="0.25">
      <c r="F9595" s="18"/>
      <c r="G9595" s="18"/>
      <c r="H9595" s="252"/>
      <c r="I9595" s="18"/>
      <c r="J9595" s="18"/>
    </row>
    <row r="9596" spans="6:10" x14ac:dyDescent="0.25">
      <c r="F9596" s="18"/>
      <c r="G9596" s="18"/>
      <c r="H9596" s="252"/>
      <c r="I9596" s="18"/>
      <c r="J9596" s="18"/>
    </row>
    <row r="9597" spans="6:10" x14ac:dyDescent="0.25">
      <c r="F9597" s="18"/>
      <c r="G9597" s="18"/>
      <c r="H9597" s="252"/>
      <c r="I9597" s="18"/>
      <c r="J9597" s="18"/>
    </row>
    <row r="9598" spans="6:10" x14ac:dyDescent="0.25">
      <c r="F9598" s="18"/>
      <c r="G9598" s="18"/>
      <c r="H9598" s="252"/>
      <c r="I9598" s="18"/>
      <c r="J9598" s="18"/>
    </row>
    <row r="9599" spans="6:10" x14ac:dyDescent="0.25">
      <c r="F9599" s="18"/>
      <c r="G9599" s="18"/>
      <c r="H9599" s="252"/>
      <c r="I9599" s="18"/>
      <c r="J9599" s="18"/>
    </row>
    <row r="9600" spans="6:10" x14ac:dyDescent="0.25">
      <c r="F9600" s="18"/>
      <c r="G9600" s="18"/>
      <c r="H9600" s="252"/>
      <c r="I9600" s="18"/>
      <c r="J9600" s="18"/>
    </row>
    <row r="9601" spans="6:10" x14ac:dyDescent="0.25">
      <c r="F9601" s="18"/>
      <c r="G9601" s="18"/>
      <c r="H9601" s="252"/>
      <c r="I9601" s="18"/>
      <c r="J9601" s="18"/>
    </row>
    <row r="9602" spans="6:10" x14ac:dyDescent="0.25">
      <c r="F9602" s="18"/>
      <c r="G9602" s="18"/>
      <c r="H9602" s="252"/>
      <c r="I9602" s="18"/>
      <c r="J9602" s="18"/>
    </row>
    <row r="9603" spans="6:10" x14ac:dyDescent="0.25">
      <c r="F9603" s="18"/>
      <c r="G9603" s="18"/>
      <c r="H9603" s="252"/>
      <c r="I9603" s="18"/>
      <c r="J9603" s="18"/>
    </row>
    <row r="9604" spans="6:10" x14ac:dyDescent="0.25">
      <c r="F9604" s="18"/>
      <c r="G9604" s="18"/>
      <c r="H9604" s="252"/>
      <c r="I9604" s="18"/>
      <c r="J9604" s="18"/>
    </row>
    <row r="9605" spans="6:10" x14ac:dyDescent="0.25">
      <c r="F9605" s="18"/>
      <c r="G9605" s="18"/>
      <c r="H9605" s="252"/>
      <c r="I9605" s="18"/>
      <c r="J9605" s="18"/>
    </row>
    <row r="9606" spans="6:10" x14ac:dyDescent="0.25">
      <c r="F9606" s="18"/>
      <c r="G9606" s="18"/>
      <c r="H9606" s="252"/>
      <c r="I9606" s="18"/>
      <c r="J9606" s="18"/>
    </row>
    <row r="9607" spans="6:10" x14ac:dyDescent="0.25">
      <c r="F9607" s="18"/>
      <c r="G9607" s="18"/>
      <c r="H9607" s="252"/>
      <c r="I9607" s="18"/>
      <c r="J9607" s="18"/>
    </row>
    <row r="9608" spans="6:10" x14ac:dyDescent="0.25">
      <c r="F9608" s="18"/>
      <c r="G9608" s="18"/>
      <c r="H9608" s="252"/>
      <c r="I9608" s="18"/>
      <c r="J9608" s="18"/>
    </row>
    <row r="9609" spans="6:10" x14ac:dyDescent="0.25">
      <c r="F9609" s="18"/>
      <c r="G9609" s="18"/>
      <c r="H9609" s="252"/>
      <c r="I9609" s="18"/>
      <c r="J9609" s="18"/>
    </row>
    <row r="9610" spans="6:10" x14ac:dyDescent="0.25">
      <c r="F9610" s="18"/>
      <c r="G9610" s="18"/>
      <c r="H9610" s="252"/>
      <c r="I9610" s="18"/>
      <c r="J9610" s="18"/>
    </row>
    <row r="9611" spans="6:10" x14ac:dyDescent="0.25">
      <c r="F9611" s="18"/>
      <c r="G9611" s="18"/>
      <c r="H9611" s="252"/>
      <c r="I9611" s="18"/>
      <c r="J9611" s="18"/>
    </row>
    <row r="9612" spans="6:10" x14ac:dyDescent="0.25">
      <c r="F9612" s="18"/>
      <c r="G9612" s="18"/>
      <c r="H9612" s="252"/>
      <c r="I9612" s="18"/>
      <c r="J9612" s="18"/>
    </row>
    <row r="9613" spans="6:10" x14ac:dyDescent="0.25">
      <c r="F9613" s="18"/>
      <c r="G9613" s="18"/>
      <c r="H9613" s="252"/>
      <c r="I9613" s="18"/>
      <c r="J9613" s="18"/>
    </row>
    <row r="9614" spans="6:10" x14ac:dyDescent="0.25">
      <c r="F9614" s="18"/>
      <c r="G9614" s="18"/>
      <c r="H9614" s="252"/>
      <c r="I9614" s="18"/>
      <c r="J9614" s="18"/>
    </row>
    <row r="9615" spans="6:10" x14ac:dyDescent="0.25">
      <c r="F9615" s="18"/>
      <c r="G9615" s="18"/>
      <c r="H9615" s="252"/>
      <c r="I9615" s="18"/>
      <c r="J9615" s="18"/>
    </row>
    <row r="9616" spans="6:10" x14ac:dyDescent="0.25">
      <c r="F9616" s="18"/>
      <c r="G9616" s="18"/>
      <c r="H9616" s="252"/>
      <c r="I9616" s="18"/>
      <c r="J9616" s="18"/>
    </row>
    <row r="9617" spans="6:10" x14ac:dyDescent="0.25">
      <c r="F9617" s="18"/>
      <c r="G9617" s="18"/>
      <c r="H9617" s="252"/>
      <c r="I9617" s="18"/>
      <c r="J9617" s="18"/>
    </row>
    <row r="9618" spans="6:10" x14ac:dyDescent="0.25">
      <c r="F9618" s="18"/>
      <c r="G9618" s="18"/>
      <c r="H9618" s="252"/>
      <c r="I9618" s="18"/>
      <c r="J9618" s="18"/>
    </row>
    <row r="9619" spans="6:10" x14ac:dyDescent="0.25">
      <c r="F9619" s="18"/>
      <c r="G9619" s="18"/>
      <c r="H9619" s="252"/>
      <c r="I9619" s="18"/>
      <c r="J9619" s="18"/>
    </row>
    <row r="9620" spans="6:10" x14ac:dyDescent="0.25">
      <c r="F9620" s="18"/>
      <c r="G9620" s="18"/>
      <c r="H9620" s="252"/>
      <c r="I9620" s="18"/>
      <c r="J9620" s="18"/>
    </row>
    <row r="9621" spans="6:10" x14ac:dyDescent="0.25">
      <c r="F9621" s="18"/>
      <c r="G9621" s="18"/>
      <c r="H9621" s="252"/>
      <c r="I9621" s="18"/>
      <c r="J9621" s="18"/>
    </row>
    <row r="9622" spans="6:10" x14ac:dyDescent="0.25">
      <c r="F9622" s="18"/>
      <c r="G9622" s="18"/>
      <c r="H9622" s="252"/>
      <c r="I9622" s="18"/>
      <c r="J9622" s="18"/>
    </row>
    <row r="9623" spans="6:10" x14ac:dyDescent="0.25">
      <c r="F9623" s="18"/>
      <c r="G9623" s="18"/>
      <c r="H9623" s="252"/>
      <c r="I9623" s="18"/>
      <c r="J9623" s="18"/>
    </row>
    <row r="9624" spans="6:10" x14ac:dyDescent="0.25">
      <c r="F9624" s="18"/>
      <c r="G9624" s="18"/>
      <c r="H9624" s="252"/>
      <c r="I9624" s="18"/>
      <c r="J9624" s="18"/>
    </row>
    <row r="9625" spans="6:10" x14ac:dyDescent="0.25">
      <c r="F9625" s="18"/>
      <c r="G9625" s="18"/>
      <c r="H9625" s="252"/>
      <c r="I9625" s="18"/>
      <c r="J9625" s="18"/>
    </row>
    <row r="9626" spans="6:10" x14ac:dyDescent="0.25">
      <c r="F9626" s="18"/>
      <c r="G9626" s="18"/>
      <c r="H9626" s="252"/>
      <c r="I9626" s="18"/>
      <c r="J9626" s="18"/>
    </row>
    <row r="9627" spans="6:10" x14ac:dyDescent="0.25">
      <c r="F9627" s="18"/>
      <c r="G9627" s="18"/>
      <c r="H9627" s="252"/>
      <c r="I9627" s="18"/>
      <c r="J9627" s="18"/>
    </row>
    <row r="9628" spans="6:10" x14ac:dyDescent="0.25">
      <c r="F9628" s="18"/>
      <c r="G9628" s="18"/>
      <c r="H9628" s="252"/>
      <c r="I9628" s="18"/>
      <c r="J9628" s="18"/>
    </row>
    <row r="9629" spans="6:10" x14ac:dyDescent="0.25">
      <c r="F9629" s="18"/>
      <c r="G9629" s="18"/>
      <c r="H9629" s="252"/>
      <c r="I9629" s="18"/>
      <c r="J9629" s="18"/>
    </row>
    <row r="9630" spans="6:10" x14ac:dyDescent="0.25">
      <c r="F9630" s="18"/>
      <c r="G9630" s="18"/>
      <c r="H9630" s="252"/>
      <c r="I9630" s="18"/>
      <c r="J9630" s="18"/>
    </row>
    <row r="9631" spans="6:10" x14ac:dyDescent="0.25">
      <c r="F9631" s="18"/>
      <c r="G9631" s="18"/>
      <c r="H9631" s="252"/>
      <c r="I9631" s="18"/>
      <c r="J9631" s="18"/>
    </row>
    <row r="9632" spans="6:10" x14ac:dyDescent="0.25">
      <c r="F9632" s="18"/>
      <c r="G9632" s="18"/>
      <c r="H9632" s="252"/>
      <c r="I9632" s="18"/>
      <c r="J9632" s="18"/>
    </row>
    <row r="9633" spans="6:10" x14ac:dyDescent="0.25">
      <c r="F9633" s="18"/>
      <c r="G9633" s="18"/>
      <c r="H9633" s="252"/>
      <c r="I9633" s="18"/>
      <c r="J9633" s="18"/>
    </row>
    <row r="9634" spans="6:10" x14ac:dyDescent="0.25">
      <c r="F9634" s="18"/>
      <c r="G9634" s="18"/>
      <c r="H9634" s="252"/>
      <c r="I9634" s="18"/>
      <c r="J9634" s="18"/>
    </row>
    <row r="9635" spans="6:10" x14ac:dyDescent="0.25">
      <c r="F9635" s="18"/>
      <c r="G9635" s="18"/>
      <c r="H9635" s="252"/>
      <c r="I9635" s="18"/>
      <c r="J9635" s="18"/>
    </row>
    <row r="9636" spans="6:10" x14ac:dyDescent="0.25">
      <c r="F9636" s="18"/>
      <c r="G9636" s="18"/>
      <c r="H9636" s="252"/>
      <c r="I9636" s="18"/>
      <c r="J9636" s="18"/>
    </row>
    <row r="9637" spans="6:10" x14ac:dyDescent="0.25">
      <c r="F9637" s="18"/>
      <c r="G9637" s="18"/>
      <c r="H9637" s="252"/>
      <c r="I9637" s="18"/>
      <c r="J9637" s="18"/>
    </row>
    <row r="9638" spans="6:10" x14ac:dyDescent="0.25">
      <c r="F9638" s="18"/>
      <c r="G9638" s="18"/>
      <c r="H9638" s="252"/>
      <c r="I9638" s="18"/>
      <c r="J9638" s="18"/>
    </row>
    <row r="9639" spans="6:10" x14ac:dyDescent="0.25">
      <c r="F9639" s="18"/>
      <c r="G9639" s="18"/>
      <c r="H9639" s="252"/>
      <c r="I9639" s="18"/>
      <c r="J9639" s="18"/>
    </row>
    <row r="9640" spans="6:10" x14ac:dyDescent="0.25">
      <c r="F9640" s="18"/>
      <c r="G9640" s="18"/>
      <c r="H9640" s="252"/>
      <c r="I9640" s="18"/>
      <c r="J9640" s="18"/>
    </row>
    <row r="9641" spans="6:10" x14ac:dyDescent="0.25">
      <c r="F9641" s="18"/>
      <c r="G9641" s="18"/>
      <c r="H9641" s="252"/>
      <c r="I9641" s="18"/>
      <c r="J9641" s="18"/>
    </row>
    <row r="9642" spans="6:10" x14ac:dyDescent="0.25">
      <c r="F9642" s="18"/>
      <c r="G9642" s="18"/>
      <c r="H9642" s="252"/>
      <c r="I9642" s="18"/>
      <c r="J9642" s="18"/>
    </row>
    <row r="9643" spans="6:10" x14ac:dyDescent="0.25">
      <c r="F9643" s="18"/>
      <c r="G9643" s="18"/>
      <c r="H9643" s="252"/>
      <c r="I9643" s="18"/>
      <c r="J9643" s="18"/>
    </row>
    <row r="9644" spans="6:10" x14ac:dyDescent="0.25">
      <c r="F9644" s="18"/>
      <c r="G9644" s="18"/>
      <c r="H9644" s="252"/>
      <c r="I9644" s="18"/>
      <c r="J9644" s="18"/>
    </row>
    <row r="9645" spans="6:10" x14ac:dyDescent="0.25">
      <c r="F9645" s="18"/>
      <c r="G9645" s="18"/>
      <c r="H9645" s="252"/>
      <c r="I9645" s="18"/>
      <c r="J9645" s="18"/>
    </row>
    <row r="9646" spans="6:10" x14ac:dyDescent="0.25">
      <c r="F9646" s="18"/>
      <c r="G9646" s="18"/>
      <c r="H9646" s="252"/>
      <c r="I9646" s="18"/>
      <c r="J9646" s="18"/>
    </row>
    <row r="9647" spans="6:10" x14ac:dyDescent="0.25">
      <c r="F9647" s="18"/>
      <c r="G9647" s="18"/>
      <c r="H9647" s="252"/>
      <c r="I9647" s="18"/>
      <c r="J9647" s="18"/>
    </row>
    <row r="9648" spans="6:10" x14ac:dyDescent="0.25">
      <c r="F9648" s="18"/>
      <c r="G9648" s="18"/>
      <c r="H9648" s="252"/>
      <c r="I9648" s="18"/>
      <c r="J9648" s="18"/>
    </row>
    <row r="9649" spans="6:10" x14ac:dyDescent="0.25">
      <c r="F9649" s="18"/>
      <c r="G9649" s="18"/>
      <c r="H9649" s="252"/>
      <c r="I9649" s="18"/>
      <c r="J9649" s="18"/>
    </row>
    <row r="9650" spans="6:10" x14ac:dyDescent="0.25">
      <c r="F9650" s="18"/>
      <c r="G9650" s="18"/>
      <c r="H9650" s="252"/>
      <c r="I9650" s="18"/>
      <c r="J9650" s="18"/>
    </row>
    <row r="9651" spans="6:10" x14ac:dyDescent="0.25">
      <c r="F9651" s="18"/>
      <c r="G9651" s="18"/>
      <c r="H9651" s="252"/>
      <c r="I9651" s="18"/>
      <c r="J9651" s="18"/>
    </row>
    <row r="9652" spans="6:10" x14ac:dyDescent="0.25">
      <c r="F9652" s="18"/>
      <c r="G9652" s="18"/>
      <c r="H9652" s="252"/>
      <c r="I9652" s="18"/>
      <c r="J9652" s="18"/>
    </row>
    <row r="9653" spans="6:10" x14ac:dyDescent="0.25">
      <c r="F9653" s="18"/>
      <c r="G9653" s="18"/>
      <c r="H9653" s="252"/>
      <c r="I9653" s="18"/>
      <c r="J9653" s="18"/>
    </row>
    <row r="9654" spans="6:10" x14ac:dyDescent="0.25">
      <c r="F9654" s="18"/>
      <c r="G9654" s="18"/>
      <c r="H9654" s="252"/>
      <c r="I9654" s="18"/>
      <c r="J9654" s="18"/>
    </row>
    <row r="9655" spans="6:10" x14ac:dyDescent="0.25">
      <c r="F9655" s="18"/>
      <c r="G9655" s="18"/>
      <c r="H9655" s="252"/>
      <c r="I9655" s="18"/>
      <c r="J9655" s="18"/>
    </row>
    <row r="9656" spans="6:10" x14ac:dyDescent="0.25">
      <c r="F9656" s="18"/>
      <c r="G9656" s="18"/>
      <c r="H9656" s="252"/>
      <c r="I9656" s="18"/>
      <c r="J9656" s="18"/>
    </row>
    <row r="9657" spans="6:10" x14ac:dyDescent="0.25">
      <c r="F9657" s="18"/>
      <c r="G9657" s="18"/>
      <c r="H9657" s="252"/>
      <c r="I9657" s="18"/>
      <c r="J9657" s="18"/>
    </row>
    <row r="9658" spans="6:10" x14ac:dyDescent="0.25">
      <c r="F9658" s="18"/>
      <c r="G9658" s="18"/>
      <c r="H9658" s="252"/>
      <c r="I9658" s="18"/>
      <c r="J9658" s="18"/>
    </row>
    <row r="9659" spans="6:10" x14ac:dyDescent="0.25">
      <c r="F9659" s="18"/>
      <c r="G9659" s="18"/>
      <c r="H9659" s="252"/>
      <c r="I9659" s="18"/>
      <c r="J9659" s="18"/>
    </row>
    <row r="9660" spans="6:10" x14ac:dyDescent="0.25">
      <c r="F9660" s="18"/>
      <c r="G9660" s="18"/>
      <c r="H9660" s="252"/>
      <c r="I9660" s="18"/>
      <c r="J9660" s="18"/>
    </row>
    <row r="9661" spans="6:10" x14ac:dyDescent="0.25">
      <c r="F9661" s="18"/>
      <c r="G9661" s="18"/>
      <c r="H9661" s="252"/>
      <c r="I9661" s="18"/>
      <c r="J9661" s="18"/>
    </row>
    <row r="9662" spans="6:10" x14ac:dyDescent="0.25">
      <c r="F9662" s="18"/>
      <c r="G9662" s="18"/>
      <c r="H9662" s="252"/>
      <c r="I9662" s="18"/>
      <c r="J9662" s="18"/>
    </row>
    <row r="9663" spans="6:10" x14ac:dyDescent="0.25">
      <c r="F9663" s="18"/>
      <c r="G9663" s="18"/>
      <c r="H9663" s="252"/>
      <c r="I9663" s="18"/>
      <c r="J9663" s="18"/>
    </row>
    <row r="9664" spans="6:10" x14ac:dyDescent="0.25">
      <c r="F9664" s="18"/>
      <c r="G9664" s="18"/>
      <c r="H9664" s="252"/>
      <c r="I9664" s="18"/>
      <c r="J9664" s="18"/>
    </row>
    <row r="9665" spans="6:10" x14ac:dyDescent="0.25">
      <c r="F9665" s="18"/>
      <c r="G9665" s="18"/>
      <c r="H9665" s="252"/>
      <c r="I9665" s="18"/>
      <c r="J9665" s="18"/>
    </row>
    <row r="9666" spans="6:10" x14ac:dyDescent="0.25">
      <c r="F9666" s="18"/>
      <c r="G9666" s="18"/>
      <c r="H9666" s="252"/>
      <c r="I9666" s="18"/>
      <c r="J9666" s="18"/>
    </row>
    <row r="9667" spans="6:10" x14ac:dyDescent="0.25">
      <c r="F9667" s="18"/>
      <c r="G9667" s="18"/>
      <c r="H9667" s="252"/>
      <c r="I9667" s="18"/>
      <c r="J9667" s="18"/>
    </row>
    <row r="9668" spans="6:10" x14ac:dyDescent="0.25">
      <c r="F9668" s="18"/>
      <c r="G9668" s="18"/>
      <c r="H9668" s="252"/>
      <c r="I9668" s="18"/>
      <c r="J9668" s="18"/>
    </row>
    <row r="9669" spans="6:10" x14ac:dyDescent="0.25">
      <c r="F9669" s="18"/>
      <c r="G9669" s="18"/>
      <c r="H9669" s="252"/>
      <c r="I9669" s="18"/>
      <c r="J9669" s="18"/>
    </row>
    <row r="9670" spans="6:10" x14ac:dyDescent="0.25">
      <c r="F9670" s="18"/>
      <c r="G9670" s="18"/>
      <c r="H9670" s="252"/>
      <c r="I9670" s="18"/>
      <c r="J9670" s="18"/>
    </row>
    <row r="9671" spans="6:10" x14ac:dyDescent="0.25">
      <c r="F9671" s="18"/>
      <c r="G9671" s="18"/>
      <c r="H9671" s="252"/>
      <c r="I9671" s="18"/>
      <c r="J9671" s="18"/>
    </row>
    <row r="9672" spans="6:10" x14ac:dyDescent="0.25">
      <c r="F9672" s="18"/>
      <c r="G9672" s="18"/>
      <c r="H9672" s="252"/>
      <c r="I9672" s="18"/>
      <c r="J9672" s="18"/>
    </row>
    <row r="9673" spans="6:10" x14ac:dyDescent="0.25">
      <c r="F9673" s="18"/>
      <c r="G9673" s="18"/>
      <c r="H9673" s="252"/>
      <c r="I9673" s="18"/>
      <c r="J9673" s="18"/>
    </row>
    <row r="9674" spans="6:10" x14ac:dyDescent="0.25">
      <c r="F9674" s="18"/>
      <c r="G9674" s="18"/>
      <c r="H9674" s="252"/>
      <c r="I9674" s="18"/>
      <c r="J9674" s="18"/>
    </row>
    <row r="9675" spans="6:10" x14ac:dyDescent="0.25">
      <c r="F9675" s="18"/>
      <c r="G9675" s="18"/>
      <c r="H9675" s="252"/>
      <c r="I9675" s="18"/>
      <c r="J9675" s="18"/>
    </row>
    <row r="9676" spans="6:10" x14ac:dyDescent="0.25">
      <c r="F9676" s="18"/>
      <c r="G9676" s="18"/>
      <c r="H9676" s="252"/>
      <c r="I9676" s="18"/>
      <c r="J9676" s="18"/>
    </row>
    <row r="9677" spans="6:10" x14ac:dyDescent="0.25">
      <c r="F9677" s="18"/>
      <c r="G9677" s="18"/>
      <c r="H9677" s="252"/>
      <c r="I9677" s="18"/>
      <c r="J9677" s="18"/>
    </row>
    <row r="9678" spans="6:10" x14ac:dyDescent="0.25">
      <c r="F9678" s="18"/>
      <c r="G9678" s="18"/>
      <c r="H9678" s="252"/>
      <c r="I9678" s="18"/>
      <c r="J9678" s="18"/>
    </row>
    <row r="9679" spans="6:10" x14ac:dyDescent="0.25">
      <c r="F9679" s="18"/>
      <c r="G9679" s="18"/>
      <c r="H9679" s="252"/>
      <c r="I9679" s="18"/>
      <c r="J9679" s="18"/>
    </row>
    <row r="9680" spans="6:10" x14ac:dyDescent="0.25">
      <c r="F9680" s="18"/>
      <c r="G9680" s="18"/>
      <c r="H9680" s="252"/>
      <c r="I9680" s="18"/>
      <c r="J9680" s="18"/>
    </row>
    <row r="9681" spans="6:10" x14ac:dyDescent="0.25">
      <c r="F9681" s="18"/>
      <c r="G9681" s="18"/>
      <c r="H9681" s="252"/>
      <c r="I9681" s="18"/>
      <c r="J9681" s="18"/>
    </row>
    <row r="9682" spans="6:10" x14ac:dyDescent="0.25">
      <c r="F9682" s="18"/>
      <c r="G9682" s="18"/>
      <c r="H9682" s="252"/>
      <c r="I9682" s="18"/>
      <c r="J9682" s="18"/>
    </row>
    <row r="9683" spans="6:10" x14ac:dyDescent="0.25">
      <c r="F9683" s="18"/>
      <c r="G9683" s="18"/>
      <c r="H9683" s="252"/>
      <c r="I9683" s="18"/>
      <c r="J9683" s="18"/>
    </row>
    <row r="9684" spans="6:10" x14ac:dyDescent="0.25">
      <c r="F9684" s="18"/>
      <c r="G9684" s="18"/>
      <c r="H9684" s="252"/>
      <c r="I9684" s="18"/>
      <c r="J9684" s="18"/>
    </row>
    <row r="9685" spans="6:10" x14ac:dyDescent="0.25">
      <c r="F9685" s="18"/>
      <c r="G9685" s="18"/>
      <c r="H9685" s="252"/>
      <c r="I9685" s="18"/>
      <c r="J9685" s="18"/>
    </row>
    <row r="9686" spans="6:10" x14ac:dyDescent="0.25">
      <c r="F9686" s="18"/>
      <c r="G9686" s="18"/>
      <c r="H9686" s="252"/>
      <c r="I9686" s="18"/>
      <c r="J9686" s="18"/>
    </row>
    <row r="9687" spans="6:10" x14ac:dyDescent="0.25">
      <c r="F9687" s="18"/>
      <c r="G9687" s="18"/>
      <c r="H9687" s="252"/>
      <c r="I9687" s="18"/>
      <c r="J9687" s="18"/>
    </row>
    <row r="9688" spans="6:10" x14ac:dyDescent="0.25">
      <c r="F9688" s="18"/>
      <c r="G9688" s="18"/>
      <c r="H9688" s="252"/>
      <c r="I9688" s="18"/>
      <c r="J9688" s="18"/>
    </row>
    <row r="9689" spans="6:10" x14ac:dyDescent="0.25">
      <c r="F9689" s="18"/>
      <c r="G9689" s="18"/>
      <c r="H9689" s="252"/>
      <c r="I9689" s="18"/>
      <c r="J9689" s="18"/>
    </row>
    <row r="9690" spans="6:10" x14ac:dyDescent="0.25">
      <c r="F9690" s="18"/>
      <c r="G9690" s="18"/>
      <c r="H9690" s="252"/>
      <c r="I9690" s="18"/>
      <c r="J9690" s="18"/>
    </row>
    <row r="9691" spans="6:10" x14ac:dyDescent="0.25">
      <c r="F9691" s="18"/>
      <c r="G9691" s="18"/>
      <c r="H9691" s="252"/>
      <c r="I9691" s="18"/>
      <c r="J9691" s="18"/>
    </row>
    <row r="9692" spans="6:10" x14ac:dyDescent="0.25">
      <c r="F9692" s="18"/>
      <c r="G9692" s="18"/>
      <c r="H9692" s="252"/>
      <c r="I9692" s="18"/>
      <c r="J9692" s="18"/>
    </row>
    <row r="9693" spans="6:10" x14ac:dyDescent="0.25">
      <c r="F9693" s="18"/>
      <c r="G9693" s="18"/>
      <c r="H9693" s="252"/>
      <c r="I9693" s="18"/>
      <c r="J9693" s="18"/>
    </row>
    <row r="9694" spans="6:10" x14ac:dyDescent="0.25">
      <c r="F9694" s="18"/>
      <c r="G9694" s="18"/>
      <c r="H9694" s="252"/>
      <c r="I9694" s="18"/>
      <c r="J9694" s="18"/>
    </row>
    <row r="9695" spans="6:10" x14ac:dyDescent="0.25">
      <c r="F9695" s="18"/>
      <c r="G9695" s="18"/>
      <c r="H9695" s="252"/>
      <c r="I9695" s="18"/>
      <c r="J9695" s="18"/>
    </row>
    <row r="9696" spans="6:10" x14ac:dyDescent="0.25">
      <c r="F9696" s="18"/>
      <c r="G9696" s="18"/>
      <c r="H9696" s="252"/>
      <c r="I9696" s="18"/>
      <c r="J9696" s="18"/>
    </row>
    <row r="9697" spans="6:10" x14ac:dyDescent="0.25">
      <c r="F9697" s="18"/>
      <c r="G9697" s="18"/>
      <c r="H9697" s="252"/>
      <c r="I9697" s="18"/>
      <c r="J9697" s="18"/>
    </row>
    <row r="9698" spans="6:10" x14ac:dyDescent="0.25">
      <c r="F9698" s="18"/>
      <c r="G9698" s="18"/>
      <c r="H9698" s="252"/>
      <c r="I9698" s="18"/>
      <c r="J9698" s="18"/>
    </row>
    <row r="9699" spans="6:10" x14ac:dyDescent="0.25">
      <c r="F9699" s="18"/>
      <c r="G9699" s="18"/>
      <c r="H9699" s="252"/>
      <c r="I9699" s="18"/>
      <c r="J9699" s="18"/>
    </row>
    <row r="9700" spans="6:10" x14ac:dyDescent="0.25">
      <c r="F9700" s="18"/>
      <c r="G9700" s="18"/>
      <c r="H9700" s="252"/>
      <c r="I9700" s="18"/>
      <c r="J9700" s="18"/>
    </row>
    <row r="9701" spans="6:10" x14ac:dyDescent="0.25">
      <c r="F9701" s="18"/>
      <c r="G9701" s="18"/>
      <c r="H9701" s="252"/>
      <c r="I9701" s="18"/>
      <c r="J9701" s="18"/>
    </row>
    <row r="9702" spans="6:10" x14ac:dyDescent="0.25">
      <c r="F9702" s="18"/>
      <c r="G9702" s="18"/>
      <c r="H9702" s="252"/>
      <c r="I9702" s="18"/>
      <c r="J9702" s="18"/>
    </row>
    <row r="9703" spans="6:10" x14ac:dyDescent="0.25">
      <c r="F9703" s="18"/>
      <c r="G9703" s="18"/>
      <c r="H9703" s="252"/>
      <c r="I9703" s="18"/>
      <c r="J9703" s="18"/>
    </row>
    <row r="9704" spans="6:10" x14ac:dyDescent="0.25">
      <c r="F9704" s="18"/>
      <c r="G9704" s="18"/>
      <c r="H9704" s="252"/>
      <c r="I9704" s="18"/>
      <c r="J9704" s="18"/>
    </row>
    <row r="9705" spans="6:10" x14ac:dyDescent="0.25">
      <c r="F9705" s="18"/>
      <c r="G9705" s="18"/>
      <c r="H9705" s="252"/>
      <c r="I9705" s="18"/>
      <c r="J9705" s="18"/>
    </row>
    <row r="9706" spans="6:10" x14ac:dyDescent="0.25">
      <c r="F9706" s="18"/>
      <c r="G9706" s="18"/>
      <c r="H9706" s="252"/>
      <c r="I9706" s="18"/>
      <c r="J9706" s="18"/>
    </row>
    <row r="9707" spans="6:10" x14ac:dyDescent="0.25">
      <c r="F9707" s="18"/>
      <c r="G9707" s="18"/>
      <c r="H9707" s="252"/>
      <c r="I9707" s="18"/>
      <c r="J9707" s="18"/>
    </row>
    <row r="9708" spans="6:10" x14ac:dyDescent="0.25">
      <c r="F9708" s="18"/>
      <c r="G9708" s="18"/>
      <c r="H9708" s="252"/>
      <c r="I9708" s="18"/>
      <c r="J9708" s="18"/>
    </row>
    <row r="9709" spans="6:10" x14ac:dyDescent="0.25">
      <c r="F9709" s="18"/>
      <c r="G9709" s="18"/>
      <c r="H9709" s="252"/>
      <c r="I9709" s="18"/>
      <c r="J9709" s="18"/>
    </row>
    <row r="9710" spans="6:10" x14ac:dyDescent="0.25">
      <c r="F9710" s="18"/>
      <c r="G9710" s="18"/>
      <c r="H9710" s="252"/>
      <c r="I9710" s="18"/>
      <c r="J9710" s="18"/>
    </row>
    <row r="9711" spans="6:10" x14ac:dyDescent="0.25">
      <c r="F9711" s="18"/>
      <c r="G9711" s="18"/>
      <c r="H9711" s="252"/>
      <c r="I9711" s="18"/>
      <c r="J9711" s="18"/>
    </row>
    <row r="9712" spans="6:10" x14ac:dyDescent="0.25">
      <c r="F9712" s="18"/>
      <c r="G9712" s="18"/>
      <c r="H9712" s="252"/>
      <c r="I9712" s="18"/>
      <c r="J9712" s="18"/>
    </row>
    <row r="9713" spans="6:10" x14ac:dyDescent="0.25">
      <c r="F9713" s="18"/>
      <c r="G9713" s="18"/>
      <c r="H9713" s="252"/>
      <c r="I9713" s="18"/>
      <c r="J9713" s="18"/>
    </row>
    <row r="9714" spans="6:10" x14ac:dyDescent="0.25">
      <c r="F9714" s="18"/>
      <c r="G9714" s="18"/>
      <c r="H9714" s="252"/>
      <c r="I9714" s="18"/>
      <c r="J9714" s="18"/>
    </row>
    <row r="9715" spans="6:10" x14ac:dyDescent="0.25">
      <c r="F9715" s="18"/>
      <c r="G9715" s="18"/>
      <c r="H9715" s="252"/>
      <c r="I9715" s="18"/>
      <c r="J9715" s="18"/>
    </row>
    <row r="9716" spans="6:10" x14ac:dyDescent="0.25">
      <c r="F9716" s="18"/>
      <c r="G9716" s="18"/>
      <c r="H9716" s="252"/>
      <c r="I9716" s="18"/>
      <c r="J9716" s="18"/>
    </row>
    <row r="9717" spans="6:10" x14ac:dyDescent="0.25">
      <c r="F9717" s="18"/>
      <c r="G9717" s="18"/>
      <c r="H9717" s="252"/>
      <c r="I9717" s="18"/>
      <c r="J9717" s="18"/>
    </row>
    <row r="9718" spans="6:10" x14ac:dyDescent="0.25">
      <c r="F9718" s="18"/>
      <c r="G9718" s="18"/>
      <c r="H9718" s="252"/>
      <c r="I9718" s="18"/>
      <c r="J9718" s="18"/>
    </row>
    <row r="9719" spans="6:10" x14ac:dyDescent="0.25">
      <c r="F9719" s="18"/>
      <c r="G9719" s="18"/>
      <c r="H9719" s="252"/>
      <c r="I9719" s="18"/>
      <c r="J9719" s="18"/>
    </row>
    <row r="9720" spans="6:10" x14ac:dyDescent="0.25">
      <c r="F9720" s="18"/>
      <c r="G9720" s="18"/>
      <c r="H9720" s="252"/>
      <c r="I9720" s="18"/>
      <c r="J9720" s="18"/>
    </row>
    <row r="9721" spans="6:10" x14ac:dyDescent="0.25">
      <c r="F9721" s="18"/>
      <c r="G9721" s="18"/>
      <c r="H9721" s="252"/>
      <c r="I9721" s="18"/>
      <c r="J9721" s="18"/>
    </row>
    <row r="9722" spans="6:10" x14ac:dyDescent="0.25">
      <c r="F9722" s="18"/>
      <c r="G9722" s="18"/>
      <c r="H9722" s="252"/>
      <c r="I9722" s="18"/>
      <c r="J9722" s="18"/>
    </row>
    <row r="9723" spans="6:10" x14ac:dyDescent="0.25">
      <c r="F9723" s="18"/>
      <c r="G9723" s="18"/>
      <c r="H9723" s="252"/>
      <c r="I9723" s="18"/>
      <c r="J9723" s="18"/>
    </row>
    <row r="9724" spans="6:10" x14ac:dyDescent="0.25">
      <c r="F9724" s="18"/>
      <c r="G9724" s="18"/>
      <c r="H9724" s="252"/>
      <c r="I9724" s="18"/>
      <c r="J9724" s="18"/>
    </row>
    <row r="9725" spans="6:10" x14ac:dyDescent="0.25">
      <c r="F9725" s="18"/>
      <c r="G9725" s="18"/>
      <c r="H9725" s="252"/>
      <c r="I9725" s="18"/>
      <c r="J9725" s="18"/>
    </row>
    <row r="9726" spans="6:10" x14ac:dyDescent="0.25">
      <c r="F9726" s="18"/>
      <c r="G9726" s="18"/>
      <c r="H9726" s="252"/>
      <c r="I9726" s="18"/>
      <c r="J9726" s="18"/>
    </row>
    <row r="9727" spans="6:10" x14ac:dyDescent="0.25">
      <c r="F9727" s="18"/>
      <c r="G9727" s="18"/>
      <c r="H9727" s="252"/>
      <c r="I9727" s="18"/>
      <c r="J9727" s="18"/>
    </row>
    <row r="9728" spans="6:10" x14ac:dyDescent="0.25">
      <c r="F9728" s="18"/>
      <c r="G9728" s="18"/>
      <c r="H9728" s="252"/>
      <c r="I9728" s="18"/>
      <c r="J9728" s="18"/>
    </row>
    <row r="9729" spans="6:10" x14ac:dyDescent="0.25">
      <c r="F9729" s="18"/>
      <c r="G9729" s="18"/>
      <c r="H9729" s="252"/>
      <c r="I9729" s="18"/>
      <c r="J9729" s="18"/>
    </row>
    <row r="9730" spans="6:10" x14ac:dyDescent="0.25">
      <c r="F9730" s="18"/>
      <c r="G9730" s="18"/>
      <c r="H9730" s="252"/>
      <c r="I9730" s="18"/>
      <c r="J9730" s="18"/>
    </row>
    <row r="9731" spans="6:10" x14ac:dyDescent="0.25">
      <c r="F9731" s="18"/>
      <c r="G9731" s="18"/>
      <c r="H9731" s="252"/>
      <c r="I9731" s="18"/>
      <c r="J9731" s="18"/>
    </row>
    <row r="9732" spans="6:10" x14ac:dyDescent="0.25">
      <c r="F9732" s="18"/>
      <c r="G9732" s="18"/>
      <c r="H9732" s="252"/>
      <c r="I9732" s="18"/>
      <c r="J9732" s="18"/>
    </row>
    <row r="9733" spans="6:10" x14ac:dyDescent="0.25">
      <c r="F9733" s="18"/>
      <c r="G9733" s="18"/>
      <c r="H9733" s="252"/>
      <c r="I9733" s="18"/>
      <c r="J9733" s="18"/>
    </row>
    <row r="9734" spans="6:10" x14ac:dyDescent="0.25">
      <c r="F9734" s="18"/>
      <c r="G9734" s="18"/>
      <c r="H9734" s="252"/>
      <c r="I9734" s="18"/>
      <c r="J9734" s="18"/>
    </row>
    <row r="9735" spans="6:10" x14ac:dyDescent="0.25">
      <c r="F9735" s="18"/>
      <c r="G9735" s="18"/>
      <c r="H9735" s="252"/>
      <c r="I9735" s="18"/>
      <c r="J9735" s="18"/>
    </row>
    <row r="9736" spans="6:10" x14ac:dyDescent="0.25">
      <c r="F9736" s="18"/>
      <c r="G9736" s="18"/>
      <c r="H9736" s="252"/>
      <c r="I9736" s="18"/>
      <c r="J9736" s="18"/>
    </row>
    <row r="9737" spans="6:10" x14ac:dyDescent="0.25">
      <c r="F9737" s="18"/>
      <c r="G9737" s="18"/>
      <c r="H9737" s="252"/>
      <c r="I9737" s="18"/>
      <c r="J9737" s="18"/>
    </row>
    <row r="9738" spans="6:10" x14ac:dyDescent="0.25">
      <c r="F9738" s="18"/>
      <c r="G9738" s="18"/>
      <c r="H9738" s="252"/>
      <c r="I9738" s="18"/>
      <c r="J9738" s="18"/>
    </row>
    <row r="9739" spans="6:10" x14ac:dyDescent="0.25">
      <c r="F9739" s="18"/>
      <c r="G9739" s="18"/>
      <c r="H9739" s="252"/>
      <c r="I9739" s="18"/>
      <c r="J9739" s="18"/>
    </row>
    <row r="9740" spans="6:10" x14ac:dyDescent="0.25">
      <c r="F9740" s="18"/>
      <c r="G9740" s="18"/>
      <c r="H9740" s="252"/>
      <c r="I9740" s="18"/>
      <c r="J9740" s="18"/>
    </row>
    <row r="9741" spans="6:10" x14ac:dyDescent="0.25">
      <c r="F9741" s="18"/>
      <c r="G9741" s="18"/>
      <c r="H9741" s="252"/>
      <c r="I9741" s="18"/>
      <c r="J9741" s="18"/>
    </row>
    <row r="9742" spans="6:10" x14ac:dyDescent="0.25">
      <c r="F9742" s="18"/>
      <c r="G9742" s="18"/>
      <c r="H9742" s="252"/>
      <c r="I9742" s="18"/>
      <c r="J9742" s="18"/>
    </row>
    <row r="9743" spans="6:10" x14ac:dyDescent="0.25">
      <c r="F9743" s="18"/>
      <c r="G9743" s="18"/>
      <c r="H9743" s="252"/>
      <c r="I9743" s="18"/>
      <c r="J9743" s="18"/>
    </row>
    <row r="9744" spans="6:10" x14ac:dyDescent="0.25">
      <c r="F9744" s="18"/>
      <c r="G9744" s="18"/>
      <c r="H9744" s="252"/>
      <c r="I9744" s="18"/>
      <c r="J9744" s="18"/>
    </row>
    <row r="9745" spans="6:10" x14ac:dyDescent="0.25">
      <c r="F9745" s="18"/>
      <c r="G9745" s="18"/>
      <c r="H9745" s="252"/>
      <c r="I9745" s="18"/>
      <c r="J9745" s="18"/>
    </row>
    <row r="9746" spans="6:10" x14ac:dyDescent="0.25">
      <c r="F9746" s="18"/>
      <c r="G9746" s="18"/>
      <c r="H9746" s="252"/>
      <c r="I9746" s="18"/>
      <c r="J9746" s="18"/>
    </row>
    <row r="9747" spans="6:10" x14ac:dyDescent="0.25">
      <c r="F9747" s="18"/>
      <c r="G9747" s="18"/>
      <c r="H9747" s="252"/>
      <c r="I9747" s="18"/>
      <c r="J9747" s="18"/>
    </row>
    <row r="9748" spans="6:10" x14ac:dyDescent="0.25">
      <c r="F9748" s="18"/>
      <c r="G9748" s="18"/>
      <c r="H9748" s="252"/>
      <c r="I9748" s="18"/>
      <c r="J9748" s="18"/>
    </row>
    <row r="9749" spans="6:10" x14ac:dyDescent="0.25">
      <c r="F9749" s="18"/>
      <c r="G9749" s="18"/>
      <c r="H9749" s="252"/>
      <c r="I9749" s="18"/>
      <c r="J9749" s="18"/>
    </row>
    <row r="9750" spans="6:10" x14ac:dyDescent="0.25">
      <c r="F9750" s="18"/>
      <c r="G9750" s="18"/>
      <c r="H9750" s="252"/>
      <c r="I9750" s="18"/>
      <c r="J9750" s="18"/>
    </row>
    <row r="9751" spans="6:10" x14ac:dyDescent="0.25">
      <c r="F9751" s="18"/>
      <c r="G9751" s="18"/>
      <c r="H9751" s="252"/>
      <c r="I9751" s="18"/>
      <c r="J9751" s="18"/>
    </row>
    <row r="9752" spans="6:10" x14ac:dyDescent="0.25">
      <c r="F9752" s="18"/>
      <c r="G9752" s="18"/>
      <c r="H9752" s="252"/>
      <c r="I9752" s="18"/>
      <c r="J9752" s="18"/>
    </row>
    <row r="9753" spans="6:10" x14ac:dyDescent="0.25">
      <c r="F9753" s="18"/>
      <c r="G9753" s="18"/>
      <c r="H9753" s="252"/>
      <c r="I9753" s="18"/>
      <c r="J9753" s="18"/>
    </row>
    <row r="9754" spans="6:10" x14ac:dyDescent="0.25">
      <c r="F9754" s="18"/>
      <c r="G9754" s="18"/>
      <c r="H9754" s="252"/>
      <c r="I9754" s="18"/>
      <c r="J9754" s="18"/>
    </row>
    <row r="9755" spans="6:10" x14ac:dyDescent="0.25">
      <c r="F9755" s="18"/>
      <c r="G9755" s="18"/>
      <c r="H9755" s="252"/>
      <c r="I9755" s="18"/>
      <c r="J9755" s="18"/>
    </row>
    <row r="9756" spans="6:10" x14ac:dyDescent="0.25">
      <c r="F9756" s="18"/>
      <c r="G9756" s="18"/>
      <c r="H9756" s="252"/>
      <c r="I9756" s="18"/>
      <c r="J9756" s="18"/>
    </row>
    <row r="9757" spans="6:10" x14ac:dyDescent="0.25">
      <c r="F9757" s="18"/>
      <c r="G9757" s="18"/>
      <c r="H9757" s="252"/>
      <c r="I9757" s="18"/>
      <c r="J9757" s="18"/>
    </row>
    <row r="9758" spans="6:10" x14ac:dyDescent="0.25">
      <c r="F9758" s="18"/>
      <c r="G9758" s="18"/>
      <c r="H9758" s="252"/>
      <c r="I9758" s="18"/>
      <c r="J9758" s="18"/>
    </row>
    <row r="9759" spans="6:10" x14ac:dyDescent="0.25">
      <c r="F9759" s="18"/>
      <c r="G9759" s="18"/>
      <c r="H9759" s="252"/>
      <c r="I9759" s="18"/>
      <c r="J9759" s="18"/>
    </row>
    <row r="9760" spans="6:10" x14ac:dyDescent="0.25">
      <c r="F9760" s="18"/>
      <c r="G9760" s="18"/>
      <c r="H9760" s="252"/>
      <c r="I9760" s="18"/>
      <c r="J9760" s="18"/>
    </row>
    <row r="9761" spans="6:10" x14ac:dyDescent="0.25">
      <c r="F9761" s="18"/>
      <c r="G9761" s="18"/>
      <c r="H9761" s="252"/>
      <c r="I9761" s="18"/>
      <c r="J9761" s="18"/>
    </row>
    <row r="9762" spans="6:10" x14ac:dyDescent="0.25">
      <c r="F9762" s="18"/>
      <c r="G9762" s="18"/>
      <c r="H9762" s="252"/>
      <c r="I9762" s="18"/>
      <c r="J9762" s="18"/>
    </row>
    <row r="9763" spans="6:10" x14ac:dyDescent="0.25">
      <c r="F9763" s="18"/>
      <c r="G9763" s="18"/>
      <c r="H9763" s="252"/>
      <c r="I9763" s="18"/>
      <c r="J9763" s="18"/>
    </row>
    <row r="9764" spans="6:10" x14ac:dyDescent="0.25">
      <c r="F9764" s="18"/>
      <c r="G9764" s="18"/>
      <c r="H9764" s="252"/>
      <c r="I9764" s="18"/>
      <c r="J9764" s="18"/>
    </row>
    <row r="9765" spans="6:10" x14ac:dyDescent="0.25">
      <c r="F9765" s="18"/>
      <c r="G9765" s="18"/>
      <c r="H9765" s="252"/>
      <c r="I9765" s="18"/>
      <c r="J9765" s="18"/>
    </row>
    <row r="9766" spans="6:10" x14ac:dyDescent="0.25">
      <c r="F9766" s="18"/>
      <c r="G9766" s="18"/>
      <c r="H9766" s="252"/>
      <c r="I9766" s="18"/>
      <c r="J9766" s="18"/>
    </row>
    <row r="9767" spans="6:10" x14ac:dyDescent="0.25">
      <c r="F9767" s="18"/>
      <c r="G9767" s="18"/>
      <c r="H9767" s="252"/>
      <c r="I9767" s="18"/>
      <c r="J9767" s="18"/>
    </row>
    <row r="9768" spans="6:10" x14ac:dyDescent="0.25">
      <c r="F9768" s="18"/>
      <c r="G9768" s="18"/>
      <c r="H9768" s="252"/>
      <c r="I9768" s="18"/>
      <c r="J9768" s="18"/>
    </row>
    <row r="9769" spans="6:10" x14ac:dyDescent="0.25">
      <c r="F9769" s="18"/>
      <c r="G9769" s="18"/>
      <c r="H9769" s="252"/>
      <c r="I9769" s="18"/>
      <c r="J9769" s="18"/>
    </row>
    <row r="9770" spans="6:10" x14ac:dyDescent="0.25">
      <c r="F9770" s="18"/>
      <c r="G9770" s="18"/>
      <c r="H9770" s="252"/>
      <c r="I9770" s="18"/>
      <c r="J9770" s="18"/>
    </row>
    <row r="9771" spans="6:10" x14ac:dyDescent="0.25">
      <c r="F9771" s="18"/>
      <c r="G9771" s="18"/>
      <c r="H9771" s="252"/>
      <c r="I9771" s="18"/>
      <c r="J9771" s="18"/>
    </row>
    <row r="9772" spans="6:10" x14ac:dyDescent="0.25">
      <c r="F9772" s="18"/>
      <c r="G9772" s="18"/>
      <c r="H9772" s="252"/>
      <c r="I9772" s="18"/>
      <c r="J9772" s="18"/>
    </row>
    <row r="9773" spans="6:10" x14ac:dyDescent="0.25">
      <c r="F9773" s="18"/>
      <c r="G9773" s="18"/>
      <c r="H9773" s="252"/>
      <c r="I9773" s="18"/>
      <c r="J9773" s="18"/>
    </row>
    <row r="9774" spans="6:10" x14ac:dyDescent="0.25">
      <c r="F9774" s="18"/>
      <c r="G9774" s="18"/>
      <c r="H9774" s="252"/>
      <c r="I9774" s="18"/>
      <c r="J9774" s="18"/>
    </row>
    <row r="9775" spans="6:10" x14ac:dyDescent="0.25">
      <c r="F9775" s="18"/>
      <c r="G9775" s="18"/>
      <c r="H9775" s="252"/>
      <c r="I9775" s="18"/>
      <c r="J9775" s="18"/>
    </row>
    <row r="9776" spans="6:10" x14ac:dyDescent="0.25">
      <c r="F9776" s="18"/>
      <c r="G9776" s="18"/>
      <c r="H9776" s="252"/>
      <c r="I9776" s="18"/>
      <c r="J9776" s="18"/>
    </row>
    <row r="9777" spans="6:10" x14ac:dyDescent="0.25">
      <c r="F9777" s="18"/>
      <c r="G9777" s="18"/>
      <c r="H9777" s="252"/>
      <c r="I9777" s="18"/>
      <c r="J9777" s="18"/>
    </row>
    <row r="9778" spans="6:10" x14ac:dyDescent="0.25">
      <c r="F9778" s="18"/>
      <c r="G9778" s="18"/>
      <c r="H9778" s="252"/>
      <c r="I9778" s="18"/>
      <c r="J9778" s="18"/>
    </row>
    <row r="9779" spans="6:10" x14ac:dyDescent="0.25">
      <c r="F9779" s="18"/>
      <c r="G9779" s="18"/>
      <c r="H9779" s="252"/>
      <c r="I9779" s="18"/>
      <c r="J9779" s="18"/>
    </row>
    <row r="9780" spans="6:10" x14ac:dyDescent="0.25">
      <c r="F9780" s="18"/>
      <c r="G9780" s="18"/>
      <c r="H9780" s="252"/>
      <c r="I9780" s="18"/>
      <c r="J9780" s="18"/>
    </row>
    <row r="9781" spans="6:10" x14ac:dyDescent="0.25">
      <c r="F9781" s="18"/>
      <c r="G9781" s="18"/>
      <c r="H9781" s="252"/>
      <c r="I9781" s="18"/>
      <c r="J9781" s="18"/>
    </row>
    <row r="9782" spans="6:10" x14ac:dyDescent="0.25">
      <c r="F9782" s="18"/>
      <c r="G9782" s="18"/>
      <c r="H9782" s="252"/>
      <c r="I9782" s="18"/>
      <c r="J9782" s="18"/>
    </row>
    <row r="9783" spans="6:10" x14ac:dyDescent="0.25">
      <c r="F9783" s="18"/>
      <c r="G9783" s="18"/>
      <c r="H9783" s="252"/>
      <c r="I9783" s="18"/>
      <c r="J9783" s="18"/>
    </row>
    <row r="9784" spans="6:10" x14ac:dyDescent="0.25">
      <c r="F9784" s="18"/>
      <c r="G9784" s="18"/>
      <c r="H9784" s="252"/>
      <c r="I9784" s="18"/>
      <c r="J9784" s="18"/>
    </row>
    <row r="9785" spans="6:10" x14ac:dyDescent="0.25">
      <c r="F9785" s="18"/>
      <c r="G9785" s="18"/>
      <c r="H9785" s="252"/>
      <c r="I9785" s="18"/>
      <c r="J9785" s="18"/>
    </row>
    <row r="9786" spans="6:10" x14ac:dyDescent="0.25">
      <c r="F9786" s="18"/>
      <c r="G9786" s="18"/>
      <c r="H9786" s="252"/>
      <c r="I9786" s="18"/>
      <c r="J9786" s="18"/>
    </row>
    <row r="9787" spans="6:10" x14ac:dyDescent="0.25">
      <c r="F9787" s="18"/>
      <c r="G9787" s="18"/>
      <c r="H9787" s="252"/>
      <c r="I9787" s="18"/>
      <c r="J9787" s="18"/>
    </row>
    <row r="9788" spans="6:10" x14ac:dyDescent="0.25">
      <c r="F9788" s="18"/>
      <c r="G9788" s="18"/>
      <c r="H9788" s="252"/>
      <c r="I9788" s="18"/>
      <c r="J9788" s="18"/>
    </row>
    <row r="9789" spans="6:10" x14ac:dyDescent="0.25">
      <c r="F9789" s="18"/>
      <c r="G9789" s="18"/>
      <c r="H9789" s="252"/>
      <c r="I9789" s="18"/>
      <c r="J9789" s="18"/>
    </row>
    <row r="9790" spans="6:10" x14ac:dyDescent="0.25">
      <c r="F9790" s="18"/>
      <c r="G9790" s="18"/>
      <c r="H9790" s="252"/>
      <c r="I9790" s="18"/>
      <c r="J9790" s="18"/>
    </row>
    <row r="9791" spans="6:10" x14ac:dyDescent="0.25">
      <c r="F9791" s="18"/>
      <c r="G9791" s="18"/>
      <c r="H9791" s="252"/>
      <c r="I9791" s="18"/>
      <c r="J9791" s="18"/>
    </row>
    <row r="9792" spans="6:10" x14ac:dyDescent="0.25">
      <c r="F9792" s="18"/>
      <c r="G9792" s="18"/>
      <c r="H9792" s="252"/>
      <c r="I9792" s="18"/>
      <c r="J9792" s="18"/>
    </row>
    <row r="9793" spans="6:10" x14ac:dyDescent="0.25">
      <c r="F9793" s="18"/>
      <c r="G9793" s="18"/>
      <c r="H9793" s="252"/>
      <c r="I9793" s="18"/>
      <c r="J9793" s="18"/>
    </row>
    <row r="9794" spans="6:10" x14ac:dyDescent="0.25">
      <c r="F9794" s="18"/>
      <c r="G9794" s="18"/>
      <c r="H9794" s="252"/>
      <c r="I9794" s="18"/>
      <c r="J9794" s="18"/>
    </row>
    <row r="9795" spans="6:10" x14ac:dyDescent="0.25">
      <c r="F9795" s="18"/>
      <c r="G9795" s="18"/>
      <c r="H9795" s="252"/>
      <c r="I9795" s="18"/>
      <c r="J9795" s="18"/>
    </row>
    <row r="9796" spans="6:10" x14ac:dyDescent="0.25">
      <c r="F9796" s="18"/>
      <c r="G9796" s="18"/>
      <c r="H9796" s="252"/>
      <c r="I9796" s="18"/>
      <c r="J9796" s="18"/>
    </row>
    <row r="9797" spans="6:10" x14ac:dyDescent="0.25">
      <c r="F9797" s="18"/>
      <c r="G9797" s="18"/>
      <c r="H9797" s="252"/>
      <c r="I9797" s="18"/>
      <c r="J9797" s="18"/>
    </row>
    <row r="9798" spans="6:10" x14ac:dyDescent="0.25">
      <c r="F9798" s="18"/>
      <c r="G9798" s="18"/>
      <c r="H9798" s="252"/>
      <c r="I9798" s="18"/>
      <c r="J9798" s="18"/>
    </row>
    <row r="9799" spans="6:10" x14ac:dyDescent="0.25">
      <c r="F9799" s="18"/>
      <c r="G9799" s="18"/>
      <c r="H9799" s="252"/>
      <c r="I9799" s="18"/>
      <c r="J9799" s="18"/>
    </row>
    <row r="9800" spans="6:10" x14ac:dyDescent="0.25">
      <c r="F9800" s="18"/>
      <c r="G9800" s="18"/>
      <c r="H9800" s="252"/>
      <c r="I9800" s="18"/>
      <c r="J9800" s="18"/>
    </row>
    <row r="9801" spans="6:10" x14ac:dyDescent="0.25">
      <c r="F9801" s="18"/>
      <c r="G9801" s="18"/>
      <c r="H9801" s="252"/>
      <c r="I9801" s="18"/>
      <c r="J9801" s="18"/>
    </row>
    <row r="9802" spans="6:10" x14ac:dyDescent="0.25">
      <c r="F9802" s="18"/>
      <c r="G9802" s="18"/>
      <c r="H9802" s="252"/>
      <c r="I9802" s="18"/>
      <c r="J9802" s="18"/>
    </row>
    <row r="9803" spans="6:10" x14ac:dyDescent="0.25">
      <c r="F9803" s="18"/>
      <c r="G9803" s="18"/>
      <c r="H9803" s="252"/>
      <c r="I9803" s="18"/>
      <c r="J9803" s="18"/>
    </row>
    <row r="9804" spans="6:10" x14ac:dyDescent="0.25">
      <c r="F9804" s="18"/>
      <c r="G9804" s="18"/>
      <c r="H9804" s="252"/>
      <c r="I9804" s="18"/>
      <c r="J9804" s="18"/>
    </row>
    <row r="9805" spans="6:10" x14ac:dyDescent="0.25">
      <c r="F9805" s="18"/>
      <c r="G9805" s="18"/>
      <c r="H9805" s="252"/>
      <c r="I9805" s="18"/>
      <c r="J9805" s="18"/>
    </row>
    <row r="9806" spans="6:10" x14ac:dyDescent="0.25">
      <c r="F9806" s="18"/>
      <c r="G9806" s="18"/>
      <c r="H9806" s="252"/>
      <c r="I9806" s="18"/>
      <c r="J9806" s="18"/>
    </row>
    <row r="9807" spans="6:10" x14ac:dyDescent="0.25">
      <c r="F9807" s="18"/>
      <c r="G9807" s="18"/>
      <c r="H9807" s="252"/>
      <c r="I9807" s="18"/>
      <c r="J9807" s="18"/>
    </row>
    <row r="9808" spans="6:10" x14ac:dyDescent="0.25">
      <c r="F9808" s="18"/>
      <c r="G9808" s="18"/>
      <c r="H9808" s="252"/>
      <c r="I9808" s="18"/>
      <c r="J9808" s="18"/>
    </row>
    <row r="9809" spans="6:10" x14ac:dyDescent="0.25">
      <c r="F9809" s="18"/>
      <c r="G9809" s="18"/>
      <c r="H9809" s="252"/>
      <c r="I9809" s="18"/>
      <c r="J9809" s="18"/>
    </row>
    <row r="9810" spans="6:10" x14ac:dyDescent="0.25">
      <c r="F9810" s="18"/>
      <c r="G9810" s="18"/>
      <c r="H9810" s="252"/>
      <c r="I9810" s="18"/>
      <c r="J9810" s="18"/>
    </row>
    <row r="9811" spans="6:10" x14ac:dyDescent="0.25">
      <c r="F9811" s="18"/>
      <c r="G9811" s="18"/>
      <c r="H9811" s="252"/>
      <c r="I9811" s="18"/>
      <c r="J9811" s="18"/>
    </row>
    <row r="9812" spans="6:10" x14ac:dyDescent="0.25">
      <c r="F9812" s="18"/>
      <c r="G9812" s="18"/>
      <c r="H9812" s="252"/>
      <c r="I9812" s="18"/>
      <c r="J9812" s="18"/>
    </row>
    <row r="9813" spans="6:10" x14ac:dyDescent="0.25">
      <c r="F9813" s="18"/>
      <c r="G9813" s="18"/>
      <c r="H9813" s="252"/>
      <c r="I9813" s="18"/>
      <c r="J9813" s="18"/>
    </row>
    <row r="9814" spans="6:10" x14ac:dyDescent="0.25">
      <c r="F9814" s="18"/>
      <c r="G9814" s="18"/>
      <c r="H9814" s="252"/>
      <c r="I9814" s="18"/>
      <c r="J9814" s="18"/>
    </row>
    <row r="9815" spans="6:10" x14ac:dyDescent="0.25">
      <c r="F9815" s="18"/>
      <c r="G9815" s="18"/>
      <c r="H9815" s="252"/>
      <c r="I9815" s="18"/>
      <c r="J9815" s="18"/>
    </row>
    <row r="9816" spans="6:10" x14ac:dyDescent="0.25">
      <c r="F9816" s="18"/>
      <c r="G9816" s="18"/>
      <c r="H9816" s="252"/>
      <c r="I9816" s="18"/>
      <c r="J9816" s="18"/>
    </row>
    <row r="9817" spans="6:10" x14ac:dyDescent="0.25">
      <c r="F9817" s="18"/>
      <c r="G9817" s="18"/>
      <c r="H9817" s="252"/>
      <c r="I9817" s="18"/>
      <c r="J9817" s="18"/>
    </row>
    <row r="9818" spans="6:10" x14ac:dyDescent="0.25">
      <c r="F9818" s="18"/>
      <c r="G9818" s="18"/>
      <c r="H9818" s="252"/>
      <c r="I9818" s="18"/>
      <c r="J9818" s="18"/>
    </row>
    <row r="9819" spans="6:10" x14ac:dyDescent="0.25">
      <c r="F9819" s="18"/>
      <c r="G9819" s="18"/>
      <c r="H9819" s="252"/>
      <c r="I9819" s="18"/>
      <c r="J9819" s="18"/>
    </row>
    <row r="9820" spans="6:10" x14ac:dyDescent="0.25">
      <c r="F9820" s="18"/>
      <c r="G9820" s="18"/>
      <c r="H9820" s="252"/>
      <c r="I9820" s="18"/>
      <c r="J9820" s="18"/>
    </row>
    <row r="9821" spans="6:10" x14ac:dyDescent="0.25">
      <c r="F9821" s="18"/>
      <c r="G9821" s="18"/>
      <c r="H9821" s="252"/>
      <c r="I9821" s="18"/>
      <c r="J9821" s="18"/>
    </row>
    <row r="9822" spans="6:10" x14ac:dyDescent="0.25">
      <c r="F9822" s="18"/>
      <c r="G9822" s="18"/>
      <c r="H9822" s="252"/>
      <c r="I9822" s="18"/>
      <c r="J9822" s="18"/>
    </row>
    <row r="9823" spans="6:10" x14ac:dyDescent="0.25">
      <c r="F9823" s="18"/>
      <c r="G9823" s="18"/>
      <c r="H9823" s="252"/>
      <c r="I9823" s="18"/>
      <c r="J9823" s="18"/>
    </row>
    <row r="9824" spans="6:10" x14ac:dyDescent="0.25">
      <c r="F9824" s="18"/>
      <c r="G9824" s="18"/>
      <c r="H9824" s="252"/>
      <c r="I9824" s="18"/>
      <c r="J9824" s="18"/>
    </row>
    <row r="9825" spans="6:10" x14ac:dyDescent="0.25">
      <c r="F9825" s="18"/>
      <c r="G9825" s="18"/>
      <c r="H9825" s="252"/>
      <c r="I9825" s="18"/>
      <c r="J9825" s="18"/>
    </row>
    <row r="9826" spans="6:10" x14ac:dyDescent="0.25">
      <c r="F9826" s="18"/>
      <c r="G9826" s="18"/>
      <c r="H9826" s="252"/>
      <c r="I9826" s="18"/>
      <c r="J9826" s="18"/>
    </row>
    <row r="9827" spans="6:10" x14ac:dyDescent="0.25">
      <c r="F9827" s="18"/>
      <c r="G9827" s="18"/>
      <c r="H9827" s="252"/>
      <c r="I9827" s="18"/>
      <c r="J9827" s="18"/>
    </row>
    <row r="9828" spans="6:10" x14ac:dyDescent="0.25">
      <c r="F9828" s="18"/>
      <c r="G9828" s="18"/>
      <c r="H9828" s="252"/>
      <c r="I9828" s="18"/>
      <c r="J9828" s="18"/>
    </row>
    <row r="9829" spans="6:10" x14ac:dyDescent="0.25">
      <c r="F9829" s="18"/>
      <c r="G9829" s="18"/>
      <c r="H9829" s="252"/>
      <c r="I9829" s="18"/>
      <c r="J9829" s="18"/>
    </row>
    <row r="9830" spans="6:10" x14ac:dyDescent="0.25">
      <c r="F9830" s="18"/>
      <c r="G9830" s="18"/>
      <c r="H9830" s="252"/>
      <c r="I9830" s="18"/>
      <c r="J9830" s="18"/>
    </row>
    <row r="9831" spans="6:10" x14ac:dyDescent="0.25">
      <c r="F9831" s="18"/>
      <c r="G9831" s="18"/>
      <c r="H9831" s="252"/>
      <c r="I9831" s="18"/>
      <c r="J9831" s="18"/>
    </row>
    <row r="9832" spans="6:10" x14ac:dyDescent="0.25">
      <c r="F9832" s="18"/>
      <c r="G9832" s="18"/>
      <c r="H9832" s="252"/>
      <c r="I9832" s="18"/>
      <c r="J9832" s="18"/>
    </row>
    <row r="9833" spans="6:10" x14ac:dyDescent="0.25">
      <c r="F9833" s="18"/>
      <c r="G9833" s="18"/>
      <c r="H9833" s="252"/>
      <c r="I9833" s="18"/>
      <c r="J9833" s="18"/>
    </row>
    <row r="9834" spans="6:10" x14ac:dyDescent="0.25">
      <c r="F9834" s="18"/>
      <c r="G9834" s="18"/>
      <c r="H9834" s="252"/>
      <c r="I9834" s="18"/>
      <c r="J9834" s="18"/>
    </row>
    <row r="9835" spans="6:10" x14ac:dyDescent="0.25">
      <c r="F9835" s="18"/>
      <c r="G9835" s="18"/>
      <c r="H9835" s="252"/>
      <c r="I9835" s="18"/>
      <c r="J9835" s="18"/>
    </row>
    <row r="9836" spans="6:10" x14ac:dyDescent="0.25">
      <c r="F9836" s="18"/>
      <c r="G9836" s="18"/>
      <c r="H9836" s="252"/>
      <c r="I9836" s="18"/>
      <c r="J9836" s="18"/>
    </row>
    <row r="9837" spans="6:10" x14ac:dyDescent="0.25">
      <c r="F9837" s="18"/>
      <c r="G9837" s="18"/>
      <c r="H9837" s="252"/>
      <c r="I9837" s="18"/>
      <c r="J9837" s="18"/>
    </row>
    <row r="9838" spans="6:10" x14ac:dyDescent="0.25">
      <c r="F9838" s="18"/>
      <c r="G9838" s="18"/>
      <c r="H9838" s="252"/>
      <c r="I9838" s="18"/>
      <c r="J9838" s="18"/>
    </row>
    <row r="9839" spans="6:10" x14ac:dyDescent="0.25">
      <c r="F9839" s="18"/>
      <c r="G9839" s="18"/>
      <c r="H9839" s="252"/>
      <c r="I9839" s="18"/>
      <c r="J9839" s="18"/>
    </row>
    <row r="9840" spans="6:10" x14ac:dyDescent="0.25">
      <c r="F9840" s="18"/>
      <c r="G9840" s="18"/>
      <c r="H9840" s="252"/>
      <c r="I9840" s="18"/>
      <c r="J9840" s="18"/>
    </row>
    <row r="9841" spans="6:10" x14ac:dyDescent="0.25">
      <c r="F9841" s="18"/>
      <c r="G9841" s="18"/>
      <c r="H9841" s="252"/>
      <c r="I9841" s="18"/>
      <c r="J9841" s="18"/>
    </row>
    <row r="9842" spans="6:10" x14ac:dyDescent="0.25">
      <c r="F9842" s="18"/>
      <c r="G9842" s="18"/>
      <c r="H9842" s="252"/>
      <c r="I9842" s="18"/>
      <c r="J9842" s="18"/>
    </row>
    <row r="9843" spans="6:10" x14ac:dyDescent="0.25">
      <c r="F9843" s="18"/>
      <c r="G9843" s="18"/>
      <c r="H9843" s="252"/>
      <c r="I9843" s="18"/>
      <c r="J9843" s="18"/>
    </row>
    <row r="9844" spans="6:10" x14ac:dyDescent="0.25">
      <c r="F9844" s="18"/>
      <c r="G9844" s="18"/>
      <c r="H9844" s="252"/>
      <c r="I9844" s="18"/>
      <c r="J9844" s="18"/>
    </row>
    <row r="9845" spans="6:10" x14ac:dyDescent="0.25">
      <c r="F9845" s="18"/>
      <c r="G9845" s="18"/>
      <c r="H9845" s="252"/>
      <c r="I9845" s="18"/>
      <c r="J9845" s="18"/>
    </row>
    <row r="9846" spans="6:10" x14ac:dyDescent="0.25">
      <c r="F9846" s="18"/>
      <c r="G9846" s="18"/>
      <c r="H9846" s="252"/>
      <c r="I9846" s="18"/>
      <c r="J9846" s="18"/>
    </row>
    <row r="9847" spans="6:10" x14ac:dyDescent="0.25">
      <c r="F9847" s="18"/>
      <c r="G9847" s="18"/>
      <c r="H9847" s="252"/>
      <c r="I9847" s="18"/>
      <c r="J9847" s="18"/>
    </row>
    <row r="9848" spans="6:10" x14ac:dyDescent="0.25">
      <c r="F9848" s="18"/>
      <c r="G9848" s="18"/>
      <c r="H9848" s="252"/>
      <c r="I9848" s="18"/>
      <c r="J9848" s="18"/>
    </row>
    <row r="9849" spans="6:10" x14ac:dyDescent="0.25">
      <c r="F9849" s="18"/>
      <c r="G9849" s="18"/>
      <c r="H9849" s="252"/>
      <c r="I9849" s="18"/>
      <c r="J9849" s="18"/>
    </row>
    <row r="9850" spans="6:10" x14ac:dyDescent="0.25">
      <c r="F9850" s="18"/>
      <c r="G9850" s="18"/>
      <c r="H9850" s="252"/>
      <c r="I9850" s="18"/>
      <c r="J9850" s="18"/>
    </row>
    <row r="9851" spans="6:10" x14ac:dyDescent="0.25">
      <c r="F9851" s="18"/>
      <c r="G9851" s="18"/>
      <c r="H9851" s="252"/>
      <c r="I9851" s="18"/>
      <c r="J9851" s="18"/>
    </row>
    <row r="9852" spans="6:10" x14ac:dyDescent="0.25">
      <c r="F9852" s="18"/>
      <c r="G9852" s="18"/>
      <c r="H9852" s="252"/>
      <c r="I9852" s="18"/>
      <c r="J9852" s="18"/>
    </row>
    <row r="9853" spans="6:10" x14ac:dyDescent="0.25">
      <c r="F9853" s="18"/>
      <c r="G9853" s="18"/>
      <c r="H9853" s="252"/>
      <c r="I9853" s="18"/>
      <c r="J9853" s="18"/>
    </row>
    <row r="9854" spans="6:10" x14ac:dyDescent="0.25">
      <c r="F9854" s="18"/>
      <c r="G9854" s="18"/>
      <c r="H9854" s="252"/>
      <c r="I9854" s="18"/>
      <c r="J9854" s="18"/>
    </row>
    <row r="9855" spans="6:10" x14ac:dyDescent="0.25">
      <c r="F9855" s="18"/>
      <c r="G9855" s="18"/>
      <c r="H9855" s="252"/>
      <c r="I9855" s="18"/>
      <c r="J9855" s="18"/>
    </row>
    <row r="9856" spans="6:10" x14ac:dyDescent="0.25">
      <c r="F9856" s="18"/>
      <c r="G9856" s="18"/>
      <c r="H9856" s="252"/>
      <c r="I9856" s="18"/>
      <c r="J9856" s="18"/>
    </row>
    <row r="9857" spans="6:10" x14ac:dyDescent="0.25">
      <c r="F9857" s="18"/>
      <c r="G9857" s="18"/>
      <c r="H9857" s="252"/>
      <c r="I9857" s="18"/>
      <c r="J9857" s="18"/>
    </row>
    <row r="9858" spans="6:10" x14ac:dyDescent="0.25">
      <c r="F9858" s="18"/>
      <c r="G9858" s="18"/>
      <c r="H9858" s="252"/>
      <c r="I9858" s="18"/>
      <c r="J9858" s="18"/>
    </row>
    <row r="9859" spans="6:10" x14ac:dyDescent="0.25">
      <c r="F9859" s="18"/>
      <c r="G9859" s="18"/>
      <c r="H9859" s="252"/>
      <c r="I9859" s="18"/>
      <c r="J9859" s="18"/>
    </row>
    <row r="9860" spans="6:10" x14ac:dyDescent="0.25">
      <c r="F9860" s="18"/>
      <c r="G9860" s="18"/>
      <c r="H9860" s="252"/>
      <c r="I9860" s="18"/>
      <c r="J9860" s="18"/>
    </row>
    <row r="9861" spans="6:10" x14ac:dyDescent="0.25">
      <c r="F9861" s="18"/>
      <c r="G9861" s="18"/>
      <c r="H9861" s="252"/>
      <c r="I9861" s="18"/>
      <c r="J9861" s="18"/>
    </row>
    <row r="9862" spans="6:10" x14ac:dyDescent="0.25">
      <c r="F9862" s="18"/>
      <c r="G9862" s="18"/>
      <c r="H9862" s="252"/>
      <c r="I9862" s="18"/>
      <c r="J9862" s="18"/>
    </row>
    <row r="9863" spans="6:10" x14ac:dyDescent="0.25">
      <c r="F9863" s="18"/>
      <c r="G9863" s="18"/>
      <c r="H9863" s="252"/>
      <c r="I9863" s="18"/>
      <c r="J9863" s="18"/>
    </row>
    <row r="9864" spans="6:10" x14ac:dyDescent="0.25">
      <c r="F9864" s="18"/>
      <c r="G9864" s="18"/>
      <c r="H9864" s="252"/>
      <c r="I9864" s="18"/>
      <c r="J9864" s="18"/>
    </row>
    <row r="9865" spans="6:10" x14ac:dyDescent="0.25">
      <c r="F9865" s="18"/>
      <c r="G9865" s="18"/>
      <c r="H9865" s="252"/>
      <c r="I9865" s="18"/>
      <c r="J9865" s="18"/>
    </row>
    <row r="9866" spans="6:10" x14ac:dyDescent="0.25">
      <c r="F9866" s="18"/>
      <c r="G9866" s="18"/>
      <c r="H9866" s="252"/>
      <c r="I9866" s="18"/>
      <c r="J9866" s="18"/>
    </row>
    <row r="9867" spans="6:10" x14ac:dyDescent="0.25">
      <c r="F9867" s="18"/>
      <c r="G9867" s="18"/>
      <c r="H9867" s="252"/>
      <c r="I9867" s="18"/>
      <c r="J9867" s="18"/>
    </row>
    <row r="9868" spans="6:10" x14ac:dyDescent="0.25">
      <c r="F9868" s="18"/>
      <c r="G9868" s="18"/>
      <c r="H9868" s="252"/>
      <c r="I9868" s="18"/>
      <c r="J9868" s="18"/>
    </row>
    <row r="9869" spans="6:10" x14ac:dyDescent="0.25">
      <c r="F9869" s="18"/>
      <c r="G9869" s="18"/>
      <c r="H9869" s="252"/>
      <c r="I9869" s="18"/>
      <c r="J9869" s="18"/>
    </row>
    <row r="9870" spans="6:10" x14ac:dyDescent="0.25">
      <c r="F9870" s="18"/>
      <c r="G9870" s="18"/>
      <c r="H9870" s="252"/>
      <c r="I9870" s="18"/>
      <c r="J9870" s="18"/>
    </row>
    <row r="9871" spans="6:10" x14ac:dyDescent="0.25">
      <c r="F9871" s="18"/>
      <c r="G9871" s="18"/>
      <c r="H9871" s="252"/>
      <c r="I9871" s="18"/>
      <c r="J9871" s="18"/>
    </row>
    <row r="9872" spans="6:10" x14ac:dyDescent="0.25">
      <c r="F9872" s="18"/>
      <c r="G9872" s="18"/>
      <c r="H9872" s="252"/>
      <c r="I9872" s="18"/>
      <c r="J9872" s="18"/>
    </row>
    <row r="9873" spans="6:10" x14ac:dyDescent="0.25">
      <c r="F9873" s="18"/>
      <c r="G9873" s="18"/>
      <c r="H9873" s="252"/>
      <c r="I9873" s="18"/>
      <c r="J9873" s="18"/>
    </row>
    <row r="9874" spans="6:10" x14ac:dyDescent="0.25">
      <c r="F9874" s="18"/>
      <c r="G9874" s="18"/>
      <c r="H9874" s="252"/>
      <c r="I9874" s="18"/>
      <c r="J9874" s="18"/>
    </row>
    <row r="9875" spans="6:10" x14ac:dyDescent="0.25">
      <c r="F9875" s="18"/>
      <c r="G9875" s="18"/>
      <c r="H9875" s="252"/>
      <c r="I9875" s="18"/>
      <c r="J9875" s="18"/>
    </row>
    <row r="9876" spans="6:10" x14ac:dyDescent="0.25">
      <c r="F9876" s="18"/>
      <c r="G9876" s="18"/>
      <c r="H9876" s="252"/>
      <c r="I9876" s="18"/>
      <c r="J9876" s="18"/>
    </row>
    <row r="9877" spans="6:10" x14ac:dyDescent="0.25">
      <c r="F9877" s="18"/>
      <c r="G9877" s="18"/>
      <c r="H9877" s="252"/>
      <c r="I9877" s="18"/>
      <c r="J9877" s="18"/>
    </row>
    <row r="9878" spans="6:10" x14ac:dyDescent="0.25">
      <c r="F9878" s="18"/>
      <c r="G9878" s="18"/>
      <c r="H9878" s="252"/>
      <c r="I9878" s="18"/>
      <c r="J9878" s="18"/>
    </row>
    <row r="9879" spans="6:10" x14ac:dyDescent="0.25">
      <c r="F9879" s="18"/>
      <c r="G9879" s="18"/>
      <c r="H9879" s="252"/>
      <c r="I9879" s="18"/>
      <c r="J9879" s="18"/>
    </row>
    <row r="9880" spans="6:10" x14ac:dyDescent="0.25">
      <c r="F9880" s="18"/>
      <c r="G9880" s="18"/>
      <c r="H9880" s="252"/>
      <c r="I9880" s="18"/>
      <c r="J9880" s="18"/>
    </row>
    <row r="9881" spans="6:10" x14ac:dyDescent="0.25">
      <c r="F9881" s="18"/>
      <c r="G9881" s="18"/>
      <c r="H9881" s="252"/>
      <c r="I9881" s="18"/>
      <c r="J9881" s="18"/>
    </row>
    <row r="9882" spans="6:10" x14ac:dyDescent="0.25">
      <c r="F9882" s="18"/>
      <c r="G9882" s="18"/>
      <c r="H9882" s="252"/>
      <c r="I9882" s="18"/>
      <c r="J9882" s="18"/>
    </row>
    <row r="9883" spans="6:10" x14ac:dyDescent="0.25">
      <c r="F9883" s="18"/>
      <c r="G9883" s="18"/>
      <c r="H9883" s="252"/>
      <c r="I9883" s="18"/>
      <c r="J9883" s="18"/>
    </row>
    <row r="9884" spans="6:10" x14ac:dyDescent="0.25">
      <c r="F9884" s="18"/>
      <c r="G9884" s="18"/>
      <c r="H9884" s="252"/>
      <c r="I9884" s="18"/>
      <c r="J9884" s="18"/>
    </row>
    <row r="9885" spans="6:10" x14ac:dyDescent="0.25">
      <c r="F9885" s="18"/>
      <c r="G9885" s="18"/>
      <c r="H9885" s="252"/>
      <c r="I9885" s="18"/>
      <c r="J9885" s="18"/>
    </row>
    <row r="9886" spans="6:10" x14ac:dyDescent="0.25">
      <c r="F9886" s="18"/>
      <c r="G9886" s="18"/>
      <c r="H9886" s="252"/>
      <c r="I9886" s="18"/>
      <c r="J9886" s="18"/>
    </row>
    <row r="9887" spans="6:10" x14ac:dyDescent="0.25">
      <c r="F9887" s="18"/>
      <c r="G9887" s="18"/>
      <c r="H9887" s="252"/>
      <c r="I9887" s="18"/>
      <c r="J9887" s="18"/>
    </row>
    <row r="9888" spans="6:10" x14ac:dyDescent="0.25">
      <c r="F9888" s="18"/>
      <c r="G9888" s="18"/>
      <c r="H9888" s="252"/>
      <c r="I9888" s="18"/>
      <c r="J9888" s="18"/>
    </row>
    <row r="9889" spans="6:10" x14ac:dyDescent="0.25">
      <c r="F9889" s="18"/>
      <c r="G9889" s="18"/>
      <c r="H9889" s="252"/>
      <c r="I9889" s="18"/>
      <c r="J9889" s="18"/>
    </row>
    <row r="9890" spans="6:10" x14ac:dyDescent="0.25">
      <c r="F9890" s="18"/>
      <c r="G9890" s="18"/>
      <c r="H9890" s="252"/>
      <c r="I9890" s="18"/>
      <c r="J9890" s="18"/>
    </row>
    <row r="9891" spans="6:10" x14ac:dyDescent="0.25">
      <c r="F9891" s="18"/>
      <c r="G9891" s="18"/>
      <c r="H9891" s="252"/>
      <c r="I9891" s="18"/>
      <c r="J9891" s="18"/>
    </row>
    <row r="9892" spans="6:10" x14ac:dyDescent="0.25">
      <c r="F9892" s="18"/>
      <c r="G9892" s="18"/>
      <c r="H9892" s="252"/>
      <c r="I9892" s="18"/>
      <c r="J9892" s="18"/>
    </row>
    <row r="9893" spans="6:10" x14ac:dyDescent="0.25">
      <c r="F9893" s="18"/>
      <c r="G9893" s="18"/>
      <c r="H9893" s="252"/>
      <c r="I9893" s="18"/>
      <c r="J9893" s="18"/>
    </row>
    <row r="9894" spans="6:10" x14ac:dyDescent="0.25">
      <c r="F9894" s="18"/>
      <c r="G9894" s="18"/>
      <c r="H9894" s="252"/>
      <c r="I9894" s="18"/>
      <c r="J9894" s="18"/>
    </row>
    <row r="9895" spans="6:10" x14ac:dyDescent="0.25">
      <c r="F9895" s="18"/>
      <c r="G9895" s="18"/>
      <c r="H9895" s="252"/>
      <c r="I9895" s="18"/>
      <c r="J9895" s="18"/>
    </row>
    <row r="9896" spans="6:10" x14ac:dyDescent="0.25">
      <c r="F9896" s="18"/>
      <c r="G9896" s="18"/>
      <c r="H9896" s="252"/>
      <c r="I9896" s="18"/>
      <c r="J9896" s="18"/>
    </row>
    <row r="9897" spans="6:10" x14ac:dyDescent="0.25">
      <c r="F9897" s="18"/>
      <c r="G9897" s="18"/>
      <c r="H9897" s="252"/>
      <c r="I9897" s="18"/>
      <c r="J9897" s="18"/>
    </row>
    <row r="9898" spans="6:10" x14ac:dyDescent="0.25">
      <c r="F9898" s="18"/>
      <c r="G9898" s="18"/>
      <c r="H9898" s="252"/>
      <c r="I9898" s="18"/>
      <c r="J9898" s="18"/>
    </row>
    <row r="9899" spans="6:10" x14ac:dyDescent="0.25">
      <c r="F9899" s="18"/>
      <c r="G9899" s="18"/>
      <c r="H9899" s="252"/>
      <c r="I9899" s="18"/>
      <c r="J9899" s="18"/>
    </row>
    <row r="9900" spans="6:10" x14ac:dyDescent="0.25">
      <c r="F9900" s="18"/>
      <c r="G9900" s="18"/>
      <c r="H9900" s="252"/>
      <c r="I9900" s="18"/>
      <c r="J9900" s="18"/>
    </row>
    <row r="9901" spans="6:10" x14ac:dyDescent="0.25">
      <c r="F9901" s="18"/>
      <c r="G9901" s="18"/>
      <c r="H9901" s="252"/>
      <c r="I9901" s="18"/>
      <c r="J9901" s="18"/>
    </row>
    <row r="9902" spans="6:10" x14ac:dyDescent="0.25">
      <c r="F9902" s="18"/>
      <c r="G9902" s="18"/>
      <c r="H9902" s="252"/>
      <c r="I9902" s="18"/>
      <c r="J9902" s="18"/>
    </row>
    <row r="9903" spans="6:10" x14ac:dyDescent="0.25">
      <c r="F9903" s="18"/>
      <c r="G9903" s="18"/>
      <c r="H9903" s="252"/>
      <c r="I9903" s="18"/>
      <c r="J9903" s="18"/>
    </row>
    <row r="9904" spans="6:10" x14ac:dyDescent="0.25">
      <c r="F9904" s="18"/>
      <c r="G9904" s="18"/>
      <c r="H9904" s="252"/>
      <c r="I9904" s="18"/>
      <c r="J9904" s="18"/>
    </row>
    <row r="9905" spans="6:10" x14ac:dyDescent="0.25">
      <c r="F9905" s="18"/>
      <c r="G9905" s="18"/>
      <c r="H9905" s="252"/>
      <c r="I9905" s="18"/>
      <c r="J9905" s="18"/>
    </row>
    <row r="9906" spans="6:10" x14ac:dyDescent="0.25">
      <c r="F9906" s="18"/>
      <c r="G9906" s="18"/>
      <c r="H9906" s="252"/>
      <c r="I9906" s="18"/>
      <c r="J9906" s="18"/>
    </row>
    <row r="9907" spans="6:10" x14ac:dyDescent="0.25">
      <c r="F9907" s="18"/>
      <c r="G9907" s="18"/>
      <c r="H9907" s="252"/>
      <c r="I9907" s="18"/>
      <c r="J9907" s="18"/>
    </row>
    <row r="9908" spans="6:10" x14ac:dyDescent="0.25">
      <c r="F9908" s="18"/>
      <c r="G9908" s="18"/>
      <c r="H9908" s="252"/>
      <c r="I9908" s="18"/>
      <c r="J9908" s="18"/>
    </row>
    <row r="9909" spans="6:10" x14ac:dyDescent="0.25">
      <c r="F9909" s="18"/>
      <c r="G9909" s="18"/>
      <c r="H9909" s="252"/>
      <c r="I9909" s="18"/>
      <c r="J9909" s="18"/>
    </row>
    <row r="9910" spans="6:10" x14ac:dyDescent="0.25">
      <c r="F9910" s="18"/>
      <c r="G9910" s="18"/>
      <c r="H9910" s="252"/>
      <c r="I9910" s="18"/>
      <c r="J9910" s="18"/>
    </row>
    <row r="9911" spans="6:10" x14ac:dyDescent="0.25">
      <c r="F9911" s="18"/>
      <c r="G9911" s="18"/>
      <c r="H9911" s="252"/>
      <c r="I9911" s="18"/>
      <c r="J9911" s="18"/>
    </row>
    <row r="9912" spans="6:10" x14ac:dyDescent="0.25">
      <c r="F9912" s="18"/>
      <c r="G9912" s="18"/>
      <c r="H9912" s="252"/>
      <c r="I9912" s="18"/>
      <c r="J9912" s="18"/>
    </row>
    <row r="9913" spans="6:10" x14ac:dyDescent="0.25">
      <c r="F9913" s="18"/>
      <c r="G9913" s="18"/>
      <c r="H9913" s="252"/>
      <c r="I9913" s="18"/>
      <c r="J9913" s="18"/>
    </row>
    <row r="9914" spans="6:10" x14ac:dyDescent="0.25">
      <c r="F9914" s="18"/>
      <c r="G9914" s="18"/>
      <c r="H9914" s="252"/>
      <c r="I9914" s="18"/>
      <c r="J9914" s="18"/>
    </row>
    <row r="9915" spans="6:10" x14ac:dyDescent="0.25">
      <c r="F9915" s="18"/>
      <c r="G9915" s="18"/>
      <c r="H9915" s="252"/>
      <c r="I9915" s="18"/>
      <c r="J9915" s="18"/>
    </row>
    <row r="9916" spans="6:10" x14ac:dyDescent="0.25">
      <c r="F9916" s="18"/>
      <c r="G9916" s="18"/>
      <c r="H9916" s="252"/>
      <c r="I9916" s="18"/>
      <c r="J9916" s="18"/>
    </row>
    <row r="9917" spans="6:10" x14ac:dyDescent="0.25">
      <c r="F9917" s="18"/>
      <c r="G9917" s="18"/>
      <c r="H9917" s="252"/>
      <c r="I9917" s="18"/>
      <c r="J9917" s="18"/>
    </row>
    <row r="9918" spans="6:10" x14ac:dyDescent="0.25">
      <c r="F9918" s="18"/>
      <c r="G9918" s="18"/>
      <c r="H9918" s="252"/>
      <c r="I9918" s="18"/>
      <c r="J9918" s="18"/>
    </row>
    <row r="9919" spans="6:10" x14ac:dyDescent="0.25">
      <c r="F9919" s="18"/>
      <c r="G9919" s="18"/>
      <c r="H9919" s="252"/>
      <c r="I9919" s="18"/>
      <c r="J9919" s="18"/>
    </row>
    <row r="9920" spans="6:10" x14ac:dyDescent="0.25">
      <c r="F9920" s="18"/>
      <c r="G9920" s="18"/>
      <c r="H9920" s="252"/>
      <c r="I9920" s="18"/>
      <c r="J9920" s="18"/>
    </row>
    <row r="9921" spans="6:10" x14ac:dyDescent="0.25">
      <c r="F9921" s="18"/>
      <c r="G9921" s="18"/>
      <c r="H9921" s="252"/>
      <c r="I9921" s="18"/>
      <c r="J9921" s="18"/>
    </row>
    <row r="9922" spans="6:10" x14ac:dyDescent="0.25">
      <c r="F9922" s="18"/>
      <c r="G9922" s="18"/>
      <c r="H9922" s="252"/>
      <c r="I9922" s="18"/>
      <c r="J9922" s="18"/>
    </row>
    <row r="9923" spans="6:10" x14ac:dyDescent="0.25">
      <c r="F9923" s="18"/>
      <c r="G9923" s="18"/>
      <c r="H9923" s="252"/>
      <c r="I9923" s="18"/>
      <c r="J9923" s="18"/>
    </row>
    <row r="9924" spans="6:10" x14ac:dyDescent="0.25">
      <c r="F9924" s="18"/>
      <c r="G9924" s="18"/>
      <c r="H9924" s="252"/>
      <c r="I9924" s="18"/>
      <c r="J9924" s="18"/>
    </row>
    <row r="9925" spans="6:10" x14ac:dyDescent="0.25">
      <c r="F9925" s="18"/>
      <c r="G9925" s="18"/>
      <c r="H9925" s="252"/>
      <c r="I9925" s="18"/>
      <c r="J9925" s="18"/>
    </row>
    <row r="9926" spans="6:10" x14ac:dyDescent="0.25">
      <c r="F9926" s="18"/>
      <c r="G9926" s="18"/>
      <c r="H9926" s="252"/>
      <c r="I9926" s="18"/>
      <c r="J9926" s="18"/>
    </row>
    <row r="9927" spans="6:10" x14ac:dyDescent="0.25">
      <c r="F9927" s="18"/>
      <c r="G9927" s="18"/>
      <c r="H9927" s="252"/>
      <c r="I9927" s="18"/>
      <c r="J9927" s="18"/>
    </row>
    <row r="9928" spans="6:10" x14ac:dyDescent="0.25">
      <c r="F9928" s="18"/>
      <c r="G9928" s="18"/>
      <c r="H9928" s="252"/>
      <c r="I9928" s="18"/>
      <c r="J9928" s="18"/>
    </row>
    <row r="9929" spans="6:10" x14ac:dyDescent="0.25">
      <c r="F9929" s="18"/>
      <c r="G9929" s="18"/>
      <c r="H9929" s="252"/>
      <c r="I9929" s="18"/>
      <c r="J9929" s="18"/>
    </row>
    <row r="9930" spans="6:10" x14ac:dyDescent="0.25">
      <c r="F9930" s="18"/>
      <c r="G9930" s="18"/>
      <c r="H9930" s="252"/>
      <c r="I9930" s="18"/>
      <c r="J9930" s="18"/>
    </row>
    <row r="9931" spans="6:10" x14ac:dyDescent="0.25">
      <c r="F9931" s="18"/>
      <c r="G9931" s="18"/>
      <c r="H9931" s="252"/>
      <c r="I9931" s="18"/>
      <c r="J9931" s="18"/>
    </row>
    <row r="9932" spans="6:10" x14ac:dyDescent="0.25">
      <c r="F9932" s="18"/>
      <c r="G9932" s="18"/>
      <c r="H9932" s="252"/>
      <c r="I9932" s="18"/>
      <c r="J9932" s="18"/>
    </row>
    <row r="9933" spans="6:10" x14ac:dyDescent="0.25">
      <c r="F9933" s="18"/>
      <c r="G9933" s="18"/>
      <c r="H9933" s="252"/>
      <c r="I9933" s="18"/>
      <c r="J9933" s="18"/>
    </row>
    <row r="9934" spans="6:10" x14ac:dyDescent="0.25">
      <c r="F9934" s="18"/>
      <c r="G9934" s="18"/>
      <c r="H9934" s="252"/>
      <c r="I9934" s="18"/>
      <c r="J9934" s="18"/>
    </row>
    <row r="9935" spans="6:10" x14ac:dyDescent="0.25">
      <c r="F9935" s="18"/>
      <c r="G9935" s="18"/>
      <c r="H9935" s="252"/>
      <c r="I9935" s="18"/>
      <c r="J9935" s="18"/>
    </row>
    <row r="9936" spans="6:10" x14ac:dyDescent="0.25">
      <c r="F9936" s="18"/>
      <c r="G9936" s="18"/>
      <c r="H9936" s="252"/>
      <c r="I9936" s="18"/>
      <c r="J9936" s="18"/>
    </row>
    <row r="9937" spans="6:10" x14ac:dyDescent="0.25">
      <c r="F9937" s="18"/>
      <c r="G9937" s="18"/>
      <c r="H9937" s="252"/>
      <c r="I9937" s="18"/>
      <c r="J9937" s="18"/>
    </row>
    <row r="9938" spans="6:10" x14ac:dyDescent="0.25">
      <c r="F9938" s="18"/>
      <c r="G9938" s="18"/>
      <c r="H9938" s="252"/>
      <c r="I9938" s="18"/>
      <c r="J9938" s="18"/>
    </row>
    <row r="9939" spans="6:10" x14ac:dyDescent="0.25">
      <c r="F9939" s="18"/>
      <c r="G9939" s="18"/>
      <c r="H9939" s="252"/>
      <c r="I9939" s="18"/>
      <c r="J9939" s="18"/>
    </row>
    <row r="9940" spans="6:10" x14ac:dyDescent="0.25">
      <c r="F9940" s="18"/>
      <c r="G9940" s="18"/>
      <c r="H9940" s="252"/>
      <c r="I9940" s="18"/>
      <c r="J9940" s="18"/>
    </row>
    <row r="9941" spans="6:10" x14ac:dyDescent="0.25">
      <c r="F9941" s="18"/>
      <c r="G9941" s="18"/>
      <c r="H9941" s="252"/>
      <c r="I9941" s="18"/>
      <c r="J9941" s="18"/>
    </row>
    <row r="9942" spans="6:10" x14ac:dyDescent="0.25">
      <c r="F9942" s="18"/>
      <c r="G9942" s="18"/>
      <c r="H9942" s="252"/>
      <c r="I9942" s="18"/>
      <c r="J9942" s="18"/>
    </row>
    <row r="9943" spans="6:10" x14ac:dyDescent="0.25">
      <c r="F9943" s="18"/>
      <c r="G9943" s="18"/>
      <c r="H9943" s="252"/>
      <c r="I9943" s="18"/>
      <c r="J9943" s="18"/>
    </row>
    <row r="9944" spans="6:10" x14ac:dyDescent="0.25">
      <c r="F9944" s="18"/>
      <c r="G9944" s="18"/>
      <c r="H9944" s="252"/>
      <c r="I9944" s="18"/>
      <c r="J9944" s="18"/>
    </row>
    <row r="9945" spans="6:10" x14ac:dyDescent="0.25">
      <c r="F9945" s="18"/>
      <c r="G9945" s="18"/>
      <c r="H9945" s="252"/>
      <c r="I9945" s="18"/>
      <c r="J9945" s="18"/>
    </row>
    <row r="9946" spans="6:10" x14ac:dyDescent="0.25">
      <c r="F9946" s="18"/>
      <c r="G9946" s="18"/>
      <c r="H9946" s="252"/>
      <c r="I9946" s="18"/>
      <c r="J9946" s="18"/>
    </row>
    <row r="9947" spans="6:10" x14ac:dyDescent="0.25">
      <c r="F9947" s="18"/>
      <c r="G9947" s="18"/>
      <c r="H9947" s="252"/>
      <c r="I9947" s="18"/>
      <c r="J9947" s="18"/>
    </row>
    <row r="9948" spans="6:10" x14ac:dyDescent="0.25">
      <c r="F9948" s="18"/>
      <c r="G9948" s="18"/>
      <c r="H9948" s="252"/>
      <c r="I9948" s="18"/>
      <c r="J9948" s="18"/>
    </row>
    <row r="9949" spans="6:10" x14ac:dyDescent="0.25">
      <c r="F9949" s="18"/>
      <c r="G9949" s="18"/>
      <c r="H9949" s="252"/>
      <c r="I9949" s="18"/>
      <c r="J9949" s="18"/>
    </row>
    <row r="9950" spans="6:10" x14ac:dyDescent="0.25">
      <c r="F9950" s="18"/>
      <c r="G9950" s="18"/>
      <c r="H9950" s="252"/>
      <c r="I9950" s="18"/>
      <c r="J9950" s="18"/>
    </row>
    <row r="9951" spans="6:10" x14ac:dyDescent="0.25">
      <c r="F9951" s="18"/>
      <c r="G9951" s="18"/>
      <c r="H9951" s="252"/>
      <c r="I9951" s="18"/>
      <c r="J9951" s="18"/>
    </row>
    <row r="9952" spans="6:10" x14ac:dyDescent="0.25">
      <c r="F9952" s="18"/>
      <c r="G9952" s="18"/>
      <c r="H9952" s="252"/>
      <c r="I9952" s="18"/>
      <c r="J9952" s="18"/>
    </row>
    <row r="9953" spans="6:10" x14ac:dyDescent="0.25">
      <c r="F9953" s="18"/>
      <c r="G9953" s="18"/>
      <c r="H9953" s="252"/>
      <c r="I9953" s="18"/>
      <c r="J9953" s="18"/>
    </row>
    <row r="9954" spans="6:10" x14ac:dyDescent="0.25">
      <c r="F9954" s="18"/>
      <c r="G9954" s="18"/>
      <c r="H9954" s="252"/>
      <c r="I9954" s="18"/>
      <c r="J9954" s="18"/>
    </row>
    <row r="9955" spans="6:10" x14ac:dyDescent="0.25">
      <c r="F9955" s="18"/>
      <c r="G9955" s="18"/>
      <c r="H9955" s="252"/>
      <c r="I9955" s="18"/>
      <c r="J9955" s="18"/>
    </row>
    <row r="9956" spans="6:10" x14ac:dyDescent="0.25">
      <c r="F9956" s="18"/>
      <c r="G9956" s="18"/>
      <c r="H9956" s="252"/>
      <c r="I9956" s="18"/>
      <c r="J9956" s="18"/>
    </row>
    <row r="9957" spans="6:10" x14ac:dyDescent="0.25">
      <c r="F9957" s="18"/>
      <c r="G9957" s="18"/>
      <c r="H9957" s="252"/>
      <c r="I9957" s="18"/>
      <c r="J9957" s="18"/>
    </row>
    <row r="9958" spans="6:10" x14ac:dyDescent="0.25">
      <c r="F9958" s="18"/>
      <c r="G9958" s="18"/>
      <c r="H9958" s="252"/>
      <c r="I9958" s="18"/>
      <c r="J9958" s="18"/>
    </row>
    <row r="9959" spans="6:10" x14ac:dyDescent="0.25">
      <c r="F9959" s="18"/>
      <c r="G9959" s="18"/>
      <c r="H9959" s="252"/>
      <c r="I9959" s="18"/>
      <c r="J9959" s="18"/>
    </row>
    <row r="9960" spans="6:10" x14ac:dyDescent="0.25">
      <c r="F9960" s="18"/>
      <c r="G9960" s="18"/>
      <c r="H9960" s="252"/>
      <c r="I9960" s="18"/>
      <c r="J9960" s="18"/>
    </row>
    <row r="9961" spans="6:10" x14ac:dyDescent="0.25">
      <c r="F9961" s="18"/>
      <c r="G9961" s="18"/>
      <c r="H9961" s="252"/>
      <c r="I9961" s="18"/>
      <c r="J9961" s="18"/>
    </row>
    <row r="9962" spans="6:10" x14ac:dyDescent="0.25">
      <c r="F9962" s="18"/>
      <c r="G9962" s="18"/>
      <c r="H9962" s="252"/>
      <c r="I9962" s="18"/>
      <c r="J9962" s="18"/>
    </row>
    <row r="9963" spans="6:10" x14ac:dyDescent="0.25">
      <c r="F9963" s="18"/>
      <c r="G9963" s="18"/>
      <c r="H9963" s="252"/>
      <c r="I9963" s="18"/>
      <c r="J9963" s="18"/>
    </row>
    <row r="9964" spans="6:10" x14ac:dyDescent="0.25">
      <c r="F9964" s="18"/>
      <c r="G9964" s="18"/>
      <c r="H9964" s="252"/>
      <c r="I9964" s="18"/>
      <c r="J9964" s="18"/>
    </row>
    <row r="9965" spans="6:10" x14ac:dyDescent="0.25">
      <c r="F9965" s="18"/>
      <c r="G9965" s="18"/>
      <c r="H9965" s="252"/>
      <c r="I9965" s="18"/>
      <c r="J9965" s="18"/>
    </row>
    <row r="9966" spans="6:10" x14ac:dyDescent="0.25">
      <c r="F9966" s="18"/>
      <c r="G9966" s="18"/>
      <c r="H9966" s="252"/>
      <c r="I9966" s="18"/>
      <c r="J9966" s="18"/>
    </row>
    <row r="9967" spans="6:10" x14ac:dyDescent="0.25">
      <c r="F9967" s="18"/>
      <c r="G9967" s="18"/>
      <c r="H9967" s="252"/>
      <c r="I9967" s="18"/>
      <c r="J9967" s="18"/>
    </row>
    <row r="9968" spans="6:10" x14ac:dyDescent="0.25">
      <c r="F9968" s="18"/>
      <c r="G9968" s="18"/>
      <c r="H9968" s="252"/>
      <c r="I9968" s="18"/>
      <c r="J9968" s="18"/>
    </row>
    <row r="9969" spans="6:10" x14ac:dyDescent="0.25">
      <c r="F9969" s="18"/>
      <c r="G9969" s="18"/>
      <c r="H9969" s="252"/>
      <c r="I9969" s="18"/>
      <c r="J9969" s="18"/>
    </row>
    <row r="9970" spans="6:10" x14ac:dyDescent="0.25">
      <c r="F9970" s="18"/>
      <c r="G9970" s="18"/>
      <c r="H9970" s="252"/>
      <c r="I9970" s="18"/>
      <c r="J9970" s="18"/>
    </row>
    <row r="9971" spans="6:10" x14ac:dyDescent="0.25">
      <c r="F9971" s="18"/>
      <c r="G9971" s="18"/>
      <c r="H9971" s="252"/>
      <c r="I9971" s="18"/>
      <c r="J9971" s="18"/>
    </row>
    <row r="9972" spans="6:10" x14ac:dyDescent="0.25">
      <c r="F9972" s="18"/>
      <c r="G9972" s="18"/>
      <c r="H9972" s="252"/>
      <c r="I9972" s="18"/>
      <c r="J9972" s="18"/>
    </row>
    <row r="9973" spans="6:10" x14ac:dyDescent="0.25">
      <c r="F9973" s="18"/>
      <c r="G9973" s="18"/>
      <c r="H9973" s="252"/>
      <c r="I9973" s="18"/>
      <c r="J9973" s="18"/>
    </row>
    <row r="9974" spans="6:10" x14ac:dyDescent="0.25">
      <c r="F9974" s="18"/>
      <c r="G9974" s="18"/>
      <c r="H9974" s="252"/>
      <c r="I9974" s="18"/>
      <c r="J9974" s="18"/>
    </row>
    <row r="9975" spans="6:10" x14ac:dyDescent="0.25">
      <c r="F9975" s="18"/>
      <c r="G9975" s="18"/>
      <c r="H9975" s="252"/>
      <c r="I9975" s="18"/>
      <c r="J9975" s="18"/>
    </row>
    <row r="9976" spans="6:10" x14ac:dyDescent="0.25">
      <c r="F9976" s="18"/>
      <c r="G9976" s="18"/>
      <c r="H9976" s="252"/>
      <c r="I9976" s="18"/>
      <c r="J9976" s="18"/>
    </row>
    <row r="9977" spans="6:10" x14ac:dyDescent="0.25">
      <c r="F9977" s="18"/>
      <c r="G9977" s="18"/>
      <c r="H9977" s="252"/>
      <c r="I9977" s="18"/>
      <c r="J9977" s="18"/>
    </row>
    <row r="9978" spans="6:10" x14ac:dyDescent="0.25">
      <c r="F9978" s="18"/>
      <c r="G9978" s="18"/>
      <c r="H9978" s="252"/>
      <c r="I9978" s="18"/>
      <c r="J9978" s="18"/>
    </row>
    <row r="9979" spans="6:10" x14ac:dyDescent="0.25">
      <c r="F9979" s="18"/>
      <c r="G9979" s="18"/>
      <c r="H9979" s="252"/>
      <c r="I9979" s="18"/>
      <c r="J9979" s="18"/>
    </row>
    <row r="9980" spans="6:10" x14ac:dyDescent="0.25">
      <c r="F9980" s="18"/>
      <c r="G9980" s="18"/>
      <c r="H9980" s="252"/>
      <c r="I9980" s="18"/>
      <c r="J9980" s="18"/>
    </row>
    <row r="9981" spans="6:10" x14ac:dyDescent="0.25">
      <c r="F9981" s="18"/>
      <c r="G9981" s="18"/>
      <c r="H9981" s="252"/>
      <c r="I9981" s="18"/>
      <c r="J9981" s="18"/>
    </row>
    <row r="9982" spans="6:10" x14ac:dyDescent="0.25">
      <c r="F9982" s="18"/>
      <c r="G9982" s="18"/>
      <c r="H9982" s="252"/>
      <c r="I9982" s="18"/>
      <c r="J9982" s="18"/>
    </row>
    <row r="9983" spans="6:10" x14ac:dyDescent="0.25">
      <c r="F9983" s="18"/>
      <c r="G9983" s="18"/>
      <c r="H9983" s="252"/>
      <c r="I9983" s="18"/>
      <c r="J9983" s="18"/>
    </row>
    <row r="9984" spans="6:10" x14ac:dyDescent="0.25">
      <c r="F9984" s="18"/>
      <c r="G9984" s="18"/>
      <c r="H9984" s="252"/>
      <c r="I9984" s="18"/>
      <c r="J9984" s="18"/>
    </row>
    <row r="9985" spans="6:10" x14ac:dyDescent="0.25">
      <c r="F9985" s="18"/>
      <c r="G9985" s="18"/>
      <c r="H9985" s="252"/>
      <c r="I9985" s="18"/>
      <c r="J9985" s="18"/>
    </row>
    <row r="9986" spans="6:10" x14ac:dyDescent="0.25">
      <c r="F9986" s="18"/>
      <c r="G9986" s="18"/>
      <c r="H9986" s="252"/>
      <c r="I9986" s="18"/>
      <c r="J9986" s="18"/>
    </row>
    <row r="9987" spans="6:10" x14ac:dyDescent="0.25">
      <c r="F9987" s="18"/>
      <c r="G9987" s="18"/>
      <c r="H9987" s="252"/>
      <c r="I9987" s="18"/>
      <c r="J9987" s="18"/>
    </row>
    <row r="9988" spans="6:10" x14ac:dyDescent="0.25">
      <c r="F9988" s="18"/>
      <c r="G9988" s="18"/>
      <c r="H9988" s="252"/>
      <c r="I9988" s="18"/>
      <c r="J9988" s="18"/>
    </row>
    <row r="9989" spans="6:10" x14ac:dyDescent="0.25">
      <c r="F9989" s="18"/>
      <c r="G9989" s="18"/>
      <c r="H9989" s="252"/>
      <c r="I9989" s="18"/>
      <c r="J9989" s="18"/>
    </row>
    <row r="9990" spans="6:10" x14ac:dyDescent="0.25">
      <c r="F9990" s="18"/>
      <c r="G9990" s="18"/>
      <c r="H9990" s="252"/>
      <c r="I9990" s="18"/>
      <c r="J9990" s="18"/>
    </row>
    <row r="9991" spans="6:10" x14ac:dyDescent="0.25">
      <c r="F9991" s="18"/>
      <c r="G9991" s="18"/>
      <c r="H9991" s="252"/>
      <c r="I9991" s="18"/>
      <c r="J9991" s="18"/>
    </row>
    <row r="9992" spans="6:10" x14ac:dyDescent="0.25">
      <c r="F9992" s="18"/>
      <c r="G9992" s="18"/>
      <c r="H9992" s="252"/>
      <c r="I9992" s="18"/>
      <c r="J9992" s="18"/>
    </row>
    <row r="9993" spans="6:10" x14ac:dyDescent="0.25">
      <c r="F9993" s="18"/>
      <c r="G9993" s="18"/>
      <c r="H9993" s="252"/>
      <c r="I9993" s="18"/>
      <c r="J9993" s="18"/>
    </row>
    <row r="9994" spans="6:10" x14ac:dyDescent="0.25">
      <c r="F9994" s="18"/>
      <c r="G9994" s="18"/>
      <c r="H9994" s="252"/>
      <c r="I9994" s="18"/>
      <c r="J9994" s="18"/>
    </row>
    <row r="9995" spans="6:10" x14ac:dyDescent="0.25">
      <c r="F9995" s="18"/>
      <c r="G9995" s="18"/>
      <c r="H9995" s="252"/>
      <c r="I9995" s="18"/>
      <c r="J9995" s="18"/>
    </row>
    <row r="9996" spans="6:10" x14ac:dyDescent="0.25">
      <c r="F9996" s="18"/>
      <c r="G9996" s="18"/>
      <c r="H9996" s="252"/>
      <c r="I9996" s="18"/>
      <c r="J9996" s="18"/>
    </row>
    <row r="9997" spans="6:10" x14ac:dyDescent="0.25">
      <c r="F9997" s="18"/>
      <c r="G9997" s="18"/>
      <c r="H9997" s="252"/>
      <c r="I9997" s="18"/>
      <c r="J9997" s="18"/>
    </row>
    <row r="9998" spans="6:10" x14ac:dyDescent="0.25">
      <c r="F9998" s="18"/>
      <c r="G9998" s="18"/>
      <c r="H9998" s="252"/>
      <c r="I9998" s="18"/>
      <c r="J9998" s="18"/>
    </row>
    <row r="9999" spans="6:10" x14ac:dyDescent="0.25">
      <c r="F9999" s="18"/>
      <c r="G9999" s="18"/>
      <c r="H9999" s="252"/>
      <c r="I9999" s="18"/>
      <c r="J9999" s="18"/>
    </row>
    <row r="10000" spans="6:10" x14ac:dyDescent="0.25">
      <c r="F10000" s="18"/>
      <c r="G10000" s="18"/>
      <c r="H10000" s="252"/>
      <c r="I10000" s="18"/>
      <c r="J10000" s="18"/>
    </row>
    <row r="10001" spans="6:10" x14ac:dyDescent="0.25">
      <c r="F10001" s="18"/>
      <c r="G10001" s="18"/>
      <c r="H10001" s="252"/>
      <c r="I10001" s="18"/>
      <c r="J10001" s="18"/>
    </row>
    <row r="10002" spans="6:10" x14ac:dyDescent="0.25">
      <c r="F10002" s="18"/>
      <c r="G10002" s="18"/>
      <c r="H10002" s="252"/>
      <c r="I10002" s="18"/>
      <c r="J10002" s="18"/>
    </row>
    <row r="10003" spans="6:10" x14ac:dyDescent="0.25">
      <c r="F10003" s="18"/>
      <c r="G10003" s="18"/>
      <c r="H10003" s="252"/>
      <c r="I10003" s="18"/>
      <c r="J10003" s="18"/>
    </row>
    <row r="10004" spans="6:10" x14ac:dyDescent="0.25">
      <c r="F10004" s="18"/>
      <c r="G10004" s="18"/>
      <c r="H10004" s="252"/>
      <c r="I10004" s="18"/>
      <c r="J10004" s="18"/>
    </row>
    <row r="10005" spans="6:10" x14ac:dyDescent="0.25">
      <c r="F10005" s="18"/>
      <c r="G10005" s="18"/>
      <c r="H10005" s="252"/>
      <c r="I10005" s="18"/>
      <c r="J10005" s="18"/>
    </row>
    <row r="10006" spans="6:10" x14ac:dyDescent="0.25">
      <c r="F10006" s="18"/>
      <c r="G10006" s="18"/>
      <c r="H10006" s="252"/>
      <c r="I10006" s="18"/>
      <c r="J10006" s="18"/>
    </row>
    <row r="10007" spans="6:10" x14ac:dyDescent="0.25">
      <c r="F10007" s="18"/>
      <c r="G10007" s="18"/>
      <c r="H10007" s="252"/>
      <c r="I10007" s="18"/>
      <c r="J10007" s="18"/>
    </row>
    <row r="10008" spans="6:10" x14ac:dyDescent="0.25">
      <c r="F10008" s="18"/>
      <c r="G10008" s="18"/>
      <c r="H10008" s="252"/>
      <c r="I10008" s="18"/>
      <c r="J10008" s="18"/>
    </row>
    <row r="10009" spans="6:10" x14ac:dyDescent="0.25">
      <c r="F10009" s="18"/>
      <c r="G10009" s="18"/>
      <c r="H10009" s="252"/>
      <c r="I10009" s="18"/>
      <c r="J10009" s="18"/>
    </row>
    <row r="10010" spans="6:10" x14ac:dyDescent="0.25">
      <c r="F10010" s="18"/>
      <c r="G10010" s="18"/>
      <c r="H10010" s="252"/>
      <c r="I10010" s="18"/>
      <c r="J10010" s="18"/>
    </row>
    <row r="10011" spans="6:10" x14ac:dyDescent="0.25">
      <c r="F10011" s="18"/>
      <c r="G10011" s="18"/>
      <c r="H10011" s="252"/>
      <c r="I10011" s="18"/>
      <c r="J10011" s="18"/>
    </row>
    <row r="10012" spans="6:10" x14ac:dyDescent="0.25">
      <c r="F10012" s="18"/>
      <c r="G10012" s="18"/>
      <c r="H10012" s="252"/>
      <c r="I10012" s="18"/>
      <c r="J10012" s="18"/>
    </row>
    <row r="10013" spans="6:10" x14ac:dyDescent="0.25">
      <c r="F10013" s="18"/>
      <c r="G10013" s="18"/>
      <c r="H10013" s="252"/>
      <c r="I10013" s="18"/>
      <c r="J10013" s="18"/>
    </row>
    <row r="10014" spans="6:10" x14ac:dyDescent="0.25">
      <c r="F10014" s="18"/>
      <c r="G10014" s="18"/>
      <c r="H10014" s="252"/>
      <c r="I10014" s="18"/>
      <c r="J10014" s="18"/>
    </row>
    <row r="10015" spans="6:10" x14ac:dyDescent="0.25">
      <c r="F10015" s="18"/>
      <c r="G10015" s="18"/>
      <c r="H10015" s="252"/>
      <c r="I10015" s="18"/>
      <c r="J10015" s="18"/>
    </row>
    <row r="10016" spans="6:10" x14ac:dyDescent="0.25">
      <c r="F10016" s="18"/>
      <c r="G10016" s="18"/>
      <c r="H10016" s="252"/>
      <c r="I10016" s="18"/>
      <c r="J10016" s="18"/>
    </row>
    <row r="10017" spans="6:10" x14ac:dyDescent="0.25">
      <c r="F10017" s="18"/>
      <c r="G10017" s="18"/>
      <c r="H10017" s="252"/>
      <c r="I10017" s="18"/>
      <c r="J10017" s="18"/>
    </row>
    <row r="10018" spans="6:10" x14ac:dyDescent="0.25">
      <c r="F10018" s="18"/>
      <c r="G10018" s="18"/>
      <c r="H10018" s="252"/>
      <c r="I10018" s="18"/>
      <c r="J10018" s="18"/>
    </row>
    <row r="10019" spans="6:10" x14ac:dyDescent="0.25">
      <c r="F10019" s="18"/>
      <c r="G10019" s="18"/>
      <c r="H10019" s="252"/>
      <c r="I10019" s="18"/>
      <c r="J10019" s="18"/>
    </row>
    <row r="10020" spans="6:10" x14ac:dyDescent="0.25">
      <c r="F10020" s="18"/>
      <c r="G10020" s="18"/>
      <c r="H10020" s="252"/>
      <c r="I10020" s="18"/>
      <c r="J10020" s="18"/>
    </row>
    <row r="10021" spans="6:10" x14ac:dyDescent="0.25">
      <c r="F10021" s="18"/>
      <c r="G10021" s="18"/>
      <c r="H10021" s="252"/>
      <c r="I10021" s="18"/>
      <c r="J10021" s="18"/>
    </row>
    <row r="10022" spans="6:10" x14ac:dyDescent="0.25">
      <c r="F10022" s="18"/>
      <c r="G10022" s="18"/>
      <c r="H10022" s="252"/>
      <c r="I10022" s="18"/>
      <c r="J10022" s="18"/>
    </row>
    <row r="10023" spans="6:10" x14ac:dyDescent="0.25">
      <c r="F10023" s="18"/>
      <c r="G10023" s="18"/>
      <c r="H10023" s="252"/>
      <c r="I10023" s="18"/>
      <c r="J10023" s="18"/>
    </row>
    <row r="10024" spans="6:10" x14ac:dyDescent="0.25">
      <c r="F10024" s="18"/>
      <c r="G10024" s="18"/>
      <c r="H10024" s="252"/>
      <c r="I10024" s="18"/>
      <c r="J10024" s="18"/>
    </row>
    <row r="10025" spans="6:10" x14ac:dyDescent="0.25">
      <c r="F10025" s="18"/>
      <c r="G10025" s="18"/>
      <c r="H10025" s="252"/>
      <c r="I10025" s="18"/>
      <c r="J10025" s="18"/>
    </row>
    <row r="10026" spans="6:10" x14ac:dyDescent="0.25">
      <c r="F10026" s="18"/>
      <c r="G10026" s="18"/>
      <c r="H10026" s="252"/>
      <c r="I10026" s="18"/>
      <c r="J10026" s="18"/>
    </row>
    <row r="10027" spans="6:10" x14ac:dyDescent="0.25">
      <c r="F10027" s="18"/>
      <c r="G10027" s="18"/>
      <c r="H10027" s="252"/>
      <c r="I10027" s="18"/>
      <c r="J10027" s="18"/>
    </row>
    <row r="10028" spans="6:10" x14ac:dyDescent="0.25">
      <c r="F10028" s="18"/>
      <c r="G10028" s="18"/>
      <c r="H10028" s="252"/>
      <c r="I10028" s="18"/>
      <c r="J10028" s="18"/>
    </row>
    <row r="10029" spans="6:10" x14ac:dyDescent="0.25">
      <c r="F10029" s="18"/>
      <c r="G10029" s="18"/>
      <c r="H10029" s="252"/>
      <c r="I10029" s="18"/>
      <c r="J10029" s="18"/>
    </row>
    <row r="10030" spans="6:10" x14ac:dyDescent="0.25">
      <c r="F10030" s="18"/>
      <c r="G10030" s="18"/>
      <c r="H10030" s="252"/>
      <c r="I10030" s="18"/>
      <c r="J10030" s="18"/>
    </row>
    <row r="10031" spans="6:10" x14ac:dyDescent="0.25">
      <c r="F10031" s="18"/>
      <c r="G10031" s="18"/>
      <c r="H10031" s="252"/>
      <c r="I10031" s="18"/>
      <c r="J10031" s="18"/>
    </row>
    <row r="10032" spans="6:10" x14ac:dyDescent="0.25">
      <c r="F10032" s="18"/>
      <c r="G10032" s="18"/>
      <c r="H10032" s="252"/>
      <c r="I10032" s="18"/>
      <c r="J10032" s="18"/>
    </row>
    <row r="10033" spans="6:10" x14ac:dyDescent="0.25">
      <c r="F10033" s="18"/>
      <c r="G10033" s="18"/>
      <c r="H10033" s="252"/>
      <c r="I10033" s="18"/>
      <c r="J10033" s="18"/>
    </row>
    <row r="10034" spans="6:10" x14ac:dyDescent="0.25">
      <c r="F10034" s="18"/>
      <c r="G10034" s="18"/>
      <c r="H10034" s="252"/>
      <c r="I10034" s="18"/>
      <c r="J10034" s="18"/>
    </row>
    <row r="10035" spans="6:10" x14ac:dyDescent="0.25">
      <c r="F10035" s="18"/>
      <c r="G10035" s="18"/>
      <c r="H10035" s="252"/>
      <c r="I10035" s="18"/>
      <c r="J10035" s="18"/>
    </row>
    <row r="10036" spans="6:10" x14ac:dyDescent="0.25">
      <c r="F10036" s="18"/>
      <c r="G10036" s="18"/>
      <c r="H10036" s="252"/>
      <c r="I10036" s="18"/>
      <c r="J10036" s="18"/>
    </row>
    <row r="10037" spans="6:10" x14ac:dyDescent="0.25">
      <c r="F10037" s="18"/>
      <c r="G10037" s="18"/>
      <c r="H10037" s="252"/>
      <c r="I10037" s="18"/>
      <c r="J10037" s="18"/>
    </row>
    <row r="10038" spans="6:10" x14ac:dyDescent="0.25">
      <c r="F10038" s="18"/>
      <c r="G10038" s="18"/>
      <c r="H10038" s="252"/>
      <c r="I10038" s="18"/>
      <c r="J10038" s="18"/>
    </row>
    <row r="10039" spans="6:10" x14ac:dyDescent="0.25">
      <c r="F10039" s="18"/>
      <c r="G10039" s="18"/>
      <c r="H10039" s="252"/>
      <c r="I10039" s="18"/>
      <c r="J10039" s="18"/>
    </row>
    <row r="10040" spans="6:10" x14ac:dyDescent="0.25">
      <c r="F10040" s="18"/>
      <c r="G10040" s="18"/>
      <c r="H10040" s="252"/>
      <c r="I10040" s="18"/>
      <c r="J10040" s="18"/>
    </row>
    <row r="10041" spans="6:10" x14ac:dyDescent="0.25">
      <c r="F10041" s="18"/>
      <c r="G10041" s="18"/>
      <c r="H10041" s="252"/>
      <c r="I10041" s="18"/>
      <c r="J10041" s="18"/>
    </row>
    <row r="10042" spans="6:10" x14ac:dyDescent="0.25">
      <c r="F10042" s="18"/>
      <c r="G10042" s="18"/>
      <c r="H10042" s="252"/>
      <c r="I10042" s="18"/>
      <c r="J10042" s="18"/>
    </row>
    <row r="10043" spans="6:10" x14ac:dyDescent="0.25">
      <c r="F10043" s="18"/>
      <c r="G10043" s="18"/>
      <c r="H10043" s="252"/>
      <c r="I10043" s="18"/>
      <c r="J10043" s="18"/>
    </row>
    <row r="10044" spans="6:10" x14ac:dyDescent="0.25">
      <c r="F10044" s="18"/>
      <c r="G10044" s="18"/>
      <c r="H10044" s="252"/>
      <c r="I10044" s="18"/>
      <c r="J10044" s="18"/>
    </row>
    <row r="10045" spans="6:10" x14ac:dyDescent="0.25">
      <c r="F10045" s="18"/>
      <c r="G10045" s="18"/>
      <c r="H10045" s="252"/>
      <c r="I10045" s="18"/>
      <c r="J10045" s="18"/>
    </row>
    <row r="10046" spans="6:10" x14ac:dyDescent="0.25">
      <c r="F10046" s="18"/>
      <c r="G10046" s="18"/>
      <c r="H10046" s="252"/>
      <c r="I10046" s="18"/>
      <c r="J10046" s="18"/>
    </row>
    <row r="10047" spans="6:10" x14ac:dyDescent="0.25">
      <c r="F10047" s="18"/>
      <c r="G10047" s="18"/>
      <c r="H10047" s="252"/>
      <c r="I10047" s="18"/>
      <c r="J10047" s="18"/>
    </row>
    <row r="10048" spans="6:10" x14ac:dyDescent="0.25">
      <c r="F10048" s="18"/>
      <c r="G10048" s="18"/>
      <c r="H10048" s="252"/>
      <c r="I10048" s="18"/>
      <c r="J10048" s="18"/>
    </row>
    <row r="10049" spans="6:10" x14ac:dyDescent="0.25">
      <c r="F10049" s="18"/>
      <c r="G10049" s="18"/>
      <c r="H10049" s="252"/>
      <c r="I10049" s="18"/>
      <c r="J10049" s="18"/>
    </row>
    <row r="10050" spans="6:10" x14ac:dyDescent="0.25">
      <c r="F10050" s="18"/>
      <c r="G10050" s="18"/>
      <c r="H10050" s="252"/>
      <c r="I10050" s="18"/>
      <c r="J10050" s="18"/>
    </row>
    <row r="10051" spans="6:10" x14ac:dyDescent="0.25">
      <c r="F10051" s="18"/>
      <c r="G10051" s="18"/>
      <c r="H10051" s="252"/>
      <c r="I10051" s="18"/>
      <c r="J10051" s="18"/>
    </row>
    <row r="10052" spans="6:10" x14ac:dyDescent="0.25">
      <c r="F10052" s="18"/>
      <c r="G10052" s="18"/>
      <c r="H10052" s="252"/>
      <c r="I10052" s="18"/>
      <c r="J10052" s="18"/>
    </row>
    <row r="10053" spans="6:10" x14ac:dyDescent="0.25">
      <c r="F10053" s="18"/>
      <c r="G10053" s="18"/>
      <c r="H10053" s="252"/>
      <c r="I10053" s="18"/>
      <c r="J10053" s="18"/>
    </row>
    <row r="10054" spans="6:10" x14ac:dyDescent="0.25">
      <c r="F10054" s="18"/>
      <c r="G10054" s="18"/>
      <c r="H10054" s="252"/>
      <c r="I10054" s="18"/>
      <c r="J10054" s="18"/>
    </row>
    <row r="10055" spans="6:10" x14ac:dyDescent="0.25">
      <c r="F10055" s="18"/>
      <c r="G10055" s="18"/>
      <c r="H10055" s="252"/>
      <c r="I10055" s="18"/>
      <c r="J10055" s="18"/>
    </row>
    <row r="10056" spans="6:10" x14ac:dyDescent="0.25">
      <c r="F10056" s="18"/>
      <c r="G10056" s="18"/>
      <c r="H10056" s="252"/>
      <c r="I10056" s="18"/>
      <c r="J10056" s="18"/>
    </row>
    <row r="10057" spans="6:10" x14ac:dyDescent="0.25">
      <c r="F10057" s="18"/>
      <c r="G10057" s="18"/>
      <c r="H10057" s="252"/>
      <c r="I10057" s="18"/>
      <c r="J10057" s="18"/>
    </row>
    <row r="10058" spans="6:10" x14ac:dyDescent="0.25">
      <c r="F10058" s="18"/>
      <c r="G10058" s="18"/>
      <c r="H10058" s="252"/>
      <c r="I10058" s="18"/>
      <c r="J10058" s="18"/>
    </row>
    <row r="10059" spans="6:10" x14ac:dyDescent="0.25">
      <c r="F10059" s="18"/>
      <c r="G10059" s="18"/>
      <c r="H10059" s="252"/>
      <c r="I10059" s="18"/>
      <c r="J10059" s="18"/>
    </row>
    <row r="10060" spans="6:10" x14ac:dyDescent="0.25">
      <c r="F10060" s="18"/>
      <c r="G10060" s="18"/>
      <c r="H10060" s="252"/>
      <c r="I10060" s="18"/>
      <c r="J10060" s="18"/>
    </row>
    <row r="10061" spans="6:10" x14ac:dyDescent="0.25">
      <c r="F10061" s="18"/>
      <c r="G10061" s="18"/>
      <c r="H10061" s="252"/>
      <c r="I10061" s="18"/>
      <c r="J10061" s="18"/>
    </row>
    <row r="10062" spans="6:10" x14ac:dyDescent="0.25">
      <c r="F10062" s="18"/>
      <c r="G10062" s="18"/>
      <c r="H10062" s="252"/>
      <c r="I10062" s="18"/>
      <c r="J10062" s="18"/>
    </row>
    <row r="10063" spans="6:10" x14ac:dyDescent="0.25">
      <c r="F10063" s="18"/>
      <c r="G10063" s="18"/>
      <c r="H10063" s="252"/>
      <c r="I10063" s="18"/>
      <c r="J10063" s="18"/>
    </row>
    <row r="10064" spans="6:10" x14ac:dyDescent="0.25">
      <c r="F10064" s="18"/>
      <c r="G10064" s="18"/>
      <c r="H10064" s="252"/>
      <c r="I10064" s="18"/>
      <c r="J10064" s="18"/>
    </row>
    <row r="10065" spans="6:10" x14ac:dyDescent="0.25">
      <c r="F10065" s="18"/>
      <c r="G10065" s="18"/>
      <c r="H10065" s="252"/>
      <c r="I10065" s="18"/>
      <c r="J10065" s="18"/>
    </row>
    <row r="10066" spans="6:10" x14ac:dyDescent="0.25">
      <c r="F10066" s="18"/>
      <c r="G10066" s="18"/>
      <c r="H10066" s="252"/>
      <c r="I10066" s="18"/>
      <c r="J10066" s="18"/>
    </row>
    <row r="10067" spans="6:10" x14ac:dyDescent="0.25">
      <c r="F10067" s="18"/>
      <c r="G10067" s="18"/>
      <c r="H10067" s="252"/>
      <c r="I10067" s="18"/>
      <c r="J10067" s="18"/>
    </row>
    <row r="10068" spans="6:10" x14ac:dyDescent="0.25">
      <c r="F10068" s="18"/>
      <c r="G10068" s="18"/>
      <c r="H10068" s="252"/>
      <c r="I10068" s="18"/>
      <c r="J10068" s="18"/>
    </row>
    <row r="10069" spans="6:10" x14ac:dyDescent="0.25">
      <c r="F10069" s="18"/>
      <c r="G10069" s="18"/>
      <c r="H10069" s="252"/>
      <c r="I10069" s="18"/>
      <c r="J10069" s="18"/>
    </row>
    <row r="10070" spans="6:10" x14ac:dyDescent="0.25">
      <c r="F10070" s="18"/>
      <c r="G10070" s="18"/>
      <c r="H10070" s="252"/>
      <c r="I10070" s="18"/>
      <c r="J10070" s="18"/>
    </row>
    <row r="10071" spans="6:10" x14ac:dyDescent="0.25">
      <c r="F10071" s="18"/>
      <c r="G10071" s="18"/>
      <c r="H10071" s="252"/>
      <c r="I10071" s="18"/>
      <c r="J10071" s="18"/>
    </row>
    <row r="10072" spans="6:10" x14ac:dyDescent="0.25">
      <c r="F10072" s="18"/>
      <c r="G10072" s="18"/>
      <c r="H10072" s="252"/>
      <c r="I10072" s="18"/>
      <c r="J10072" s="18"/>
    </row>
    <row r="10073" spans="6:10" x14ac:dyDescent="0.25">
      <c r="F10073" s="18"/>
      <c r="G10073" s="18"/>
      <c r="H10073" s="252"/>
      <c r="I10073" s="18"/>
      <c r="J10073" s="18"/>
    </row>
    <row r="10074" spans="6:10" x14ac:dyDescent="0.25">
      <c r="F10074" s="18"/>
      <c r="G10074" s="18"/>
      <c r="H10074" s="252"/>
      <c r="I10074" s="18"/>
      <c r="J10074" s="18"/>
    </row>
    <row r="10075" spans="6:10" x14ac:dyDescent="0.25">
      <c r="F10075" s="18"/>
      <c r="G10075" s="18"/>
      <c r="H10075" s="252"/>
      <c r="I10075" s="18"/>
      <c r="J10075" s="18"/>
    </row>
    <row r="10076" spans="6:10" x14ac:dyDescent="0.25">
      <c r="F10076" s="18"/>
      <c r="G10076" s="18"/>
      <c r="H10076" s="252"/>
      <c r="I10076" s="18"/>
      <c r="J10076" s="18"/>
    </row>
    <row r="10077" spans="6:10" x14ac:dyDescent="0.25">
      <c r="F10077" s="18"/>
      <c r="G10077" s="18"/>
      <c r="H10077" s="252"/>
      <c r="I10077" s="18"/>
      <c r="J10077" s="18"/>
    </row>
    <row r="10078" spans="6:10" x14ac:dyDescent="0.25">
      <c r="F10078" s="18"/>
      <c r="G10078" s="18"/>
      <c r="H10078" s="252"/>
      <c r="I10078" s="18"/>
      <c r="J10078" s="18"/>
    </row>
    <row r="10079" spans="6:10" x14ac:dyDescent="0.25">
      <c r="F10079" s="18"/>
      <c r="G10079" s="18"/>
      <c r="H10079" s="252"/>
      <c r="I10079" s="18"/>
      <c r="J10079" s="18"/>
    </row>
    <row r="10080" spans="6:10" x14ac:dyDescent="0.25">
      <c r="F10080" s="18"/>
      <c r="G10080" s="18"/>
      <c r="H10080" s="252"/>
      <c r="I10080" s="18"/>
      <c r="J10080" s="18"/>
    </row>
    <row r="10081" spans="6:10" x14ac:dyDescent="0.25">
      <c r="F10081" s="18"/>
      <c r="G10081" s="18"/>
      <c r="H10081" s="252"/>
      <c r="I10081" s="18"/>
      <c r="J10081" s="18"/>
    </row>
    <row r="10082" spans="6:10" x14ac:dyDescent="0.25">
      <c r="F10082" s="18"/>
      <c r="G10082" s="18"/>
      <c r="H10082" s="252"/>
      <c r="I10082" s="18"/>
      <c r="J10082" s="18"/>
    </row>
    <row r="10083" spans="6:10" x14ac:dyDescent="0.25">
      <c r="F10083" s="18"/>
      <c r="G10083" s="18"/>
      <c r="H10083" s="252"/>
      <c r="I10083" s="18"/>
      <c r="J10083" s="18"/>
    </row>
    <row r="10084" spans="6:10" x14ac:dyDescent="0.25">
      <c r="F10084" s="18"/>
      <c r="G10084" s="18"/>
      <c r="H10084" s="252"/>
      <c r="I10084" s="18"/>
      <c r="J10084" s="18"/>
    </row>
    <row r="10085" spans="6:10" x14ac:dyDescent="0.25">
      <c r="F10085" s="18"/>
      <c r="G10085" s="18"/>
      <c r="H10085" s="252"/>
      <c r="I10085" s="18"/>
      <c r="J10085" s="18"/>
    </row>
    <row r="10086" spans="6:10" x14ac:dyDescent="0.25">
      <c r="F10086" s="18"/>
      <c r="G10086" s="18"/>
      <c r="H10086" s="252"/>
      <c r="I10086" s="18"/>
      <c r="J10086" s="18"/>
    </row>
    <row r="10087" spans="6:10" x14ac:dyDescent="0.25">
      <c r="F10087" s="18"/>
      <c r="G10087" s="18"/>
      <c r="H10087" s="252"/>
      <c r="I10087" s="18"/>
      <c r="J10087" s="18"/>
    </row>
    <row r="10088" spans="6:10" x14ac:dyDescent="0.25">
      <c r="F10088" s="18"/>
      <c r="G10088" s="18"/>
      <c r="H10088" s="252"/>
      <c r="I10088" s="18"/>
      <c r="J10088" s="18"/>
    </row>
    <row r="10089" spans="6:10" x14ac:dyDescent="0.25">
      <c r="F10089" s="18"/>
      <c r="G10089" s="18"/>
      <c r="H10089" s="252"/>
      <c r="I10089" s="18"/>
      <c r="J10089" s="18"/>
    </row>
    <row r="10090" spans="6:10" x14ac:dyDescent="0.25">
      <c r="F10090" s="18"/>
      <c r="G10090" s="18"/>
      <c r="H10090" s="252"/>
      <c r="I10090" s="18"/>
      <c r="J10090" s="18"/>
    </row>
    <row r="10091" spans="6:10" x14ac:dyDescent="0.25">
      <c r="F10091" s="18"/>
      <c r="G10091" s="18"/>
      <c r="H10091" s="252"/>
      <c r="I10091" s="18"/>
      <c r="J10091" s="18"/>
    </row>
    <row r="10092" spans="6:10" x14ac:dyDescent="0.25">
      <c r="F10092" s="18"/>
      <c r="G10092" s="18"/>
      <c r="H10092" s="252"/>
      <c r="I10092" s="18"/>
      <c r="J10092" s="18"/>
    </row>
    <row r="10093" spans="6:10" x14ac:dyDescent="0.25">
      <c r="F10093" s="18"/>
      <c r="G10093" s="18"/>
      <c r="H10093" s="252"/>
      <c r="I10093" s="18"/>
      <c r="J10093" s="18"/>
    </row>
    <row r="10094" spans="6:10" x14ac:dyDescent="0.25">
      <c r="F10094" s="18"/>
      <c r="G10094" s="18"/>
      <c r="H10094" s="252"/>
      <c r="I10094" s="18"/>
      <c r="J10094" s="18"/>
    </row>
    <row r="10095" spans="6:10" x14ac:dyDescent="0.25">
      <c r="F10095" s="18"/>
      <c r="G10095" s="18"/>
      <c r="H10095" s="252"/>
      <c r="I10095" s="18"/>
      <c r="J10095" s="18"/>
    </row>
    <row r="10096" spans="6:10" x14ac:dyDescent="0.25">
      <c r="F10096" s="18"/>
      <c r="G10096" s="18"/>
      <c r="H10096" s="252"/>
      <c r="I10096" s="18"/>
      <c r="J10096" s="18"/>
    </row>
    <row r="10097" spans="6:10" x14ac:dyDescent="0.25">
      <c r="F10097" s="18"/>
      <c r="G10097" s="18"/>
      <c r="H10097" s="252"/>
      <c r="I10097" s="18"/>
      <c r="J10097" s="18"/>
    </row>
    <row r="10098" spans="6:10" x14ac:dyDescent="0.25">
      <c r="F10098" s="18"/>
      <c r="G10098" s="18"/>
      <c r="H10098" s="252"/>
      <c r="I10098" s="18"/>
      <c r="J10098" s="18"/>
    </row>
    <row r="10099" spans="6:10" x14ac:dyDescent="0.25">
      <c r="F10099" s="18"/>
      <c r="G10099" s="18"/>
      <c r="H10099" s="252"/>
      <c r="I10099" s="18"/>
      <c r="J10099" s="18"/>
    </row>
    <row r="10100" spans="6:10" x14ac:dyDescent="0.25">
      <c r="F10100" s="18"/>
      <c r="G10100" s="18"/>
      <c r="H10100" s="252"/>
      <c r="I10100" s="18"/>
      <c r="J10100" s="18"/>
    </row>
    <row r="10101" spans="6:10" x14ac:dyDescent="0.25">
      <c r="F10101" s="18"/>
      <c r="G10101" s="18"/>
      <c r="H10101" s="252"/>
      <c r="I10101" s="18"/>
      <c r="J10101" s="18"/>
    </row>
    <row r="10102" spans="6:10" x14ac:dyDescent="0.25">
      <c r="F10102" s="18"/>
      <c r="G10102" s="18"/>
      <c r="H10102" s="252"/>
      <c r="I10102" s="18"/>
      <c r="J10102" s="18"/>
    </row>
    <row r="10103" spans="6:10" x14ac:dyDescent="0.25">
      <c r="F10103" s="18"/>
      <c r="G10103" s="18"/>
      <c r="H10103" s="252"/>
      <c r="I10103" s="18"/>
      <c r="J10103" s="18"/>
    </row>
    <row r="10104" spans="6:10" x14ac:dyDescent="0.25">
      <c r="F10104" s="18"/>
      <c r="G10104" s="18"/>
      <c r="H10104" s="252"/>
      <c r="I10104" s="18"/>
      <c r="J10104" s="18"/>
    </row>
    <row r="10105" spans="6:10" x14ac:dyDescent="0.25">
      <c r="F10105" s="18"/>
      <c r="G10105" s="18"/>
      <c r="H10105" s="252"/>
      <c r="I10105" s="18"/>
      <c r="J10105" s="18"/>
    </row>
    <row r="10106" spans="6:10" x14ac:dyDescent="0.25">
      <c r="F10106" s="18"/>
      <c r="G10106" s="18"/>
      <c r="H10106" s="252"/>
      <c r="I10106" s="18"/>
      <c r="J10106" s="18"/>
    </row>
    <row r="10107" spans="6:10" x14ac:dyDescent="0.25">
      <c r="F10107" s="18"/>
      <c r="G10107" s="18"/>
      <c r="H10107" s="252"/>
      <c r="I10107" s="18"/>
      <c r="J10107" s="18"/>
    </row>
    <row r="10108" spans="6:10" x14ac:dyDescent="0.25">
      <c r="F10108" s="18"/>
      <c r="G10108" s="18"/>
      <c r="H10108" s="252"/>
      <c r="I10108" s="18"/>
      <c r="J10108" s="18"/>
    </row>
    <row r="10109" spans="6:10" x14ac:dyDescent="0.25">
      <c r="F10109" s="18"/>
      <c r="G10109" s="18"/>
      <c r="H10109" s="252"/>
      <c r="I10109" s="18"/>
      <c r="J10109" s="18"/>
    </row>
    <row r="10110" spans="6:10" x14ac:dyDescent="0.25">
      <c r="F10110" s="18"/>
      <c r="G10110" s="18"/>
      <c r="H10110" s="252"/>
      <c r="I10110" s="18"/>
      <c r="J10110" s="18"/>
    </row>
    <row r="10111" spans="6:10" x14ac:dyDescent="0.25">
      <c r="F10111" s="18"/>
      <c r="G10111" s="18"/>
      <c r="H10111" s="252"/>
      <c r="I10111" s="18"/>
      <c r="J10111" s="18"/>
    </row>
    <row r="10112" spans="6:10" x14ac:dyDescent="0.25">
      <c r="F10112" s="18"/>
      <c r="G10112" s="18"/>
      <c r="H10112" s="252"/>
      <c r="I10112" s="18"/>
      <c r="J10112" s="18"/>
    </row>
    <row r="10113" spans="6:10" x14ac:dyDescent="0.25">
      <c r="F10113" s="18"/>
      <c r="G10113" s="18"/>
      <c r="H10113" s="252"/>
      <c r="I10113" s="18"/>
      <c r="J10113" s="18"/>
    </row>
    <row r="10114" spans="6:10" x14ac:dyDescent="0.25">
      <c r="F10114" s="18"/>
      <c r="G10114" s="18"/>
      <c r="H10114" s="252"/>
      <c r="I10114" s="18"/>
      <c r="J10114" s="18"/>
    </row>
    <row r="10115" spans="6:10" x14ac:dyDescent="0.25">
      <c r="F10115" s="18"/>
      <c r="G10115" s="18"/>
      <c r="H10115" s="252"/>
      <c r="I10115" s="18"/>
      <c r="J10115" s="18"/>
    </row>
    <row r="10116" spans="6:10" x14ac:dyDescent="0.25">
      <c r="F10116" s="18"/>
      <c r="G10116" s="18"/>
      <c r="H10116" s="252"/>
      <c r="I10116" s="18"/>
      <c r="J10116" s="18"/>
    </row>
    <row r="10117" spans="6:10" x14ac:dyDescent="0.25">
      <c r="F10117" s="18"/>
      <c r="G10117" s="18"/>
      <c r="H10117" s="252"/>
      <c r="I10117" s="18"/>
      <c r="J10117" s="18"/>
    </row>
    <row r="10118" spans="6:10" x14ac:dyDescent="0.25">
      <c r="F10118" s="18"/>
      <c r="G10118" s="18"/>
      <c r="H10118" s="252"/>
      <c r="I10118" s="18"/>
      <c r="J10118" s="18"/>
    </row>
    <row r="10119" spans="6:10" x14ac:dyDescent="0.25">
      <c r="F10119" s="18"/>
      <c r="G10119" s="18"/>
      <c r="H10119" s="252"/>
      <c r="I10119" s="18"/>
      <c r="J10119" s="18"/>
    </row>
    <row r="10120" spans="6:10" x14ac:dyDescent="0.25">
      <c r="F10120" s="18"/>
      <c r="G10120" s="18"/>
      <c r="H10120" s="252"/>
      <c r="I10120" s="18"/>
      <c r="J10120" s="18"/>
    </row>
    <row r="10121" spans="6:10" x14ac:dyDescent="0.25">
      <c r="F10121" s="18"/>
      <c r="G10121" s="18"/>
      <c r="H10121" s="252"/>
      <c r="I10121" s="18"/>
      <c r="J10121" s="18"/>
    </row>
    <row r="10122" spans="6:10" x14ac:dyDescent="0.25">
      <c r="F10122" s="18"/>
      <c r="G10122" s="18"/>
      <c r="H10122" s="252"/>
      <c r="I10122" s="18"/>
      <c r="J10122" s="18"/>
    </row>
    <row r="10123" spans="6:10" x14ac:dyDescent="0.25">
      <c r="F10123" s="18"/>
      <c r="G10123" s="18"/>
      <c r="H10123" s="252"/>
      <c r="I10123" s="18"/>
      <c r="J10123" s="18"/>
    </row>
    <row r="10124" spans="6:10" x14ac:dyDescent="0.25">
      <c r="F10124" s="18"/>
      <c r="G10124" s="18"/>
      <c r="H10124" s="252"/>
      <c r="I10124" s="18"/>
      <c r="J10124" s="18"/>
    </row>
    <row r="10125" spans="6:10" x14ac:dyDescent="0.25">
      <c r="F10125" s="18"/>
      <c r="G10125" s="18"/>
      <c r="H10125" s="252"/>
      <c r="I10125" s="18"/>
      <c r="J10125" s="18"/>
    </row>
    <row r="10126" spans="6:10" x14ac:dyDescent="0.25">
      <c r="F10126" s="18"/>
      <c r="G10126" s="18"/>
      <c r="H10126" s="252"/>
      <c r="I10126" s="18"/>
      <c r="J10126" s="18"/>
    </row>
    <row r="10127" spans="6:10" x14ac:dyDescent="0.25">
      <c r="F10127" s="18"/>
      <c r="G10127" s="18"/>
      <c r="H10127" s="252"/>
      <c r="I10127" s="18"/>
      <c r="J10127" s="18"/>
    </row>
    <row r="10128" spans="6:10" x14ac:dyDescent="0.25">
      <c r="F10128" s="18"/>
      <c r="G10128" s="18"/>
      <c r="H10128" s="252"/>
      <c r="I10128" s="18"/>
      <c r="J10128" s="18"/>
    </row>
    <row r="10129" spans="6:10" x14ac:dyDescent="0.25">
      <c r="F10129" s="18"/>
      <c r="G10129" s="18"/>
      <c r="H10129" s="252"/>
      <c r="I10129" s="18"/>
      <c r="J10129" s="18"/>
    </row>
    <row r="10130" spans="6:10" x14ac:dyDescent="0.25">
      <c r="F10130" s="18"/>
      <c r="G10130" s="18"/>
      <c r="H10130" s="252"/>
      <c r="I10130" s="18"/>
      <c r="J10130" s="18"/>
    </row>
    <row r="10131" spans="6:10" x14ac:dyDescent="0.25">
      <c r="F10131" s="18"/>
      <c r="G10131" s="18"/>
      <c r="H10131" s="252"/>
      <c r="I10131" s="18"/>
      <c r="J10131" s="18"/>
    </row>
    <row r="10132" spans="6:10" x14ac:dyDescent="0.25">
      <c r="F10132" s="18"/>
      <c r="G10132" s="18"/>
      <c r="H10132" s="252"/>
      <c r="I10132" s="18"/>
      <c r="J10132" s="18"/>
    </row>
    <row r="10133" spans="6:10" x14ac:dyDescent="0.25">
      <c r="F10133" s="18"/>
      <c r="G10133" s="18"/>
      <c r="H10133" s="252"/>
      <c r="I10133" s="18"/>
      <c r="J10133" s="18"/>
    </row>
    <row r="10134" spans="6:10" x14ac:dyDescent="0.25">
      <c r="F10134" s="18"/>
      <c r="G10134" s="18"/>
      <c r="H10134" s="252"/>
      <c r="I10134" s="18"/>
      <c r="J10134" s="18"/>
    </row>
    <row r="10135" spans="6:10" x14ac:dyDescent="0.25">
      <c r="F10135" s="18"/>
      <c r="G10135" s="18"/>
      <c r="H10135" s="252"/>
      <c r="I10135" s="18"/>
      <c r="J10135" s="18"/>
    </row>
    <row r="10136" spans="6:10" x14ac:dyDescent="0.25">
      <c r="F10136" s="18"/>
      <c r="G10136" s="18"/>
      <c r="H10136" s="252"/>
      <c r="I10136" s="18"/>
      <c r="J10136" s="18"/>
    </row>
    <row r="10137" spans="6:10" x14ac:dyDescent="0.25">
      <c r="F10137" s="18"/>
      <c r="G10137" s="18"/>
      <c r="H10137" s="252"/>
      <c r="I10137" s="18"/>
      <c r="J10137" s="18"/>
    </row>
    <row r="10138" spans="6:10" x14ac:dyDescent="0.25">
      <c r="F10138" s="18"/>
      <c r="G10138" s="18"/>
      <c r="H10138" s="252"/>
      <c r="I10138" s="18"/>
      <c r="J10138" s="18"/>
    </row>
    <row r="10139" spans="6:10" x14ac:dyDescent="0.25">
      <c r="F10139" s="18"/>
      <c r="G10139" s="18"/>
      <c r="H10139" s="252"/>
      <c r="I10139" s="18"/>
      <c r="J10139" s="18"/>
    </row>
    <row r="10140" spans="6:10" x14ac:dyDescent="0.25">
      <c r="F10140" s="18"/>
      <c r="G10140" s="18"/>
      <c r="H10140" s="252"/>
      <c r="I10140" s="18"/>
      <c r="J10140" s="18"/>
    </row>
    <row r="10141" spans="6:10" x14ac:dyDescent="0.25">
      <c r="F10141" s="18"/>
      <c r="G10141" s="18"/>
      <c r="H10141" s="252"/>
      <c r="I10141" s="18"/>
      <c r="J10141" s="18"/>
    </row>
    <row r="10142" spans="6:10" x14ac:dyDescent="0.25">
      <c r="F10142" s="18"/>
      <c r="G10142" s="18"/>
      <c r="H10142" s="252"/>
      <c r="I10142" s="18"/>
      <c r="J10142" s="18"/>
    </row>
    <row r="10143" spans="6:10" x14ac:dyDescent="0.25">
      <c r="F10143" s="18"/>
      <c r="G10143" s="18"/>
      <c r="H10143" s="252"/>
      <c r="I10143" s="18"/>
      <c r="J10143" s="18"/>
    </row>
    <row r="10144" spans="6:10" x14ac:dyDescent="0.25">
      <c r="F10144" s="18"/>
      <c r="G10144" s="18"/>
      <c r="H10144" s="252"/>
      <c r="I10144" s="18"/>
      <c r="J10144" s="18"/>
    </row>
    <row r="10145" spans="6:10" x14ac:dyDescent="0.25">
      <c r="F10145" s="18"/>
      <c r="G10145" s="18"/>
      <c r="H10145" s="252"/>
      <c r="I10145" s="18"/>
      <c r="J10145" s="18"/>
    </row>
    <row r="10146" spans="6:10" x14ac:dyDescent="0.25">
      <c r="F10146" s="18"/>
      <c r="G10146" s="18"/>
      <c r="H10146" s="252"/>
      <c r="I10146" s="18"/>
      <c r="J10146" s="18"/>
    </row>
    <row r="10147" spans="6:10" x14ac:dyDescent="0.25">
      <c r="F10147" s="18"/>
      <c r="G10147" s="18"/>
      <c r="H10147" s="252"/>
      <c r="I10147" s="18"/>
      <c r="J10147" s="18"/>
    </row>
    <row r="10148" spans="6:10" x14ac:dyDescent="0.25">
      <c r="F10148" s="18"/>
      <c r="G10148" s="18"/>
      <c r="H10148" s="252"/>
      <c r="I10148" s="18"/>
      <c r="J10148" s="18"/>
    </row>
    <row r="10149" spans="6:10" x14ac:dyDescent="0.25">
      <c r="F10149" s="18"/>
      <c r="G10149" s="18"/>
      <c r="H10149" s="252"/>
      <c r="I10149" s="18"/>
      <c r="J10149" s="18"/>
    </row>
    <row r="10150" spans="6:10" x14ac:dyDescent="0.25">
      <c r="F10150" s="18"/>
      <c r="G10150" s="18"/>
      <c r="H10150" s="252"/>
      <c r="I10150" s="18"/>
      <c r="J10150" s="18"/>
    </row>
    <row r="10151" spans="6:10" x14ac:dyDescent="0.25">
      <c r="F10151" s="18"/>
      <c r="G10151" s="18"/>
      <c r="H10151" s="252"/>
      <c r="I10151" s="18"/>
      <c r="J10151" s="18"/>
    </row>
    <row r="10152" spans="6:10" x14ac:dyDescent="0.25">
      <c r="F10152" s="18"/>
      <c r="G10152" s="18"/>
      <c r="H10152" s="252"/>
      <c r="I10152" s="18"/>
      <c r="J10152" s="18"/>
    </row>
    <row r="10153" spans="6:10" x14ac:dyDescent="0.25">
      <c r="F10153" s="18"/>
      <c r="G10153" s="18"/>
      <c r="H10153" s="252"/>
      <c r="I10153" s="18"/>
      <c r="J10153" s="18"/>
    </row>
    <row r="10154" spans="6:10" x14ac:dyDescent="0.25">
      <c r="F10154" s="18"/>
      <c r="G10154" s="18"/>
      <c r="H10154" s="252"/>
      <c r="I10154" s="18"/>
      <c r="J10154" s="18"/>
    </row>
    <row r="10155" spans="6:10" x14ac:dyDescent="0.25">
      <c r="F10155" s="18"/>
      <c r="G10155" s="18"/>
      <c r="H10155" s="252"/>
      <c r="I10155" s="18"/>
      <c r="J10155" s="18"/>
    </row>
    <row r="10156" spans="6:10" x14ac:dyDescent="0.25">
      <c r="F10156" s="18"/>
      <c r="G10156" s="18"/>
      <c r="H10156" s="252"/>
      <c r="I10156" s="18"/>
      <c r="J10156" s="18"/>
    </row>
    <row r="10157" spans="6:10" x14ac:dyDescent="0.25">
      <c r="F10157" s="18"/>
      <c r="G10157" s="18"/>
      <c r="H10157" s="252"/>
      <c r="I10157" s="18"/>
      <c r="J10157" s="18"/>
    </row>
    <row r="10158" spans="6:10" x14ac:dyDescent="0.25">
      <c r="F10158" s="18"/>
      <c r="G10158" s="18"/>
      <c r="H10158" s="252"/>
      <c r="I10158" s="18"/>
      <c r="J10158" s="18"/>
    </row>
    <row r="10159" spans="6:10" x14ac:dyDescent="0.25">
      <c r="F10159" s="18"/>
      <c r="G10159" s="18"/>
      <c r="H10159" s="252"/>
      <c r="I10159" s="18"/>
      <c r="J10159" s="18"/>
    </row>
    <row r="10160" spans="6:10" x14ac:dyDescent="0.25">
      <c r="F10160" s="18"/>
      <c r="G10160" s="18"/>
      <c r="H10160" s="252"/>
      <c r="I10160" s="18"/>
      <c r="J10160" s="18"/>
    </row>
    <row r="10161" spans="6:10" x14ac:dyDescent="0.25">
      <c r="F10161" s="18"/>
      <c r="G10161" s="18"/>
      <c r="H10161" s="252"/>
      <c r="I10161" s="18"/>
      <c r="J10161" s="18"/>
    </row>
    <row r="10162" spans="6:10" x14ac:dyDescent="0.25">
      <c r="F10162" s="18"/>
      <c r="G10162" s="18"/>
      <c r="H10162" s="252"/>
      <c r="I10162" s="18"/>
      <c r="J10162" s="18"/>
    </row>
    <row r="10163" spans="6:10" x14ac:dyDescent="0.25">
      <c r="F10163" s="18"/>
      <c r="G10163" s="18"/>
      <c r="H10163" s="252"/>
      <c r="I10163" s="18"/>
      <c r="J10163" s="18"/>
    </row>
    <row r="10164" spans="6:10" x14ac:dyDescent="0.25">
      <c r="F10164" s="18"/>
      <c r="G10164" s="18"/>
      <c r="H10164" s="252"/>
      <c r="I10164" s="18"/>
      <c r="J10164" s="18"/>
    </row>
    <row r="10165" spans="6:10" x14ac:dyDescent="0.25">
      <c r="F10165" s="18"/>
      <c r="G10165" s="18"/>
      <c r="H10165" s="252"/>
      <c r="I10165" s="18"/>
      <c r="J10165" s="18"/>
    </row>
    <row r="10166" spans="6:10" x14ac:dyDescent="0.25">
      <c r="F10166" s="18"/>
      <c r="G10166" s="18"/>
      <c r="H10166" s="252"/>
      <c r="I10166" s="18"/>
      <c r="J10166" s="18"/>
    </row>
    <row r="10167" spans="6:10" x14ac:dyDescent="0.25">
      <c r="F10167" s="18"/>
      <c r="G10167" s="18"/>
      <c r="H10167" s="252"/>
      <c r="I10167" s="18"/>
      <c r="J10167" s="18"/>
    </row>
    <row r="10168" spans="6:10" x14ac:dyDescent="0.25">
      <c r="F10168" s="18"/>
      <c r="G10168" s="18"/>
      <c r="H10168" s="252"/>
      <c r="I10168" s="18"/>
      <c r="J10168" s="18"/>
    </row>
    <row r="10169" spans="6:10" x14ac:dyDescent="0.25">
      <c r="F10169" s="18"/>
      <c r="G10169" s="18"/>
      <c r="H10169" s="252"/>
      <c r="I10169" s="18"/>
      <c r="J10169" s="18"/>
    </row>
    <row r="10170" spans="6:10" x14ac:dyDescent="0.25">
      <c r="F10170" s="18"/>
      <c r="G10170" s="18"/>
      <c r="H10170" s="252"/>
      <c r="I10170" s="18"/>
      <c r="J10170" s="18"/>
    </row>
    <row r="10171" spans="6:10" x14ac:dyDescent="0.25">
      <c r="F10171" s="18"/>
      <c r="G10171" s="18"/>
      <c r="H10171" s="252"/>
      <c r="I10171" s="18"/>
      <c r="J10171" s="18"/>
    </row>
    <row r="10172" spans="6:10" x14ac:dyDescent="0.25">
      <c r="F10172" s="18"/>
      <c r="G10172" s="18"/>
      <c r="H10172" s="252"/>
      <c r="I10172" s="18"/>
      <c r="J10172" s="18"/>
    </row>
    <row r="10173" spans="6:10" x14ac:dyDescent="0.25">
      <c r="F10173" s="18"/>
      <c r="G10173" s="18"/>
      <c r="H10173" s="252"/>
      <c r="I10173" s="18"/>
      <c r="J10173" s="18"/>
    </row>
    <row r="10174" spans="6:10" x14ac:dyDescent="0.25">
      <c r="F10174" s="18"/>
      <c r="G10174" s="18"/>
      <c r="H10174" s="252"/>
      <c r="I10174" s="18"/>
      <c r="J10174" s="18"/>
    </row>
    <row r="10175" spans="6:10" x14ac:dyDescent="0.25">
      <c r="F10175" s="18"/>
      <c r="G10175" s="18"/>
      <c r="H10175" s="252"/>
      <c r="I10175" s="18"/>
      <c r="J10175" s="18"/>
    </row>
    <row r="10176" spans="6:10" x14ac:dyDescent="0.25">
      <c r="F10176" s="18"/>
      <c r="G10176" s="18"/>
      <c r="H10176" s="252"/>
      <c r="I10176" s="18"/>
      <c r="J10176" s="18"/>
    </row>
    <row r="10177" spans="6:10" x14ac:dyDescent="0.25">
      <c r="F10177" s="18"/>
      <c r="G10177" s="18"/>
      <c r="H10177" s="252"/>
      <c r="I10177" s="18"/>
      <c r="J10177" s="18"/>
    </row>
    <row r="10178" spans="6:10" x14ac:dyDescent="0.25">
      <c r="F10178" s="18"/>
      <c r="G10178" s="18"/>
      <c r="H10178" s="252"/>
      <c r="I10178" s="18"/>
      <c r="J10178" s="18"/>
    </row>
    <row r="10179" spans="6:10" x14ac:dyDescent="0.25">
      <c r="F10179" s="18"/>
      <c r="G10179" s="18"/>
      <c r="H10179" s="252"/>
      <c r="I10179" s="18"/>
      <c r="J10179" s="18"/>
    </row>
    <row r="10180" spans="6:10" x14ac:dyDescent="0.25">
      <c r="F10180" s="18"/>
      <c r="G10180" s="18"/>
      <c r="H10180" s="252"/>
      <c r="I10180" s="18"/>
      <c r="J10180" s="18"/>
    </row>
    <row r="10181" spans="6:10" x14ac:dyDescent="0.25">
      <c r="F10181" s="18"/>
      <c r="G10181" s="18"/>
      <c r="H10181" s="252"/>
      <c r="I10181" s="18"/>
      <c r="J10181" s="18"/>
    </row>
    <row r="10182" spans="6:10" x14ac:dyDescent="0.25">
      <c r="F10182" s="18"/>
      <c r="G10182" s="18"/>
      <c r="H10182" s="252"/>
      <c r="I10182" s="18"/>
      <c r="J10182" s="18"/>
    </row>
    <row r="10183" spans="6:10" x14ac:dyDescent="0.25">
      <c r="F10183" s="18"/>
      <c r="G10183" s="18"/>
      <c r="H10183" s="252"/>
      <c r="I10183" s="18"/>
      <c r="J10183" s="18"/>
    </row>
    <row r="10184" spans="6:10" x14ac:dyDescent="0.25">
      <c r="F10184" s="18"/>
      <c r="G10184" s="18"/>
      <c r="H10184" s="252"/>
      <c r="I10184" s="18"/>
      <c r="J10184" s="18"/>
    </row>
    <row r="10185" spans="6:10" x14ac:dyDescent="0.25">
      <c r="F10185" s="18"/>
      <c r="G10185" s="18"/>
      <c r="H10185" s="252"/>
      <c r="I10185" s="18"/>
      <c r="J10185" s="18"/>
    </row>
    <row r="10186" spans="6:10" x14ac:dyDescent="0.25">
      <c r="F10186" s="18"/>
      <c r="G10186" s="18"/>
      <c r="H10186" s="252"/>
      <c r="I10186" s="18"/>
      <c r="J10186" s="18"/>
    </row>
    <row r="10187" spans="6:10" x14ac:dyDescent="0.25">
      <c r="F10187" s="18"/>
      <c r="G10187" s="18"/>
      <c r="H10187" s="252"/>
      <c r="I10187" s="18"/>
      <c r="J10187" s="18"/>
    </row>
    <row r="10188" spans="6:10" x14ac:dyDescent="0.25">
      <c r="F10188" s="18"/>
      <c r="G10188" s="18"/>
      <c r="H10188" s="252"/>
      <c r="I10188" s="18"/>
      <c r="J10188" s="18"/>
    </row>
    <row r="10189" spans="6:10" x14ac:dyDescent="0.25">
      <c r="F10189" s="18"/>
      <c r="G10189" s="18"/>
      <c r="H10189" s="252"/>
      <c r="I10189" s="18"/>
      <c r="J10189" s="18"/>
    </row>
    <row r="10190" spans="6:10" x14ac:dyDescent="0.25">
      <c r="F10190" s="18"/>
      <c r="G10190" s="18"/>
      <c r="H10190" s="252"/>
      <c r="I10190" s="18"/>
      <c r="J10190" s="18"/>
    </row>
    <row r="10191" spans="6:10" x14ac:dyDescent="0.25">
      <c r="F10191" s="18"/>
      <c r="G10191" s="18"/>
      <c r="H10191" s="252"/>
      <c r="I10191" s="18"/>
      <c r="J10191" s="18"/>
    </row>
    <row r="10192" spans="6:10" x14ac:dyDescent="0.25">
      <c r="F10192" s="18"/>
      <c r="G10192" s="18"/>
      <c r="H10192" s="252"/>
      <c r="I10192" s="18"/>
      <c r="J10192" s="18"/>
    </row>
    <row r="10193" spans="6:10" x14ac:dyDescent="0.25">
      <c r="F10193" s="18"/>
      <c r="G10193" s="18"/>
      <c r="H10193" s="252"/>
      <c r="I10193" s="18"/>
      <c r="J10193" s="18"/>
    </row>
    <row r="10194" spans="6:10" x14ac:dyDescent="0.25">
      <c r="F10194" s="18"/>
      <c r="G10194" s="18"/>
      <c r="H10194" s="252"/>
      <c r="I10194" s="18"/>
      <c r="J10194" s="18"/>
    </row>
    <row r="10195" spans="6:10" x14ac:dyDescent="0.25">
      <c r="F10195" s="18"/>
      <c r="G10195" s="18"/>
      <c r="H10195" s="252"/>
      <c r="I10195" s="18"/>
      <c r="J10195" s="18"/>
    </row>
    <row r="10196" spans="6:10" x14ac:dyDescent="0.25">
      <c r="F10196" s="18"/>
      <c r="G10196" s="18"/>
      <c r="H10196" s="252"/>
      <c r="I10196" s="18"/>
      <c r="J10196" s="18"/>
    </row>
    <row r="10197" spans="6:10" x14ac:dyDescent="0.25">
      <c r="F10197" s="18"/>
      <c r="G10197" s="18"/>
      <c r="H10197" s="252"/>
      <c r="I10197" s="18"/>
      <c r="J10197" s="18"/>
    </row>
    <row r="10198" spans="6:10" x14ac:dyDescent="0.25">
      <c r="F10198" s="18"/>
      <c r="G10198" s="18"/>
      <c r="H10198" s="252"/>
      <c r="I10198" s="18"/>
      <c r="J10198" s="18"/>
    </row>
    <row r="10199" spans="6:10" x14ac:dyDescent="0.25">
      <c r="F10199" s="18"/>
      <c r="G10199" s="18"/>
      <c r="H10199" s="252"/>
      <c r="I10199" s="18"/>
      <c r="J10199" s="18"/>
    </row>
    <row r="10200" spans="6:10" x14ac:dyDescent="0.25">
      <c r="F10200" s="18"/>
      <c r="G10200" s="18"/>
      <c r="H10200" s="252"/>
      <c r="I10200" s="18"/>
      <c r="J10200" s="18"/>
    </row>
    <row r="10201" spans="6:10" x14ac:dyDescent="0.25">
      <c r="F10201" s="18"/>
      <c r="G10201" s="18"/>
      <c r="H10201" s="252"/>
      <c r="I10201" s="18"/>
      <c r="J10201" s="18"/>
    </row>
    <row r="10202" spans="6:10" x14ac:dyDescent="0.25">
      <c r="F10202" s="18"/>
      <c r="G10202" s="18"/>
      <c r="H10202" s="252"/>
      <c r="I10202" s="18"/>
      <c r="J10202" s="18"/>
    </row>
    <row r="10203" spans="6:10" x14ac:dyDescent="0.25">
      <c r="F10203" s="18"/>
      <c r="G10203" s="18"/>
      <c r="H10203" s="252"/>
      <c r="I10203" s="18"/>
      <c r="J10203" s="18"/>
    </row>
    <row r="10204" spans="6:10" x14ac:dyDescent="0.25">
      <c r="F10204" s="18"/>
      <c r="G10204" s="18"/>
      <c r="H10204" s="252"/>
      <c r="I10204" s="18"/>
      <c r="J10204" s="18"/>
    </row>
    <row r="10205" spans="6:10" x14ac:dyDescent="0.25">
      <c r="F10205" s="18"/>
      <c r="G10205" s="18"/>
      <c r="H10205" s="252"/>
      <c r="I10205" s="18"/>
      <c r="J10205" s="18"/>
    </row>
    <row r="10206" spans="6:10" x14ac:dyDescent="0.25">
      <c r="F10206" s="18"/>
      <c r="G10206" s="18"/>
      <c r="H10206" s="252"/>
      <c r="I10206" s="18"/>
      <c r="J10206" s="18"/>
    </row>
    <row r="10207" spans="6:10" x14ac:dyDescent="0.25">
      <c r="F10207" s="18"/>
      <c r="G10207" s="18"/>
      <c r="H10207" s="252"/>
      <c r="I10207" s="18"/>
      <c r="J10207" s="18"/>
    </row>
    <row r="10208" spans="6:10" x14ac:dyDescent="0.25">
      <c r="F10208" s="18"/>
      <c r="G10208" s="18"/>
      <c r="H10208" s="252"/>
      <c r="I10208" s="18"/>
      <c r="J10208" s="18"/>
    </row>
    <row r="10209" spans="6:10" x14ac:dyDescent="0.25">
      <c r="F10209" s="18"/>
      <c r="G10209" s="18"/>
      <c r="H10209" s="252"/>
      <c r="I10209" s="18"/>
      <c r="J10209" s="18"/>
    </row>
    <row r="10210" spans="6:10" x14ac:dyDescent="0.25">
      <c r="F10210" s="18"/>
      <c r="G10210" s="18"/>
      <c r="H10210" s="252"/>
      <c r="I10210" s="18"/>
      <c r="J10210" s="18"/>
    </row>
    <row r="10211" spans="6:10" x14ac:dyDescent="0.25">
      <c r="F10211" s="18"/>
      <c r="G10211" s="18"/>
      <c r="H10211" s="252"/>
      <c r="I10211" s="18"/>
      <c r="J10211" s="18"/>
    </row>
    <row r="10212" spans="6:10" x14ac:dyDescent="0.25">
      <c r="F10212" s="18"/>
      <c r="G10212" s="18"/>
      <c r="H10212" s="252"/>
      <c r="I10212" s="18"/>
      <c r="J10212" s="18"/>
    </row>
    <row r="10213" spans="6:10" x14ac:dyDescent="0.25">
      <c r="F10213" s="18"/>
      <c r="G10213" s="18"/>
      <c r="H10213" s="252"/>
      <c r="I10213" s="18"/>
      <c r="J10213" s="18"/>
    </row>
    <row r="10214" spans="6:10" x14ac:dyDescent="0.25">
      <c r="F10214" s="18"/>
      <c r="G10214" s="18"/>
      <c r="H10214" s="252"/>
      <c r="I10214" s="18"/>
      <c r="J10214" s="18"/>
    </row>
    <row r="10215" spans="6:10" x14ac:dyDescent="0.25">
      <c r="F10215" s="18"/>
      <c r="G10215" s="18"/>
      <c r="H10215" s="252"/>
      <c r="I10215" s="18"/>
      <c r="J10215" s="18"/>
    </row>
    <row r="10216" spans="6:10" x14ac:dyDescent="0.25">
      <c r="F10216" s="18"/>
      <c r="G10216" s="18"/>
      <c r="H10216" s="252"/>
      <c r="I10216" s="18"/>
      <c r="J10216" s="18"/>
    </row>
    <row r="10217" spans="6:10" x14ac:dyDescent="0.25">
      <c r="F10217" s="18"/>
      <c r="G10217" s="18"/>
      <c r="H10217" s="252"/>
      <c r="I10217" s="18"/>
      <c r="J10217" s="18"/>
    </row>
    <row r="10218" spans="6:10" x14ac:dyDescent="0.25">
      <c r="F10218" s="18"/>
      <c r="G10218" s="18"/>
      <c r="H10218" s="252"/>
      <c r="I10218" s="18"/>
      <c r="J10218" s="18"/>
    </row>
    <row r="10219" spans="6:10" x14ac:dyDescent="0.25">
      <c r="F10219" s="18"/>
      <c r="G10219" s="18"/>
      <c r="H10219" s="252"/>
      <c r="I10219" s="18"/>
      <c r="J10219" s="18"/>
    </row>
    <row r="10220" spans="6:10" x14ac:dyDescent="0.25">
      <c r="F10220" s="18"/>
      <c r="G10220" s="18"/>
      <c r="H10220" s="252"/>
      <c r="I10220" s="18"/>
      <c r="J10220" s="18"/>
    </row>
    <row r="10221" spans="6:10" x14ac:dyDescent="0.25">
      <c r="F10221" s="18"/>
      <c r="G10221" s="18"/>
      <c r="H10221" s="252"/>
      <c r="I10221" s="18"/>
      <c r="J10221" s="18"/>
    </row>
    <row r="10222" spans="6:10" x14ac:dyDescent="0.25">
      <c r="F10222" s="18"/>
      <c r="G10222" s="18"/>
      <c r="H10222" s="252"/>
      <c r="I10222" s="18"/>
      <c r="J10222" s="18"/>
    </row>
    <row r="10223" spans="6:10" x14ac:dyDescent="0.25">
      <c r="F10223" s="18"/>
      <c r="G10223" s="18"/>
      <c r="H10223" s="252"/>
      <c r="I10223" s="18"/>
      <c r="J10223" s="18"/>
    </row>
    <row r="10224" spans="6:10" x14ac:dyDescent="0.25">
      <c r="F10224" s="18"/>
      <c r="G10224" s="18"/>
      <c r="H10224" s="252"/>
      <c r="I10224" s="18"/>
      <c r="J10224" s="18"/>
    </row>
    <row r="10225" spans="6:10" x14ac:dyDescent="0.25">
      <c r="F10225" s="18"/>
      <c r="G10225" s="18"/>
      <c r="H10225" s="252"/>
      <c r="I10225" s="18"/>
      <c r="J10225" s="18"/>
    </row>
    <row r="10226" spans="6:10" x14ac:dyDescent="0.25">
      <c r="F10226" s="18"/>
      <c r="G10226" s="18"/>
      <c r="H10226" s="252"/>
      <c r="I10226" s="18"/>
      <c r="J10226" s="18"/>
    </row>
    <row r="10227" spans="6:10" x14ac:dyDescent="0.25">
      <c r="F10227" s="18"/>
      <c r="G10227" s="18"/>
      <c r="H10227" s="252"/>
      <c r="I10227" s="18"/>
      <c r="J10227" s="18"/>
    </row>
    <row r="10228" spans="6:10" x14ac:dyDescent="0.25">
      <c r="F10228" s="18"/>
      <c r="G10228" s="18"/>
      <c r="H10228" s="252"/>
      <c r="I10228" s="18"/>
      <c r="J10228" s="18"/>
    </row>
    <row r="10229" spans="6:10" x14ac:dyDescent="0.25">
      <c r="F10229" s="18"/>
      <c r="G10229" s="18"/>
      <c r="H10229" s="252"/>
      <c r="I10229" s="18"/>
      <c r="J10229" s="18"/>
    </row>
    <row r="10230" spans="6:10" x14ac:dyDescent="0.25">
      <c r="F10230" s="18"/>
      <c r="G10230" s="18"/>
      <c r="H10230" s="252"/>
      <c r="I10230" s="18"/>
      <c r="J10230" s="18"/>
    </row>
    <row r="10231" spans="6:10" x14ac:dyDescent="0.25">
      <c r="F10231" s="18"/>
      <c r="G10231" s="18"/>
      <c r="H10231" s="252"/>
      <c r="I10231" s="18"/>
      <c r="J10231" s="18"/>
    </row>
    <row r="10232" spans="6:10" x14ac:dyDescent="0.25">
      <c r="F10232" s="18"/>
      <c r="G10232" s="18"/>
      <c r="H10232" s="252"/>
      <c r="I10232" s="18"/>
      <c r="J10232" s="18"/>
    </row>
    <row r="10233" spans="6:10" x14ac:dyDescent="0.25">
      <c r="F10233" s="18"/>
      <c r="G10233" s="18"/>
      <c r="H10233" s="252"/>
      <c r="I10233" s="18"/>
      <c r="J10233" s="18"/>
    </row>
    <row r="10234" spans="6:10" x14ac:dyDescent="0.25">
      <c r="F10234" s="18"/>
      <c r="G10234" s="18"/>
      <c r="H10234" s="252"/>
      <c r="I10234" s="18"/>
      <c r="J10234" s="18"/>
    </row>
    <row r="10235" spans="6:10" x14ac:dyDescent="0.25">
      <c r="F10235" s="18"/>
      <c r="G10235" s="18"/>
      <c r="H10235" s="252"/>
      <c r="I10235" s="18"/>
      <c r="J10235" s="18"/>
    </row>
    <row r="10236" spans="6:10" x14ac:dyDescent="0.25">
      <c r="F10236" s="18"/>
      <c r="G10236" s="18"/>
      <c r="H10236" s="252"/>
      <c r="I10236" s="18"/>
      <c r="J10236" s="18"/>
    </row>
    <row r="10237" spans="6:10" x14ac:dyDescent="0.25">
      <c r="F10237" s="18"/>
      <c r="G10237" s="18"/>
      <c r="H10237" s="252"/>
      <c r="I10237" s="18"/>
      <c r="J10237" s="18"/>
    </row>
    <row r="10238" spans="6:10" x14ac:dyDescent="0.25">
      <c r="F10238" s="18"/>
      <c r="G10238" s="18"/>
      <c r="H10238" s="252"/>
      <c r="I10238" s="18"/>
      <c r="J10238" s="18"/>
    </row>
    <row r="10239" spans="6:10" x14ac:dyDescent="0.25">
      <c r="F10239" s="18"/>
      <c r="G10239" s="18"/>
      <c r="H10239" s="252"/>
      <c r="I10239" s="18"/>
      <c r="J10239" s="18"/>
    </row>
    <row r="10240" spans="6:10" x14ac:dyDescent="0.25">
      <c r="F10240" s="18"/>
      <c r="G10240" s="18"/>
      <c r="H10240" s="252"/>
      <c r="I10240" s="18"/>
      <c r="J10240" s="18"/>
    </row>
    <row r="10241" spans="6:10" x14ac:dyDescent="0.25">
      <c r="F10241" s="18"/>
      <c r="G10241" s="18"/>
      <c r="H10241" s="252"/>
      <c r="I10241" s="18"/>
      <c r="J10241" s="18"/>
    </row>
    <row r="10242" spans="6:10" x14ac:dyDescent="0.25">
      <c r="F10242" s="18"/>
      <c r="G10242" s="18"/>
      <c r="H10242" s="252"/>
      <c r="I10242" s="18"/>
      <c r="J10242" s="18"/>
    </row>
    <row r="10243" spans="6:10" x14ac:dyDescent="0.25">
      <c r="F10243" s="18"/>
      <c r="G10243" s="18"/>
      <c r="H10243" s="252"/>
      <c r="I10243" s="18"/>
      <c r="J10243" s="18"/>
    </row>
    <row r="10244" spans="6:10" x14ac:dyDescent="0.25">
      <c r="F10244" s="18"/>
      <c r="G10244" s="18"/>
      <c r="H10244" s="252"/>
      <c r="I10244" s="18"/>
      <c r="J10244" s="18"/>
    </row>
    <row r="10245" spans="6:10" x14ac:dyDescent="0.25">
      <c r="F10245" s="18"/>
      <c r="G10245" s="18"/>
      <c r="H10245" s="252"/>
      <c r="I10245" s="18"/>
      <c r="J10245" s="18"/>
    </row>
    <row r="10246" spans="6:10" x14ac:dyDescent="0.25">
      <c r="F10246" s="18"/>
      <c r="G10246" s="18"/>
      <c r="H10246" s="252"/>
      <c r="I10246" s="18"/>
      <c r="J10246" s="18"/>
    </row>
    <row r="10247" spans="6:10" x14ac:dyDescent="0.25">
      <c r="F10247" s="18"/>
      <c r="G10247" s="18"/>
      <c r="H10247" s="252"/>
      <c r="I10247" s="18"/>
      <c r="J10247" s="18"/>
    </row>
    <row r="10248" spans="6:10" x14ac:dyDescent="0.25">
      <c r="F10248" s="18"/>
      <c r="G10248" s="18"/>
      <c r="H10248" s="252"/>
      <c r="I10248" s="18"/>
      <c r="J10248" s="18"/>
    </row>
    <row r="10249" spans="6:10" x14ac:dyDescent="0.25">
      <c r="F10249" s="18"/>
      <c r="G10249" s="18"/>
      <c r="H10249" s="252"/>
      <c r="I10249" s="18"/>
      <c r="J10249" s="18"/>
    </row>
    <row r="10250" spans="6:10" x14ac:dyDescent="0.25">
      <c r="F10250" s="18"/>
      <c r="G10250" s="18"/>
      <c r="H10250" s="252"/>
      <c r="I10250" s="18"/>
      <c r="J10250" s="18"/>
    </row>
    <row r="10251" spans="6:10" x14ac:dyDescent="0.25">
      <c r="F10251" s="18"/>
      <c r="G10251" s="18"/>
      <c r="H10251" s="252"/>
      <c r="I10251" s="18"/>
      <c r="J10251" s="18"/>
    </row>
    <row r="10252" spans="6:10" x14ac:dyDescent="0.25">
      <c r="F10252" s="18"/>
      <c r="G10252" s="18"/>
      <c r="H10252" s="252"/>
      <c r="I10252" s="18"/>
      <c r="J10252" s="18"/>
    </row>
    <row r="10253" spans="6:10" x14ac:dyDescent="0.25">
      <c r="F10253" s="18"/>
      <c r="G10253" s="18"/>
      <c r="H10253" s="252"/>
      <c r="I10253" s="18"/>
      <c r="J10253" s="18"/>
    </row>
    <row r="10254" spans="6:10" x14ac:dyDescent="0.25">
      <c r="F10254" s="18"/>
      <c r="G10254" s="18"/>
      <c r="H10254" s="252"/>
      <c r="I10254" s="18"/>
      <c r="J10254" s="18"/>
    </row>
    <row r="10255" spans="6:10" x14ac:dyDescent="0.25">
      <c r="F10255" s="18"/>
      <c r="G10255" s="18"/>
      <c r="H10255" s="252"/>
      <c r="I10255" s="18"/>
      <c r="J10255" s="18"/>
    </row>
    <row r="10256" spans="6:10" x14ac:dyDescent="0.25">
      <c r="F10256" s="18"/>
      <c r="G10256" s="18"/>
      <c r="H10256" s="252"/>
      <c r="I10256" s="18"/>
      <c r="J10256" s="18"/>
    </row>
    <row r="10257" spans="6:10" x14ac:dyDescent="0.25">
      <c r="F10257" s="18"/>
      <c r="G10257" s="18"/>
      <c r="H10257" s="252"/>
      <c r="I10257" s="18"/>
      <c r="J10257" s="18"/>
    </row>
    <row r="10258" spans="6:10" x14ac:dyDescent="0.25">
      <c r="F10258" s="18"/>
      <c r="G10258" s="18"/>
      <c r="H10258" s="252"/>
      <c r="I10258" s="18"/>
      <c r="J10258" s="18"/>
    </row>
    <row r="10259" spans="6:10" x14ac:dyDescent="0.25">
      <c r="F10259" s="18"/>
      <c r="G10259" s="18"/>
      <c r="H10259" s="252"/>
      <c r="I10259" s="18"/>
      <c r="J10259" s="18"/>
    </row>
    <row r="10260" spans="6:10" x14ac:dyDescent="0.25">
      <c r="F10260" s="18"/>
      <c r="G10260" s="18"/>
      <c r="H10260" s="252"/>
      <c r="I10260" s="18"/>
      <c r="J10260" s="18"/>
    </row>
    <row r="10261" spans="6:10" x14ac:dyDescent="0.25">
      <c r="F10261" s="18"/>
      <c r="G10261" s="18"/>
      <c r="H10261" s="252"/>
      <c r="I10261" s="18"/>
      <c r="J10261" s="18"/>
    </row>
    <row r="10262" spans="6:10" x14ac:dyDescent="0.25">
      <c r="F10262" s="18"/>
      <c r="G10262" s="18"/>
      <c r="H10262" s="252"/>
      <c r="I10262" s="18"/>
      <c r="J10262" s="18"/>
    </row>
    <row r="10263" spans="6:10" x14ac:dyDescent="0.25">
      <c r="F10263" s="18"/>
      <c r="G10263" s="18"/>
      <c r="H10263" s="252"/>
      <c r="I10263" s="18"/>
      <c r="J10263" s="18"/>
    </row>
    <row r="10264" spans="6:10" x14ac:dyDescent="0.25">
      <c r="F10264" s="18"/>
      <c r="G10264" s="18"/>
      <c r="H10264" s="252"/>
      <c r="I10264" s="18"/>
      <c r="J10264" s="18"/>
    </row>
    <row r="10265" spans="6:10" x14ac:dyDescent="0.25">
      <c r="F10265" s="18"/>
      <c r="G10265" s="18"/>
      <c r="H10265" s="252"/>
      <c r="I10265" s="18"/>
      <c r="J10265" s="18"/>
    </row>
    <row r="10266" spans="6:10" x14ac:dyDescent="0.25">
      <c r="F10266" s="18"/>
      <c r="G10266" s="18"/>
      <c r="H10266" s="252"/>
      <c r="I10266" s="18"/>
      <c r="J10266" s="18"/>
    </row>
    <row r="10267" spans="6:10" x14ac:dyDescent="0.25">
      <c r="F10267" s="18"/>
      <c r="G10267" s="18"/>
      <c r="H10267" s="252"/>
      <c r="I10267" s="18"/>
      <c r="J10267" s="18"/>
    </row>
    <row r="10268" spans="6:10" x14ac:dyDescent="0.25">
      <c r="F10268" s="18"/>
      <c r="G10268" s="18"/>
      <c r="H10268" s="252"/>
      <c r="I10268" s="18"/>
      <c r="J10268" s="18"/>
    </row>
    <row r="10269" spans="6:10" x14ac:dyDescent="0.25">
      <c r="F10269" s="18"/>
      <c r="G10269" s="18"/>
      <c r="H10269" s="252"/>
      <c r="I10269" s="18"/>
      <c r="J10269" s="18"/>
    </row>
    <row r="10270" spans="6:10" x14ac:dyDescent="0.25">
      <c r="F10270" s="18"/>
      <c r="G10270" s="18"/>
      <c r="H10270" s="252"/>
      <c r="I10270" s="18"/>
      <c r="J10270" s="18"/>
    </row>
    <row r="10271" spans="6:10" x14ac:dyDescent="0.25">
      <c r="F10271" s="18"/>
      <c r="G10271" s="18"/>
      <c r="H10271" s="252"/>
      <c r="I10271" s="18"/>
      <c r="J10271" s="18"/>
    </row>
    <row r="10272" spans="6:10" x14ac:dyDescent="0.25">
      <c r="F10272" s="18"/>
      <c r="G10272" s="18"/>
      <c r="H10272" s="252"/>
      <c r="I10272" s="18"/>
      <c r="J10272" s="18"/>
    </row>
    <row r="10273" spans="6:10" x14ac:dyDescent="0.25">
      <c r="F10273" s="18"/>
      <c r="G10273" s="18"/>
      <c r="H10273" s="252"/>
      <c r="I10273" s="18"/>
      <c r="J10273" s="18"/>
    </row>
    <row r="10274" spans="6:10" x14ac:dyDescent="0.25">
      <c r="F10274" s="18"/>
      <c r="G10274" s="18"/>
      <c r="H10274" s="252"/>
      <c r="I10274" s="18"/>
      <c r="J10274" s="18"/>
    </row>
    <row r="10275" spans="6:10" x14ac:dyDescent="0.25">
      <c r="F10275" s="18"/>
      <c r="G10275" s="18"/>
      <c r="H10275" s="252"/>
      <c r="I10275" s="18"/>
      <c r="J10275" s="18"/>
    </row>
    <row r="10276" spans="6:10" x14ac:dyDescent="0.25">
      <c r="F10276" s="18"/>
      <c r="G10276" s="18"/>
      <c r="H10276" s="252"/>
      <c r="I10276" s="18"/>
      <c r="J10276" s="18"/>
    </row>
    <row r="10277" spans="6:10" x14ac:dyDescent="0.25">
      <c r="F10277" s="18"/>
      <c r="G10277" s="18"/>
      <c r="H10277" s="252"/>
      <c r="I10277" s="18"/>
      <c r="J10277" s="18"/>
    </row>
    <row r="10278" spans="6:10" x14ac:dyDescent="0.25">
      <c r="F10278" s="18"/>
      <c r="G10278" s="18"/>
      <c r="H10278" s="252"/>
      <c r="I10278" s="18"/>
      <c r="J10278" s="18"/>
    </row>
    <row r="10279" spans="6:10" x14ac:dyDescent="0.25">
      <c r="F10279" s="18"/>
      <c r="G10279" s="18"/>
      <c r="H10279" s="252"/>
      <c r="I10279" s="18"/>
      <c r="J10279" s="18"/>
    </row>
    <row r="10280" spans="6:10" x14ac:dyDescent="0.25">
      <c r="F10280" s="18"/>
      <c r="G10280" s="18"/>
      <c r="H10280" s="252"/>
      <c r="I10280" s="18"/>
      <c r="J10280" s="18"/>
    </row>
    <row r="10281" spans="6:10" x14ac:dyDescent="0.25">
      <c r="F10281" s="18"/>
      <c r="G10281" s="18"/>
      <c r="H10281" s="252"/>
      <c r="I10281" s="18"/>
      <c r="J10281" s="18"/>
    </row>
    <row r="10282" spans="6:10" x14ac:dyDescent="0.25">
      <c r="F10282" s="18"/>
      <c r="G10282" s="18"/>
      <c r="H10282" s="252"/>
      <c r="I10282" s="18"/>
      <c r="J10282" s="18"/>
    </row>
    <row r="10283" spans="6:10" x14ac:dyDescent="0.25">
      <c r="F10283" s="18"/>
      <c r="G10283" s="18"/>
      <c r="H10283" s="252"/>
      <c r="I10283" s="18"/>
      <c r="J10283" s="18"/>
    </row>
    <row r="10284" spans="6:10" x14ac:dyDescent="0.25">
      <c r="F10284" s="18"/>
      <c r="G10284" s="18"/>
      <c r="H10284" s="252"/>
      <c r="I10284" s="18"/>
      <c r="J10284" s="18"/>
    </row>
    <row r="10285" spans="6:10" x14ac:dyDescent="0.25">
      <c r="F10285" s="18"/>
      <c r="G10285" s="18"/>
      <c r="H10285" s="252"/>
      <c r="I10285" s="18"/>
      <c r="J10285" s="18"/>
    </row>
    <row r="10286" spans="6:10" x14ac:dyDescent="0.25">
      <c r="F10286" s="18"/>
      <c r="G10286" s="18"/>
      <c r="H10286" s="252"/>
      <c r="I10286" s="18"/>
      <c r="J10286" s="18"/>
    </row>
    <row r="10287" spans="6:10" x14ac:dyDescent="0.25">
      <c r="F10287" s="18"/>
      <c r="G10287" s="18"/>
      <c r="H10287" s="252"/>
      <c r="I10287" s="18"/>
      <c r="J10287" s="18"/>
    </row>
    <row r="10288" spans="6:10" x14ac:dyDescent="0.25">
      <c r="F10288" s="18"/>
      <c r="G10288" s="18"/>
      <c r="H10288" s="252"/>
      <c r="I10288" s="18"/>
      <c r="J10288" s="18"/>
    </row>
    <row r="10289" spans="6:10" x14ac:dyDescent="0.25">
      <c r="F10289" s="18"/>
      <c r="G10289" s="18"/>
      <c r="H10289" s="252"/>
      <c r="I10289" s="18"/>
      <c r="J10289" s="18"/>
    </row>
    <row r="10290" spans="6:10" x14ac:dyDescent="0.25">
      <c r="F10290" s="18"/>
      <c r="G10290" s="18"/>
      <c r="H10290" s="252"/>
      <c r="I10290" s="18"/>
      <c r="J10290" s="18"/>
    </row>
    <row r="10291" spans="6:10" x14ac:dyDescent="0.25">
      <c r="F10291" s="18"/>
      <c r="G10291" s="18"/>
      <c r="H10291" s="252"/>
      <c r="I10291" s="18"/>
      <c r="J10291" s="18"/>
    </row>
    <row r="10292" spans="6:10" x14ac:dyDescent="0.25">
      <c r="F10292" s="18"/>
      <c r="G10292" s="18"/>
      <c r="H10292" s="252"/>
      <c r="I10292" s="18"/>
      <c r="J10292" s="18"/>
    </row>
    <row r="10293" spans="6:10" x14ac:dyDescent="0.25">
      <c r="F10293" s="18"/>
      <c r="G10293" s="18"/>
      <c r="H10293" s="252"/>
      <c r="I10293" s="18"/>
      <c r="J10293" s="18"/>
    </row>
    <row r="10294" spans="6:10" x14ac:dyDescent="0.25">
      <c r="F10294" s="18"/>
      <c r="G10294" s="18"/>
      <c r="H10294" s="252"/>
      <c r="I10294" s="18"/>
      <c r="J10294" s="18"/>
    </row>
    <row r="10295" spans="6:10" x14ac:dyDescent="0.25">
      <c r="F10295" s="18"/>
      <c r="G10295" s="18"/>
      <c r="H10295" s="252"/>
      <c r="I10295" s="18"/>
      <c r="J10295" s="18"/>
    </row>
    <row r="10296" spans="6:10" x14ac:dyDescent="0.25">
      <c r="F10296" s="18"/>
      <c r="G10296" s="18"/>
      <c r="H10296" s="252"/>
      <c r="I10296" s="18"/>
      <c r="J10296" s="18"/>
    </row>
    <row r="10297" spans="6:10" x14ac:dyDescent="0.25">
      <c r="F10297" s="18"/>
      <c r="G10297" s="18"/>
      <c r="H10297" s="252"/>
      <c r="I10297" s="18"/>
      <c r="J10297" s="18"/>
    </row>
    <row r="10298" spans="6:10" x14ac:dyDescent="0.25">
      <c r="F10298" s="18"/>
      <c r="G10298" s="18"/>
      <c r="H10298" s="252"/>
      <c r="I10298" s="18"/>
      <c r="J10298" s="18"/>
    </row>
    <row r="10299" spans="6:10" x14ac:dyDescent="0.25">
      <c r="F10299" s="18"/>
      <c r="G10299" s="18"/>
      <c r="H10299" s="252"/>
      <c r="I10299" s="18"/>
      <c r="J10299" s="18"/>
    </row>
    <row r="10300" spans="6:10" x14ac:dyDescent="0.25">
      <c r="F10300" s="18"/>
      <c r="G10300" s="18"/>
      <c r="H10300" s="252"/>
      <c r="I10300" s="18"/>
      <c r="J10300" s="18"/>
    </row>
    <row r="10301" spans="6:10" x14ac:dyDescent="0.25">
      <c r="F10301" s="18"/>
      <c r="G10301" s="18"/>
      <c r="H10301" s="252"/>
      <c r="I10301" s="18"/>
      <c r="J10301" s="18"/>
    </row>
    <row r="10302" spans="6:10" x14ac:dyDescent="0.25">
      <c r="F10302" s="18"/>
      <c r="G10302" s="18"/>
      <c r="H10302" s="252"/>
      <c r="I10302" s="18"/>
      <c r="J10302" s="18"/>
    </row>
    <row r="10303" spans="6:10" x14ac:dyDescent="0.25">
      <c r="F10303" s="18"/>
      <c r="G10303" s="18"/>
      <c r="H10303" s="252"/>
      <c r="I10303" s="18"/>
      <c r="J10303" s="18"/>
    </row>
    <row r="10304" spans="6:10" x14ac:dyDescent="0.25">
      <c r="F10304" s="18"/>
      <c r="G10304" s="18"/>
      <c r="H10304" s="252"/>
      <c r="I10304" s="18"/>
      <c r="J10304" s="18"/>
    </row>
    <row r="10305" spans="6:10" x14ac:dyDescent="0.25">
      <c r="F10305" s="18"/>
      <c r="G10305" s="18"/>
      <c r="H10305" s="252"/>
      <c r="I10305" s="18"/>
      <c r="J10305" s="18"/>
    </row>
    <row r="10306" spans="6:10" x14ac:dyDescent="0.25">
      <c r="F10306" s="18"/>
      <c r="G10306" s="18"/>
      <c r="H10306" s="252"/>
      <c r="I10306" s="18"/>
      <c r="J10306" s="18"/>
    </row>
    <row r="10307" spans="6:10" x14ac:dyDescent="0.25">
      <c r="F10307" s="18"/>
      <c r="G10307" s="18"/>
      <c r="H10307" s="252"/>
      <c r="I10307" s="18"/>
      <c r="J10307" s="18"/>
    </row>
    <row r="10308" spans="6:10" x14ac:dyDescent="0.25">
      <c r="F10308" s="18"/>
      <c r="G10308" s="18"/>
      <c r="H10308" s="252"/>
      <c r="I10308" s="18"/>
      <c r="J10308" s="18"/>
    </row>
    <row r="10309" spans="6:10" x14ac:dyDescent="0.25">
      <c r="F10309" s="18"/>
      <c r="G10309" s="18"/>
      <c r="H10309" s="252"/>
      <c r="I10309" s="18"/>
      <c r="J10309" s="18"/>
    </row>
    <row r="10310" spans="6:10" x14ac:dyDescent="0.25">
      <c r="F10310" s="18"/>
      <c r="G10310" s="18"/>
      <c r="H10310" s="252"/>
      <c r="I10310" s="18"/>
      <c r="J10310" s="18"/>
    </row>
    <row r="10311" spans="6:10" x14ac:dyDescent="0.25">
      <c r="F10311" s="18"/>
      <c r="G10311" s="18"/>
      <c r="H10311" s="252"/>
      <c r="I10311" s="18"/>
      <c r="J10311" s="18"/>
    </row>
    <row r="10312" spans="6:10" x14ac:dyDescent="0.25">
      <c r="F10312" s="18"/>
      <c r="G10312" s="18"/>
      <c r="H10312" s="252"/>
      <c r="I10312" s="18"/>
      <c r="J10312" s="18"/>
    </row>
    <row r="10313" spans="6:10" x14ac:dyDescent="0.25">
      <c r="F10313" s="18"/>
      <c r="G10313" s="18"/>
      <c r="H10313" s="252"/>
      <c r="I10313" s="18"/>
      <c r="J10313" s="18"/>
    </row>
    <row r="10314" spans="6:10" x14ac:dyDescent="0.25">
      <c r="F10314" s="18"/>
      <c r="G10314" s="18"/>
      <c r="H10314" s="252"/>
      <c r="I10314" s="18"/>
      <c r="J10314" s="18"/>
    </row>
    <row r="10315" spans="6:10" x14ac:dyDescent="0.25">
      <c r="F10315" s="18"/>
      <c r="G10315" s="18"/>
      <c r="H10315" s="252"/>
      <c r="I10315" s="18"/>
      <c r="J10315" s="18"/>
    </row>
    <row r="10316" spans="6:10" x14ac:dyDescent="0.25">
      <c r="F10316" s="18"/>
      <c r="G10316" s="18"/>
      <c r="H10316" s="252"/>
      <c r="I10316" s="18"/>
      <c r="J10316" s="18"/>
    </row>
    <row r="10317" spans="6:10" x14ac:dyDescent="0.25">
      <c r="F10317" s="18"/>
      <c r="G10317" s="18"/>
      <c r="H10317" s="252"/>
      <c r="I10317" s="18"/>
      <c r="J10317" s="18"/>
    </row>
    <row r="10318" spans="6:10" x14ac:dyDescent="0.25">
      <c r="F10318" s="18"/>
      <c r="G10318" s="18"/>
      <c r="H10318" s="252"/>
      <c r="I10318" s="18"/>
      <c r="J10318" s="18"/>
    </row>
    <row r="10319" spans="6:10" x14ac:dyDescent="0.25">
      <c r="F10319" s="18"/>
      <c r="G10319" s="18"/>
      <c r="H10319" s="252"/>
      <c r="I10319" s="18"/>
      <c r="J10319" s="18"/>
    </row>
    <row r="10320" spans="6:10" x14ac:dyDescent="0.25">
      <c r="F10320" s="18"/>
      <c r="G10320" s="18"/>
      <c r="H10320" s="252"/>
      <c r="I10320" s="18"/>
      <c r="J10320" s="18"/>
    </row>
    <row r="10321" spans="6:10" x14ac:dyDescent="0.25">
      <c r="F10321" s="18"/>
      <c r="G10321" s="18"/>
      <c r="H10321" s="252"/>
      <c r="I10321" s="18"/>
      <c r="J10321" s="18"/>
    </row>
    <row r="10322" spans="6:10" x14ac:dyDescent="0.25">
      <c r="F10322" s="18"/>
      <c r="G10322" s="18"/>
      <c r="H10322" s="252"/>
      <c r="I10322" s="18"/>
      <c r="J10322" s="18"/>
    </row>
    <row r="10323" spans="6:10" x14ac:dyDescent="0.25">
      <c r="F10323" s="18"/>
      <c r="G10323" s="18"/>
      <c r="H10323" s="252"/>
      <c r="I10323" s="18"/>
      <c r="J10323" s="18"/>
    </row>
    <row r="10324" spans="6:10" x14ac:dyDescent="0.25">
      <c r="F10324" s="18"/>
      <c r="G10324" s="18"/>
      <c r="H10324" s="252"/>
      <c r="I10324" s="18"/>
      <c r="J10324" s="18"/>
    </row>
    <row r="10325" spans="6:10" x14ac:dyDescent="0.25">
      <c r="F10325" s="18"/>
      <c r="G10325" s="18"/>
      <c r="H10325" s="252"/>
      <c r="I10325" s="18"/>
      <c r="J10325" s="18"/>
    </row>
    <row r="10326" spans="6:10" x14ac:dyDescent="0.25">
      <c r="F10326" s="18"/>
      <c r="G10326" s="18"/>
      <c r="H10326" s="252"/>
      <c r="I10326" s="18"/>
      <c r="J10326" s="18"/>
    </row>
    <row r="10327" spans="6:10" x14ac:dyDescent="0.25">
      <c r="F10327" s="18"/>
      <c r="G10327" s="18"/>
      <c r="H10327" s="252"/>
      <c r="I10327" s="18"/>
      <c r="J10327" s="18"/>
    </row>
    <row r="10328" spans="6:10" x14ac:dyDescent="0.25">
      <c r="F10328" s="18"/>
      <c r="G10328" s="18"/>
      <c r="H10328" s="252"/>
      <c r="I10328" s="18"/>
      <c r="J10328" s="18"/>
    </row>
    <row r="10329" spans="6:10" x14ac:dyDescent="0.25">
      <c r="F10329" s="18"/>
      <c r="G10329" s="18"/>
      <c r="H10329" s="252"/>
      <c r="I10329" s="18"/>
      <c r="J10329" s="18"/>
    </row>
    <row r="10330" spans="6:10" x14ac:dyDescent="0.25">
      <c r="F10330" s="18"/>
      <c r="G10330" s="18"/>
      <c r="H10330" s="252"/>
      <c r="I10330" s="18"/>
      <c r="J10330" s="18"/>
    </row>
    <row r="10331" spans="6:10" x14ac:dyDescent="0.25">
      <c r="F10331" s="18"/>
      <c r="G10331" s="18"/>
      <c r="H10331" s="252"/>
      <c r="I10331" s="18"/>
      <c r="J10331" s="18"/>
    </row>
    <row r="10332" spans="6:10" x14ac:dyDescent="0.25">
      <c r="F10332" s="18"/>
      <c r="G10332" s="18"/>
      <c r="H10332" s="252"/>
      <c r="I10332" s="18"/>
      <c r="J10332" s="18"/>
    </row>
    <row r="10333" spans="6:10" x14ac:dyDescent="0.25">
      <c r="F10333" s="18"/>
      <c r="G10333" s="18"/>
      <c r="H10333" s="252"/>
      <c r="I10333" s="18"/>
      <c r="J10333" s="18"/>
    </row>
    <row r="10334" spans="6:10" x14ac:dyDescent="0.25">
      <c r="F10334" s="18"/>
      <c r="G10334" s="18"/>
      <c r="H10334" s="252"/>
      <c r="I10334" s="18"/>
      <c r="J10334" s="18"/>
    </row>
    <row r="10335" spans="6:10" x14ac:dyDescent="0.25">
      <c r="F10335" s="18"/>
      <c r="G10335" s="18"/>
      <c r="H10335" s="252"/>
      <c r="I10335" s="18"/>
      <c r="J10335" s="18"/>
    </row>
    <row r="10336" spans="6:10" x14ac:dyDescent="0.25">
      <c r="F10336" s="18"/>
      <c r="G10336" s="18"/>
      <c r="H10336" s="252"/>
      <c r="I10336" s="18"/>
      <c r="J10336" s="18"/>
    </row>
    <row r="10337" spans="6:10" x14ac:dyDescent="0.25">
      <c r="F10337" s="18"/>
      <c r="G10337" s="18"/>
      <c r="H10337" s="252"/>
      <c r="I10337" s="18"/>
      <c r="J10337" s="18"/>
    </row>
    <row r="10338" spans="6:10" x14ac:dyDescent="0.25">
      <c r="F10338" s="18"/>
      <c r="G10338" s="18"/>
      <c r="H10338" s="252"/>
      <c r="I10338" s="18"/>
      <c r="J10338" s="18"/>
    </row>
    <row r="10339" spans="6:10" x14ac:dyDescent="0.25">
      <c r="F10339" s="18"/>
      <c r="G10339" s="18"/>
      <c r="H10339" s="252"/>
      <c r="I10339" s="18"/>
      <c r="J10339" s="18"/>
    </row>
    <row r="10340" spans="6:10" x14ac:dyDescent="0.25">
      <c r="F10340" s="18"/>
      <c r="G10340" s="18"/>
      <c r="H10340" s="252"/>
      <c r="I10340" s="18"/>
      <c r="J10340" s="18"/>
    </row>
    <row r="10341" spans="6:10" x14ac:dyDescent="0.25">
      <c r="F10341" s="18"/>
      <c r="G10341" s="18"/>
      <c r="H10341" s="252"/>
      <c r="I10341" s="18"/>
      <c r="J10341" s="18"/>
    </row>
    <row r="10342" spans="6:10" x14ac:dyDescent="0.25">
      <c r="F10342" s="18"/>
      <c r="G10342" s="18"/>
      <c r="H10342" s="252"/>
      <c r="I10342" s="18"/>
      <c r="J10342" s="18"/>
    </row>
    <row r="10343" spans="6:10" x14ac:dyDescent="0.25">
      <c r="F10343" s="18"/>
      <c r="G10343" s="18"/>
      <c r="H10343" s="252"/>
      <c r="I10343" s="18"/>
      <c r="J10343" s="18"/>
    </row>
    <row r="10344" spans="6:10" x14ac:dyDescent="0.25">
      <c r="F10344" s="18"/>
      <c r="G10344" s="18"/>
      <c r="H10344" s="252"/>
      <c r="I10344" s="18"/>
      <c r="J10344" s="18"/>
    </row>
    <row r="10345" spans="6:10" x14ac:dyDescent="0.25">
      <c r="F10345" s="18"/>
      <c r="G10345" s="18"/>
      <c r="H10345" s="252"/>
      <c r="I10345" s="18"/>
      <c r="J10345" s="18"/>
    </row>
    <row r="10346" spans="6:10" x14ac:dyDescent="0.25">
      <c r="F10346" s="18"/>
      <c r="G10346" s="18"/>
      <c r="H10346" s="252"/>
      <c r="I10346" s="18"/>
      <c r="J10346" s="18"/>
    </row>
    <row r="10347" spans="6:10" x14ac:dyDescent="0.25">
      <c r="F10347" s="18"/>
      <c r="G10347" s="18"/>
      <c r="H10347" s="252"/>
      <c r="I10347" s="18"/>
      <c r="J10347" s="18"/>
    </row>
    <row r="10348" spans="6:10" x14ac:dyDescent="0.25">
      <c r="F10348" s="18"/>
      <c r="G10348" s="18"/>
      <c r="H10348" s="252"/>
      <c r="I10348" s="18"/>
      <c r="J10348" s="18"/>
    </row>
    <row r="10349" spans="6:10" x14ac:dyDescent="0.25">
      <c r="F10349" s="18"/>
      <c r="G10349" s="18"/>
      <c r="H10349" s="252"/>
      <c r="I10349" s="18"/>
      <c r="J10349" s="18"/>
    </row>
    <row r="10350" spans="6:10" x14ac:dyDescent="0.25">
      <c r="F10350" s="18"/>
      <c r="G10350" s="18"/>
      <c r="H10350" s="252"/>
      <c r="I10350" s="18"/>
      <c r="J10350" s="18"/>
    </row>
    <row r="10351" spans="6:10" x14ac:dyDescent="0.25">
      <c r="F10351" s="18"/>
      <c r="G10351" s="18"/>
      <c r="H10351" s="252"/>
      <c r="I10351" s="18"/>
      <c r="J10351" s="18"/>
    </row>
    <row r="10352" spans="6:10" x14ac:dyDescent="0.25">
      <c r="F10352" s="18"/>
      <c r="G10352" s="18"/>
      <c r="H10352" s="252"/>
      <c r="I10352" s="18"/>
      <c r="J10352" s="18"/>
    </row>
    <row r="10353" spans="6:10" x14ac:dyDescent="0.25">
      <c r="F10353" s="18"/>
      <c r="G10353" s="18"/>
      <c r="H10353" s="252"/>
      <c r="I10353" s="18"/>
      <c r="J10353" s="18"/>
    </row>
    <row r="10354" spans="6:10" x14ac:dyDescent="0.25">
      <c r="F10354" s="18"/>
      <c r="G10354" s="18"/>
      <c r="H10354" s="252"/>
      <c r="I10354" s="18"/>
      <c r="J10354" s="18"/>
    </row>
    <row r="10355" spans="6:10" x14ac:dyDescent="0.25">
      <c r="F10355" s="18"/>
      <c r="G10355" s="18"/>
      <c r="H10355" s="252"/>
      <c r="I10355" s="18"/>
      <c r="J10355" s="18"/>
    </row>
    <row r="10356" spans="6:10" x14ac:dyDescent="0.25">
      <c r="F10356" s="18"/>
      <c r="G10356" s="18"/>
      <c r="H10356" s="252"/>
      <c r="I10356" s="18"/>
      <c r="J10356" s="18"/>
    </row>
    <row r="10357" spans="6:10" x14ac:dyDescent="0.25">
      <c r="F10357" s="18"/>
      <c r="G10357" s="18"/>
      <c r="H10357" s="252"/>
      <c r="I10357" s="18"/>
      <c r="J10357" s="18"/>
    </row>
    <row r="10358" spans="6:10" x14ac:dyDescent="0.25">
      <c r="F10358" s="18"/>
      <c r="G10358" s="18"/>
      <c r="H10358" s="252"/>
      <c r="I10358" s="18"/>
      <c r="J10358" s="18"/>
    </row>
    <row r="10359" spans="6:10" x14ac:dyDescent="0.25">
      <c r="F10359" s="18"/>
      <c r="G10359" s="18"/>
      <c r="H10359" s="252"/>
      <c r="I10359" s="18"/>
      <c r="J10359" s="18"/>
    </row>
    <row r="10360" spans="6:10" x14ac:dyDescent="0.25">
      <c r="F10360" s="18"/>
      <c r="G10360" s="18"/>
      <c r="H10360" s="252"/>
      <c r="I10360" s="18"/>
      <c r="J10360" s="18"/>
    </row>
    <row r="10361" spans="6:10" x14ac:dyDescent="0.25">
      <c r="F10361" s="18"/>
      <c r="G10361" s="18"/>
      <c r="H10361" s="252"/>
      <c r="I10361" s="18"/>
      <c r="J10361" s="18"/>
    </row>
    <row r="10362" spans="6:10" x14ac:dyDescent="0.25">
      <c r="F10362" s="18"/>
      <c r="G10362" s="18"/>
      <c r="H10362" s="252"/>
      <c r="I10362" s="18"/>
      <c r="J10362" s="18"/>
    </row>
    <row r="10363" spans="6:10" x14ac:dyDescent="0.25">
      <c r="F10363" s="18"/>
      <c r="G10363" s="18"/>
      <c r="H10363" s="252"/>
      <c r="I10363" s="18"/>
      <c r="J10363" s="18"/>
    </row>
    <row r="10364" spans="6:10" x14ac:dyDescent="0.25">
      <c r="F10364" s="18"/>
      <c r="G10364" s="18"/>
      <c r="H10364" s="252"/>
      <c r="I10364" s="18"/>
      <c r="J10364" s="18"/>
    </row>
    <row r="10365" spans="6:10" x14ac:dyDescent="0.25">
      <c r="F10365" s="18"/>
      <c r="G10365" s="18"/>
      <c r="H10365" s="252"/>
      <c r="I10365" s="18"/>
      <c r="J10365" s="18"/>
    </row>
    <row r="10366" spans="6:10" x14ac:dyDescent="0.25">
      <c r="F10366" s="18"/>
      <c r="G10366" s="18"/>
      <c r="H10366" s="252"/>
      <c r="I10366" s="18"/>
      <c r="J10366" s="18"/>
    </row>
    <row r="10367" spans="6:10" x14ac:dyDescent="0.25">
      <c r="F10367" s="18"/>
      <c r="G10367" s="18"/>
      <c r="H10367" s="252"/>
      <c r="I10367" s="18"/>
      <c r="J10367" s="18"/>
    </row>
    <row r="10368" spans="6:10" x14ac:dyDescent="0.25">
      <c r="F10368" s="18"/>
      <c r="G10368" s="18"/>
      <c r="H10368" s="252"/>
      <c r="I10368" s="18"/>
      <c r="J10368" s="18"/>
    </row>
    <row r="10369" spans="6:10" x14ac:dyDescent="0.25">
      <c r="F10369" s="18"/>
      <c r="G10369" s="18"/>
      <c r="H10369" s="252"/>
      <c r="I10369" s="18"/>
      <c r="J10369" s="18"/>
    </row>
    <row r="10370" spans="6:10" x14ac:dyDescent="0.25">
      <c r="F10370" s="18"/>
      <c r="G10370" s="18"/>
      <c r="H10370" s="252"/>
      <c r="I10370" s="18"/>
      <c r="J10370" s="18"/>
    </row>
    <row r="10371" spans="6:10" x14ac:dyDescent="0.25">
      <c r="F10371" s="18"/>
      <c r="G10371" s="18"/>
      <c r="H10371" s="252"/>
      <c r="I10371" s="18"/>
      <c r="J10371" s="18"/>
    </row>
    <row r="10372" spans="6:10" x14ac:dyDescent="0.25">
      <c r="F10372" s="18"/>
      <c r="G10372" s="18"/>
      <c r="H10372" s="252"/>
      <c r="I10372" s="18"/>
      <c r="J10372" s="18"/>
    </row>
    <row r="10373" spans="6:10" x14ac:dyDescent="0.25">
      <c r="F10373" s="18"/>
      <c r="G10373" s="18"/>
      <c r="H10373" s="252"/>
      <c r="I10373" s="18"/>
      <c r="J10373" s="18"/>
    </row>
    <row r="10374" spans="6:10" x14ac:dyDescent="0.25">
      <c r="F10374" s="18"/>
      <c r="G10374" s="18"/>
      <c r="H10374" s="252"/>
      <c r="I10374" s="18"/>
      <c r="J10374" s="18"/>
    </row>
    <row r="10375" spans="6:10" x14ac:dyDescent="0.25">
      <c r="F10375" s="18"/>
      <c r="G10375" s="18"/>
      <c r="H10375" s="252"/>
      <c r="I10375" s="18"/>
      <c r="J10375" s="18"/>
    </row>
    <row r="10376" spans="6:10" x14ac:dyDescent="0.25">
      <c r="F10376" s="18"/>
      <c r="G10376" s="18"/>
      <c r="H10376" s="252"/>
      <c r="I10376" s="18"/>
      <c r="J10376" s="18"/>
    </row>
    <row r="10377" spans="6:10" x14ac:dyDescent="0.25">
      <c r="F10377" s="18"/>
      <c r="G10377" s="18"/>
      <c r="H10377" s="252"/>
      <c r="I10377" s="18"/>
      <c r="J10377" s="18"/>
    </row>
    <row r="10378" spans="6:10" x14ac:dyDescent="0.25">
      <c r="F10378" s="18"/>
      <c r="G10378" s="18"/>
      <c r="H10378" s="252"/>
      <c r="I10378" s="18"/>
      <c r="J10378" s="18"/>
    </row>
    <row r="10379" spans="6:10" x14ac:dyDescent="0.25">
      <c r="F10379" s="18"/>
      <c r="G10379" s="18"/>
      <c r="H10379" s="252"/>
      <c r="I10379" s="18"/>
      <c r="J10379" s="18"/>
    </row>
    <row r="10380" spans="6:10" x14ac:dyDescent="0.25">
      <c r="F10380" s="18"/>
      <c r="G10380" s="18"/>
      <c r="H10380" s="252"/>
      <c r="I10380" s="18"/>
      <c r="J10380" s="18"/>
    </row>
    <row r="10381" spans="6:10" x14ac:dyDescent="0.25">
      <c r="F10381" s="18"/>
      <c r="G10381" s="18"/>
      <c r="H10381" s="252"/>
      <c r="I10381" s="18"/>
      <c r="J10381" s="18"/>
    </row>
    <row r="10382" spans="6:10" x14ac:dyDescent="0.25">
      <c r="F10382" s="18"/>
      <c r="G10382" s="18"/>
      <c r="H10382" s="252"/>
      <c r="I10382" s="18"/>
      <c r="J10382" s="18"/>
    </row>
    <row r="10383" spans="6:10" x14ac:dyDescent="0.25">
      <c r="F10383" s="18"/>
      <c r="G10383" s="18"/>
      <c r="H10383" s="252"/>
      <c r="I10383" s="18"/>
      <c r="J10383" s="18"/>
    </row>
    <row r="10384" spans="6:10" x14ac:dyDescent="0.25">
      <c r="F10384" s="18"/>
      <c r="G10384" s="18"/>
      <c r="H10384" s="252"/>
      <c r="I10384" s="18"/>
      <c r="J10384" s="18"/>
    </row>
    <row r="10385" spans="6:10" x14ac:dyDescent="0.25">
      <c r="F10385" s="18"/>
      <c r="G10385" s="18"/>
      <c r="H10385" s="252"/>
      <c r="I10385" s="18"/>
      <c r="J10385" s="18"/>
    </row>
    <row r="10386" spans="6:10" x14ac:dyDescent="0.25">
      <c r="F10386" s="18"/>
      <c r="G10386" s="18"/>
      <c r="H10386" s="252"/>
      <c r="I10386" s="18"/>
      <c r="J10386" s="18"/>
    </row>
    <row r="10387" spans="6:10" x14ac:dyDescent="0.25">
      <c r="F10387" s="18"/>
      <c r="G10387" s="18"/>
      <c r="H10387" s="252"/>
      <c r="I10387" s="18"/>
      <c r="J10387" s="18"/>
    </row>
    <row r="10388" spans="6:10" x14ac:dyDescent="0.25">
      <c r="F10388" s="18"/>
      <c r="G10388" s="18"/>
      <c r="H10388" s="252"/>
      <c r="I10388" s="18"/>
      <c r="J10388" s="18"/>
    </row>
    <row r="10389" spans="6:10" x14ac:dyDescent="0.25">
      <c r="F10389" s="18"/>
      <c r="G10389" s="18"/>
      <c r="H10389" s="252"/>
      <c r="I10389" s="18"/>
      <c r="J10389" s="18"/>
    </row>
    <row r="10390" spans="6:10" x14ac:dyDescent="0.25">
      <c r="F10390" s="18"/>
      <c r="G10390" s="18"/>
      <c r="H10390" s="252"/>
      <c r="I10390" s="18"/>
      <c r="J10390" s="18"/>
    </row>
    <row r="10391" spans="6:10" x14ac:dyDescent="0.25">
      <c r="F10391" s="18"/>
      <c r="G10391" s="18"/>
      <c r="H10391" s="252"/>
      <c r="I10391" s="18"/>
      <c r="J10391" s="18"/>
    </row>
    <row r="10392" spans="6:10" x14ac:dyDescent="0.25">
      <c r="F10392" s="18"/>
      <c r="G10392" s="18"/>
      <c r="H10392" s="252"/>
      <c r="I10392" s="18"/>
      <c r="J10392" s="18"/>
    </row>
    <row r="10393" spans="6:10" x14ac:dyDescent="0.25">
      <c r="F10393" s="18"/>
      <c r="G10393" s="18"/>
      <c r="H10393" s="252"/>
      <c r="I10393" s="18"/>
      <c r="J10393" s="18"/>
    </row>
    <row r="10394" spans="6:10" x14ac:dyDescent="0.25">
      <c r="F10394" s="18"/>
      <c r="G10394" s="18"/>
      <c r="H10394" s="252"/>
      <c r="I10394" s="18"/>
      <c r="J10394" s="18"/>
    </row>
    <row r="10395" spans="6:10" x14ac:dyDescent="0.25">
      <c r="F10395" s="18"/>
      <c r="G10395" s="18"/>
      <c r="H10395" s="252"/>
      <c r="I10395" s="18"/>
      <c r="J10395" s="18"/>
    </row>
    <row r="10396" spans="6:10" x14ac:dyDescent="0.25">
      <c r="F10396" s="18"/>
      <c r="G10396" s="18"/>
      <c r="H10396" s="252"/>
      <c r="I10396" s="18"/>
      <c r="J10396" s="18"/>
    </row>
    <row r="10397" spans="6:10" x14ac:dyDescent="0.25">
      <c r="F10397" s="18"/>
      <c r="G10397" s="18"/>
      <c r="H10397" s="252"/>
      <c r="I10397" s="18"/>
      <c r="J10397" s="18"/>
    </row>
    <row r="10398" spans="6:10" x14ac:dyDescent="0.25">
      <c r="F10398" s="18"/>
      <c r="G10398" s="18"/>
      <c r="H10398" s="252"/>
      <c r="I10398" s="18"/>
      <c r="J10398" s="18"/>
    </row>
    <row r="10399" spans="6:10" x14ac:dyDescent="0.25">
      <c r="F10399" s="18"/>
      <c r="G10399" s="18"/>
      <c r="H10399" s="252"/>
      <c r="I10399" s="18"/>
      <c r="J10399" s="18"/>
    </row>
    <row r="10400" spans="6:10" x14ac:dyDescent="0.25">
      <c r="F10400" s="18"/>
      <c r="G10400" s="18"/>
      <c r="H10400" s="252"/>
      <c r="I10400" s="18"/>
      <c r="J10400" s="18"/>
    </row>
    <row r="10401" spans="6:10" x14ac:dyDescent="0.25">
      <c r="F10401" s="18"/>
      <c r="G10401" s="18"/>
      <c r="H10401" s="252"/>
      <c r="I10401" s="18"/>
      <c r="J10401" s="18"/>
    </row>
    <row r="10402" spans="6:10" x14ac:dyDescent="0.25">
      <c r="F10402" s="18"/>
      <c r="G10402" s="18"/>
      <c r="H10402" s="252"/>
      <c r="I10402" s="18"/>
      <c r="J10402" s="18"/>
    </row>
    <row r="10403" spans="6:10" x14ac:dyDescent="0.25">
      <c r="F10403" s="18"/>
      <c r="G10403" s="18"/>
      <c r="H10403" s="252"/>
      <c r="I10403" s="18"/>
      <c r="J10403" s="18"/>
    </row>
    <row r="10404" spans="6:10" x14ac:dyDescent="0.25">
      <c r="F10404" s="18"/>
      <c r="G10404" s="18"/>
      <c r="H10404" s="252"/>
      <c r="I10404" s="18"/>
      <c r="J10404" s="18"/>
    </row>
    <row r="10405" spans="6:10" x14ac:dyDescent="0.25">
      <c r="F10405" s="18"/>
      <c r="G10405" s="18"/>
      <c r="H10405" s="252"/>
      <c r="I10405" s="18"/>
      <c r="J10405" s="18"/>
    </row>
    <row r="10406" spans="6:10" x14ac:dyDescent="0.25">
      <c r="F10406" s="18"/>
      <c r="G10406" s="18"/>
      <c r="H10406" s="252"/>
      <c r="I10406" s="18"/>
      <c r="J10406" s="18"/>
    </row>
    <row r="10407" spans="6:10" x14ac:dyDescent="0.25">
      <c r="F10407" s="18"/>
      <c r="G10407" s="18"/>
      <c r="H10407" s="252"/>
      <c r="I10407" s="18"/>
      <c r="J10407" s="18"/>
    </row>
    <row r="10408" spans="6:10" x14ac:dyDescent="0.25">
      <c r="F10408" s="18"/>
      <c r="G10408" s="18"/>
      <c r="H10408" s="252"/>
      <c r="I10408" s="18"/>
      <c r="J10408" s="18"/>
    </row>
    <row r="10409" spans="6:10" x14ac:dyDescent="0.25">
      <c r="F10409" s="18"/>
      <c r="G10409" s="18"/>
      <c r="H10409" s="252"/>
      <c r="I10409" s="18"/>
      <c r="J10409" s="18"/>
    </row>
    <row r="10410" spans="6:10" x14ac:dyDescent="0.25">
      <c r="F10410" s="18"/>
      <c r="G10410" s="18"/>
      <c r="H10410" s="252"/>
      <c r="I10410" s="18"/>
      <c r="J10410" s="18"/>
    </row>
    <row r="10411" spans="6:10" x14ac:dyDescent="0.25">
      <c r="F10411" s="18"/>
      <c r="G10411" s="18"/>
      <c r="H10411" s="252"/>
      <c r="I10411" s="18"/>
      <c r="J10411" s="18"/>
    </row>
    <row r="10412" spans="6:10" x14ac:dyDescent="0.25">
      <c r="F10412" s="18"/>
      <c r="G10412" s="18"/>
      <c r="H10412" s="252"/>
      <c r="I10412" s="18"/>
      <c r="J10412" s="18"/>
    </row>
    <row r="10413" spans="6:10" x14ac:dyDescent="0.25">
      <c r="F10413" s="18"/>
      <c r="G10413" s="18"/>
      <c r="H10413" s="252"/>
      <c r="I10413" s="18"/>
      <c r="J10413" s="18"/>
    </row>
    <row r="10414" spans="6:10" x14ac:dyDescent="0.25">
      <c r="F10414" s="18"/>
      <c r="G10414" s="18"/>
      <c r="H10414" s="252"/>
      <c r="I10414" s="18"/>
      <c r="J10414" s="18"/>
    </row>
    <row r="10415" spans="6:10" x14ac:dyDescent="0.25">
      <c r="F10415" s="18"/>
      <c r="G10415" s="18"/>
      <c r="H10415" s="252"/>
      <c r="I10415" s="18"/>
      <c r="J10415" s="18"/>
    </row>
    <row r="10416" spans="6:10" x14ac:dyDescent="0.25">
      <c r="F10416" s="18"/>
      <c r="G10416" s="18"/>
      <c r="H10416" s="252"/>
      <c r="I10416" s="18"/>
      <c r="J10416" s="18"/>
    </row>
    <row r="10417" spans="6:10" x14ac:dyDescent="0.25">
      <c r="F10417" s="18"/>
      <c r="G10417" s="18"/>
      <c r="H10417" s="252"/>
      <c r="I10417" s="18"/>
      <c r="J10417" s="18"/>
    </row>
    <row r="10418" spans="6:10" x14ac:dyDescent="0.25">
      <c r="F10418" s="18"/>
      <c r="G10418" s="18"/>
      <c r="H10418" s="252"/>
      <c r="I10418" s="18"/>
      <c r="J10418" s="18"/>
    </row>
    <row r="10419" spans="6:10" x14ac:dyDescent="0.25">
      <c r="F10419" s="18"/>
      <c r="G10419" s="18"/>
      <c r="H10419" s="252"/>
      <c r="I10419" s="18"/>
      <c r="J10419" s="18"/>
    </row>
    <row r="10420" spans="6:10" x14ac:dyDescent="0.25">
      <c r="F10420" s="18"/>
      <c r="G10420" s="18"/>
      <c r="H10420" s="252"/>
      <c r="I10420" s="18"/>
      <c r="J10420" s="18"/>
    </row>
    <row r="10421" spans="6:10" x14ac:dyDescent="0.25">
      <c r="F10421" s="18"/>
      <c r="G10421" s="18"/>
      <c r="H10421" s="252"/>
      <c r="I10421" s="18"/>
      <c r="J10421" s="18"/>
    </row>
    <row r="10422" spans="6:10" x14ac:dyDescent="0.25">
      <c r="F10422" s="18"/>
      <c r="G10422" s="18"/>
      <c r="H10422" s="252"/>
      <c r="I10422" s="18"/>
      <c r="J10422" s="18"/>
    </row>
    <row r="10423" spans="6:10" x14ac:dyDescent="0.25">
      <c r="F10423" s="18"/>
      <c r="G10423" s="18"/>
      <c r="H10423" s="252"/>
      <c r="I10423" s="18"/>
      <c r="J10423" s="18"/>
    </row>
    <row r="10424" spans="6:10" x14ac:dyDescent="0.25">
      <c r="F10424" s="18"/>
      <c r="G10424" s="18"/>
      <c r="H10424" s="252"/>
      <c r="I10424" s="18"/>
      <c r="J10424" s="18"/>
    </row>
    <row r="10425" spans="6:10" x14ac:dyDescent="0.25">
      <c r="F10425" s="18"/>
      <c r="G10425" s="18"/>
      <c r="H10425" s="252"/>
      <c r="I10425" s="18"/>
      <c r="J10425" s="18"/>
    </row>
    <row r="10426" spans="6:10" x14ac:dyDescent="0.25">
      <c r="F10426" s="18"/>
      <c r="G10426" s="18"/>
      <c r="H10426" s="252"/>
      <c r="I10426" s="18"/>
      <c r="J10426" s="18"/>
    </row>
    <row r="10427" spans="6:10" x14ac:dyDescent="0.25">
      <c r="F10427" s="18"/>
      <c r="G10427" s="18"/>
      <c r="H10427" s="252"/>
      <c r="I10427" s="18"/>
      <c r="J10427" s="18"/>
    </row>
    <row r="10428" spans="6:10" x14ac:dyDescent="0.25">
      <c r="F10428" s="18"/>
      <c r="G10428" s="18"/>
      <c r="H10428" s="252"/>
      <c r="I10428" s="18"/>
      <c r="J10428" s="18"/>
    </row>
    <row r="10429" spans="6:10" x14ac:dyDescent="0.25">
      <c r="F10429" s="18"/>
      <c r="G10429" s="18"/>
      <c r="H10429" s="252"/>
      <c r="I10429" s="18"/>
      <c r="J10429" s="18"/>
    </row>
    <row r="10430" spans="6:10" x14ac:dyDescent="0.25">
      <c r="F10430" s="18"/>
      <c r="G10430" s="18"/>
      <c r="H10430" s="252"/>
      <c r="I10430" s="18"/>
      <c r="J10430" s="18"/>
    </row>
    <row r="10431" spans="6:10" x14ac:dyDescent="0.25">
      <c r="F10431" s="18"/>
      <c r="G10431" s="18"/>
      <c r="H10431" s="252"/>
      <c r="I10431" s="18"/>
      <c r="J10431" s="18"/>
    </row>
    <row r="10432" spans="6:10" x14ac:dyDescent="0.25">
      <c r="F10432" s="18"/>
      <c r="G10432" s="18"/>
      <c r="H10432" s="252"/>
      <c r="I10432" s="18"/>
      <c r="J10432" s="18"/>
    </row>
    <row r="10433" spans="6:10" x14ac:dyDescent="0.25">
      <c r="F10433" s="18"/>
      <c r="G10433" s="18"/>
      <c r="H10433" s="252"/>
      <c r="I10433" s="18"/>
      <c r="J10433" s="18"/>
    </row>
    <row r="10434" spans="6:10" x14ac:dyDescent="0.25">
      <c r="F10434" s="18"/>
      <c r="G10434" s="18"/>
      <c r="H10434" s="252"/>
      <c r="I10434" s="18"/>
      <c r="J10434" s="18"/>
    </row>
    <row r="10435" spans="6:10" x14ac:dyDescent="0.25">
      <c r="F10435" s="18"/>
      <c r="G10435" s="18"/>
      <c r="H10435" s="252"/>
      <c r="I10435" s="18"/>
      <c r="J10435" s="18"/>
    </row>
    <row r="10436" spans="6:10" x14ac:dyDescent="0.25">
      <c r="F10436" s="18"/>
      <c r="G10436" s="18"/>
      <c r="H10436" s="252"/>
      <c r="I10436" s="18"/>
      <c r="J10436" s="18"/>
    </row>
    <row r="10437" spans="6:10" x14ac:dyDescent="0.25">
      <c r="F10437" s="18"/>
      <c r="G10437" s="18"/>
      <c r="H10437" s="252"/>
      <c r="I10437" s="18"/>
      <c r="J10437" s="18"/>
    </row>
    <row r="10438" spans="6:10" x14ac:dyDescent="0.25">
      <c r="F10438" s="18"/>
      <c r="G10438" s="18"/>
      <c r="H10438" s="252"/>
      <c r="I10438" s="18"/>
      <c r="J10438" s="18"/>
    </row>
    <row r="10439" spans="6:10" x14ac:dyDescent="0.25">
      <c r="F10439" s="18"/>
      <c r="G10439" s="18"/>
      <c r="H10439" s="252"/>
      <c r="I10439" s="18"/>
      <c r="J10439" s="18"/>
    </row>
    <row r="10440" spans="6:10" x14ac:dyDescent="0.25">
      <c r="F10440" s="18"/>
      <c r="G10440" s="18"/>
      <c r="H10440" s="252"/>
      <c r="I10440" s="18"/>
      <c r="J10440" s="18"/>
    </row>
    <row r="10441" spans="6:10" x14ac:dyDescent="0.25">
      <c r="F10441" s="18"/>
      <c r="G10441" s="18"/>
      <c r="H10441" s="252"/>
      <c r="I10441" s="18"/>
      <c r="J10441" s="18"/>
    </row>
    <row r="10442" spans="6:10" x14ac:dyDescent="0.25">
      <c r="F10442" s="18"/>
      <c r="G10442" s="18"/>
      <c r="H10442" s="252"/>
      <c r="I10442" s="18"/>
      <c r="J10442" s="18"/>
    </row>
    <row r="10443" spans="6:10" x14ac:dyDescent="0.25">
      <c r="F10443" s="18"/>
      <c r="G10443" s="18"/>
      <c r="H10443" s="252"/>
      <c r="I10443" s="18"/>
      <c r="J10443" s="18"/>
    </row>
    <row r="10444" spans="6:10" x14ac:dyDescent="0.25">
      <c r="F10444" s="18"/>
      <c r="G10444" s="18"/>
      <c r="H10444" s="252"/>
      <c r="I10444" s="18"/>
      <c r="J10444" s="18"/>
    </row>
    <row r="10445" spans="6:10" x14ac:dyDescent="0.25">
      <c r="F10445" s="18"/>
      <c r="G10445" s="18"/>
      <c r="H10445" s="252"/>
      <c r="I10445" s="18"/>
      <c r="J10445" s="18"/>
    </row>
    <row r="10446" spans="6:10" x14ac:dyDescent="0.25">
      <c r="F10446" s="18"/>
      <c r="G10446" s="18"/>
      <c r="H10446" s="252"/>
      <c r="I10446" s="18"/>
      <c r="J10446" s="18"/>
    </row>
    <row r="10447" spans="6:10" x14ac:dyDescent="0.25">
      <c r="F10447" s="18"/>
      <c r="G10447" s="18"/>
      <c r="H10447" s="252"/>
      <c r="I10447" s="18"/>
      <c r="J10447" s="18"/>
    </row>
    <row r="10448" spans="6:10" x14ac:dyDescent="0.25">
      <c r="F10448" s="18"/>
      <c r="G10448" s="18"/>
      <c r="H10448" s="252"/>
      <c r="I10448" s="18"/>
      <c r="J10448" s="18"/>
    </row>
    <row r="10449" spans="6:10" x14ac:dyDescent="0.25">
      <c r="F10449" s="18"/>
      <c r="G10449" s="18"/>
      <c r="H10449" s="252"/>
      <c r="I10449" s="18"/>
      <c r="J10449" s="18"/>
    </row>
    <row r="10450" spans="6:10" x14ac:dyDescent="0.25">
      <c r="F10450" s="18"/>
      <c r="G10450" s="18"/>
      <c r="H10450" s="252"/>
      <c r="I10450" s="18"/>
      <c r="J10450" s="18"/>
    </row>
    <row r="10451" spans="6:10" x14ac:dyDescent="0.25">
      <c r="F10451" s="18"/>
      <c r="G10451" s="18"/>
      <c r="H10451" s="252"/>
      <c r="I10451" s="18"/>
      <c r="J10451" s="18"/>
    </row>
    <row r="10452" spans="6:10" x14ac:dyDescent="0.25">
      <c r="F10452" s="18"/>
      <c r="G10452" s="18"/>
      <c r="H10452" s="252"/>
      <c r="I10452" s="18"/>
      <c r="J10452" s="18"/>
    </row>
    <row r="10453" spans="6:10" x14ac:dyDescent="0.25">
      <c r="F10453" s="18"/>
      <c r="G10453" s="18"/>
      <c r="H10453" s="252"/>
      <c r="I10453" s="18"/>
      <c r="J10453" s="18"/>
    </row>
    <row r="10454" spans="6:10" x14ac:dyDescent="0.25">
      <c r="F10454" s="18"/>
      <c r="G10454" s="18"/>
      <c r="H10454" s="252"/>
      <c r="I10454" s="18"/>
      <c r="J10454" s="18"/>
    </row>
    <row r="10455" spans="6:10" x14ac:dyDescent="0.25">
      <c r="F10455" s="18"/>
      <c r="G10455" s="18"/>
      <c r="H10455" s="252"/>
      <c r="I10455" s="18"/>
      <c r="J10455" s="18"/>
    </row>
    <row r="10456" spans="6:10" x14ac:dyDescent="0.25">
      <c r="F10456" s="18"/>
      <c r="G10456" s="18"/>
      <c r="H10456" s="252"/>
      <c r="I10456" s="18"/>
      <c r="J10456" s="18"/>
    </row>
    <row r="10457" spans="6:10" x14ac:dyDescent="0.25">
      <c r="F10457" s="18"/>
      <c r="G10457" s="18"/>
      <c r="H10457" s="252"/>
      <c r="I10457" s="18"/>
      <c r="J10457" s="18"/>
    </row>
    <row r="10458" spans="6:10" x14ac:dyDescent="0.25">
      <c r="F10458" s="18"/>
      <c r="G10458" s="18"/>
      <c r="H10458" s="252"/>
      <c r="I10458" s="18"/>
      <c r="J10458" s="18"/>
    </row>
    <row r="10459" spans="6:10" x14ac:dyDescent="0.25">
      <c r="F10459" s="18"/>
      <c r="G10459" s="18"/>
      <c r="H10459" s="252"/>
      <c r="I10459" s="18"/>
      <c r="J10459" s="18"/>
    </row>
    <row r="10460" spans="6:10" x14ac:dyDescent="0.25">
      <c r="F10460" s="18"/>
      <c r="G10460" s="18"/>
      <c r="H10460" s="252"/>
      <c r="I10460" s="18"/>
      <c r="J10460" s="18"/>
    </row>
    <row r="10461" spans="6:10" x14ac:dyDescent="0.25">
      <c r="F10461" s="18"/>
      <c r="G10461" s="18"/>
      <c r="H10461" s="252"/>
      <c r="I10461" s="18"/>
      <c r="J10461" s="18"/>
    </row>
    <row r="10462" spans="6:10" x14ac:dyDescent="0.25">
      <c r="F10462" s="18"/>
      <c r="G10462" s="18"/>
      <c r="H10462" s="252"/>
      <c r="I10462" s="18"/>
      <c r="J10462" s="18"/>
    </row>
    <row r="10463" spans="6:10" x14ac:dyDescent="0.25">
      <c r="F10463" s="18"/>
      <c r="G10463" s="18"/>
      <c r="H10463" s="252"/>
      <c r="I10463" s="18"/>
      <c r="J10463" s="18"/>
    </row>
    <row r="10464" spans="6:10" x14ac:dyDescent="0.25">
      <c r="F10464" s="18"/>
      <c r="G10464" s="18"/>
      <c r="H10464" s="252"/>
      <c r="I10464" s="18"/>
      <c r="J10464" s="18"/>
    </row>
    <row r="10465" spans="6:10" x14ac:dyDescent="0.25">
      <c r="F10465" s="18"/>
      <c r="G10465" s="18"/>
      <c r="H10465" s="252"/>
      <c r="I10465" s="18"/>
      <c r="J10465" s="18"/>
    </row>
    <row r="10466" spans="6:10" x14ac:dyDescent="0.25">
      <c r="F10466" s="18"/>
      <c r="G10466" s="18"/>
      <c r="H10466" s="252"/>
      <c r="I10466" s="18"/>
      <c r="J10466" s="18"/>
    </row>
    <row r="10467" spans="6:10" x14ac:dyDescent="0.25">
      <c r="F10467" s="18"/>
      <c r="G10467" s="18"/>
      <c r="H10467" s="252"/>
      <c r="I10467" s="18"/>
      <c r="J10467" s="18"/>
    </row>
    <row r="10468" spans="6:10" x14ac:dyDescent="0.25">
      <c r="F10468" s="18"/>
      <c r="G10468" s="18"/>
      <c r="H10468" s="252"/>
      <c r="I10468" s="18"/>
      <c r="J10468" s="18"/>
    </row>
    <row r="10469" spans="6:10" x14ac:dyDescent="0.25">
      <c r="F10469" s="18"/>
      <c r="G10469" s="18"/>
      <c r="H10469" s="252"/>
      <c r="I10469" s="18"/>
      <c r="J10469" s="18"/>
    </row>
    <row r="10470" spans="6:10" x14ac:dyDescent="0.25">
      <c r="F10470" s="18"/>
      <c r="G10470" s="18"/>
      <c r="H10470" s="252"/>
      <c r="I10470" s="18"/>
      <c r="J10470" s="18"/>
    </row>
    <row r="10471" spans="6:10" x14ac:dyDescent="0.25">
      <c r="F10471" s="18"/>
      <c r="G10471" s="18"/>
      <c r="H10471" s="252"/>
      <c r="I10471" s="18"/>
      <c r="J10471" s="18"/>
    </row>
    <row r="10472" spans="6:10" x14ac:dyDescent="0.25">
      <c r="F10472" s="18"/>
      <c r="G10472" s="18"/>
      <c r="H10472" s="252"/>
      <c r="I10472" s="18"/>
      <c r="J10472" s="18"/>
    </row>
    <row r="10473" spans="6:10" x14ac:dyDescent="0.25">
      <c r="F10473" s="18"/>
      <c r="G10473" s="18"/>
      <c r="H10473" s="252"/>
      <c r="I10473" s="18"/>
      <c r="J10473" s="18"/>
    </row>
    <row r="10474" spans="6:10" x14ac:dyDescent="0.25">
      <c r="F10474" s="18"/>
      <c r="G10474" s="18"/>
      <c r="H10474" s="252"/>
      <c r="I10474" s="18"/>
      <c r="J10474" s="18"/>
    </row>
    <row r="10475" spans="6:10" x14ac:dyDescent="0.25">
      <c r="F10475" s="18"/>
      <c r="G10475" s="18"/>
      <c r="H10475" s="252"/>
      <c r="I10475" s="18"/>
      <c r="J10475" s="18"/>
    </row>
    <row r="10476" spans="6:10" x14ac:dyDescent="0.25">
      <c r="F10476" s="18"/>
      <c r="G10476" s="18"/>
      <c r="H10476" s="252"/>
      <c r="I10476" s="18"/>
      <c r="J10476" s="18"/>
    </row>
    <row r="10477" spans="6:10" x14ac:dyDescent="0.25">
      <c r="F10477" s="18"/>
      <c r="G10477" s="18"/>
      <c r="H10477" s="252"/>
      <c r="I10477" s="18"/>
      <c r="J10477" s="18"/>
    </row>
    <row r="10478" spans="6:10" x14ac:dyDescent="0.25">
      <c r="F10478" s="18"/>
      <c r="G10478" s="18"/>
      <c r="H10478" s="252"/>
      <c r="I10478" s="18"/>
      <c r="J10478" s="18"/>
    </row>
    <row r="10479" spans="6:10" x14ac:dyDescent="0.25">
      <c r="F10479" s="18"/>
      <c r="G10479" s="18"/>
      <c r="H10479" s="252"/>
      <c r="I10479" s="18"/>
      <c r="J10479" s="18"/>
    </row>
    <row r="10480" spans="6:10" x14ac:dyDescent="0.25">
      <c r="F10480" s="18"/>
      <c r="G10480" s="18"/>
      <c r="H10480" s="252"/>
      <c r="I10480" s="18"/>
      <c r="J10480" s="18"/>
    </row>
    <row r="10481" spans="6:10" x14ac:dyDescent="0.25">
      <c r="F10481" s="18"/>
      <c r="G10481" s="18"/>
      <c r="H10481" s="252"/>
      <c r="I10481" s="18"/>
      <c r="J10481" s="18"/>
    </row>
    <row r="10482" spans="6:10" x14ac:dyDescent="0.25">
      <c r="F10482" s="18"/>
      <c r="G10482" s="18"/>
      <c r="H10482" s="252"/>
      <c r="I10482" s="18"/>
      <c r="J10482" s="18"/>
    </row>
    <row r="10483" spans="6:10" x14ac:dyDescent="0.25">
      <c r="F10483" s="18"/>
      <c r="G10483" s="18"/>
      <c r="H10483" s="252"/>
      <c r="I10483" s="18"/>
      <c r="J10483" s="18"/>
    </row>
    <row r="10484" spans="6:10" x14ac:dyDescent="0.25">
      <c r="F10484" s="18"/>
      <c r="G10484" s="18"/>
      <c r="H10484" s="252"/>
      <c r="I10484" s="18"/>
      <c r="J10484" s="18"/>
    </row>
    <row r="10485" spans="6:10" x14ac:dyDescent="0.25">
      <c r="F10485" s="18"/>
      <c r="G10485" s="18"/>
      <c r="H10485" s="252"/>
      <c r="I10485" s="18"/>
      <c r="J10485" s="18"/>
    </row>
    <row r="10486" spans="6:10" x14ac:dyDescent="0.25">
      <c r="F10486" s="18"/>
      <c r="G10486" s="18"/>
      <c r="H10486" s="252"/>
      <c r="I10486" s="18"/>
      <c r="J10486" s="18"/>
    </row>
    <row r="10487" spans="6:10" x14ac:dyDescent="0.25">
      <c r="F10487" s="18"/>
      <c r="G10487" s="18"/>
      <c r="H10487" s="252"/>
      <c r="I10487" s="18"/>
      <c r="J10487" s="18"/>
    </row>
    <row r="10488" spans="6:10" x14ac:dyDescent="0.25">
      <c r="F10488" s="18"/>
      <c r="G10488" s="18"/>
      <c r="H10488" s="252"/>
      <c r="I10488" s="18"/>
      <c r="J10488" s="18"/>
    </row>
    <row r="10489" spans="6:10" x14ac:dyDescent="0.25">
      <c r="F10489" s="18"/>
      <c r="G10489" s="18"/>
      <c r="H10489" s="252"/>
      <c r="I10489" s="18"/>
      <c r="J10489" s="18"/>
    </row>
    <row r="10490" spans="6:10" x14ac:dyDescent="0.25">
      <c r="F10490" s="18"/>
      <c r="G10490" s="18"/>
      <c r="H10490" s="252"/>
      <c r="I10490" s="18"/>
      <c r="J10490" s="18"/>
    </row>
    <row r="10491" spans="6:10" x14ac:dyDescent="0.25">
      <c r="F10491" s="18"/>
      <c r="G10491" s="18"/>
      <c r="H10491" s="252"/>
      <c r="I10491" s="18"/>
      <c r="J10491" s="18"/>
    </row>
    <row r="10492" spans="6:10" x14ac:dyDescent="0.25">
      <c r="F10492" s="18"/>
      <c r="G10492" s="18"/>
      <c r="H10492" s="252"/>
      <c r="I10492" s="18"/>
      <c r="J10492" s="18"/>
    </row>
    <row r="10493" spans="6:10" x14ac:dyDescent="0.25">
      <c r="F10493" s="18"/>
      <c r="G10493" s="18"/>
      <c r="H10493" s="252"/>
      <c r="I10493" s="18"/>
      <c r="J10493" s="18"/>
    </row>
    <row r="10494" spans="6:10" x14ac:dyDescent="0.25">
      <c r="F10494" s="18"/>
      <c r="G10494" s="18"/>
      <c r="H10494" s="252"/>
      <c r="I10494" s="18"/>
      <c r="J10494" s="18"/>
    </row>
    <row r="10495" spans="6:10" x14ac:dyDescent="0.25">
      <c r="F10495" s="18"/>
      <c r="G10495" s="18"/>
      <c r="H10495" s="252"/>
      <c r="I10495" s="18"/>
      <c r="J10495" s="18"/>
    </row>
    <row r="10496" spans="6:10" x14ac:dyDescent="0.25">
      <c r="F10496" s="18"/>
      <c r="G10496" s="18"/>
      <c r="H10496" s="252"/>
      <c r="I10496" s="18"/>
      <c r="J10496" s="18"/>
    </row>
    <row r="10497" spans="6:10" x14ac:dyDescent="0.25">
      <c r="F10497" s="18"/>
      <c r="G10497" s="18"/>
      <c r="H10497" s="252"/>
      <c r="I10497" s="18"/>
      <c r="J10497" s="18"/>
    </row>
    <row r="10498" spans="6:10" x14ac:dyDescent="0.25">
      <c r="F10498" s="18"/>
      <c r="G10498" s="18"/>
      <c r="H10498" s="252"/>
      <c r="I10498" s="18"/>
      <c r="J10498" s="18"/>
    </row>
    <row r="10499" spans="6:10" x14ac:dyDescent="0.25">
      <c r="F10499" s="18"/>
      <c r="G10499" s="18"/>
      <c r="H10499" s="252"/>
      <c r="I10499" s="18"/>
      <c r="J10499" s="18"/>
    </row>
    <row r="10500" spans="6:10" x14ac:dyDescent="0.25">
      <c r="F10500" s="18"/>
      <c r="G10500" s="18"/>
      <c r="H10500" s="252"/>
      <c r="I10500" s="18"/>
      <c r="J10500" s="18"/>
    </row>
    <row r="10501" spans="6:10" x14ac:dyDescent="0.25">
      <c r="F10501" s="18"/>
      <c r="G10501" s="18"/>
      <c r="H10501" s="252"/>
      <c r="I10501" s="18"/>
      <c r="J10501" s="18"/>
    </row>
    <row r="10502" spans="6:10" x14ac:dyDescent="0.25">
      <c r="F10502" s="18"/>
      <c r="G10502" s="18"/>
      <c r="H10502" s="252"/>
      <c r="I10502" s="18"/>
      <c r="J10502" s="18"/>
    </row>
    <row r="10503" spans="6:10" x14ac:dyDescent="0.25">
      <c r="F10503" s="18"/>
      <c r="G10503" s="18"/>
      <c r="H10503" s="252"/>
      <c r="I10503" s="18"/>
      <c r="J10503" s="18"/>
    </row>
    <row r="10504" spans="6:10" x14ac:dyDescent="0.25">
      <c r="F10504" s="18"/>
      <c r="G10504" s="18"/>
      <c r="H10504" s="252"/>
      <c r="I10504" s="18"/>
      <c r="J10504" s="18"/>
    </row>
    <row r="10505" spans="6:10" x14ac:dyDescent="0.25">
      <c r="F10505" s="18"/>
      <c r="G10505" s="18"/>
      <c r="H10505" s="252"/>
      <c r="I10505" s="18"/>
      <c r="J10505" s="18"/>
    </row>
    <row r="10506" spans="6:10" x14ac:dyDescent="0.25">
      <c r="F10506" s="18"/>
      <c r="G10506" s="18"/>
      <c r="H10506" s="252"/>
      <c r="I10506" s="18"/>
      <c r="J10506" s="18"/>
    </row>
    <row r="10507" spans="6:10" x14ac:dyDescent="0.25">
      <c r="F10507" s="18"/>
      <c r="G10507" s="18"/>
      <c r="H10507" s="252"/>
      <c r="I10507" s="18"/>
      <c r="J10507" s="18"/>
    </row>
    <row r="10508" spans="6:10" x14ac:dyDescent="0.25">
      <c r="F10508" s="18"/>
      <c r="G10508" s="18"/>
      <c r="H10508" s="252"/>
      <c r="I10508" s="18"/>
      <c r="J10508" s="18"/>
    </row>
    <row r="10509" spans="6:10" x14ac:dyDescent="0.25">
      <c r="F10509" s="18"/>
      <c r="G10509" s="18"/>
      <c r="H10509" s="252"/>
      <c r="I10509" s="18"/>
      <c r="J10509" s="18"/>
    </row>
    <row r="10510" spans="6:10" x14ac:dyDescent="0.25">
      <c r="F10510" s="18"/>
      <c r="G10510" s="18"/>
      <c r="H10510" s="252"/>
      <c r="I10510" s="18"/>
      <c r="J10510" s="18"/>
    </row>
    <row r="10511" spans="6:10" x14ac:dyDescent="0.25">
      <c r="F10511" s="18"/>
      <c r="G10511" s="18"/>
      <c r="H10511" s="252"/>
      <c r="I10511" s="18"/>
      <c r="J10511" s="18"/>
    </row>
    <row r="10512" spans="6:10" x14ac:dyDescent="0.25">
      <c r="F10512" s="18"/>
      <c r="G10512" s="18"/>
      <c r="H10512" s="252"/>
      <c r="I10512" s="18"/>
      <c r="J10512" s="18"/>
    </row>
    <row r="10513" spans="6:10" x14ac:dyDescent="0.25">
      <c r="F10513" s="18"/>
      <c r="G10513" s="18"/>
      <c r="H10513" s="252"/>
      <c r="I10513" s="18"/>
      <c r="J10513" s="18"/>
    </row>
    <row r="10514" spans="6:10" x14ac:dyDescent="0.25">
      <c r="F10514" s="18"/>
      <c r="G10514" s="18"/>
      <c r="H10514" s="252"/>
      <c r="I10514" s="18"/>
      <c r="J10514" s="18"/>
    </row>
    <row r="10515" spans="6:10" x14ac:dyDescent="0.25">
      <c r="F10515" s="18"/>
      <c r="G10515" s="18"/>
      <c r="H10515" s="252"/>
      <c r="I10515" s="18"/>
      <c r="J10515" s="18"/>
    </row>
    <row r="10516" spans="6:10" x14ac:dyDescent="0.25">
      <c r="F10516" s="18"/>
      <c r="G10516" s="18"/>
      <c r="H10516" s="252"/>
      <c r="I10516" s="18"/>
      <c r="J10516" s="18"/>
    </row>
    <row r="10517" spans="6:10" x14ac:dyDescent="0.25">
      <c r="F10517" s="18"/>
      <c r="G10517" s="18"/>
      <c r="H10517" s="252"/>
      <c r="I10517" s="18"/>
      <c r="J10517" s="18"/>
    </row>
    <row r="10518" spans="6:10" x14ac:dyDescent="0.25">
      <c r="F10518" s="18"/>
      <c r="G10518" s="18"/>
      <c r="H10518" s="252"/>
      <c r="I10518" s="18"/>
      <c r="J10518" s="18"/>
    </row>
    <row r="10519" spans="6:10" x14ac:dyDescent="0.25">
      <c r="F10519" s="18"/>
      <c r="G10519" s="18"/>
      <c r="H10519" s="252"/>
      <c r="I10519" s="18"/>
      <c r="J10519" s="18"/>
    </row>
    <row r="10520" spans="6:10" x14ac:dyDescent="0.25">
      <c r="F10520" s="18"/>
      <c r="G10520" s="18"/>
      <c r="H10520" s="252"/>
      <c r="I10520" s="18"/>
      <c r="J10520" s="18"/>
    </row>
    <row r="10521" spans="6:10" x14ac:dyDescent="0.25">
      <c r="F10521" s="18"/>
      <c r="G10521" s="18"/>
      <c r="H10521" s="252"/>
      <c r="I10521" s="18"/>
      <c r="J10521" s="18"/>
    </row>
    <row r="10522" spans="6:10" x14ac:dyDescent="0.25">
      <c r="F10522" s="18"/>
      <c r="G10522" s="18"/>
      <c r="H10522" s="252"/>
      <c r="I10522" s="18"/>
      <c r="J10522" s="18"/>
    </row>
    <row r="10523" spans="6:10" x14ac:dyDescent="0.25">
      <c r="F10523" s="18"/>
      <c r="G10523" s="18"/>
      <c r="H10523" s="252"/>
      <c r="I10523" s="18"/>
      <c r="J10523" s="18"/>
    </row>
    <row r="10524" spans="6:10" x14ac:dyDescent="0.25">
      <c r="F10524" s="18"/>
      <c r="G10524" s="18"/>
      <c r="H10524" s="252"/>
      <c r="I10524" s="18"/>
      <c r="J10524" s="18"/>
    </row>
    <row r="10525" spans="6:10" x14ac:dyDescent="0.25">
      <c r="F10525" s="18"/>
      <c r="G10525" s="18"/>
      <c r="H10525" s="252"/>
      <c r="I10525" s="18"/>
      <c r="J10525" s="18"/>
    </row>
    <row r="10526" spans="6:10" x14ac:dyDescent="0.25">
      <c r="F10526" s="18"/>
      <c r="G10526" s="18"/>
      <c r="H10526" s="252"/>
      <c r="I10526" s="18"/>
      <c r="J10526" s="18"/>
    </row>
    <row r="10527" spans="6:10" x14ac:dyDescent="0.25">
      <c r="F10527" s="18"/>
      <c r="G10527" s="18"/>
      <c r="H10527" s="252"/>
      <c r="I10527" s="18"/>
      <c r="J10527" s="18"/>
    </row>
    <row r="10528" spans="6:10" x14ac:dyDescent="0.25">
      <c r="F10528" s="18"/>
      <c r="G10528" s="18"/>
      <c r="H10528" s="252"/>
      <c r="I10528" s="18"/>
      <c r="J10528" s="18"/>
    </row>
    <row r="10529" spans="6:10" x14ac:dyDescent="0.25">
      <c r="F10529" s="18"/>
      <c r="G10529" s="18"/>
      <c r="H10529" s="252"/>
      <c r="I10529" s="18"/>
      <c r="J10529" s="18"/>
    </row>
    <row r="10530" spans="6:10" x14ac:dyDescent="0.25">
      <c r="F10530" s="18"/>
      <c r="G10530" s="18"/>
      <c r="H10530" s="252"/>
      <c r="I10530" s="18"/>
      <c r="J10530" s="18"/>
    </row>
    <row r="10531" spans="6:10" x14ac:dyDescent="0.25">
      <c r="F10531" s="18"/>
      <c r="G10531" s="18"/>
      <c r="H10531" s="252"/>
      <c r="I10531" s="18"/>
      <c r="J10531" s="18"/>
    </row>
    <row r="10532" spans="6:10" x14ac:dyDescent="0.25">
      <c r="F10532" s="18"/>
      <c r="G10532" s="18"/>
      <c r="H10532" s="252"/>
      <c r="I10532" s="18"/>
      <c r="J10532" s="18"/>
    </row>
    <row r="10533" spans="6:10" x14ac:dyDescent="0.25">
      <c r="F10533" s="18"/>
      <c r="G10533" s="18"/>
      <c r="H10533" s="252"/>
      <c r="I10533" s="18"/>
      <c r="J10533" s="18"/>
    </row>
    <row r="10534" spans="6:10" x14ac:dyDescent="0.25">
      <c r="F10534" s="18"/>
      <c r="G10534" s="18"/>
      <c r="H10534" s="252"/>
      <c r="I10534" s="18"/>
      <c r="J10534" s="18"/>
    </row>
    <row r="10535" spans="6:10" x14ac:dyDescent="0.25">
      <c r="F10535" s="18"/>
      <c r="G10535" s="18"/>
      <c r="H10535" s="252"/>
      <c r="I10535" s="18"/>
      <c r="J10535" s="18"/>
    </row>
    <row r="10536" spans="6:10" x14ac:dyDescent="0.25">
      <c r="F10536" s="18"/>
      <c r="G10536" s="18"/>
      <c r="H10536" s="252"/>
      <c r="I10536" s="18"/>
      <c r="J10536" s="18"/>
    </row>
    <row r="10537" spans="6:10" x14ac:dyDescent="0.25">
      <c r="F10537" s="18"/>
      <c r="G10537" s="18"/>
      <c r="H10537" s="252"/>
      <c r="I10537" s="18"/>
      <c r="J10537" s="18"/>
    </row>
    <row r="10538" spans="6:10" x14ac:dyDescent="0.25">
      <c r="F10538" s="18"/>
      <c r="G10538" s="18"/>
      <c r="H10538" s="252"/>
      <c r="I10538" s="18"/>
      <c r="J10538" s="18"/>
    </row>
    <row r="10539" spans="6:10" x14ac:dyDescent="0.25">
      <c r="F10539" s="18"/>
      <c r="G10539" s="18"/>
      <c r="H10539" s="252"/>
      <c r="I10539" s="18"/>
      <c r="J10539" s="18"/>
    </row>
    <row r="10540" spans="6:10" x14ac:dyDescent="0.25">
      <c r="F10540" s="18"/>
      <c r="G10540" s="18"/>
      <c r="H10540" s="252"/>
      <c r="I10540" s="18"/>
      <c r="J10540" s="18"/>
    </row>
    <row r="10541" spans="6:10" x14ac:dyDescent="0.25">
      <c r="F10541" s="18"/>
      <c r="G10541" s="18"/>
      <c r="H10541" s="252"/>
      <c r="I10541" s="18"/>
      <c r="J10541" s="18"/>
    </row>
    <row r="10542" spans="6:10" x14ac:dyDescent="0.25">
      <c r="F10542" s="18"/>
      <c r="G10542" s="18"/>
      <c r="H10542" s="252"/>
      <c r="I10542" s="18"/>
      <c r="J10542" s="18"/>
    </row>
    <row r="10543" spans="6:10" x14ac:dyDescent="0.25">
      <c r="F10543" s="18"/>
      <c r="G10543" s="18"/>
      <c r="H10543" s="252"/>
      <c r="I10543" s="18"/>
      <c r="J10543" s="18"/>
    </row>
    <row r="10544" spans="6:10" x14ac:dyDescent="0.25">
      <c r="F10544" s="18"/>
      <c r="G10544" s="18"/>
      <c r="H10544" s="252"/>
      <c r="I10544" s="18"/>
      <c r="J10544" s="18"/>
    </row>
    <row r="10545" spans="6:10" x14ac:dyDescent="0.25">
      <c r="F10545" s="18"/>
      <c r="G10545" s="18"/>
      <c r="H10545" s="252"/>
      <c r="I10545" s="18"/>
      <c r="J10545" s="18"/>
    </row>
    <row r="10546" spans="6:10" x14ac:dyDescent="0.25">
      <c r="F10546" s="18"/>
      <c r="G10546" s="18"/>
      <c r="H10546" s="252"/>
      <c r="I10546" s="18"/>
      <c r="J10546" s="18"/>
    </row>
    <row r="10547" spans="6:10" x14ac:dyDescent="0.25">
      <c r="F10547" s="18"/>
      <c r="G10547" s="18"/>
      <c r="H10547" s="252"/>
      <c r="I10547" s="18"/>
      <c r="J10547" s="18"/>
    </row>
    <row r="10548" spans="6:10" x14ac:dyDescent="0.25">
      <c r="F10548" s="18"/>
      <c r="G10548" s="18"/>
      <c r="H10548" s="252"/>
      <c r="I10548" s="18"/>
      <c r="J10548" s="18"/>
    </row>
    <row r="10549" spans="6:10" x14ac:dyDescent="0.25">
      <c r="F10549" s="18"/>
      <c r="G10549" s="18"/>
      <c r="H10549" s="252"/>
      <c r="I10549" s="18"/>
      <c r="J10549" s="18"/>
    </row>
    <row r="10550" spans="6:10" x14ac:dyDescent="0.25">
      <c r="F10550" s="18"/>
      <c r="G10550" s="18"/>
      <c r="H10550" s="252"/>
      <c r="I10550" s="18"/>
      <c r="J10550" s="18"/>
    </row>
    <row r="10551" spans="6:10" x14ac:dyDescent="0.25">
      <c r="F10551" s="18"/>
      <c r="G10551" s="18"/>
      <c r="H10551" s="252"/>
      <c r="I10551" s="18"/>
      <c r="J10551" s="18"/>
    </row>
    <row r="10552" spans="6:10" x14ac:dyDescent="0.25">
      <c r="F10552" s="18"/>
      <c r="G10552" s="18"/>
      <c r="H10552" s="252"/>
      <c r="I10552" s="18"/>
      <c r="J10552" s="18"/>
    </row>
    <row r="10553" spans="6:10" x14ac:dyDescent="0.25">
      <c r="F10553" s="18"/>
      <c r="G10553" s="18"/>
      <c r="H10553" s="252"/>
      <c r="I10553" s="18"/>
      <c r="J10553" s="18"/>
    </row>
    <row r="10554" spans="6:10" x14ac:dyDescent="0.25">
      <c r="F10554" s="18"/>
      <c r="G10554" s="18"/>
      <c r="H10554" s="252"/>
      <c r="I10554" s="18"/>
      <c r="J10554" s="18"/>
    </row>
    <row r="10555" spans="6:10" x14ac:dyDescent="0.25">
      <c r="F10555" s="18"/>
      <c r="G10555" s="18"/>
      <c r="H10555" s="252"/>
      <c r="I10555" s="18"/>
      <c r="J10555" s="18"/>
    </row>
    <row r="10556" spans="6:10" x14ac:dyDescent="0.25">
      <c r="F10556" s="18"/>
      <c r="G10556" s="18"/>
      <c r="H10556" s="252"/>
      <c r="I10556" s="18"/>
      <c r="J10556" s="18"/>
    </row>
    <row r="10557" spans="6:10" x14ac:dyDescent="0.25">
      <c r="F10557" s="18"/>
      <c r="G10557" s="18"/>
      <c r="H10557" s="252"/>
      <c r="I10557" s="18"/>
      <c r="J10557" s="18"/>
    </row>
    <row r="10558" spans="6:10" x14ac:dyDescent="0.25">
      <c r="F10558" s="18"/>
      <c r="G10558" s="18"/>
      <c r="H10558" s="252"/>
      <c r="I10558" s="18"/>
      <c r="J10558" s="18"/>
    </row>
    <row r="10559" spans="6:10" x14ac:dyDescent="0.25">
      <c r="F10559" s="18"/>
      <c r="G10559" s="18"/>
      <c r="H10559" s="252"/>
      <c r="I10559" s="18"/>
      <c r="J10559" s="18"/>
    </row>
    <row r="10560" spans="6:10" x14ac:dyDescent="0.25">
      <c r="F10560" s="18"/>
      <c r="G10560" s="18"/>
      <c r="H10560" s="252"/>
      <c r="I10560" s="18"/>
      <c r="J10560" s="18"/>
    </row>
    <row r="10561" spans="6:10" x14ac:dyDescent="0.25">
      <c r="F10561" s="18"/>
      <c r="G10561" s="18"/>
      <c r="H10561" s="252"/>
      <c r="I10561" s="18"/>
      <c r="J10561" s="18"/>
    </row>
    <row r="10562" spans="6:10" x14ac:dyDescent="0.25">
      <c r="F10562" s="18"/>
      <c r="G10562" s="18"/>
      <c r="H10562" s="252"/>
      <c r="I10562" s="18"/>
      <c r="J10562" s="18"/>
    </row>
    <row r="10563" spans="6:10" x14ac:dyDescent="0.25">
      <c r="F10563" s="18"/>
      <c r="G10563" s="18"/>
      <c r="H10563" s="252"/>
      <c r="I10563" s="18"/>
      <c r="J10563" s="18"/>
    </row>
    <row r="10564" spans="6:10" x14ac:dyDescent="0.25">
      <c r="F10564" s="18"/>
      <c r="G10564" s="18"/>
      <c r="H10564" s="252"/>
      <c r="I10564" s="18"/>
      <c r="J10564" s="18"/>
    </row>
    <row r="10565" spans="6:10" x14ac:dyDescent="0.25">
      <c r="F10565" s="18"/>
      <c r="G10565" s="18"/>
      <c r="H10565" s="252"/>
      <c r="I10565" s="18"/>
      <c r="J10565" s="18"/>
    </row>
    <row r="10566" spans="6:10" x14ac:dyDescent="0.25">
      <c r="F10566" s="18"/>
      <c r="G10566" s="18"/>
      <c r="H10566" s="252"/>
      <c r="I10566" s="18"/>
      <c r="J10566" s="18"/>
    </row>
    <row r="10567" spans="6:10" x14ac:dyDescent="0.25">
      <c r="F10567" s="18"/>
      <c r="G10567" s="18"/>
      <c r="H10567" s="252"/>
      <c r="I10567" s="18"/>
      <c r="J10567" s="18"/>
    </row>
    <row r="10568" spans="6:10" x14ac:dyDescent="0.25">
      <c r="F10568" s="18"/>
      <c r="G10568" s="18"/>
      <c r="H10568" s="252"/>
      <c r="I10568" s="18"/>
      <c r="J10568" s="18"/>
    </row>
    <row r="10569" spans="6:10" x14ac:dyDescent="0.25">
      <c r="F10569" s="18"/>
      <c r="G10569" s="18"/>
      <c r="H10569" s="252"/>
      <c r="I10569" s="18"/>
      <c r="J10569" s="18"/>
    </row>
    <row r="10570" spans="6:10" x14ac:dyDescent="0.25">
      <c r="F10570" s="18"/>
      <c r="G10570" s="18"/>
      <c r="H10570" s="252"/>
      <c r="I10570" s="18"/>
      <c r="J10570" s="18"/>
    </row>
    <row r="10571" spans="6:10" x14ac:dyDescent="0.25">
      <c r="F10571" s="18"/>
      <c r="G10571" s="18"/>
      <c r="H10571" s="252"/>
      <c r="I10571" s="18"/>
      <c r="J10571" s="18"/>
    </row>
    <row r="10572" spans="6:10" x14ac:dyDescent="0.25">
      <c r="F10572" s="18"/>
      <c r="G10572" s="18"/>
      <c r="H10572" s="252"/>
      <c r="I10572" s="18"/>
      <c r="J10572" s="18"/>
    </row>
    <row r="10573" spans="6:10" x14ac:dyDescent="0.25">
      <c r="F10573" s="18"/>
      <c r="G10573" s="18"/>
      <c r="H10573" s="252"/>
      <c r="I10573" s="18"/>
      <c r="J10573" s="18"/>
    </row>
    <row r="10574" spans="6:10" x14ac:dyDescent="0.25">
      <c r="F10574" s="18"/>
      <c r="G10574" s="18"/>
      <c r="H10574" s="252"/>
      <c r="I10574" s="18"/>
      <c r="J10574" s="18"/>
    </row>
    <row r="10575" spans="6:10" x14ac:dyDescent="0.25">
      <c r="F10575" s="18"/>
      <c r="G10575" s="18"/>
      <c r="H10575" s="252"/>
      <c r="I10575" s="18"/>
      <c r="J10575" s="18"/>
    </row>
    <row r="10576" spans="6:10" x14ac:dyDescent="0.25">
      <c r="F10576" s="18"/>
      <c r="G10576" s="18"/>
      <c r="H10576" s="252"/>
      <c r="I10576" s="18"/>
      <c r="J10576" s="18"/>
    </row>
    <row r="10577" spans="6:10" x14ac:dyDescent="0.25">
      <c r="F10577" s="18"/>
      <c r="G10577" s="18"/>
      <c r="H10577" s="252"/>
      <c r="I10577" s="18"/>
      <c r="J10577" s="18"/>
    </row>
    <row r="10578" spans="6:10" x14ac:dyDescent="0.25">
      <c r="F10578" s="18"/>
      <c r="G10578" s="18"/>
      <c r="H10578" s="252"/>
      <c r="I10578" s="18"/>
      <c r="J10578" s="18"/>
    </row>
    <row r="10579" spans="6:10" x14ac:dyDescent="0.25">
      <c r="F10579" s="18"/>
      <c r="G10579" s="18"/>
      <c r="H10579" s="252"/>
      <c r="I10579" s="18"/>
      <c r="J10579" s="18"/>
    </row>
    <row r="10580" spans="6:10" x14ac:dyDescent="0.25">
      <c r="F10580" s="18"/>
      <c r="G10580" s="18"/>
      <c r="H10580" s="252"/>
      <c r="I10580" s="18"/>
      <c r="J10580" s="18"/>
    </row>
    <row r="10581" spans="6:10" x14ac:dyDescent="0.25">
      <c r="F10581" s="18"/>
      <c r="G10581" s="18"/>
      <c r="H10581" s="252"/>
      <c r="I10581" s="18"/>
      <c r="J10581" s="18"/>
    </row>
    <row r="10582" spans="6:10" x14ac:dyDescent="0.25">
      <c r="F10582" s="18"/>
      <c r="G10582" s="18"/>
      <c r="H10582" s="252"/>
      <c r="I10582" s="18"/>
      <c r="J10582" s="18"/>
    </row>
    <row r="10583" spans="6:10" x14ac:dyDescent="0.25">
      <c r="F10583" s="18"/>
      <c r="G10583" s="18"/>
      <c r="H10583" s="252"/>
      <c r="I10583" s="18"/>
      <c r="J10583" s="18"/>
    </row>
    <row r="10584" spans="6:10" x14ac:dyDescent="0.25">
      <c r="F10584" s="18"/>
      <c r="G10584" s="18"/>
      <c r="H10584" s="252"/>
      <c r="I10584" s="18"/>
      <c r="J10584" s="18"/>
    </row>
    <row r="10585" spans="6:10" x14ac:dyDescent="0.25">
      <c r="F10585" s="18"/>
      <c r="G10585" s="18"/>
      <c r="H10585" s="252"/>
      <c r="I10585" s="18"/>
      <c r="J10585" s="18"/>
    </row>
    <row r="10586" spans="6:10" x14ac:dyDescent="0.25">
      <c r="F10586" s="18"/>
      <c r="G10586" s="18"/>
      <c r="H10586" s="252"/>
      <c r="I10586" s="18"/>
      <c r="J10586" s="18"/>
    </row>
    <row r="10587" spans="6:10" x14ac:dyDescent="0.25">
      <c r="F10587" s="18"/>
      <c r="G10587" s="18"/>
      <c r="H10587" s="252"/>
      <c r="I10587" s="18"/>
      <c r="J10587" s="18"/>
    </row>
    <row r="10588" spans="6:10" x14ac:dyDescent="0.25">
      <c r="F10588" s="18"/>
      <c r="G10588" s="18"/>
      <c r="H10588" s="252"/>
      <c r="I10588" s="18"/>
      <c r="J10588" s="18"/>
    </row>
    <row r="10589" spans="6:10" x14ac:dyDescent="0.25">
      <c r="F10589" s="18"/>
      <c r="G10589" s="18"/>
      <c r="H10589" s="252"/>
      <c r="I10589" s="18"/>
      <c r="J10589" s="18"/>
    </row>
    <row r="10590" spans="6:10" x14ac:dyDescent="0.25">
      <c r="F10590" s="18"/>
      <c r="G10590" s="18"/>
      <c r="H10590" s="252"/>
      <c r="I10590" s="18"/>
      <c r="J10590" s="18"/>
    </row>
    <row r="10591" spans="6:10" x14ac:dyDescent="0.25">
      <c r="F10591" s="18"/>
      <c r="G10591" s="18"/>
      <c r="H10591" s="252"/>
      <c r="I10591" s="18"/>
      <c r="J10591" s="18"/>
    </row>
    <row r="10592" spans="6:10" x14ac:dyDescent="0.25">
      <c r="F10592" s="18"/>
      <c r="G10592" s="18"/>
      <c r="H10592" s="252"/>
      <c r="I10592" s="18"/>
      <c r="J10592" s="18"/>
    </row>
    <row r="10593" spans="6:10" x14ac:dyDescent="0.25">
      <c r="F10593" s="18"/>
      <c r="G10593" s="18"/>
      <c r="H10593" s="252"/>
      <c r="I10593" s="18"/>
      <c r="J10593" s="18"/>
    </row>
    <row r="10594" spans="6:10" x14ac:dyDescent="0.25">
      <c r="F10594" s="18"/>
      <c r="G10594" s="18"/>
      <c r="H10594" s="252"/>
      <c r="I10594" s="18"/>
      <c r="J10594" s="18"/>
    </row>
    <row r="10595" spans="6:10" x14ac:dyDescent="0.25">
      <c r="F10595" s="18"/>
      <c r="G10595" s="18"/>
      <c r="H10595" s="252"/>
      <c r="I10595" s="18"/>
      <c r="J10595" s="18"/>
    </row>
    <row r="10596" spans="6:10" x14ac:dyDescent="0.25">
      <c r="F10596" s="18"/>
      <c r="G10596" s="18"/>
      <c r="H10596" s="252"/>
      <c r="I10596" s="18"/>
      <c r="J10596" s="18"/>
    </row>
    <row r="10597" spans="6:10" x14ac:dyDescent="0.25">
      <c r="F10597" s="18"/>
      <c r="G10597" s="18"/>
      <c r="H10597" s="252"/>
      <c r="I10597" s="18"/>
      <c r="J10597" s="18"/>
    </row>
    <row r="10598" spans="6:10" x14ac:dyDescent="0.25">
      <c r="F10598" s="18"/>
      <c r="G10598" s="18"/>
      <c r="H10598" s="252"/>
      <c r="I10598" s="18"/>
      <c r="J10598" s="18"/>
    </row>
    <row r="10599" spans="6:10" x14ac:dyDescent="0.25">
      <c r="F10599" s="18"/>
      <c r="G10599" s="18"/>
      <c r="H10599" s="252"/>
      <c r="I10599" s="18"/>
      <c r="J10599" s="18"/>
    </row>
    <row r="10600" spans="6:10" x14ac:dyDescent="0.25">
      <c r="F10600" s="18"/>
      <c r="G10600" s="18"/>
      <c r="H10600" s="252"/>
      <c r="I10600" s="18"/>
      <c r="J10600" s="18"/>
    </row>
    <row r="10601" spans="6:10" x14ac:dyDescent="0.25">
      <c r="F10601" s="18"/>
      <c r="G10601" s="18"/>
      <c r="H10601" s="252"/>
      <c r="I10601" s="18"/>
      <c r="J10601" s="18"/>
    </row>
    <row r="10602" spans="6:10" x14ac:dyDescent="0.25">
      <c r="F10602" s="18"/>
      <c r="G10602" s="18"/>
      <c r="H10602" s="252"/>
      <c r="I10602" s="18"/>
      <c r="J10602" s="18"/>
    </row>
    <row r="10603" spans="6:10" x14ac:dyDescent="0.25">
      <c r="F10603" s="18"/>
      <c r="G10603" s="18"/>
      <c r="H10603" s="252"/>
      <c r="I10603" s="18"/>
      <c r="J10603" s="18"/>
    </row>
    <row r="10604" spans="6:10" x14ac:dyDescent="0.25">
      <c r="F10604" s="18"/>
      <c r="G10604" s="18"/>
      <c r="H10604" s="252"/>
      <c r="I10604" s="18"/>
      <c r="J10604" s="18"/>
    </row>
    <row r="10605" spans="6:10" x14ac:dyDescent="0.25">
      <c r="F10605" s="18"/>
      <c r="G10605" s="18"/>
      <c r="H10605" s="252"/>
      <c r="I10605" s="18"/>
      <c r="J10605" s="18"/>
    </row>
    <row r="10606" spans="6:10" x14ac:dyDescent="0.25">
      <c r="F10606" s="18"/>
      <c r="G10606" s="18"/>
      <c r="H10606" s="252"/>
      <c r="I10606" s="18"/>
      <c r="J10606" s="18"/>
    </row>
    <row r="10607" spans="6:10" x14ac:dyDescent="0.25">
      <c r="F10607" s="18"/>
      <c r="G10607" s="18"/>
      <c r="H10607" s="252"/>
      <c r="I10607" s="18"/>
      <c r="J10607" s="18"/>
    </row>
    <row r="10608" spans="6:10" x14ac:dyDescent="0.25">
      <c r="F10608" s="18"/>
      <c r="G10608" s="18"/>
      <c r="H10608" s="252"/>
      <c r="I10608" s="18"/>
      <c r="J10608" s="18"/>
    </row>
    <row r="10609" spans="6:10" x14ac:dyDescent="0.25">
      <c r="F10609" s="18"/>
      <c r="G10609" s="18"/>
      <c r="H10609" s="252"/>
      <c r="I10609" s="18"/>
      <c r="J10609" s="18"/>
    </row>
    <row r="10610" spans="6:10" x14ac:dyDescent="0.25">
      <c r="F10610" s="18"/>
      <c r="G10610" s="18"/>
      <c r="H10610" s="252"/>
      <c r="I10610" s="18"/>
      <c r="J10610" s="18"/>
    </row>
    <row r="10611" spans="6:10" x14ac:dyDescent="0.25">
      <c r="F10611" s="18"/>
      <c r="G10611" s="18"/>
      <c r="H10611" s="252"/>
      <c r="I10611" s="18"/>
      <c r="J10611" s="18"/>
    </row>
    <row r="10612" spans="6:10" x14ac:dyDescent="0.25">
      <c r="F10612" s="18"/>
      <c r="G10612" s="18"/>
      <c r="H10612" s="252"/>
      <c r="I10612" s="18"/>
      <c r="J10612" s="18"/>
    </row>
    <row r="10613" spans="6:10" x14ac:dyDescent="0.25">
      <c r="F10613" s="18"/>
      <c r="G10613" s="18"/>
      <c r="H10613" s="252"/>
      <c r="I10613" s="18"/>
      <c r="J10613" s="18"/>
    </row>
    <row r="10614" spans="6:10" x14ac:dyDescent="0.25">
      <c r="F10614" s="18"/>
      <c r="G10614" s="18"/>
      <c r="H10614" s="252"/>
      <c r="I10614" s="18"/>
      <c r="J10614" s="18"/>
    </row>
    <row r="10615" spans="6:10" x14ac:dyDescent="0.25">
      <c r="F10615" s="18"/>
      <c r="G10615" s="18"/>
      <c r="H10615" s="252"/>
      <c r="I10615" s="18"/>
      <c r="J10615" s="18"/>
    </row>
    <row r="10616" spans="6:10" x14ac:dyDescent="0.25">
      <c r="F10616" s="18"/>
      <c r="G10616" s="18"/>
      <c r="H10616" s="252"/>
      <c r="I10616" s="18"/>
      <c r="J10616" s="18"/>
    </row>
    <row r="10617" spans="6:10" x14ac:dyDescent="0.25">
      <c r="F10617" s="18"/>
      <c r="G10617" s="18"/>
      <c r="H10617" s="252"/>
      <c r="I10617" s="18"/>
      <c r="J10617" s="18"/>
    </row>
    <row r="10618" spans="6:10" x14ac:dyDescent="0.25">
      <c r="F10618" s="18"/>
      <c r="G10618" s="18"/>
      <c r="H10618" s="252"/>
      <c r="I10618" s="18"/>
      <c r="J10618" s="18"/>
    </row>
    <row r="10619" spans="6:10" x14ac:dyDescent="0.25">
      <c r="F10619" s="18"/>
      <c r="G10619" s="18"/>
      <c r="H10619" s="252"/>
      <c r="I10619" s="18"/>
      <c r="J10619" s="18"/>
    </row>
    <row r="10620" spans="6:10" x14ac:dyDescent="0.25">
      <c r="F10620" s="18"/>
      <c r="G10620" s="18"/>
      <c r="H10620" s="252"/>
      <c r="I10620" s="18"/>
      <c r="J10620" s="18"/>
    </row>
    <row r="10621" spans="6:10" x14ac:dyDescent="0.25">
      <c r="F10621" s="18"/>
      <c r="G10621" s="18"/>
      <c r="H10621" s="252"/>
      <c r="I10621" s="18"/>
      <c r="J10621" s="18"/>
    </row>
    <row r="10622" spans="6:10" x14ac:dyDescent="0.25">
      <c r="F10622" s="18"/>
      <c r="G10622" s="18"/>
      <c r="H10622" s="252"/>
      <c r="I10622" s="18"/>
      <c r="J10622" s="18"/>
    </row>
    <row r="10623" spans="6:10" x14ac:dyDescent="0.25">
      <c r="F10623" s="18"/>
      <c r="G10623" s="18"/>
      <c r="H10623" s="252"/>
      <c r="I10623" s="18"/>
      <c r="J10623" s="18"/>
    </row>
    <row r="10624" spans="6:10" x14ac:dyDescent="0.25">
      <c r="F10624" s="18"/>
      <c r="G10624" s="18"/>
      <c r="H10624" s="252"/>
      <c r="I10624" s="18"/>
      <c r="J10624" s="18"/>
    </row>
    <row r="10625" spans="6:10" x14ac:dyDescent="0.25">
      <c r="F10625" s="18"/>
      <c r="G10625" s="18"/>
      <c r="H10625" s="252"/>
      <c r="I10625" s="18"/>
      <c r="J10625" s="18"/>
    </row>
    <row r="10626" spans="6:10" x14ac:dyDescent="0.25">
      <c r="F10626" s="18"/>
      <c r="G10626" s="18"/>
      <c r="H10626" s="252"/>
      <c r="I10626" s="18"/>
      <c r="J10626" s="18"/>
    </row>
    <row r="10627" spans="6:10" x14ac:dyDescent="0.25">
      <c r="F10627" s="18"/>
      <c r="G10627" s="18"/>
      <c r="H10627" s="252"/>
      <c r="I10627" s="18"/>
      <c r="J10627" s="18"/>
    </row>
    <row r="10628" spans="6:10" x14ac:dyDescent="0.25">
      <c r="F10628" s="18"/>
      <c r="G10628" s="18"/>
      <c r="H10628" s="252"/>
      <c r="I10628" s="18"/>
      <c r="J10628" s="18"/>
    </row>
    <row r="10629" spans="6:10" x14ac:dyDescent="0.25">
      <c r="F10629" s="18"/>
      <c r="G10629" s="18"/>
      <c r="H10629" s="252"/>
      <c r="I10629" s="18"/>
      <c r="J10629" s="18"/>
    </row>
    <row r="10630" spans="6:10" x14ac:dyDescent="0.25">
      <c r="F10630" s="18"/>
      <c r="G10630" s="18"/>
      <c r="H10630" s="252"/>
      <c r="I10630" s="18"/>
      <c r="J10630" s="18"/>
    </row>
    <row r="10631" spans="6:10" x14ac:dyDescent="0.25">
      <c r="F10631" s="18"/>
      <c r="G10631" s="18"/>
      <c r="H10631" s="252"/>
      <c r="I10631" s="18"/>
      <c r="J10631" s="18"/>
    </row>
    <row r="10632" spans="6:10" x14ac:dyDescent="0.25">
      <c r="F10632" s="18"/>
      <c r="G10632" s="18"/>
      <c r="H10632" s="252"/>
      <c r="I10632" s="18"/>
      <c r="J10632" s="18"/>
    </row>
    <row r="10633" spans="6:10" x14ac:dyDescent="0.25">
      <c r="F10633" s="18"/>
      <c r="G10633" s="18"/>
      <c r="H10633" s="252"/>
      <c r="I10633" s="18"/>
      <c r="J10633" s="18"/>
    </row>
    <row r="10634" spans="6:10" x14ac:dyDescent="0.25">
      <c r="F10634" s="18"/>
      <c r="G10634" s="18"/>
      <c r="H10634" s="252"/>
      <c r="I10634" s="18"/>
      <c r="J10634" s="18"/>
    </row>
    <row r="10635" spans="6:10" x14ac:dyDescent="0.25">
      <c r="F10635" s="18"/>
      <c r="G10635" s="18"/>
      <c r="H10635" s="252"/>
      <c r="I10635" s="18"/>
      <c r="J10635" s="18"/>
    </row>
    <row r="10636" spans="6:10" x14ac:dyDescent="0.25">
      <c r="F10636" s="18"/>
      <c r="G10636" s="18"/>
      <c r="H10636" s="252"/>
      <c r="I10636" s="18"/>
      <c r="J10636" s="18"/>
    </row>
    <row r="10637" spans="6:10" x14ac:dyDescent="0.25">
      <c r="F10637" s="18"/>
      <c r="G10637" s="18"/>
      <c r="H10637" s="252"/>
      <c r="I10637" s="18"/>
      <c r="J10637" s="18"/>
    </row>
    <row r="10638" spans="6:10" x14ac:dyDescent="0.25">
      <c r="F10638" s="18"/>
      <c r="G10638" s="18"/>
      <c r="H10638" s="252"/>
      <c r="I10638" s="18"/>
      <c r="J10638" s="18"/>
    </row>
    <row r="10639" spans="6:10" x14ac:dyDescent="0.25">
      <c r="F10639" s="18"/>
      <c r="G10639" s="18"/>
      <c r="H10639" s="252"/>
      <c r="I10639" s="18"/>
      <c r="J10639" s="18"/>
    </row>
    <row r="10640" spans="6:10" x14ac:dyDescent="0.25">
      <c r="F10640" s="18"/>
      <c r="G10640" s="18"/>
      <c r="H10640" s="252"/>
      <c r="I10640" s="18"/>
      <c r="J10640" s="18"/>
    </row>
    <row r="10641" spans="6:10" x14ac:dyDescent="0.25">
      <c r="F10641" s="18"/>
      <c r="G10641" s="18"/>
      <c r="H10641" s="252"/>
      <c r="I10641" s="18"/>
      <c r="J10641" s="18"/>
    </row>
    <row r="10642" spans="6:10" x14ac:dyDescent="0.25">
      <c r="F10642" s="18"/>
      <c r="G10642" s="18"/>
      <c r="H10642" s="252"/>
      <c r="I10642" s="18"/>
      <c r="J10642" s="18"/>
    </row>
    <row r="10643" spans="6:10" x14ac:dyDescent="0.25">
      <c r="F10643" s="18"/>
      <c r="G10643" s="18"/>
      <c r="H10643" s="252"/>
      <c r="I10643" s="18"/>
      <c r="J10643" s="18"/>
    </row>
    <row r="10644" spans="6:10" x14ac:dyDescent="0.25">
      <c r="F10644" s="18"/>
      <c r="G10644" s="18"/>
      <c r="H10644" s="252"/>
      <c r="I10644" s="18"/>
      <c r="J10644" s="18"/>
    </row>
    <row r="10645" spans="6:10" x14ac:dyDescent="0.25">
      <c r="F10645" s="18"/>
      <c r="G10645" s="18"/>
      <c r="H10645" s="252"/>
      <c r="I10645" s="18"/>
      <c r="J10645" s="18"/>
    </row>
    <row r="10646" spans="6:10" x14ac:dyDescent="0.25">
      <c r="F10646" s="18"/>
      <c r="G10646" s="18"/>
      <c r="H10646" s="252"/>
      <c r="I10646" s="18"/>
      <c r="J10646" s="18"/>
    </row>
    <row r="10647" spans="6:10" x14ac:dyDescent="0.25">
      <c r="F10647" s="18"/>
      <c r="G10647" s="18"/>
      <c r="H10647" s="252"/>
      <c r="I10647" s="18"/>
      <c r="J10647" s="18"/>
    </row>
    <row r="10648" spans="6:10" x14ac:dyDescent="0.25">
      <c r="F10648" s="18"/>
      <c r="G10648" s="18"/>
      <c r="H10648" s="252"/>
      <c r="I10648" s="18"/>
      <c r="J10648" s="18"/>
    </row>
    <row r="10649" spans="6:10" x14ac:dyDescent="0.25">
      <c r="F10649" s="18"/>
      <c r="G10649" s="18"/>
      <c r="H10649" s="252"/>
      <c r="I10649" s="18"/>
      <c r="J10649" s="18"/>
    </row>
    <row r="10650" spans="6:10" x14ac:dyDescent="0.25">
      <c r="F10650" s="18"/>
      <c r="G10650" s="18"/>
      <c r="H10650" s="252"/>
      <c r="I10650" s="18"/>
      <c r="J10650" s="18"/>
    </row>
    <row r="10651" spans="6:10" x14ac:dyDescent="0.25">
      <c r="F10651" s="18"/>
      <c r="G10651" s="18"/>
      <c r="H10651" s="252"/>
      <c r="I10651" s="18"/>
      <c r="J10651" s="18"/>
    </row>
    <row r="10652" spans="6:10" x14ac:dyDescent="0.25">
      <c r="F10652" s="18"/>
      <c r="G10652" s="18"/>
      <c r="H10652" s="252"/>
      <c r="I10652" s="18"/>
      <c r="J10652" s="18"/>
    </row>
    <row r="10653" spans="6:10" x14ac:dyDescent="0.25">
      <c r="F10653" s="18"/>
      <c r="G10653" s="18"/>
      <c r="H10653" s="252"/>
      <c r="I10653" s="18"/>
      <c r="J10653" s="18"/>
    </row>
    <row r="10654" spans="6:10" x14ac:dyDescent="0.25">
      <c r="F10654" s="18"/>
      <c r="G10654" s="18"/>
      <c r="H10654" s="252"/>
      <c r="I10654" s="18"/>
      <c r="J10654" s="18"/>
    </row>
    <row r="10655" spans="6:10" x14ac:dyDescent="0.25">
      <c r="F10655" s="18"/>
      <c r="G10655" s="18"/>
      <c r="H10655" s="252"/>
      <c r="I10655" s="18"/>
      <c r="J10655" s="18"/>
    </row>
    <row r="10656" spans="6:10" x14ac:dyDescent="0.25">
      <c r="F10656" s="18"/>
      <c r="G10656" s="18"/>
      <c r="H10656" s="252"/>
      <c r="I10656" s="18"/>
      <c r="J10656" s="18"/>
    </row>
    <row r="10657" spans="6:10" x14ac:dyDescent="0.25">
      <c r="F10657" s="18"/>
      <c r="G10657" s="18"/>
      <c r="H10657" s="252"/>
      <c r="I10657" s="18"/>
      <c r="J10657" s="18"/>
    </row>
    <row r="10658" spans="6:10" x14ac:dyDescent="0.25">
      <c r="F10658" s="18"/>
      <c r="G10658" s="18"/>
      <c r="H10658" s="252"/>
      <c r="I10658" s="18"/>
      <c r="J10658" s="18"/>
    </row>
    <row r="10659" spans="6:10" x14ac:dyDescent="0.25">
      <c r="F10659" s="18"/>
      <c r="G10659" s="18"/>
      <c r="H10659" s="252"/>
      <c r="I10659" s="18"/>
      <c r="J10659" s="18"/>
    </row>
    <row r="10660" spans="6:10" x14ac:dyDescent="0.25">
      <c r="F10660" s="18"/>
      <c r="G10660" s="18"/>
      <c r="H10660" s="252"/>
      <c r="I10660" s="18"/>
      <c r="J10660" s="18"/>
    </row>
    <row r="10661" spans="6:10" x14ac:dyDescent="0.25">
      <c r="F10661" s="18"/>
      <c r="G10661" s="18"/>
      <c r="H10661" s="252"/>
      <c r="I10661" s="18"/>
      <c r="J10661" s="18"/>
    </row>
    <row r="10662" spans="6:10" x14ac:dyDescent="0.25">
      <c r="F10662" s="18"/>
      <c r="G10662" s="18"/>
      <c r="H10662" s="252"/>
      <c r="I10662" s="18"/>
      <c r="J10662" s="18"/>
    </row>
    <row r="10663" spans="6:10" x14ac:dyDescent="0.25">
      <c r="F10663" s="18"/>
      <c r="G10663" s="18"/>
      <c r="H10663" s="252"/>
      <c r="I10663" s="18"/>
      <c r="J10663" s="18"/>
    </row>
    <row r="10664" spans="6:10" x14ac:dyDescent="0.25">
      <c r="F10664" s="18"/>
      <c r="G10664" s="18"/>
      <c r="H10664" s="252"/>
      <c r="I10664" s="18"/>
      <c r="J10664" s="18"/>
    </row>
    <row r="10665" spans="6:10" x14ac:dyDescent="0.25">
      <c r="F10665" s="18"/>
      <c r="G10665" s="18"/>
      <c r="H10665" s="252"/>
      <c r="I10665" s="18"/>
      <c r="J10665" s="18"/>
    </row>
    <row r="10666" spans="6:10" x14ac:dyDescent="0.25">
      <c r="F10666" s="18"/>
      <c r="G10666" s="18"/>
      <c r="H10666" s="252"/>
      <c r="I10666" s="18"/>
      <c r="J10666" s="18"/>
    </row>
    <row r="10667" spans="6:10" x14ac:dyDescent="0.25">
      <c r="F10667" s="18"/>
      <c r="G10667" s="18"/>
      <c r="H10667" s="252"/>
      <c r="I10667" s="18"/>
      <c r="J10667" s="18"/>
    </row>
    <row r="10668" spans="6:10" x14ac:dyDescent="0.25">
      <c r="F10668" s="18"/>
      <c r="G10668" s="18"/>
      <c r="H10668" s="252"/>
      <c r="I10668" s="18"/>
      <c r="J10668" s="18"/>
    </row>
    <row r="10669" spans="6:10" x14ac:dyDescent="0.25">
      <c r="F10669" s="18"/>
      <c r="G10669" s="18"/>
      <c r="H10669" s="252"/>
      <c r="I10669" s="18"/>
      <c r="J10669" s="18"/>
    </row>
    <row r="10670" spans="6:10" x14ac:dyDescent="0.25">
      <c r="F10670" s="18"/>
      <c r="G10670" s="18"/>
      <c r="H10670" s="252"/>
      <c r="I10670" s="18"/>
      <c r="J10670" s="18"/>
    </row>
    <row r="10671" spans="6:10" x14ac:dyDescent="0.25">
      <c r="F10671" s="18"/>
      <c r="G10671" s="18"/>
      <c r="H10671" s="252"/>
      <c r="I10671" s="18"/>
      <c r="J10671" s="18"/>
    </row>
    <row r="10672" spans="6:10" x14ac:dyDescent="0.25">
      <c r="F10672" s="18"/>
      <c r="G10672" s="18"/>
      <c r="H10672" s="252"/>
      <c r="I10672" s="18"/>
      <c r="J10672" s="18"/>
    </row>
    <row r="10673" spans="6:10" x14ac:dyDescent="0.25">
      <c r="F10673" s="18"/>
      <c r="G10673" s="18"/>
      <c r="H10673" s="252"/>
      <c r="I10673" s="18"/>
      <c r="J10673" s="18"/>
    </row>
    <row r="10674" spans="6:10" x14ac:dyDescent="0.25">
      <c r="F10674" s="18"/>
      <c r="G10674" s="18"/>
      <c r="H10674" s="252"/>
      <c r="I10674" s="18"/>
      <c r="J10674" s="18"/>
    </row>
    <row r="10675" spans="6:10" x14ac:dyDescent="0.25">
      <c r="F10675" s="18"/>
      <c r="G10675" s="18"/>
      <c r="H10675" s="252"/>
      <c r="I10675" s="18"/>
      <c r="J10675" s="18"/>
    </row>
    <row r="10676" spans="6:10" x14ac:dyDescent="0.25">
      <c r="F10676" s="18"/>
      <c r="G10676" s="18"/>
      <c r="H10676" s="252"/>
      <c r="I10676" s="18"/>
      <c r="J10676" s="18"/>
    </row>
    <row r="10677" spans="6:10" x14ac:dyDescent="0.25">
      <c r="F10677" s="18"/>
      <c r="G10677" s="18"/>
      <c r="H10677" s="252"/>
      <c r="I10677" s="18"/>
      <c r="J10677" s="18"/>
    </row>
    <row r="10678" spans="6:10" x14ac:dyDescent="0.25">
      <c r="F10678" s="18"/>
      <c r="G10678" s="18"/>
      <c r="H10678" s="252"/>
      <c r="I10678" s="18"/>
      <c r="J10678" s="18"/>
    </row>
    <row r="10679" spans="6:10" x14ac:dyDescent="0.25">
      <c r="F10679" s="18"/>
      <c r="G10679" s="18"/>
      <c r="H10679" s="252"/>
      <c r="I10679" s="18"/>
      <c r="J10679" s="18"/>
    </row>
    <row r="10680" spans="6:10" x14ac:dyDescent="0.25">
      <c r="F10680" s="18"/>
      <c r="G10680" s="18"/>
      <c r="H10680" s="252"/>
      <c r="I10680" s="18"/>
      <c r="J10680" s="18"/>
    </row>
    <row r="10681" spans="6:10" x14ac:dyDescent="0.25">
      <c r="F10681" s="18"/>
      <c r="G10681" s="18"/>
      <c r="H10681" s="252"/>
      <c r="I10681" s="18"/>
      <c r="J10681" s="18"/>
    </row>
    <row r="10682" spans="6:10" x14ac:dyDescent="0.25">
      <c r="F10682" s="18"/>
      <c r="G10682" s="18"/>
      <c r="H10682" s="252"/>
      <c r="I10682" s="18"/>
      <c r="J10682" s="18"/>
    </row>
    <row r="10683" spans="6:10" x14ac:dyDescent="0.25">
      <c r="F10683" s="18"/>
      <c r="G10683" s="18"/>
      <c r="H10683" s="252"/>
      <c r="I10683" s="18"/>
      <c r="J10683" s="18"/>
    </row>
    <row r="10684" spans="6:10" x14ac:dyDescent="0.25">
      <c r="F10684" s="18"/>
      <c r="G10684" s="18"/>
      <c r="H10684" s="252"/>
      <c r="I10684" s="18"/>
      <c r="J10684" s="18"/>
    </row>
    <row r="10685" spans="6:10" x14ac:dyDescent="0.25">
      <c r="F10685" s="18"/>
      <c r="G10685" s="18"/>
      <c r="H10685" s="252"/>
      <c r="I10685" s="18"/>
      <c r="J10685" s="18"/>
    </row>
    <row r="10686" spans="6:10" x14ac:dyDescent="0.25">
      <c r="F10686" s="18"/>
      <c r="G10686" s="18"/>
      <c r="H10686" s="252"/>
      <c r="I10686" s="18"/>
      <c r="J10686" s="18"/>
    </row>
    <row r="10687" spans="6:10" x14ac:dyDescent="0.25">
      <c r="F10687" s="18"/>
      <c r="G10687" s="18"/>
      <c r="H10687" s="252"/>
      <c r="I10687" s="18"/>
      <c r="J10687" s="18"/>
    </row>
    <row r="10688" spans="6:10" x14ac:dyDescent="0.25">
      <c r="F10688" s="18"/>
      <c r="G10688" s="18"/>
      <c r="H10688" s="252"/>
      <c r="I10688" s="18"/>
      <c r="J10688" s="18"/>
    </row>
    <row r="10689" spans="6:10" x14ac:dyDescent="0.25">
      <c r="F10689" s="18"/>
      <c r="G10689" s="18"/>
      <c r="H10689" s="252"/>
      <c r="I10689" s="18"/>
      <c r="J10689" s="18"/>
    </row>
    <row r="10690" spans="6:10" x14ac:dyDescent="0.25">
      <c r="F10690" s="18"/>
      <c r="G10690" s="18"/>
      <c r="H10690" s="252"/>
      <c r="I10690" s="18"/>
      <c r="J10690" s="18"/>
    </row>
    <row r="10691" spans="6:10" x14ac:dyDescent="0.25">
      <c r="F10691" s="18"/>
      <c r="G10691" s="18"/>
      <c r="H10691" s="252"/>
      <c r="I10691" s="18"/>
      <c r="J10691" s="18"/>
    </row>
    <row r="10692" spans="6:10" x14ac:dyDescent="0.25">
      <c r="F10692" s="18"/>
      <c r="G10692" s="18"/>
      <c r="H10692" s="252"/>
      <c r="I10692" s="18"/>
      <c r="J10692" s="18"/>
    </row>
    <row r="10693" spans="6:10" x14ac:dyDescent="0.25">
      <c r="F10693" s="18"/>
      <c r="G10693" s="18"/>
      <c r="H10693" s="252"/>
      <c r="I10693" s="18"/>
      <c r="J10693" s="18"/>
    </row>
    <row r="10694" spans="6:10" x14ac:dyDescent="0.25">
      <c r="F10694" s="18"/>
      <c r="G10694" s="18"/>
      <c r="H10694" s="252"/>
      <c r="I10694" s="18"/>
      <c r="J10694" s="18"/>
    </row>
    <row r="10695" spans="6:10" x14ac:dyDescent="0.25">
      <c r="F10695" s="18"/>
      <c r="G10695" s="18"/>
      <c r="H10695" s="252"/>
      <c r="I10695" s="18"/>
      <c r="J10695" s="18"/>
    </row>
    <row r="10696" spans="6:10" x14ac:dyDescent="0.25">
      <c r="F10696" s="18"/>
      <c r="G10696" s="18"/>
      <c r="H10696" s="252"/>
      <c r="I10696" s="18"/>
      <c r="J10696" s="18"/>
    </row>
    <row r="10697" spans="6:10" x14ac:dyDescent="0.25">
      <c r="F10697" s="18"/>
      <c r="G10697" s="18"/>
      <c r="H10697" s="252"/>
      <c r="I10697" s="18"/>
      <c r="J10697" s="18"/>
    </row>
    <row r="10698" spans="6:10" x14ac:dyDescent="0.25">
      <c r="F10698" s="18"/>
      <c r="G10698" s="18"/>
      <c r="H10698" s="252"/>
      <c r="I10698" s="18"/>
      <c r="J10698" s="18"/>
    </row>
    <row r="10699" spans="6:10" x14ac:dyDescent="0.25">
      <c r="F10699" s="18"/>
      <c r="G10699" s="18"/>
      <c r="H10699" s="252"/>
      <c r="I10699" s="18"/>
      <c r="J10699" s="18"/>
    </row>
    <row r="10700" spans="6:10" x14ac:dyDescent="0.25">
      <c r="F10700" s="18"/>
      <c r="G10700" s="18"/>
      <c r="H10700" s="252"/>
      <c r="I10700" s="18"/>
      <c r="J10700" s="18"/>
    </row>
    <row r="10701" spans="6:10" x14ac:dyDescent="0.25">
      <c r="F10701" s="18"/>
      <c r="G10701" s="18"/>
      <c r="H10701" s="252"/>
      <c r="I10701" s="18"/>
      <c r="J10701" s="18"/>
    </row>
    <row r="10702" spans="6:10" x14ac:dyDescent="0.25">
      <c r="F10702" s="18"/>
      <c r="G10702" s="18"/>
      <c r="H10702" s="252"/>
      <c r="I10702" s="18"/>
      <c r="J10702" s="18"/>
    </row>
    <row r="10703" spans="6:10" x14ac:dyDescent="0.25">
      <c r="F10703" s="18"/>
      <c r="G10703" s="18"/>
      <c r="H10703" s="252"/>
      <c r="I10703" s="18"/>
      <c r="J10703" s="18"/>
    </row>
    <row r="10704" spans="6:10" x14ac:dyDescent="0.25">
      <c r="F10704" s="18"/>
      <c r="G10704" s="18"/>
      <c r="H10704" s="252"/>
      <c r="I10704" s="18"/>
      <c r="J10704" s="18"/>
    </row>
    <row r="10705" spans="6:10" x14ac:dyDescent="0.25">
      <c r="F10705" s="18"/>
      <c r="G10705" s="18"/>
      <c r="H10705" s="252"/>
      <c r="I10705" s="18"/>
      <c r="J10705" s="18"/>
    </row>
    <row r="10706" spans="6:10" x14ac:dyDescent="0.25">
      <c r="F10706" s="18"/>
      <c r="G10706" s="18"/>
      <c r="H10706" s="252"/>
      <c r="I10706" s="18"/>
      <c r="J10706" s="18"/>
    </row>
    <row r="10707" spans="6:10" x14ac:dyDescent="0.25">
      <c r="F10707" s="18"/>
      <c r="G10707" s="18"/>
      <c r="H10707" s="252"/>
      <c r="I10707" s="18"/>
      <c r="J10707" s="18"/>
    </row>
    <row r="10708" spans="6:10" x14ac:dyDescent="0.25">
      <c r="F10708" s="18"/>
      <c r="G10708" s="18"/>
      <c r="H10708" s="252"/>
      <c r="I10708" s="18"/>
      <c r="J10708" s="18"/>
    </row>
    <row r="10709" spans="6:10" x14ac:dyDescent="0.25">
      <c r="F10709" s="18"/>
      <c r="G10709" s="18"/>
      <c r="H10709" s="252"/>
      <c r="I10709" s="18"/>
      <c r="J10709" s="18"/>
    </row>
    <row r="10710" spans="6:10" x14ac:dyDescent="0.25">
      <c r="F10710" s="18"/>
      <c r="G10710" s="18"/>
      <c r="H10710" s="252"/>
      <c r="I10710" s="18"/>
      <c r="J10710" s="18"/>
    </row>
    <row r="10711" spans="6:10" x14ac:dyDescent="0.25">
      <c r="F10711" s="18"/>
      <c r="G10711" s="18"/>
      <c r="H10711" s="252"/>
      <c r="I10711" s="18"/>
      <c r="J10711" s="18"/>
    </row>
    <row r="10712" spans="6:10" x14ac:dyDescent="0.25">
      <c r="F10712" s="18"/>
      <c r="G10712" s="18"/>
      <c r="H10712" s="252"/>
      <c r="I10712" s="18"/>
      <c r="J10712" s="18"/>
    </row>
    <row r="10713" spans="6:10" x14ac:dyDescent="0.25">
      <c r="F10713" s="18"/>
      <c r="G10713" s="18"/>
      <c r="H10713" s="252"/>
      <c r="I10713" s="18"/>
      <c r="J10713" s="18"/>
    </row>
    <row r="10714" spans="6:10" x14ac:dyDescent="0.25">
      <c r="F10714" s="18"/>
      <c r="G10714" s="18"/>
      <c r="H10714" s="252"/>
      <c r="I10714" s="18"/>
      <c r="J10714" s="18"/>
    </row>
    <row r="10715" spans="6:10" x14ac:dyDescent="0.25">
      <c r="F10715" s="18"/>
      <c r="G10715" s="18"/>
      <c r="H10715" s="252"/>
      <c r="I10715" s="18"/>
      <c r="J10715" s="18"/>
    </row>
    <row r="10716" spans="6:10" x14ac:dyDescent="0.25">
      <c r="F10716" s="18"/>
      <c r="G10716" s="18"/>
      <c r="H10716" s="252"/>
      <c r="I10716" s="18"/>
      <c r="J10716" s="18"/>
    </row>
    <row r="10717" spans="6:10" x14ac:dyDescent="0.25">
      <c r="F10717" s="18"/>
      <c r="G10717" s="18"/>
      <c r="H10717" s="252"/>
      <c r="I10717" s="18"/>
      <c r="J10717" s="18"/>
    </row>
    <row r="10718" spans="6:10" x14ac:dyDescent="0.25">
      <c r="F10718" s="18"/>
      <c r="G10718" s="18"/>
      <c r="H10718" s="252"/>
      <c r="I10718" s="18"/>
      <c r="J10718" s="18"/>
    </row>
    <row r="10719" spans="6:10" x14ac:dyDescent="0.25">
      <c r="F10719" s="18"/>
      <c r="G10719" s="18"/>
      <c r="H10719" s="252"/>
      <c r="I10719" s="18"/>
      <c r="J10719" s="18"/>
    </row>
    <row r="10720" spans="6:10" x14ac:dyDescent="0.25">
      <c r="F10720" s="18"/>
      <c r="G10720" s="18"/>
      <c r="H10720" s="252"/>
      <c r="I10720" s="18"/>
      <c r="J10720" s="18"/>
    </row>
    <row r="10721" spans="6:10" x14ac:dyDescent="0.25">
      <c r="F10721" s="18"/>
      <c r="G10721" s="18"/>
      <c r="H10721" s="252"/>
      <c r="I10721" s="18"/>
      <c r="J10721" s="18"/>
    </row>
    <row r="10722" spans="6:10" x14ac:dyDescent="0.25">
      <c r="F10722" s="18"/>
      <c r="G10722" s="18"/>
      <c r="H10722" s="252"/>
      <c r="I10722" s="18"/>
      <c r="J10722" s="18"/>
    </row>
    <row r="10723" spans="6:10" x14ac:dyDescent="0.25">
      <c r="F10723" s="18"/>
      <c r="G10723" s="18"/>
      <c r="H10723" s="252"/>
      <c r="I10723" s="18"/>
      <c r="J10723" s="18"/>
    </row>
    <row r="10724" spans="6:10" x14ac:dyDescent="0.25">
      <c r="F10724" s="18"/>
      <c r="G10724" s="18"/>
      <c r="H10724" s="252"/>
      <c r="I10724" s="18"/>
      <c r="J10724" s="18"/>
    </row>
    <row r="10725" spans="6:10" x14ac:dyDescent="0.25">
      <c r="F10725" s="18"/>
      <c r="G10725" s="18"/>
      <c r="H10725" s="252"/>
      <c r="I10725" s="18"/>
      <c r="J10725" s="18"/>
    </row>
    <row r="10726" spans="6:10" x14ac:dyDescent="0.25">
      <c r="F10726" s="18"/>
      <c r="G10726" s="18"/>
      <c r="H10726" s="252"/>
      <c r="I10726" s="18"/>
      <c r="J10726" s="18"/>
    </row>
    <row r="10727" spans="6:10" x14ac:dyDescent="0.25">
      <c r="F10727" s="18"/>
      <c r="G10727" s="18"/>
      <c r="H10727" s="252"/>
      <c r="I10727" s="18"/>
      <c r="J10727" s="18"/>
    </row>
    <row r="10728" spans="6:10" x14ac:dyDescent="0.25">
      <c r="F10728" s="18"/>
      <c r="G10728" s="18"/>
      <c r="H10728" s="252"/>
      <c r="I10728" s="18"/>
      <c r="J10728" s="18"/>
    </row>
    <row r="10729" spans="6:10" x14ac:dyDescent="0.25">
      <c r="F10729" s="18"/>
      <c r="G10729" s="18"/>
      <c r="H10729" s="252"/>
      <c r="I10729" s="18"/>
      <c r="J10729" s="18"/>
    </row>
    <row r="10730" spans="6:10" x14ac:dyDescent="0.25">
      <c r="F10730" s="18"/>
      <c r="G10730" s="18"/>
      <c r="H10730" s="252"/>
      <c r="I10730" s="18"/>
      <c r="J10730" s="18"/>
    </row>
    <row r="10731" spans="6:10" x14ac:dyDescent="0.25">
      <c r="F10731" s="18"/>
      <c r="G10731" s="18"/>
      <c r="H10731" s="252"/>
      <c r="I10731" s="18"/>
      <c r="J10731" s="18"/>
    </row>
    <row r="10732" spans="6:10" x14ac:dyDescent="0.25">
      <c r="F10732" s="18"/>
      <c r="G10732" s="18"/>
      <c r="H10732" s="252"/>
      <c r="I10732" s="18"/>
      <c r="J10732" s="18"/>
    </row>
    <row r="10733" spans="6:10" x14ac:dyDescent="0.25">
      <c r="F10733" s="18"/>
      <c r="G10733" s="18"/>
      <c r="H10733" s="252"/>
      <c r="I10733" s="18"/>
      <c r="J10733" s="18"/>
    </row>
    <row r="10734" spans="6:10" x14ac:dyDescent="0.25">
      <c r="F10734" s="18"/>
      <c r="G10734" s="18"/>
      <c r="H10734" s="252"/>
      <c r="I10734" s="18"/>
      <c r="J10734" s="18"/>
    </row>
    <row r="10735" spans="6:10" x14ac:dyDescent="0.25">
      <c r="F10735" s="18"/>
      <c r="G10735" s="18"/>
      <c r="H10735" s="252"/>
      <c r="I10735" s="18"/>
      <c r="J10735" s="18"/>
    </row>
    <row r="10736" spans="6:10" x14ac:dyDescent="0.25">
      <c r="F10736" s="18"/>
      <c r="G10736" s="18"/>
      <c r="H10736" s="252"/>
      <c r="I10736" s="18"/>
      <c r="J10736" s="18"/>
    </row>
    <row r="10737" spans="6:10" x14ac:dyDescent="0.25">
      <c r="F10737" s="18"/>
      <c r="G10737" s="18"/>
      <c r="H10737" s="252"/>
      <c r="I10737" s="18"/>
      <c r="J10737" s="18"/>
    </row>
    <row r="10738" spans="6:10" x14ac:dyDescent="0.25">
      <c r="F10738" s="18"/>
      <c r="G10738" s="18"/>
      <c r="H10738" s="252"/>
      <c r="I10738" s="18"/>
      <c r="J10738" s="18"/>
    </row>
    <row r="10739" spans="6:10" x14ac:dyDescent="0.25">
      <c r="F10739" s="18"/>
      <c r="G10739" s="18"/>
      <c r="H10739" s="252"/>
      <c r="I10739" s="18"/>
      <c r="J10739" s="18"/>
    </row>
    <row r="10740" spans="6:10" x14ac:dyDescent="0.25">
      <c r="F10740" s="18"/>
      <c r="G10740" s="18"/>
      <c r="H10740" s="252"/>
      <c r="I10740" s="18"/>
      <c r="J10740" s="18"/>
    </row>
    <row r="10741" spans="6:10" x14ac:dyDescent="0.25">
      <c r="F10741" s="18"/>
      <c r="G10741" s="18"/>
      <c r="H10741" s="252"/>
      <c r="I10741" s="18"/>
      <c r="J10741" s="18"/>
    </row>
    <row r="10742" spans="6:10" x14ac:dyDescent="0.25">
      <c r="F10742" s="18"/>
      <c r="G10742" s="18"/>
      <c r="H10742" s="252"/>
      <c r="I10742" s="18"/>
      <c r="J10742" s="18"/>
    </row>
    <row r="10743" spans="6:10" x14ac:dyDescent="0.25">
      <c r="F10743" s="18"/>
      <c r="G10743" s="18"/>
      <c r="H10743" s="252"/>
      <c r="I10743" s="18"/>
      <c r="J10743" s="18"/>
    </row>
    <row r="10744" spans="6:10" x14ac:dyDescent="0.25">
      <c r="F10744" s="18"/>
      <c r="G10744" s="18"/>
      <c r="H10744" s="252"/>
      <c r="I10744" s="18"/>
      <c r="J10744" s="18"/>
    </row>
    <row r="10745" spans="6:10" x14ac:dyDescent="0.25">
      <c r="F10745" s="18"/>
      <c r="G10745" s="18"/>
      <c r="H10745" s="252"/>
      <c r="I10745" s="18"/>
      <c r="J10745" s="18"/>
    </row>
    <row r="10746" spans="6:10" x14ac:dyDescent="0.25">
      <c r="F10746" s="18"/>
      <c r="G10746" s="18"/>
      <c r="H10746" s="252"/>
      <c r="I10746" s="18"/>
      <c r="J10746" s="18"/>
    </row>
    <row r="10747" spans="6:10" x14ac:dyDescent="0.25">
      <c r="F10747" s="18"/>
      <c r="G10747" s="18"/>
      <c r="H10747" s="252"/>
      <c r="I10747" s="18"/>
      <c r="J10747" s="18"/>
    </row>
    <row r="10748" spans="6:10" x14ac:dyDescent="0.25">
      <c r="F10748" s="18"/>
      <c r="G10748" s="18"/>
      <c r="H10748" s="252"/>
      <c r="I10748" s="18"/>
      <c r="J10748" s="18"/>
    </row>
    <row r="10749" spans="6:10" x14ac:dyDescent="0.25">
      <c r="F10749" s="18"/>
      <c r="G10749" s="18"/>
      <c r="H10749" s="252"/>
      <c r="I10749" s="18"/>
      <c r="J10749" s="18"/>
    </row>
    <row r="10750" spans="6:10" x14ac:dyDescent="0.25">
      <c r="F10750" s="18"/>
      <c r="G10750" s="18"/>
      <c r="H10750" s="252"/>
      <c r="I10750" s="18"/>
      <c r="J10750" s="18"/>
    </row>
    <row r="10751" spans="6:10" x14ac:dyDescent="0.25">
      <c r="F10751" s="18"/>
      <c r="G10751" s="18"/>
      <c r="H10751" s="252"/>
      <c r="I10751" s="18"/>
      <c r="J10751" s="18"/>
    </row>
    <row r="10752" spans="6:10" x14ac:dyDescent="0.25">
      <c r="F10752" s="18"/>
      <c r="G10752" s="18"/>
      <c r="H10752" s="252"/>
      <c r="I10752" s="18"/>
      <c r="J10752" s="18"/>
    </row>
    <row r="10753" spans="6:10" x14ac:dyDescent="0.25">
      <c r="F10753" s="18"/>
      <c r="G10753" s="18"/>
      <c r="H10753" s="252"/>
      <c r="I10753" s="18"/>
      <c r="J10753" s="18"/>
    </row>
    <row r="10754" spans="6:10" x14ac:dyDescent="0.25">
      <c r="F10754" s="18"/>
      <c r="G10754" s="18"/>
      <c r="H10754" s="252"/>
      <c r="I10754" s="18"/>
      <c r="J10754" s="18"/>
    </row>
    <row r="10755" spans="6:10" x14ac:dyDescent="0.25">
      <c r="F10755" s="18"/>
      <c r="G10755" s="18"/>
      <c r="H10755" s="252"/>
      <c r="I10755" s="18"/>
      <c r="J10755" s="18"/>
    </row>
    <row r="10756" spans="6:10" x14ac:dyDescent="0.25">
      <c r="F10756" s="18"/>
      <c r="G10756" s="18"/>
      <c r="H10756" s="252"/>
      <c r="I10756" s="18"/>
      <c r="J10756" s="18"/>
    </row>
    <row r="10757" spans="6:10" x14ac:dyDescent="0.25">
      <c r="F10757" s="18"/>
      <c r="G10757" s="18"/>
      <c r="H10757" s="252"/>
      <c r="I10757" s="18"/>
      <c r="J10757" s="18"/>
    </row>
    <row r="10758" spans="6:10" x14ac:dyDescent="0.25">
      <c r="F10758" s="18"/>
      <c r="G10758" s="18"/>
      <c r="H10758" s="252"/>
      <c r="I10758" s="18"/>
      <c r="J10758" s="18"/>
    </row>
    <row r="10759" spans="6:10" x14ac:dyDescent="0.25">
      <c r="F10759" s="18"/>
      <c r="G10759" s="18"/>
      <c r="H10759" s="252"/>
      <c r="I10759" s="18"/>
      <c r="J10759" s="18"/>
    </row>
    <row r="10760" spans="6:10" x14ac:dyDescent="0.25">
      <c r="F10760" s="18"/>
      <c r="G10760" s="18"/>
      <c r="H10760" s="252"/>
      <c r="I10760" s="18"/>
      <c r="J10760" s="18"/>
    </row>
    <row r="10761" spans="6:10" x14ac:dyDescent="0.25">
      <c r="F10761" s="18"/>
      <c r="G10761" s="18"/>
      <c r="H10761" s="252"/>
      <c r="I10761" s="18"/>
      <c r="J10761" s="18"/>
    </row>
    <row r="10762" spans="6:10" x14ac:dyDescent="0.25">
      <c r="F10762" s="18"/>
      <c r="G10762" s="18"/>
      <c r="H10762" s="252"/>
      <c r="I10762" s="18"/>
      <c r="J10762" s="18"/>
    </row>
    <row r="10763" spans="6:10" x14ac:dyDescent="0.25">
      <c r="F10763" s="18"/>
      <c r="G10763" s="18"/>
      <c r="H10763" s="252"/>
      <c r="I10763" s="18"/>
      <c r="J10763" s="18"/>
    </row>
    <row r="10764" spans="6:10" x14ac:dyDescent="0.25">
      <c r="F10764" s="18"/>
      <c r="G10764" s="18"/>
      <c r="H10764" s="252"/>
      <c r="I10764" s="18"/>
      <c r="J10764" s="18"/>
    </row>
    <row r="10765" spans="6:10" x14ac:dyDescent="0.25">
      <c r="F10765" s="18"/>
      <c r="G10765" s="18"/>
      <c r="H10765" s="252"/>
      <c r="I10765" s="18"/>
      <c r="J10765" s="18"/>
    </row>
    <row r="10766" spans="6:10" x14ac:dyDescent="0.25">
      <c r="F10766" s="18"/>
      <c r="G10766" s="18"/>
      <c r="H10766" s="252"/>
      <c r="I10766" s="18"/>
      <c r="J10766" s="18"/>
    </row>
    <row r="10767" spans="6:10" x14ac:dyDescent="0.25">
      <c r="F10767" s="18"/>
      <c r="G10767" s="18"/>
      <c r="H10767" s="252"/>
      <c r="I10767" s="18"/>
      <c r="J10767" s="18"/>
    </row>
    <row r="10768" spans="6:10" x14ac:dyDescent="0.25">
      <c r="F10768" s="18"/>
      <c r="G10768" s="18"/>
      <c r="H10768" s="252"/>
      <c r="I10768" s="18"/>
      <c r="J10768" s="18"/>
    </row>
    <row r="10769" spans="6:10" x14ac:dyDescent="0.25">
      <c r="F10769" s="18"/>
      <c r="G10769" s="18"/>
      <c r="H10769" s="252"/>
      <c r="I10769" s="18"/>
      <c r="J10769" s="18"/>
    </row>
    <row r="10770" spans="6:10" x14ac:dyDescent="0.25">
      <c r="F10770" s="18"/>
      <c r="G10770" s="18"/>
      <c r="H10770" s="252"/>
      <c r="I10770" s="18"/>
      <c r="J10770" s="18"/>
    </row>
    <row r="10771" spans="6:10" x14ac:dyDescent="0.25">
      <c r="F10771" s="18"/>
      <c r="G10771" s="18"/>
      <c r="H10771" s="252"/>
      <c r="I10771" s="18"/>
      <c r="J10771" s="18"/>
    </row>
    <row r="10772" spans="6:10" x14ac:dyDescent="0.25">
      <c r="F10772" s="18"/>
      <c r="G10772" s="18"/>
      <c r="H10772" s="252"/>
      <c r="I10772" s="18"/>
      <c r="J10772" s="18"/>
    </row>
    <row r="10773" spans="6:10" x14ac:dyDescent="0.25">
      <c r="F10773" s="18"/>
      <c r="G10773" s="18"/>
      <c r="H10773" s="252"/>
      <c r="I10773" s="18"/>
      <c r="J10773" s="18"/>
    </row>
    <row r="10774" spans="6:10" x14ac:dyDescent="0.25">
      <c r="F10774" s="18"/>
      <c r="G10774" s="18"/>
      <c r="H10774" s="252"/>
      <c r="I10774" s="18"/>
      <c r="J10774" s="18"/>
    </row>
    <row r="10775" spans="6:10" x14ac:dyDescent="0.25">
      <c r="F10775" s="18"/>
      <c r="G10775" s="18"/>
      <c r="H10775" s="252"/>
      <c r="I10775" s="18"/>
      <c r="J10775" s="18"/>
    </row>
    <row r="10776" spans="6:10" x14ac:dyDescent="0.25">
      <c r="F10776" s="18"/>
      <c r="G10776" s="18"/>
      <c r="H10776" s="252"/>
      <c r="I10776" s="18"/>
      <c r="J10776" s="18"/>
    </row>
    <row r="10777" spans="6:10" x14ac:dyDescent="0.25">
      <c r="F10777" s="18"/>
      <c r="G10777" s="18"/>
      <c r="H10777" s="252"/>
      <c r="I10777" s="18"/>
      <c r="J10777" s="18"/>
    </row>
    <row r="10778" spans="6:10" x14ac:dyDescent="0.25">
      <c r="F10778" s="18"/>
      <c r="G10778" s="18"/>
      <c r="H10778" s="252"/>
      <c r="I10778" s="18"/>
      <c r="J10778" s="18"/>
    </row>
    <row r="10779" spans="6:10" x14ac:dyDescent="0.25">
      <c r="F10779" s="18"/>
      <c r="G10779" s="18"/>
      <c r="H10779" s="252"/>
      <c r="I10779" s="18"/>
      <c r="J10779" s="18"/>
    </row>
    <row r="10780" spans="6:10" x14ac:dyDescent="0.25">
      <c r="F10780" s="18"/>
      <c r="G10780" s="18"/>
      <c r="H10780" s="252"/>
      <c r="I10780" s="18"/>
      <c r="J10780" s="18"/>
    </row>
    <row r="10781" spans="6:10" x14ac:dyDescent="0.25">
      <c r="F10781" s="18"/>
      <c r="G10781" s="18"/>
      <c r="H10781" s="252"/>
      <c r="I10781" s="18"/>
      <c r="J10781" s="18"/>
    </row>
    <row r="10782" spans="6:10" x14ac:dyDescent="0.25">
      <c r="F10782" s="18"/>
      <c r="G10782" s="18"/>
      <c r="H10782" s="252"/>
      <c r="I10782" s="18"/>
      <c r="J10782" s="18"/>
    </row>
    <row r="10783" spans="6:10" x14ac:dyDescent="0.25">
      <c r="F10783" s="18"/>
      <c r="G10783" s="18"/>
      <c r="H10783" s="252"/>
      <c r="I10783" s="18"/>
      <c r="J10783" s="18"/>
    </row>
    <row r="10784" spans="6:10" x14ac:dyDescent="0.25">
      <c r="F10784" s="18"/>
      <c r="G10784" s="18"/>
      <c r="H10784" s="252"/>
      <c r="I10784" s="18"/>
      <c r="J10784" s="18"/>
    </row>
    <row r="10785" spans="6:10" x14ac:dyDescent="0.25">
      <c r="F10785" s="18"/>
      <c r="G10785" s="18"/>
      <c r="H10785" s="252"/>
      <c r="I10785" s="18"/>
      <c r="J10785" s="18"/>
    </row>
    <row r="10786" spans="6:10" x14ac:dyDescent="0.25">
      <c r="F10786" s="18"/>
      <c r="G10786" s="18"/>
      <c r="H10786" s="252"/>
      <c r="I10786" s="18"/>
      <c r="J10786" s="18"/>
    </row>
    <row r="10787" spans="6:10" x14ac:dyDescent="0.25">
      <c r="F10787" s="18"/>
      <c r="G10787" s="18"/>
      <c r="H10787" s="252"/>
      <c r="I10787" s="18"/>
      <c r="J10787" s="18"/>
    </row>
    <row r="10788" spans="6:10" x14ac:dyDescent="0.25">
      <c r="F10788" s="18"/>
      <c r="G10788" s="18"/>
      <c r="H10788" s="252"/>
      <c r="I10788" s="18"/>
      <c r="J10788" s="18"/>
    </row>
    <row r="10789" spans="6:10" x14ac:dyDescent="0.25">
      <c r="F10789" s="18"/>
      <c r="G10789" s="18"/>
      <c r="H10789" s="252"/>
      <c r="I10789" s="18"/>
      <c r="J10789" s="18"/>
    </row>
    <row r="10790" spans="6:10" x14ac:dyDescent="0.25">
      <c r="F10790" s="18"/>
      <c r="G10790" s="18"/>
      <c r="H10790" s="252"/>
      <c r="I10790" s="18"/>
      <c r="J10790" s="18"/>
    </row>
    <row r="10791" spans="6:10" x14ac:dyDescent="0.25">
      <c r="F10791" s="18"/>
      <c r="G10791" s="18"/>
      <c r="H10791" s="252"/>
      <c r="I10791" s="18"/>
      <c r="J10791" s="18"/>
    </row>
    <row r="10792" spans="6:10" x14ac:dyDescent="0.25">
      <c r="F10792" s="18"/>
      <c r="G10792" s="18"/>
      <c r="H10792" s="252"/>
      <c r="I10792" s="18"/>
      <c r="J10792" s="18"/>
    </row>
    <row r="10793" spans="6:10" x14ac:dyDescent="0.25">
      <c r="F10793" s="18"/>
      <c r="G10793" s="18"/>
      <c r="H10793" s="252"/>
      <c r="I10793" s="18"/>
      <c r="J10793" s="18"/>
    </row>
    <row r="10794" spans="6:10" x14ac:dyDescent="0.25">
      <c r="F10794" s="18"/>
      <c r="G10794" s="18"/>
      <c r="H10794" s="252"/>
      <c r="I10794" s="18"/>
      <c r="J10794" s="18"/>
    </row>
    <row r="10795" spans="6:10" x14ac:dyDescent="0.25">
      <c r="F10795" s="18"/>
      <c r="G10795" s="18"/>
      <c r="H10795" s="252"/>
      <c r="I10795" s="18"/>
      <c r="J10795" s="18"/>
    </row>
    <row r="10796" spans="6:10" x14ac:dyDescent="0.25">
      <c r="F10796" s="18"/>
      <c r="G10796" s="18"/>
      <c r="H10796" s="252"/>
      <c r="I10796" s="18"/>
      <c r="J10796" s="18"/>
    </row>
    <row r="10797" spans="6:10" x14ac:dyDescent="0.25">
      <c r="F10797" s="18"/>
      <c r="G10797" s="18"/>
      <c r="H10797" s="252"/>
      <c r="I10797" s="18"/>
      <c r="J10797" s="18"/>
    </row>
    <row r="10798" spans="6:10" x14ac:dyDescent="0.25">
      <c r="F10798" s="18"/>
      <c r="G10798" s="18"/>
      <c r="H10798" s="252"/>
      <c r="I10798" s="18"/>
      <c r="J10798" s="18"/>
    </row>
    <row r="10799" spans="6:10" x14ac:dyDescent="0.25">
      <c r="F10799" s="18"/>
      <c r="G10799" s="18"/>
      <c r="H10799" s="252"/>
      <c r="I10799" s="18"/>
      <c r="J10799" s="18"/>
    </row>
    <row r="10800" spans="6:10" x14ac:dyDescent="0.25">
      <c r="F10800" s="18"/>
      <c r="G10800" s="18"/>
      <c r="H10800" s="252"/>
      <c r="I10800" s="18"/>
      <c r="J10800" s="18"/>
    </row>
    <row r="10801" spans="6:10" x14ac:dyDescent="0.25">
      <c r="F10801" s="18"/>
      <c r="G10801" s="18"/>
      <c r="H10801" s="252"/>
      <c r="I10801" s="18"/>
      <c r="J10801" s="18"/>
    </row>
    <row r="10802" spans="6:10" x14ac:dyDescent="0.25">
      <c r="F10802" s="18"/>
      <c r="G10802" s="18"/>
      <c r="H10802" s="252"/>
      <c r="I10802" s="18"/>
      <c r="J10802" s="18"/>
    </row>
    <row r="10803" spans="6:10" x14ac:dyDescent="0.25">
      <c r="F10803" s="18"/>
      <c r="G10803" s="18"/>
      <c r="H10803" s="252"/>
      <c r="I10803" s="18"/>
      <c r="J10803" s="18"/>
    </row>
    <row r="10804" spans="6:10" x14ac:dyDescent="0.25">
      <c r="F10804" s="18"/>
      <c r="G10804" s="18"/>
      <c r="H10804" s="252"/>
      <c r="I10804" s="18"/>
      <c r="J10804" s="18"/>
    </row>
    <row r="10805" spans="6:10" x14ac:dyDescent="0.25">
      <c r="F10805" s="18"/>
      <c r="G10805" s="18"/>
      <c r="H10805" s="252"/>
      <c r="I10805" s="18"/>
      <c r="J10805" s="18"/>
    </row>
    <row r="10806" spans="6:10" x14ac:dyDescent="0.25">
      <c r="F10806" s="18"/>
      <c r="G10806" s="18"/>
      <c r="H10806" s="252"/>
      <c r="I10806" s="18"/>
      <c r="J10806" s="18"/>
    </row>
    <row r="10807" spans="6:10" x14ac:dyDescent="0.25">
      <c r="F10807" s="18"/>
      <c r="G10807" s="18"/>
      <c r="H10807" s="252"/>
      <c r="I10807" s="18"/>
      <c r="J10807" s="18"/>
    </row>
    <row r="10808" spans="6:10" x14ac:dyDescent="0.25">
      <c r="F10808" s="18"/>
      <c r="G10808" s="18"/>
      <c r="H10808" s="252"/>
      <c r="I10808" s="18"/>
      <c r="J10808" s="18"/>
    </row>
    <row r="10809" spans="6:10" x14ac:dyDescent="0.25">
      <c r="F10809" s="18"/>
      <c r="G10809" s="18"/>
      <c r="H10809" s="252"/>
      <c r="I10809" s="18"/>
      <c r="J10809" s="18"/>
    </row>
    <row r="10810" spans="6:10" x14ac:dyDescent="0.25">
      <c r="F10810" s="18"/>
      <c r="G10810" s="18"/>
      <c r="H10810" s="252"/>
      <c r="I10810" s="18"/>
      <c r="J10810" s="18"/>
    </row>
    <row r="10811" spans="6:10" x14ac:dyDescent="0.25">
      <c r="F10811" s="18"/>
      <c r="G10811" s="18"/>
      <c r="H10811" s="252"/>
      <c r="I10811" s="18"/>
      <c r="J10811" s="18"/>
    </row>
    <row r="10812" spans="6:10" x14ac:dyDescent="0.25">
      <c r="F10812" s="18"/>
      <c r="G10812" s="18"/>
      <c r="H10812" s="252"/>
      <c r="I10812" s="18"/>
      <c r="J10812" s="18"/>
    </row>
    <row r="10813" spans="6:10" x14ac:dyDescent="0.25">
      <c r="F10813" s="18"/>
      <c r="G10813" s="18"/>
      <c r="H10813" s="252"/>
      <c r="I10813" s="18"/>
      <c r="J10813" s="18"/>
    </row>
    <row r="10814" spans="6:10" x14ac:dyDescent="0.25">
      <c r="F10814" s="18"/>
      <c r="G10814" s="18"/>
      <c r="H10814" s="252"/>
      <c r="I10814" s="18"/>
      <c r="J10814" s="18"/>
    </row>
    <row r="10815" spans="6:10" x14ac:dyDescent="0.25">
      <c r="F10815" s="18"/>
      <c r="G10815" s="18"/>
      <c r="H10815" s="252"/>
      <c r="I10815" s="18"/>
      <c r="J10815" s="18"/>
    </row>
    <row r="10816" spans="6:10" x14ac:dyDescent="0.25">
      <c r="F10816" s="18"/>
      <c r="G10816" s="18"/>
      <c r="H10816" s="252"/>
      <c r="I10816" s="18"/>
      <c r="J10816" s="18"/>
    </row>
    <row r="10817" spans="6:10" x14ac:dyDescent="0.25">
      <c r="F10817" s="18"/>
      <c r="G10817" s="18"/>
      <c r="H10817" s="252"/>
      <c r="I10817" s="18"/>
      <c r="J10817" s="18"/>
    </row>
    <row r="10818" spans="6:10" x14ac:dyDescent="0.25">
      <c r="F10818" s="18"/>
      <c r="G10818" s="18"/>
      <c r="H10818" s="252"/>
      <c r="I10818" s="18"/>
      <c r="J10818" s="18"/>
    </row>
    <row r="10819" spans="6:10" x14ac:dyDescent="0.25">
      <c r="F10819" s="18"/>
      <c r="G10819" s="18"/>
      <c r="H10819" s="252"/>
      <c r="I10819" s="18"/>
      <c r="J10819" s="18"/>
    </row>
    <row r="10820" spans="6:10" x14ac:dyDescent="0.25">
      <c r="F10820" s="18"/>
      <c r="G10820" s="18"/>
      <c r="H10820" s="252"/>
      <c r="I10820" s="18"/>
      <c r="J10820" s="18"/>
    </row>
    <row r="10821" spans="6:10" x14ac:dyDescent="0.25">
      <c r="F10821" s="18"/>
      <c r="G10821" s="18"/>
      <c r="H10821" s="252"/>
      <c r="I10821" s="18"/>
      <c r="J10821" s="18"/>
    </row>
    <row r="10822" spans="6:10" x14ac:dyDescent="0.25">
      <c r="F10822" s="18"/>
      <c r="G10822" s="18"/>
      <c r="H10822" s="252"/>
      <c r="I10822" s="18"/>
      <c r="J10822" s="18"/>
    </row>
    <row r="10823" spans="6:10" x14ac:dyDescent="0.25">
      <c r="F10823" s="18"/>
      <c r="G10823" s="18"/>
      <c r="H10823" s="252"/>
      <c r="I10823" s="18"/>
      <c r="J10823" s="18"/>
    </row>
    <row r="10824" spans="6:10" x14ac:dyDescent="0.25">
      <c r="F10824" s="18"/>
      <c r="G10824" s="18"/>
      <c r="H10824" s="252"/>
      <c r="I10824" s="18"/>
      <c r="J10824" s="18"/>
    </row>
    <row r="10825" spans="6:10" x14ac:dyDescent="0.25">
      <c r="F10825" s="18"/>
      <c r="G10825" s="18"/>
      <c r="H10825" s="252"/>
      <c r="I10825" s="18"/>
      <c r="J10825" s="18"/>
    </row>
    <row r="10826" spans="6:10" x14ac:dyDescent="0.25">
      <c r="F10826" s="18"/>
      <c r="G10826" s="18"/>
      <c r="H10826" s="252"/>
      <c r="I10826" s="18"/>
      <c r="J10826" s="18"/>
    </row>
    <row r="10827" spans="6:10" x14ac:dyDescent="0.25">
      <c r="F10827" s="18"/>
      <c r="G10827" s="18"/>
      <c r="H10827" s="252"/>
      <c r="I10827" s="18"/>
      <c r="J10827" s="18"/>
    </row>
    <row r="10828" spans="6:10" x14ac:dyDescent="0.25">
      <c r="F10828" s="18"/>
      <c r="G10828" s="18"/>
      <c r="H10828" s="252"/>
      <c r="I10828" s="18"/>
      <c r="J10828" s="18"/>
    </row>
    <row r="10829" spans="6:10" x14ac:dyDescent="0.25">
      <c r="F10829" s="18"/>
      <c r="G10829" s="18"/>
      <c r="H10829" s="252"/>
      <c r="I10829" s="18"/>
      <c r="J10829" s="18"/>
    </row>
    <row r="10830" spans="6:10" x14ac:dyDescent="0.25">
      <c r="F10830" s="18"/>
      <c r="G10830" s="18"/>
      <c r="H10830" s="252"/>
      <c r="I10830" s="18"/>
      <c r="J10830" s="18"/>
    </row>
    <row r="10831" spans="6:10" x14ac:dyDescent="0.25">
      <c r="F10831" s="18"/>
      <c r="G10831" s="18"/>
      <c r="H10831" s="252"/>
      <c r="I10831" s="18"/>
      <c r="J10831" s="18"/>
    </row>
    <row r="10832" spans="6:10" x14ac:dyDescent="0.25">
      <c r="F10832" s="18"/>
      <c r="G10832" s="18"/>
      <c r="H10832" s="252"/>
      <c r="I10832" s="18"/>
      <c r="J10832" s="18"/>
    </row>
    <row r="10833" spans="6:10" x14ac:dyDescent="0.25">
      <c r="F10833" s="18"/>
      <c r="G10833" s="18"/>
      <c r="H10833" s="252"/>
      <c r="I10833" s="18"/>
      <c r="J10833" s="18"/>
    </row>
    <row r="10834" spans="6:10" x14ac:dyDescent="0.25">
      <c r="F10834" s="18"/>
      <c r="G10834" s="18"/>
      <c r="H10834" s="252"/>
      <c r="I10834" s="18"/>
      <c r="J10834" s="18"/>
    </row>
    <row r="10835" spans="6:10" x14ac:dyDescent="0.25">
      <c r="F10835" s="18"/>
      <c r="G10835" s="18"/>
      <c r="H10835" s="252"/>
      <c r="I10835" s="18"/>
      <c r="J10835" s="18"/>
    </row>
    <row r="10836" spans="6:10" x14ac:dyDescent="0.25">
      <c r="F10836" s="18"/>
      <c r="G10836" s="18"/>
      <c r="H10836" s="252"/>
      <c r="I10836" s="18"/>
      <c r="J10836" s="18"/>
    </row>
    <row r="10837" spans="6:10" x14ac:dyDescent="0.25">
      <c r="F10837" s="18"/>
      <c r="G10837" s="18"/>
      <c r="H10837" s="252"/>
      <c r="I10837" s="18"/>
      <c r="J10837" s="18"/>
    </row>
    <row r="10838" spans="6:10" x14ac:dyDescent="0.25">
      <c r="F10838" s="18"/>
      <c r="G10838" s="18"/>
      <c r="H10838" s="252"/>
      <c r="I10838" s="18"/>
      <c r="J10838" s="18"/>
    </row>
    <row r="10839" spans="6:10" x14ac:dyDescent="0.25">
      <c r="F10839" s="18"/>
      <c r="G10839" s="18"/>
      <c r="H10839" s="252"/>
      <c r="I10839" s="18"/>
      <c r="J10839" s="18"/>
    </row>
    <row r="10840" spans="6:10" x14ac:dyDescent="0.25">
      <c r="F10840" s="18"/>
      <c r="G10840" s="18"/>
      <c r="H10840" s="252"/>
      <c r="I10840" s="18"/>
      <c r="J10840" s="18"/>
    </row>
    <row r="10841" spans="6:10" x14ac:dyDescent="0.25">
      <c r="F10841" s="18"/>
      <c r="G10841" s="18"/>
      <c r="H10841" s="252"/>
      <c r="I10841" s="18"/>
      <c r="J10841" s="18"/>
    </row>
    <row r="10842" spans="6:10" x14ac:dyDescent="0.25">
      <c r="F10842" s="18"/>
      <c r="G10842" s="18"/>
      <c r="H10842" s="252"/>
      <c r="I10842" s="18"/>
      <c r="J10842" s="18"/>
    </row>
    <row r="10843" spans="6:10" x14ac:dyDescent="0.25">
      <c r="F10843" s="18"/>
      <c r="G10843" s="18"/>
      <c r="H10843" s="252"/>
      <c r="I10843" s="18"/>
      <c r="J10843" s="18"/>
    </row>
    <row r="10844" spans="6:10" x14ac:dyDescent="0.25">
      <c r="F10844" s="18"/>
      <c r="G10844" s="18"/>
      <c r="H10844" s="252"/>
      <c r="I10844" s="18"/>
      <c r="J10844" s="18"/>
    </row>
    <row r="10845" spans="6:10" x14ac:dyDescent="0.25">
      <c r="F10845" s="18"/>
      <c r="G10845" s="18"/>
      <c r="H10845" s="252"/>
      <c r="I10845" s="18"/>
      <c r="J10845" s="18"/>
    </row>
    <row r="10846" spans="6:10" x14ac:dyDescent="0.25">
      <c r="F10846" s="18"/>
      <c r="G10846" s="18"/>
      <c r="H10846" s="252"/>
      <c r="I10846" s="18"/>
      <c r="J10846" s="18"/>
    </row>
    <row r="10847" spans="6:10" x14ac:dyDescent="0.25">
      <c r="F10847" s="18"/>
      <c r="G10847" s="18"/>
      <c r="H10847" s="252"/>
      <c r="I10847" s="18"/>
      <c r="J10847" s="18"/>
    </row>
    <row r="10848" spans="6:10" x14ac:dyDescent="0.25">
      <c r="F10848" s="18"/>
      <c r="G10848" s="18"/>
      <c r="H10848" s="252"/>
      <c r="I10848" s="18"/>
      <c r="J10848" s="18"/>
    </row>
    <row r="10849" spans="6:10" x14ac:dyDescent="0.25">
      <c r="F10849" s="18"/>
      <c r="G10849" s="18"/>
      <c r="H10849" s="252"/>
      <c r="I10849" s="18"/>
      <c r="J10849" s="18"/>
    </row>
    <row r="10850" spans="6:10" x14ac:dyDescent="0.25">
      <c r="F10850" s="18"/>
      <c r="G10850" s="18"/>
      <c r="H10850" s="252"/>
      <c r="I10850" s="18"/>
      <c r="J10850" s="18"/>
    </row>
    <row r="10851" spans="6:10" x14ac:dyDescent="0.25">
      <c r="F10851" s="18"/>
      <c r="G10851" s="18"/>
      <c r="H10851" s="252"/>
      <c r="I10851" s="18"/>
      <c r="J10851" s="18"/>
    </row>
    <row r="10852" spans="6:10" x14ac:dyDescent="0.25">
      <c r="F10852" s="18"/>
      <c r="G10852" s="18"/>
      <c r="H10852" s="252"/>
      <c r="I10852" s="18"/>
      <c r="J10852" s="18"/>
    </row>
    <row r="10853" spans="6:10" x14ac:dyDescent="0.25">
      <c r="F10853" s="18"/>
      <c r="G10853" s="18"/>
      <c r="H10853" s="252"/>
      <c r="I10853" s="18"/>
      <c r="J10853" s="18"/>
    </row>
    <row r="10854" spans="6:10" x14ac:dyDescent="0.25">
      <c r="F10854" s="18"/>
      <c r="G10854" s="18"/>
      <c r="H10854" s="252"/>
      <c r="I10854" s="18"/>
      <c r="J10854" s="18"/>
    </row>
    <row r="10855" spans="6:10" x14ac:dyDescent="0.25">
      <c r="F10855" s="18"/>
      <c r="G10855" s="18"/>
      <c r="H10855" s="252"/>
      <c r="I10855" s="18"/>
      <c r="J10855" s="18"/>
    </row>
    <row r="10856" spans="6:10" x14ac:dyDescent="0.25">
      <c r="F10856" s="18"/>
      <c r="G10856" s="18"/>
      <c r="H10856" s="252"/>
      <c r="I10856" s="18"/>
      <c r="J10856" s="18"/>
    </row>
    <row r="10857" spans="6:10" x14ac:dyDescent="0.25">
      <c r="F10857" s="18"/>
      <c r="G10857" s="18"/>
      <c r="H10857" s="252"/>
      <c r="I10857" s="18"/>
      <c r="J10857" s="18"/>
    </row>
    <row r="10858" spans="6:10" x14ac:dyDescent="0.25">
      <c r="F10858" s="18"/>
      <c r="G10858" s="18"/>
      <c r="H10858" s="252"/>
      <c r="I10858" s="18"/>
      <c r="J10858" s="18"/>
    </row>
    <row r="10859" spans="6:10" x14ac:dyDescent="0.25">
      <c r="F10859" s="18"/>
      <c r="G10859" s="18"/>
      <c r="H10859" s="252"/>
      <c r="I10859" s="18"/>
      <c r="J10859" s="18"/>
    </row>
    <row r="10860" spans="6:10" x14ac:dyDescent="0.25">
      <c r="F10860" s="18"/>
      <c r="G10860" s="18"/>
      <c r="H10860" s="252"/>
      <c r="I10860" s="18"/>
      <c r="J10860" s="18"/>
    </row>
    <row r="10861" spans="6:10" x14ac:dyDescent="0.25">
      <c r="F10861" s="18"/>
      <c r="G10861" s="18"/>
      <c r="H10861" s="252"/>
      <c r="I10861" s="18"/>
      <c r="J10861" s="18"/>
    </row>
    <row r="10862" spans="6:10" x14ac:dyDescent="0.25">
      <c r="F10862" s="18"/>
      <c r="G10862" s="18"/>
      <c r="H10862" s="252"/>
      <c r="I10862" s="18"/>
      <c r="J10862" s="18"/>
    </row>
    <row r="10863" spans="6:10" x14ac:dyDescent="0.25">
      <c r="F10863" s="18"/>
      <c r="G10863" s="18"/>
      <c r="H10863" s="252"/>
      <c r="I10863" s="18"/>
      <c r="J10863" s="18"/>
    </row>
    <row r="10864" spans="6:10" x14ac:dyDescent="0.25">
      <c r="F10864" s="18"/>
      <c r="G10864" s="18"/>
      <c r="H10864" s="252"/>
      <c r="I10864" s="18"/>
      <c r="J10864" s="18"/>
    </row>
    <row r="10865" spans="6:10" x14ac:dyDescent="0.25">
      <c r="F10865" s="18"/>
      <c r="G10865" s="18"/>
      <c r="H10865" s="252"/>
      <c r="I10865" s="18"/>
      <c r="J10865" s="18"/>
    </row>
    <row r="10866" spans="6:10" x14ac:dyDescent="0.25">
      <c r="F10866" s="18"/>
      <c r="G10866" s="18"/>
      <c r="H10866" s="252"/>
      <c r="I10866" s="18"/>
      <c r="J10866" s="18"/>
    </row>
    <row r="10867" spans="6:10" x14ac:dyDescent="0.25">
      <c r="F10867" s="18"/>
      <c r="G10867" s="18"/>
      <c r="H10867" s="252"/>
      <c r="I10867" s="18"/>
      <c r="J10867" s="18"/>
    </row>
    <row r="10868" spans="6:10" x14ac:dyDescent="0.25">
      <c r="F10868" s="18"/>
      <c r="G10868" s="18"/>
      <c r="H10868" s="252"/>
      <c r="I10868" s="18"/>
      <c r="J10868" s="18"/>
    </row>
    <row r="10869" spans="6:10" x14ac:dyDescent="0.25">
      <c r="F10869" s="18"/>
      <c r="G10869" s="18"/>
      <c r="H10869" s="252"/>
      <c r="I10869" s="18"/>
      <c r="J10869" s="18"/>
    </row>
    <row r="10870" spans="6:10" x14ac:dyDescent="0.25">
      <c r="F10870" s="18"/>
      <c r="G10870" s="18"/>
      <c r="H10870" s="252"/>
      <c r="I10870" s="18"/>
      <c r="J10870" s="18"/>
    </row>
    <row r="10871" spans="6:10" x14ac:dyDescent="0.25">
      <c r="F10871" s="18"/>
      <c r="G10871" s="18"/>
      <c r="H10871" s="252"/>
      <c r="I10871" s="18"/>
      <c r="J10871" s="18"/>
    </row>
    <row r="10872" spans="6:10" x14ac:dyDescent="0.25">
      <c r="F10872" s="18"/>
      <c r="G10872" s="18"/>
      <c r="H10872" s="252"/>
      <c r="I10872" s="18"/>
      <c r="J10872" s="18"/>
    </row>
    <row r="10873" spans="6:10" x14ac:dyDescent="0.25">
      <c r="F10873" s="18"/>
      <c r="G10873" s="18"/>
      <c r="H10873" s="252"/>
      <c r="I10873" s="18"/>
      <c r="J10873" s="18"/>
    </row>
    <row r="10874" spans="6:10" x14ac:dyDescent="0.25">
      <c r="F10874" s="18"/>
      <c r="G10874" s="18"/>
      <c r="H10874" s="252"/>
      <c r="I10874" s="18"/>
      <c r="J10874" s="18"/>
    </row>
    <row r="10875" spans="6:10" x14ac:dyDescent="0.25">
      <c r="F10875" s="18"/>
      <c r="G10875" s="18"/>
      <c r="H10875" s="252"/>
      <c r="I10875" s="18"/>
      <c r="J10875" s="18"/>
    </row>
    <row r="10876" spans="6:10" x14ac:dyDescent="0.25">
      <c r="F10876" s="18"/>
      <c r="G10876" s="18"/>
      <c r="H10876" s="252"/>
      <c r="I10876" s="18"/>
      <c r="J10876" s="18"/>
    </row>
    <row r="10877" spans="6:10" x14ac:dyDescent="0.25">
      <c r="F10877" s="18"/>
      <c r="G10877" s="18"/>
      <c r="H10877" s="252"/>
      <c r="I10877" s="18"/>
      <c r="J10877" s="18"/>
    </row>
    <row r="10878" spans="6:10" x14ac:dyDescent="0.25">
      <c r="F10878" s="18"/>
      <c r="G10878" s="18"/>
      <c r="H10878" s="252"/>
      <c r="I10878" s="18"/>
      <c r="J10878" s="18"/>
    </row>
    <row r="10879" spans="6:10" x14ac:dyDescent="0.25">
      <c r="F10879" s="18"/>
      <c r="G10879" s="18"/>
      <c r="H10879" s="252"/>
      <c r="I10879" s="18"/>
      <c r="J10879" s="18"/>
    </row>
    <row r="10880" spans="6:10" x14ac:dyDescent="0.25">
      <c r="F10880" s="18"/>
      <c r="G10880" s="18"/>
      <c r="H10880" s="252"/>
      <c r="I10880" s="18"/>
      <c r="J10880" s="18"/>
    </row>
    <row r="10881" spans="6:10" x14ac:dyDescent="0.25">
      <c r="F10881" s="18"/>
      <c r="G10881" s="18"/>
      <c r="H10881" s="252"/>
      <c r="I10881" s="18"/>
      <c r="J10881" s="18"/>
    </row>
    <row r="10882" spans="6:10" x14ac:dyDescent="0.25">
      <c r="F10882" s="18"/>
      <c r="G10882" s="18"/>
      <c r="H10882" s="252"/>
      <c r="I10882" s="18"/>
      <c r="J10882" s="18"/>
    </row>
    <row r="10883" spans="6:10" x14ac:dyDescent="0.25">
      <c r="F10883" s="18"/>
      <c r="G10883" s="18"/>
      <c r="H10883" s="252"/>
      <c r="I10883" s="18"/>
      <c r="J10883" s="18"/>
    </row>
    <row r="10884" spans="6:10" x14ac:dyDescent="0.25">
      <c r="F10884" s="18"/>
      <c r="G10884" s="18"/>
      <c r="H10884" s="252"/>
      <c r="I10884" s="18"/>
      <c r="J10884" s="18"/>
    </row>
    <row r="10885" spans="6:10" x14ac:dyDescent="0.25">
      <c r="F10885" s="18"/>
      <c r="G10885" s="18"/>
      <c r="H10885" s="252"/>
      <c r="I10885" s="18"/>
      <c r="J10885" s="18"/>
    </row>
    <row r="10886" spans="6:10" x14ac:dyDescent="0.25">
      <c r="F10886" s="18"/>
      <c r="G10886" s="18"/>
      <c r="H10886" s="252"/>
      <c r="I10886" s="18"/>
      <c r="J10886" s="18"/>
    </row>
    <row r="10887" spans="6:10" x14ac:dyDescent="0.25">
      <c r="F10887" s="18"/>
      <c r="G10887" s="18"/>
      <c r="H10887" s="252"/>
      <c r="I10887" s="18"/>
      <c r="J10887" s="18"/>
    </row>
    <row r="10888" spans="6:10" x14ac:dyDescent="0.25">
      <c r="F10888" s="18"/>
      <c r="G10888" s="18"/>
      <c r="H10888" s="252"/>
      <c r="I10888" s="18"/>
      <c r="J10888" s="18"/>
    </row>
    <row r="10889" spans="6:10" x14ac:dyDescent="0.25">
      <c r="F10889" s="18"/>
      <c r="G10889" s="18"/>
      <c r="H10889" s="252"/>
      <c r="I10889" s="18"/>
      <c r="J10889" s="18"/>
    </row>
    <row r="10890" spans="6:10" x14ac:dyDescent="0.25">
      <c r="F10890" s="18"/>
      <c r="G10890" s="18"/>
      <c r="H10890" s="252"/>
      <c r="I10890" s="18"/>
      <c r="J10890" s="18"/>
    </row>
    <row r="10891" spans="6:10" x14ac:dyDescent="0.25">
      <c r="F10891" s="18"/>
      <c r="G10891" s="18"/>
      <c r="H10891" s="252"/>
      <c r="I10891" s="18"/>
      <c r="J10891" s="18"/>
    </row>
    <row r="10892" spans="6:10" x14ac:dyDescent="0.25">
      <c r="F10892" s="18"/>
      <c r="G10892" s="18"/>
      <c r="H10892" s="252"/>
      <c r="I10892" s="18"/>
      <c r="J10892" s="18"/>
    </row>
    <row r="10893" spans="6:10" x14ac:dyDescent="0.25">
      <c r="F10893" s="18"/>
      <c r="G10893" s="18"/>
      <c r="H10893" s="252"/>
      <c r="I10893" s="18"/>
      <c r="J10893" s="18"/>
    </row>
    <row r="10894" spans="6:10" x14ac:dyDescent="0.25">
      <c r="F10894" s="18"/>
      <c r="G10894" s="18"/>
      <c r="H10894" s="252"/>
      <c r="I10894" s="18"/>
      <c r="J10894" s="18"/>
    </row>
    <row r="10895" spans="6:10" x14ac:dyDescent="0.25">
      <c r="F10895" s="18"/>
      <c r="G10895" s="18"/>
      <c r="H10895" s="252"/>
      <c r="I10895" s="18"/>
      <c r="J10895" s="18"/>
    </row>
    <row r="10896" spans="6:10" x14ac:dyDescent="0.25">
      <c r="F10896" s="18"/>
      <c r="G10896" s="18"/>
      <c r="H10896" s="252"/>
      <c r="I10896" s="18"/>
      <c r="J10896" s="18"/>
    </row>
    <row r="10897" spans="6:10" x14ac:dyDescent="0.25">
      <c r="F10897" s="18"/>
      <c r="G10897" s="18"/>
      <c r="H10897" s="252"/>
      <c r="I10897" s="18"/>
      <c r="J10897" s="18"/>
    </row>
    <row r="10898" spans="6:10" x14ac:dyDescent="0.25">
      <c r="F10898" s="18"/>
      <c r="G10898" s="18"/>
      <c r="H10898" s="252"/>
      <c r="I10898" s="18"/>
      <c r="J10898" s="18"/>
    </row>
    <row r="10899" spans="6:10" x14ac:dyDescent="0.25">
      <c r="F10899" s="18"/>
      <c r="G10899" s="18"/>
      <c r="H10899" s="252"/>
      <c r="I10899" s="18"/>
      <c r="J10899" s="18"/>
    </row>
    <row r="10900" spans="6:10" x14ac:dyDescent="0.25">
      <c r="F10900" s="18"/>
      <c r="G10900" s="18"/>
      <c r="H10900" s="252"/>
      <c r="I10900" s="18"/>
      <c r="J10900" s="18"/>
    </row>
    <row r="10901" spans="6:10" x14ac:dyDescent="0.25">
      <c r="F10901" s="18"/>
      <c r="G10901" s="18"/>
      <c r="H10901" s="252"/>
      <c r="I10901" s="18"/>
      <c r="J10901" s="18"/>
    </row>
    <row r="10902" spans="6:10" x14ac:dyDescent="0.25">
      <c r="F10902" s="18"/>
      <c r="G10902" s="18"/>
      <c r="H10902" s="252"/>
      <c r="I10902" s="18"/>
      <c r="J10902" s="18"/>
    </row>
    <row r="10903" spans="6:10" x14ac:dyDescent="0.25">
      <c r="F10903" s="18"/>
      <c r="G10903" s="18"/>
      <c r="H10903" s="252"/>
      <c r="I10903" s="18"/>
      <c r="J10903" s="18"/>
    </row>
    <row r="10904" spans="6:10" x14ac:dyDescent="0.25">
      <c r="F10904" s="18"/>
      <c r="G10904" s="18"/>
      <c r="H10904" s="252"/>
      <c r="I10904" s="18"/>
      <c r="J10904" s="18"/>
    </row>
    <row r="10905" spans="6:10" x14ac:dyDescent="0.25">
      <c r="F10905" s="18"/>
      <c r="G10905" s="18"/>
      <c r="H10905" s="252"/>
      <c r="I10905" s="18"/>
      <c r="J10905" s="18"/>
    </row>
    <row r="10906" spans="6:10" x14ac:dyDescent="0.25">
      <c r="F10906" s="18"/>
      <c r="G10906" s="18"/>
      <c r="H10906" s="252"/>
      <c r="I10906" s="18"/>
      <c r="J10906" s="18"/>
    </row>
    <row r="10907" spans="6:10" x14ac:dyDescent="0.25">
      <c r="F10907" s="18"/>
      <c r="G10907" s="18"/>
      <c r="H10907" s="252"/>
      <c r="I10907" s="18"/>
      <c r="J10907" s="18"/>
    </row>
    <row r="10908" spans="6:10" x14ac:dyDescent="0.25">
      <c r="F10908" s="18"/>
      <c r="G10908" s="18"/>
      <c r="H10908" s="252"/>
      <c r="I10908" s="18"/>
      <c r="J10908" s="18"/>
    </row>
    <row r="10909" spans="6:10" x14ac:dyDescent="0.25">
      <c r="F10909" s="18"/>
      <c r="G10909" s="18"/>
      <c r="H10909" s="252"/>
      <c r="I10909" s="18"/>
      <c r="J10909" s="18"/>
    </row>
    <row r="10910" spans="6:10" x14ac:dyDescent="0.25">
      <c r="F10910" s="18"/>
      <c r="G10910" s="18"/>
      <c r="H10910" s="252"/>
      <c r="I10910" s="18"/>
      <c r="J10910" s="18"/>
    </row>
    <row r="10911" spans="6:10" x14ac:dyDescent="0.25">
      <c r="F10911" s="18"/>
      <c r="G10911" s="18"/>
      <c r="H10911" s="252"/>
      <c r="I10911" s="18"/>
      <c r="J10911" s="18"/>
    </row>
    <row r="10912" spans="6:10" x14ac:dyDescent="0.25">
      <c r="F10912" s="18"/>
      <c r="G10912" s="18"/>
      <c r="H10912" s="252"/>
      <c r="I10912" s="18"/>
      <c r="J10912" s="18"/>
    </row>
    <row r="10913" spans="6:10" x14ac:dyDescent="0.25">
      <c r="F10913" s="18"/>
      <c r="G10913" s="18"/>
      <c r="H10913" s="252"/>
      <c r="I10913" s="18"/>
      <c r="J10913" s="18"/>
    </row>
    <row r="10914" spans="6:10" x14ac:dyDescent="0.25">
      <c r="F10914" s="18"/>
      <c r="G10914" s="18"/>
      <c r="H10914" s="252"/>
      <c r="I10914" s="18"/>
      <c r="J10914" s="18"/>
    </row>
    <row r="10915" spans="6:10" x14ac:dyDescent="0.25">
      <c r="F10915" s="18"/>
      <c r="G10915" s="18"/>
      <c r="H10915" s="252"/>
      <c r="I10915" s="18"/>
      <c r="J10915" s="18"/>
    </row>
    <row r="10916" spans="6:10" x14ac:dyDescent="0.25">
      <c r="F10916" s="18"/>
      <c r="G10916" s="18"/>
      <c r="H10916" s="252"/>
      <c r="I10916" s="18"/>
      <c r="J10916" s="18"/>
    </row>
    <row r="10917" spans="6:10" x14ac:dyDescent="0.25">
      <c r="F10917" s="18"/>
      <c r="G10917" s="18"/>
      <c r="H10917" s="252"/>
      <c r="I10917" s="18"/>
      <c r="J10917" s="18"/>
    </row>
    <row r="10918" spans="6:10" x14ac:dyDescent="0.25">
      <c r="F10918" s="18"/>
      <c r="G10918" s="18"/>
      <c r="H10918" s="252"/>
      <c r="I10918" s="18"/>
      <c r="J10918" s="18"/>
    </row>
    <row r="10919" spans="6:10" x14ac:dyDescent="0.25">
      <c r="F10919" s="18"/>
      <c r="G10919" s="18"/>
      <c r="H10919" s="252"/>
      <c r="I10919" s="18"/>
      <c r="J10919" s="18"/>
    </row>
    <row r="10920" spans="6:10" x14ac:dyDescent="0.25">
      <c r="F10920" s="18"/>
      <c r="G10920" s="18"/>
      <c r="H10920" s="252"/>
      <c r="I10920" s="18"/>
      <c r="J10920" s="18"/>
    </row>
    <row r="10921" spans="6:10" x14ac:dyDescent="0.25">
      <c r="F10921" s="18"/>
      <c r="G10921" s="18"/>
      <c r="H10921" s="252"/>
      <c r="I10921" s="18"/>
      <c r="J10921" s="18"/>
    </row>
    <row r="10922" spans="6:10" x14ac:dyDescent="0.25">
      <c r="F10922" s="18"/>
      <c r="G10922" s="18"/>
      <c r="H10922" s="252"/>
      <c r="I10922" s="18"/>
      <c r="J10922" s="18"/>
    </row>
    <row r="10923" spans="6:10" x14ac:dyDescent="0.25">
      <c r="F10923" s="18"/>
      <c r="G10923" s="18"/>
      <c r="H10923" s="252"/>
      <c r="I10923" s="18"/>
      <c r="J10923" s="18"/>
    </row>
    <row r="10924" spans="6:10" x14ac:dyDescent="0.25">
      <c r="F10924" s="18"/>
      <c r="G10924" s="18"/>
      <c r="H10924" s="252"/>
      <c r="I10924" s="18"/>
      <c r="J10924" s="18"/>
    </row>
    <row r="10925" spans="6:10" x14ac:dyDescent="0.25">
      <c r="F10925" s="18"/>
      <c r="G10925" s="18"/>
      <c r="H10925" s="252"/>
      <c r="I10925" s="18"/>
      <c r="J10925" s="18"/>
    </row>
    <row r="10926" spans="6:10" x14ac:dyDescent="0.25">
      <c r="F10926" s="18"/>
      <c r="G10926" s="18"/>
      <c r="H10926" s="252"/>
      <c r="I10926" s="18"/>
      <c r="J10926" s="18"/>
    </row>
    <row r="10927" spans="6:10" x14ac:dyDescent="0.25">
      <c r="F10927" s="18"/>
      <c r="G10927" s="18"/>
      <c r="H10927" s="252"/>
      <c r="I10927" s="18"/>
      <c r="J10927" s="18"/>
    </row>
    <row r="10928" spans="6:10" x14ac:dyDescent="0.25">
      <c r="F10928" s="18"/>
      <c r="G10928" s="18"/>
      <c r="H10928" s="252"/>
      <c r="I10928" s="18"/>
      <c r="J10928" s="18"/>
    </row>
    <row r="10929" spans="6:10" x14ac:dyDescent="0.25">
      <c r="F10929" s="18"/>
      <c r="G10929" s="18"/>
      <c r="H10929" s="252"/>
      <c r="I10929" s="18"/>
      <c r="J10929" s="18"/>
    </row>
    <row r="10930" spans="6:10" x14ac:dyDescent="0.25">
      <c r="F10930" s="18"/>
      <c r="G10930" s="18"/>
      <c r="H10930" s="252"/>
      <c r="I10930" s="18"/>
      <c r="J10930" s="18"/>
    </row>
    <row r="10931" spans="6:10" x14ac:dyDescent="0.25">
      <c r="F10931" s="18"/>
      <c r="G10931" s="18"/>
      <c r="H10931" s="252"/>
      <c r="I10931" s="18"/>
      <c r="J10931" s="18"/>
    </row>
    <row r="10932" spans="6:10" x14ac:dyDescent="0.25">
      <c r="F10932" s="18"/>
      <c r="G10932" s="18"/>
      <c r="H10932" s="252"/>
      <c r="I10932" s="18"/>
      <c r="J10932" s="18"/>
    </row>
    <row r="10933" spans="6:10" x14ac:dyDescent="0.25">
      <c r="F10933" s="18"/>
      <c r="G10933" s="18"/>
      <c r="H10933" s="252"/>
      <c r="I10933" s="18"/>
      <c r="J10933" s="18"/>
    </row>
    <row r="10934" spans="6:10" x14ac:dyDescent="0.25">
      <c r="F10934" s="18"/>
      <c r="G10934" s="18"/>
      <c r="H10934" s="252"/>
      <c r="I10934" s="18"/>
      <c r="J10934" s="18"/>
    </row>
    <row r="10935" spans="6:10" x14ac:dyDescent="0.25">
      <c r="F10935" s="18"/>
      <c r="G10935" s="18"/>
      <c r="H10935" s="252"/>
      <c r="I10935" s="18"/>
      <c r="J10935" s="18"/>
    </row>
    <row r="10936" spans="6:10" x14ac:dyDescent="0.25">
      <c r="F10936" s="18"/>
      <c r="G10936" s="18"/>
      <c r="H10936" s="252"/>
      <c r="I10936" s="18"/>
      <c r="J10936" s="18"/>
    </row>
    <row r="10937" spans="6:10" x14ac:dyDescent="0.25">
      <c r="F10937" s="18"/>
      <c r="G10937" s="18"/>
      <c r="H10937" s="252"/>
      <c r="I10937" s="18"/>
      <c r="J10937" s="18"/>
    </row>
    <row r="10938" spans="6:10" x14ac:dyDescent="0.25">
      <c r="F10938" s="18"/>
      <c r="G10938" s="18"/>
      <c r="H10938" s="252"/>
      <c r="I10938" s="18"/>
      <c r="J10938" s="18"/>
    </row>
    <row r="10939" spans="6:10" x14ac:dyDescent="0.25">
      <c r="F10939" s="18"/>
      <c r="G10939" s="18"/>
      <c r="H10939" s="252"/>
      <c r="I10939" s="18"/>
      <c r="J10939" s="18"/>
    </row>
    <row r="10940" spans="6:10" x14ac:dyDescent="0.25">
      <c r="F10940" s="18"/>
      <c r="G10940" s="18"/>
      <c r="H10940" s="252"/>
      <c r="I10940" s="18"/>
      <c r="J10940" s="18"/>
    </row>
    <row r="10941" spans="6:10" x14ac:dyDescent="0.25">
      <c r="F10941" s="18"/>
      <c r="G10941" s="18"/>
      <c r="H10941" s="252"/>
      <c r="I10941" s="18"/>
      <c r="J10941" s="18"/>
    </row>
    <row r="10942" spans="6:10" x14ac:dyDescent="0.25">
      <c r="F10942" s="18"/>
      <c r="G10942" s="18"/>
      <c r="H10942" s="252"/>
      <c r="I10942" s="18"/>
      <c r="J10942" s="18"/>
    </row>
    <row r="10943" spans="6:10" x14ac:dyDescent="0.25">
      <c r="F10943" s="18"/>
      <c r="G10943" s="18"/>
      <c r="H10943" s="252"/>
      <c r="I10943" s="18"/>
      <c r="J10943" s="18"/>
    </row>
    <row r="10944" spans="6:10" x14ac:dyDescent="0.25">
      <c r="F10944" s="18"/>
      <c r="G10944" s="18"/>
      <c r="H10944" s="252"/>
      <c r="I10944" s="18"/>
      <c r="J10944" s="18"/>
    </row>
    <row r="10945" spans="6:10" x14ac:dyDescent="0.25">
      <c r="F10945" s="18"/>
      <c r="G10945" s="18"/>
      <c r="H10945" s="252"/>
      <c r="I10945" s="18"/>
      <c r="J10945" s="18"/>
    </row>
    <row r="10946" spans="6:10" x14ac:dyDescent="0.25">
      <c r="F10946" s="18"/>
      <c r="G10946" s="18"/>
      <c r="H10946" s="252"/>
      <c r="I10946" s="18"/>
      <c r="J10946" s="18"/>
    </row>
    <row r="10947" spans="6:10" x14ac:dyDescent="0.25">
      <c r="F10947" s="18"/>
      <c r="G10947" s="18"/>
      <c r="H10947" s="252"/>
      <c r="I10947" s="18"/>
      <c r="J10947" s="18"/>
    </row>
    <row r="10948" spans="6:10" x14ac:dyDescent="0.25">
      <c r="F10948" s="18"/>
      <c r="G10948" s="18"/>
      <c r="H10948" s="252"/>
      <c r="I10948" s="18"/>
      <c r="J10948" s="18"/>
    </row>
    <row r="10949" spans="6:10" x14ac:dyDescent="0.25">
      <c r="F10949" s="18"/>
      <c r="G10949" s="18"/>
      <c r="H10949" s="252"/>
      <c r="I10949" s="18"/>
      <c r="J10949" s="18"/>
    </row>
    <row r="10950" spans="6:10" x14ac:dyDescent="0.25">
      <c r="F10950" s="18"/>
      <c r="G10950" s="18"/>
      <c r="H10950" s="252"/>
      <c r="I10950" s="18"/>
      <c r="J10950" s="18"/>
    </row>
    <row r="10951" spans="6:10" x14ac:dyDescent="0.25">
      <c r="F10951" s="18"/>
      <c r="G10951" s="18"/>
      <c r="H10951" s="252"/>
      <c r="I10951" s="18"/>
      <c r="J10951" s="18"/>
    </row>
    <row r="10952" spans="6:10" x14ac:dyDescent="0.25">
      <c r="F10952" s="18"/>
      <c r="G10952" s="18"/>
      <c r="H10952" s="252"/>
      <c r="I10952" s="18"/>
      <c r="J10952" s="18"/>
    </row>
    <row r="10953" spans="6:10" x14ac:dyDescent="0.25">
      <c r="F10953" s="18"/>
      <c r="G10953" s="18"/>
      <c r="H10953" s="252"/>
      <c r="I10953" s="18"/>
      <c r="J10953" s="18"/>
    </row>
    <row r="10954" spans="6:10" x14ac:dyDescent="0.25">
      <c r="F10954" s="18"/>
      <c r="G10954" s="18"/>
      <c r="H10954" s="252"/>
      <c r="I10954" s="18"/>
      <c r="J10954" s="18"/>
    </row>
    <row r="10955" spans="6:10" x14ac:dyDescent="0.25">
      <c r="F10955" s="18"/>
      <c r="G10955" s="18"/>
      <c r="H10955" s="252"/>
      <c r="I10955" s="18"/>
      <c r="J10955" s="18"/>
    </row>
    <row r="10956" spans="6:10" x14ac:dyDescent="0.25">
      <c r="F10956" s="18"/>
      <c r="G10956" s="18"/>
      <c r="H10956" s="252"/>
      <c r="I10956" s="18"/>
      <c r="J10956" s="18"/>
    </row>
    <row r="10957" spans="6:10" x14ac:dyDescent="0.25">
      <c r="F10957" s="18"/>
      <c r="G10957" s="18"/>
      <c r="H10957" s="252"/>
      <c r="I10957" s="18"/>
      <c r="J10957" s="18"/>
    </row>
    <row r="10958" spans="6:10" x14ac:dyDescent="0.25">
      <c r="F10958" s="18"/>
      <c r="G10958" s="18"/>
      <c r="H10958" s="252"/>
      <c r="I10958" s="18"/>
      <c r="J10958" s="18"/>
    </row>
    <row r="10959" spans="6:10" x14ac:dyDescent="0.25">
      <c r="F10959" s="18"/>
      <c r="G10959" s="18"/>
      <c r="H10959" s="252"/>
      <c r="I10959" s="18"/>
      <c r="J10959" s="18"/>
    </row>
    <row r="10960" spans="6:10" x14ac:dyDescent="0.25">
      <c r="F10960" s="18"/>
      <c r="G10960" s="18"/>
      <c r="H10960" s="252"/>
      <c r="I10960" s="18"/>
      <c r="J10960" s="18"/>
    </row>
    <row r="10961" spans="6:10" x14ac:dyDescent="0.25">
      <c r="F10961" s="18"/>
      <c r="G10961" s="18"/>
      <c r="H10961" s="252"/>
      <c r="I10961" s="18"/>
      <c r="J10961" s="18"/>
    </row>
    <row r="10962" spans="6:10" x14ac:dyDescent="0.25">
      <c r="F10962" s="18"/>
      <c r="G10962" s="18"/>
      <c r="H10962" s="252"/>
      <c r="I10962" s="18"/>
      <c r="J10962" s="18"/>
    </row>
    <row r="10963" spans="6:10" x14ac:dyDescent="0.25">
      <c r="F10963" s="18"/>
      <c r="G10963" s="18"/>
      <c r="H10963" s="252"/>
      <c r="I10963" s="18"/>
      <c r="J10963" s="18"/>
    </row>
    <row r="10964" spans="6:10" x14ac:dyDescent="0.25">
      <c r="F10964" s="18"/>
      <c r="G10964" s="18"/>
      <c r="H10964" s="252"/>
      <c r="I10964" s="18"/>
      <c r="J10964" s="18"/>
    </row>
    <row r="10965" spans="6:10" x14ac:dyDescent="0.25">
      <c r="F10965" s="18"/>
      <c r="G10965" s="18"/>
      <c r="H10965" s="252"/>
      <c r="I10965" s="18"/>
      <c r="J10965" s="18"/>
    </row>
    <row r="10966" spans="6:10" x14ac:dyDescent="0.25">
      <c r="F10966" s="18"/>
      <c r="G10966" s="18"/>
      <c r="H10966" s="252"/>
      <c r="I10966" s="18"/>
      <c r="J10966" s="18"/>
    </row>
    <row r="10967" spans="6:10" x14ac:dyDescent="0.25">
      <c r="F10967" s="18"/>
      <c r="G10967" s="18"/>
      <c r="H10967" s="252"/>
      <c r="I10967" s="18"/>
      <c r="J10967" s="18"/>
    </row>
    <row r="10968" spans="6:10" x14ac:dyDescent="0.25">
      <c r="F10968" s="18"/>
      <c r="G10968" s="18"/>
      <c r="H10968" s="252"/>
      <c r="I10968" s="18"/>
      <c r="J10968" s="18"/>
    </row>
    <row r="10969" spans="6:10" x14ac:dyDescent="0.25">
      <c r="F10969" s="18"/>
      <c r="G10969" s="18"/>
      <c r="H10969" s="252"/>
      <c r="I10969" s="18"/>
      <c r="J10969" s="18"/>
    </row>
    <row r="10970" spans="6:10" x14ac:dyDescent="0.25">
      <c r="F10970" s="18"/>
      <c r="G10970" s="18"/>
      <c r="H10970" s="252"/>
      <c r="I10970" s="18"/>
      <c r="J10970" s="18"/>
    </row>
    <row r="10971" spans="6:10" x14ac:dyDescent="0.25">
      <c r="F10971" s="18"/>
      <c r="G10971" s="18"/>
      <c r="H10971" s="252"/>
      <c r="I10971" s="18"/>
      <c r="J10971" s="18"/>
    </row>
    <row r="10972" spans="6:10" x14ac:dyDescent="0.25">
      <c r="F10972" s="18"/>
      <c r="G10972" s="18"/>
      <c r="H10972" s="252"/>
      <c r="I10972" s="18"/>
      <c r="J10972" s="18"/>
    </row>
    <row r="10973" spans="6:10" x14ac:dyDescent="0.25">
      <c r="F10973" s="18"/>
      <c r="G10973" s="18"/>
      <c r="H10973" s="252"/>
      <c r="I10973" s="18"/>
      <c r="J10973" s="18"/>
    </row>
    <row r="10974" spans="6:10" x14ac:dyDescent="0.25">
      <c r="F10974" s="18"/>
      <c r="G10974" s="18"/>
      <c r="H10974" s="252"/>
      <c r="I10974" s="18"/>
      <c r="J10974" s="18"/>
    </row>
    <row r="10975" spans="6:10" x14ac:dyDescent="0.25">
      <c r="F10975" s="18"/>
      <c r="G10975" s="18"/>
      <c r="H10975" s="252"/>
      <c r="I10975" s="18"/>
      <c r="J10975" s="18"/>
    </row>
    <row r="10976" spans="6:10" x14ac:dyDescent="0.25">
      <c r="F10976" s="18"/>
      <c r="G10976" s="18"/>
      <c r="H10976" s="252"/>
      <c r="I10976" s="18"/>
      <c r="J10976" s="18"/>
    </row>
    <row r="10977" spans="6:10" x14ac:dyDescent="0.25">
      <c r="F10977" s="18"/>
      <c r="G10977" s="18"/>
      <c r="H10977" s="252"/>
      <c r="I10977" s="18"/>
      <c r="J10977" s="18"/>
    </row>
    <row r="10978" spans="6:10" x14ac:dyDescent="0.25">
      <c r="F10978" s="18"/>
      <c r="G10978" s="18"/>
      <c r="H10978" s="252"/>
      <c r="I10978" s="18"/>
      <c r="J10978" s="18"/>
    </row>
    <row r="10979" spans="6:10" x14ac:dyDescent="0.25">
      <c r="F10979" s="18"/>
      <c r="G10979" s="18"/>
      <c r="H10979" s="252"/>
      <c r="I10979" s="18"/>
      <c r="J10979" s="18"/>
    </row>
    <row r="10980" spans="6:10" x14ac:dyDescent="0.25">
      <c r="F10980" s="18"/>
      <c r="G10980" s="18"/>
      <c r="H10980" s="252"/>
      <c r="I10980" s="18"/>
      <c r="J10980" s="18"/>
    </row>
    <row r="10981" spans="6:10" x14ac:dyDescent="0.25">
      <c r="F10981" s="18"/>
      <c r="G10981" s="18"/>
      <c r="H10981" s="252"/>
      <c r="I10981" s="18"/>
      <c r="J10981" s="18"/>
    </row>
    <row r="10982" spans="6:10" x14ac:dyDescent="0.25">
      <c r="F10982" s="18"/>
      <c r="G10982" s="18"/>
      <c r="H10982" s="252"/>
      <c r="I10982" s="18"/>
      <c r="J10982" s="18"/>
    </row>
    <row r="10983" spans="6:10" x14ac:dyDescent="0.25">
      <c r="F10983" s="18"/>
      <c r="G10983" s="18"/>
      <c r="H10983" s="252"/>
      <c r="I10983" s="18"/>
      <c r="J10983" s="18"/>
    </row>
    <row r="10984" spans="6:10" x14ac:dyDescent="0.25">
      <c r="F10984" s="18"/>
      <c r="G10984" s="18"/>
      <c r="H10984" s="252"/>
      <c r="I10984" s="18"/>
      <c r="J10984" s="18"/>
    </row>
    <row r="10985" spans="6:10" x14ac:dyDescent="0.25">
      <c r="F10985" s="18"/>
      <c r="G10985" s="18"/>
      <c r="H10985" s="252"/>
      <c r="I10985" s="18"/>
      <c r="J10985" s="18"/>
    </row>
    <row r="10986" spans="6:10" x14ac:dyDescent="0.25">
      <c r="F10986" s="18"/>
      <c r="G10986" s="18"/>
      <c r="H10986" s="252"/>
      <c r="I10986" s="18"/>
      <c r="J10986" s="18"/>
    </row>
    <row r="10987" spans="6:10" x14ac:dyDescent="0.25">
      <c r="F10987" s="18"/>
      <c r="G10987" s="18"/>
      <c r="H10987" s="252"/>
      <c r="I10987" s="18"/>
      <c r="J10987" s="18"/>
    </row>
    <row r="10988" spans="6:10" x14ac:dyDescent="0.25">
      <c r="F10988" s="18"/>
      <c r="G10988" s="18"/>
      <c r="H10988" s="252"/>
      <c r="I10988" s="18"/>
      <c r="J10988" s="18"/>
    </row>
    <row r="10989" spans="6:10" x14ac:dyDescent="0.25">
      <c r="F10989" s="18"/>
      <c r="G10989" s="18"/>
      <c r="H10989" s="252"/>
      <c r="I10989" s="18"/>
      <c r="J10989" s="18"/>
    </row>
    <row r="10990" spans="6:10" x14ac:dyDescent="0.25">
      <c r="F10990" s="18"/>
      <c r="G10990" s="18"/>
      <c r="H10990" s="252"/>
      <c r="I10990" s="18"/>
      <c r="J10990" s="18"/>
    </row>
    <row r="10991" spans="6:10" x14ac:dyDescent="0.25">
      <c r="F10991" s="18"/>
      <c r="G10991" s="18"/>
      <c r="H10991" s="252"/>
      <c r="I10991" s="18"/>
      <c r="J10991" s="18"/>
    </row>
    <row r="10992" spans="6:10" x14ac:dyDescent="0.25">
      <c r="F10992" s="18"/>
      <c r="G10992" s="18"/>
      <c r="H10992" s="252"/>
      <c r="I10992" s="18"/>
      <c r="J10992" s="18"/>
    </row>
    <row r="10993" spans="6:10" x14ac:dyDescent="0.25">
      <c r="F10993" s="18"/>
      <c r="G10993" s="18"/>
      <c r="H10993" s="252"/>
      <c r="I10993" s="18"/>
      <c r="J10993" s="18"/>
    </row>
    <row r="10994" spans="6:10" x14ac:dyDescent="0.25">
      <c r="F10994" s="18"/>
      <c r="G10994" s="18"/>
      <c r="H10994" s="252"/>
      <c r="I10994" s="18"/>
      <c r="J10994" s="18"/>
    </row>
    <row r="10995" spans="6:10" x14ac:dyDescent="0.25">
      <c r="F10995" s="18"/>
      <c r="G10995" s="18"/>
      <c r="H10995" s="252"/>
      <c r="I10995" s="18"/>
      <c r="J10995" s="18"/>
    </row>
    <row r="10996" spans="6:10" x14ac:dyDescent="0.25">
      <c r="F10996" s="18"/>
      <c r="G10996" s="18"/>
      <c r="H10996" s="252"/>
      <c r="I10996" s="18"/>
      <c r="J10996" s="18"/>
    </row>
    <row r="10997" spans="6:10" x14ac:dyDescent="0.25">
      <c r="F10997" s="18"/>
      <c r="G10997" s="18"/>
      <c r="H10997" s="252"/>
      <c r="I10997" s="18"/>
      <c r="J10997" s="18"/>
    </row>
    <row r="10998" spans="6:10" x14ac:dyDescent="0.25">
      <c r="F10998" s="18"/>
      <c r="G10998" s="18"/>
      <c r="H10998" s="252"/>
      <c r="I10998" s="18"/>
      <c r="J10998" s="18"/>
    </row>
    <row r="10999" spans="6:10" x14ac:dyDescent="0.25">
      <c r="F10999" s="18"/>
      <c r="G10999" s="18"/>
      <c r="H10999" s="252"/>
      <c r="I10999" s="18"/>
      <c r="J10999" s="18"/>
    </row>
    <row r="11000" spans="6:10" x14ac:dyDescent="0.25">
      <c r="F11000" s="18"/>
      <c r="G11000" s="18"/>
      <c r="H11000" s="252"/>
      <c r="I11000" s="18"/>
      <c r="J11000" s="18"/>
    </row>
    <row r="11001" spans="6:10" x14ac:dyDescent="0.25">
      <c r="F11001" s="18"/>
      <c r="G11001" s="18"/>
      <c r="H11001" s="252"/>
      <c r="I11001" s="18"/>
      <c r="J11001" s="18"/>
    </row>
    <row r="11002" spans="6:10" x14ac:dyDescent="0.25">
      <c r="F11002" s="18"/>
      <c r="G11002" s="18"/>
      <c r="H11002" s="252"/>
      <c r="I11002" s="18"/>
      <c r="J11002" s="18"/>
    </row>
    <row r="11003" spans="6:10" x14ac:dyDescent="0.25">
      <c r="F11003" s="18"/>
      <c r="G11003" s="18"/>
      <c r="H11003" s="252"/>
      <c r="I11003" s="18"/>
      <c r="J11003" s="18"/>
    </row>
    <row r="11004" spans="6:10" x14ac:dyDescent="0.25">
      <c r="F11004" s="18"/>
      <c r="G11004" s="18"/>
      <c r="H11004" s="252"/>
      <c r="I11004" s="18"/>
      <c r="J11004" s="18"/>
    </row>
    <row r="11005" spans="6:10" x14ac:dyDescent="0.25">
      <c r="F11005" s="18"/>
      <c r="G11005" s="18"/>
      <c r="H11005" s="252"/>
      <c r="I11005" s="18"/>
      <c r="J11005" s="18"/>
    </row>
    <row r="11006" spans="6:10" x14ac:dyDescent="0.25">
      <c r="F11006" s="18"/>
      <c r="G11006" s="18"/>
      <c r="H11006" s="252"/>
      <c r="I11006" s="18"/>
      <c r="J11006" s="18"/>
    </row>
    <row r="11007" spans="6:10" x14ac:dyDescent="0.25">
      <c r="F11007" s="18"/>
      <c r="G11007" s="18"/>
      <c r="H11007" s="252"/>
      <c r="I11007" s="18"/>
      <c r="J11007" s="18"/>
    </row>
    <row r="11008" spans="6:10" x14ac:dyDescent="0.25">
      <c r="F11008" s="18"/>
      <c r="G11008" s="18"/>
      <c r="H11008" s="252"/>
      <c r="I11008" s="18"/>
      <c r="J11008" s="18"/>
    </row>
    <row r="11009" spans="6:10" x14ac:dyDescent="0.25">
      <c r="F11009" s="18"/>
      <c r="G11009" s="18"/>
      <c r="H11009" s="252"/>
      <c r="I11009" s="18"/>
      <c r="J11009" s="18"/>
    </row>
    <row r="11010" spans="6:10" x14ac:dyDescent="0.25">
      <c r="F11010" s="18"/>
      <c r="G11010" s="18"/>
      <c r="H11010" s="252"/>
      <c r="I11010" s="18"/>
      <c r="J11010" s="18"/>
    </row>
    <row r="11011" spans="6:10" x14ac:dyDescent="0.25">
      <c r="F11011" s="18"/>
      <c r="G11011" s="18"/>
      <c r="H11011" s="252"/>
      <c r="I11011" s="18"/>
      <c r="J11011" s="18"/>
    </row>
    <row r="11012" spans="6:10" x14ac:dyDescent="0.25">
      <c r="F11012" s="18"/>
      <c r="G11012" s="18"/>
      <c r="H11012" s="252"/>
      <c r="I11012" s="18"/>
      <c r="J11012" s="18"/>
    </row>
    <row r="11013" spans="6:10" x14ac:dyDescent="0.25">
      <c r="F11013" s="18"/>
      <c r="G11013" s="18"/>
      <c r="H11013" s="252"/>
      <c r="I11013" s="18"/>
      <c r="J11013" s="18"/>
    </row>
    <row r="11014" spans="6:10" x14ac:dyDescent="0.25">
      <c r="F11014" s="18"/>
      <c r="G11014" s="18"/>
      <c r="H11014" s="252"/>
      <c r="I11014" s="18"/>
      <c r="J11014" s="18"/>
    </row>
    <row r="11015" spans="6:10" x14ac:dyDescent="0.25">
      <c r="F11015" s="18"/>
      <c r="G11015" s="18"/>
      <c r="H11015" s="252"/>
      <c r="I11015" s="18"/>
      <c r="J11015" s="18"/>
    </row>
    <row r="11016" spans="6:10" x14ac:dyDescent="0.25">
      <c r="F11016" s="18"/>
      <c r="G11016" s="18"/>
      <c r="H11016" s="252"/>
      <c r="I11016" s="18"/>
      <c r="J11016" s="18"/>
    </row>
    <row r="11017" spans="6:10" x14ac:dyDescent="0.25">
      <c r="F11017" s="18"/>
      <c r="G11017" s="18"/>
      <c r="H11017" s="252"/>
      <c r="I11017" s="18"/>
      <c r="J11017" s="18"/>
    </row>
    <row r="11018" spans="6:10" x14ac:dyDescent="0.25">
      <c r="F11018" s="18"/>
      <c r="G11018" s="18"/>
      <c r="H11018" s="252"/>
      <c r="I11018" s="18"/>
      <c r="J11018" s="18"/>
    </row>
    <row r="11019" spans="6:10" x14ac:dyDescent="0.25">
      <c r="F11019" s="18"/>
      <c r="G11019" s="18"/>
      <c r="H11019" s="252"/>
      <c r="I11019" s="18"/>
      <c r="J11019" s="18"/>
    </row>
    <row r="11020" spans="6:10" x14ac:dyDescent="0.25">
      <c r="F11020" s="18"/>
      <c r="G11020" s="18"/>
      <c r="H11020" s="252"/>
      <c r="I11020" s="18"/>
      <c r="J11020" s="18"/>
    </row>
    <row r="11021" spans="6:10" x14ac:dyDescent="0.25">
      <c r="F11021" s="18"/>
      <c r="G11021" s="18"/>
      <c r="H11021" s="252"/>
      <c r="I11021" s="18"/>
      <c r="J11021" s="18"/>
    </row>
    <row r="11022" spans="6:10" x14ac:dyDescent="0.25">
      <c r="F11022" s="18"/>
      <c r="G11022" s="18"/>
      <c r="H11022" s="252"/>
      <c r="I11022" s="18"/>
      <c r="J11022" s="18"/>
    </row>
    <row r="11023" spans="6:10" x14ac:dyDescent="0.25">
      <c r="F11023" s="18"/>
      <c r="G11023" s="18"/>
      <c r="H11023" s="252"/>
      <c r="I11023" s="18"/>
      <c r="J11023" s="18"/>
    </row>
    <row r="11024" spans="6:10" x14ac:dyDescent="0.25">
      <c r="F11024" s="18"/>
      <c r="G11024" s="18"/>
      <c r="H11024" s="252"/>
      <c r="I11024" s="18"/>
      <c r="J11024" s="18"/>
    </row>
    <row r="11025" spans="6:10" x14ac:dyDescent="0.25">
      <c r="F11025" s="18"/>
      <c r="G11025" s="18"/>
      <c r="H11025" s="252"/>
      <c r="I11025" s="18"/>
      <c r="J11025" s="18"/>
    </row>
    <row r="11026" spans="6:10" x14ac:dyDescent="0.25">
      <c r="F11026" s="18"/>
      <c r="G11026" s="18"/>
      <c r="H11026" s="252"/>
      <c r="I11026" s="18"/>
      <c r="J11026" s="18"/>
    </row>
    <row r="11027" spans="6:10" x14ac:dyDescent="0.25">
      <c r="F11027" s="18"/>
      <c r="G11027" s="18"/>
      <c r="H11027" s="252"/>
      <c r="I11027" s="18"/>
      <c r="J11027" s="18"/>
    </row>
    <row r="11028" spans="6:10" x14ac:dyDescent="0.25">
      <c r="F11028" s="18"/>
      <c r="G11028" s="18"/>
      <c r="H11028" s="252"/>
      <c r="I11028" s="18"/>
      <c r="J11028" s="18"/>
    </row>
    <row r="11029" spans="6:10" x14ac:dyDescent="0.25">
      <c r="F11029" s="18"/>
      <c r="G11029" s="18"/>
      <c r="H11029" s="252"/>
      <c r="I11029" s="18"/>
      <c r="J11029" s="18"/>
    </row>
    <row r="11030" spans="6:10" x14ac:dyDescent="0.25">
      <c r="F11030" s="18"/>
      <c r="G11030" s="18"/>
      <c r="H11030" s="252"/>
      <c r="I11030" s="18"/>
      <c r="J11030" s="18"/>
    </row>
    <row r="11031" spans="6:10" x14ac:dyDescent="0.25">
      <c r="F11031" s="18"/>
      <c r="G11031" s="18"/>
      <c r="H11031" s="252"/>
      <c r="I11031" s="18"/>
      <c r="J11031" s="18"/>
    </row>
    <row r="11032" spans="6:10" x14ac:dyDescent="0.25">
      <c r="F11032" s="18"/>
      <c r="G11032" s="18"/>
      <c r="H11032" s="252"/>
      <c r="I11032" s="18"/>
      <c r="J11032" s="18"/>
    </row>
    <row r="11033" spans="6:10" x14ac:dyDescent="0.25">
      <c r="F11033" s="18"/>
      <c r="G11033" s="18"/>
      <c r="H11033" s="252"/>
      <c r="I11033" s="18"/>
      <c r="J11033" s="18"/>
    </row>
    <row r="11034" spans="6:10" x14ac:dyDescent="0.25">
      <c r="F11034" s="18"/>
      <c r="G11034" s="18"/>
      <c r="H11034" s="252"/>
      <c r="I11034" s="18"/>
      <c r="J11034" s="18"/>
    </row>
    <row r="11035" spans="6:10" x14ac:dyDescent="0.25">
      <c r="F11035" s="18"/>
      <c r="G11035" s="18"/>
      <c r="H11035" s="252"/>
      <c r="I11035" s="18"/>
      <c r="J11035" s="18"/>
    </row>
    <row r="11036" spans="6:10" x14ac:dyDescent="0.25">
      <c r="F11036" s="18"/>
      <c r="G11036" s="18"/>
      <c r="H11036" s="252"/>
      <c r="I11036" s="18"/>
      <c r="J11036" s="18"/>
    </row>
    <row r="11037" spans="6:10" x14ac:dyDescent="0.25">
      <c r="F11037" s="18"/>
      <c r="G11037" s="18"/>
      <c r="H11037" s="252"/>
      <c r="I11037" s="18"/>
      <c r="J11037" s="18"/>
    </row>
    <row r="11038" spans="6:10" x14ac:dyDescent="0.25">
      <c r="F11038" s="18"/>
      <c r="G11038" s="18"/>
      <c r="H11038" s="252"/>
      <c r="I11038" s="18"/>
      <c r="J11038" s="18"/>
    </row>
    <row r="11039" spans="6:10" x14ac:dyDescent="0.25">
      <c r="F11039" s="18"/>
      <c r="G11039" s="18"/>
      <c r="H11039" s="252"/>
      <c r="I11039" s="18"/>
      <c r="J11039" s="18"/>
    </row>
    <row r="11040" spans="6:10" x14ac:dyDescent="0.25">
      <c r="F11040" s="18"/>
      <c r="G11040" s="18"/>
      <c r="H11040" s="252"/>
      <c r="I11040" s="18"/>
      <c r="J11040" s="18"/>
    </row>
    <row r="11041" spans="6:10" x14ac:dyDescent="0.25">
      <c r="F11041" s="18"/>
      <c r="G11041" s="18"/>
      <c r="H11041" s="252"/>
      <c r="I11041" s="18"/>
      <c r="J11041" s="18"/>
    </row>
    <row r="11042" spans="6:10" x14ac:dyDescent="0.25">
      <c r="F11042" s="18"/>
      <c r="G11042" s="18"/>
      <c r="H11042" s="252"/>
      <c r="I11042" s="18"/>
      <c r="J11042" s="18"/>
    </row>
    <row r="11043" spans="6:10" x14ac:dyDescent="0.25">
      <c r="F11043" s="18"/>
      <c r="G11043" s="18"/>
      <c r="H11043" s="252"/>
      <c r="I11043" s="18"/>
      <c r="J11043" s="18"/>
    </row>
    <row r="11044" spans="6:10" x14ac:dyDescent="0.25">
      <c r="F11044" s="18"/>
      <c r="G11044" s="18"/>
      <c r="H11044" s="252"/>
      <c r="I11044" s="18"/>
      <c r="J11044" s="18"/>
    </row>
    <row r="11045" spans="6:10" x14ac:dyDescent="0.25">
      <c r="F11045" s="18"/>
      <c r="G11045" s="18"/>
      <c r="H11045" s="252"/>
      <c r="I11045" s="18"/>
      <c r="J11045" s="18"/>
    </row>
    <row r="11046" spans="6:10" x14ac:dyDescent="0.25">
      <c r="F11046" s="18"/>
      <c r="G11046" s="18"/>
      <c r="H11046" s="252"/>
      <c r="I11046" s="18"/>
      <c r="J11046" s="18"/>
    </row>
    <row r="11047" spans="6:10" x14ac:dyDescent="0.25">
      <c r="F11047" s="18"/>
      <c r="G11047" s="18"/>
      <c r="H11047" s="252"/>
      <c r="I11047" s="18"/>
      <c r="J11047" s="18"/>
    </row>
    <row r="11048" spans="6:10" x14ac:dyDescent="0.25">
      <c r="F11048" s="18"/>
      <c r="G11048" s="18"/>
      <c r="H11048" s="252"/>
      <c r="I11048" s="18"/>
      <c r="J11048" s="18"/>
    </row>
    <row r="11049" spans="6:10" x14ac:dyDescent="0.25">
      <c r="F11049" s="18"/>
      <c r="G11049" s="18"/>
      <c r="H11049" s="252"/>
      <c r="I11049" s="18"/>
      <c r="J11049" s="18"/>
    </row>
    <row r="11050" spans="6:10" x14ac:dyDescent="0.25">
      <c r="F11050" s="18"/>
      <c r="G11050" s="18"/>
      <c r="H11050" s="252"/>
      <c r="I11050" s="18"/>
      <c r="J11050" s="18"/>
    </row>
    <row r="11051" spans="6:10" x14ac:dyDescent="0.25">
      <c r="F11051" s="18"/>
      <c r="G11051" s="18"/>
      <c r="H11051" s="252"/>
      <c r="I11051" s="18"/>
      <c r="J11051" s="18"/>
    </row>
    <row r="11052" spans="6:10" x14ac:dyDescent="0.25">
      <c r="F11052" s="18"/>
      <c r="G11052" s="18"/>
      <c r="H11052" s="252"/>
      <c r="I11052" s="18"/>
      <c r="J11052" s="18"/>
    </row>
    <row r="11053" spans="6:10" x14ac:dyDescent="0.25">
      <c r="F11053" s="18"/>
      <c r="G11053" s="18"/>
      <c r="H11053" s="252"/>
      <c r="I11053" s="18"/>
      <c r="J11053" s="18"/>
    </row>
    <row r="11054" spans="6:10" x14ac:dyDescent="0.25">
      <c r="F11054" s="18"/>
      <c r="G11054" s="18"/>
      <c r="H11054" s="252"/>
      <c r="I11054" s="18"/>
      <c r="J11054" s="18"/>
    </row>
    <row r="11055" spans="6:10" x14ac:dyDescent="0.25">
      <c r="F11055" s="18"/>
      <c r="G11055" s="18"/>
      <c r="H11055" s="252"/>
      <c r="I11055" s="18"/>
      <c r="J11055" s="18"/>
    </row>
    <row r="11056" spans="6:10" x14ac:dyDescent="0.25">
      <c r="F11056" s="18"/>
      <c r="G11056" s="18"/>
      <c r="H11056" s="252"/>
      <c r="I11056" s="18"/>
      <c r="J11056" s="18"/>
    </row>
    <row r="11057" spans="6:10" x14ac:dyDescent="0.25">
      <c r="F11057" s="18"/>
      <c r="G11057" s="18"/>
      <c r="H11057" s="252"/>
      <c r="I11057" s="18"/>
      <c r="J11057" s="18"/>
    </row>
    <row r="11058" spans="6:10" x14ac:dyDescent="0.25">
      <c r="F11058" s="18"/>
      <c r="G11058" s="18"/>
      <c r="H11058" s="252"/>
      <c r="I11058" s="18"/>
      <c r="J11058" s="18"/>
    </row>
    <row r="11059" spans="6:10" x14ac:dyDescent="0.25">
      <c r="F11059" s="18"/>
      <c r="G11059" s="18"/>
      <c r="H11059" s="252"/>
      <c r="I11059" s="18"/>
      <c r="J11059" s="18"/>
    </row>
    <row r="11060" spans="6:10" x14ac:dyDescent="0.25">
      <c r="F11060" s="18"/>
      <c r="G11060" s="18"/>
      <c r="H11060" s="252"/>
      <c r="I11060" s="18"/>
      <c r="J11060" s="18"/>
    </row>
    <row r="11061" spans="6:10" x14ac:dyDescent="0.25">
      <c r="F11061" s="18"/>
      <c r="G11061" s="18"/>
      <c r="H11061" s="252"/>
      <c r="I11061" s="18"/>
      <c r="J11061" s="18"/>
    </row>
    <row r="11062" spans="6:10" x14ac:dyDescent="0.25">
      <c r="F11062" s="18"/>
      <c r="G11062" s="18"/>
      <c r="H11062" s="252"/>
      <c r="I11062" s="18"/>
      <c r="J11062" s="18"/>
    </row>
    <row r="11063" spans="6:10" x14ac:dyDescent="0.25">
      <c r="F11063" s="18"/>
      <c r="G11063" s="18"/>
      <c r="H11063" s="252"/>
      <c r="I11063" s="18"/>
      <c r="J11063" s="18"/>
    </row>
    <row r="11064" spans="6:10" x14ac:dyDescent="0.25">
      <c r="F11064" s="18"/>
      <c r="G11064" s="18"/>
      <c r="H11064" s="252"/>
      <c r="I11064" s="18"/>
      <c r="J11064" s="18"/>
    </row>
    <row r="11065" spans="6:10" x14ac:dyDescent="0.25">
      <c r="F11065" s="18"/>
      <c r="G11065" s="18"/>
      <c r="H11065" s="252"/>
      <c r="I11065" s="18"/>
      <c r="J11065" s="18"/>
    </row>
    <row r="11066" spans="6:10" x14ac:dyDescent="0.25">
      <c r="F11066" s="18"/>
      <c r="G11066" s="18"/>
      <c r="H11066" s="252"/>
      <c r="I11066" s="18"/>
      <c r="J11066" s="18"/>
    </row>
    <row r="11067" spans="6:10" x14ac:dyDescent="0.25">
      <c r="F11067" s="18"/>
      <c r="G11067" s="18"/>
      <c r="H11067" s="252"/>
      <c r="I11067" s="18"/>
      <c r="J11067" s="18"/>
    </row>
    <row r="11068" spans="6:10" x14ac:dyDescent="0.25">
      <c r="F11068" s="18"/>
      <c r="G11068" s="18"/>
      <c r="H11068" s="252"/>
      <c r="I11068" s="18"/>
      <c r="J11068" s="18"/>
    </row>
    <row r="11069" spans="6:10" x14ac:dyDescent="0.25">
      <c r="F11069" s="18"/>
      <c r="G11069" s="18"/>
      <c r="H11069" s="252"/>
      <c r="I11069" s="18"/>
      <c r="J11069" s="18"/>
    </row>
    <row r="11070" spans="6:10" x14ac:dyDescent="0.25">
      <c r="F11070" s="18"/>
      <c r="G11070" s="18"/>
      <c r="H11070" s="252"/>
      <c r="I11070" s="18"/>
      <c r="J11070" s="18"/>
    </row>
    <row r="11071" spans="6:10" x14ac:dyDescent="0.25">
      <c r="F11071" s="18"/>
      <c r="G11071" s="18"/>
      <c r="H11071" s="252"/>
      <c r="I11071" s="18"/>
      <c r="J11071" s="18"/>
    </row>
    <row r="11072" spans="6:10" x14ac:dyDescent="0.25">
      <c r="F11072" s="18"/>
      <c r="G11072" s="18"/>
      <c r="H11072" s="252"/>
      <c r="I11072" s="18"/>
      <c r="J11072" s="18"/>
    </row>
    <row r="11073" spans="6:10" x14ac:dyDescent="0.25">
      <c r="F11073" s="18"/>
      <c r="G11073" s="18"/>
      <c r="H11073" s="252"/>
      <c r="I11073" s="18"/>
      <c r="J11073" s="18"/>
    </row>
    <row r="11074" spans="6:10" x14ac:dyDescent="0.25">
      <c r="F11074" s="18"/>
      <c r="G11074" s="18"/>
      <c r="H11074" s="252"/>
      <c r="I11074" s="18"/>
      <c r="J11074" s="18"/>
    </row>
    <row r="11075" spans="6:10" x14ac:dyDescent="0.25">
      <c r="F11075" s="18"/>
      <c r="G11075" s="18"/>
      <c r="H11075" s="252"/>
      <c r="I11075" s="18"/>
      <c r="J11075" s="18"/>
    </row>
    <row r="11076" spans="6:10" x14ac:dyDescent="0.25">
      <c r="F11076" s="18"/>
      <c r="G11076" s="18"/>
      <c r="H11076" s="252"/>
      <c r="I11076" s="18"/>
      <c r="J11076" s="18"/>
    </row>
    <row r="11077" spans="6:10" x14ac:dyDescent="0.25">
      <c r="F11077" s="18"/>
      <c r="G11077" s="18"/>
      <c r="H11077" s="252"/>
      <c r="I11077" s="18"/>
      <c r="J11077" s="18"/>
    </row>
    <row r="11078" spans="6:10" x14ac:dyDescent="0.25">
      <c r="F11078" s="18"/>
      <c r="G11078" s="18"/>
      <c r="H11078" s="252"/>
      <c r="I11078" s="18"/>
      <c r="J11078" s="18"/>
    </row>
    <row r="11079" spans="6:10" x14ac:dyDescent="0.25">
      <c r="F11079" s="18"/>
      <c r="G11079" s="18"/>
      <c r="H11079" s="252"/>
      <c r="I11079" s="18"/>
      <c r="J11079" s="18"/>
    </row>
    <row r="11080" spans="6:10" x14ac:dyDescent="0.25">
      <c r="F11080" s="18"/>
      <c r="G11080" s="18"/>
      <c r="H11080" s="252"/>
      <c r="I11080" s="18"/>
      <c r="J11080" s="18"/>
    </row>
    <row r="11081" spans="6:10" x14ac:dyDescent="0.25">
      <c r="F11081" s="18"/>
      <c r="G11081" s="18"/>
      <c r="H11081" s="252"/>
      <c r="I11081" s="18"/>
      <c r="J11081" s="18"/>
    </row>
    <row r="11082" spans="6:10" x14ac:dyDescent="0.25">
      <c r="F11082" s="18"/>
      <c r="G11082" s="18"/>
      <c r="H11082" s="252"/>
      <c r="I11082" s="18"/>
      <c r="J11082" s="18"/>
    </row>
    <row r="11083" spans="6:10" x14ac:dyDescent="0.25">
      <c r="F11083" s="18"/>
      <c r="G11083" s="18"/>
      <c r="H11083" s="252"/>
      <c r="I11083" s="18"/>
      <c r="J11083" s="18"/>
    </row>
    <row r="11084" spans="6:10" x14ac:dyDescent="0.25">
      <c r="F11084" s="18"/>
      <c r="G11084" s="18"/>
      <c r="H11084" s="252"/>
      <c r="I11084" s="18"/>
      <c r="J11084" s="18"/>
    </row>
    <row r="11085" spans="6:10" x14ac:dyDescent="0.25">
      <c r="F11085" s="18"/>
      <c r="G11085" s="18"/>
      <c r="H11085" s="252"/>
      <c r="I11085" s="18"/>
      <c r="J11085" s="18"/>
    </row>
    <row r="11086" spans="6:10" x14ac:dyDescent="0.25">
      <c r="F11086" s="18"/>
      <c r="G11086" s="18"/>
      <c r="H11086" s="252"/>
      <c r="I11086" s="18"/>
      <c r="J11086" s="18"/>
    </row>
    <row r="11087" spans="6:10" x14ac:dyDescent="0.25">
      <c r="F11087" s="18"/>
      <c r="G11087" s="18"/>
      <c r="H11087" s="252"/>
      <c r="I11087" s="18"/>
      <c r="J11087" s="18"/>
    </row>
    <row r="11088" spans="6:10" x14ac:dyDescent="0.25">
      <c r="F11088" s="18"/>
      <c r="G11088" s="18"/>
      <c r="H11088" s="252"/>
      <c r="I11088" s="18"/>
      <c r="J11088" s="18"/>
    </row>
    <row r="11089" spans="6:10" x14ac:dyDescent="0.25">
      <c r="F11089" s="18"/>
      <c r="G11089" s="18"/>
      <c r="H11089" s="252"/>
      <c r="I11089" s="18"/>
      <c r="J11089" s="18"/>
    </row>
    <row r="11090" spans="6:10" x14ac:dyDescent="0.25">
      <c r="F11090" s="18"/>
      <c r="G11090" s="18"/>
      <c r="H11090" s="252"/>
      <c r="I11090" s="18"/>
      <c r="J11090" s="18"/>
    </row>
    <row r="11091" spans="6:10" x14ac:dyDescent="0.25">
      <c r="F11091" s="18"/>
      <c r="G11091" s="18"/>
      <c r="H11091" s="252"/>
      <c r="I11091" s="18"/>
      <c r="J11091" s="18"/>
    </row>
    <row r="11092" spans="6:10" x14ac:dyDescent="0.25">
      <c r="F11092" s="18"/>
      <c r="G11092" s="18"/>
      <c r="H11092" s="252"/>
      <c r="I11092" s="18"/>
      <c r="J11092" s="18"/>
    </row>
    <row r="11093" spans="6:10" x14ac:dyDescent="0.25">
      <c r="F11093" s="18"/>
      <c r="G11093" s="18"/>
      <c r="H11093" s="252"/>
      <c r="I11093" s="18"/>
      <c r="J11093" s="18"/>
    </row>
    <row r="11094" spans="6:10" x14ac:dyDescent="0.25">
      <c r="F11094" s="18"/>
      <c r="G11094" s="18"/>
      <c r="H11094" s="252"/>
      <c r="I11094" s="18"/>
      <c r="J11094" s="18"/>
    </row>
    <row r="11095" spans="6:10" x14ac:dyDescent="0.25">
      <c r="F11095" s="18"/>
      <c r="G11095" s="18"/>
      <c r="H11095" s="252"/>
      <c r="I11095" s="18"/>
      <c r="J11095" s="18"/>
    </row>
    <row r="11096" spans="6:10" x14ac:dyDescent="0.25">
      <c r="F11096" s="18"/>
      <c r="G11096" s="18"/>
      <c r="H11096" s="252"/>
      <c r="I11096" s="18"/>
      <c r="J11096" s="18"/>
    </row>
    <row r="11097" spans="6:10" x14ac:dyDescent="0.25">
      <c r="F11097" s="18"/>
      <c r="G11097" s="18"/>
      <c r="H11097" s="252"/>
      <c r="I11097" s="18"/>
      <c r="J11097" s="18"/>
    </row>
    <row r="11098" spans="6:10" x14ac:dyDescent="0.25">
      <c r="F11098" s="18"/>
      <c r="G11098" s="18"/>
      <c r="H11098" s="252"/>
      <c r="I11098" s="18"/>
      <c r="J11098" s="18"/>
    </row>
    <row r="11099" spans="6:10" x14ac:dyDescent="0.25">
      <c r="F11099" s="18"/>
      <c r="G11099" s="18"/>
      <c r="H11099" s="252"/>
      <c r="I11099" s="18"/>
      <c r="J11099" s="18"/>
    </row>
    <row r="11100" spans="6:10" x14ac:dyDescent="0.25">
      <c r="F11100" s="18"/>
      <c r="G11100" s="18"/>
      <c r="H11100" s="252"/>
      <c r="I11100" s="18"/>
      <c r="J11100" s="18"/>
    </row>
    <row r="11101" spans="6:10" x14ac:dyDescent="0.25">
      <c r="F11101" s="18"/>
      <c r="G11101" s="18"/>
      <c r="H11101" s="252"/>
      <c r="I11101" s="18"/>
      <c r="J11101" s="18"/>
    </row>
    <row r="11102" spans="6:10" x14ac:dyDescent="0.25">
      <c r="F11102" s="18"/>
      <c r="G11102" s="18"/>
      <c r="H11102" s="252"/>
      <c r="I11102" s="18"/>
      <c r="J11102" s="18"/>
    </row>
    <row r="11103" spans="6:10" x14ac:dyDescent="0.25">
      <c r="F11103" s="18"/>
      <c r="G11103" s="18"/>
      <c r="H11103" s="252"/>
      <c r="I11103" s="18"/>
      <c r="J11103" s="18"/>
    </row>
    <row r="11104" spans="6:10" x14ac:dyDescent="0.25">
      <c r="F11104" s="18"/>
      <c r="G11104" s="18"/>
      <c r="H11104" s="252"/>
      <c r="I11104" s="18"/>
      <c r="J11104" s="18"/>
    </row>
    <row r="11105" spans="6:10" x14ac:dyDescent="0.25">
      <c r="F11105" s="18"/>
      <c r="G11105" s="18"/>
      <c r="H11105" s="252"/>
      <c r="I11105" s="18"/>
      <c r="J11105" s="18"/>
    </row>
    <row r="11106" spans="6:10" x14ac:dyDescent="0.25">
      <c r="F11106" s="18"/>
      <c r="G11106" s="18"/>
      <c r="H11106" s="252"/>
      <c r="I11106" s="18"/>
      <c r="J11106" s="18"/>
    </row>
    <row r="11107" spans="6:10" x14ac:dyDescent="0.25">
      <c r="F11107" s="18"/>
      <c r="G11107" s="18"/>
      <c r="H11107" s="252"/>
      <c r="I11107" s="18"/>
      <c r="J11107" s="18"/>
    </row>
    <row r="11108" spans="6:10" x14ac:dyDescent="0.25">
      <c r="F11108" s="18"/>
      <c r="G11108" s="18"/>
      <c r="H11108" s="252"/>
      <c r="I11108" s="18"/>
      <c r="J11108" s="18"/>
    </row>
    <row r="11109" spans="6:10" x14ac:dyDescent="0.25">
      <c r="F11109" s="18"/>
      <c r="G11109" s="18"/>
      <c r="H11109" s="252"/>
      <c r="I11109" s="18"/>
      <c r="J11109" s="18"/>
    </row>
    <row r="11110" spans="6:10" x14ac:dyDescent="0.25">
      <c r="F11110" s="18"/>
      <c r="G11110" s="18"/>
      <c r="H11110" s="252"/>
      <c r="I11110" s="18"/>
      <c r="J11110" s="18"/>
    </row>
    <row r="11111" spans="6:10" x14ac:dyDescent="0.25">
      <c r="F11111" s="18"/>
      <c r="G11111" s="18"/>
      <c r="H11111" s="252"/>
      <c r="I11111" s="18"/>
      <c r="J11111" s="18"/>
    </row>
    <row r="11112" spans="6:10" x14ac:dyDescent="0.25">
      <c r="F11112" s="18"/>
      <c r="G11112" s="18"/>
      <c r="H11112" s="252"/>
      <c r="I11112" s="18"/>
      <c r="J11112" s="18"/>
    </row>
    <row r="11113" spans="6:10" x14ac:dyDescent="0.25">
      <c r="F11113" s="18"/>
      <c r="G11113" s="18"/>
      <c r="H11113" s="252"/>
      <c r="I11113" s="18"/>
      <c r="J11113" s="18"/>
    </row>
    <row r="11114" spans="6:10" x14ac:dyDescent="0.25">
      <c r="F11114" s="18"/>
      <c r="G11114" s="18"/>
      <c r="H11114" s="252"/>
      <c r="I11114" s="18"/>
      <c r="J11114" s="18"/>
    </row>
    <row r="11115" spans="6:10" x14ac:dyDescent="0.25">
      <c r="F11115" s="18"/>
      <c r="G11115" s="18"/>
      <c r="H11115" s="252"/>
      <c r="I11115" s="18"/>
      <c r="J11115" s="18"/>
    </row>
    <row r="11116" spans="6:10" x14ac:dyDescent="0.25">
      <c r="F11116" s="18"/>
      <c r="G11116" s="18"/>
      <c r="H11116" s="252"/>
      <c r="I11116" s="18"/>
      <c r="J11116" s="18"/>
    </row>
    <row r="11117" spans="6:10" x14ac:dyDescent="0.25">
      <c r="F11117" s="18"/>
      <c r="G11117" s="18"/>
      <c r="H11117" s="252"/>
      <c r="I11117" s="18"/>
      <c r="J11117" s="18"/>
    </row>
    <row r="11118" spans="6:10" x14ac:dyDescent="0.25">
      <c r="F11118" s="18"/>
      <c r="G11118" s="18"/>
      <c r="H11118" s="252"/>
      <c r="I11118" s="18"/>
      <c r="J11118" s="18"/>
    </row>
    <row r="11119" spans="6:10" x14ac:dyDescent="0.25">
      <c r="F11119" s="18"/>
      <c r="G11119" s="18"/>
      <c r="H11119" s="252"/>
      <c r="I11119" s="18"/>
      <c r="J11119" s="18"/>
    </row>
    <row r="11120" spans="6:10" x14ac:dyDescent="0.25">
      <c r="F11120" s="18"/>
      <c r="G11120" s="18"/>
      <c r="H11120" s="252"/>
      <c r="I11120" s="18"/>
      <c r="J11120" s="18"/>
    </row>
    <row r="11121" spans="6:10" x14ac:dyDescent="0.25">
      <c r="F11121" s="18"/>
      <c r="G11121" s="18"/>
      <c r="H11121" s="252"/>
      <c r="I11121" s="18"/>
      <c r="J11121" s="18"/>
    </row>
    <row r="11122" spans="6:10" x14ac:dyDescent="0.25">
      <c r="F11122" s="18"/>
      <c r="G11122" s="18"/>
      <c r="H11122" s="252"/>
      <c r="I11122" s="18"/>
      <c r="J11122" s="18"/>
    </row>
    <row r="11123" spans="6:10" x14ac:dyDescent="0.25">
      <c r="F11123" s="18"/>
      <c r="G11123" s="18"/>
      <c r="H11123" s="252"/>
      <c r="I11123" s="18"/>
      <c r="J11123" s="18"/>
    </row>
    <row r="11124" spans="6:10" x14ac:dyDescent="0.25">
      <c r="F11124" s="18"/>
      <c r="G11124" s="18"/>
      <c r="H11124" s="252"/>
      <c r="I11124" s="18"/>
      <c r="J11124" s="18"/>
    </row>
    <row r="11125" spans="6:10" x14ac:dyDescent="0.25">
      <c r="F11125" s="18"/>
      <c r="G11125" s="18"/>
      <c r="H11125" s="252"/>
      <c r="I11125" s="18"/>
      <c r="J11125" s="18"/>
    </row>
    <row r="11126" spans="6:10" x14ac:dyDescent="0.25">
      <c r="F11126" s="18"/>
      <c r="G11126" s="18"/>
      <c r="H11126" s="252"/>
      <c r="I11126" s="18"/>
      <c r="J11126" s="18"/>
    </row>
    <row r="11127" spans="6:10" x14ac:dyDescent="0.25">
      <c r="F11127" s="18"/>
      <c r="G11127" s="18"/>
      <c r="H11127" s="252"/>
      <c r="I11127" s="18"/>
      <c r="J11127" s="18"/>
    </row>
    <row r="11128" spans="6:10" x14ac:dyDescent="0.25">
      <c r="F11128" s="18"/>
      <c r="G11128" s="18"/>
      <c r="H11128" s="252"/>
      <c r="I11128" s="18"/>
      <c r="J11128" s="18"/>
    </row>
    <row r="11129" spans="6:10" x14ac:dyDescent="0.25">
      <c r="F11129" s="18"/>
      <c r="G11129" s="18"/>
      <c r="H11129" s="252"/>
      <c r="I11129" s="18"/>
      <c r="J11129" s="18"/>
    </row>
    <row r="11130" spans="6:10" x14ac:dyDescent="0.25">
      <c r="F11130" s="18"/>
      <c r="G11130" s="18"/>
      <c r="H11130" s="252"/>
      <c r="I11130" s="18"/>
      <c r="J11130" s="18"/>
    </row>
    <row r="11131" spans="6:10" x14ac:dyDescent="0.25">
      <c r="F11131" s="18"/>
      <c r="G11131" s="18"/>
      <c r="H11131" s="252"/>
      <c r="I11131" s="18"/>
      <c r="J11131" s="18"/>
    </row>
    <row r="11132" spans="6:10" x14ac:dyDescent="0.25">
      <c r="F11132" s="18"/>
      <c r="G11132" s="18"/>
      <c r="H11132" s="252"/>
      <c r="I11132" s="18"/>
      <c r="J11132" s="18"/>
    </row>
    <row r="11133" spans="6:10" x14ac:dyDescent="0.25">
      <c r="F11133" s="18"/>
      <c r="G11133" s="18"/>
      <c r="H11133" s="252"/>
      <c r="I11133" s="18"/>
      <c r="J11133" s="18"/>
    </row>
    <row r="11134" spans="6:10" x14ac:dyDescent="0.25">
      <c r="F11134" s="18"/>
      <c r="G11134" s="18"/>
      <c r="H11134" s="252"/>
      <c r="I11134" s="18"/>
      <c r="J11134" s="18"/>
    </row>
    <row r="11135" spans="6:10" x14ac:dyDescent="0.25">
      <c r="F11135" s="18"/>
      <c r="G11135" s="18"/>
      <c r="H11135" s="252"/>
      <c r="I11135" s="18"/>
      <c r="J11135" s="18"/>
    </row>
    <row r="11136" spans="6:10" x14ac:dyDescent="0.25">
      <c r="F11136" s="18"/>
      <c r="G11136" s="18"/>
      <c r="H11136" s="252"/>
      <c r="I11136" s="18"/>
      <c r="J11136" s="18"/>
    </row>
    <row r="11137" spans="6:10" x14ac:dyDescent="0.25">
      <c r="F11137" s="18"/>
      <c r="G11137" s="18"/>
      <c r="H11137" s="252"/>
      <c r="I11137" s="18"/>
      <c r="J11137" s="18"/>
    </row>
    <row r="11138" spans="6:10" x14ac:dyDescent="0.25">
      <c r="F11138" s="18"/>
      <c r="G11138" s="18"/>
      <c r="H11138" s="252"/>
      <c r="I11138" s="18"/>
      <c r="J11138" s="18"/>
    </row>
    <row r="11139" spans="6:10" x14ac:dyDescent="0.25">
      <c r="F11139" s="18"/>
      <c r="G11139" s="18"/>
      <c r="H11139" s="252"/>
      <c r="I11139" s="18"/>
      <c r="J11139" s="18"/>
    </row>
    <row r="11140" spans="6:10" x14ac:dyDescent="0.25">
      <c r="F11140" s="18"/>
      <c r="G11140" s="18"/>
      <c r="H11140" s="252"/>
      <c r="I11140" s="18"/>
      <c r="J11140" s="18"/>
    </row>
    <row r="11141" spans="6:10" x14ac:dyDescent="0.25">
      <c r="F11141" s="18"/>
      <c r="G11141" s="18"/>
      <c r="H11141" s="252"/>
      <c r="I11141" s="18"/>
      <c r="J11141" s="18"/>
    </row>
    <row r="11142" spans="6:10" x14ac:dyDescent="0.25">
      <c r="F11142" s="18"/>
      <c r="G11142" s="18"/>
      <c r="H11142" s="252"/>
      <c r="I11142" s="18"/>
      <c r="J11142" s="18"/>
    </row>
    <row r="11143" spans="6:10" x14ac:dyDescent="0.25">
      <c r="F11143" s="18"/>
      <c r="G11143" s="18"/>
      <c r="H11143" s="252"/>
      <c r="I11143" s="18"/>
      <c r="J11143" s="18"/>
    </row>
    <row r="11144" spans="6:10" x14ac:dyDescent="0.25">
      <c r="F11144" s="18"/>
      <c r="G11144" s="18"/>
      <c r="H11144" s="252"/>
      <c r="I11144" s="18"/>
      <c r="J11144" s="18"/>
    </row>
    <row r="11145" spans="6:10" x14ac:dyDescent="0.25">
      <c r="F11145" s="18"/>
      <c r="G11145" s="18"/>
      <c r="H11145" s="252"/>
      <c r="I11145" s="18"/>
      <c r="J11145" s="18"/>
    </row>
    <row r="11146" spans="6:10" x14ac:dyDescent="0.25">
      <c r="F11146" s="18"/>
      <c r="G11146" s="18"/>
      <c r="H11146" s="252"/>
      <c r="I11146" s="18"/>
      <c r="J11146" s="18"/>
    </row>
    <row r="11147" spans="6:10" x14ac:dyDescent="0.25">
      <c r="F11147" s="18"/>
      <c r="G11147" s="18"/>
      <c r="H11147" s="252"/>
      <c r="I11147" s="18"/>
      <c r="J11147" s="18"/>
    </row>
    <row r="11148" spans="6:10" x14ac:dyDescent="0.25">
      <c r="F11148" s="18"/>
      <c r="G11148" s="18"/>
      <c r="H11148" s="252"/>
      <c r="I11148" s="18"/>
      <c r="J11148" s="18"/>
    </row>
    <row r="11149" spans="6:10" x14ac:dyDescent="0.25">
      <c r="F11149" s="18"/>
      <c r="G11149" s="18"/>
      <c r="H11149" s="252"/>
      <c r="I11149" s="18"/>
      <c r="J11149" s="18"/>
    </row>
    <row r="11150" spans="6:10" x14ac:dyDescent="0.25">
      <c r="F11150" s="18"/>
      <c r="G11150" s="18"/>
      <c r="H11150" s="252"/>
      <c r="I11150" s="18"/>
      <c r="J11150" s="18"/>
    </row>
    <row r="11151" spans="6:10" x14ac:dyDescent="0.25">
      <c r="F11151" s="18"/>
      <c r="G11151" s="18"/>
      <c r="H11151" s="252"/>
      <c r="I11151" s="18"/>
      <c r="J11151" s="18"/>
    </row>
    <row r="11152" spans="6:10" x14ac:dyDescent="0.25">
      <c r="F11152" s="18"/>
      <c r="G11152" s="18"/>
      <c r="H11152" s="252"/>
      <c r="I11152" s="18"/>
      <c r="J11152" s="18"/>
    </row>
    <row r="11153" spans="6:10" x14ac:dyDescent="0.25">
      <c r="F11153" s="18"/>
      <c r="G11153" s="18"/>
      <c r="H11153" s="252"/>
      <c r="I11153" s="18"/>
      <c r="J11153" s="18"/>
    </row>
    <row r="11154" spans="6:10" x14ac:dyDescent="0.25">
      <c r="F11154" s="18"/>
      <c r="G11154" s="18"/>
      <c r="H11154" s="252"/>
      <c r="I11154" s="18"/>
      <c r="J11154" s="18"/>
    </row>
    <row r="11155" spans="6:10" x14ac:dyDescent="0.25">
      <c r="F11155" s="18"/>
      <c r="G11155" s="18"/>
      <c r="H11155" s="252"/>
      <c r="I11155" s="18"/>
      <c r="J11155" s="18"/>
    </row>
    <row r="11156" spans="6:10" x14ac:dyDescent="0.25">
      <c r="F11156" s="18"/>
      <c r="G11156" s="18"/>
      <c r="H11156" s="252"/>
      <c r="I11156" s="18"/>
      <c r="J11156" s="18"/>
    </row>
    <row r="11157" spans="6:10" x14ac:dyDescent="0.25">
      <c r="F11157" s="18"/>
      <c r="G11157" s="18"/>
      <c r="H11157" s="252"/>
      <c r="I11157" s="18"/>
      <c r="J11157" s="18"/>
    </row>
    <row r="11158" spans="6:10" x14ac:dyDescent="0.25">
      <c r="F11158" s="18"/>
      <c r="G11158" s="18"/>
      <c r="H11158" s="252"/>
      <c r="I11158" s="18"/>
      <c r="J11158" s="18"/>
    </row>
    <row r="11159" spans="6:10" x14ac:dyDescent="0.25">
      <c r="F11159" s="18"/>
      <c r="G11159" s="18"/>
      <c r="H11159" s="252"/>
      <c r="I11159" s="18"/>
      <c r="J11159" s="18"/>
    </row>
    <row r="11160" spans="6:10" x14ac:dyDescent="0.25">
      <c r="F11160" s="18"/>
      <c r="G11160" s="18"/>
      <c r="H11160" s="252"/>
      <c r="I11160" s="18"/>
      <c r="J11160" s="18"/>
    </row>
    <row r="11161" spans="6:10" x14ac:dyDescent="0.25">
      <c r="F11161" s="18"/>
      <c r="G11161" s="18"/>
      <c r="H11161" s="252"/>
      <c r="I11161" s="18"/>
      <c r="J11161" s="18"/>
    </row>
    <row r="11162" spans="6:10" x14ac:dyDescent="0.25">
      <c r="F11162" s="18"/>
      <c r="G11162" s="18"/>
      <c r="H11162" s="252"/>
      <c r="I11162" s="18"/>
      <c r="J11162" s="18"/>
    </row>
    <row r="11163" spans="6:10" x14ac:dyDescent="0.25">
      <c r="F11163" s="18"/>
      <c r="G11163" s="18"/>
      <c r="H11163" s="252"/>
      <c r="I11163" s="18"/>
      <c r="J11163" s="18"/>
    </row>
    <row r="11164" spans="6:10" x14ac:dyDescent="0.25">
      <c r="F11164" s="18"/>
      <c r="G11164" s="18"/>
      <c r="H11164" s="252"/>
      <c r="I11164" s="18"/>
      <c r="J11164" s="18"/>
    </row>
    <row r="11165" spans="6:10" x14ac:dyDescent="0.25">
      <c r="F11165" s="18"/>
      <c r="G11165" s="18"/>
      <c r="H11165" s="252"/>
      <c r="I11165" s="18"/>
      <c r="J11165" s="18"/>
    </row>
    <row r="11166" spans="6:10" x14ac:dyDescent="0.25">
      <c r="F11166" s="18"/>
      <c r="G11166" s="18"/>
      <c r="H11166" s="252"/>
      <c r="I11166" s="18"/>
      <c r="J11166" s="18"/>
    </row>
    <row r="11167" spans="6:10" x14ac:dyDescent="0.25">
      <c r="F11167" s="18"/>
      <c r="G11167" s="18"/>
      <c r="H11167" s="252"/>
      <c r="I11167" s="18"/>
      <c r="J11167" s="18"/>
    </row>
    <row r="11168" spans="6:10" x14ac:dyDescent="0.25">
      <c r="F11168" s="18"/>
      <c r="G11168" s="18"/>
      <c r="H11168" s="252"/>
      <c r="I11168" s="18"/>
      <c r="J11168" s="18"/>
    </row>
    <row r="11169" spans="6:10" x14ac:dyDescent="0.25">
      <c r="F11169" s="18"/>
      <c r="G11169" s="18"/>
      <c r="H11169" s="252"/>
      <c r="I11169" s="18"/>
      <c r="J11169" s="18"/>
    </row>
    <row r="11170" spans="6:10" x14ac:dyDescent="0.25">
      <c r="F11170" s="18"/>
      <c r="G11170" s="18"/>
      <c r="H11170" s="252"/>
      <c r="I11170" s="18"/>
      <c r="J11170" s="18"/>
    </row>
    <row r="11171" spans="6:10" x14ac:dyDescent="0.25">
      <c r="F11171" s="18"/>
      <c r="G11171" s="18"/>
      <c r="H11171" s="252"/>
      <c r="I11171" s="18"/>
      <c r="J11171" s="18"/>
    </row>
    <row r="11172" spans="6:10" x14ac:dyDescent="0.25">
      <c r="F11172" s="18"/>
      <c r="G11172" s="18"/>
      <c r="H11172" s="252"/>
      <c r="I11172" s="18"/>
      <c r="J11172" s="18"/>
    </row>
    <row r="11173" spans="6:10" x14ac:dyDescent="0.25">
      <c r="F11173" s="18"/>
      <c r="G11173" s="18"/>
      <c r="H11173" s="252"/>
      <c r="I11173" s="18"/>
      <c r="J11173" s="18"/>
    </row>
    <row r="11174" spans="6:10" x14ac:dyDescent="0.25">
      <c r="F11174" s="18"/>
      <c r="G11174" s="18"/>
      <c r="H11174" s="252"/>
      <c r="I11174" s="18"/>
      <c r="J11174" s="18"/>
    </row>
    <row r="11175" spans="6:10" x14ac:dyDescent="0.25">
      <c r="F11175" s="18"/>
      <c r="G11175" s="18"/>
      <c r="H11175" s="252"/>
      <c r="I11175" s="18"/>
      <c r="J11175" s="18"/>
    </row>
    <row r="11176" spans="6:10" x14ac:dyDescent="0.25">
      <c r="F11176" s="18"/>
      <c r="G11176" s="18"/>
      <c r="H11176" s="252"/>
      <c r="I11176" s="18"/>
      <c r="J11176" s="18"/>
    </row>
    <row r="11177" spans="6:10" x14ac:dyDescent="0.25">
      <c r="F11177" s="18"/>
      <c r="G11177" s="18"/>
      <c r="H11177" s="252"/>
      <c r="I11177" s="18"/>
      <c r="J11177" s="18"/>
    </row>
    <row r="11178" spans="6:10" x14ac:dyDescent="0.25">
      <c r="F11178" s="18"/>
      <c r="G11178" s="18"/>
      <c r="H11178" s="252"/>
      <c r="I11178" s="18"/>
      <c r="J11178" s="18"/>
    </row>
    <row r="11179" spans="6:10" x14ac:dyDescent="0.25">
      <c r="F11179" s="18"/>
      <c r="G11179" s="18"/>
      <c r="H11179" s="252"/>
      <c r="I11179" s="18"/>
      <c r="J11179" s="18"/>
    </row>
    <row r="11180" spans="6:10" x14ac:dyDescent="0.25">
      <c r="F11180" s="18"/>
      <c r="G11180" s="18"/>
      <c r="H11180" s="252"/>
      <c r="I11180" s="18"/>
      <c r="J11180" s="18"/>
    </row>
    <row r="11181" spans="6:10" x14ac:dyDescent="0.25">
      <c r="F11181" s="18"/>
      <c r="G11181" s="18"/>
      <c r="H11181" s="252"/>
      <c r="I11181" s="18"/>
      <c r="J11181" s="18"/>
    </row>
    <row r="11182" spans="6:10" x14ac:dyDescent="0.25">
      <c r="F11182" s="18"/>
      <c r="G11182" s="18"/>
      <c r="H11182" s="252"/>
      <c r="I11182" s="18"/>
      <c r="J11182" s="18"/>
    </row>
    <row r="11183" spans="6:10" x14ac:dyDescent="0.25">
      <c r="F11183" s="18"/>
      <c r="G11183" s="18"/>
      <c r="H11183" s="252"/>
      <c r="I11183" s="18"/>
      <c r="J11183" s="18"/>
    </row>
    <row r="11184" spans="6:10" x14ac:dyDescent="0.25">
      <c r="F11184" s="18"/>
      <c r="G11184" s="18"/>
      <c r="H11184" s="252"/>
      <c r="I11184" s="18"/>
      <c r="J11184" s="18"/>
    </row>
    <row r="11185" spans="6:10" x14ac:dyDescent="0.25">
      <c r="F11185" s="18"/>
      <c r="G11185" s="18"/>
      <c r="H11185" s="252"/>
      <c r="I11185" s="18"/>
      <c r="J11185" s="18"/>
    </row>
    <row r="11186" spans="6:10" x14ac:dyDescent="0.25">
      <c r="F11186" s="18"/>
      <c r="G11186" s="18"/>
      <c r="H11186" s="252"/>
      <c r="I11186" s="18"/>
      <c r="J11186" s="18"/>
    </row>
    <row r="11187" spans="6:10" x14ac:dyDescent="0.25">
      <c r="F11187" s="18"/>
      <c r="G11187" s="18"/>
      <c r="H11187" s="252"/>
      <c r="I11187" s="18"/>
      <c r="J11187" s="18"/>
    </row>
    <row r="11188" spans="6:10" x14ac:dyDescent="0.25">
      <c r="F11188" s="18"/>
      <c r="G11188" s="18"/>
      <c r="H11188" s="252"/>
      <c r="I11188" s="18"/>
      <c r="J11188" s="18"/>
    </row>
    <row r="11189" spans="6:10" x14ac:dyDescent="0.25">
      <c r="F11189" s="18"/>
      <c r="G11189" s="18"/>
      <c r="H11189" s="252"/>
      <c r="I11189" s="18"/>
      <c r="J11189" s="18"/>
    </row>
    <row r="11190" spans="6:10" x14ac:dyDescent="0.25">
      <c r="F11190" s="18"/>
      <c r="G11190" s="18"/>
      <c r="H11190" s="252"/>
      <c r="I11190" s="18"/>
      <c r="J11190" s="18"/>
    </row>
    <row r="11191" spans="6:10" x14ac:dyDescent="0.25">
      <c r="F11191" s="18"/>
      <c r="G11191" s="18"/>
      <c r="H11191" s="252"/>
      <c r="I11191" s="18"/>
      <c r="J11191" s="18"/>
    </row>
    <row r="11192" spans="6:10" x14ac:dyDescent="0.25">
      <c r="F11192" s="18"/>
      <c r="G11192" s="18"/>
      <c r="H11192" s="252"/>
      <c r="I11192" s="18"/>
      <c r="J11192" s="18"/>
    </row>
    <row r="11193" spans="6:10" x14ac:dyDescent="0.25">
      <c r="F11193" s="18"/>
      <c r="G11193" s="18"/>
      <c r="H11193" s="252"/>
      <c r="I11193" s="18"/>
      <c r="J11193" s="18"/>
    </row>
    <row r="11194" spans="6:10" x14ac:dyDescent="0.25">
      <c r="F11194" s="18"/>
      <c r="G11194" s="18"/>
      <c r="H11194" s="252"/>
      <c r="I11194" s="18"/>
      <c r="J11194" s="18"/>
    </row>
    <row r="11195" spans="6:10" x14ac:dyDescent="0.25">
      <c r="F11195" s="18"/>
      <c r="G11195" s="18"/>
      <c r="H11195" s="252"/>
      <c r="I11195" s="18"/>
      <c r="J11195" s="18"/>
    </row>
    <row r="11196" spans="6:10" x14ac:dyDescent="0.25">
      <c r="F11196" s="18"/>
      <c r="G11196" s="18"/>
      <c r="H11196" s="252"/>
      <c r="I11196" s="18"/>
      <c r="J11196" s="18"/>
    </row>
    <row r="11197" spans="6:10" x14ac:dyDescent="0.25">
      <c r="F11197" s="18"/>
      <c r="G11197" s="18"/>
      <c r="H11197" s="252"/>
      <c r="I11197" s="18"/>
      <c r="J11197" s="18"/>
    </row>
    <row r="11198" spans="6:10" x14ac:dyDescent="0.25">
      <c r="F11198" s="18"/>
      <c r="G11198" s="18"/>
      <c r="H11198" s="252"/>
      <c r="I11198" s="18"/>
      <c r="J11198" s="18"/>
    </row>
    <row r="11199" spans="6:10" x14ac:dyDescent="0.25">
      <c r="F11199" s="18"/>
      <c r="G11199" s="18"/>
      <c r="H11199" s="252"/>
      <c r="I11199" s="18"/>
      <c r="J11199" s="18"/>
    </row>
    <row r="11200" spans="6:10" x14ac:dyDescent="0.25">
      <c r="F11200" s="18"/>
      <c r="G11200" s="18"/>
      <c r="H11200" s="252"/>
      <c r="I11200" s="18"/>
      <c r="J11200" s="18"/>
    </row>
    <row r="11201" spans="6:10" x14ac:dyDescent="0.25">
      <c r="F11201" s="18"/>
      <c r="G11201" s="18"/>
      <c r="H11201" s="252"/>
      <c r="I11201" s="18"/>
      <c r="J11201" s="18"/>
    </row>
    <row r="11202" spans="6:10" x14ac:dyDescent="0.25">
      <c r="F11202" s="18"/>
      <c r="G11202" s="18"/>
      <c r="H11202" s="252"/>
      <c r="I11202" s="18"/>
      <c r="J11202" s="18"/>
    </row>
    <row r="11203" spans="6:10" x14ac:dyDescent="0.25">
      <c r="F11203" s="18"/>
      <c r="G11203" s="18"/>
      <c r="H11203" s="252"/>
      <c r="I11203" s="18"/>
      <c r="J11203" s="18"/>
    </row>
    <row r="11204" spans="6:10" x14ac:dyDescent="0.25">
      <c r="F11204" s="18"/>
      <c r="G11204" s="18"/>
      <c r="H11204" s="252"/>
      <c r="I11204" s="18"/>
      <c r="J11204" s="18"/>
    </row>
    <row r="11205" spans="6:10" x14ac:dyDescent="0.25">
      <c r="F11205" s="18"/>
      <c r="G11205" s="18"/>
      <c r="H11205" s="252"/>
      <c r="I11205" s="18"/>
      <c r="J11205" s="18"/>
    </row>
    <row r="11206" spans="6:10" x14ac:dyDescent="0.25">
      <c r="F11206" s="18"/>
      <c r="G11206" s="18"/>
      <c r="H11206" s="252"/>
      <c r="I11206" s="18"/>
      <c r="J11206" s="18"/>
    </row>
    <row r="11207" spans="6:10" x14ac:dyDescent="0.25">
      <c r="F11207" s="18"/>
      <c r="G11207" s="18"/>
      <c r="H11207" s="252"/>
      <c r="I11207" s="18"/>
      <c r="J11207" s="18"/>
    </row>
    <row r="11208" spans="6:10" x14ac:dyDescent="0.25">
      <c r="F11208" s="18"/>
      <c r="G11208" s="18"/>
      <c r="H11208" s="252"/>
      <c r="I11208" s="18"/>
      <c r="J11208" s="18"/>
    </row>
    <row r="11209" spans="6:10" x14ac:dyDescent="0.25">
      <c r="F11209" s="18"/>
      <c r="G11209" s="18"/>
      <c r="H11209" s="252"/>
      <c r="I11209" s="18"/>
      <c r="J11209" s="18"/>
    </row>
    <row r="11210" spans="6:10" x14ac:dyDescent="0.25">
      <c r="F11210" s="18"/>
      <c r="G11210" s="18"/>
      <c r="H11210" s="252"/>
      <c r="I11210" s="18"/>
      <c r="J11210" s="18"/>
    </row>
    <row r="11211" spans="6:10" x14ac:dyDescent="0.25">
      <c r="F11211" s="18"/>
      <c r="G11211" s="18"/>
      <c r="H11211" s="252"/>
      <c r="I11211" s="18"/>
      <c r="J11211" s="18"/>
    </row>
    <row r="11212" spans="6:10" x14ac:dyDescent="0.25">
      <c r="F11212" s="18"/>
      <c r="G11212" s="18"/>
      <c r="H11212" s="252"/>
      <c r="I11212" s="18"/>
      <c r="J11212" s="18"/>
    </row>
    <row r="11213" spans="6:10" x14ac:dyDescent="0.25">
      <c r="F11213" s="18"/>
      <c r="G11213" s="18"/>
      <c r="H11213" s="252"/>
      <c r="I11213" s="18"/>
      <c r="J11213" s="18"/>
    </row>
    <row r="11214" spans="6:10" x14ac:dyDescent="0.25">
      <c r="F11214" s="18"/>
      <c r="G11214" s="18"/>
      <c r="H11214" s="252"/>
      <c r="I11214" s="18"/>
      <c r="J11214" s="18"/>
    </row>
    <row r="11215" spans="6:10" x14ac:dyDescent="0.25">
      <c r="F11215" s="18"/>
      <c r="G11215" s="18"/>
      <c r="H11215" s="252"/>
      <c r="I11215" s="18"/>
      <c r="J11215" s="18"/>
    </row>
    <row r="11216" spans="6:10" x14ac:dyDescent="0.25">
      <c r="F11216" s="18"/>
      <c r="G11216" s="18"/>
      <c r="H11216" s="252"/>
      <c r="I11216" s="18"/>
      <c r="J11216" s="18"/>
    </row>
    <row r="11217" spans="6:10" x14ac:dyDescent="0.25">
      <c r="F11217" s="18"/>
      <c r="G11217" s="18"/>
      <c r="H11217" s="252"/>
      <c r="I11217" s="18"/>
      <c r="J11217" s="18"/>
    </row>
    <row r="11218" spans="6:10" x14ac:dyDescent="0.25">
      <c r="F11218" s="18"/>
      <c r="G11218" s="18"/>
      <c r="H11218" s="252"/>
      <c r="I11218" s="18"/>
      <c r="J11218" s="18"/>
    </row>
    <row r="11219" spans="6:10" x14ac:dyDescent="0.25">
      <c r="F11219" s="18"/>
      <c r="G11219" s="18"/>
      <c r="H11219" s="252"/>
      <c r="I11219" s="18"/>
      <c r="J11219" s="18"/>
    </row>
    <row r="11220" spans="6:10" x14ac:dyDescent="0.25">
      <c r="F11220" s="18"/>
      <c r="G11220" s="18"/>
      <c r="H11220" s="252"/>
      <c r="I11220" s="18"/>
      <c r="J11220" s="18"/>
    </row>
    <row r="11221" spans="6:10" x14ac:dyDescent="0.25">
      <c r="F11221" s="18"/>
      <c r="G11221" s="18"/>
      <c r="H11221" s="252"/>
      <c r="I11221" s="18"/>
      <c r="J11221" s="18"/>
    </row>
    <row r="11222" spans="6:10" x14ac:dyDescent="0.25">
      <c r="F11222" s="18"/>
      <c r="G11222" s="18"/>
      <c r="H11222" s="252"/>
      <c r="I11222" s="18"/>
      <c r="J11222" s="18"/>
    </row>
    <row r="11223" spans="6:10" x14ac:dyDescent="0.25">
      <c r="F11223" s="18"/>
      <c r="G11223" s="18"/>
      <c r="H11223" s="252"/>
      <c r="I11223" s="18"/>
      <c r="J11223" s="18"/>
    </row>
    <row r="11224" spans="6:10" x14ac:dyDescent="0.25">
      <c r="F11224" s="18"/>
      <c r="G11224" s="18"/>
      <c r="H11224" s="252"/>
      <c r="I11224" s="18"/>
      <c r="J11224" s="18"/>
    </row>
    <row r="11225" spans="6:10" x14ac:dyDescent="0.25">
      <c r="F11225" s="18"/>
      <c r="G11225" s="18"/>
      <c r="H11225" s="252"/>
      <c r="I11225" s="18"/>
      <c r="J11225" s="18"/>
    </row>
    <row r="11226" spans="6:10" x14ac:dyDescent="0.25">
      <c r="F11226" s="18"/>
      <c r="G11226" s="18"/>
      <c r="H11226" s="252"/>
      <c r="I11226" s="18"/>
      <c r="J11226" s="18"/>
    </row>
    <row r="11227" spans="6:10" x14ac:dyDescent="0.25">
      <c r="F11227" s="18"/>
      <c r="G11227" s="18"/>
      <c r="H11227" s="252"/>
      <c r="I11227" s="18"/>
      <c r="J11227" s="18"/>
    </row>
    <row r="11228" spans="6:10" x14ac:dyDescent="0.25">
      <c r="F11228" s="18"/>
      <c r="G11228" s="18"/>
      <c r="H11228" s="252"/>
      <c r="I11228" s="18"/>
      <c r="J11228" s="18"/>
    </row>
    <row r="11229" spans="6:10" x14ac:dyDescent="0.25">
      <c r="F11229" s="18"/>
      <c r="G11229" s="18"/>
      <c r="H11229" s="252"/>
      <c r="I11229" s="18"/>
      <c r="J11229" s="18"/>
    </row>
    <row r="11230" spans="6:10" x14ac:dyDescent="0.25">
      <c r="F11230" s="18"/>
      <c r="G11230" s="18"/>
      <c r="H11230" s="252"/>
      <c r="I11230" s="18"/>
      <c r="J11230" s="18"/>
    </row>
    <row r="11231" spans="6:10" x14ac:dyDescent="0.25">
      <c r="F11231" s="18"/>
      <c r="G11231" s="18"/>
      <c r="H11231" s="252"/>
      <c r="I11231" s="18"/>
      <c r="J11231" s="18"/>
    </row>
    <row r="11232" spans="6:10" x14ac:dyDescent="0.25">
      <c r="F11232" s="18"/>
      <c r="G11232" s="18"/>
      <c r="H11232" s="252"/>
      <c r="I11232" s="18"/>
      <c r="J11232" s="18"/>
    </row>
    <row r="11233" spans="6:10" x14ac:dyDescent="0.25">
      <c r="F11233" s="18"/>
      <c r="G11233" s="18"/>
      <c r="H11233" s="252"/>
      <c r="I11233" s="18"/>
      <c r="J11233" s="18"/>
    </row>
    <row r="11234" spans="6:10" x14ac:dyDescent="0.25">
      <c r="F11234" s="18"/>
      <c r="G11234" s="18"/>
      <c r="H11234" s="252"/>
      <c r="I11234" s="18"/>
      <c r="J11234" s="18"/>
    </row>
    <row r="11235" spans="6:10" x14ac:dyDescent="0.25">
      <c r="F11235" s="18"/>
      <c r="G11235" s="18"/>
      <c r="H11235" s="252"/>
      <c r="I11235" s="18"/>
      <c r="J11235" s="18"/>
    </row>
    <row r="11236" spans="6:10" x14ac:dyDescent="0.25">
      <c r="F11236" s="18"/>
      <c r="G11236" s="18"/>
      <c r="H11236" s="252"/>
      <c r="I11236" s="18"/>
      <c r="J11236" s="18"/>
    </row>
    <row r="11237" spans="6:10" x14ac:dyDescent="0.25">
      <c r="F11237" s="18"/>
      <c r="G11237" s="18"/>
      <c r="H11237" s="252"/>
      <c r="I11237" s="18"/>
      <c r="J11237" s="18"/>
    </row>
    <row r="11238" spans="6:10" x14ac:dyDescent="0.25">
      <c r="F11238" s="18"/>
      <c r="G11238" s="18"/>
      <c r="H11238" s="252"/>
      <c r="I11238" s="18"/>
      <c r="J11238" s="18"/>
    </row>
    <row r="11239" spans="6:10" x14ac:dyDescent="0.25">
      <c r="F11239" s="18"/>
      <c r="G11239" s="18"/>
      <c r="H11239" s="252"/>
      <c r="I11239" s="18"/>
      <c r="J11239" s="18"/>
    </row>
    <row r="11240" spans="6:10" x14ac:dyDescent="0.25">
      <c r="F11240" s="18"/>
      <c r="G11240" s="18"/>
      <c r="H11240" s="252"/>
      <c r="I11240" s="18"/>
      <c r="J11240" s="18"/>
    </row>
    <row r="11241" spans="6:10" x14ac:dyDescent="0.25">
      <c r="F11241" s="18"/>
      <c r="G11241" s="18"/>
      <c r="H11241" s="252"/>
      <c r="I11241" s="18"/>
      <c r="J11241" s="18"/>
    </row>
    <row r="11242" spans="6:10" x14ac:dyDescent="0.25">
      <c r="F11242" s="18"/>
      <c r="G11242" s="18"/>
      <c r="H11242" s="252"/>
      <c r="I11242" s="18"/>
      <c r="J11242" s="18"/>
    </row>
    <row r="11243" spans="6:10" x14ac:dyDescent="0.25">
      <c r="F11243" s="18"/>
      <c r="G11243" s="18"/>
      <c r="H11243" s="252"/>
      <c r="I11243" s="18"/>
      <c r="J11243" s="18"/>
    </row>
    <row r="11244" spans="6:10" x14ac:dyDescent="0.25">
      <c r="F11244" s="18"/>
      <c r="G11244" s="18"/>
      <c r="H11244" s="252"/>
      <c r="I11244" s="18"/>
      <c r="J11244" s="18"/>
    </row>
    <row r="11245" spans="6:10" x14ac:dyDescent="0.25">
      <c r="F11245" s="18"/>
      <c r="G11245" s="18"/>
      <c r="H11245" s="252"/>
      <c r="I11245" s="18"/>
      <c r="J11245" s="18"/>
    </row>
    <row r="11246" spans="6:10" x14ac:dyDescent="0.25">
      <c r="F11246" s="18"/>
      <c r="G11246" s="18"/>
      <c r="H11246" s="252"/>
      <c r="I11246" s="18"/>
      <c r="J11246" s="18"/>
    </row>
    <row r="11247" spans="6:10" x14ac:dyDescent="0.25">
      <c r="F11247" s="18"/>
      <c r="G11247" s="18"/>
      <c r="H11247" s="252"/>
      <c r="I11247" s="18"/>
      <c r="J11247" s="18"/>
    </row>
    <row r="11248" spans="6:10" x14ac:dyDescent="0.25">
      <c r="F11248" s="18"/>
      <c r="G11248" s="18"/>
      <c r="H11248" s="252"/>
      <c r="I11248" s="18"/>
      <c r="J11248" s="18"/>
    </row>
    <row r="11249" spans="6:10" x14ac:dyDescent="0.25">
      <c r="F11249" s="18"/>
      <c r="G11249" s="18"/>
      <c r="H11249" s="252"/>
      <c r="I11249" s="18"/>
      <c r="J11249" s="18"/>
    </row>
    <row r="11250" spans="6:10" x14ac:dyDescent="0.25">
      <c r="F11250" s="18"/>
      <c r="G11250" s="18"/>
      <c r="H11250" s="252"/>
      <c r="I11250" s="18"/>
      <c r="J11250" s="18"/>
    </row>
    <row r="11251" spans="6:10" x14ac:dyDescent="0.25">
      <c r="F11251" s="18"/>
      <c r="G11251" s="18"/>
      <c r="H11251" s="252"/>
      <c r="I11251" s="18"/>
      <c r="J11251" s="18"/>
    </row>
    <row r="11252" spans="6:10" x14ac:dyDescent="0.25">
      <c r="F11252" s="18"/>
      <c r="G11252" s="18"/>
      <c r="H11252" s="252"/>
      <c r="I11252" s="18"/>
      <c r="J11252" s="18"/>
    </row>
    <row r="11253" spans="6:10" x14ac:dyDescent="0.25">
      <c r="F11253" s="18"/>
      <c r="G11253" s="18"/>
      <c r="H11253" s="252"/>
      <c r="I11253" s="18"/>
      <c r="J11253" s="18"/>
    </row>
    <row r="11254" spans="6:10" x14ac:dyDescent="0.25">
      <c r="F11254" s="18"/>
      <c r="G11254" s="18"/>
      <c r="H11254" s="252"/>
      <c r="I11254" s="18"/>
      <c r="J11254" s="18"/>
    </row>
    <row r="11255" spans="6:10" x14ac:dyDescent="0.25">
      <c r="F11255" s="18"/>
      <c r="G11255" s="18"/>
      <c r="H11255" s="252"/>
      <c r="I11255" s="18"/>
      <c r="J11255" s="18"/>
    </row>
    <row r="11256" spans="6:10" x14ac:dyDescent="0.25">
      <c r="F11256" s="18"/>
      <c r="G11256" s="18"/>
      <c r="H11256" s="252"/>
      <c r="I11256" s="18"/>
      <c r="J11256" s="18"/>
    </row>
    <row r="11257" spans="6:10" x14ac:dyDescent="0.25">
      <c r="F11257" s="18"/>
      <c r="G11257" s="18"/>
      <c r="H11257" s="252"/>
      <c r="I11257" s="18"/>
      <c r="J11257" s="18"/>
    </row>
    <row r="11258" spans="6:10" x14ac:dyDescent="0.25">
      <c r="F11258" s="18"/>
      <c r="G11258" s="18"/>
      <c r="H11258" s="252"/>
      <c r="I11258" s="18"/>
      <c r="J11258" s="18"/>
    </row>
    <row r="11259" spans="6:10" x14ac:dyDescent="0.25">
      <c r="F11259" s="18"/>
      <c r="G11259" s="18"/>
      <c r="H11259" s="252"/>
      <c r="I11259" s="18"/>
      <c r="J11259" s="18"/>
    </row>
    <row r="11260" spans="6:10" x14ac:dyDescent="0.25">
      <c r="F11260" s="18"/>
      <c r="G11260" s="18"/>
      <c r="H11260" s="252"/>
      <c r="I11260" s="18"/>
      <c r="J11260" s="18"/>
    </row>
    <row r="11261" spans="6:10" x14ac:dyDescent="0.25">
      <c r="F11261" s="18"/>
      <c r="G11261" s="18"/>
      <c r="H11261" s="252"/>
      <c r="I11261" s="18"/>
      <c r="J11261" s="18"/>
    </row>
    <row r="11262" spans="6:10" x14ac:dyDescent="0.25">
      <c r="F11262" s="18"/>
      <c r="G11262" s="18"/>
      <c r="H11262" s="252"/>
      <c r="I11262" s="18"/>
      <c r="J11262" s="18"/>
    </row>
    <row r="11263" spans="6:10" x14ac:dyDescent="0.25">
      <c r="F11263" s="18"/>
      <c r="G11263" s="18"/>
      <c r="H11263" s="252"/>
      <c r="I11263" s="18"/>
      <c r="J11263" s="18"/>
    </row>
    <row r="11264" spans="6:10" x14ac:dyDescent="0.25">
      <c r="F11264" s="18"/>
      <c r="G11264" s="18"/>
      <c r="H11264" s="252"/>
      <c r="I11264" s="18"/>
      <c r="J11264" s="18"/>
    </row>
    <row r="11265" spans="6:10" x14ac:dyDescent="0.25">
      <c r="F11265" s="18"/>
      <c r="G11265" s="18"/>
      <c r="H11265" s="252"/>
      <c r="I11265" s="18"/>
      <c r="J11265" s="18"/>
    </row>
    <row r="11266" spans="6:10" x14ac:dyDescent="0.25">
      <c r="F11266" s="18"/>
      <c r="G11266" s="18"/>
      <c r="H11266" s="252"/>
      <c r="I11266" s="18"/>
      <c r="J11266" s="18"/>
    </row>
    <row r="11267" spans="6:10" x14ac:dyDescent="0.25">
      <c r="F11267" s="18"/>
      <c r="G11267" s="18"/>
      <c r="H11267" s="252"/>
      <c r="I11267" s="18"/>
      <c r="J11267" s="18"/>
    </row>
    <row r="11268" spans="6:10" x14ac:dyDescent="0.25">
      <c r="F11268" s="18"/>
      <c r="G11268" s="18"/>
      <c r="H11268" s="252"/>
      <c r="I11268" s="18"/>
      <c r="J11268" s="18"/>
    </row>
    <row r="11269" spans="6:10" x14ac:dyDescent="0.25">
      <c r="F11269" s="18"/>
      <c r="G11269" s="18"/>
      <c r="H11269" s="252"/>
      <c r="I11269" s="18"/>
      <c r="J11269" s="18"/>
    </row>
    <row r="11270" spans="6:10" x14ac:dyDescent="0.25">
      <c r="F11270" s="18"/>
      <c r="G11270" s="18"/>
      <c r="H11270" s="252"/>
      <c r="I11270" s="18"/>
      <c r="J11270" s="18"/>
    </row>
    <row r="11271" spans="6:10" x14ac:dyDescent="0.25">
      <c r="F11271" s="18"/>
      <c r="G11271" s="18"/>
      <c r="H11271" s="252"/>
      <c r="I11271" s="18"/>
      <c r="J11271" s="18"/>
    </row>
    <row r="11272" spans="6:10" x14ac:dyDescent="0.25">
      <c r="F11272" s="18"/>
      <c r="G11272" s="18"/>
      <c r="H11272" s="252"/>
      <c r="I11272" s="18"/>
      <c r="J11272" s="18"/>
    </row>
    <row r="11273" spans="6:10" x14ac:dyDescent="0.25">
      <c r="F11273" s="18"/>
      <c r="G11273" s="18"/>
      <c r="H11273" s="252"/>
      <c r="I11273" s="18"/>
      <c r="J11273" s="18"/>
    </row>
    <row r="11274" spans="6:10" x14ac:dyDescent="0.25">
      <c r="F11274" s="18"/>
      <c r="G11274" s="18"/>
      <c r="H11274" s="252"/>
      <c r="I11274" s="18"/>
      <c r="J11274" s="18"/>
    </row>
    <row r="11275" spans="6:10" x14ac:dyDescent="0.25">
      <c r="F11275" s="18"/>
      <c r="G11275" s="18"/>
      <c r="H11275" s="252"/>
      <c r="I11275" s="18"/>
      <c r="J11275" s="18"/>
    </row>
    <row r="11276" spans="6:10" x14ac:dyDescent="0.25">
      <c r="F11276" s="18"/>
      <c r="G11276" s="18"/>
      <c r="H11276" s="252"/>
      <c r="I11276" s="18"/>
      <c r="J11276" s="18"/>
    </row>
    <row r="11277" spans="6:10" x14ac:dyDescent="0.25">
      <c r="F11277" s="18"/>
      <c r="G11277" s="18"/>
      <c r="H11277" s="252"/>
      <c r="I11277" s="18"/>
      <c r="J11277" s="18"/>
    </row>
    <row r="11278" spans="6:10" x14ac:dyDescent="0.25">
      <c r="F11278" s="18"/>
      <c r="G11278" s="18"/>
      <c r="H11278" s="252"/>
      <c r="I11278" s="18"/>
      <c r="J11278" s="18"/>
    </row>
    <row r="11279" spans="6:10" x14ac:dyDescent="0.25">
      <c r="F11279" s="18"/>
      <c r="G11279" s="18"/>
      <c r="H11279" s="252"/>
      <c r="I11279" s="18"/>
      <c r="J11279" s="18"/>
    </row>
    <row r="11280" spans="6:10" x14ac:dyDescent="0.25">
      <c r="F11280" s="18"/>
      <c r="G11280" s="18"/>
      <c r="H11280" s="252"/>
      <c r="I11280" s="18"/>
      <c r="J11280" s="18"/>
    </row>
    <row r="11281" spans="6:10" x14ac:dyDescent="0.25">
      <c r="F11281" s="18"/>
      <c r="G11281" s="18"/>
      <c r="H11281" s="252"/>
      <c r="I11281" s="18"/>
      <c r="J11281" s="18"/>
    </row>
    <row r="11282" spans="6:10" x14ac:dyDescent="0.25">
      <c r="F11282" s="18"/>
      <c r="G11282" s="18"/>
      <c r="H11282" s="252"/>
      <c r="I11282" s="18"/>
      <c r="J11282" s="18"/>
    </row>
    <row r="11283" spans="6:10" x14ac:dyDescent="0.25">
      <c r="F11283" s="18"/>
      <c r="G11283" s="18"/>
      <c r="H11283" s="252"/>
      <c r="I11283" s="18"/>
      <c r="J11283" s="18"/>
    </row>
    <row r="11284" spans="6:10" x14ac:dyDescent="0.25">
      <c r="F11284" s="18"/>
      <c r="G11284" s="18"/>
      <c r="H11284" s="252"/>
      <c r="I11284" s="18"/>
      <c r="J11284" s="18"/>
    </row>
    <row r="11285" spans="6:10" x14ac:dyDescent="0.25">
      <c r="F11285" s="18"/>
      <c r="G11285" s="18"/>
      <c r="H11285" s="252"/>
      <c r="I11285" s="18"/>
      <c r="J11285" s="18"/>
    </row>
    <row r="11286" spans="6:10" x14ac:dyDescent="0.25">
      <c r="F11286" s="18"/>
      <c r="G11286" s="18"/>
      <c r="H11286" s="252"/>
      <c r="I11286" s="18"/>
      <c r="J11286" s="18"/>
    </row>
    <row r="11287" spans="6:10" x14ac:dyDescent="0.25">
      <c r="F11287" s="18"/>
      <c r="G11287" s="18"/>
      <c r="H11287" s="252"/>
      <c r="I11287" s="18"/>
      <c r="J11287" s="18"/>
    </row>
    <row r="11288" spans="6:10" x14ac:dyDescent="0.25">
      <c r="F11288" s="18"/>
      <c r="G11288" s="18"/>
      <c r="H11288" s="252"/>
      <c r="I11288" s="18"/>
      <c r="J11288" s="18"/>
    </row>
    <row r="11289" spans="6:10" x14ac:dyDescent="0.25">
      <c r="F11289" s="18"/>
      <c r="G11289" s="18"/>
      <c r="H11289" s="252"/>
      <c r="I11289" s="18"/>
      <c r="J11289" s="18"/>
    </row>
    <row r="11290" spans="6:10" x14ac:dyDescent="0.25">
      <c r="F11290" s="18"/>
      <c r="G11290" s="18"/>
      <c r="H11290" s="252"/>
      <c r="I11290" s="18"/>
      <c r="J11290" s="18"/>
    </row>
    <row r="11291" spans="6:10" x14ac:dyDescent="0.25">
      <c r="F11291" s="18"/>
      <c r="G11291" s="18"/>
      <c r="H11291" s="252"/>
      <c r="I11291" s="18"/>
      <c r="J11291" s="18"/>
    </row>
    <row r="11292" spans="6:10" x14ac:dyDescent="0.25">
      <c r="F11292" s="18"/>
      <c r="G11292" s="18"/>
      <c r="H11292" s="252"/>
      <c r="I11292" s="18"/>
      <c r="J11292" s="18"/>
    </row>
    <row r="11293" spans="6:10" x14ac:dyDescent="0.25">
      <c r="F11293" s="18"/>
      <c r="G11293" s="18"/>
      <c r="H11293" s="252"/>
      <c r="I11293" s="18"/>
      <c r="J11293" s="18"/>
    </row>
    <row r="11294" spans="6:10" x14ac:dyDescent="0.25">
      <c r="F11294" s="18"/>
      <c r="G11294" s="18"/>
      <c r="H11294" s="252"/>
      <c r="I11294" s="18"/>
      <c r="J11294" s="18"/>
    </row>
    <row r="11295" spans="6:10" x14ac:dyDescent="0.25">
      <c r="F11295" s="18"/>
      <c r="G11295" s="18"/>
      <c r="H11295" s="252"/>
      <c r="I11295" s="18"/>
      <c r="J11295" s="18"/>
    </row>
    <row r="11296" spans="6:10" x14ac:dyDescent="0.25">
      <c r="F11296" s="18"/>
      <c r="G11296" s="18"/>
      <c r="H11296" s="252"/>
      <c r="I11296" s="18"/>
      <c r="J11296" s="18"/>
    </row>
    <row r="11297" spans="6:10" x14ac:dyDescent="0.25">
      <c r="F11297" s="18"/>
      <c r="G11297" s="18"/>
      <c r="H11297" s="252"/>
      <c r="I11297" s="18"/>
      <c r="J11297" s="18"/>
    </row>
    <row r="11298" spans="6:10" x14ac:dyDescent="0.25">
      <c r="F11298" s="18"/>
      <c r="G11298" s="18"/>
      <c r="H11298" s="252"/>
      <c r="I11298" s="18"/>
      <c r="J11298" s="18"/>
    </row>
    <row r="11299" spans="6:10" x14ac:dyDescent="0.25">
      <c r="F11299" s="18"/>
      <c r="G11299" s="18"/>
      <c r="H11299" s="252"/>
      <c r="I11299" s="18"/>
      <c r="J11299" s="18"/>
    </row>
    <row r="11300" spans="6:10" x14ac:dyDescent="0.25">
      <c r="F11300" s="18"/>
      <c r="G11300" s="18"/>
      <c r="H11300" s="252"/>
      <c r="I11300" s="18"/>
      <c r="J11300" s="18"/>
    </row>
    <row r="11301" spans="6:10" x14ac:dyDescent="0.25">
      <c r="F11301" s="18"/>
      <c r="G11301" s="18"/>
      <c r="H11301" s="252"/>
      <c r="I11301" s="18"/>
      <c r="J11301" s="18"/>
    </row>
    <row r="11302" spans="6:10" x14ac:dyDescent="0.25">
      <c r="F11302" s="18"/>
      <c r="G11302" s="18"/>
      <c r="H11302" s="252"/>
      <c r="I11302" s="18"/>
      <c r="J11302" s="18"/>
    </row>
    <row r="11303" spans="6:10" x14ac:dyDescent="0.25">
      <c r="F11303" s="18"/>
      <c r="G11303" s="18"/>
      <c r="H11303" s="252"/>
      <c r="I11303" s="18"/>
      <c r="J11303" s="18"/>
    </row>
    <row r="11304" spans="6:10" x14ac:dyDescent="0.25">
      <c r="F11304" s="18"/>
      <c r="G11304" s="18"/>
      <c r="H11304" s="252"/>
      <c r="I11304" s="18"/>
      <c r="J11304" s="18"/>
    </row>
    <row r="11305" spans="6:10" x14ac:dyDescent="0.25">
      <c r="F11305" s="18"/>
      <c r="G11305" s="18"/>
      <c r="H11305" s="252"/>
      <c r="I11305" s="18"/>
      <c r="J11305" s="18"/>
    </row>
    <row r="11306" spans="6:10" x14ac:dyDescent="0.25">
      <c r="F11306" s="18"/>
      <c r="G11306" s="18"/>
      <c r="H11306" s="252"/>
      <c r="I11306" s="18"/>
      <c r="J11306" s="18"/>
    </row>
    <row r="11307" spans="6:10" x14ac:dyDescent="0.25">
      <c r="F11307" s="18"/>
      <c r="G11307" s="18"/>
      <c r="H11307" s="252"/>
      <c r="I11307" s="18"/>
      <c r="J11307" s="18"/>
    </row>
    <row r="11308" spans="6:10" x14ac:dyDescent="0.25">
      <c r="F11308" s="18"/>
      <c r="G11308" s="18"/>
      <c r="H11308" s="252"/>
      <c r="I11308" s="18"/>
      <c r="J11308" s="18"/>
    </row>
    <row r="11309" spans="6:10" x14ac:dyDescent="0.25">
      <c r="F11309" s="18"/>
      <c r="G11309" s="18"/>
      <c r="H11309" s="252"/>
      <c r="I11309" s="18"/>
      <c r="J11309" s="18"/>
    </row>
    <row r="11310" spans="6:10" x14ac:dyDescent="0.25">
      <c r="F11310" s="18"/>
      <c r="G11310" s="18"/>
      <c r="H11310" s="252"/>
      <c r="I11310" s="18"/>
      <c r="J11310" s="18"/>
    </row>
    <row r="11311" spans="6:10" x14ac:dyDescent="0.25">
      <c r="F11311" s="18"/>
      <c r="G11311" s="18"/>
      <c r="H11311" s="252"/>
      <c r="I11311" s="18"/>
      <c r="J11311" s="18"/>
    </row>
    <row r="11312" spans="6:10" x14ac:dyDescent="0.25">
      <c r="F11312" s="18"/>
      <c r="G11312" s="18"/>
      <c r="H11312" s="252"/>
      <c r="I11312" s="18"/>
      <c r="J11312" s="18"/>
    </row>
    <row r="11313" spans="6:10" x14ac:dyDescent="0.25">
      <c r="F11313" s="18"/>
      <c r="G11313" s="18"/>
      <c r="H11313" s="252"/>
      <c r="I11313" s="18"/>
      <c r="J11313" s="18"/>
    </row>
    <row r="11314" spans="6:10" x14ac:dyDescent="0.25">
      <c r="F11314" s="18"/>
      <c r="G11314" s="18"/>
      <c r="H11314" s="252"/>
      <c r="I11314" s="18"/>
      <c r="J11314" s="18"/>
    </row>
    <row r="11315" spans="6:10" x14ac:dyDescent="0.25">
      <c r="F11315" s="18"/>
      <c r="G11315" s="18"/>
      <c r="H11315" s="252"/>
      <c r="I11315" s="18"/>
      <c r="J11315" s="18"/>
    </row>
    <row r="11316" spans="6:10" x14ac:dyDescent="0.25">
      <c r="F11316" s="18"/>
      <c r="G11316" s="18"/>
      <c r="H11316" s="252"/>
      <c r="I11316" s="18"/>
      <c r="J11316" s="18"/>
    </row>
    <row r="11317" spans="6:10" x14ac:dyDescent="0.25">
      <c r="F11317" s="18"/>
      <c r="G11317" s="18"/>
      <c r="H11317" s="252"/>
      <c r="I11317" s="18"/>
      <c r="J11317" s="18"/>
    </row>
    <row r="11318" spans="6:10" x14ac:dyDescent="0.25">
      <c r="F11318" s="18"/>
      <c r="G11318" s="18"/>
      <c r="H11318" s="252"/>
      <c r="I11318" s="18"/>
      <c r="J11318" s="18"/>
    </row>
    <row r="11319" spans="6:10" x14ac:dyDescent="0.25">
      <c r="F11319" s="18"/>
      <c r="G11319" s="18"/>
      <c r="H11319" s="252"/>
      <c r="I11319" s="18"/>
      <c r="J11319" s="18"/>
    </row>
    <row r="11320" spans="6:10" x14ac:dyDescent="0.25">
      <c r="F11320" s="18"/>
      <c r="G11320" s="18"/>
      <c r="H11320" s="252"/>
      <c r="I11320" s="18"/>
      <c r="J11320" s="18"/>
    </row>
    <row r="11321" spans="6:10" x14ac:dyDescent="0.25">
      <c r="F11321" s="18"/>
      <c r="G11321" s="18"/>
      <c r="H11321" s="252"/>
      <c r="I11321" s="18"/>
      <c r="J11321" s="18"/>
    </row>
    <row r="11322" spans="6:10" x14ac:dyDescent="0.25">
      <c r="F11322" s="18"/>
      <c r="G11322" s="18"/>
      <c r="H11322" s="252"/>
      <c r="I11322" s="18"/>
      <c r="J11322" s="18"/>
    </row>
    <row r="11323" spans="6:10" x14ac:dyDescent="0.25">
      <c r="F11323" s="18"/>
      <c r="G11323" s="18"/>
      <c r="H11323" s="252"/>
      <c r="I11323" s="18"/>
      <c r="J11323" s="18"/>
    </row>
    <row r="11324" spans="6:10" x14ac:dyDescent="0.25">
      <c r="F11324" s="18"/>
      <c r="G11324" s="18"/>
      <c r="H11324" s="252"/>
      <c r="I11324" s="18"/>
      <c r="J11324" s="18"/>
    </row>
    <row r="11325" spans="6:10" x14ac:dyDescent="0.25">
      <c r="F11325" s="18"/>
      <c r="G11325" s="18"/>
      <c r="H11325" s="252"/>
      <c r="I11325" s="18"/>
      <c r="J11325" s="18"/>
    </row>
    <row r="11326" spans="6:10" x14ac:dyDescent="0.25">
      <c r="F11326" s="18"/>
      <c r="G11326" s="18"/>
      <c r="H11326" s="252"/>
      <c r="I11326" s="18"/>
      <c r="J11326" s="18"/>
    </row>
    <row r="11327" spans="6:10" x14ac:dyDescent="0.25">
      <c r="F11327" s="18"/>
      <c r="G11327" s="18"/>
      <c r="H11327" s="252"/>
      <c r="I11327" s="18"/>
      <c r="J11327" s="18"/>
    </row>
    <row r="11328" spans="6:10" x14ac:dyDescent="0.25">
      <c r="F11328" s="18"/>
      <c r="G11328" s="18"/>
      <c r="H11328" s="252"/>
      <c r="I11328" s="18"/>
      <c r="J11328" s="18"/>
    </row>
    <row r="11329" spans="6:10" x14ac:dyDescent="0.25">
      <c r="F11329" s="18"/>
      <c r="G11329" s="18"/>
      <c r="H11329" s="252"/>
      <c r="I11329" s="18"/>
      <c r="J11329" s="18"/>
    </row>
    <row r="11330" spans="6:10" x14ac:dyDescent="0.25">
      <c r="F11330" s="18"/>
      <c r="G11330" s="18"/>
      <c r="H11330" s="252"/>
      <c r="I11330" s="18"/>
      <c r="J11330" s="18"/>
    </row>
    <row r="11331" spans="6:10" x14ac:dyDescent="0.25">
      <c r="F11331" s="18"/>
      <c r="G11331" s="18"/>
      <c r="H11331" s="252"/>
      <c r="I11331" s="18"/>
      <c r="J11331" s="18"/>
    </row>
    <row r="11332" spans="6:10" x14ac:dyDescent="0.25">
      <c r="F11332" s="18"/>
      <c r="G11332" s="18"/>
      <c r="H11332" s="252"/>
      <c r="I11332" s="18"/>
      <c r="J11332" s="18"/>
    </row>
    <row r="11333" spans="6:10" x14ac:dyDescent="0.25">
      <c r="F11333" s="18"/>
      <c r="G11333" s="18"/>
      <c r="H11333" s="252"/>
      <c r="I11333" s="18"/>
      <c r="J11333" s="18"/>
    </row>
    <row r="11334" spans="6:10" x14ac:dyDescent="0.25">
      <c r="F11334" s="18"/>
      <c r="G11334" s="18"/>
      <c r="H11334" s="252"/>
      <c r="I11334" s="18"/>
      <c r="J11334" s="18"/>
    </row>
    <row r="11335" spans="6:10" x14ac:dyDescent="0.25">
      <c r="F11335" s="18"/>
      <c r="G11335" s="18"/>
      <c r="H11335" s="252"/>
      <c r="I11335" s="18"/>
      <c r="J11335" s="18"/>
    </row>
    <row r="11336" spans="6:10" x14ac:dyDescent="0.25">
      <c r="F11336" s="18"/>
      <c r="G11336" s="18"/>
      <c r="H11336" s="252"/>
      <c r="I11336" s="18"/>
      <c r="J11336" s="18"/>
    </row>
    <row r="11337" spans="6:10" x14ac:dyDescent="0.25">
      <c r="F11337" s="18"/>
      <c r="G11337" s="18"/>
      <c r="H11337" s="252"/>
      <c r="I11337" s="18"/>
      <c r="J11337" s="18"/>
    </row>
    <row r="11338" spans="6:10" x14ac:dyDescent="0.25">
      <c r="F11338" s="18"/>
      <c r="G11338" s="18"/>
      <c r="H11338" s="252"/>
      <c r="I11338" s="18"/>
      <c r="J11338" s="18"/>
    </row>
    <row r="11339" spans="6:10" x14ac:dyDescent="0.25">
      <c r="F11339" s="18"/>
      <c r="G11339" s="18"/>
      <c r="H11339" s="252"/>
      <c r="I11339" s="18"/>
      <c r="J11339" s="18"/>
    </row>
    <row r="11340" spans="6:10" x14ac:dyDescent="0.25">
      <c r="F11340" s="18"/>
      <c r="G11340" s="18"/>
      <c r="H11340" s="252"/>
      <c r="I11340" s="18"/>
      <c r="J11340" s="18"/>
    </row>
    <row r="11341" spans="6:10" x14ac:dyDescent="0.25">
      <c r="F11341" s="18"/>
      <c r="G11341" s="18"/>
      <c r="H11341" s="252"/>
      <c r="I11341" s="18"/>
      <c r="J11341" s="18"/>
    </row>
    <row r="11342" spans="6:10" x14ac:dyDescent="0.25">
      <c r="F11342" s="18"/>
      <c r="G11342" s="18"/>
      <c r="H11342" s="252"/>
      <c r="I11342" s="18"/>
      <c r="J11342" s="18"/>
    </row>
    <row r="11343" spans="6:10" x14ac:dyDescent="0.25">
      <c r="F11343" s="18"/>
      <c r="G11343" s="18"/>
      <c r="H11343" s="252"/>
      <c r="I11343" s="18"/>
      <c r="J11343" s="18"/>
    </row>
    <row r="11344" spans="6:10" x14ac:dyDescent="0.25">
      <c r="F11344" s="18"/>
      <c r="G11344" s="18"/>
      <c r="H11344" s="252"/>
      <c r="I11344" s="18"/>
      <c r="J11344" s="18"/>
    </row>
    <row r="11345" spans="6:10" x14ac:dyDescent="0.25">
      <c r="F11345" s="18"/>
      <c r="G11345" s="18"/>
      <c r="H11345" s="252"/>
      <c r="I11345" s="18"/>
      <c r="J11345" s="18"/>
    </row>
    <row r="11346" spans="6:10" x14ac:dyDescent="0.25">
      <c r="F11346" s="18"/>
      <c r="G11346" s="18"/>
      <c r="H11346" s="252"/>
      <c r="I11346" s="18"/>
      <c r="J11346" s="18"/>
    </row>
    <row r="11347" spans="6:10" x14ac:dyDescent="0.25">
      <c r="F11347" s="18"/>
      <c r="G11347" s="18"/>
      <c r="H11347" s="252"/>
      <c r="I11347" s="18"/>
      <c r="J11347" s="18"/>
    </row>
    <row r="11348" spans="6:10" x14ac:dyDescent="0.25">
      <c r="F11348" s="18"/>
      <c r="G11348" s="18"/>
      <c r="H11348" s="252"/>
      <c r="I11348" s="18"/>
      <c r="J11348" s="18"/>
    </row>
    <row r="11349" spans="6:10" x14ac:dyDescent="0.25">
      <c r="F11349" s="18"/>
      <c r="G11349" s="18"/>
      <c r="H11349" s="252"/>
      <c r="I11349" s="18"/>
      <c r="J11349" s="18"/>
    </row>
    <row r="11350" spans="6:10" x14ac:dyDescent="0.25">
      <c r="F11350" s="18"/>
      <c r="G11350" s="18"/>
      <c r="H11350" s="252"/>
      <c r="I11350" s="18"/>
      <c r="J11350" s="18"/>
    </row>
    <row r="11351" spans="6:10" x14ac:dyDescent="0.25">
      <c r="F11351" s="18"/>
      <c r="G11351" s="18"/>
      <c r="H11351" s="252"/>
      <c r="I11351" s="18"/>
      <c r="J11351" s="18"/>
    </row>
    <row r="11352" spans="6:10" x14ac:dyDescent="0.25">
      <c r="F11352" s="18"/>
      <c r="G11352" s="18"/>
      <c r="H11352" s="252"/>
      <c r="I11352" s="18"/>
      <c r="J11352" s="18"/>
    </row>
    <row r="11353" spans="6:10" x14ac:dyDescent="0.25">
      <c r="F11353" s="18"/>
      <c r="G11353" s="18"/>
      <c r="H11353" s="252"/>
      <c r="I11353" s="18"/>
      <c r="J11353" s="18"/>
    </row>
    <row r="11354" spans="6:10" x14ac:dyDescent="0.25">
      <c r="F11354" s="18"/>
      <c r="G11354" s="18"/>
      <c r="H11354" s="252"/>
      <c r="I11354" s="18"/>
      <c r="J11354" s="18"/>
    </row>
    <row r="11355" spans="6:10" x14ac:dyDescent="0.25">
      <c r="F11355" s="18"/>
      <c r="G11355" s="18"/>
      <c r="H11355" s="252"/>
      <c r="I11355" s="18"/>
      <c r="J11355" s="18"/>
    </row>
    <row r="11356" spans="6:10" x14ac:dyDescent="0.25">
      <c r="F11356" s="18"/>
      <c r="G11356" s="18"/>
      <c r="H11356" s="252"/>
      <c r="I11356" s="18"/>
      <c r="J11356" s="18"/>
    </row>
    <row r="11357" spans="6:10" x14ac:dyDescent="0.25">
      <c r="F11357" s="18"/>
      <c r="G11357" s="18"/>
      <c r="H11357" s="252"/>
      <c r="I11357" s="18"/>
      <c r="J11357" s="18"/>
    </row>
    <row r="11358" spans="6:10" x14ac:dyDescent="0.25">
      <c r="F11358" s="18"/>
      <c r="G11358" s="18"/>
      <c r="H11358" s="252"/>
      <c r="I11358" s="18"/>
      <c r="J11358" s="18"/>
    </row>
    <row r="11359" spans="6:10" x14ac:dyDescent="0.25">
      <c r="F11359" s="18"/>
      <c r="G11359" s="18"/>
      <c r="H11359" s="252"/>
      <c r="I11359" s="18"/>
      <c r="J11359" s="18"/>
    </row>
    <row r="11360" spans="6:10" x14ac:dyDescent="0.25">
      <c r="F11360" s="18"/>
      <c r="G11360" s="18"/>
      <c r="H11360" s="252"/>
      <c r="I11360" s="18"/>
      <c r="J11360" s="18"/>
    </row>
    <row r="11361" spans="6:10" x14ac:dyDescent="0.25">
      <c r="F11361" s="18"/>
      <c r="G11361" s="18"/>
      <c r="H11361" s="252"/>
      <c r="I11361" s="18"/>
      <c r="J11361" s="18"/>
    </row>
    <row r="11362" spans="6:10" x14ac:dyDescent="0.25">
      <c r="F11362" s="18"/>
      <c r="G11362" s="18"/>
      <c r="H11362" s="252"/>
      <c r="I11362" s="18"/>
      <c r="J11362" s="18"/>
    </row>
    <row r="11363" spans="6:10" x14ac:dyDescent="0.25">
      <c r="F11363" s="18"/>
      <c r="G11363" s="18"/>
      <c r="H11363" s="252"/>
      <c r="I11363" s="18"/>
      <c r="J11363" s="18"/>
    </row>
    <row r="11364" spans="6:10" x14ac:dyDescent="0.25">
      <c r="F11364" s="18"/>
      <c r="G11364" s="18"/>
      <c r="H11364" s="252"/>
      <c r="I11364" s="18"/>
      <c r="J11364" s="18"/>
    </row>
    <row r="11365" spans="6:10" x14ac:dyDescent="0.25">
      <c r="F11365" s="18"/>
      <c r="G11365" s="18"/>
      <c r="H11365" s="252"/>
      <c r="I11365" s="18"/>
      <c r="J11365" s="18"/>
    </row>
    <row r="11366" spans="6:10" x14ac:dyDescent="0.25">
      <c r="F11366" s="18"/>
      <c r="G11366" s="18"/>
      <c r="H11366" s="252"/>
      <c r="I11366" s="18"/>
      <c r="J11366" s="18"/>
    </row>
    <row r="11367" spans="6:10" x14ac:dyDescent="0.25">
      <c r="F11367" s="18"/>
      <c r="G11367" s="18"/>
      <c r="H11367" s="252"/>
      <c r="I11367" s="18"/>
      <c r="J11367" s="18"/>
    </row>
    <row r="11368" spans="6:10" x14ac:dyDescent="0.25">
      <c r="F11368" s="18"/>
      <c r="G11368" s="18"/>
      <c r="H11368" s="252"/>
      <c r="I11368" s="18"/>
      <c r="J11368" s="18"/>
    </row>
    <row r="11369" spans="6:10" x14ac:dyDescent="0.25">
      <c r="F11369" s="18"/>
      <c r="G11369" s="18"/>
      <c r="H11369" s="252"/>
      <c r="I11369" s="18"/>
      <c r="J11369" s="18"/>
    </row>
    <row r="11370" spans="6:10" x14ac:dyDescent="0.25">
      <c r="F11370" s="18"/>
      <c r="G11370" s="18"/>
      <c r="H11370" s="252"/>
      <c r="I11370" s="18"/>
      <c r="J11370" s="18"/>
    </row>
    <row r="11371" spans="6:10" x14ac:dyDescent="0.25">
      <c r="F11371" s="18"/>
      <c r="G11371" s="18"/>
      <c r="H11371" s="252"/>
      <c r="I11371" s="18"/>
      <c r="J11371" s="18"/>
    </row>
    <row r="11372" spans="6:10" x14ac:dyDescent="0.25">
      <c r="F11372" s="18"/>
      <c r="G11372" s="18"/>
      <c r="H11372" s="252"/>
      <c r="I11372" s="18"/>
      <c r="J11372" s="18"/>
    </row>
    <row r="11373" spans="6:10" x14ac:dyDescent="0.25">
      <c r="F11373" s="18"/>
      <c r="G11373" s="18"/>
      <c r="H11373" s="252"/>
      <c r="I11373" s="18"/>
      <c r="J11373" s="18"/>
    </row>
    <row r="11374" spans="6:10" x14ac:dyDescent="0.25">
      <c r="F11374" s="18"/>
      <c r="G11374" s="18"/>
      <c r="H11374" s="252"/>
      <c r="I11374" s="18"/>
      <c r="J11374" s="18"/>
    </row>
    <row r="11375" spans="6:10" x14ac:dyDescent="0.25">
      <c r="F11375" s="18"/>
      <c r="G11375" s="18"/>
      <c r="H11375" s="252"/>
      <c r="I11375" s="18"/>
      <c r="J11375" s="18"/>
    </row>
    <row r="11376" spans="6:10" x14ac:dyDescent="0.25">
      <c r="F11376" s="18"/>
      <c r="G11376" s="18"/>
      <c r="H11376" s="252"/>
      <c r="I11376" s="18"/>
      <c r="J11376" s="18"/>
    </row>
    <row r="11377" spans="6:10" x14ac:dyDescent="0.25">
      <c r="F11377" s="18"/>
      <c r="G11377" s="18"/>
      <c r="H11377" s="252"/>
      <c r="I11377" s="18"/>
      <c r="J11377" s="18"/>
    </row>
    <row r="11378" spans="6:10" x14ac:dyDescent="0.25">
      <c r="F11378" s="18"/>
      <c r="G11378" s="18"/>
      <c r="H11378" s="252"/>
      <c r="I11378" s="18"/>
      <c r="J11378" s="18"/>
    </row>
    <row r="11379" spans="6:10" x14ac:dyDescent="0.25">
      <c r="F11379" s="18"/>
      <c r="G11379" s="18"/>
      <c r="H11379" s="252"/>
      <c r="I11379" s="18"/>
      <c r="J11379" s="18"/>
    </row>
    <row r="11380" spans="6:10" x14ac:dyDescent="0.25">
      <c r="F11380" s="18"/>
      <c r="G11380" s="18"/>
      <c r="H11380" s="252"/>
      <c r="I11380" s="18"/>
      <c r="J11380" s="18"/>
    </row>
    <row r="11381" spans="6:10" x14ac:dyDescent="0.25">
      <c r="F11381" s="18"/>
      <c r="G11381" s="18"/>
      <c r="H11381" s="252"/>
      <c r="I11381" s="18"/>
      <c r="J11381" s="18"/>
    </row>
    <row r="11382" spans="6:10" x14ac:dyDescent="0.25">
      <c r="F11382" s="18"/>
      <c r="G11382" s="18"/>
      <c r="H11382" s="252"/>
      <c r="I11382" s="18"/>
      <c r="J11382" s="18"/>
    </row>
    <row r="11383" spans="6:10" x14ac:dyDescent="0.25">
      <c r="F11383" s="18"/>
      <c r="G11383" s="18"/>
      <c r="H11383" s="252"/>
      <c r="I11383" s="18"/>
      <c r="J11383" s="18"/>
    </row>
    <row r="11384" spans="6:10" x14ac:dyDescent="0.25">
      <c r="F11384" s="18"/>
      <c r="G11384" s="18"/>
      <c r="H11384" s="252"/>
      <c r="I11384" s="18"/>
      <c r="J11384" s="18"/>
    </row>
    <row r="11385" spans="6:10" x14ac:dyDescent="0.25">
      <c r="F11385" s="18"/>
      <c r="G11385" s="18"/>
      <c r="H11385" s="252"/>
      <c r="I11385" s="18"/>
      <c r="J11385" s="18"/>
    </row>
    <row r="11386" spans="6:10" x14ac:dyDescent="0.25">
      <c r="F11386" s="18"/>
      <c r="G11386" s="18"/>
      <c r="H11386" s="252"/>
      <c r="I11386" s="18"/>
      <c r="J11386" s="18"/>
    </row>
    <row r="11387" spans="6:10" x14ac:dyDescent="0.25">
      <c r="F11387" s="18"/>
      <c r="G11387" s="18"/>
      <c r="H11387" s="252"/>
      <c r="I11387" s="18"/>
      <c r="J11387" s="18"/>
    </row>
    <row r="11388" spans="6:10" x14ac:dyDescent="0.25">
      <c r="F11388" s="18"/>
      <c r="G11388" s="18"/>
      <c r="H11388" s="252"/>
      <c r="I11388" s="18"/>
      <c r="J11388" s="18"/>
    </row>
    <row r="11389" spans="6:10" x14ac:dyDescent="0.25">
      <c r="F11389" s="18"/>
      <c r="G11389" s="18"/>
      <c r="H11389" s="252"/>
      <c r="I11389" s="18"/>
      <c r="J11389" s="18"/>
    </row>
    <row r="11390" spans="6:10" x14ac:dyDescent="0.25">
      <c r="F11390" s="18"/>
      <c r="G11390" s="18"/>
      <c r="H11390" s="252"/>
      <c r="I11390" s="18"/>
      <c r="J11390" s="18"/>
    </row>
    <row r="11391" spans="6:10" x14ac:dyDescent="0.25">
      <c r="F11391" s="18"/>
      <c r="G11391" s="18"/>
      <c r="H11391" s="252"/>
      <c r="I11391" s="18"/>
      <c r="J11391" s="18"/>
    </row>
    <row r="11392" spans="6:10" x14ac:dyDescent="0.25">
      <c r="F11392" s="18"/>
      <c r="G11392" s="18"/>
      <c r="H11392" s="252"/>
      <c r="I11392" s="18"/>
      <c r="J11392" s="18"/>
    </row>
    <row r="11393" spans="6:10" x14ac:dyDescent="0.25">
      <c r="F11393" s="18"/>
      <c r="G11393" s="18"/>
      <c r="H11393" s="252"/>
      <c r="I11393" s="18"/>
      <c r="J11393" s="18"/>
    </row>
    <row r="11394" spans="6:10" x14ac:dyDescent="0.25">
      <c r="F11394" s="18"/>
      <c r="G11394" s="18"/>
      <c r="H11394" s="252"/>
      <c r="I11394" s="18"/>
      <c r="J11394" s="18"/>
    </row>
    <row r="11395" spans="6:10" x14ac:dyDescent="0.25">
      <c r="F11395" s="18"/>
      <c r="G11395" s="18"/>
      <c r="H11395" s="252"/>
      <c r="I11395" s="18"/>
      <c r="J11395" s="18"/>
    </row>
    <row r="11396" spans="6:10" x14ac:dyDescent="0.25">
      <c r="F11396" s="18"/>
      <c r="G11396" s="18"/>
      <c r="H11396" s="252"/>
      <c r="I11396" s="18"/>
      <c r="J11396" s="18"/>
    </row>
    <row r="11397" spans="6:10" x14ac:dyDescent="0.25">
      <c r="F11397" s="18"/>
      <c r="G11397" s="18"/>
      <c r="H11397" s="252"/>
      <c r="I11397" s="18"/>
      <c r="J11397" s="18"/>
    </row>
    <row r="11398" spans="6:10" x14ac:dyDescent="0.25">
      <c r="F11398" s="18"/>
      <c r="G11398" s="18"/>
      <c r="H11398" s="252"/>
      <c r="I11398" s="18"/>
      <c r="J11398" s="18"/>
    </row>
    <row r="11399" spans="6:10" x14ac:dyDescent="0.25">
      <c r="F11399" s="18"/>
      <c r="G11399" s="18"/>
      <c r="H11399" s="252"/>
      <c r="I11399" s="18"/>
      <c r="J11399" s="18"/>
    </row>
    <row r="11400" spans="6:10" x14ac:dyDescent="0.25">
      <c r="F11400" s="18"/>
      <c r="G11400" s="18"/>
      <c r="H11400" s="252"/>
      <c r="I11400" s="18"/>
      <c r="J11400" s="18"/>
    </row>
    <row r="11401" spans="6:10" x14ac:dyDescent="0.25">
      <c r="F11401" s="18"/>
      <c r="G11401" s="18"/>
      <c r="H11401" s="252"/>
      <c r="I11401" s="18"/>
      <c r="J11401" s="18"/>
    </row>
    <row r="11402" spans="6:10" x14ac:dyDescent="0.25">
      <c r="F11402" s="18"/>
      <c r="G11402" s="18"/>
      <c r="H11402" s="252"/>
      <c r="I11402" s="18"/>
      <c r="J11402" s="18"/>
    </row>
    <row r="11403" spans="6:10" x14ac:dyDescent="0.25">
      <c r="F11403" s="18"/>
      <c r="G11403" s="18"/>
      <c r="H11403" s="252"/>
      <c r="I11403" s="18"/>
      <c r="J11403" s="18"/>
    </row>
    <row r="11404" spans="6:10" x14ac:dyDescent="0.25">
      <c r="F11404" s="18"/>
      <c r="G11404" s="18"/>
      <c r="H11404" s="252"/>
      <c r="I11404" s="18"/>
      <c r="J11404" s="18"/>
    </row>
    <row r="11405" spans="6:10" x14ac:dyDescent="0.25">
      <c r="F11405" s="18"/>
      <c r="G11405" s="18"/>
      <c r="H11405" s="252"/>
      <c r="I11405" s="18"/>
      <c r="J11405" s="18"/>
    </row>
    <row r="11406" spans="6:10" x14ac:dyDescent="0.25">
      <c r="F11406" s="18"/>
      <c r="G11406" s="18"/>
      <c r="H11406" s="252"/>
      <c r="I11406" s="18"/>
      <c r="J11406" s="18"/>
    </row>
    <row r="11407" spans="6:10" x14ac:dyDescent="0.25">
      <c r="F11407" s="18"/>
      <c r="G11407" s="18"/>
      <c r="H11407" s="252"/>
      <c r="I11407" s="18"/>
      <c r="J11407" s="18"/>
    </row>
    <row r="11408" spans="6:10" x14ac:dyDescent="0.25">
      <c r="F11408" s="18"/>
      <c r="G11408" s="18"/>
      <c r="H11408" s="252"/>
      <c r="I11408" s="18"/>
      <c r="J11408" s="18"/>
    </row>
    <row r="11409" spans="6:10" x14ac:dyDescent="0.25">
      <c r="F11409" s="18"/>
      <c r="G11409" s="18"/>
      <c r="H11409" s="252"/>
      <c r="I11409" s="18"/>
      <c r="J11409" s="18"/>
    </row>
    <row r="11410" spans="6:10" x14ac:dyDescent="0.25">
      <c r="F11410" s="18"/>
      <c r="G11410" s="18"/>
      <c r="H11410" s="252"/>
      <c r="I11410" s="18"/>
      <c r="J11410" s="18"/>
    </row>
    <row r="11411" spans="6:10" x14ac:dyDescent="0.25">
      <c r="F11411" s="18"/>
      <c r="G11411" s="18"/>
      <c r="H11411" s="252"/>
      <c r="I11411" s="18"/>
      <c r="J11411" s="18"/>
    </row>
    <row r="11412" spans="6:10" x14ac:dyDescent="0.25">
      <c r="F11412" s="18"/>
      <c r="G11412" s="18"/>
      <c r="H11412" s="252"/>
      <c r="I11412" s="18"/>
      <c r="J11412" s="18"/>
    </row>
    <row r="11413" spans="6:10" x14ac:dyDescent="0.25">
      <c r="F11413" s="18"/>
      <c r="G11413" s="18"/>
      <c r="H11413" s="252"/>
      <c r="I11413" s="18"/>
      <c r="J11413" s="18"/>
    </row>
    <row r="11414" spans="6:10" x14ac:dyDescent="0.25">
      <c r="F11414" s="18"/>
      <c r="G11414" s="18"/>
      <c r="H11414" s="252"/>
      <c r="I11414" s="18"/>
      <c r="J11414" s="18"/>
    </row>
    <row r="11415" spans="6:10" x14ac:dyDescent="0.25">
      <c r="F11415" s="18"/>
      <c r="G11415" s="18"/>
      <c r="H11415" s="252"/>
      <c r="I11415" s="18"/>
      <c r="J11415" s="18"/>
    </row>
    <row r="11416" spans="6:10" x14ac:dyDescent="0.25">
      <c r="F11416" s="18"/>
      <c r="G11416" s="18"/>
      <c r="H11416" s="252"/>
      <c r="I11416" s="18"/>
      <c r="J11416" s="18"/>
    </row>
    <row r="11417" spans="6:10" x14ac:dyDescent="0.25">
      <c r="F11417" s="18"/>
      <c r="G11417" s="18"/>
      <c r="H11417" s="252"/>
      <c r="I11417" s="18"/>
      <c r="J11417" s="18"/>
    </row>
    <row r="11418" spans="6:10" x14ac:dyDescent="0.25">
      <c r="F11418" s="18"/>
      <c r="G11418" s="18"/>
      <c r="H11418" s="252"/>
      <c r="I11418" s="18"/>
      <c r="J11418" s="18"/>
    </row>
    <row r="11419" spans="6:10" x14ac:dyDescent="0.25">
      <c r="F11419" s="18"/>
      <c r="G11419" s="18"/>
      <c r="H11419" s="252"/>
      <c r="I11419" s="18"/>
      <c r="J11419" s="18"/>
    </row>
    <row r="11420" spans="6:10" x14ac:dyDescent="0.25">
      <c r="F11420" s="18"/>
      <c r="G11420" s="18"/>
      <c r="H11420" s="252"/>
      <c r="I11420" s="18"/>
      <c r="J11420" s="18"/>
    </row>
    <row r="11421" spans="6:10" x14ac:dyDescent="0.25">
      <c r="F11421" s="18"/>
      <c r="G11421" s="18"/>
      <c r="H11421" s="252"/>
      <c r="I11421" s="18"/>
      <c r="J11421" s="18"/>
    </row>
    <row r="11422" spans="6:10" x14ac:dyDescent="0.25">
      <c r="F11422" s="18"/>
      <c r="G11422" s="18"/>
      <c r="H11422" s="252"/>
      <c r="I11422" s="18"/>
      <c r="J11422" s="18"/>
    </row>
    <row r="11423" spans="6:10" x14ac:dyDescent="0.25">
      <c r="F11423" s="18"/>
      <c r="G11423" s="18"/>
      <c r="H11423" s="252"/>
      <c r="I11423" s="18"/>
      <c r="J11423" s="18"/>
    </row>
    <row r="11424" spans="6:10" x14ac:dyDescent="0.25">
      <c r="F11424" s="18"/>
      <c r="G11424" s="18"/>
      <c r="H11424" s="252"/>
      <c r="I11424" s="18"/>
      <c r="J11424" s="18"/>
    </row>
    <row r="11425" spans="6:10" x14ac:dyDescent="0.25">
      <c r="F11425" s="18"/>
      <c r="G11425" s="18"/>
      <c r="H11425" s="252"/>
      <c r="I11425" s="18"/>
      <c r="J11425" s="18"/>
    </row>
    <row r="11426" spans="6:10" x14ac:dyDescent="0.25">
      <c r="F11426" s="18"/>
      <c r="G11426" s="18"/>
      <c r="H11426" s="252"/>
      <c r="I11426" s="18"/>
      <c r="J11426" s="18"/>
    </row>
    <row r="11427" spans="6:10" x14ac:dyDescent="0.25">
      <c r="F11427" s="18"/>
      <c r="G11427" s="18"/>
      <c r="H11427" s="252"/>
      <c r="I11427" s="18"/>
      <c r="J11427" s="18"/>
    </row>
    <row r="11428" spans="6:10" x14ac:dyDescent="0.25">
      <c r="F11428" s="18"/>
      <c r="G11428" s="18"/>
      <c r="H11428" s="252"/>
      <c r="I11428" s="18"/>
      <c r="J11428" s="18"/>
    </row>
    <row r="11429" spans="6:10" x14ac:dyDescent="0.25">
      <c r="F11429" s="18"/>
      <c r="G11429" s="18"/>
      <c r="H11429" s="252"/>
      <c r="I11429" s="18"/>
      <c r="J11429" s="18"/>
    </row>
    <row r="11430" spans="6:10" x14ac:dyDescent="0.25">
      <c r="F11430" s="18"/>
      <c r="G11430" s="18"/>
      <c r="H11430" s="252"/>
      <c r="I11430" s="18"/>
      <c r="J11430" s="18"/>
    </row>
    <row r="11431" spans="6:10" x14ac:dyDescent="0.25">
      <c r="F11431" s="18"/>
      <c r="G11431" s="18"/>
      <c r="H11431" s="252"/>
      <c r="I11431" s="18"/>
      <c r="J11431" s="18"/>
    </row>
    <row r="11432" spans="6:10" x14ac:dyDescent="0.25">
      <c r="F11432" s="18"/>
      <c r="G11432" s="18"/>
      <c r="H11432" s="252"/>
      <c r="I11432" s="18"/>
      <c r="J11432" s="18"/>
    </row>
    <row r="11433" spans="6:10" x14ac:dyDescent="0.25">
      <c r="F11433" s="18"/>
      <c r="G11433" s="18"/>
      <c r="H11433" s="252"/>
      <c r="I11433" s="18"/>
      <c r="J11433" s="18"/>
    </row>
    <row r="11434" spans="6:10" x14ac:dyDescent="0.25">
      <c r="F11434" s="18"/>
      <c r="G11434" s="18"/>
      <c r="H11434" s="252"/>
      <c r="I11434" s="18"/>
      <c r="J11434" s="18"/>
    </row>
    <row r="11435" spans="6:10" x14ac:dyDescent="0.25">
      <c r="F11435" s="18"/>
      <c r="G11435" s="18"/>
      <c r="H11435" s="252"/>
      <c r="I11435" s="18"/>
      <c r="J11435" s="18"/>
    </row>
    <row r="11436" spans="6:10" x14ac:dyDescent="0.25">
      <c r="F11436" s="18"/>
      <c r="G11436" s="18"/>
      <c r="H11436" s="252"/>
      <c r="I11436" s="18"/>
      <c r="J11436" s="18"/>
    </row>
    <row r="11437" spans="6:10" x14ac:dyDescent="0.25">
      <c r="F11437" s="18"/>
      <c r="G11437" s="18"/>
      <c r="H11437" s="252"/>
      <c r="I11437" s="18"/>
      <c r="J11437" s="18"/>
    </row>
    <row r="11438" spans="6:10" x14ac:dyDescent="0.25">
      <c r="F11438" s="18"/>
      <c r="G11438" s="18"/>
      <c r="H11438" s="252"/>
      <c r="I11438" s="18"/>
      <c r="J11438" s="18"/>
    </row>
    <row r="11439" spans="6:10" x14ac:dyDescent="0.25">
      <c r="F11439" s="18"/>
      <c r="G11439" s="18"/>
      <c r="H11439" s="252"/>
      <c r="I11439" s="18"/>
      <c r="J11439" s="18"/>
    </row>
    <row r="11440" spans="6:10" x14ac:dyDescent="0.25">
      <c r="F11440" s="18"/>
      <c r="G11440" s="18"/>
      <c r="H11440" s="252"/>
      <c r="I11440" s="18"/>
      <c r="J11440" s="18"/>
    </row>
    <row r="11441" spans="6:10" x14ac:dyDescent="0.25">
      <c r="F11441" s="18"/>
      <c r="G11441" s="18"/>
      <c r="H11441" s="252"/>
      <c r="I11441" s="18"/>
      <c r="J11441" s="18"/>
    </row>
    <row r="11442" spans="6:10" x14ac:dyDescent="0.25">
      <c r="F11442" s="18"/>
      <c r="G11442" s="18"/>
      <c r="H11442" s="252"/>
      <c r="I11442" s="18"/>
      <c r="J11442" s="18"/>
    </row>
    <row r="11443" spans="6:10" x14ac:dyDescent="0.25">
      <c r="F11443" s="18"/>
      <c r="G11443" s="18"/>
      <c r="H11443" s="252"/>
      <c r="I11443" s="18"/>
      <c r="J11443" s="18"/>
    </row>
    <row r="11444" spans="6:10" x14ac:dyDescent="0.25">
      <c r="F11444" s="18"/>
      <c r="G11444" s="18"/>
      <c r="H11444" s="252"/>
      <c r="I11444" s="18"/>
      <c r="J11444" s="18"/>
    </row>
    <row r="11445" spans="6:10" x14ac:dyDescent="0.25">
      <c r="F11445" s="18"/>
      <c r="G11445" s="18"/>
      <c r="H11445" s="252"/>
      <c r="I11445" s="18"/>
      <c r="J11445" s="18"/>
    </row>
    <row r="11446" spans="6:10" x14ac:dyDescent="0.25">
      <c r="F11446" s="18"/>
      <c r="G11446" s="18"/>
      <c r="H11446" s="252"/>
      <c r="I11446" s="18"/>
      <c r="J11446" s="18"/>
    </row>
    <row r="11447" spans="6:10" x14ac:dyDescent="0.25">
      <c r="F11447" s="18"/>
      <c r="G11447" s="18"/>
      <c r="H11447" s="252"/>
      <c r="I11447" s="18"/>
      <c r="J11447" s="18"/>
    </row>
    <row r="11448" spans="6:10" x14ac:dyDescent="0.25">
      <c r="F11448" s="18"/>
      <c r="G11448" s="18"/>
      <c r="H11448" s="252"/>
      <c r="I11448" s="18"/>
      <c r="J11448" s="18"/>
    </row>
    <row r="11449" spans="6:10" x14ac:dyDescent="0.25">
      <c r="F11449" s="18"/>
      <c r="G11449" s="18"/>
      <c r="H11449" s="252"/>
      <c r="I11449" s="18"/>
      <c r="J11449" s="18"/>
    </row>
    <row r="11450" spans="6:10" x14ac:dyDescent="0.25">
      <c r="F11450" s="18"/>
      <c r="G11450" s="18"/>
      <c r="H11450" s="252"/>
      <c r="I11450" s="18"/>
      <c r="J11450" s="18"/>
    </row>
    <row r="11451" spans="6:10" x14ac:dyDescent="0.25">
      <c r="F11451" s="18"/>
      <c r="G11451" s="18"/>
      <c r="H11451" s="252"/>
      <c r="I11451" s="18"/>
      <c r="J11451" s="18"/>
    </row>
    <row r="11452" spans="6:10" x14ac:dyDescent="0.25">
      <c r="F11452" s="18"/>
      <c r="G11452" s="18"/>
      <c r="H11452" s="252"/>
      <c r="I11452" s="18"/>
      <c r="J11452" s="18"/>
    </row>
    <row r="11453" spans="6:10" x14ac:dyDescent="0.25">
      <c r="F11453" s="18"/>
      <c r="G11453" s="18"/>
      <c r="H11453" s="252"/>
      <c r="I11453" s="18"/>
      <c r="J11453" s="18"/>
    </row>
    <row r="11454" spans="6:10" x14ac:dyDescent="0.25">
      <c r="F11454" s="18"/>
      <c r="G11454" s="18"/>
      <c r="H11454" s="252"/>
      <c r="I11454" s="18"/>
      <c r="J11454" s="18"/>
    </row>
    <row r="11455" spans="6:10" x14ac:dyDescent="0.25">
      <c r="F11455" s="18"/>
      <c r="G11455" s="18"/>
      <c r="H11455" s="252"/>
      <c r="I11455" s="18"/>
      <c r="J11455" s="18"/>
    </row>
    <row r="11456" spans="6:10" x14ac:dyDescent="0.25">
      <c r="F11456" s="18"/>
      <c r="G11456" s="18"/>
      <c r="H11456" s="252"/>
      <c r="I11456" s="18"/>
      <c r="J11456" s="18"/>
    </row>
    <row r="11457" spans="6:10" x14ac:dyDescent="0.25">
      <c r="F11457" s="18"/>
      <c r="G11457" s="18"/>
      <c r="H11457" s="252"/>
      <c r="I11457" s="18"/>
      <c r="J11457" s="18"/>
    </row>
    <row r="11458" spans="6:10" x14ac:dyDescent="0.25">
      <c r="F11458" s="18"/>
      <c r="G11458" s="18"/>
      <c r="H11458" s="252"/>
      <c r="I11458" s="18"/>
      <c r="J11458" s="18"/>
    </row>
    <row r="11459" spans="6:10" x14ac:dyDescent="0.25">
      <c r="F11459" s="18"/>
      <c r="G11459" s="18"/>
      <c r="H11459" s="252"/>
      <c r="I11459" s="18"/>
      <c r="J11459" s="18"/>
    </row>
    <row r="11460" spans="6:10" x14ac:dyDescent="0.25">
      <c r="F11460" s="18"/>
      <c r="G11460" s="18"/>
      <c r="H11460" s="252"/>
      <c r="I11460" s="18"/>
      <c r="J11460" s="18"/>
    </row>
    <row r="11461" spans="6:10" x14ac:dyDescent="0.25">
      <c r="F11461" s="18"/>
      <c r="G11461" s="18"/>
      <c r="H11461" s="252"/>
      <c r="I11461" s="18"/>
      <c r="J11461" s="18"/>
    </row>
    <row r="11462" spans="6:10" x14ac:dyDescent="0.25">
      <c r="F11462" s="18"/>
      <c r="G11462" s="18"/>
      <c r="H11462" s="252"/>
      <c r="I11462" s="18"/>
      <c r="J11462" s="18"/>
    </row>
    <row r="11463" spans="6:10" x14ac:dyDescent="0.25">
      <c r="F11463" s="18"/>
      <c r="G11463" s="18"/>
      <c r="H11463" s="252"/>
      <c r="I11463" s="18"/>
      <c r="J11463" s="18"/>
    </row>
    <row r="11464" spans="6:10" x14ac:dyDescent="0.25">
      <c r="F11464" s="18"/>
      <c r="G11464" s="18"/>
      <c r="H11464" s="252"/>
      <c r="I11464" s="18"/>
      <c r="J11464" s="18"/>
    </row>
    <row r="11465" spans="6:10" x14ac:dyDescent="0.25">
      <c r="F11465" s="18"/>
      <c r="G11465" s="18"/>
      <c r="H11465" s="252"/>
      <c r="I11465" s="18"/>
      <c r="J11465" s="18"/>
    </row>
    <row r="11466" spans="6:10" x14ac:dyDescent="0.25">
      <c r="F11466" s="18"/>
      <c r="G11466" s="18"/>
      <c r="H11466" s="252"/>
      <c r="I11466" s="18"/>
      <c r="J11466" s="18"/>
    </row>
    <row r="11467" spans="6:10" x14ac:dyDescent="0.25">
      <c r="F11467" s="18"/>
      <c r="G11467" s="18"/>
      <c r="H11467" s="252"/>
      <c r="I11467" s="18"/>
      <c r="J11467" s="18"/>
    </row>
    <row r="11468" spans="6:10" x14ac:dyDescent="0.25">
      <c r="F11468" s="18"/>
      <c r="G11468" s="18"/>
      <c r="H11468" s="252"/>
      <c r="I11468" s="18"/>
      <c r="J11468" s="18"/>
    </row>
    <row r="11469" spans="6:10" x14ac:dyDescent="0.25">
      <c r="F11469" s="18"/>
      <c r="G11469" s="18"/>
      <c r="H11469" s="252"/>
      <c r="I11469" s="18"/>
      <c r="J11469" s="18"/>
    </row>
    <row r="11470" spans="6:10" x14ac:dyDescent="0.25">
      <c r="F11470" s="18"/>
      <c r="G11470" s="18"/>
      <c r="H11470" s="252"/>
      <c r="I11470" s="18"/>
      <c r="J11470" s="18"/>
    </row>
    <row r="11471" spans="6:10" x14ac:dyDescent="0.25">
      <c r="F11471" s="18"/>
      <c r="G11471" s="18"/>
      <c r="H11471" s="252"/>
      <c r="I11471" s="18"/>
      <c r="J11471" s="18"/>
    </row>
    <row r="11472" spans="6:10" x14ac:dyDescent="0.25">
      <c r="F11472" s="18"/>
      <c r="G11472" s="18"/>
      <c r="H11472" s="252"/>
      <c r="I11472" s="18"/>
      <c r="J11472" s="18"/>
    </row>
    <row r="11473" spans="6:10" x14ac:dyDescent="0.25">
      <c r="F11473" s="18"/>
      <c r="G11473" s="18"/>
      <c r="H11473" s="252"/>
      <c r="I11473" s="18"/>
      <c r="J11473" s="18"/>
    </row>
    <row r="11474" spans="6:10" x14ac:dyDescent="0.25">
      <c r="F11474" s="18"/>
      <c r="G11474" s="18"/>
      <c r="H11474" s="252"/>
      <c r="I11474" s="18"/>
      <c r="J11474" s="18"/>
    </row>
    <row r="11475" spans="6:10" x14ac:dyDescent="0.25">
      <c r="F11475" s="18"/>
      <c r="G11475" s="18"/>
      <c r="H11475" s="252"/>
      <c r="I11475" s="18"/>
      <c r="J11475" s="18"/>
    </row>
    <row r="11476" spans="6:10" x14ac:dyDescent="0.25">
      <c r="F11476" s="18"/>
      <c r="G11476" s="18"/>
      <c r="H11476" s="252"/>
      <c r="I11476" s="18"/>
      <c r="J11476" s="18"/>
    </row>
    <row r="11477" spans="6:10" x14ac:dyDescent="0.25">
      <c r="F11477" s="18"/>
      <c r="G11477" s="18"/>
      <c r="H11477" s="252"/>
      <c r="I11477" s="18"/>
      <c r="J11477" s="18"/>
    </row>
    <row r="11478" spans="6:10" x14ac:dyDescent="0.25">
      <c r="F11478" s="18"/>
      <c r="G11478" s="18"/>
      <c r="H11478" s="252"/>
      <c r="I11478" s="18"/>
      <c r="J11478" s="18"/>
    </row>
    <row r="11479" spans="6:10" x14ac:dyDescent="0.25">
      <c r="F11479" s="18"/>
      <c r="G11479" s="18"/>
      <c r="H11479" s="252"/>
      <c r="I11479" s="18"/>
      <c r="J11479" s="18"/>
    </row>
    <row r="11480" spans="6:10" x14ac:dyDescent="0.25">
      <c r="F11480" s="18"/>
      <c r="G11480" s="18"/>
      <c r="H11480" s="252"/>
      <c r="I11480" s="18"/>
      <c r="J11480" s="18"/>
    </row>
    <row r="11481" spans="6:10" x14ac:dyDescent="0.25">
      <c r="F11481" s="18"/>
      <c r="G11481" s="18"/>
      <c r="H11481" s="252"/>
      <c r="I11481" s="18"/>
      <c r="J11481" s="18"/>
    </row>
    <row r="11482" spans="6:10" x14ac:dyDescent="0.25">
      <c r="F11482" s="18"/>
      <c r="G11482" s="18"/>
      <c r="H11482" s="252"/>
      <c r="I11482" s="18"/>
      <c r="J11482" s="18"/>
    </row>
    <row r="11483" spans="6:10" x14ac:dyDescent="0.25">
      <c r="F11483" s="18"/>
      <c r="G11483" s="18"/>
      <c r="H11483" s="252"/>
      <c r="I11483" s="18"/>
      <c r="J11483" s="18"/>
    </row>
    <row r="11484" spans="6:10" x14ac:dyDescent="0.25">
      <c r="F11484" s="18"/>
      <c r="G11484" s="18"/>
      <c r="H11484" s="252"/>
      <c r="I11484" s="18"/>
      <c r="J11484" s="18"/>
    </row>
    <row r="11485" spans="6:10" x14ac:dyDescent="0.25">
      <c r="F11485" s="18"/>
      <c r="G11485" s="18"/>
      <c r="H11485" s="252"/>
      <c r="I11485" s="18"/>
      <c r="J11485" s="18"/>
    </row>
    <row r="11486" spans="6:10" x14ac:dyDescent="0.25">
      <c r="F11486" s="18"/>
      <c r="G11486" s="18"/>
      <c r="H11486" s="252"/>
      <c r="I11486" s="18"/>
      <c r="J11486" s="18"/>
    </row>
    <row r="11487" spans="6:10" x14ac:dyDescent="0.25">
      <c r="F11487" s="18"/>
      <c r="G11487" s="18"/>
      <c r="H11487" s="252"/>
      <c r="I11487" s="18"/>
      <c r="J11487" s="18"/>
    </row>
    <row r="11488" spans="6:10" x14ac:dyDescent="0.25">
      <c r="F11488" s="18"/>
      <c r="G11488" s="18"/>
      <c r="H11488" s="252"/>
      <c r="I11488" s="18"/>
      <c r="J11488" s="18"/>
    </row>
    <row r="11489" spans="6:10" x14ac:dyDescent="0.25">
      <c r="F11489" s="18"/>
      <c r="G11489" s="18"/>
      <c r="H11489" s="252"/>
      <c r="I11489" s="18"/>
      <c r="J11489" s="18"/>
    </row>
    <row r="11490" spans="6:10" x14ac:dyDescent="0.25">
      <c r="F11490" s="18"/>
      <c r="G11490" s="18"/>
      <c r="H11490" s="252"/>
      <c r="I11490" s="18"/>
      <c r="J11490" s="18"/>
    </row>
    <row r="11491" spans="6:10" x14ac:dyDescent="0.25">
      <c r="F11491" s="18"/>
      <c r="G11491" s="18"/>
      <c r="H11491" s="252"/>
      <c r="I11491" s="18"/>
      <c r="J11491" s="18"/>
    </row>
    <row r="11492" spans="6:10" x14ac:dyDescent="0.25">
      <c r="F11492" s="18"/>
      <c r="G11492" s="18"/>
      <c r="H11492" s="252"/>
      <c r="I11492" s="18"/>
      <c r="J11492" s="18"/>
    </row>
    <row r="11493" spans="6:10" x14ac:dyDescent="0.25">
      <c r="F11493" s="18"/>
      <c r="G11493" s="18"/>
      <c r="H11493" s="252"/>
      <c r="I11493" s="18"/>
      <c r="J11493" s="18"/>
    </row>
    <row r="11494" spans="6:10" x14ac:dyDescent="0.25">
      <c r="F11494" s="18"/>
      <c r="G11494" s="18"/>
      <c r="H11494" s="252"/>
      <c r="I11494" s="18"/>
      <c r="J11494" s="18"/>
    </row>
    <row r="11495" spans="6:10" x14ac:dyDescent="0.25">
      <c r="F11495" s="18"/>
      <c r="G11495" s="18"/>
      <c r="H11495" s="252"/>
      <c r="I11495" s="18"/>
      <c r="J11495" s="18"/>
    </row>
    <row r="11496" spans="6:10" x14ac:dyDescent="0.25">
      <c r="F11496" s="18"/>
      <c r="G11496" s="18"/>
      <c r="H11496" s="252"/>
      <c r="I11496" s="18"/>
      <c r="J11496" s="18"/>
    </row>
    <row r="11497" spans="6:10" x14ac:dyDescent="0.25">
      <c r="F11497" s="18"/>
      <c r="G11497" s="18"/>
      <c r="H11497" s="252"/>
      <c r="I11497" s="18"/>
      <c r="J11497" s="18"/>
    </row>
    <row r="11498" spans="6:10" x14ac:dyDescent="0.25">
      <c r="F11498" s="18"/>
      <c r="G11498" s="18"/>
      <c r="H11498" s="252"/>
      <c r="I11498" s="18"/>
      <c r="J11498" s="18"/>
    </row>
    <row r="11499" spans="6:10" x14ac:dyDescent="0.25">
      <c r="F11499" s="18"/>
      <c r="G11499" s="18"/>
      <c r="H11499" s="252"/>
      <c r="I11499" s="18"/>
      <c r="J11499" s="18"/>
    </row>
    <row r="11500" spans="6:10" x14ac:dyDescent="0.25">
      <c r="F11500" s="18"/>
      <c r="G11500" s="18"/>
      <c r="H11500" s="252"/>
      <c r="I11500" s="18"/>
      <c r="J11500" s="18"/>
    </row>
    <row r="11501" spans="6:10" x14ac:dyDescent="0.25">
      <c r="F11501" s="18"/>
      <c r="G11501" s="18"/>
      <c r="H11501" s="252"/>
      <c r="I11501" s="18"/>
      <c r="J11501" s="18"/>
    </row>
    <row r="11502" spans="6:10" x14ac:dyDescent="0.25">
      <c r="F11502" s="18"/>
      <c r="G11502" s="18"/>
      <c r="H11502" s="252"/>
      <c r="I11502" s="18"/>
      <c r="J11502" s="18"/>
    </row>
    <row r="11503" spans="6:10" x14ac:dyDescent="0.25">
      <c r="F11503" s="18"/>
      <c r="G11503" s="18"/>
      <c r="H11503" s="252"/>
      <c r="I11503" s="18"/>
      <c r="J11503" s="18"/>
    </row>
    <row r="11504" spans="6:10" x14ac:dyDescent="0.25">
      <c r="F11504" s="18"/>
      <c r="G11504" s="18"/>
      <c r="H11504" s="252"/>
      <c r="I11504" s="18"/>
      <c r="J11504" s="18"/>
    </row>
    <row r="11505" spans="6:10" x14ac:dyDescent="0.25">
      <c r="F11505" s="18"/>
      <c r="G11505" s="18"/>
      <c r="H11505" s="252"/>
      <c r="I11505" s="18"/>
      <c r="J11505" s="18"/>
    </row>
    <row r="11506" spans="6:10" x14ac:dyDescent="0.25">
      <c r="F11506" s="18"/>
      <c r="G11506" s="18"/>
      <c r="H11506" s="252"/>
      <c r="I11506" s="18"/>
      <c r="J11506" s="18"/>
    </row>
    <row r="11507" spans="6:10" x14ac:dyDescent="0.25">
      <c r="F11507" s="18"/>
      <c r="G11507" s="18"/>
      <c r="H11507" s="252"/>
      <c r="I11507" s="18"/>
      <c r="J11507" s="18"/>
    </row>
    <row r="11508" spans="6:10" x14ac:dyDescent="0.25">
      <c r="F11508" s="18"/>
      <c r="G11508" s="18"/>
      <c r="H11508" s="252"/>
      <c r="I11508" s="18"/>
      <c r="J11508" s="18"/>
    </row>
    <row r="11509" spans="6:10" x14ac:dyDescent="0.25">
      <c r="F11509" s="18"/>
      <c r="G11509" s="18"/>
      <c r="H11509" s="252"/>
      <c r="I11509" s="18"/>
      <c r="J11509" s="18"/>
    </row>
    <row r="11510" spans="6:10" x14ac:dyDescent="0.25">
      <c r="F11510" s="18"/>
      <c r="G11510" s="18"/>
      <c r="H11510" s="252"/>
      <c r="I11510" s="18"/>
      <c r="J11510" s="18"/>
    </row>
    <row r="11511" spans="6:10" x14ac:dyDescent="0.25">
      <c r="F11511" s="18"/>
      <c r="G11511" s="18"/>
      <c r="H11511" s="252"/>
      <c r="I11511" s="18"/>
      <c r="J11511" s="18"/>
    </row>
    <row r="11512" spans="6:10" x14ac:dyDescent="0.25">
      <c r="F11512" s="18"/>
      <c r="G11512" s="18"/>
      <c r="H11512" s="252"/>
      <c r="I11512" s="18"/>
      <c r="J11512" s="18"/>
    </row>
    <row r="11513" spans="6:10" x14ac:dyDescent="0.25">
      <c r="F11513" s="18"/>
      <c r="G11513" s="18"/>
      <c r="H11513" s="252"/>
      <c r="I11513" s="18"/>
      <c r="J11513" s="18"/>
    </row>
    <row r="11514" spans="6:10" x14ac:dyDescent="0.25">
      <c r="F11514" s="18"/>
      <c r="G11514" s="18"/>
      <c r="H11514" s="252"/>
      <c r="I11514" s="18"/>
      <c r="J11514" s="18"/>
    </row>
    <row r="11515" spans="6:10" x14ac:dyDescent="0.25">
      <c r="F11515" s="18"/>
      <c r="G11515" s="18"/>
      <c r="H11515" s="252"/>
      <c r="I11515" s="18"/>
      <c r="J11515" s="18"/>
    </row>
    <row r="11516" spans="6:10" x14ac:dyDescent="0.25">
      <c r="F11516" s="18"/>
      <c r="G11516" s="18"/>
      <c r="H11516" s="252"/>
      <c r="I11516" s="18"/>
      <c r="J11516" s="18"/>
    </row>
    <row r="11517" spans="6:10" x14ac:dyDescent="0.25">
      <c r="F11517" s="18"/>
      <c r="G11517" s="18"/>
      <c r="H11517" s="252"/>
      <c r="I11517" s="18"/>
      <c r="J11517" s="18"/>
    </row>
    <row r="11518" spans="6:10" x14ac:dyDescent="0.25">
      <c r="F11518" s="18"/>
      <c r="G11518" s="18"/>
      <c r="H11518" s="252"/>
      <c r="I11518" s="18"/>
      <c r="J11518" s="18"/>
    </row>
    <row r="11519" spans="6:10" x14ac:dyDescent="0.25">
      <c r="F11519" s="18"/>
      <c r="G11519" s="18"/>
      <c r="H11519" s="252"/>
      <c r="I11519" s="18"/>
      <c r="J11519" s="18"/>
    </row>
    <row r="11520" spans="6:10" x14ac:dyDescent="0.25">
      <c r="F11520" s="18"/>
      <c r="G11520" s="18"/>
      <c r="H11520" s="252"/>
      <c r="I11520" s="18"/>
      <c r="J11520" s="18"/>
    </row>
    <row r="11521" spans="6:10" x14ac:dyDescent="0.25">
      <c r="F11521" s="18"/>
      <c r="G11521" s="18"/>
      <c r="H11521" s="252"/>
      <c r="I11521" s="18"/>
      <c r="J11521" s="18"/>
    </row>
    <row r="11522" spans="6:10" x14ac:dyDescent="0.25">
      <c r="F11522" s="18"/>
      <c r="G11522" s="18"/>
      <c r="H11522" s="252"/>
      <c r="I11522" s="18"/>
      <c r="J11522" s="18"/>
    </row>
    <row r="11523" spans="6:10" x14ac:dyDescent="0.25">
      <c r="F11523" s="18"/>
      <c r="G11523" s="18"/>
      <c r="H11523" s="252"/>
      <c r="I11523" s="18"/>
      <c r="J11523" s="18"/>
    </row>
    <row r="11524" spans="6:10" x14ac:dyDescent="0.25">
      <c r="F11524" s="18"/>
      <c r="G11524" s="18"/>
      <c r="H11524" s="252"/>
      <c r="I11524" s="18"/>
      <c r="J11524" s="18"/>
    </row>
    <row r="11525" spans="6:10" x14ac:dyDescent="0.25">
      <c r="F11525" s="18"/>
      <c r="G11525" s="18"/>
      <c r="H11525" s="252"/>
      <c r="I11525" s="18"/>
      <c r="J11525" s="18"/>
    </row>
    <row r="11526" spans="6:10" x14ac:dyDescent="0.25">
      <c r="F11526" s="18"/>
      <c r="G11526" s="18"/>
      <c r="H11526" s="252"/>
      <c r="I11526" s="18"/>
      <c r="J11526" s="18"/>
    </row>
    <row r="11527" spans="6:10" x14ac:dyDescent="0.25">
      <c r="F11527" s="18"/>
      <c r="G11527" s="18"/>
      <c r="H11527" s="252"/>
      <c r="I11527" s="18"/>
      <c r="J11527" s="18"/>
    </row>
    <row r="11528" spans="6:10" x14ac:dyDescent="0.25">
      <c r="F11528" s="18"/>
      <c r="G11528" s="18"/>
      <c r="H11528" s="252"/>
      <c r="I11528" s="18"/>
      <c r="J11528" s="18"/>
    </row>
    <row r="11529" spans="6:10" x14ac:dyDescent="0.25">
      <c r="F11529" s="18"/>
      <c r="G11529" s="18"/>
      <c r="H11529" s="252"/>
      <c r="I11529" s="18"/>
      <c r="J11529" s="18"/>
    </row>
    <row r="11530" spans="6:10" x14ac:dyDescent="0.25">
      <c r="F11530" s="18"/>
      <c r="G11530" s="18"/>
      <c r="H11530" s="252"/>
      <c r="I11530" s="18"/>
      <c r="J11530" s="18"/>
    </row>
    <row r="11531" spans="6:10" x14ac:dyDescent="0.25">
      <c r="F11531" s="18"/>
      <c r="G11531" s="18"/>
      <c r="H11531" s="252"/>
      <c r="I11531" s="18"/>
      <c r="J11531" s="18"/>
    </row>
    <row r="11532" spans="6:10" x14ac:dyDescent="0.25">
      <c r="F11532" s="18"/>
      <c r="G11532" s="18"/>
      <c r="H11532" s="252"/>
      <c r="I11532" s="18"/>
      <c r="J11532" s="18"/>
    </row>
    <row r="11533" spans="6:10" x14ac:dyDescent="0.25">
      <c r="F11533" s="18"/>
      <c r="G11533" s="18"/>
      <c r="H11533" s="252"/>
      <c r="I11533" s="18"/>
      <c r="J11533" s="18"/>
    </row>
    <row r="11534" spans="6:10" x14ac:dyDescent="0.25">
      <c r="F11534" s="18"/>
      <c r="G11534" s="18"/>
      <c r="H11534" s="252"/>
      <c r="I11534" s="18"/>
      <c r="J11534" s="18"/>
    </row>
    <row r="11535" spans="6:10" x14ac:dyDescent="0.25">
      <c r="F11535" s="18"/>
      <c r="G11535" s="18"/>
      <c r="H11535" s="252"/>
      <c r="I11535" s="18"/>
      <c r="J11535" s="18"/>
    </row>
    <row r="11536" spans="6:10" x14ac:dyDescent="0.25">
      <c r="F11536" s="18"/>
      <c r="G11536" s="18"/>
      <c r="H11536" s="252"/>
      <c r="I11536" s="18"/>
      <c r="J11536" s="18"/>
    </row>
    <row r="11537" spans="6:10" x14ac:dyDescent="0.25">
      <c r="F11537" s="18"/>
      <c r="G11537" s="18"/>
      <c r="H11537" s="252"/>
      <c r="I11537" s="18"/>
      <c r="J11537" s="18"/>
    </row>
    <row r="11538" spans="6:10" x14ac:dyDescent="0.25">
      <c r="F11538" s="18"/>
      <c r="G11538" s="18"/>
      <c r="H11538" s="252"/>
      <c r="I11538" s="18"/>
      <c r="J11538" s="18"/>
    </row>
    <row r="11539" spans="6:10" x14ac:dyDescent="0.25">
      <c r="F11539" s="18"/>
      <c r="G11539" s="18"/>
      <c r="H11539" s="252"/>
      <c r="I11539" s="18"/>
      <c r="J11539" s="18"/>
    </row>
    <row r="11540" spans="6:10" x14ac:dyDescent="0.25">
      <c r="F11540" s="18"/>
      <c r="G11540" s="18"/>
      <c r="H11540" s="252"/>
      <c r="I11540" s="18"/>
      <c r="J11540" s="18"/>
    </row>
    <row r="11541" spans="6:10" x14ac:dyDescent="0.25">
      <c r="F11541" s="18"/>
      <c r="G11541" s="18"/>
      <c r="H11541" s="252"/>
      <c r="I11541" s="18"/>
      <c r="J11541" s="18"/>
    </row>
    <row r="11542" spans="6:10" x14ac:dyDescent="0.25">
      <c r="F11542" s="18"/>
      <c r="G11542" s="18"/>
      <c r="H11542" s="252"/>
      <c r="I11542" s="18"/>
      <c r="J11542" s="18"/>
    </row>
    <row r="11543" spans="6:10" x14ac:dyDescent="0.25">
      <c r="F11543" s="18"/>
      <c r="G11543" s="18"/>
      <c r="H11543" s="252"/>
      <c r="I11543" s="18"/>
      <c r="J11543" s="18"/>
    </row>
    <row r="11544" spans="6:10" x14ac:dyDescent="0.25">
      <c r="F11544" s="18"/>
      <c r="G11544" s="18"/>
      <c r="H11544" s="252"/>
      <c r="I11544" s="18"/>
      <c r="J11544" s="18"/>
    </row>
    <row r="11545" spans="6:10" x14ac:dyDescent="0.25">
      <c r="F11545" s="18"/>
      <c r="G11545" s="18"/>
      <c r="H11545" s="252"/>
      <c r="I11545" s="18"/>
      <c r="J11545" s="18"/>
    </row>
    <row r="11546" spans="6:10" x14ac:dyDescent="0.25">
      <c r="F11546" s="18"/>
      <c r="G11546" s="18"/>
      <c r="H11546" s="252"/>
      <c r="I11546" s="18"/>
      <c r="J11546" s="18"/>
    </row>
    <row r="11547" spans="6:10" x14ac:dyDescent="0.25">
      <c r="F11547" s="18"/>
      <c r="G11547" s="18"/>
      <c r="H11547" s="252"/>
      <c r="I11547" s="18"/>
      <c r="J11547" s="18"/>
    </row>
    <row r="11548" spans="6:10" x14ac:dyDescent="0.25">
      <c r="F11548" s="18"/>
      <c r="G11548" s="18"/>
      <c r="H11548" s="252"/>
      <c r="I11548" s="18"/>
      <c r="J11548" s="18"/>
    </row>
    <row r="11549" spans="6:10" x14ac:dyDescent="0.25">
      <c r="F11549" s="18"/>
      <c r="G11549" s="18"/>
      <c r="H11549" s="252"/>
      <c r="I11549" s="18"/>
      <c r="J11549" s="18"/>
    </row>
    <row r="11550" spans="6:10" x14ac:dyDescent="0.25">
      <c r="F11550" s="18"/>
      <c r="G11550" s="18"/>
      <c r="H11550" s="252"/>
      <c r="I11550" s="18"/>
      <c r="J11550" s="18"/>
    </row>
    <row r="11551" spans="6:10" x14ac:dyDescent="0.25">
      <c r="F11551" s="18"/>
      <c r="G11551" s="18"/>
      <c r="H11551" s="252"/>
      <c r="I11551" s="18"/>
      <c r="J11551" s="18"/>
    </row>
    <row r="11552" spans="6:10" x14ac:dyDescent="0.25">
      <c r="F11552" s="18"/>
      <c r="G11552" s="18"/>
      <c r="H11552" s="252"/>
      <c r="I11552" s="18"/>
      <c r="J11552" s="18"/>
    </row>
    <row r="11553" spans="6:10" x14ac:dyDescent="0.25">
      <c r="F11553" s="18"/>
      <c r="G11553" s="18"/>
      <c r="H11553" s="252"/>
      <c r="I11553" s="18"/>
      <c r="J11553" s="18"/>
    </row>
    <row r="11554" spans="6:10" x14ac:dyDescent="0.25">
      <c r="F11554" s="18"/>
      <c r="G11554" s="18"/>
      <c r="H11554" s="252"/>
      <c r="I11554" s="18"/>
      <c r="J11554" s="18"/>
    </row>
    <row r="11555" spans="6:10" x14ac:dyDescent="0.25">
      <c r="F11555" s="18"/>
      <c r="G11555" s="18"/>
      <c r="H11555" s="252"/>
      <c r="I11555" s="18"/>
      <c r="J11555" s="18"/>
    </row>
    <row r="11556" spans="6:10" x14ac:dyDescent="0.25">
      <c r="F11556" s="18"/>
      <c r="G11556" s="18"/>
      <c r="H11556" s="252"/>
      <c r="I11556" s="18"/>
      <c r="J11556" s="18"/>
    </row>
    <row r="11557" spans="6:10" x14ac:dyDescent="0.25">
      <c r="F11557" s="18"/>
      <c r="G11557" s="18"/>
      <c r="H11557" s="252"/>
      <c r="I11557" s="18"/>
      <c r="J11557" s="18"/>
    </row>
    <row r="11558" spans="6:10" x14ac:dyDescent="0.25">
      <c r="F11558" s="18"/>
      <c r="G11558" s="18"/>
      <c r="H11558" s="252"/>
      <c r="I11558" s="18"/>
      <c r="J11558" s="18"/>
    </row>
    <row r="11559" spans="6:10" x14ac:dyDescent="0.25">
      <c r="F11559" s="18"/>
      <c r="G11559" s="18"/>
      <c r="H11559" s="252"/>
      <c r="I11559" s="18"/>
      <c r="J11559" s="18"/>
    </row>
    <row r="11560" spans="6:10" x14ac:dyDescent="0.25">
      <c r="F11560" s="18"/>
      <c r="G11560" s="18"/>
      <c r="H11560" s="252"/>
      <c r="I11560" s="18"/>
      <c r="J11560" s="18"/>
    </row>
    <row r="11561" spans="6:10" x14ac:dyDescent="0.25">
      <c r="F11561" s="18"/>
      <c r="G11561" s="18"/>
      <c r="H11561" s="252"/>
      <c r="I11561" s="18"/>
      <c r="J11561" s="18"/>
    </row>
    <row r="11562" spans="6:10" x14ac:dyDescent="0.25">
      <c r="F11562" s="18"/>
      <c r="G11562" s="18"/>
      <c r="H11562" s="252"/>
      <c r="I11562" s="18"/>
      <c r="J11562" s="18"/>
    </row>
    <row r="11563" spans="6:10" x14ac:dyDescent="0.25">
      <c r="F11563" s="18"/>
      <c r="G11563" s="18"/>
      <c r="H11563" s="252"/>
      <c r="I11563" s="18"/>
      <c r="J11563" s="18"/>
    </row>
    <row r="11564" spans="6:10" x14ac:dyDescent="0.25">
      <c r="F11564" s="18"/>
      <c r="G11564" s="18"/>
      <c r="H11564" s="252"/>
      <c r="I11564" s="18"/>
      <c r="J11564" s="18"/>
    </row>
    <row r="11565" spans="6:10" x14ac:dyDescent="0.25">
      <c r="F11565" s="18"/>
      <c r="G11565" s="18"/>
      <c r="H11565" s="252"/>
      <c r="I11565" s="18"/>
      <c r="J11565" s="18"/>
    </row>
    <row r="11566" spans="6:10" x14ac:dyDescent="0.25">
      <c r="F11566" s="18"/>
      <c r="G11566" s="18"/>
      <c r="H11566" s="252"/>
      <c r="I11566" s="18"/>
      <c r="J11566" s="18"/>
    </row>
    <row r="11567" spans="6:10" x14ac:dyDescent="0.25">
      <c r="F11567" s="18"/>
      <c r="G11567" s="18"/>
      <c r="H11567" s="252"/>
      <c r="I11567" s="18"/>
      <c r="J11567" s="18"/>
    </row>
    <row r="11568" spans="6:10" x14ac:dyDescent="0.25">
      <c r="F11568" s="18"/>
      <c r="G11568" s="18"/>
      <c r="H11568" s="252"/>
      <c r="I11568" s="18"/>
      <c r="J11568" s="18"/>
    </row>
    <row r="11569" spans="6:10" x14ac:dyDescent="0.25">
      <c r="F11569" s="18"/>
      <c r="G11569" s="18"/>
      <c r="H11569" s="252"/>
      <c r="I11569" s="18"/>
      <c r="J11569" s="18"/>
    </row>
    <row r="11570" spans="6:10" x14ac:dyDescent="0.25">
      <c r="F11570" s="18"/>
      <c r="G11570" s="18"/>
      <c r="H11570" s="252"/>
      <c r="I11570" s="18"/>
      <c r="J11570" s="18"/>
    </row>
    <row r="11571" spans="6:10" x14ac:dyDescent="0.25">
      <c r="F11571" s="18"/>
      <c r="G11571" s="18"/>
      <c r="H11571" s="252"/>
      <c r="I11571" s="18"/>
      <c r="J11571" s="18"/>
    </row>
    <row r="11572" spans="6:10" x14ac:dyDescent="0.25">
      <c r="F11572" s="18"/>
      <c r="G11572" s="18"/>
      <c r="H11572" s="252"/>
      <c r="I11572" s="18"/>
      <c r="J11572" s="18"/>
    </row>
    <row r="11573" spans="6:10" x14ac:dyDescent="0.25">
      <c r="F11573" s="18"/>
      <c r="G11573" s="18"/>
      <c r="H11573" s="252"/>
      <c r="I11573" s="18"/>
      <c r="J11573" s="18"/>
    </row>
    <row r="11574" spans="6:10" x14ac:dyDescent="0.25">
      <c r="F11574" s="18"/>
      <c r="G11574" s="18"/>
      <c r="H11574" s="252"/>
      <c r="I11574" s="18"/>
      <c r="J11574" s="18"/>
    </row>
    <row r="11575" spans="6:10" x14ac:dyDescent="0.25">
      <c r="F11575" s="18"/>
      <c r="G11575" s="18"/>
      <c r="H11575" s="252"/>
      <c r="I11575" s="18"/>
      <c r="J11575" s="18"/>
    </row>
    <row r="11576" spans="6:10" x14ac:dyDescent="0.25">
      <c r="F11576" s="18"/>
      <c r="G11576" s="18"/>
      <c r="H11576" s="252"/>
      <c r="I11576" s="18"/>
      <c r="J11576" s="18"/>
    </row>
    <row r="11577" spans="6:10" x14ac:dyDescent="0.25">
      <c r="F11577" s="18"/>
      <c r="G11577" s="18"/>
      <c r="H11577" s="252"/>
      <c r="I11577" s="18"/>
      <c r="J11577" s="18"/>
    </row>
    <row r="11578" spans="6:10" x14ac:dyDescent="0.25">
      <c r="F11578" s="18"/>
      <c r="G11578" s="18"/>
      <c r="H11578" s="252"/>
      <c r="I11578" s="18"/>
      <c r="J11578" s="18"/>
    </row>
    <row r="11579" spans="6:10" x14ac:dyDescent="0.25">
      <c r="F11579" s="18"/>
      <c r="G11579" s="18"/>
      <c r="H11579" s="252"/>
      <c r="I11579" s="18"/>
      <c r="J11579" s="18"/>
    </row>
    <row r="11580" spans="6:10" x14ac:dyDescent="0.25">
      <c r="F11580" s="18"/>
      <c r="G11580" s="18"/>
      <c r="H11580" s="252"/>
      <c r="I11580" s="18"/>
      <c r="J11580" s="18"/>
    </row>
    <row r="11581" spans="6:10" x14ac:dyDescent="0.25">
      <c r="F11581" s="18"/>
      <c r="G11581" s="18"/>
      <c r="H11581" s="252"/>
      <c r="I11581" s="18"/>
      <c r="J11581" s="18"/>
    </row>
    <row r="11582" spans="6:10" x14ac:dyDescent="0.25">
      <c r="F11582" s="18"/>
      <c r="G11582" s="18"/>
      <c r="H11582" s="252"/>
      <c r="I11582" s="18"/>
      <c r="J11582" s="18"/>
    </row>
    <row r="11583" spans="6:10" x14ac:dyDescent="0.25">
      <c r="F11583" s="18"/>
      <c r="G11583" s="18"/>
      <c r="H11583" s="252"/>
      <c r="I11583" s="18"/>
      <c r="J11583" s="18"/>
    </row>
    <row r="11584" spans="6:10" x14ac:dyDescent="0.25">
      <c r="F11584" s="18"/>
      <c r="G11584" s="18"/>
      <c r="H11584" s="252"/>
      <c r="I11584" s="18"/>
      <c r="J11584" s="18"/>
    </row>
    <row r="11585" spans="6:10" x14ac:dyDescent="0.25">
      <c r="F11585" s="18"/>
      <c r="G11585" s="18"/>
      <c r="H11585" s="252"/>
      <c r="I11585" s="18"/>
      <c r="J11585" s="18"/>
    </row>
    <row r="11586" spans="6:10" x14ac:dyDescent="0.25">
      <c r="F11586" s="18"/>
      <c r="G11586" s="18"/>
      <c r="H11586" s="252"/>
      <c r="I11586" s="18"/>
      <c r="J11586" s="18"/>
    </row>
    <row r="11587" spans="6:10" x14ac:dyDescent="0.25">
      <c r="F11587" s="18"/>
      <c r="G11587" s="18"/>
      <c r="H11587" s="252"/>
      <c r="I11587" s="18"/>
      <c r="J11587" s="18"/>
    </row>
    <row r="11588" spans="6:10" x14ac:dyDescent="0.25">
      <c r="F11588" s="18"/>
      <c r="G11588" s="18"/>
      <c r="H11588" s="252"/>
      <c r="I11588" s="18"/>
      <c r="J11588" s="18"/>
    </row>
    <row r="11589" spans="6:10" x14ac:dyDescent="0.25">
      <c r="F11589" s="18"/>
      <c r="G11589" s="18"/>
      <c r="H11589" s="252"/>
      <c r="I11589" s="18"/>
      <c r="J11589" s="18"/>
    </row>
    <row r="11590" spans="6:10" x14ac:dyDescent="0.25">
      <c r="F11590" s="18"/>
      <c r="G11590" s="18"/>
      <c r="H11590" s="252"/>
      <c r="I11590" s="18"/>
      <c r="J11590" s="18"/>
    </row>
    <row r="11591" spans="6:10" x14ac:dyDescent="0.25">
      <c r="F11591" s="18"/>
      <c r="G11591" s="18"/>
      <c r="H11591" s="252"/>
      <c r="I11591" s="18"/>
      <c r="J11591" s="18"/>
    </row>
    <row r="11592" spans="6:10" x14ac:dyDescent="0.25">
      <c r="F11592" s="18"/>
      <c r="G11592" s="18"/>
      <c r="H11592" s="252"/>
      <c r="I11592" s="18"/>
      <c r="J11592" s="18"/>
    </row>
    <row r="11593" spans="6:10" x14ac:dyDescent="0.25">
      <c r="F11593" s="18"/>
      <c r="G11593" s="18"/>
      <c r="H11593" s="252"/>
      <c r="I11593" s="18"/>
      <c r="J11593" s="18"/>
    </row>
    <row r="11594" spans="6:10" x14ac:dyDescent="0.25">
      <c r="F11594" s="18"/>
      <c r="G11594" s="18"/>
      <c r="H11594" s="252"/>
      <c r="I11594" s="18"/>
      <c r="J11594" s="18"/>
    </row>
    <row r="11595" spans="6:10" x14ac:dyDescent="0.25">
      <c r="F11595" s="18"/>
      <c r="G11595" s="18"/>
      <c r="H11595" s="252"/>
      <c r="I11595" s="18"/>
      <c r="J11595" s="18"/>
    </row>
    <row r="11596" spans="6:10" x14ac:dyDescent="0.25">
      <c r="F11596" s="18"/>
      <c r="G11596" s="18"/>
      <c r="H11596" s="252"/>
      <c r="I11596" s="18"/>
      <c r="J11596" s="18"/>
    </row>
    <row r="11597" spans="6:10" x14ac:dyDescent="0.25">
      <c r="F11597" s="18"/>
      <c r="G11597" s="18"/>
      <c r="H11597" s="252"/>
      <c r="I11597" s="18"/>
      <c r="J11597" s="18"/>
    </row>
    <row r="11598" spans="6:10" x14ac:dyDescent="0.25">
      <c r="F11598" s="18"/>
      <c r="G11598" s="18"/>
      <c r="H11598" s="252"/>
      <c r="I11598" s="18"/>
      <c r="J11598" s="18"/>
    </row>
    <row r="11599" spans="6:10" x14ac:dyDescent="0.25">
      <c r="F11599" s="18"/>
      <c r="G11599" s="18"/>
      <c r="H11599" s="252"/>
      <c r="I11599" s="18"/>
      <c r="J11599" s="18"/>
    </row>
    <row r="11600" spans="6:10" x14ac:dyDescent="0.25">
      <c r="F11600" s="18"/>
      <c r="G11600" s="18"/>
      <c r="H11600" s="252"/>
      <c r="I11600" s="18"/>
      <c r="J11600" s="18"/>
    </row>
    <row r="11601" spans="6:10" x14ac:dyDescent="0.25">
      <c r="F11601" s="18"/>
      <c r="G11601" s="18"/>
      <c r="H11601" s="252"/>
      <c r="I11601" s="18"/>
      <c r="J11601" s="18"/>
    </row>
    <row r="11602" spans="6:10" x14ac:dyDescent="0.25">
      <c r="F11602" s="18"/>
      <c r="G11602" s="18"/>
      <c r="H11602" s="252"/>
      <c r="I11602" s="18"/>
      <c r="J11602" s="18"/>
    </row>
    <row r="11603" spans="6:10" x14ac:dyDescent="0.25">
      <c r="F11603" s="18"/>
      <c r="G11603" s="18"/>
      <c r="H11603" s="252"/>
      <c r="I11603" s="18"/>
      <c r="J11603" s="18"/>
    </row>
    <row r="11604" spans="6:10" x14ac:dyDescent="0.25">
      <c r="F11604" s="18"/>
      <c r="G11604" s="18"/>
      <c r="H11604" s="252"/>
      <c r="I11604" s="18"/>
      <c r="J11604" s="18"/>
    </row>
    <row r="11605" spans="6:10" x14ac:dyDescent="0.25">
      <c r="F11605" s="18"/>
      <c r="G11605" s="18"/>
      <c r="H11605" s="252"/>
      <c r="I11605" s="18"/>
      <c r="J11605" s="18"/>
    </row>
    <row r="11606" spans="6:10" x14ac:dyDescent="0.25">
      <c r="F11606" s="18"/>
      <c r="G11606" s="18"/>
      <c r="H11606" s="252"/>
      <c r="I11606" s="18"/>
      <c r="J11606" s="18"/>
    </row>
    <row r="11607" spans="6:10" x14ac:dyDescent="0.25">
      <c r="F11607" s="18"/>
      <c r="G11607" s="18"/>
      <c r="H11607" s="252"/>
      <c r="I11607" s="18"/>
      <c r="J11607" s="18"/>
    </row>
    <row r="11608" spans="6:10" x14ac:dyDescent="0.25">
      <c r="F11608" s="18"/>
      <c r="G11608" s="18"/>
      <c r="H11608" s="252"/>
      <c r="I11608" s="18"/>
      <c r="J11608" s="18"/>
    </row>
    <row r="11609" spans="6:10" x14ac:dyDescent="0.25">
      <c r="F11609" s="18"/>
      <c r="G11609" s="18"/>
      <c r="H11609" s="252"/>
      <c r="I11609" s="18"/>
      <c r="J11609" s="18"/>
    </row>
    <row r="11610" spans="6:10" x14ac:dyDescent="0.25">
      <c r="F11610" s="18"/>
      <c r="G11610" s="18"/>
      <c r="H11610" s="252"/>
      <c r="I11610" s="18"/>
      <c r="J11610" s="18"/>
    </row>
    <row r="11611" spans="6:10" x14ac:dyDescent="0.25">
      <c r="F11611" s="18"/>
      <c r="G11611" s="18"/>
      <c r="H11611" s="252"/>
      <c r="I11611" s="18"/>
      <c r="J11611" s="18"/>
    </row>
    <row r="11612" spans="6:10" x14ac:dyDescent="0.25">
      <c r="F11612" s="18"/>
      <c r="G11612" s="18"/>
      <c r="H11612" s="252"/>
      <c r="I11612" s="18"/>
      <c r="J11612" s="18"/>
    </row>
    <row r="11613" spans="6:10" x14ac:dyDescent="0.25">
      <c r="F11613" s="18"/>
      <c r="G11613" s="18"/>
      <c r="H11613" s="252"/>
      <c r="I11613" s="18"/>
      <c r="J11613" s="18"/>
    </row>
    <row r="11614" spans="6:10" x14ac:dyDescent="0.25">
      <c r="F11614" s="18"/>
      <c r="G11614" s="18"/>
      <c r="H11614" s="252"/>
      <c r="I11614" s="18"/>
      <c r="J11614" s="18"/>
    </row>
    <row r="11615" spans="6:10" x14ac:dyDescent="0.25">
      <c r="F11615" s="18"/>
      <c r="G11615" s="18"/>
      <c r="H11615" s="252"/>
      <c r="I11615" s="18"/>
      <c r="J11615" s="18"/>
    </row>
    <row r="11616" spans="6:10" x14ac:dyDescent="0.25">
      <c r="F11616" s="18"/>
      <c r="G11616" s="18"/>
      <c r="H11616" s="252"/>
      <c r="I11616" s="18"/>
      <c r="J11616" s="18"/>
    </row>
    <row r="11617" spans="6:10" x14ac:dyDescent="0.25">
      <c r="F11617" s="18"/>
      <c r="G11617" s="18"/>
      <c r="H11617" s="252"/>
      <c r="I11617" s="18"/>
      <c r="J11617" s="18"/>
    </row>
    <row r="11618" spans="6:10" x14ac:dyDescent="0.25">
      <c r="F11618" s="18"/>
      <c r="G11618" s="18"/>
      <c r="H11618" s="252"/>
      <c r="I11618" s="18"/>
      <c r="J11618" s="18"/>
    </row>
    <row r="11619" spans="6:10" x14ac:dyDescent="0.25">
      <c r="F11619" s="18"/>
      <c r="G11619" s="18"/>
      <c r="H11619" s="252"/>
      <c r="I11619" s="18"/>
      <c r="J11619" s="18"/>
    </row>
    <row r="11620" spans="6:10" x14ac:dyDescent="0.25">
      <c r="F11620" s="18"/>
      <c r="G11620" s="18"/>
      <c r="H11620" s="252"/>
      <c r="I11620" s="18"/>
      <c r="J11620" s="18"/>
    </row>
    <row r="11621" spans="6:10" x14ac:dyDescent="0.25">
      <c r="F11621" s="18"/>
      <c r="G11621" s="18"/>
      <c r="H11621" s="252"/>
      <c r="I11621" s="18"/>
      <c r="J11621" s="18"/>
    </row>
    <row r="11622" spans="6:10" x14ac:dyDescent="0.25">
      <c r="F11622" s="18"/>
      <c r="G11622" s="18"/>
      <c r="H11622" s="252"/>
      <c r="I11622" s="18"/>
      <c r="J11622" s="18"/>
    </row>
    <row r="11623" spans="6:10" x14ac:dyDescent="0.25">
      <c r="F11623" s="18"/>
      <c r="G11623" s="18"/>
      <c r="H11623" s="252"/>
      <c r="I11623" s="18"/>
      <c r="J11623" s="18"/>
    </row>
    <row r="11624" spans="6:10" x14ac:dyDescent="0.25">
      <c r="F11624" s="18"/>
      <c r="G11624" s="18"/>
      <c r="H11624" s="252"/>
      <c r="I11624" s="18"/>
      <c r="J11624" s="18"/>
    </row>
    <row r="11625" spans="6:10" x14ac:dyDescent="0.25">
      <c r="F11625" s="18"/>
      <c r="G11625" s="18"/>
      <c r="H11625" s="252"/>
      <c r="I11625" s="18"/>
      <c r="J11625" s="18"/>
    </row>
    <row r="11626" spans="6:10" x14ac:dyDescent="0.25">
      <c r="F11626" s="18"/>
      <c r="G11626" s="18"/>
      <c r="H11626" s="252"/>
      <c r="I11626" s="18"/>
      <c r="J11626" s="18"/>
    </row>
    <row r="11627" spans="6:10" x14ac:dyDescent="0.25">
      <c r="F11627" s="18"/>
      <c r="G11627" s="18"/>
      <c r="H11627" s="252"/>
      <c r="I11627" s="18"/>
      <c r="J11627" s="18"/>
    </row>
    <row r="11628" spans="6:10" x14ac:dyDescent="0.25">
      <c r="F11628" s="18"/>
      <c r="G11628" s="18"/>
      <c r="H11628" s="252"/>
      <c r="I11628" s="18"/>
      <c r="J11628" s="18"/>
    </row>
    <row r="11629" spans="6:10" x14ac:dyDescent="0.25">
      <c r="F11629" s="18"/>
      <c r="G11629" s="18"/>
      <c r="H11629" s="252"/>
      <c r="I11629" s="18"/>
      <c r="J11629" s="18"/>
    </row>
    <row r="11630" spans="6:10" x14ac:dyDescent="0.25">
      <c r="F11630" s="18"/>
      <c r="G11630" s="18"/>
      <c r="H11630" s="252"/>
      <c r="I11630" s="18"/>
      <c r="J11630" s="18"/>
    </row>
    <row r="11631" spans="6:10" x14ac:dyDescent="0.25">
      <c r="F11631" s="18"/>
      <c r="G11631" s="18"/>
      <c r="H11631" s="252"/>
      <c r="I11631" s="18"/>
      <c r="J11631" s="18"/>
    </row>
    <row r="11632" spans="6:10" x14ac:dyDescent="0.25">
      <c r="F11632" s="18"/>
      <c r="G11632" s="18"/>
      <c r="H11632" s="252"/>
      <c r="I11632" s="18"/>
      <c r="J11632" s="18"/>
    </row>
    <row r="11633" spans="6:10" x14ac:dyDescent="0.25">
      <c r="F11633" s="18"/>
      <c r="G11633" s="18"/>
      <c r="H11633" s="252"/>
      <c r="I11633" s="18"/>
      <c r="J11633" s="18"/>
    </row>
    <row r="11634" spans="6:10" x14ac:dyDescent="0.25">
      <c r="F11634" s="18"/>
      <c r="G11634" s="18"/>
      <c r="H11634" s="252"/>
      <c r="I11634" s="18"/>
      <c r="J11634" s="18"/>
    </row>
    <row r="11635" spans="6:10" x14ac:dyDescent="0.25">
      <c r="F11635" s="18"/>
      <c r="G11635" s="18"/>
      <c r="H11635" s="252"/>
      <c r="I11635" s="18"/>
      <c r="J11635" s="18"/>
    </row>
    <row r="11636" spans="6:10" x14ac:dyDescent="0.25">
      <c r="F11636" s="18"/>
      <c r="G11636" s="18"/>
      <c r="H11636" s="252"/>
      <c r="I11636" s="18"/>
      <c r="J11636" s="18"/>
    </row>
    <row r="11637" spans="6:10" x14ac:dyDescent="0.25">
      <c r="F11637" s="18"/>
      <c r="G11637" s="18"/>
      <c r="H11637" s="252"/>
      <c r="I11637" s="18"/>
      <c r="J11637" s="18"/>
    </row>
    <row r="11638" spans="6:10" x14ac:dyDescent="0.25">
      <c r="F11638" s="18"/>
      <c r="G11638" s="18"/>
      <c r="H11638" s="252"/>
      <c r="I11638" s="18"/>
      <c r="J11638" s="18"/>
    </row>
    <row r="11639" spans="6:10" x14ac:dyDescent="0.25">
      <c r="F11639" s="18"/>
      <c r="G11639" s="18"/>
      <c r="H11639" s="252"/>
      <c r="I11639" s="18"/>
      <c r="J11639" s="18"/>
    </row>
    <row r="11640" spans="6:10" x14ac:dyDescent="0.25">
      <c r="F11640" s="18"/>
      <c r="G11640" s="18"/>
      <c r="H11640" s="252"/>
      <c r="I11640" s="18"/>
      <c r="J11640" s="18"/>
    </row>
    <row r="11641" spans="6:10" x14ac:dyDescent="0.25">
      <c r="F11641" s="18"/>
      <c r="G11641" s="18"/>
      <c r="H11641" s="252"/>
      <c r="I11641" s="18"/>
      <c r="J11641" s="18"/>
    </row>
    <row r="11642" spans="6:10" x14ac:dyDescent="0.25">
      <c r="F11642" s="18"/>
      <c r="G11642" s="18"/>
      <c r="H11642" s="252"/>
      <c r="I11642" s="18"/>
      <c r="J11642" s="18"/>
    </row>
    <row r="11643" spans="6:10" x14ac:dyDescent="0.25">
      <c r="F11643" s="18"/>
      <c r="G11643" s="18"/>
      <c r="H11643" s="252"/>
      <c r="I11643" s="18"/>
      <c r="J11643" s="18"/>
    </row>
    <row r="11644" spans="6:10" x14ac:dyDescent="0.25">
      <c r="F11644" s="18"/>
      <c r="G11644" s="18"/>
      <c r="H11644" s="252"/>
      <c r="I11644" s="18"/>
      <c r="J11644" s="18"/>
    </row>
    <row r="11645" spans="6:10" x14ac:dyDescent="0.25">
      <c r="F11645" s="18"/>
      <c r="G11645" s="18"/>
      <c r="H11645" s="252"/>
      <c r="I11645" s="18"/>
      <c r="J11645" s="18"/>
    </row>
    <row r="11646" spans="6:10" x14ac:dyDescent="0.25">
      <c r="F11646" s="18"/>
      <c r="G11646" s="18"/>
      <c r="H11646" s="252"/>
      <c r="I11646" s="18"/>
      <c r="J11646" s="18"/>
    </row>
    <row r="11647" spans="6:10" x14ac:dyDescent="0.25">
      <c r="F11647" s="18"/>
      <c r="G11647" s="18"/>
      <c r="H11647" s="252"/>
      <c r="I11647" s="18"/>
      <c r="J11647" s="18"/>
    </row>
    <row r="11648" spans="6:10" x14ac:dyDescent="0.25">
      <c r="F11648" s="18"/>
      <c r="G11648" s="18"/>
      <c r="H11648" s="252"/>
      <c r="I11648" s="18"/>
      <c r="J11648" s="18"/>
    </row>
    <row r="11649" spans="6:10" x14ac:dyDescent="0.25">
      <c r="F11649" s="18"/>
      <c r="G11649" s="18"/>
      <c r="H11649" s="252"/>
      <c r="I11649" s="18"/>
      <c r="J11649" s="18"/>
    </row>
    <row r="11650" spans="6:10" x14ac:dyDescent="0.25">
      <c r="F11650" s="18"/>
      <c r="G11650" s="18"/>
      <c r="H11650" s="252"/>
      <c r="I11650" s="18"/>
      <c r="J11650" s="18"/>
    </row>
    <row r="11651" spans="6:10" x14ac:dyDescent="0.25">
      <c r="F11651" s="18"/>
      <c r="G11651" s="18"/>
      <c r="H11651" s="252"/>
      <c r="I11651" s="18"/>
      <c r="J11651" s="18"/>
    </row>
    <row r="11652" spans="6:10" x14ac:dyDescent="0.25">
      <c r="F11652" s="18"/>
      <c r="G11652" s="18"/>
      <c r="H11652" s="252"/>
      <c r="I11652" s="18"/>
      <c r="J11652" s="18"/>
    </row>
    <row r="11653" spans="6:10" x14ac:dyDescent="0.25">
      <c r="F11653" s="18"/>
      <c r="G11653" s="18"/>
      <c r="H11653" s="252"/>
      <c r="I11653" s="18"/>
      <c r="J11653" s="18"/>
    </row>
    <row r="11654" spans="6:10" x14ac:dyDescent="0.25">
      <c r="F11654" s="18"/>
      <c r="G11654" s="18"/>
      <c r="H11654" s="252"/>
      <c r="I11654" s="18"/>
      <c r="J11654" s="18"/>
    </row>
    <row r="11655" spans="6:10" x14ac:dyDescent="0.25">
      <c r="F11655" s="18"/>
      <c r="G11655" s="18"/>
      <c r="H11655" s="252"/>
      <c r="I11655" s="18"/>
      <c r="J11655" s="18"/>
    </row>
    <row r="11656" spans="6:10" x14ac:dyDescent="0.25">
      <c r="F11656" s="18"/>
      <c r="G11656" s="18"/>
      <c r="H11656" s="252"/>
      <c r="I11656" s="18"/>
      <c r="J11656" s="18"/>
    </row>
    <row r="11657" spans="6:10" x14ac:dyDescent="0.25">
      <c r="F11657" s="18"/>
      <c r="G11657" s="18"/>
      <c r="H11657" s="252"/>
      <c r="I11657" s="18"/>
      <c r="J11657" s="18"/>
    </row>
    <row r="11658" spans="6:10" x14ac:dyDescent="0.25">
      <c r="F11658" s="18"/>
      <c r="G11658" s="18"/>
      <c r="H11658" s="252"/>
      <c r="I11658" s="18"/>
      <c r="J11658" s="18"/>
    </row>
    <row r="11659" spans="6:10" x14ac:dyDescent="0.25">
      <c r="F11659" s="18"/>
      <c r="G11659" s="18"/>
      <c r="H11659" s="252"/>
      <c r="I11659" s="18"/>
      <c r="J11659" s="18"/>
    </row>
    <row r="11660" spans="6:10" x14ac:dyDescent="0.25">
      <c r="F11660" s="18"/>
      <c r="G11660" s="18"/>
      <c r="H11660" s="252"/>
      <c r="I11660" s="18"/>
      <c r="J11660" s="18"/>
    </row>
    <row r="11661" spans="6:10" x14ac:dyDescent="0.25">
      <c r="F11661" s="18"/>
      <c r="G11661" s="18"/>
      <c r="H11661" s="252"/>
      <c r="I11661" s="18"/>
      <c r="J11661" s="18"/>
    </row>
    <row r="11662" spans="6:10" x14ac:dyDescent="0.25">
      <c r="F11662" s="18"/>
      <c r="G11662" s="18"/>
      <c r="H11662" s="252"/>
      <c r="I11662" s="18"/>
      <c r="J11662" s="18"/>
    </row>
    <row r="11663" spans="6:10" x14ac:dyDescent="0.25">
      <c r="F11663" s="18"/>
      <c r="G11663" s="18"/>
      <c r="H11663" s="252"/>
      <c r="I11663" s="18"/>
      <c r="J11663" s="18"/>
    </row>
    <row r="11664" spans="6:10" x14ac:dyDescent="0.25">
      <c r="F11664" s="18"/>
      <c r="G11664" s="18"/>
      <c r="H11664" s="252"/>
      <c r="I11664" s="18"/>
      <c r="J11664" s="18"/>
    </row>
    <row r="11665" spans="6:10" x14ac:dyDescent="0.25">
      <c r="F11665" s="18"/>
      <c r="G11665" s="18"/>
      <c r="H11665" s="252"/>
      <c r="I11665" s="18"/>
      <c r="J11665" s="18"/>
    </row>
    <row r="11666" spans="6:10" x14ac:dyDescent="0.25">
      <c r="F11666" s="18"/>
      <c r="G11666" s="18"/>
      <c r="H11666" s="252"/>
      <c r="I11666" s="18"/>
      <c r="J11666" s="18"/>
    </row>
    <row r="11667" spans="6:10" x14ac:dyDescent="0.25">
      <c r="F11667" s="18"/>
      <c r="G11667" s="18"/>
      <c r="H11667" s="252"/>
      <c r="I11667" s="18"/>
      <c r="J11667" s="18"/>
    </row>
    <row r="11668" spans="6:10" x14ac:dyDescent="0.25">
      <c r="F11668" s="18"/>
      <c r="G11668" s="18"/>
      <c r="H11668" s="252"/>
      <c r="I11668" s="18"/>
      <c r="J11668" s="18"/>
    </row>
    <row r="11669" spans="6:10" x14ac:dyDescent="0.25">
      <c r="F11669" s="18"/>
      <c r="G11669" s="18"/>
      <c r="H11669" s="252"/>
      <c r="I11669" s="18"/>
      <c r="J11669" s="18"/>
    </row>
    <row r="11670" spans="6:10" x14ac:dyDescent="0.25">
      <c r="F11670" s="18"/>
      <c r="G11670" s="18"/>
      <c r="H11670" s="252"/>
      <c r="I11670" s="18"/>
      <c r="J11670" s="18"/>
    </row>
    <row r="11671" spans="6:10" x14ac:dyDescent="0.25">
      <c r="F11671" s="18"/>
      <c r="G11671" s="18"/>
      <c r="H11671" s="252"/>
      <c r="I11671" s="18"/>
      <c r="J11671" s="18"/>
    </row>
    <row r="11672" spans="6:10" x14ac:dyDescent="0.25">
      <c r="F11672" s="18"/>
      <c r="G11672" s="18"/>
      <c r="H11672" s="252"/>
      <c r="I11672" s="18"/>
      <c r="J11672" s="18"/>
    </row>
    <row r="11673" spans="6:10" x14ac:dyDescent="0.25">
      <c r="F11673" s="18"/>
      <c r="G11673" s="18"/>
      <c r="H11673" s="252"/>
      <c r="I11673" s="18"/>
      <c r="J11673" s="18"/>
    </row>
    <row r="11674" spans="6:10" x14ac:dyDescent="0.25">
      <c r="F11674" s="18"/>
      <c r="G11674" s="18"/>
      <c r="H11674" s="252"/>
      <c r="I11674" s="18"/>
      <c r="J11674" s="18"/>
    </row>
    <row r="11675" spans="6:10" x14ac:dyDescent="0.25">
      <c r="F11675" s="18"/>
      <c r="G11675" s="18"/>
      <c r="H11675" s="252"/>
      <c r="I11675" s="18"/>
      <c r="J11675" s="18"/>
    </row>
    <row r="11676" spans="6:10" x14ac:dyDescent="0.25">
      <c r="F11676" s="18"/>
      <c r="G11676" s="18"/>
      <c r="H11676" s="252"/>
      <c r="I11676" s="18"/>
      <c r="J11676" s="18"/>
    </row>
    <row r="11677" spans="6:10" x14ac:dyDescent="0.25">
      <c r="F11677" s="18"/>
      <c r="G11677" s="18"/>
      <c r="H11677" s="252"/>
      <c r="I11677" s="18"/>
      <c r="J11677" s="18"/>
    </row>
    <row r="11678" spans="6:10" x14ac:dyDescent="0.25">
      <c r="F11678" s="18"/>
      <c r="G11678" s="18"/>
      <c r="H11678" s="252"/>
      <c r="I11678" s="18"/>
      <c r="J11678" s="18"/>
    </row>
    <row r="11679" spans="6:10" x14ac:dyDescent="0.25">
      <c r="F11679" s="18"/>
      <c r="G11679" s="18"/>
      <c r="H11679" s="252"/>
      <c r="I11679" s="18"/>
      <c r="J11679" s="18"/>
    </row>
    <row r="11680" spans="6:10" x14ac:dyDescent="0.25">
      <c r="F11680" s="18"/>
      <c r="G11680" s="18"/>
      <c r="H11680" s="252"/>
      <c r="I11680" s="18"/>
      <c r="J11680" s="18"/>
    </row>
    <row r="11681" spans="6:10" x14ac:dyDescent="0.25">
      <c r="F11681" s="18"/>
      <c r="G11681" s="18"/>
      <c r="H11681" s="252"/>
      <c r="I11681" s="18"/>
      <c r="J11681" s="18"/>
    </row>
    <row r="11682" spans="6:10" x14ac:dyDescent="0.25">
      <c r="F11682" s="18"/>
      <c r="G11682" s="18"/>
      <c r="H11682" s="252"/>
      <c r="I11682" s="18"/>
      <c r="J11682" s="18"/>
    </row>
    <row r="11683" spans="6:10" x14ac:dyDescent="0.25">
      <c r="F11683" s="18"/>
      <c r="G11683" s="18"/>
      <c r="H11683" s="252"/>
      <c r="I11683" s="18"/>
      <c r="J11683" s="18"/>
    </row>
    <row r="11684" spans="6:10" x14ac:dyDescent="0.25">
      <c r="F11684" s="18"/>
      <c r="G11684" s="18"/>
      <c r="H11684" s="252"/>
      <c r="I11684" s="18"/>
      <c r="J11684" s="18"/>
    </row>
    <row r="11685" spans="6:10" x14ac:dyDescent="0.25">
      <c r="F11685" s="18"/>
      <c r="G11685" s="18"/>
      <c r="H11685" s="252"/>
      <c r="I11685" s="18"/>
      <c r="J11685" s="18"/>
    </row>
    <row r="11686" spans="6:10" x14ac:dyDescent="0.25">
      <c r="F11686" s="18"/>
      <c r="G11686" s="18"/>
      <c r="H11686" s="252"/>
      <c r="I11686" s="18"/>
      <c r="J11686" s="18"/>
    </row>
    <row r="11687" spans="6:10" x14ac:dyDescent="0.25">
      <c r="F11687" s="18"/>
      <c r="G11687" s="18"/>
      <c r="H11687" s="252"/>
      <c r="I11687" s="18"/>
      <c r="J11687" s="18"/>
    </row>
    <row r="11688" spans="6:10" x14ac:dyDescent="0.25">
      <c r="F11688" s="18"/>
      <c r="G11688" s="18"/>
      <c r="H11688" s="252"/>
      <c r="I11688" s="18"/>
      <c r="J11688" s="18"/>
    </row>
    <row r="11689" spans="6:10" x14ac:dyDescent="0.25">
      <c r="F11689" s="18"/>
      <c r="G11689" s="18"/>
      <c r="H11689" s="252"/>
      <c r="I11689" s="18"/>
      <c r="J11689" s="18"/>
    </row>
    <row r="11690" spans="6:10" x14ac:dyDescent="0.25">
      <c r="F11690" s="18"/>
      <c r="G11690" s="18"/>
      <c r="H11690" s="252"/>
      <c r="I11690" s="18"/>
      <c r="J11690" s="18"/>
    </row>
    <row r="11691" spans="6:10" x14ac:dyDescent="0.25">
      <c r="F11691" s="18"/>
      <c r="G11691" s="18"/>
      <c r="H11691" s="252"/>
      <c r="I11691" s="18"/>
      <c r="J11691" s="18"/>
    </row>
    <row r="11692" spans="6:10" x14ac:dyDescent="0.25">
      <c r="F11692" s="18"/>
      <c r="G11692" s="18"/>
      <c r="H11692" s="252"/>
      <c r="I11692" s="18"/>
      <c r="J11692" s="18"/>
    </row>
    <row r="11693" spans="6:10" x14ac:dyDescent="0.25">
      <c r="F11693" s="18"/>
      <c r="G11693" s="18"/>
      <c r="H11693" s="252"/>
      <c r="I11693" s="18"/>
      <c r="J11693" s="18"/>
    </row>
    <row r="11694" spans="6:10" x14ac:dyDescent="0.25">
      <c r="F11694" s="18"/>
      <c r="G11694" s="18"/>
      <c r="H11694" s="252"/>
      <c r="I11694" s="18"/>
      <c r="J11694" s="18"/>
    </row>
    <row r="11695" spans="6:10" x14ac:dyDescent="0.25">
      <c r="F11695" s="18"/>
      <c r="G11695" s="18"/>
      <c r="H11695" s="252"/>
      <c r="I11695" s="18"/>
      <c r="J11695" s="18"/>
    </row>
    <row r="11696" spans="6:10" x14ac:dyDescent="0.25">
      <c r="F11696" s="18"/>
      <c r="G11696" s="18"/>
      <c r="H11696" s="252"/>
      <c r="I11696" s="18"/>
      <c r="J11696" s="18"/>
    </row>
    <row r="11697" spans="6:10" x14ac:dyDescent="0.25">
      <c r="F11697" s="18"/>
      <c r="G11697" s="18"/>
      <c r="H11697" s="252"/>
      <c r="I11697" s="18"/>
      <c r="J11697" s="18"/>
    </row>
    <row r="11698" spans="6:10" x14ac:dyDescent="0.25">
      <c r="F11698" s="18"/>
      <c r="G11698" s="18"/>
      <c r="H11698" s="252"/>
      <c r="I11698" s="18"/>
      <c r="J11698" s="18"/>
    </row>
    <row r="11699" spans="6:10" x14ac:dyDescent="0.25">
      <c r="F11699" s="18"/>
      <c r="G11699" s="18"/>
      <c r="H11699" s="252"/>
      <c r="I11699" s="18"/>
      <c r="J11699" s="18"/>
    </row>
    <row r="11700" spans="6:10" x14ac:dyDescent="0.25">
      <c r="F11700" s="18"/>
      <c r="G11700" s="18"/>
      <c r="H11700" s="252"/>
      <c r="I11700" s="18"/>
      <c r="J11700" s="18"/>
    </row>
    <row r="11701" spans="6:10" x14ac:dyDescent="0.25">
      <c r="F11701" s="18"/>
      <c r="G11701" s="18"/>
      <c r="H11701" s="252"/>
      <c r="I11701" s="18"/>
      <c r="J11701" s="18"/>
    </row>
    <row r="11702" spans="6:10" x14ac:dyDescent="0.25">
      <c r="F11702" s="18"/>
      <c r="G11702" s="18"/>
      <c r="H11702" s="252"/>
      <c r="I11702" s="18"/>
      <c r="J11702" s="18"/>
    </row>
    <row r="11703" spans="6:10" x14ac:dyDescent="0.25">
      <c r="F11703" s="18"/>
      <c r="G11703" s="18"/>
      <c r="H11703" s="252"/>
      <c r="I11703" s="18"/>
      <c r="J11703" s="18"/>
    </row>
    <row r="11704" spans="6:10" x14ac:dyDescent="0.25">
      <c r="F11704" s="18"/>
      <c r="G11704" s="18"/>
      <c r="H11704" s="252"/>
      <c r="I11704" s="18"/>
      <c r="J11704" s="18"/>
    </row>
    <row r="11705" spans="6:10" x14ac:dyDescent="0.25">
      <c r="F11705" s="18"/>
      <c r="G11705" s="18"/>
      <c r="H11705" s="252"/>
      <c r="I11705" s="18"/>
      <c r="J11705" s="18"/>
    </row>
    <row r="11706" spans="6:10" x14ac:dyDescent="0.25">
      <c r="F11706" s="18"/>
      <c r="G11706" s="18"/>
      <c r="H11706" s="252"/>
      <c r="I11706" s="18"/>
      <c r="J11706" s="18"/>
    </row>
    <row r="11707" spans="6:10" x14ac:dyDescent="0.25">
      <c r="F11707" s="18"/>
      <c r="G11707" s="18"/>
      <c r="H11707" s="252"/>
      <c r="I11707" s="18"/>
      <c r="J11707" s="18"/>
    </row>
    <row r="11708" spans="6:10" x14ac:dyDescent="0.25">
      <c r="F11708" s="18"/>
      <c r="G11708" s="18"/>
      <c r="H11708" s="252"/>
      <c r="I11708" s="18"/>
      <c r="J11708" s="18"/>
    </row>
    <row r="11709" spans="6:10" x14ac:dyDescent="0.25">
      <c r="F11709" s="18"/>
      <c r="G11709" s="18"/>
      <c r="H11709" s="252"/>
      <c r="I11709" s="18"/>
      <c r="J11709" s="18"/>
    </row>
    <row r="11710" spans="6:10" x14ac:dyDescent="0.25">
      <c r="F11710" s="18"/>
      <c r="G11710" s="18"/>
      <c r="H11710" s="252"/>
      <c r="I11710" s="18"/>
      <c r="J11710" s="18"/>
    </row>
    <row r="11711" spans="6:10" x14ac:dyDescent="0.25">
      <c r="F11711" s="18"/>
      <c r="G11711" s="18"/>
      <c r="H11711" s="252"/>
      <c r="I11711" s="18"/>
      <c r="J11711" s="18"/>
    </row>
    <row r="11712" spans="6:10" x14ac:dyDescent="0.25">
      <c r="F11712" s="18"/>
      <c r="G11712" s="18"/>
      <c r="H11712" s="252"/>
      <c r="I11712" s="18"/>
      <c r="J11712" s="18"/>
    </row>
    <row r="11713" spans="6:10" x14ac:dyDescent="0.25">
      <c r="F11713" s="18"/>
      <c r="G11713" s="18"/>
      <c r="H11713" s="252"/>
      <c r="I11713" s="18"/>
      <c r="J11713" s="18"/>
    </row>
    <row r="11714" spans="6:10" x14ac:dyDescent="0.25">
      <c r="F11714" s="18"/>
      <c r="G11714" s="18"/>
      <c r="H11714" s="252"/>
      <c r="I11714" s="18"/>
      <c r="J11714" s="18"/>
    </row>
    <row r="11715" spans="6:10" x14ac:dyDescent="0.25">
      <c r="F11715" s="18"/>
      <c r="G11715" s="18"/>
      <c r="H11715" s="252"/>
      <c r="I11715" s="18"/>
      <c r="J11715" s="18"/>
    </row>
    <row r="11716" spans="6:10" x14ac:dyDescent="0.25">
      <c r="F11716" s="18"/>
      <c r="G11716" s="18"/>
      <c r="H11716" s="252"/>
      <c r="I11716" s="18"/>
      <c r="J11716" s="18"/>
    </row>
    <row r="11717" spans="6:10" x14ac:dyDescent="0.25">
      <c r="F11717" s="18"/>
      <c r="G11717" s="18"/>
      <c r="H11717" s="252"/>
      <c r="I11717" s="18"/>
      <c r="J11717" s="18"/>
    </row>
    <row r="11718" spans="6:10" x14ac:dyDescent="0.25">
      <c r="F11718" s="18"/>
      <c r="G11718" s="18"/>
      <c r="H11718" s="252"/>
      <c r="I11718" s="18"/>
      <c r="J11718" s="18"/>
    </row>
    <row r="11719" spans="6:10" x14ac:dyDescent="0.25">
      <c r="F11719" s="18"/>
      <c r="G11719" s="18"/>
      <c r="H11719" s="252"/>
      <c r="I11719" s="18"/>
      <c r="J11719" s="18"/>
    </row>
    <row r="11720" spans="6:10" x14ac:dyDescent="0.25">
      <c r="F11720" s="18"/>
      <c r="G11720" s="18"/>
      <c r="H11720" s="252"/>
      <c r="I11720" s="18"/>
      <c r="J11720" s="18"/>
    </row>
    <row r="11721" spans="6:10" x14ac:dyDescent="0.25">
      <c r="F11721" s="18"/>
      <c r="G11721" s="18"/>
      <c r="H11721" s="252"/>
      <c r="I11721" s="18"/>
      <c r="J11721" s="18"/>
    </row>
    <row r="11722" spans="6:10" x14ac:dyDescent="0.25">
      <c r="F11722" s="18"/>
      <c r="G11722" s="18"/>
      <c r="H11722" s="252"/>
      <c r="I11722" s="18"/>
      <c r="J11722" s="18"/>
    </row>
    <row r="11723" spans="6:10" x14ac:dyDescent="0.25">
      <c r="F11723" s="18"/>
      <c r="G11723" s="18"/>
      <c r="H11723" s="252"/>
      <c r="I11723" s="18"/>
      <c r="J11723" s="18"/>
    </row>
    <row r="11724" spans="6:10" x14ac:dyDescent="0.25">
      <c r="F11724" s="18"/>
      <c r="G11724" s="18"/>
      <c r="H11724" s="252"/>
      <c r="I11724" s="18"/>
      <c r="J11724" s="18"/>
    </row>
    <row r="11725" spans="6:10" x14ac:dyDescent="0.25">
      <c r="F11725" s="18"/>
      <c r="G11725" s="18"/>
      <c r="H11725" s="252"/>
      <c r="I11725" s="18"/>
      <c r="J11725" s="18"/>
    </row>
    <row r="11726" spans="6:10" x14ac:dyDescent="0.25">
      <c r="F11726" s="18"/>
      <c r="G11726" s="18"/>
      <c r="H11726" s="252"/>
      <c r="I11726" s="18"/>
      <c r="J11726" s="18"/>
    </row>
    <row r="11727" spans="6:10" x14ac:dyDescent="0.25">
      <c r="F11727" s="18"/>
      <c r="G11727" s="18"/>
      <c r="H11727" s="252"/>
      <c r="I11727" s="18"/>
      <c r="J11727" s="18"/>
    </row>
    <row r="11728" spans="6:10" x14ac:dyDescent="0.25">
      <c r="F11728" s="18"/>
      <c r="G11728" s="18"/>
      <c r="H11728" s="252"/>
      <c r="I11728" s="18"/>
      <c r="J11728" s="18"/>
    </row>
    <row r="11729" spans="6:10" x14ac:dyDescent="0.25">
      <c r="F11729" s="18"/>
      <c r="G11729" s="18"/>
      <c r="H11729" s="252"/>
      <c r="I11729" s="18"/>
      <c r="J11729" s="18"/>
    </row>
    <row r="11730" spans="6:10" x14ac:dyDescent="0.25">
      <c r="F11730" s="18"/>
      <c r="G11730" s="18"/>
      <c r="H11730" s="252"/>
      <c r="I11730" s="18"/>
      <c r="J11730" s="18"/>
    </row>
    <row r="11731" spans="6:10" x14ac:dyDescent="0.25">
      <c r="F11731" s="18"/>
      <c r="G11731" s="18"/>
      <c r="H11731" s="252"/>
      <c r="I11731" s="18"/>
      <c r="J11731" s="18"/>
    </row>
    <row r="11732" spans="6:10" x14ac:dyDescent="0.25">
      <c r="F11732" s="18"/>
      <c r="G11732" s="18"/>
      <c r="H11732" s="252"/>
      <c r="I11732" s="18"/>
      <c r="J11732" s="18"/>
    </row>
    <row r="11733" spans="6:10" x14ac:dyDescent="0.25">
      <c r="F11733" s="18"/>
      <c r="G11733" s="18"/>
      <c r="H11733" s="252"/>
      <c r="I11733" s="18"/>
      <c r="J11733" s="18"/>
    </row>
    <row r="11734" spans="6:10" x14ac:dyDescent="0.25">
      <c r="F11734" s="18"/>
      <c r="G11734" s="18"/>
      <c r="H11734" s="252"/>
      <c r="I11734" s="18"/>
      <c r="J11734" s="18"/>
    </row>
    <row r="11735" spans="6:10" x14ac:dyDescent="0.25">
      <c r="F11735" s="18"/>
      <c r="G11735" s="18"/>
      <c r="H11735" s="252"/>
      <c r="I11735" s="18"/>
      <c r="J11735" s="18"/>
    </row>
    <row r="11736" spans="6:10" x14ac:dyDescent="0.25">
      <c r="F11736" s="18"/>
      <c r="G11736" s="18"/>
      <c r="H11736" s="252"/>
      <c r="I11736" s="18"/>
      <c r="J11736" s="18"/>
    </row>
    <row r="11737" spans="6:10" x14ac:dyDescent="0.25">
      <c r="F11737" s="18"/>
      <c r="G11737" s="18"/>
      <c r="H11737" s="252"/>
      <c r="I11737" s="18"/>
      <c r="J11737" s="18"/>
    </row>
    <row r="11738" spans="6:10" x14ac:dyDescent="0.25">
      <c r="F11738" s="18"/>
      <c r="G11738" s="18"/>
      <c r="H11738" s="252"/>
      <c r="I11738" s="18"/>
      <c r="J11738" s="18"/>
    </row>
    <row r="11739" spans="6:10" x14ac:dyDescent="0.25">
      <c r="F11739" s="18"/>
      <c r="G11739" s="18"/>
      <c r="H11739" s="252"/>
      <c r="I11739" s="18"/>
      <c r="J11739" s="18"/>
    </row>
    <row r="11740" spans="6:10" x14ac:dyDescent="0.25">
      <c r="F11740" s="18"/>
      <c r="G11740" s="18"/>
      <c r="H11740" s="252"/>
      <c r="I11740" s="18"/>
      <c r="J11740" s="18"/>
    </row>
    <row r="11741" spans="6:10" x14ac:dyDescent="0.25">
      <c r="F11741" s="18"/>
      <c r="G11741" s="18"/>
      <c r="H11741" s="252"/>
      <c r="I11741" s="18"/>
      <c r="J11741" s="18"/>
    </row>
    <row r="11742" spans="6:10" x14ac:dyDescent="0.25">
      <c r="F11742" s="18"/>
      <c r="G11742" s="18"/>
      <c r="H11742" s="252"/>
      <c r="I11742" s="18"/>
      <c r="J11742" s="18"/>
    </row>
    <row r="11743" spans="6:10" x14ac:dyDescent="0.25">
      <c r="F11743" s="18"/>
      <c r="G11743" s="18"/>
      <c r="H11743" s="252"/>
      <c r="I11743" s="18"/>
      <c r="J11743" s="18"/>
    </row>
    <row r="11744" spans="6:10" x14ac:dyDescent="0.25">
      <c r="F11744" s="18"/>
      <c r="G11744" s="18"/>
      <c r="H11744" s="252"/>
      <c r="I11744" s="18"/>
      <c r="J11744" s="18"/>
    </row>
    <row r="11745" spans="6:10" x14ac:dyDescent="0.25">
      <c r="F11745" s="18"/>
      <c r="G11745" s="18"/>
      <c r="H11745" s="252"/>
      <c r="I11745" s="18"/>
      <c r="J11745" s="18"/>
    </row>
    <row r="11746" spans="6:10" x14ac:dyDescent="0.25">
      <c r="F11746" s="18"/>
      <c r="G11746" s="18"/>
      <c r="H11746" s="252"/>
      <c r="I11746" s="18"/>
      <c r="J11746" s="18"/>
    </row>
    <row r="11747" spans="6:10" x14ac:dyDescent="0.25">
      <c r="F11747" s="18"/>
      <c r="G11747" s="18"/>
      <c r="H11747" s="252"/>
      <c r="I11747" s="18"/>
      <c r="J11747" s="18"/>
    </row>
    <row r="11748" spans="6:10" x14ac:dyDescent="0.25">
      <c r="F11748" s="18"/>
      <c r="G11748" s="18"/>
      <c r="H11748" s="252"/>
      <c r="I11748" s="18"/>
      <c r="J11748" s="18"/>
    </row>
    <row r="11749" spans="6:10" x14ac:dyDescent="0.25">
      <c r="F11749" s="18"/>
      <c r="G11749" s="18"/>
      <c r="H11749" s="252"/>
      <c r="I11749" s="18"/>
      <c r="J11749" s="18"/>
    </row>
    <row r="11750" spans="6:10" x14ac:dyDescent="0.25">
      <c r="F11750" s="18"/>
      <c r="G11750" s="18"/>
      <c r="H11750" s="252"/>
      <c r="I11750" s="18"/>
      <c r="J11750" s="18"/>
    </row>
    <row r="11751" spans="6:10" x14ac:dyDescent="0.25">
      <c r="F11751" s="18"/>
      <c r="G11751" s="18"/>
      <c r="H11751" s="252"/>
      <c r="I11751" s="18"/>
      <c r="J11751" s="18"/>
    </row>
    <row r="11752" spans="6:10" x14ac:dyDescent="0.25">
      <c r="F11752" s="18"/>
      <c r="G11752" s="18"/>
      <c r="H11752" s="252"/>
      <c r="I11752" s="18"/>
      <c r="J11752" s="18"/>
    </row>
    <row r="11753" spans="6:10" x14ac:dyDescent="0.25">
      <c r="F11753" s="18"/>
      <c r="G11753" s="18"/>
      <c r="H11753" s="252"/>
      <c r="I11753" s="18"/>
      <c r="J11753" s="18"/>
    </row>
    <row r="11754" spans="6:10" x14ac:dyDescent="0.25">
      <c r="F11754" s="18"/>
      <c r="G11754" s="18"/>
      <c r="H11754" s="252"/>
      <c r="I11754" s="18"/>
      <c r="J11754" s="18"/>
    </row>
    <row r="11755" spans="6:10" x14ac:dyDescent="0.25">
      <c r="F11755" s="18"/>
      <c r="G11755" s="18"/>
      <c r="H11755" s="252"/>
      <c r="I11755" s="18"/>
      <c r="J11755" s="18"/>
    </row>
    <row r="11756" spans="6:10" x14ac:dyDescent="0.25">
      <c r="F11756" s="18"/>
      <c r="G11756" s="18"/>
      <c r="H11756" s="252"/>
      <c r="I11756" s="18"/>
      <c r="J11756" s="18"/>
    </row>
    <row r="11757" spans="6:10" x14ac:dyDescent="0.25">
      <c r="F11757" s="18"/>
      <c r="G11757" s="18"/>
      <c r="H11757" s="252"/>
      <c r="I11757" s="18"/>
      <c r="J11757" s="18"/>
    </row>
    <row r="11758" spans="6:10" x14ac:dyDescent="0.25">
      <c r="F11758" s="18"/>
      <c r="G11758" s="18"/>
      <c r="H11758" s="252"/>
      <c r="I11758" s="18"/>
      <c r="J11758" s="18"/>
    </row>
    <row r="11759" spans="6:10" x14ac:dyDescent="0.25">
      <c r="F11759" s="18"/>
      <c r="G11759" s="18"/>
      <c r="H11759" s="252"/>
      <c r="I11759" s="18"/>
      <c r="J11759" s="18"/>
    </row>
    <row r="11760" spans="6:10" x14ac:dyDescent="0.25">
      <c r="F11760" s="18"/>
      <c r="G11760" s="18"/>
      <c r="H11760" s="252"/>
      <c r="I11760" s="18"/>
      <c r="J11760" s="18"/>
    </row>
    <row r="11761" spans="6:10" x14ac:dyDescent="0.25">
      <c r="F11761" s="18"/>
      <c r="G11761" s="18"/>
      <c r="H11761" s="252"/>
      <c r="I11761" s="18"/>
      <c r="J11761" s="18"/>
    </row>
    <row r="11762" spans="6:10" x14ac:dyDescent="0.25">
      <c r="F11762" s="18"/>
      <c r="G11762" s="18"/>
      <c r="H11762" s="252"/>
      <c r="I11762" s="18"/>
      <c r="J11762" s="18"/>
    </row>
    <row r="11763" spans="6:10" x14ac:dyDescent="0.25">
      <c r="F11763" s="18"/>
      <c r="G11763" s="18"/>
      <c r="H11763" s="252"/>
      <c r="I11763" s="18"/>
      <c r="J11763" s="18"/>
    </row>
    <row r="11764" spans="6:10" x14ac:dyDescent="0.25">
      <c r="F11764" s="18"/>
      <c r="G11764" s="18"/>
      <c r="H11764" s="252"/>
      <c r="I11764" s="18"/>
      <c r="J11764" s="18"/>
    </row>
    <row r="11765" spans="6:10" x14ac:dyDescent="0.25">
      <c r="F11765" s="18"/>
      <c r="G11765" s="18"/>
      <c r="H11765" s="252"/>
      <c r="I11765" s="18"/>
      <c r="J11765" s="18"/>
    </row>
    <row r="11766" spans="6:10" x14ac:dyDescent="0.25">
      <c r="F11766" s="18"/>
      <c r="G11766" s="18"/>
      <c r="H11766" s="252"/>
      <c r="I11766" s="18"/>
      <c r="J11766" s="18"/>
    </row>
    <row r="11767" spans="6:10" x14ac:dyDescent="0.25">
      <c r="F11767" s="18"/>
      <c r="G11767" s="18"/>
      <c r="H11767" s="252"/>
      <c r="I11767" s="18"/>
      <c r="J11767" s="18"/>
    </row>
    <row r="11768" spans="6:10" x14ac:dyDescent="0.25">
      <c r="F11768" s="18"/>
      <c r="G11768" s="18"/>
      <c r="H11768" s="252"/>
      <c r="I11768" s="18"/>
      <c r="J11768" s="18"/>
    </row>
    <row r="11769" spans="6:10" x14ac:dyDescent="0.25">
      <c r="F11769" s="18"/>
      <c r="G11769" s="18"/>
      <c r="H11769" s="252"/>
      <c r="I11769" s="18"/>
      <c r="J11769" s="18"/>
    </row>
    <row r="11770" spans="6:10" x14ac:dyDescent="0.25">
      <c r="F11770" s="18"/>
      <c r="G11770" s="18"/>
      <c r="H11770" s="252"/>
      <c r="I11770" s="18"/>
      <c r="J11770" s="18"/>
    </row>
    <row r="11771" spans="6:10" x14ac:dyDescent="0.25">
      <c r="F11771" s="18"/>
      <c r="G11771" s="18"/>
      <c r="H11771" s="252"/>
      <c r="I11771" s="18"/>
      <c r="J11771" s="18"/>
    </row>
    <row r="11772" spans="6:10" x14ac:dyDescent="0.25">
      <c r="F11772" s="18"/>
      <c r="G11772" s="18"/>
      <c r="H11772" s="252"/>
      <c r="I11772" s="18"/>
      <c r="J11772" s="18"/>
    </row>
    <row r="11773" spans="6:10" x14ac:dyDescent="0.25">
      <c r="F11773" s="18"/>
      <c r="G11773" s="18"/>
      <c r="H11773" s="252"/>
      <c r="I11773" s="18"/>
      <c r="J11773" s="18"/>
    </row>
    <row r="11774" spans="6:10" x14ac:dyDescent="0.25">
      <c r="F11774" s="18"/>
      <c r="G11774" s="18"/>
      <c r="H11774" s="252"/>
      <c r="I11774" s="18"/>
      <c r="J11774" s="18"/>
    </row>
    <row r="11775" spans="6:10" x14ac:dyDescent="0.25">
      <c r="F11775" s="18"/>
      <c r="G11775" s="18"/>
      <c r="H11775" s="252"/>
      <c r="I11775" s="18"/>
      <c r="J11775" s="18"/>
    </row>
    <row r="11776" spans="6:10" x14ac:dyDescent="0.25">
      <c r="F11776" s="18"/>
      <c r="G11776" s="18"/>
      <c r="H11776" s="252"/>
      <c r="I11776" s="18"/>
      <c r="J11776" s="18"/>
    </row>
    <row r="11777" spans="6:10" x14ac:dyDescent="0.25">
      <c r="F11777" s="18"/>
      <c r="G11777" s="18"/>
      <c r="H11777" s="252"/>
      <c r="I11777" s="18"/>
      <c r="J11777" s="18"/>
    </row>
    <row r="11778" spans="6:10" x14ac:dyDescent="0.25">
      <c r="F11778" s="18"/>
      <c r="G11778" s="18"/>
      <c r="H11778" s="252"/>
      <c r="I11778" s="18"/>
      <c r="J11778" s="18"/>
    </row>
    <row r="11779" spans="6:10" x14ac:dyDescent="0.25">
      <c r="F11779" s="18"/>
      <c r="G11779" s="18"/>
      <c r="H11779" s="252"/>
      <c r="I11779" s="18"/>
      <c r="J11779" s="18"/>
    </row>
    <row r="11780" spans="6:10" x14ac:dyDescent="0.25">
      <c r="F11780" s="18"/>
      <c r="G11780" s="18"/>
      <c r="H11780" s="252"/>
      <c r="I11780" s="18"/>
      <c r="J11780" s="18"/>
    </row>
    <row r="11781" spans="6:10" x14ac:dyDescent="0.25">
      <c r="F11781" s="18"/>
      <c r="G11781" s="18"/>
      <c r="H11781" s="252"/>
      <c r="I11781" s="18"/>
      <c r="J11781" s="18"/>
    </row>
    <row r="11782" spans="6:10" x14ac:dyDescent="0.25">
      <c r="F11782" s="18"/>
      <c r="G11782" s="18"/>
      <c r="H11782" s="252"/>
      <c r="I11782" s="18"/>
      <c r="J11782" s="18"/>
    </row>
    <row r="11783" spans="6:10" x14ac:dyDescent="0.25">
      <c r="F11783" s="18"/>
      <c r="G11783" s="18"/>
      <c r="H11783" s="252"/>
      <c r="I11783" s="18"/>
      <c r="J11783" s="18"/>
    </row>
    <row r="11784" spans="6:10" x14ac:dyDescent="0.25">
      <c r="F11784" s="18"/>
      <c r="G11784" s="18"/>
      <c r="H11784" s="252"/>
      <c r="I11784" s="18"/>
      <c r="J11784" s="18"/>
    </row>
    <row r="11785" spans="6:10" x14ac:dyDescent="0.25">
      <c r="F11785" s="18"/>
      <c r="G11785" s="18"/>
      <c r="H11785" s="252"/>
      <c r="I11785" s="18"/>
      <c r="J11785" s="18"/>
    </row>
    <row r="11786" spans="6:10" x14ac:dyDescent="0.25">
      <c r="F11786" s="18"/>
      <c r="G11786" s="18"/>
      <c r="H11786" s="252"/>
      <c r="I11786" s="18"/>
      <c r="J11786" s="18"/>
    </row>
    <row r="11787" spans="6:10" x14ac:dyDescent="0.25">
      <c r="F11787" s="18"/>
      <c r="G11787" s="18"/>
      <c r="H11787" s="252"/>
      <c r="I11787" s="18"/>
      <c r="J11787" s="18"/>
    </row>
    <row r="11788" spans="6:10" x14ac:dyDescent="0.25">
      <c r="F11788" s="18"/>
      <c r="G11788" s="18"/>
      <c r="H11788" s="252"/>
      <c r="I11788" s="18"/>
      <c r="J11788" s="18"/>
    </row>
    <row r="11789" spans="6:10" x14ac:dyDescent="0.25">
      <c r="F11789" s="18"/>
      <c r="G11789" s="18"/>
      <c r="H11789" s="252"/>
      <c r="I11789" s="18"/>
      <c r="J11789" s="18"/>
    </row>
    <row r="11790" spans="6:10" x14ac:dyDescent="0.25">
      <c r="F11790" s="18"/>
      <c r="G11790" s="18"/>
      <c r="H11790" s="252"/>
      <c r="I11790" s="18"/>
      <c r="J11790" s="18"/>
    </row>
    <row r="11791" spans="6:10" x14ac:dyDescent="0.25">
      <c r="F11791" s="18"/>
      <c r="G11791" s="18"/>
      <c r="H11791" s="252"/>
      <c r="I11791" s="18"/>
      <c r="J11791" s="18"/>
    </row>
    <row r="11792" spans="6:10" x14ac:dyDescent="0.25">
      <c r="F11792" s="18"/>
      <c r="G11792" s="18"/>
      <c r="H11792" s="252"/>
      <c r="I11792" s="18"/>
      <c r="J11792" s="18"/>
    </row>
    <row r="11793" spans="6:10" x14ac:dyDescent="0.25">
      <c r="F11793" s="18"/>
      <c r="G11793" s="18"/>
      <c r="H11793" s="252"/>
      <c r="I11793" s="18"/>
      <c r="J11793" s="18"/>
    </row>
    <row r="11794" spans="6:10" x14ac:dyDescent="0.25">
      <c r="F11794" s="18"/>
      <c r="G11794" s="18"/>
      <c r="H11794" s="252"/>
      <c r="I11794" s="18"/>
      <c r="J11794" s="18"/>
    </row>
    <row r="11795" spans="6:10" x14ac:dyDescent="0.25">
      <c r="F11795" s="18"/>
      <c r="G11795" s="18"/>
      <c r="H11795" s="252"/>
      <c r="I11795" s="18"/>
      <c r="J11795" s="18"/>
    </row>
    <row r="11796" spans="6:10" x14ac:dyDescent="0.25">
      <c r="F11796" s="18"/>
      <c r="G11796" s="18"/>
      <c r="H11796" s="252"/>
      <c r="I11796" s="18"/>
      <c r="J11796" s="18"/>
    </row>
    <row r="11797" spans="6:10" x14ac:dyDescent="0.25">
      <c r="F11797" s="18"/>
      <c r="G11797" s="18"/>
      <c r="H11797" s="252"/>
      <c r="I11797" s="18"/>
      <c r="J11797" s="18"/>
    </row>
    <row r="11798" spans="6:10" x14ac:dyDescent="0.25">
      <c r="F11798" s="18"/>
      <c r="G11798" s="18"/>
      <c r="H11798" s="252"/>
      <c r="I11798" s="18"/>
      <c r="J11798" s="18"/>
    </row>
    <row r="11799" spans="6:10" x14ac:dyDescent="0.25">
      <c r="F11799" s="18"/>
      <c r="G11799" s="18"/>
      <c r="H11799" s="252"/>
      <c r="I11799" s="18"/>
      <c r="J11799" s="18"/>
    </row>
    <row r="11800" spans="6:10" x14ac:dyDescent="0.25">
      <c r="F11800" s="18"/>
      <c r="G11800" s="18"/>
      <c r="H11800" s="252"/>
      <c r="I11800" s="18"/>
      <c r="J11800" s="18"/>
    </row>
    <row r="11801" spans="6:10" x14ac:dyDescent="0.25">
      <c r="F11801" s="18"/>
      <c r="G11801" s="18"/>
      <c r="H11801" s="252"/>
      <c r="I11801" s="18"/>
      <c r="J11801" s="18"/>
    </row>
    <row r="11802" spans="6:10" x14ac:dyDescent="0.25">
      <c r="F11802" s="18"/>
      <c r="G11802" s="18"/>
      <c r="H11802" s="252"/>
      <c r="I11802" s="18"/>
      <c r="J11802" s="18"/>
    </row>
    <row r="11803" spans="6:10" x14ac:dyDescent="0.25">
      <c r="F11803" s="18"/>
      <c r="G11803" s="18"/>
      <c r="H11803" s="252"/>
      <c r="I11803" s="18"/>
      <c r="J11803" s="18"/>
    </row>
    <row r="11804" spans="6:10" x14ac:dyDescent="0.25">
      <c r="F11804" s="18"/>
      <c r="G11804" s="18"/>
      <c r="H11804" s="252"/>
      <c r="I11804" s="18"/>
      <c r="J11804" s="18"/>
    </row>
    <row r="11805" spans="6:10" x14ac:dyDescent="0.25">
      <c r="F11805" s="18"/>
      <c r="G11805" s="18"/>
      <c r="H11805" s="252"/>
      <c r="I11805" s="18"/>
      <c r="J11805" s="18"/>
    </row>
    <row r="11806" spans="6:10" x14ac:dyDescent="0.25">
      <c r="F11806" s="18"/>
      <c r="G11806" s="18"/>
      <c r="H11806" s="252"/>
      <c r="I11806" s="18"/>
      <c r="J11806" s="18"/>
    </row>
    <row r="11807" spans="6:10" x14ac:dyDescent="0.25">
      <c r="F11807" s="18"/>
      <c r="G11807" s="18"/>
      <c r="H11807" s="252"/>
      <c r="I11807" s="18"/>
      <c r="J11807" s="18"/>
    </row>
    <row r="11808" spans="6:10" x14ac:dyDescent="0.25">
      <c r="F11808" s="18"/>
      <c r="G11808" s="18"/>
      <c r="H11808" s="252"/>
      <c r="I11808" s="18"/>
      <c r="J11808" s="18"/>
    </row>
    <row r="11809" spans="6:10" x14ac:dyDescent="0.25">
      <c r="F11809" s="18"/>
      <c r="G11809" s="18"/>
      <c r="H11809" s="252"/>
      <c r="I11809" s="18"/>
      <c r="J11809" s="18"/>
    </row>
    <row r="11810" spans="6:10" x14ac:dyDescent="0.25">
      <c r="F11810" s="18"/>
      <c r="G11810" s="18"/>
      <c r="H11810" s="252"/>
      <c r="I11810" s="18"/>
      <c r="J11810" s="18"/>
    </row>
    <row r="11811" spans="6:10" x14ac:dyDescent="0.25">
      <c r="F11811" s="18"/>
      <c r="G11811" s="18"/>
      <c r="H11811" s="252"/>
      <c r="I11811" s="18"/>
      <c r="J11811" s="18"/>
    </row>
    <row r="11812" spans="6:10" x14ac:dyDescent="0.25">
      <c r="F11812" s="18"/>
      <c r="G11812" s="18"/>
      <c r="H11812" s="252"/>
      <c r="I11812" s="18"/>
      <c r="J11812" s="18"/>
    </row>
    <row r="11813" spans="6:10" x14ac:dyDescent="0.25">
      <c r="F11813" s="18"/>
      <c r="G11813" s="18"/>
      <c r="H11813" s="252"/>
      <c r="I11813" s="18"/>
      <c r="J11813" s="18"/>
    </row>
    <row r="11814" spans="6:10" x14ac:dyDescent="0.25">
      <c r="F11814" s="18"/>
      <c r="G11814" s="18"/>
      <c r="H11814" s="252"/>
      <c r="I11814" s="18"/>
      <c r="J11814" s="18"/>
    </row>
    <row r="11815" spans="6:10" x14ac:dyDescent="0.25">
      <c r="F11815" s="18"/>
      <c r="G11815" s="18"/>
      <c r="H11815" s="252"/>
      <c r="I11815" s="18"/>
      <c r="J11815" s="18"/>
    </row>
    <row r="11816" spans="6:10" x14ac:dyDescent="0.25">
      <c r="F11816" s="18"/>
      <c r="G11816" s="18"/>
      <c r="H11816" s="252"/>
      <c r="I11816" s="18"/>
      <c r="J11816" s="18"/>
    </row>
    <row r="11817" spans="6:10" x14ac:dyDescent="0.25">
      <c r="F11817" s="18"/>
      <c r="G11817" s="18"/>
      <c r="H11817" s="252"/>
      <c r="I11817" s="18"/>
      <c r="J11817" s="18"/>
    </row>
    <row r="11818" spans="6:10" x14ac:dyDescent="0.25">
      <c r="F11818" s="18"/>
      <c r="G11818" s="18"/>
      <c r="H11818" s="252"/>
      <c r="I11818" s="18"/>
      <c r="J11818" s="18"/>
    </row>
    <row r="11819" spans="6:10" x14ac:dyDescent="0.25">
      <c r="F11819" s="18"/>
      <c r="G11819" s="18"/>
      <c r="H11819" s="252"/>
      <c r="I11819" s="18"/>
      <c r="J11819" s="18"/>
    </row>
    <row r="11820" spans="6:10" x14ac:dyDescent="0.25">
      <c r="F11820" s="18"/>
      <c r="G11820" s="18"/>
      <c r="H11820" s="252"/>
      <c r="I11820" s="18"/>
      <c r="J11820" s="18"/>
    </row>
    <row r="11821" spans="6:10" x14ac:dyDescent="0.25">
      <c r="F11821" s="18"/>
      <c r="G11821" s="18"/>
      <c r="H11821" s="252"/>
      <c r="I11821" s="18"/>
      <c r="J11821" s="18"/>
    </row>
    <row r="11822" spans="6:10" x14ac:dyDescent="0.25">
      <c r="F11822" s="18"/>
      <c r="G11822" s="18"/>
      <c r="H11822" s="252"/>
      <c r="I11822" s="18"/>
      <c r="J11822" s="18"/>
    </row>
    <row r="11823" spans="6:10" x14ac:dyDescent="0.25">
      <c r="F11823" s="18"/>
      <c r="G11823" s="18"/>
      <c r="H11823" s="252"/>
      <c r="I11823" s="18"/>
      <c r="J11823" s="18"/>
    </row>
    <row r="11824" spans="6:10" x14ac:dyDescent="0.25">
      <c r="F11824" s="18"/>
      <c r="G11824" s="18"/>
      <c r="H11824" s="252"/>
      <c r="I11824" s="18"/>
      <c r="J11824" s="18"/>
    </row>
    <row r="11825" spans="6:10" x14ac:dyDescent="0.25">
      <c r="F11825" s="18"/>
      <c r="G11825" s="18"/>
      <c r="H11825" s="252"/>
      <c r="I11825" s="18"/>
      <c r="J11825" s="18"/>
    </row>
    <row r="11826" spans="6:10" x14ac:dyDescent="0.25">
      <c r="F11826" s="18"/>
      <c r="G11826" s="18"/>
      <c r="H11826" s="252"/>
      <c r="I11826" s="18"/>
      <c r="J11826" s="18"/>
    </row>
    <row r="11827" spans="6:10" x14ac:dyDescent="0.25">
      <c r="F11827" s="18"/>
      <c r="G11827" s="18"/>
      <c r="H11827" s="252"/>
      <c r="I11827" s="18"/>
      <c r="J11827" s="18"/>
    </row>
    <row r="11828" spans="6:10" x14ac:dyDescent="0.25">
      <c r="F11828" s="18"/>
      <c r="G11828" s="18"/>
      <c r="H11828" s="252"/>
      <c r="I11828" s="18"/>
      <c r="J11828" s="18"/>
    </row>
    <row r="11829" spans="6:10" x14ac:dyDescent="0.25">
      <c r="F11829" s="18"/>
      <c r="G11829" s="18"/>
      <c r="H11829" s="252"/>
      <c r="I11829" s="18"/>
      <c r="J11829" s="18"/>
    </row>
    <row r="11830" spans="6:10" x14ac:dyDescent="0.25">
      <c r="F11830" s="18"/>
      <c r="G11830" s="18"/>
      <c r="H11830" s="252"/>
      <c r="I11830" s="18"/>
      <c r="J11830" s="18"/>
    </row>
    <row r="11831" spans="6:10" x14ac:dyDescent="0.25">
      <c r="F11831" s="18"/>
      <c r="G11831" s="18"/>
      <c r="H11831" s="252"/>
      <c r="I11831" s="18"/>
      <c r="J11831" s="18"/>
    </row>
    <row r="11832" spans="6:10" x14ac:dyDescent="0.25">
      <c r="F11832" s="18"/>
      <c r="G11832" s="18"/>
      <c r="H11832" s="252"/>
      <c r="I11832" s="18"/>
      <c r="J11832" s="18"/>
    </row>
    <row r="11833" spans="6:10" x14ac:dyDescent="0.25">
      <c r="F11833" s="18"/>
      <c r="G11833" s="18"/>
      <c r="H11833" s="252"/>
      <c r="I11833" s="18"/>
      <c r="J11833" s="18"/>
    </row>
    <row r="11834" spans="6:10" x14ac:dyDescent="0.25">
      <c r="F11834" s="18"/>
      <c r="G11834" s="18"/>
      <c r="H11834" s="252"/>
      <c r="I11834" s="18"/>
      <c r="J11834" s="18"/>
    </row>
    <row r="11835" spans="6:10" x14ac:dyDescent="0.25">
      <c r="F11835" s="18"/>
      <c r="G11835" s="18"/>
      <c r="H11835" s="252"/>
      <c r="I11835" s="18"/>
      <c r="J11835" s="18"/>
    </row>
    <row r="11836" spans="6:10" x14ac:dyDescent="0.25">
      <c r="F11836" s="18"/>
      <c r="G11836" s="18"/>
      <c r="H11836" s="252"/>
      <c r="I11836" s="18"/>
      <c r="J11836" s="18"/>
    </row>
    <row r="11837" spans="6:10" x14ac:dyDescent="0.25">
      <c r="F11837" s="18"/>
      <c r="G11837" s="18"/>
      <c r="H11837" s="252"/>
      <c r="I11837" s="18"/>
      <c r="J11837" s="18"/>
    </row>
    <row r="11838" spans="6:10" x14ac:dyDescent="0.25">
      <c r="F11838" s="18"/>
      <c r="G11838" s="18"/>
      <c r="H11838" s="252"/>
      <c r="I11838" s="18"/>
      <c r="J11838" s="18"/>
    </row>
    <row r="11839" spans="6:10" x14ac:dyDescent="0.25">
      <c r="F11839" s="18"/>
      <c r="G11839" s="18"/>
      <c r="H11839" s="252"/>
      <c r="I11839" s="18"/>
      <c r="J11839" s="18"/>
    </row>
    <row r="11840" spans="6:10" x14ac:dyDescent="0.25">
      <c r="F11840" s="18"/>
      <c r="G11840" s="18"/>
      <c r="H11840" s="252"/>
      <c r="I11840" s="18"/>
      <c r="J11840" s="18"/>
    </row>
    <row r="11841" spans="6:10" x14ac:dyDescent="0.25">
      <c r="F11841" s="18"/>
      <c r="G11841" s="18"/>
      <c r="H11841" s="252"/>
      <c r="I11841" s="18"/>
      <c r="J11841" s="18"/>
    </row>
    <row r="11842" spans="6:10" x14ac:dyDescent="0.25">
      <c r="F11842" s="18"/>
      <c r="G11842" s="18"/>
      <c r="H11842" s="252"/>
      <c r="I11842" s="18"/>
      <c r="J11842" s="18"/>
    </row>
    <row r="11843" spans="6:10" x14ac:dyDescent="0.25">
      <c r="F11843" s="18"/>
      <c r="G11843" s="18"/>
      <c r="H11843" s="252"/>
      <c r="I11843" s="18"/>
      <c r="J11843" s="18"/>
    </row>
    <row r="11844" spans="6:10" x14ac:dyDescent="0.25">
      <c r="F11844" s="18"/>
      <c r="G11844" s="18"/>
      <c r="H11844" s="252"/>
      <c r="I11844" s="18"/>
      <c r="J11844" s="18"/>
    </row>
    <row r="11845" spans="6:10" x14ac:dyDescent="0.25">
      <c r="F11845" s="18"/>
      <c r="G11845" s="18"/>
      <c r="H11845" s="252"/>
      <c r="I11845" s="18"/>
      <c r="J11845" s="18"/>
    </row>
    <row r="11846" spans="6:10" x14ac:dyDescent="0.25">
      <c r="F11846" s="18"/>
      <c r="G11846" s="18"/>
      <c r="H11846" s="252"/>
      <c r="I11846" s="18"/>
      <c r="J11846" s="18"/>
    </row>
    <row r="11847" spans="6:10" x14ac:dyDescent="0.25">
      <c r="F11847" s="18"/>
      <c r="G11847" s="18"/>
      <c r="H11847" s="252"/>
      <c r="I11847" s="18"/>
      <c r="J11847" s="18"/>
    </row>
    <row r="11848" spans="6:10" x14ac:dyDescent="0.25">
      <c r="F11848" s="18"/>
      <c r="G11848" s="18"/>
      <c r="H11848" s="252"/>
      <c r="I11848" s="18"/>
      <c r="J11848" s="18"/>
    </row>
    <row r="11849" spans="6:10" x14ac:dyDescent="0.25">
      <c r="F11849" s="18"/>
      <c r="G11849" s="18"/>
      <c r="H11849" s="252"/>
      <c r="I11849" s="18"/>
      <c r="J11849" s="18"/>
    </row>
    <row r="11850" spans="6:10" x14ac:dyDescent="0.25">
      <c r="F11850" s="18"/>
      <c r="G11850" s="18"/>
      <c r="H11850" s="252"/>
      <c r="I11850" s="18"/>
      <c r="J11850" s="18"/>
    </row>
    <row r="11851" spans="6:10" x14ac:dyDescent="0.25">
      <c r="F11851" s="18"/>
      <c r="G11851" s="18"/>
      <c r="H11851" s="252"/>
      <c r="I11851" s="18"/>
      <c r="J11851" s="18"/>
    </row>
    <row r="11852" spans="6:10" x14ac:dyDescent="0.25">
      <c r="F11852" s="18"/>
      <c r="G11852" s="18"/>
      <c r="H11852" s="252"/>
      <c r="I11852" s="18"/>
      <c r="J11852" s="18"/>
    </row>
    <row r="11853" spans="6:10" x14ac:dyDescent="0.25">
      <c r="F11853" s="18"/>
      <c r="G11853" s="18"/>
      <c r="H11853" s="252"/>
      <c r="I11853" s="18"/>
      <c r="J11853" s="18"/>
    </row>
    <row r="11854" spans="6:10" x14ac:dyDescent="0.25">
      <c r="F11854" s="18"/>
      <c r="G11854" s="18"/>
      <c r="H11854" s="252"/>
      <c r="I11854" s="18"/>
      <c r="J11854" s="18"/>
    </row>
    <row r="11855" spans="6:10" x14ac:dyDescent="0.25">
      <c r="F11855" s="18"/>
      <c r="G11855" s="18"/>
      <c r="H11855" s="252"/>
      <c r="I11855" s="18"/>
      <c r="J11855" s="18"/>
    </row>
    <row r="11856" spans="6:10" x14ac:dyDescent="0.25">
      <c r="F11856" s="18"/>
      <c r="G11856" s="18"/>
      <c r="H11856" s="252"/>
      <c r="I11856" s="18"/>
      <c r="J11856" s="18"/>
    </row>
    <row r="11857" spans="6:10" x14ac:dyDescent="0.25">
      <c r="F11857" s="18"/>
      <c r="G11857" s="18"/>
      <c r="H11857" s="252"/>
      <c r="I11857" s="18"/>
      <c r="J11857" s="18"/>
    </row>
    <row r="11858" spans="6:10" x14ac:dyDescent="0.25">
      <c r="F11858" s="18"/>
      <c r="G11858" s="18"/>
      <c r="H11858" s="252"/>
      <c r="I11858" s="18"/>
      <c r="J11858" s="18"/>
    </row>
    <row r="11859" spans="6:10" x14ac:dyDescent="0.25">
      <c r="F11859" s="18"/>
      <c r="G11859" s="18"/>
      <c r="H11859" s="252"/>
      <c r="I11859" s="18"/>
      <c r="J11859" s="18"/>
    </row>
    <row r="11860" spans="6:10" x14ac:dyDescent="0.25">
      <c r="F11860" s="18"/>
      <c r="G11860" s="18"/>
      <c r="H11860" s="252"/>
      <c r="I11860" s="18"/>
      <c r="J11860" s="18"/>
    </row>
    <row r="11861" spans="6:10" x14ac:dyDescent="0.25">
      <c r="F11861" s="18"/>
      <c r="G11861" s="18"/>
      <c r="H11861" s="252"/>
      <c r="I11861" s="18"/>
      <c r="J11861" s="18"/>
    </row>
    <row r="11862" spans="6:10" x14ac:dyDescent="0.25">
      <c r="F11862" s="18"/>
      <c r="G11862" s="18"/>
      <c r="H11862" s="252"/>
      <c r="I11862" s="18"/>
      <c r="J11862" s="18"/>
    </row>
    <row r="11863" spans="6:10" x14ac:dyDescent="0.25">
      <c r="F11863" s="18"/>
      <c r="G11863" s="18"/>
      <c r="H11863" s="252"/>
      <c r="I11863" s="18"/>
      <c r="J11863" s="18"/>
    </row>
    <row r="11864" spans="6:10" x14ac:dyDescent="0.25">
      <c r="F11864" s="18"/>
      <c r="G11864" s="18"/>
      <c r="H11864" s="252"/>
      <c r="I11864" s="18"/>
      <c r="J11864" s="18"/>
    </row>
    <row r="11865" spans="6:10" x14ac:dyDescent="0.25">
      <c r="F11865" s="18"/>
      <c r="G11865" s="18"/>
      <c r="H11865" s="252"/>
      <c r="I11865" s="18"/>
      <c r="J11865" s="18"/>
    </row>
    <row r="11866" spans="6:10" x14ac:dyDescent="0.25">
      <c r="F11866" s="18"/>
      <c r="G11866" s="18"/>
      <c r="H11866" s="252"/>
      <c r="I11866" s="18"/>
      <c r="J11866" s="18"/>
    </row>
    <row r="11867" spans="6:10" x14ac:dyDescent="0.25">
      <c r="F11867" s="18"/>
      <c r="G11867" s="18"/>
      <c r="H11867" s="252"/>
      <c r="I11867" s="18"/>
      <c r="J11867" s="18"/>
    </row>
    <row r="11868" spans="6:10" x14ac:dyDescent="0.25">
      <c r="F11868" s="18"/>
      <c r="G11868" s="18"/>
      <c r="H11868" s="252"/>
      <c r="I11868" s="18"/>
      <c r="J11868" s="18"/>
    </row>
    <row r="11869" spans="6:10" x14ac:dyDescent="0.25">
      <c r="F11869" s="18"/>
      <c r="G11869" s="18"/>
      <c r="H11869" s="252"/>
      <c r="I11869" s="18"/>
      <c r="J11869" s="18"/>
    </row>
    <row r="11870" spans="6:10" x14ac:dyDescent="0.25">
      <c r="F11870" s="18"/>
      <c r="G11870" s="18"/>
      <c r="H11870" s="252"/>
      <c r="I11870" s="18"/>
      <c r="J11870" s="18"/>
    </row>
    <row r="11871" spans="6:10" x14ac:dyDescent="0.25">
      <c r="F11871" s="18"/>
      <c r="G11871" s="18"/>
      <c r="H11871" s="252"/>
      <c r="I11871" s="18"/>
      <c r="J11871" s="18"/>
    </row>
    <row r="11872" spans="6:10" x14ac:dyDescent="0.25">
      <c r="F11872" s="18"/>
      <c r="G11872" s="18"/>
      <c r="H11872" s="252"/>
      <c r="I11872" s="18"/>
      <c r="J11872" s="18"/>
    </row>
    <row r="11873" spans="6:10" x14ac:dyDescent="0.25">
      <c r="F11873" s="18"/>
      <c r="G11873" s="18"/>
      <c r="H11873" s="252"/>
      <c r="I11873" s="18"/>
      <c r="J11873" s="18"/>
    </row>
    <row r="11874" spans="6:10" x14ac:dyDescent="0.25">
      <c r="F11874" s="18"/>
      <c r="G11874" s="18"/>
      <c r="H11874" s="252"/>
      <c r="I11874" s="18"/>
      <c r="J11874" s="18"/>
    </row>
    <row r="11875" spans="6:10" x14ac:dyDescent="0.25">
      <c r="F11875" s="18"/>
      <c r="G11875" s="18"/>
      <c r="H11875" s="252"/>
      <c r="I11875" s="18"/>
      <c r="J11875" s="18"/>
    </row>
    <row r="11876" spans="6:10" x14ac:dyDescent="0.25">
      <c r="F11876" s="18"/>
      <c r="G11876" s="18"/>
      <c r="H11876" s="252"/>
      <c r="I11876" s="18"/>
      <c r="J11876" s="18"/>
    </row>
    <row r="11877" spans="6:10" x14ac:dyDescent="0.25">
      <c r="F11877" s="18"/>
      <c r="G11877" s="18"/>
      <c r="H11877" s="252"/>
      <c r="I11877" s="18"/>
      <c r="J11877" s="18"/>
    </row>
    <row r="11878" spans="6:10" x14ac:dyDescent="0.25">
      <c r="F11878" s="18"/>
      <c r="G11878" s="18"/>
      <c r="H11878" s="252"/>
      <c r="I11878" s="18"/>
      <c r="J11878" s="18"/>
    </row>
    <row r="11879" spans="6:10" x14ac:dyDescent="0.25">
      <c r="F11879" s="18"/>
      <c r="G11879" s="18"/>
      <c r="H11879" s="252"/>
      <c r="I11879" s="18"/>
      <c r="J11879" s="18"/>
    </row>
    <row r="11880" spans="6:10" x14ac:dyDescent="0.25">
      <c r="F11880" s="18"/>
      <c r="G11880" s="18"/>
      <c r="H11880" s="252"/>
      <c r="I11880" s="18"/>
      <c r="J11880" s="18"/>
    </row>
    <row r="11881" spans="6:10" x14ac:dyDescent="0.25">
      <c r="F11881" s="18"/>
      <c r="G11881" s="18"/>
      <c r="H11881" s="252"/>
      <c r="I11881" s="18"/>
      <c r="J11881" s="18"/>
    </row>
    <row r="11882" spans="6:10" x14ac:dyDescent="0.25">
      <c r="F11882" s="18"/>
      <c r="G11882" s="18"/>
      <c r="H11882" s="252"/>
      <c r="I11882" s="18"/>
      <c r="J11882" s="18"/>
    </row>
    <row r="11883" spans="6:10" x14ac:dyDescent="0.25">
      <c r="F11883" s="18"/>
      <c r="G11883" s="18"/>
      <c r="H11883" s="252"/>
      <c r="I11883" s="18"/>
      <c r="J11883" s="18"/>
    </row>
    <row r="11884" spans="6:10" x14ac:dyDescent="0.25">
      <c r="F11884" s="18"/>
      <c r="G11884" s="18"/>
      <c r="H11884" s="252"/>
      <c r="I11884" s="18"/>
      <c r="J11884" s="18"/>
    </row>
    <row r="11885" spans="6:10" x14ac:dyDescent="0.25">
      <c r="F11885" s="18"/>
      <c r="G11885" s="18"/>
      <c r="H11885" s="252"/>
      <c r="I11885" s="18"/>
      <c r="J11885" s="18"/>
    </row>
    <row r="11886" spans="6:10" x14ac:dyDescent="0.25">
      <c r="F11886" s="18"/>
      <c r="G11886" s="18"/>
      <c r="H11886" s="252"/>
      <c r="I11886" s="18"/>
      <c r="J11886" s="18"/>
    </row>
    <row r="11887" spans="6:10" x14ac:dyDescent="0.25">
      <c r="F11887" s="18"/>
      <c r="G11887" s="18"/>
      <c r="H11887" s="252"/>
      <c r="I11887" s="18"/>
      <c r="J11887" s="18"/>
    </row>
    <row r="11888" spans="6:10" x14ac:dyDescent="0.25">
      <c r="F11888" s="18"/>
      <c r="G11888" s="18"/>
      <c r="H11888" s="252"/>
      <c r="I11888" s="18"/>
      <c r="J11888" s="18"/>
    </row>
    <row r="11889" spans="6:10" x14ac:dyDescent="0.25">
      <c r="F11889" s="18"/>
      <c r="G11889" s="18"/>
      <c r="H11889" s="252"/>
      <c r="I11889" s="18"/>
      <c r="J11889" s="18"/>
    </row>
    <row r="11890" spans="6:10" x14ac:dyDescent="0.25">
      <c r="F11890" s="18"/>
      <c r="G11890" s="18"/>
      <c r="H11890" s="252"/>
      <c r="I11890" s="18"/>
      <c r="J11890" s="18"/>
    </row>
    <row r="11891" spans="6:10" x14ac:dyDescent="0.25">
      <c r="F11891" s="18"/>
      <c r="G11891" s="18"/>
      <c r="H11891" s="252"/>
      <c r="I11891" s="18"/>
      <c r="J11891" s="18"/>
    </row>
    <row r="11892" spans="6:10" x14ac:dyDescent="0.25">
      <c r="F11892" s="18"/>
      <c r="G11892" s="18"/>
      <c r="H11892" s="252"/>
      <c r="I11892" s="18"/>
      <c r="J11892" s="18"/>
    </row>
    <row r="11893" spans="6:10" x14ac:dyDescent="0.25">
      <c r="F11893" s="18"/>
      <c r="G11893" s="18"/>
      <c r="H11893" s="252"/>
      <c r="I11893" s="18"/>
      <c r="J11893" s="18"/>
    </row>
    <row r="11894" spans="6:10" x14ac:dyDescent="0.25">
      <c r="F11894" s="18"/>
      <c r="G11894" s="18"/>
      <c r="H11894" s="252"/>
      <c r="I11894" s="18"/>
      <c r="J11894" s="18"/>
    </row>
    <row r="11895" spans="6:10" x14ac:dyDescent="0.25">
      <c r="F11895" s="18"/>
      <c r="G11895" s="18"/>
      <c r="H11895" s="252"/>
      <c r="I11895" s="18"/>
      <c r="J11895" s="18"/>
    </row>
    <row r="11896" spans="6:10" x14ac:dyDescent="0.25">
      <c r="F11896" s="18"/>
      <c r="G11896" s="18"/>
      <c r="H11896" s="252"/>
      <c r="I11896" s="18"/>
      <c r="J11896" s="18"/>
    </row>
    <row r="11897" spans="6:10" x14ac:dyDescent="0.25">
      <c r="F11897" s="18"/>
      <c r="G11897" s="18"/>
      <c r="H11897" s="252"/>
      <c r="I11897" s="18"/>
      <c r="J11897" s="18"/>
    </row>
    <row r="11898" spans="6:10" x14ac:dyDescent="0.25">
      <c r="F11898" s="18"/>
      <c r="G11898" s="18"/>
      <c r="H11898" s="252"/>
      <c r="I11898" s="18"/>
      <c r="J11898" s="18"/>
    </row>
    <row r="11899" spans="6:10" x14ac:dyDescent="0.25">
      <c r="F11899" s="18"/>
      <c r="G11899" s="18"/>
      <c r="H11899" s="252"/>
      <c r="I11899" s="18"/>
      <c r="J11899" s="18"/>
    </row>
    <row r="11900" spans="6:10" x14ac:dyDescent="0.25">
      <c r="F11900" s="18"/>
      <c r="G11900" s="18"/>
      <c r="H11900" s="252"/>
      <c r="I11900" s="18"/>
      <c r="J11900" s="18"/>
    </row>
    <row r="11901" spans="6:10" x14ac:dyDescent="0.25">
      <c r="F11901" s="18"/>
      <c r="G11901" s="18"/>
      <c r="H11901" s="252"/>
      <c r="I11901" s="18"/>
      <c r="J11901" s="18"/>
    </row>
    <row r="11902" spans="6:10" x14ac:dyDescent="0.25">
      <c r="F11902" s="18"/>
      <c r="G11902" s="18"/>
      <c r="H11902" s="252"/>
      <c r="I11902" s="18"/>
      <c r="J11902" s="18"/>
    </row>
    <row r="11903" spans="6:10" x14ac:dyDescent="0.25">
      <c r="F11903" s="18"/>
      <c r="G11903" s="18"/>
      <c r="H11903" s="252"/>
      <c r="I11903" s="18"/>
      <c r="J11903" s="18"/>
    </row>
    <row r="11904" spans="6:10" x14ac:dyDescent="0.25">
      <c r="F11904" s="18"/>
      <c r="G11904" s="18"/>
      <c r="H11904" s="252"/>
      <c r="I11904" s="18"/>
      <c r="J11904" s="18"/>
    </row>
    <row r="11905" spans="6:10" x14ac:dyDescent="0.25">
      <c r="F11905" s="18"/>
      <c r="G11905" s="18"/>
      <c r="H11905" s="252"/>
      <c r="I11905" s="18"/>
      <c r="J11905" s="18"/>
    </row>
    <row r="11906" spans="6:10" x14ac:dyDescent="0.25">
      <c r="F11906" s="18"/>
      <c r="G11906" s="18"/>
      <c r="H11906" s="252"/>
      <c r="I11906" s="18"/>
      <c r="J11906" s="18"/>
    </row>
    <row r="11907" spans="6:10" x14ac:dyDescent="0.25">
      <c r="F11907" s="18"/>
      <c r="G11907" s="18"/>
      <c r="H11907" s="252"/>
      <c r="I11907" s="18"/>
      <c r="J11907" s="18"/>
    </row>
    <row r="11908" spans="6:10" x14ac:dyDescent="0.25">
      <c r="F11908" s="18"/>
      <c r="G11908" s="18"/>
      <c r="H11908" s="252"/>
      <c r="I11908" s="18"/>
      <c r="J11908" s="18"/>
    </row>
    <row r="11909" spans="6:10" x14ac:dyDescent="0.25">
      <c r="F11909" s="18"/>
      <c r="G11909" s="18"/>
      <c r="H11909" s="252"/>
      <c r="I11909" s="18"/>
      <c r="J11909" s="18"/>
    </row>
    <row r="11910" spans="6:10" x14ac:dyDescent="0.25">
      <c r="F11910" s="18"/>
      <c r="G11910" s="18"/>
      <c r="H11910" s="252"/>
      <c r="I11910" s="18"/>
      <c r="J11910" s="18"/>
    </row>
    <row r="11911" spans="6:10" x14ac:dyDescent="0.25">
      <c r="F11911" s="18"/>
      <c r="G11911" s="18"/>
      <c r="H11911" s="252"/>
      <c r="I11911" s="18"/>
      <c r="J11911" s="18"/>
    </row>
    <row r="11912" spans="6:10" x14ac:dyDescent="0.25">
      <c r="F11912" s="18"/>
      <c r="G11912" s="18"/>
      <c r="H11912" s="252"/>
      <c r="I11912" s="18"/>
      <c r="J11912" s="18"/>
    </row>
    <row r="11913" spans="6:10" x14ac:dyDescent="0.25">
      <c r="F11913" s="18"/>
      <c r="G11913" s="18"/>
      <c r="H11913" s="252"/>
      <c r="I11913" s="18"/>
      <c r="J11913" s="18"/>
    </row>
    <row r="11914" spans="6:10" x14ac:dyDescent="0.25">
      <c r="F11914" s="18"/>
      <c r="G11914" s="18"/>
      <c r="H11914" s="252"/>
      <c r="I11914" s="18"/>
      <c r="J11914" s="18"/>
    </row>
    <row r="11915" spans="6:10" x14ac:dyDescent="0.25">
      <c r="F11915" s="18"/>
      <c r="G11915" s="18"/>
      <c r="H11915" s="252"/>
      <c r="I11915" s="18"/>
      <c r="J11915" s="18"/>
    </row>
    <row r="11916" spans="6:10" x14ac:dyDescent="0.25">
      <c r="F11916" s="18"/>
      <c r="G11916" s="18"/>
      <c r="H11916" s="252"/>
      <c r="I11916" s="18"/>
      <c r="J11916" s="18"/>
    </row>
    <row r="11917" spans="6:10" x14ac:dyDescent="0.25">
      <c r="F11917" s="18"/>
      <c r="G11917" s="18"/>
      <c r="H11917" s="252"/>
      <c r="I11917" s="18"/>
      <c r="J11917" s="18"/>
    </row>
    <row r="11918" spans="6:10" x14ac:dyDescent="0.25">
      <c r="F11918" s="18"/>
      <c r="G11918" s="18"/>
      <c r="H11918" s="252"/>
      <c r="I11918" s="18"/>
      <c r="J11918" s="18"/>
    </row>
    <row r="11919" spans="6:10" x14ac:dyDescent="0.25">
      <c r="F11919" s="18"/>
      <c r="G11919" s="18"/>
      <c r="H11919" s="252"/>
      <c r="I11919" s="18"/>
      <c r="J11919" s="18"/>
    </row>
    <row r="11920" spans="6:10" x14ac:dyDescent="0.25">
      <c r="F11920" s="18"/>
      <c r="G11920" s="18"/>
      <c r="H11920" s="252"/>
      <c r="I11920" s="18"/>
      <c r="J11920" s="18"/>
    </row>
    <row r="11921" spans="6:10" x14ac:dyDescent="0.25">
      <c r="F11921" s="18"/>
      <c r="G11921" s="18"/>
      <c r="H11921" s="252"/>
      <c r="I11921" s="18"/>
      <c r="J11921" s="18"/>
    </row>
    <row r="11922" spans="6:10" x14ac:dyDescent="0.25">
      <c r="F11922" s="18"/>
      <c r="G11922" s="18"/>
      <c r="H11922" s="252"/>
      <c r="I11922" s="18"/>
      <c r="J11922" s="18"/>
    </row>
    <row r="11923" spans="6:10" x14ac:dyDescent="0.25">
      <c r="F11923" s="18"/>
      <c r="G11923" s="18"/>
      <c r="H11923" s="252"/>
      <c r="I11923" s="18"/>
      <c r="J11923" s="18"/>
    </row>
    <row r="11924" spans="6:10" x14ac:dyDescent="0.25">
      <c r="F11924" s="18"/>
      <c r="G11924" s="18"/>
      <c r="H11924" s="252"/>
      <c r="I11924" s="18"/>
      <c r="J11924" s="18"/>
    </row>
    <row r="11925" spans="6:10" x14ac:dyDescent="0.25">
      <c r="F11925" s="18"/>
      <c r="G11925" s="18"/>
      <c r="H11925" s="252"/>
      <c r="I11925" s="18"/>
      <c r="J11925" s="18"/>
    </row>
    <row r="11926" spans="6:10" x14ac:dyDescent="0.25">
      <c r="F11926" s="18"/>
      <c r="G11926" s="18"/>
      <c r="H11926" s="252"/>
      <c r="I11926" s="18"/>
      <c r="J11926" s="18"/>
    </row>
    <row r="11927" spans="6:10" x14ac:dyDescent="0.25">
      <c r="F11927" s="18"/>
      <c r="G11927" s="18"/>
      <c r="H11927" s="252"/>
      <c r="I11927" s="18"/>
      <c r="J11927" s="18"/>
    </row>
    <row r="11928" spans="6:10" x14ac:dyDescent="0.25">
      <c r="F11928" s="18"/>
      <c r="G11928" s="18"/>
      <c r="H11928" s="252"/>
      <c r="I11928" s="18"/>
      <c r="J11928" s="18"/>
    </row>
    <row r="11929" spans="6:10" x14ac:dyDescent="0.25">
      <c r="F11929" s="18"/>
      <c r="G11929" s="18"/>
      <c r="H11929" s="252"/>
      <c r="I11929" s="18"/>
      <c r="J11929" s="18"/>
    </row>
    <row r="11930" spans="6:10" x14ac:dyDescent="0.25">
      <c r="F11930" s="18"/>
      <c r="G11930" s="18"/>
      <c r="H11930" s="252"/>
      <c r="I11930" s="18"/>
      <c r="J11930" s="18"/>
    </row>
    <row r="11931" spans="6:10" x14ac:dyDescent="0.25">
      <c r="F11931" s="18"/>
      <c r="G11931" s="18"/>
      <c r="H11931" s="252"/>
      <c r="I11931" s="18"/>
      <c r="J11931" s="18"/>
    </row>
    <row r="11932" spans="6:10" x14ac:dyDescent="0.25">
      <c r="F11932" s="18"/>
      <c r="G11932" s="18"/>
      <c r="H11932" s="252"/>
      <c r="I11932" s="18"/>
      <c r="J11932" s="18"/>
    </row>
    <row r="11933" spans="6:10" x14ac:dyDescent="0.25">
      <c r="F11933" s="18"/>
      <c r="G11933" s="18"/>
      <c r="H11933" s="252"/>
      <c r="I11933" s="18"/>
      <c r="J11933" s="18"/>
    </row>
    <row r="11934" spans="6:10" x14ac:dyDescent="0.25">
      <c r="F11934" s="18"/>
      <c r="G11934" s="18"/>
      <c r="H11934" s="252"/>
      <c r="I11934" s="18"/>
      <c r="J11934" s="18"/>
    </row>
    <row r="11935" spans="6:10" x14ac:dyDescent="0.25">
      <c r="F11935" s="18"/>
      <c r="G11935" s="18"/>
      <c r="H11935" s="252"/>
      <c r="I11935" s="18"/>
      <c r="J11935" s="18"/>
    </row>
    <row r="11936" spans="6:10" x14ac:dyDescent="0.25">
      <c r="F11936" s="18"/>
      <c r="G11936" s="18"/>
      <c r="H11936" s="252"/>
      <c r="I11936" s="18"/>
      <c r="J11936" s="18"/>
    </row>
    <row r="11937" spans="6:10" x14ac:dyDescent="0.25">
      <c r="F11937" s="18"/>
      <c r="G11937" s="18"/>
      <c r="H11937" s="252"/>
      <c r="I11937" s="18"/>
      <c r="J11937" s="18"/>
    </row>
    <row r="11938" spans="6:10" x14ac:dyDescent="0.25">
      <c r="F11938" s="18"/>
      <c r="G11938" s="18"/>
      <c r="H11938" s="252"/>
      <c r="I11938" s="18"/>
      <c r="J11938" s="18"/>
    </row>
    <row r="11939" spans="6:10" x14ac:dyDescent="0.25">
      <c r="F11939" s="18"/>
      <c r="G11939" s="18"/>
      <c r="H11939" s="252"/>
      <c r="I11939" s="18"/>
      <c r="J11939" s="18"/>
    </row>
    <row r="11940" spans="6:10" x14ac:dyDescent="0.25">
      <c r="F11940" s="18"/>
      <c r="G11940" s="18"/>
      <c r="H11940" s="252"/>
      <c r="I11940" s="18"/>
      <c r="J11940" s="18"/>
    </row>
    <row r="11941" spans="6:10" x14ac:dyDescent="0.25">
      <c r="F11941" s="18"/>
      <c r="G11941" s="18"/>
      <c r="H11941" s="252"/>
      <c r="I11941" s="18"/>
      <c r="J11941" s="18"/>
    </row>
    <row r="11942" spans="6:10" x14ac:dyDescent="0.25">
      <c r="F11942" s="18"/>
      <c r="G11942" s="18"/>
      <c r="H11942" s="252"/>
      <c r="I11942" s="18"/>
      <c r="J11942" s="18"/>
    </row>
    <row r="11943" spans="6:10" x14ac:dyDescent="0.25">
      <c r="F11943" s="18"/>
      <c r="G11943" s="18"/>
      <c r="H11943" s="252"/>
      <c r="I11943" s="18"/>
      <c r="J11943" s="18"/>
    </row>
    <row r="11944" spans="6:10" x14ac:dyDescent="0.25">
      <c r="F11944" s="18"/>
      <c r="G11944" s="18"/>
      <c r="H11944" s="252"/>
      <c r="I11944" s="18"/>
      <c r="J11944" s="18"/>
    </row>
    <row r="11945" spans="6:10" x14ac:dyDescent="0.25">
      <c r="F11945" s="18"/>
      <c r="G11945" s="18"/>
      <c r="H11945" s="252"/>
      <c r="I11945" s="18"/>
      <c r="J11945" s="18"/>
    </row>
    <row r="11946" spans="6:10" x14ac:dyDescent="0.25">
      <c r="F11946" s="18"/>
      <c r="G11946" s="18"/>
      <c r="H11946" s="252"/>
      <c r="I11946" s="18"/>
      <c r="J11946" s="18"/>
    </row>
    <row r="11947" spans="6:10" x14ac:dyDescent="0.25">
      <c r="F11947" s="18"/>
      <c r="G11947" s="18"/>
      <c r="H11947" s="252"/>
      <c r="I11947" s="18"/>
      <c r="J11947" s="18"/>
    </row>
    <row r="11948" spans="6:10" x14ac:dyDescent="0.25">
      <c r="F11948" s="18"/>
      <c r="G11948" s="18"/>
      <c r="H11948" s="252"/>
      <c r="I11948" s="18"/>
      <c r="J11948" s="18"/>
    </row>
    <row r="11949" spans="6:10" x14ac:dyDescent="0.25">
      <c r="F11949" s="18"/>
      <c r="G11949" s="18"/>
      <c r="H11949" s="252"/>
      <c r="I11949" s="18"/>
      <c r="J11949" s="18"/>
    </row>
    <row r="11950" spans="6:10" x14ac:dyDescent="0.25">
      <c r="F11950" s="18"/>
      <c r="G11950" s="18"/>
      <c r="H11950" s="252"/>
      <c r="I11950" s="18"/>
      <c r="J11950" s="18"/>
    </row>
    <row r="11951" spans="6:10" x14ac:dyDescent="0.25">
      <c r="F11951" s="18"/>
      <c r="G11951" s="18"/>
      <c r="H11951" s="252"/>
      <c r="I11951" s="18"/>
      <c r="J11951" s="18"/>
    </row>
    <row r="11952" spans="6:10" x14ac:dyDescent="0.25">
      <c r="F11952" s="18"/>
      <c r="G11952" s="18"/>
      <c r="H11952" s="252"/>
      <c r="I11952" s="18"/>
      <c r="J11952" s="18"/>
    </row>
    <row r="11953" spans="6:10" x14ac:dyDescent="0.25">
      <c r="F11953" s="18"/>
      <c r="G11953" s="18"/>
      <c r="H11953" s="252"/>
      <c r="I11953" s="18"/>
      <c r="J11953" s="18"/>
    </row>
    <row r="11954" spans="6:10" x14ac:dyDescent="0.25">
      <c r="F11954" s="18"/>
      <c r="G11954" s="18"/>
      <c r="H11954" s="252"/>
      <c r="I11954" s="18"/>
      <c r="J11954" s="18"/>
    </row>
    <row r="11955" spans="6:10" x14ac:dyDescent="0.25">
      <c r="F11955" s="18"/>
      <c r="G11955" s="18"/>
      <c r="H11955" s="252"/>
      <c r="I11955" s="18"/>
      <c r="J11955" s="18"/>
    </row>
    <row r="11956" spans="6:10" x14ac:dyDescent="0.25">
      <c r="F11956" s="18"/>
      <c r="G11956" s="18"/>
      <c r="H11956" s="252"/>
      <c r="I11956" s="18"/>
      <c r="J11956" s="18"/>
    </row>
    <row r="11957" spans="6:10" x14ac:dyDescent="0.25">
      <c r="F11957" s="18"/>
      <c r="G11957" s="18"/>
      <c r="H11957" s="252"/>
      <c r="I11957" s="18"/>
      <c r="J11957" s="18"/>
    </row>
    <row r="11958" spans="6:10" x14ac:dyDescent="0.25">
      <c r="F11958" s="18"/>
      <c r="G11958" s="18"/>
      <c r="H11958" s="252"/>
      <c r="I11958" s="18"/>
      <c r="J11958" s="18"/>
    </row>
    <row r="11959" spans="6:10" x14ac:dyDescent="0.25">
      <c r="F11959" s="18"/>
      <c r="G11959" s="18"/>
      <c r="H11959" s="252"/>
      <c r="I11959" s="18"/>
      <c r="J11959" s="18"/>
    </row>
    <row r="11960" spans="6:10" x14ac:dyDescent="0.25">
      <c r="F11960" s="18"/>
      <c r="G11960" s="18"/>
      <c r="H11960" s="252"/>
      <c r="I11960" s="18"/>
      <c r="J11960" s="18"/>
    </row>
    <row r="11961" spans="6:10" x14ac:dyDescent="0.25">
      <c r="F11961" s="18"/>
      <c r="G11961" s="18"/>
      <c r="H11961" s="252"/>
      <c r="I11961" s="18"/>
      <c r="J11961" s="18"/>
    </row>
    <row r="11962" spans="6:10" x14ac:dyDescent="0.25">
      <c r="F11962" s="18"/>
      <c r="G11962" s="18"/>
      <c r="H11962" s="252"/>
      <c r="I11962" s="18"/>
      <c r="J11962" s="18"/>
    </row>
    <row r="11963" spans="6:10" x14ac:dyDescent="0.25">
      <c r="F11963" s="18"/>
      <c r="G11963" s="18"/>
      <c r="H11963" s="252"/>
      <c r="I11963" s="18"/>
      <c r="J11963" s="18"/>
    </row>
    <row r="11964" spans="6:10" x14ac:dyDescent="0.25">
      <c r="F11964" s="18"/>
      <c r="G11964" s="18"/>
      <c r="H11964" s="252"/>
      <c r="I11964" s="18"/>
      <c r="J11964" s="18"/>
    </row>
    <row r="11965" spans="6:10" x14ac:dyDescent="0.25">
      <c r="F11965" s="18"/>
      <c r="G11965" s="18"/>
      <c r="H11965" s="252"/>
      <c r="I11965" s="18"/>
      <c r="J11965" s="18"/>
    </row>
    <row r="11966" spans="6:10" x14ac:dyDescent="0.25">
      <c r="F11966" s="18"/>
      <c r="G11966" s="18"/>
      <c r="H11966" s="252"/>
      <c r="I11966" s="18"/>
      <c r="J11966" s="18"/>
    </row>
    <row r="11967" spans="6:10" x14ac:dyDescent="0.25">
      <c r="F11967" s="18"/>
      <c r="G11967" s="18"/>
      <c r="H11967" s="252"/>
      <c r="I11967" s="18"/>
      <c r="J11967" s="18"/>
    </row>
    <row r="11968" spans="6:10" x14ac:dyDescent="0.25">
      <c r="F11968" s="18"/>
      <c r="G11968" s="18"/>
      <c r="H11968" s="252"/>
      <c r="I11968" s="18"/>
      <c r="J11968" s="18"/>
    </row>
    <row r="11969" spans="6:10" x14ac:dyDescent="0.25">
      <c r="F11969" s="18"/>
      <c r="G11969" s="18"/>
      <c r="H11969" s="252"/>
      <c r="I11969" s="18"/>
      <c r="J11969" s="18"/>
    </row>
    <row r="11970" spans="6:10" x14ac:dyDescent="0.25">
      <c r="F11970" s="18"/>
      <c r="G11970" s="18"/>
      <c r="H11970" s="252"/>
      <c r="I11970" s="18"/>
      <c r="J11970" s="18"/>
    </row>
    <row r="11971" spans="6:10" x14ac:dyDescent="0.25">
      <c r="F11971" s="18"/>
      <c r="G11971" s="18"/>
      <c r="H11971" s="252"/>
      <c r="I11971" s="18"/>
      <c r="J11971" s="18"/>
    </row>
    <row r="11972" spans="6:10" x14ac:dyDescent="0.25">
      <c r="F11972" s="18"/>
      <c r="G11972" s="18"/>
      <c r="H11972" s="252"/>
      <c r="I11972" s="18"/>
      <c r="J11972" s="18"/>
    </row>
    <row r="11973" spans="6:10" x14ac:dyDescent="0.25">
      <c r="F11973" s="18"/>
      <c r="G11973" s="18"/>
      <c r="H11973" s="252"/>
      <c r="I11973" s="18"/>
      <c r="J11973" s="18"/>
    </row>
    <row r="11974" spans="6:10" x14ac:dyDescent="0.25">
      <c r="F11974" s="18"/>
      <c r="G11974" s="18"/>
      <c r="H11974" s="252"/>
      <c r="I11974" s="18"/>
      <c r="J11974" s="18"/>
    </row>
    <row r="11975" spans="6:10" x14ac:dyDescent="0.25">
      <c r="F11975" s="18"/>
      <c r="G11975" s="18"/>
      <c r="H11975" s="252"/>
      <c r="I11975" s="18"/>
      <c r="J11975" s="18"/>
    </row>
    <row r="11976" spans="6:10" x14ac:dyDescent="0.25">
      <c r="F11976" s="18"/>
      <c r="G11976" s="18"/>
      <c r="H11976" s="252"/>
      <c r="I11976" s="18"/>
      <c r="J11976" s="18"/>
    </row>
    <row r="11977" spans="6:10" x14ac:dyDescent="0.25">
      <c r="F11977" s="18"/>
      <c r="G11977" s="18"/>
      <c r="H11977" s="252"/>
      <c r="I11977" s="18"/>
      <c r="J11977" s="18"/>
    </row>
    <row r="11978" spans="6:10" x14ac:dyDescent="0.25">
      <c r="F11978" s="18"/>
      <c r="G11978" s="18"/>
      <c r="H11978" s="252"/>
      <c r="I11978" s="18"/>
      <c r="J11978" s="18"/>
    </row>
    <row r="11979" spans="6:10" x14ac:dyDescent="0.25">
      <c r="F11979" s="18"/>
      <c r="G11979" s="18"/>
      <c r="H11979" s="252"/>
      <c r="I11979" s="18"/>
      <c r="J11979" s="18"/>
    </row>
    <row r="11980" spans="6:10" x14ac:dyDescent="0.25">
      <c r="F11980" s="18"/>
      <c r="G11980" s="18"/>
      <c r="H11980" s="252"/>
      <c r="I11980" s="18"/>
      <c r="J11980" s="18"/>
    </row>
    <row r="11981" spans="6:10" x14ac:dyDescent="0.25">
      <c r="F11981" s="18"/>
      <c r="G11981" s="18"/>
      <c r="H11981" s="252"/>
      <c r="I11981" s="18"/>
      <c r="J11981" s="18"/>
    </row>
    <row r="11982" spans="6:10" x14ac:dyDescent="0.25">
      <c r="F11982" s="18"/>
      <c r="G11982" s="18"/>
      <c r="H11982" s="252"/>
      <c r="I11982" s="18"/>
      <c r="J11982" s="18"/>
    </row>
    <row r="11983" spans="6:10" x14ac:dyDescent="0.25">
      <c r="F11983" s="18"/>
      <c r="G11983" s="18"/>
      <c r="H11983" s="252"/>
      <c r="I11983" s="18"/>
      <c r="J11983" s="18"/>
    </row>
    <row r="11984" spans="6:10" x14ac:dyDescent="0.25">
      <c r="F11984" s="18"/>
      <c r="G11984" s="18"/>
      <c r="H11984" s="252"/>
      <c r="I11984" s="18"/>
      <c r="J11984" s="18"/>
    </row>
    <row r="11985" spans="6:10" x14ac:dyDescent="0.25">
      <c r="F11985" s="18"/>
      <c r="G11985" s="18"/>
      <c r="H11985" s="252"/>
      <c r="I11985" s="18"/>
      <c r="J11985" s="18"/>
    </row>
    <row r="11986" spans="6:10" x14ac:dyDescent="0.25">
      <c r="F11986" s="18"/>
      <c r="G11986" s="18"/>
      <c r="H11986" s="252"/>
      <c r="I11986" s="18"/>
      <c r="J11986" s="18"/>
    </row>
    <row r="11987" spans="6:10" x14ac:dyDescent="0.25">
      <c r="F11987" s="18"/>
      <c r="G11987" s="18"/>
      <c r="H11987" s="252"/>
      <c r="I11987" s="18"/>
      <c r="J11987" s="18"/>
    </row>
    <row r="11988" spans="6:10" x14ac:dyDescent="0.25">
      <c r="F11988" s="18"/>
      <c r="G11988" s="18"/>
      <c r="H11988" s="252"/>
      <c r="I11988" s="18"/>
      <c r="J11988" s="18"/>
    </row>
    <row r="11989" spans="6:10" x14ac:dyDescent="0.25">
      <c r="F11989" s="18"/>
      <c r="G11989" s="18"/>
      <c r="H11989" s="252"/>
      <c r="I11989" s="18"/>
      <c r="J11989" s="18"/>
    </row>
    <row r="11990" spans="6:10" x14ac:dyDescent="0.25">
      <c r="F11990" s="18"/>
      <c r="G11990" s="18"/>
      <c r="H11990" s="252"/>
      <c r="I11990" s="18"/>
      <c r="J11990" s="18"/>
    </row>
    <row r="11991" spans="6:10" x14ac:dyDescent="0.25">
      <c r="F11991" s="18"/>
      <c r="G11991" s="18"/>
      <c r="H11991" s="252"/>
      <c r="I11991" s="18"/>
      <c r="J11991" s="18"/>
    </row>
    <row r="11992" spans="6:10" x14ac:dyDescent="0.25">
      <c r="F11992" s="18"/>
      <c r="G11992" s="18"/>
      <c r="H11992" s="252"/>
      <c r="I11992" s="18"/>
      <c r="J11992" s="18"/>
    </row>
    <row r="11993" spans="6:10" x14ac:dyDescent="0.25">
      <c r="F11993" s="18"/>
      <c r="G11993" s="18"/>
      <c r="H11993" s="252"/>
      <c r="I11993" s="18"/>
      <c r="J11993" s="18"/>
    </row>
    <row r="11994" spans="6:10" x14ac:dyDescent="0.25">
      <c r="F11994" s="18"/>
      <c r="G11994" s="18"/>
      <c r="H11994" s="252"/>
      <c r="I11994" s="18"/>
      <c r="J11994" s="18"/>
    </row>
    <row r="11995" spans="6:10" x14ac:dyDescent="0.25">
      <c r="F11995" s="18"/>
      <c r="G11995" s="18"/>
      <c r="H11995" s="252"/>
      <c r="I11995" s="18"/>
      <c r="J11995" s="18"/>
    </row>
    <row r="11996" spans="6:10" x14ac:dyDescent="0.25">
      <c r="F11996" s="18"/>
      <c r="G11996" s="18"/>
      <c r="H11996" s="252"/>
      <c r="I11996" s="18"/>
      <c r="J11996" s="18"/>
    </row>
    <row r="11997" spans="6:10" x14ac:dyDescent="0.25">
      <c r="F11997" s="18"/>
      <c r="G11997" s="18"/>
      <c r="H11997" s="252"/>
      <c r="I11997" s="18"/>
      <c r="J11997" s="18"/>
    </row>
    <row r="11998" spans="6:10" x14ac:dyDescent="0.25">
      <c r="F11998" s="18"/>
      <c r="G11998" s="18"/>
      <c r="H11998" s="252"/>
      <c r="I11998" s="18"/>
      <c r="J11998" s="18"/>
    </row>
    <row r="11999" spans="6:10" x14ac:dyDescent="0.25">
      <c r="F11999" s="18"/>
      <c r="G11999" s="18"/>
      <c r="H11999" s="252"/>
      <c r="I11999" s="18"/>
      <c r="J11999" s="18"/>
    </row>
    <row r="12000" spans="6:10" x14ac:dyDescent="0.25">
      <c r="F12000" s="18"/>
      <c r="G12000" s="18"/>
      <c r="H12000" s="252"/>
      <c r="I12000" s="18"/>
      <c r="J12000" s="18"/>
    </row>
    <row r="12001" spans="6:10" x14ac:dyDescent="0.25">
      <c r="F12001" s="18"/>
      <c r="G12001" s="18"/>
      <c r="H12001" s="252"/>
      <c r="I12001" s="18"/>
      <c r="J12001" s="18"/>
    </row>
    <row r="12002" spans="6:10" x14ac:dyDescent="0.25">
      <c r="F12002" s="18"/>
      <c r="G12002" s="18"/>
      <c r="H12002" s="252"/>
      <c r="I12002" s="18"/>
      <c r="J12002" s="18"/>
    </row>
    <row r="12003" spans="6:10" x14ac:dyDescent="0.25">
      <c r="F12003" s="18"/>
      <c r="G12003" s="18"/>
      <c r="H12003" s="252"/>
      <c r="I12003" s="18"/>
      <c r="J12003" s="18"/>
    </row>
    <row r="12004" spans="6:10" x14ac:dyDescent="0.25">
      <c r="F12004" s="18"/>
      <c r="G12004" s="18"/>
      <c r="H12004" s="252"/>
      <c r="I12004" s="18"/>
      <c r="J12004" s="18"/>
    </row>
    <row r="12005" spans="6:10" x14ac:dyDescent="0.25">
      <c r="F12005" s="18"/>
      <c r="G12005" s="18"/>
      <c r="H12005" s="252"/>
      <c r="I12005" s="18"/>
      <c r="J12005" s="18"/>
    </row>
    <row r="12006" spans="6:10" x14ac:dyDescent="0.25">
      <c r="F12006" s="18"/>
      <c r="G12006" s="18"/>
      <c r="H12006" s="252"/>
      <c r="I12006" s="18"/>
      <c r="J12006" s="18"/>
    </row>
  </sheetData>
  <mergeCells count="203">
    <mergeCell ref="R101:V101"/>
    <mergeCell ref="R103:V103"/>
    <mergeCell ref="R109:V109"/>
    <mergeCell ref="R142:V142"/>
    <mergeCell ref="L98:P98"/>
    <mergeCell ref="R60:V60"/>
    <mergeCell ref="R66:V66"/>
    <mergeCell ref="R68:V68"/>
    <mergeCell ref="R70:V70"/>
    <mergeCell ref="R72:V72"/>
    <mergeCell ref="R76:V76"/>
    <mergeCell ref="R79:V79"/>
    <mergeCell ref="R81:V81"/>
    <mergeCell ref="R85:V85"/>
    <mergeCell ref="R87:V87"/>
    <mergeCell ref="R91:V91"/>
    <mergeCell ref="R97:V97"/>
    <mergeCell ref="B7:D7"/>
    <mergeCell ref="F7:P7"/>
    <mergeCell ref="B27:D27"/>
    <mergeCell ref="B30:D30"/>
    <mergeCell ref="F30:P30"/>
    <mergeCell ref="B32:D32"/>
    <mergeCell ref="F32:P32"/>
    <mergeCell ref="B16:D16"/>
    <mergeCell ref="F16:P16"/>
    <mergeCell ref="B19:D19"/>
    <mergeCell ref="F9:P9"/>
    <mergeCell ref="B3:P3"/>
    <mergeCell ref="B4:P4"/>
    <mergeCell ref="T5:W5"/>
    <mergeCell ref="B36:D36"/>
    <mergeCell ref="F36:P36"/>
    <mergeCell ref="B41:D41"/>
    <mergeCell ref="F41:P41"/>
    <mergeCell ref="B37:B38"/>
    <mergeCell ref="F19:P19"/>
    <mergeCell ref="B22:D22"/>
    <mergeCell ref="F22:P22"/>
    <mergeCell ref="B17:B18"/>
    <mergeCell ref="B28:B29"/>
    <mergeCell ref="B23:B24"/>
    <mergeCell ref="B25:B26"/>
    <mergeCell ref="B20:B21"/>
    <mergeCell ref="F27:P27"/>
    <mergeCell ref="O37:P37"/>
    <mergeCell ref="O29:P29"/>
    <mergeCell ref="O28:P28"/>
    <mergeCell ref="O24:P24"/>
    <mergeCell ref="L23:P23"/>
    <mergeCell ref="B6:D6"/>
    <mergeCell ref="F6:P6"/>
    <mergeCell ref="B58:D58"/>
    <mergeCell ref="F58:P58"/>
    <mergeCell ref="B60:D60"/>
    <mergeCell ref="F60:P60"/>
    <mergeCell ref="B43:D43"/>
    <mergeCell ref="F43:P43"/>
    <mergeCell ref="B49:D49"/>
    <mergeCell ref="F49:P49"/>
    <mergeCell ref="B51:D51"/>
    <mergeCell ref="F51:P51"/>
    <mergeCell ref="B53:D53"/>
    <mergeCell ref="F53:P53"/>
    <mergeCell ref="B54:B55"/>
    <mergeCell ref="B56:D56"/>
    <mergeCell ref="F56:P56"/>
    <mergeCell ref="B45:D45"/>
    <mergeCell ref="F45:P45"/>
    <mergeCell ref="B47:D47"/>
    <mergeCell ref="F47:P47"/>
    <mergeCell ref="B165:B166"/>
    <mergeCell ref="B162:B164"/>
    <mergeCell ref="B153:B155"/>
    <mergeCell ref="F128:P128"/>
    <mergeCell ref="B148:B149"/>
    <mergeCell ref="F148:F149"/>
    <mergeCell ref="B103:D103"/>
    <mergeCell ref="B109:D109"/>
    <mergeCell ref="B111:D111"/>
    <mergeCell ref="B115:B116"/>
    <mergeCell ref="B112:B114"/>
    <mergeCell ref="B104:B108"/>
    <mergeCell ref="B117:B120"/>
    <mergeCell ref="B158:D158"/>
    <mergeCell ref="B139:D139"/>
    <mergeCell ref="B156:D156"/>
    <mergeCell ref="B144:D144"/>
    <mergeCell ref="B161:D161"/>
    <mergeCell ref="B133:D133"/>
    <mergeCell ref="B135:D135"/>
    <mergeCell ref="B121:D121"/>
    <mergeCell ref="B123:D123"/>
    <mergeCell ref="J148:P149"/>
    <mergeCell ref="F130:P130"/>
    <mergeCell ref="B92:B96"/>
    <mergeCell ref="F161:P161"/>
    <mergeCell ref="F144:P144"/>
    <mergeCell ref="B147:D147"/>
    <mergeCell ref="F147:P147"/>
    <mergeCell ref="B152:D152"/>
    <mergeCell ref="F152:P152"/>
    <mergeCell ref="G148:G149"/>
    <mergeCell ref="F160:P160"/>
    <mergeCell ref="F133:P133"/>
    <mergeCell ref="F109:P109"/>
    <mergeCell ref="B124:B126"/>
    <mergeCell ref="H148:H149"/>
    <mergeCell ref="F158:P158"/>
    <mergeCell ref="B101:D101"/>
    <mergeCell ref="F145:P145"/>
    <mergeCell ref="F146:P146"/>
    <mergeCell ref="O157:P157"/>
    <mergeCell ref="B99:D99"/>
    <mergeCell ref="F103:P103"/>
    <mergeCell ref="F142:P142"/>
    <mergeCell ref="F139:P139"/>
    <mergeCell ref="F135:P135"/>
    <mergeCell ref="F97:P97"/>
    <mergeCell ref="B169:C169"/>
    <mergeCell ref="F96:P96"/>
    <mergeCell ref="F40:P40"/>
    <mergeCell ref="F48:P48"/>
    <mergeCell ref="F156:P156"/>
    <mergeCell ref="F84:P84"/>
    <mergeCell ref="F102:P102"/>
    <mergeCell ref="F122:P122"/>
    <mergeCell ref="F123:P123"/>
    <mergeCell ref="F121:P121"/>
    <mergeCell ref="F111:P111"/>
    <mergeCell ref="F91:P91"/>
    <mergeCell ref="F99:P99"/>
    <mergeCell ref="F101:P101"/>
    <mergeCell ref="F87:P87"/>
    <mergeCell ref="F76:P76"/>
    <mergeCell ref="F79:P79"/>
    <mergeCell ref="F81:P81"/>
    <mergeCell ref="F85:P85"/>
    <mergeCell ref="B128:D128"/>
    <mergeCell ref="I148:I149"/>
    <mergeCell ref="B142:D142"/>
    <mergeCell ref="B130:D130"/>
    <mergeCell ref="C40:D40"/>
    <mergeCell ref="B62:D62"/>
    <mergeCell ref="F62:P62"/>
    <mergeCell ref="B87:D87"/>
    <mergeCell ref="B85:D85"/>
    <mergeCell ref="B68:D68"/>
    <mergeCell ref="B66:D66"/>
    <mergeCell ref="B81:D81"/>
    <mergeCell ref="B79:D79"/>
    <mergeCell ref="B76:D76"/>
    <mergeCell ref="F66:P66"/>
    <mergeCell ref="F68:P68"/>
    <mergeCell ref="F70:P70"/>
    <mergeCell ref="F72:P72"/>
    <mergeCell ref="B72:D72"/>
    <mergeCell ref="B70:D70"/>
    <mergeCell ref="F71:P71"/>
    <mergeCell ref="B82:B83"/>
    <mergeCell ref="B73:B75"/>
    <mergeCell ref="F77:P77"/>
    <mergeCell ref="F78:P78"/>
    <mergeCell ref="B91:D91"/>
    <mergeCell ref="R9:V9"/>
    <mergeCell ref="B9:B15"/>
    <mergeCell ref="F13:P13"/>
    <mergeCell ref="I10:O10"/>
    <mergeCell ref="L11:O11"/>
    <mergeCell ref="L14:O14"/>
    <mergeCell ref="L15:O15"/>
    <mergeCell ref="R16:V16"/>
    <mergeCell ref="R19:V19"/>
    <mergeCell ref="R22:V22"/>
    <mergeCell ref="R27:V27"/>
    <mergeCell ref="R30:V30"/>
    <mergeCell ref="R32:V32"/>
    <mergeCell ref="R36:V36"/>
    <mergeCell ref="R41:V41"/>
    <mergeCell ref="R45:V45"/>
    <mergeCell ref="R47:V47"/>
    <mergeCell ref="R49:V49"/>
    <mergeCell ref="R51:V51"/>
    <mergeCell ref="R53:V53"/>
    <mergeCell ref="R56:V56"/>
    <mergeCell ref="R58:V58"/>
    <mergeCell ref="R62:V62"/>
    <mergeCell ref="R144:V144"/>
    <mergeCell ref="R147:V147"/>
    <mergeCell ref="R152:V152"/>
    <mergeCell ref="R156:V156"/>
    <mergeCell ref="R158:V158"/>
    <mergeCell ref="R161:V161"/>
    <mergeCell ref="R111:V111"/>
    <mergeCell ref="R121:V121"/>
    <mergeCell ref="R123:V123"/>
    <mergeCell ref="R128:V128"/>
    <mergeCell ref="R130:V130"/>
    <mergeCell ref="R133:V133"/>
    <mergeCell ref="R135:V135"/>
    <mergeCell ref="R139:V139"/>
    <mergeCell ref="R148:R149"/>
    <mergeCell ref="S148:S149"/>
  </mergeCells>
  <hyperlinks>
    <hyperlink ref="I33" r:id="rId1"/>
    <hyperlink ref="I35" r:id="rId2"/>
    <hyperlink ref="I86" r:id="rId3"/>
    <hyperlink ref="I8" r:id="rId4"/>
    <hyperlink ref="I20" r:id="rId5"/>
    <hyperlink ref="L20" r:id="rId6"/>
    <hyperlink ref="I59" r:id="rId7"/>
    <hyperlink ref="L59" r:id="rId8"/>
    <hyperlink ref="I104" r:id="rId9"/>
    <hyperlink ref="I106" r:id="rId10"/>
    <hyperlink ref="I105" r:id="rId11"/>
    <hyperlink ref="I108" r:id="rId12"/>
    <hyperlink ref="I150" r:id="rId13"/>
    <hyperlink ref="L150" r:id="rId14"/>
    <hyperlink ref="I159" r:id="rId15"/>
    <hyperlink ref="I83" r:id="rId16"/>
    <hyperlink ref="I93" r:id="rId17"/>
    <hyperlink ref="I100" r:id="rId18"/>
    <hyperlink ref="I117" r:id="rId19"/>
    <hyperlink ref="C170" r:id="rId20"/>
    <hyperlink ref="C171" r:id="rId21"/>
    <hyperlink ref="C172" r:id="rId22"/>
    <hyperlink ref="C173" r:id="rId23"/>
    <hyperlink ref="I21" r:id="rId24"/>
    <hyperlink ref="C174" r:id="rId25"/>
    <hyperlink ref="L98" r:id="rId26" location="position=2&amp;search_layout=stack&amp;type=item&amp;tracking_id=b079918a-0923-4ef0-a7bc-cd168f966715"/>
    <hyperlink ref="L136" r:id="rId27"/>
    <hyperlink ref="L113" r:id="rId28"/>
  </hyperlinks>
  <pageMargins left="0.7" right="0.7" top="0.75" bottom="0.75" header="0.3" footer="0.3"/>
  <pageSetup orientation="portrait" r:id="rId29"/>
  <ignoredErrors>
    <ignoredError sqref="F34 V107" formula="1"/>
  </ignoredErrors>
  <drawing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7"/>
  <sheetViews>
    <sheetView showGridLines="0" zoomScaleNormal="100" workbookViewId="0">
      <selection activeCell="F9" sqref="F9"/>
    </sheetView>
  </sheetViews>
  <sheetFormatPr baseColWidth="10" defaultRowHeight="15" x14ac:dyDescent="0.25"/>
  <cols>
    <col min="1" max="1" width="6" style="225" customWidth="1"/>
    <col min="2" max="2" width="13.7109375" style="225" customWidth="1"/>
    <col min="3" max="3" width="45" style="225" customWidth="1"/>
    <col min="4" max="4" width="21.5703125" style="225" customWidth="1"/>
    <col min="5" max="5" width="3.5703125" style="225" customWidth="1"/>
  </cols>
  <sheetData>
    <row r="1" spans="1:29" s="225" customFormat="1" ht="15.75" thickBot="1" x14ac:dyDescent="0.3"/>
    <row r="2" spans="1:29" ht="16.5" thickBot="1" x14ac:dyDescent="0.3">
      <c r="A2" s="663" t="s">
        <v>449</v>
      </c>
      <c r="B2" s="664"/>
      <c r="C2" s="665"/>
      <c r="F2" s="30"/>
      <c r="G2" s="30"/>
      <c r="H2" s="43"/>
      <c r="I2" s="78"/>
      <c r="J2" s="78"/>
      <c r="K2" s="18"/>
      <c r="L2" s="78"/>
      <c r="M2" s="78"/>
      <c r="N2" s="18"/>
      <c r="O2" s="18"/>
      <c r="P2" s="78"/>
      <c r="Q2" s="18"/>
      <c r="R2" s="78"/>
      <c r="S2" s="78"/>
      <c r="T2" s="18"/>
      <c r="U2" s="37"/>
      <c r="V2" s="37"/>
      <c r="W2" s="37"/>
      <c r="X2" s="37"/>
      <c r="Y2" s="37"/>
      <c r="Z2" s="78"/>
      <c r="AA2" s="78"/>
      <c r="AB2" s="78"/>
      <c r="AC2" s="78"/>
    </row>
    <row r="3" spans="1:29" s="225" customFormat="1" ht="15.75" thickBot="1" x14ac:dyDescent="0.3">
      <c r="F3" s="30"/>
      <c r="G3" s="30"/>
      <c r="H3" s="43"/>
      <c r="K3" s="18"/>
      <c r="N3" s="18"/>
      <c r="O3" s="18"/>
      <c r="Q3" s="18"/>
      <c r="T3" s="18"/>
      <c r="U3" s="37"/>
      <c r="V3" s="37"/>
      <c r="W3" s="37"/>
      <c r="X3" s="37"/>
      <c r="Y3" s="37"/>
    </row>
    <row r="4" spans="1:29" ht="15.75" thickBot="1" x14ac:dyDescent="0.3">
      <c r="F4" s="649" t="s">
        <v>437</v>
      </c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1"/>
    </row>
    <row r="5" spans="1:29" ht="15.75" thickBot="1" x14ac:dyDescent="0.3">
      <c r="F5" s="31"/>
      <c r="G5" s="31"/>
      <c r="H5" s="43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36"/>
      <c r="V5" s="36"/>
      <c r="W5" s="36"/>
      <c r="X5" s="36"/>
      <c r="Y5" s="36"/>
      <c r="Z5" s="18"/>
      <c r="AA5" s="18"/>
      <c r="AB5" s="18"/>
      <c r="AC5" s="18"/>
    </row>
    <row r="6" spans="1:29" ht="15.75" thickBot="1" x14ac:dyDescent="0.3">
      <c r="B6" s="204" t="s">
        <v>125</v>
      </c>
      <c r="C6" s="181" t="s">
        <v>126</v>
      </c>
      <c r="D6" s="179" t="s">
        <v>139</v>
      </c>
      <c r="F6" s="655" t="s">
        <v>327</v>
      </c>
      <c r="G6" s="653"/>
      <c r="H6" s="654"/>
      <c r="I6" s="655" t="s">
        <v>328</v>
      </c>
      <c r="J6" s="653"/>
      <c r="K6" s="654"/>
      <c r="L6" s="655" t="s">
        <v>329</v>
      </c>
      <c r="M6" s="653"/>
      <c r="N6" s="654"/>
      <c r="O6" s="655" t="s">
        <v>331</v>
      </c>
      <c r="P6" s="653"/>
      <c r="Q6" s="654"/>
      <c r="R6" s="655" t="s">
        <v>332</v>
      </c>
      <c r="S6" s="653"/>
      <c r="T6" s="654"/>
      <c r="U6" s="660" t="s">
        <v>334</v>
      </c>
      <c r="V6" s="661"/>
      <c r="W6" s="662"/>
      <c r="X6" s="660" t="s">
        <v>335</v>
      </c>
      <c r="Y6" s="661"/>
      <c r="Z6" s="661"/>
      <c r="AA6" s="652" t="s">
        <v>340</v>
      </c>
      <c r="AB6" s="653"/>
      <c r="AC6" s="654"/>
    </row>
    <row r="7" spans="1:29" ht="15.75" thickBot="1" x14ac:dyDescent="0.3">
      <c r="B7" s="639"/>
      <c r="C7" s="639"/>
      <c r="D7" s="639"/>
      <c r="F7" s="188">
        <v>44562</v>
      </c>
      <c r="G7" s="188">
        <v>44593</v>
      </c>
      <c r="H7" s="242">
        <v>44621</v>
      </c>
      <c r="I7" s="188">
        <v>44562</v>
      </c>
      <c r="J7" s="188">
        <v>44593</v>
      </c>
      <c r="K7" s="188">
        <v>44621</v>
      </c>
      <c r="L7" s="188">
        <v>44562</v>
      </c>
      <c r="M7" s="188">
        <v>44593</v>
      </c>
      <c r="N7" s="242">
        <v>44621</v>
      </c>
      <c r="O7" s="188">
        <v>44562</v>
      </c>
      <c r="P7" s="188">
        <v>44593</v>
      </c>
      <c r="Q7" s="188">
        <v>44621</v>
      </c>
      <c r="R7" s="188">
        <v>44562</v>
      </c>
      <c r="S7" s="188">
        <v>44593</v>
      </c>
      <c r="T7" s="242">
        <v>44621</v>
      </c>
      <c r="U7" s="189">
        <v>44562</v>
      </c>
      <c r="V7" s="189">
        <v>44593</v>
      </c>
      <c r="W7" s="188">
        <v>44621</v>
      </c>
      <c r="X7" s="189">
        <v>44562</v>
      </c>
      <c r="Y7" s="189">
        <v>44593</v>
      </c>
      <c r="Z7" s="188">
        <v>44621</v>
      </c>
      <c r="AA7" s="190">
        <v>44562</v>
      </c>
      <c r="AB7" s="190">
        <v>44593</v>
      </c>
      <c r="AC7" s="190">
        <v>44621</v>
      </c>
    </row>
    <row r="8" spans="1:29" x14ac:dyDescent="0.25">
      <c r="B8" s="586" t="s">
        <v>270</v>
      </c>
      <c r="C8" s="586"/>
      <c r="D8" s="586"/>
      <c r="F8" s="31"/>
      <c r="G8" s="31"/>
      <c r="H8" s="43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36"/>
      <c r="V8" s="36"/>
      <c r="W8" s="36"/>
      <c r="X8" s="36"/>
      <c r="Y8" s="36"/>
      <c r="Z8" s="18"/>
      <c r="AA8" s="18"/>
      <c r="AB8" s="18"/>
      <c r="AC8" s="18"/>
    </row>
    <row r="9" spans="1:29" x14ac:dyDescent="0.25">
      <c r="B9" s="227">
        <v>321200019</v>
      </c>
      <c r="C9" s="3" t="s">
        <v>99</v>
      </c>
      <c r="D9" s="147" t="s">
        <v>64</v>
      </c>
      <c r="F9" s="32"/>
      <c r="G9" s="32"/>
      <c r="H9" s="32"/>
      <c r="I9" s="32"/>
      <c r="J9" s="32"/>
      <c r="K9" s="32"/>
      <c r="L9" s="32"/>
      <c r="M9" s="32"/>
      <c r="N9" s="34">
        <v>171.5</v>
      </c>
      <c r="O9" s="32"/>
      <c r="P9" s="32"/>
      <c r="Q9" s="32"/>
      <c r="R9" s="32"/>
      <c r="S9" s="32"/>
      <c r="T9" s="32"/>
      <c r="U9" s="35"/>
      <c r="V9" s="35"/>
      <c r="W9" s="35"/>
      <c r="X9" s="35"/>
      <c r="Y9" s="35"/>
      <c r="Z9" s="35"/>
      <c r="AA9" s="35"/>
      <c r="AB9" s="35"/>
      <c r="AC9" s="35"/>
    </row>
    <row r="10" spans="1:29" x14ac:dyDescent="0.25">
      <c r="B10" s="588">
        <v>320700022</v>
      </c>
      <c r="C10" s="4" t="s">
        <v>288</v>
      </c>
      <c r="D10" s="149" t="s">
        <v>47</v>
      </c>
      <c r="F10" s="656"/>
      <c r="G10" s="656"/>
      <c r="H10" s="656"/>
      <c r="I10" s="656"/>
      <c r="J10" s="656"/>
      <c r="K10" s="656"/>
      <c r="L10" s="656"/>
      <c r="M10" s="656"/>
      <c r="N10" s="656"/>
      <c r="O10" s="656"/>
      <c r="P10" s="656"/>
      <c r="Q10" s="656"/>
      <c r="R10" s="656"/>
      <c r="S10" s="656"/>
      <c r="T10" s="656"/>
      <c r="U10" s="656"/>
      <c r="V10" s="656"/>
      <c r="W10" s="656"/>
      <c r="X10" s="656"/>
      <c r="Y10" s="656"/>
      <c r="Z10" s="656"/>
      <c r="AA10" s="656"/>
      <c r="AB10" s="656"/>
      <c r="AC10" s="656"/>
    </row>
    <row r="11" spans="1:29" x14ac:dyDescent="0.25">
      <c r="B11" s="589"/>
      <c r="C11" s="100" t="s">
        <v>439</v>
      </c>
      <c r="D11" s="97" t="s">
        <v>64</v>
      </c>
      <c r="F11" s="32"/>
      <c r="G11" s="32">
        <v>1.69</v>
      </c>
      <c r="H11" s="32"/>
      <c r="I11" s="32"/>
      <c r="J11" s="42"/>
      <c r="K11" s="42"/>
      <c r="L11" s="32"/>
      <c r="M11" s="32"/>
      <c r="N11" s="32"/>
      <c r="O11" s="32"/>
      <c r="P11" s="32"/>
      <c r="Q11" s="34">
        <v>1.86</v>
      </c>
      <c r="R11" s="32"/>
      <c r="S11" s="32"/>
      <c r="T11" s="34">
        <v>1.52</v>
      </c>
      <c r="U11" s="35"/>
      <c r="V11" s="35"/>
      <c r="W11" s="35"/>
      <c r="X11" s="35"/>
      <c r="Y11" s="35"/>
      <c r="Z11" s="35"/>
      <c r="AA11" s="35"/>
      <c r="AB11" s="35"/>
      <c r="AC11" s="35"/>
    </row>
    <row r="12" spans="1:29" x14ac:dyDescent="0.25">
      <c r="B12" s="589"/>
      <c r="C12" s="100" t="s">
        <v>440</v>
      </c>
      <c r="D12" s="97" t="s">
        <v>64</v>
      </c>
      <c r="F12" s="32"/>
      <c r="G12" s="32"/>
      <c r="H12" s="32"/>
      <c r="I12" s="32"/>
      <c r="J12" s="42"/>
      <c r="K12" s="42"/>
      <c r="L12" s="32"/>
      <c r="M12" s="32"/>
      <c r="N12" s="34">
        <v>1.69</v>
      </c>
      <c r="O12" s="32"/>
      <c r="P12" s="32"/>
      <c r="Q12" s="32"/>
      <c r="R12" s="32"/>
      <c r="S12" s="32"/>
      <c r="T12" s="32"/>
      <c r="U12" s="35"/>
      <c r="V12" s="35"/>
      <c r="W12" s="35"/>
      <c r="X12" s="35"/>
      <c r="Y12" s="35"/>
      <c r="Z12" s="35"/>
      <c r="AA12" s="35"/>
      <c r="AB12" s="35"/>
      <c r="AC12" s="35"/>
    </row>
    <row r="13" spans="1:29" x14ac:dyDescent="0.25">
      <c r="B13" s="589"/>
      <c r="C13" s="100" t="s">
        <v>441</v>
      </c>
      <c r="D13" s="97" t="s">
        <v>64</v>
      </c>
      <c r="F13" s="32"/>
      <c r="G13" s="32">
        <v>1.72</v>
      </c>
      <c r="H13" s="32"/>
      <c r="I13" s="32"/>
      <c r="J13" s="42">
        <v>18.95</v>
      </c>
      <c r="K13" s="42"/>
      <c r="L13" s="32"/>
      <c r="M13" s="32"/>
      <c r="N13" s="34">
        <v>19.89</v>
      </c>
      <c r="O13" s="32"/>
      <c r="P13" s="32">
        <v>1.83</v>
      </c>
      <c r="Q13" s="32"/>
      <c r="R13" s="32">
        <v>1.75</v>
      </c>
      <c r="S13" s="32">
        <v>1.41</v>
      </c>
      <c r="T13" s="32"/>
      <c r="U13" s="35">
        <v>1.76</v>
      </c>
      <c r="V13" s="35"/>
      <c r="W13" s="35"/>
      <c r="X13" s="35"/>
      <c r="Y13" s="35">
        <v>1.8</v>
      </c>
      <c r="Z13" s="35"/>
      <c r="AA13" s="35"/>
      <c r="AB13" s="35"/>
      <c r="AC13" s="35"/>
    </row>
    <row r="14" spans="1:29" x14ac:dyDescent="0.25">
      <c r="B14" s="589"/>
      <c r="C14" s="240" t="s">
        <v>442</v>
      </c>
      <c r="D14" s="241" t="s">
        <v>64</v>
      </c>
      <c r="F14" s="32"/>
      <c r="G14" s="32"/>
      <c r="H14" s="32"/>
      <c r="I14" s="32"/>
      <c r="J14" s="42"/>
      <c r="K14" s="42"/>
      <c r="L14" s="32"/>
      <c r="M14" s="32"/>
      <c r="N14" s="34">
        <v>1.74</v>
      </c>
      <c r="O14" s="32"/>
      <c r="P14" s="32"/>
      <c r="Q14" s="32"/>
      <c r="R14" s="32"/>
      <c r="S14" s="32"/>
      <c r="T14" s="32"/>
      <c r="U14" s="35"/>
      <c r="V14" s="35"/>
      <c r="W14" s="35"/>
      <c r="X14" s="35"/>
      <c r="Y14" s="35"/>
      <c r="Z14" s="35"/>
      <c r="AA14" s="35"/>
      <c r="AB14" s="35"/>
      <c r="AC14" s="35"/>
    </row>
    <row r="15" spans="1:29" x14ac:dyDescent="0.25">
      <c r="B15" s="589"/>
      <c r="C15" s="100" t="s">
        <v>443</v>
      </c>
      <c r="D15" s="97" t="s">
        <v>64</v>
      </c>
      <c r="F15" s="32"/>
      <c r="G15" s="32"/>
      <c r="H15" s="32"/>
      <c r="I15" s="32"/>
      <c r="J15" s="42"/>
      <c r="K15" s="42"/>
      <c r="L15" s="32"/>
      <c r="M15" s="32"/>
      <c r="N15" s="34">
        <v>1.64</v>
      </c>
      <c r="O15" s="32"/>
      <c r="P15" s="32"/>
      <c r="Q15" s="32"/>
      <c r="R15" s="32"/>
      <c r="S15" s="32"/>
      <c r="T15" s="34">
        <v>1.64</v>
      </c>
      <c r="U15" s="35"/>
      <c r="V15" s="35"/>
      <c r="W15" s="35"/>
      <c r="X15" s="35"/>
      <c r="Y15" s="35"/>
      <c r="Z15" s="35"/>
      <c r="AA15" s="35"/>
      <c r="AB15" s="35"/>
      <c r="AC15" s="35"/>
    </row>
    <row r="16" spans="1:29" x14ac:dyDescent="0.25">
      <c r="B16" s="590"/>
      <c r="C16" s="100" t="s">
        <v>444</v>
      </c>
      <c r="D16" s="97" t="s">
        <v>64</v>
      </c>
      <c r="F16" s="32"/>
      <c r="G16" s="32"/>
      <c r="H16" s="32"/>
      <c r="I16" s="32"/>
      <c r="J16" s="42"/>
      <c r="K16" s="42"/>
      <c r="L16" s="32"/>
      <c r="M16" s="32"/>
      <c r="N16" s="32"/>
      <c r="O16" s="32"/>
      <c r="P16" s="32"/>
      <c r="Q16" s="34">
        <v>2.0299999999999998</v>
      </c>
      <c r="R16" s="32"/>
      <c r="S16" s="32"/>
      <c r="T16" s="34">
        <v>2.09</v>
      </c>
      <c r="U16" s="35"/>
      <c r="V16" s="35"/>
      <c r="W16" s="35"/>
      <c r="X16" s="35"/>
      <c r="Y16" s="35"/>
      <c r="Z16" s="35"/>
      <c r="AA16" s="35"/>
      <c r="AB16" s="35"/>
      <c r="AC16" s="35"/>
    </row>
    <row r="17" spans="2:29" x14ac:dyDescent="0.25">
      <c r="B17" s="586" t="s">
        <v>271</v>
      </c>
      <c r="C17" s="586"/>
      <c r="D17" s="586"/>
      <c r="F17" s="656"/>
      <c r="G17" s="656"/>
      <c r="H17" s="656"/>
      <c r="I17" s="656"/>
      <c r="J17" s="656"/>
      <c r="K17" s="656"/>
      <c r="L17" s="656"/>
      <c r="M17" s="656"/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56"/>
    </row>
    <row r="18" spans="2:29" x14ac:dyDescent="0.25">
      <c r="B18" s="603">
        <v>31290027</v>
      </c>
      <c r="C18" s="5" t="s">
        <v>44</v>
      </c>
      <c r="D18" s="150" t="s">
        <v>45</v>
      </c>
      <c r="F18" s="32"/>
      <c r="G18" s="32">
        <v>164.43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5"/>
      <c r="V18" s="35"/>
      <c r="W18" s="35"/>
      <c r="X18" s="35"/>
      <c r="Y18" s="35"/>
      <c r="Z18" s="35"/>
      <c r="AA18" s="35"/>
      <c r="AB18" s="35"/>
      <c r="AC18" s="35"/>
    </row>
    <row r="19" spans="2:29" x14ac:dyDescent="0.25">
      <c r="B19" s="603"/>
      <c r="C19" s="5" t="s">
        <v>42</v>
      </c>
      <c r="D19" s="150" t="s">
        <v>43</v>
      </c>
      <c r="F19" s="32"/>
      <c r="G19" s="32">
        <v>186</v>
      </c>
      <c r="H19" s="32"/>
      <c r="I19" s="32"/>
      <c r="J19" s="32"/>
      <c r="K19" s="32"/>
      <c r="L19" s="32">
        <v>198.6</v>
      </c>
      <c r="M19" s="32"/>
      <c r="N19" s="32"/>
      <c r="O19" s="32"/>
      <c r="P19" s="32"/>
      <c r="Q19" s="32"/>
      <c r="R19" s="32"/>
      <c r="S19" s="32"/>
      <c r="T19" s="32"/>
      <c r="U19" s="35">
        <v>188.18</v>
      </c>
      <c r="V19" s="35"/>
      <c r="W19" s="35"/>
      <c r="X19" s="35">
        <v>189.72</v>
      </c>
      <c r="Y19" s="35">
        <v>186.61</v>
      </c>
      <c r="Z19" s="35"/>
      <c r="AA19" s="35"/>
      <c r="AB19" s="35"/>
      <c r="AC19" s="35"/>
    </row>
    <row r="20" spans="2:29" x14ac:dyDescent="0.25">
      <c r="B20" s="586" t="s">
        <v>272</v>
      </c>
      <c r="C20" s="586"/>
      <c r="D20" s="586"/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56"/>
      <c r="W20" s="656"/>
      <c r="X20" s="656"/>
      <c r="Y20" s="656"/>
      <c r="Z20" s="656"/>
      <c r="AA20" s="656"/>
      <c r="AB20" s="656"/>
      <c r="AC20" s="656"/>
    </row>
    <row r="21" spans="2:29" x14ac:dyDescent="0.25">
      <c r="B21" s="625">
        <v>32020001</v>
      </c>
      <c r="C21" s="3" t="s">
        <v>53</v>
      </c>
      <c r="D21" s="147" t="s">
        <v>54</v>
      </c>
      <c r="F21" s="32"/>
      <c r="G21" s="32">
        <v>249.89</v>
      </c>
      <c r="H21" s="32"/>
      <c r="I21" s="32"/>
      <c r="J21" s="32">
        <v>238</v>
      </c>
      <c r="K21" s="32"/>
      <c r="L21" s="32"/>
      <c r="M21" s="32"/>
      <c r="N21" s="34">
        <v>279.22000000000003</v>
      </c>
      <c r="O21" s="32"/>
      <c r="P21" s="32"/>
      <c r="Q21" s="32"/>
      <c r="R21" s="32">
        <v>239.76</v>
      </c>
      <c r="S21" s="32">
        <v>305.89</v>
      </c>
      <c r="T21" s="32"/>
      <c r="U21" s="35">
        <v>264.92</v>
      </c>
      <c r="V21" s="35"/>
      <c r="W21" s="35"/>
      <c r="X21" s="35">
        <v>248.96</v>
      </c>
      <c r="Y21" s="35">
        <v>296.3</v>
      </c>
      <c r="Z21" s="35"/>
      <c r="AA21" s="35"/>
      <c r="AB21" s="35"/>
      <c r="AC21" s="35"/>
    </row>
    <row r="22" spans="2:29" x14ac:dyDescent="0.25">
      <c r="B22" s="625"/>
      <c r="C22" s="24" t="s">
        <v>69</v>
      </c>
      <c r="D22" s="151" t="s">
        <v>70</v>
      </c>
      <c r="F22" s="32"/>
      <c r="G22" s="32"/>
      <c r="H22" s="34">
        <v>45.49</v>
      </c>
      <c r="I22" s="32"/>
      <c r="J22" s="32"/>
      <c r="K22" s="32"/>
      <c r="L22" s="32"/>
      <c r="M22" s="32"/>
      <c r="N22" s="34">
        <v>52.1</v>
      </c>
      <c r="O22" s="32"/>
      <c r="P22" s="32">
        <v>45.86</v>
      </c>
      <c r="Q22" s="32"/>
      <c r="R22" s="32">
        <v>42.55</v>
      </c>
      <c r="S22" s="32"/>
      <c r="T22" s="32"/>
      <c r="U22" s="35"/>
      <c r="V22" s="35"/>
      <c r="W22" s="35"/>
      <c r="X22" s="35"/>
      <c r="Y22" s="35"/>
      <c r="Z22" s="35"/>
      <c r="AA22" s="35"/>
      <c r="AB22" s="35"/>
      <c r="AC22" s="35"/>
    </row>
    <row r="23" spans="2:29" x14ac:dyDescent="0.25">
      <c r="B23" s="586" t="s">
        <v>296</v>
      </c>
      <c r="C23" s="586"/>
      <c r="D23" s="586"/>
      <c r="F23" s="656"/>
      <c r="G23" s="656"/>
      <c r="H23" s="656"/>
      <c r="I23" s="656"/>
      <c r="J23" s="656"/>
      <c r="K23" s="656"/>
      <c r="L23" s="656"/>
      <c r="M23" s="656"/>
      <c r="N23" s="656"/>
      <c r="O23" s="656"/>
      <c r="P23" s="656"/>
      <c r="Q23" s="656"/>
      <c r="R23" s="656"/>
      <c r="S23" s="656"/>
      <c r="T23" s="656"/>
      <c r="U23" s="656"/>
      <c r="V23" s="656"/>
      <c r="W23" s="656"/>
      <c r="X23" s="656"/>
      <c r="Y23" s="656"/>
      <c r="Z23" s="656"/>
      <c r="AA23" s="656"/>
      <c r="AB23" s="656"/>
      <c r="AC23" s="656"/>
    </row>
    <row r="24" spans="2:29" x14ac:dyDescent="0.25">
      <c r="B24" s="603">
        <v>321000014</v>
      </c>
      <c r="C24" s="5" t="s">
        <v>95</v>
      </c>
      <c r="D24" s="150" t="s">
        <v>47</v>
      </c>
      <c r="F24" s="32">
        <v>39.1</v>
      </c>
      <c r="G24" s="32">
        <v>39.1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>
        <v>173.99</v>
      </c>
      <c r="T24" s="32"/>
      <c r="U24" s="35"/>
      <c r="V24" s="35"/>
      <c r="W24" s="35"/>
      <c r="X24" s="35"/>
      <c r="Y24" s="35"/>
      <c r="Z24" s="35"/>
      <c r="AA24" s="35"/>
      <c r="AB24" s="35"/>
      <c r="AC24" s="35"/>
    </row>
    <row r="25" spans="2:29" x14ac:dyDescent="0.25">
      <c r="B25" s="603"/>
      <c r="C25" s="5" t="s">
        <v>96</v>
      </c>
      <c r="D25" s="150" t="s">
        <v>64</v>
      </c>
      <c r="F25" s="32"/>
      <c r="G25" s="32"/>
      <c r="H25" s="34">
        <v>340.29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5"/>
      <c r="V25" s="35"/>
      <c r="W25" s="35"/>
      <c r="X25" s="35"/>
      <c r="Y25" s="35"/>
      <c r="Z25" s="35"/>
      <c r="AA25" s="35"/>
      <c r="AB25" s="35"/>
      <c r="AC25" s="35"/>
    </row>
    <row r="26" spans="2:29" x14ac:dyDescent="0.25">
      <c r="B26" s="603">
        <v>32020007</v>
      </c>
      <c r="C26" s="5" t="s">
        <v>65</v>
      </c>
      <c r="D26" s="150" t="s">
        <v>47</v>
      </c>
      <c r="F26" s="32"/>
      <c r="G26" s="32"/>
      <c r="H26" s="32"/>
      <c r="I26" s="32"/>
      <c r="J26" s="32">
        <v>20.41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5"/>
      <c r="V26" s="35"/>
      <c r="W26" s="35"/>
      <c r="X26" s="35"/>
      <c r="Y26" s="35"/>
      <c r="Z26" s="35"/>
      <c r="AA26" s="35"/>
      <c r="AB26" s="35"/>
      <c r="AC26" s="35"/>
    </row>
    <row r="27" spans="2:29" x14ac:dyDescent="0.25">
      <c r="B27" s="603"/>
      <c r="C27" s="6" t="s">
        <v>63</v>
      </c>
      <c r="D27" s="152" t="s">
        <v>64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>
        <v>81.41</v>
      </c>
      <c r="Q27" s="32"/>
      <c r="R27" s="32"/>
      <c r="S27" s="32"/>
      <c r="T27" s="32"/>
      <c r="U27" s="35"/>
      <c r="V27" s="35"/>
      <c r="W27" s="35"/>
      <c r="X27" s="35"/>
      <c r="Y27" s="35"/>
      <c r="Z27" s="35"/>
      <c r="AA27" s="35"/>
      <c r="AB27" s="35"/>
      <c r="AC27" s="35"/>
    </row>
    <row r="28" spans="2:29" x14ac:dyDescent="0.25">
      <c r="B28" s="586" t="s">
        <v>273</v>
      </c>
      <c r="C28" s="586"/>
      <c r="D28" s="586"/>
      <c r="F28" s="656"/>
      <c r="G28" s="656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656"/>
      <c r="Y28" s="656"/>
      <c r="Z28" s="656"/>
      <c r="AA28" s="656"/>
      <c r="AB28" s="656"/>
      <c r="AC28" s="656"/>
    </row>
    <row r="29" spans="2:29" x14ac:dyDescent="0.25">
      <c r="B29" s="603">
        <v>32090001</v>
      </c>
      <c r="C29" s="5" t="s">
        <v>12</v>
      </c>
      <c r="D29" s="150" t="s">
        <v>86</v>
      </c>
      <c r="F29" s="33"/>
      <c r="G29" s="32"/>
      <c r="H29" s="32"/>
      <c r="I29" s="32"/>
      <c r="J29" s="33"/>
      <c r="K29" s="33"/>
      <c r="L29" s="32"/>
      <c r="M29" s="32"/>
      <c r="N29" s="32"/>
      <c r="O29" s="32"/>
      <c r="P29" s="32"/>
      <c r="Q29" s="32"/>
      <c r="R29" s="32"/>
      <c r="S29" s="32"/>
      <c r="T29" s="32"/>
      <c r="U29" s="35"/>
      <c r="V29" s="35"/>
      <c r="W29" s="35"/>
      <c r="X29" s="35"/>
      <c r="Y29" s="35"/>
      <c r="Z29" s="35"/>
      <c r="AA29" s="35">
        <v>103.86</v>
      </c>
      <c r="AB29" s="35"/>
      <c r="AC29" s="35"/>
    </row>
    <row r="30" spans="2:29" x14ac:dyDescent="0.25">
      <c r="B30" s="603"/>
      <c r="C30" s="5" t="s">
        <v>218</v>
      </c>
      <c r="D30" s="150" t="s">
        <v>86</v>
      </c>
      <c r="F30" s="33"/>
      <c r="G30" s="32"/>
      <c r="H30" s="32"/>
      <c r="I30" s="32"/>
      <c r="J30" s="33"/>
      <c r="K30" s="33"/>
      <c r="L30" s="32"/>
      <c r="M30" s="32"/>
      <c r="N30" s="32"/>
      <c r="O30" s="32"/>
      <c r="P30" s="32"/>
      <c r="Q30" s="32"/>
      <c r="R30" s="32"/>
      <c r="S30" s="32"/>
      <c r="T30" s="32"/>
      <c r="U30" s="35"/>
      <c r="V30" s="35"/>
      <c r="W30" s="35"/>
      <c r="X30" s="35"/>
      <c r="Y30" s="35"/>
      <c r="Z30" s="35"/>
      <c r="AA30" s="35">
        <v>134</v>
      </c>
      <c r="AB30" s="35"/>
      <c r="AC30" s="35"/>
    </row>
    <row r="31" spans="2:29" x14ac:dyDescent="0.25">
      <c r="B31" s="586" t="s">
        <v>297</v>
      </c>
      <c r="C31" s="586"/>
      <c r="D31" s="586"/>
      <c r="F31" s="656"/>
      <c r="G31" s="656"/>
      <c r="H31" s="656"/>
      <c r="I31" s="656"/>
      <c r="J31" s="656"/>
      <c r="K31" s="656"/>
      <c r="L31" s="656"/>
      <c r="M31" s="656"/>
      <c r="N31" s="656"/>
      <c r="O31" s="656"/>
      <c r="P31" s="656"/>
      <c r="Q31" s="656"/>
      <c r="R31" s="656"/>
      <c r="S31" s="656"/>
      <c r="T31" s="656"/>
      <c r="U31" s="656"/>
      <c r="V31" s="656"/>
      <c r="W31" s="656"/>
      <c r="X31" s="656"/>
      <c r="Y31" s="656"/>
      <c r="Z31" s="656"/>
      <c r="AA31" s="656"/>
      <c r="AB31" s="656"/>
      <c r="AC31" s="656"/>
    </row>
    <row r="32" spans="2:29" x14ac:dyDescent="0.25">
      <c r="B32" s="226">
        <v>32010001</v>
      </c>
      <c r="C32" s="5" t="s">
        <v>46</v>
      </c>
      <c r="D32" s="150" t="s">
        <v>47</v>
      </c>
      <c r="F32" s="32"/>
      <c r="G32" s="32"/>
      <c r="H32" s="32"/>
      <c r="I32" s="32"/>
      <c r="J32" s="32"/>
      <c r="K32" s="32"/>
      <c r="L32" s="32">
        <v>6.16</v>
      </c>
      <c r="M32" s="32"/>
      <c r="N32" s="32"/>
      <c r="O32" s="32"/>
      <c r="P32" s="32">
        <v>6.42</v>
      </c>
      <c r="Q32" s="32"/>
      <c r="R32" s="32"/>
      <c r="S32" s="32"/>
      <c r="T32" s="32"/>
      <c r="U32" s="35">
        <v>4.82</v>
      </c>
      <c r="V32" s="35"/>
      <c r="W32" s="35"/>
      <c r="X32" s="35">
        <v>5.29</v>
      </c>
      <c r="Y32" s="35">
        <v>5.39</v>
      </c>
      <c r="Z32" s="35"/>
      <c r="AA32" s="35"/>
      <c r="AB32" s="35"/>
      <c r="AC32" s="35"/>
    </row>
    <row r="33" spans="2:29" x14ac:dyDescent="0.25">
      <c r="B33" s="586" t="s">
        <v>323</v>
      </c>
      <c r="C33" s="586"/>
      <c r="D33" s="586"/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</row>
    <row r="34" spans="2:29" x14ac:dyDescent="0.25">
      <c r="B34" s="226">
        <v>320100049</v>
      </c>
      <c r="C34" s="5" t="s">
        <v>16</v>
      </c>
      <c r="D34" s="150" t="s">
        <v>47</v>
      </c>
      <c r="F34" s="32"/>
      <c r="G34" s="32"/>
      <c r="H34" s="32"/>
      <c r="I34" s="32"/>
      <c r="J34" s="32"/>
      <c r="K34" s="32"/>
      <c r="L34" s="32"/>
      <c r="M34" s="32">
        <v>116.69</v>
      </c>
      <c r="N34" s="32"/>
      <c r="O34" s="32"/>
      <c r="P34" s="32"/>
      <c r="Q34" s="32"/>
      <c r="R34" s="32"/>
      <c r="S34" s="32"/>
      <c r="T34" s="32"/>
      <c r="U34" s="35"/>
      <c r="V34" s="35"/>
      <c r="W34" s="35"/>
      <c r="X34" s="35"/>
      <c r="Y34" s="35"/>
      <c r="Z34" s="35"/>
      <c r="AA34" s="35"/>
      <c r="AB34" s="35"/>
      <c r="AC34" s="35"/>
    </row>
    <row r="35" spans="2:29" x14ac:dyDescent="0.25">
      <c r="B35" s="226">
        <v>320100053</v>
      </c>
      <c r="C35" s="9" t="s">
        <v>48</v>
      </c>
      <c r="D35" s="150" t="s">
        <v>49</v>
      </c>
      <c r="F35" s="32"/>
      <c r="G35" s="32"/>
      <c r="H35" s="32"/>
      <c r="I35" s="32"/>
      <c r="J35" s="32"/>
      <c r="K35" s="32"/>
      <c r="L35" s="32"/>
      <c r="M35" s="32">
        <v>14.62</v>
      </c>
      <c r="N35" s="34">
        <v>15</v>
      </c>
      <c r="O35" s="32"/>
      <c r="P35" s="32"/>
      <c r="Q35" s="32"/>
      <c r="R35" s="32"/>
      <c r="S35" s="32"/>
      <c r="T35" s="32"/>
      <c r="U35" s="35"/>
      <c r="V35" s="35"/>
      <c r="W35" s="35"/>
      <c r="X35" s="35">
        <v>13.22</v>
      </c>
      <c r="Y35" s="35"/>
      <c r="Z35" s="35"/>
      <c r="AA35" s="35"/>
      <c r="AB35" s="35"/>
      <c r="AC35" s="35"/>
    </row>
    <row r="36" spans="2:29" x14ac:dyDescent="0.25">
      <c r="B36" s="226">
        <v>320100073</v>
      </c>
      <c r="C36" s="5" t="s">
        <v>17</v>
      </c>
      <c r="D36" s="150" t="s">
        <v>47</v>
      </c>
      <c r="F36" s="32"/>
      <c r="G36" s="32"/>
      <c r="H36" s="32"/>
      <c r="I36" s="32"/>
      <c r="J36" s="32"/>
      <c r="K36" s="32"/>
      <c r="L36" s="32"/>
      <c r="M36" s="32">
        <v>4.29</v>
      </c>
      <c r="N36" s="34">
        <v>4.4000000000000004</v>
      </c>
      <c r="O36" s="32"/>
      <c r="P36" s="32"/>
      <c r="Q36" s="32"/>
      <c r="R36" s="32"/>
      <c r="S36" s="32"/>
      <c r="T36" s="32"/>
      <c r="U36" s="35"/>
      <c r="V36" s="35"/>
      <c r="W36" s="35"/>
      <c r="X36" s="35">
        <v>3.35</v>
      </c>
      <c r="Y36" s="35"/>
      <c r="Z36" s="35"/>
      <c r="AA36" s="35"/>
      <c r="AB36" s="35"/>
      <c r="AC36" s="35"/>
    </row>
    <row r="37" spans="2:29" x14ac:dyDescent="0.25">
      <c r="B37" s="586"/>
      <c r="C37" s="586"/>
      <c r="D37" s="586"/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  <c r="Q37" s="656"/>
      <c r="R37" s="656"/>
      <c r="S37" s="656"/>
      <c r="T37" s="656"/>
      <c r="U37" s="656"/>
      <c r="V37" s="656"/>
      <c r="W37" s="656"/>
      <c r="X37" s="656"/>
      <c r="Y37" s="656"/>
      <c r="Z37" s="656"/>
      <c r="AA37" s="656"/>
      <c r="AB37" s="656"/>
      <c r="AC37" s="656"/>
    </row>
    <row r="38" spans="2:29" x14ac:dyDescent="0.25">
      <c r="B38" s="603">
        <v>32130001</v>
      </c>
      <c r="C38" s="5" t="s">
        <v>112</v>
      </c>
      <c r="D38" s="150" t="s">
        <v>47</v>
      </c>
      <c r="F38" s="32"/>
      <c r="G38" s="32"/>
      <c r="H38" s="32"/>
      <c r="I38" s="32">
        <v>121.27</v>
      </c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5">
        <v>142</v>
      </c>
      <c r="V38" s="35"/>
      <c r="W38" s="35"/>
      <c r="X38" s="35"/>
      <c r="Y38" s="35"/>
      <c r="Z38" s="35"/>
      <c r="AA38" s="35">
        <v>143.68</v>
      </c>
      <c r="AB38" s="35"/>
      <c r="AC38" s="35"/>
    </row>
    <row r="39" spans="2:29" x14ac:dyDescent="0.25">
      <c r="B39" s="603"/>
      <c r="C39" s="24" t="s">
        <v>113</v>
      </c>
      <c r="D39" s="151" t="s">
        <v>47</v>
      </c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235">
        <v>28.25</v>
      </c>
      <c r="X39" s="116"/>
      <c r="Y39" s="116"/>
      <c r="Z39" s="116"/>
      <c r="AA39" s="116"/>
      <c r="AB39" s="116"/>
      <c r="AC39" s="116"/>
    </row>
    <row r="40" spans="2:29" x14ac:dyDescent="0.25">
      <c r="B40" s="226">
        <v>322300022</v>
      </c>
      <c r="C40" s="5" t="s">
        <v>36</v>
      </c>
      <c r="D40" s="150" t="s">
        <v>47</v>
      </c>
      <c r="F40" s="32"/>
      <c r="G40" s="32">
        <v>47.04</v>
      </c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5">
        <v>44.16</v>
      </c>
      <c r="V40" s="35"/>
      <c r="W40" s="35"/>
      <c r="X40" s="35">
        <v>48</v>
      </c>
      <c r="Y40" s="35"/>
      <c r="Z40" s="35"/>
      <c r="AA40" s="35"/>
      <c r="AB40" s="35"/>
      <c r="AC40" s="35"/>
    </row>
    <row r="41" spans="2:29" x14ac:dyDescent="0.25">
      <c r="B41" s="228">
        <v>321500181</v>
      </c>
      <c r="C41" s="243" t="s">
        <v>325</v>
      </c>
      <c r="D41" s="150" t="s">
        <v>47</v>
      </c>
      <c r="F41" s="32"/>
      <c r="G41" s="32"/>
      <c r="H41" s="32"/>
      <c r="I41" s="32"/>
      <c r="J41" s="32">
        <v>5336.9</v>
      </c>
      <c r="K41" s="32"/>
      <c r="L41" s="32"/>
      <c r="M41" s="32"/>
      <c r="N41" s="34">
        <v>6050</v>
      </c>
      <c r="O41" s="32"/>
      <c r="P41" s="32"/>
      <c r="Q41" s="32"/>
      <c r="R41" s="32"/>
      <c r="S41" s="32"/>
      <c r="T41" s="32"/>
      <c r="U41" s="35"/>
      <c r="V41" s="35"/>
      <c r="W41" s="35"/>
      <c r="X41" s="35"/>
      <c r="Y41" s="35"/>
      <c r="Z41" s="35"/>
      <c r="AA41" s="35"/>
      <c r="AB41" s="35"/>
      <c r="AC41" s="35"/>
    </row>
    <row r="42" spans="2:29" x14ac:dyDescent="0.25">
      <c r="B42" s="586" t="s">
        <v>298</v>
      </c>
      <c r="C42" s="586"/>
      <c r="D42" s="586"/>
      <c r="F42" s="657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58"/>
      <c r="R42" s="658"/>
      <c r="S42" s="658"/>
      <c r="T42" s="658"/>
      <c r="U42" s="658"/>
      <c r="V42" s="658"/>
      <c r="W42" s="658"/>
      <c r="X42" s="658"/>
      <c r="Y42" s="658"/>
      <c r="Z42" s="658"/>
      <c r="AA42" s="658"/>
      <c r="AB42" s="658"/>
      <c r="AC42" s="659"/>
    </row>
    <row r="43" spans="2:29" x14ac:dyDescent="0.25">
      <c r="B43" s="226">
        <v>321220013</v>
      </c>
      <c r="C43" s="231" t="s">
        <v>111</v>
      </c>
      <c r="D43" s="156" t="s">
        <v>64</v>
      </c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</row>
    <row r="44" spans="2:29" x14ac:dyDescent="0.25">
      <c r="B44" s="634"/>
      <c r="C44" s="634"/>
      <c r="D44" s="634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</row>
    <row r="45" spans="2:29" x14ac:dyDescent="0.25">
      <c r="B45" s="226">
        <v>322300061</v>
      </c>
      <c r="C45" s="5" t="s">
        <v>124</v>
      </c>
      <c r="D45" s="150" t="s">
        <v>47</v>
      </c>
      <c r="F45" s="32"/>
      <c r="G45" s="32">
        <v>187.08</v>
      </c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5"/>
      <c r="V45" s="35"/>
      <c r="W45" s="35"/>
      <c r="X45" s="35"/>
      <c r="Y45" s="35"/>
      <c r="Z45" s="35"/>
      <c r="AA45" s="35"/>
      <c r="AB45" s="35"/>
      <c r="AC45" s="35"/>
    </row>
    <row r="46" spans="2:29" x14ac:dyDescent="0.25">
      <c r="B46" s="597"/>
      <c r="C46" s="597"/>
      <c r="D46" s="597"/>
      <c r="F46" s="656"/>
      <c r="G46" s="656"/>
      <c r="H46" s="656"/>
      <c r="I46" s="656"/>
      <c r="J46" s="656"/>
      <c r="K46" s="656"/>
      <c r="L46" s="656"/>
      <c r="M46" s="656"/>
      <c r="N46" s="656"/>
      <c r="O46" s="656"/>
      <c r="P46" s="656"/>
      <c r="Q46" s="656"/>
      <c r="R46" s="656"/>
      <c r="S46" s="656"/>
      <c r="T46" s="656"/>
      <c r="U46" s="656"/>
      <c r="V46" s="656"/>
      <c r="W46" s="656"/>
      <c r="X46" s="656"/>
      <c r="Y46" s="656"/>
      <c r="Z46" s="656"/>
      <c r="AA46" s="656"/>
      <c r="AB46" s="656"/>
      <c r="AC46" s="656"/>
    </row>
    <row r="47" spans="2:29" x14ac:dyDescent="0.25">
      <c r="B47" s="228">
        <v>320300033</v>
      </c>
      <c r="C47" s="24" t="s">
        <v>66</v>
      </c>
      <c r="D47" s="151" t="s">
        <v>64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>
        <v>349.92</v>
      </c>
      <c r="S47" s="32"/>
      <c r="T47" s="32"/>
      <c r="U47" s="35"/>
      <c r="V47" s="35"/>
      <c r="W47" s="35"/>
      <c r="X47" s="35"/>
      <c r="Y47" s="35"/>
      <c r="Z47" s="35"/>
      <c r="AA47" s="35"/>
      <c r="AB47" s="35"/>
      <c r="AC47" s="35"/>
    </row>
    <row r="48" spans="2:29" x14ac:dyDescent="0.25">
      <c r="B48" s="597"/>
      <c r="C48" s="597"/>
      <c r="D48" s="597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</row>
    <row r="49" spans="2:29" x14ac:dyDescent="0.25">
      <c r="B49" s="227">
        <v>3207000511</v>
      </c>
      <c r="C49" s="6" t="s">
        <v>289</v>
      </c>
      <c r="D49" s="152" t="s">
        <v>47</v>
      </c>
      <c r="F49" s="32"/>
      <c r="G49" s="32"/>
      <c r="H49" s="34">
        <v>59.88</v>
      </c>
      <c r="I49" s="32"/>
      <c r="J49" s="32"/>
      <c r="K49" s="32"/>
      <c r="L49" s="32"/>
      <c r="M49" s="32"/>
      <c r="N49" s="32"/>
      <c r="O49" s="32"/>
      <c r="P49" s="32"/>
      <c r="Q49" s="32"/>
      <c r="R49" s="32">
        <v>16.18</v>
      </c>
      <c r="S49" s="32"/>
      <c r="T49" s="32"/>
      <c r="U49" s="35">
        <v>55.99</v>
      </c>
      <c r="V49" s="35"/>
      <c r="W49" s="35"/>
      <c r="X49" s="35"/>
      <c r="Y49" s="35"/>
      <c r="Z49" s="35"/>
      <c r="AA49" s="35"/>
      <c r="AB49" s="35"/>
      <c r="AC49" s="35"/>
    </row>
    <row r="50" spans="2:29" x14ac:dyDescent="0.25">
      <c r="B50" s="597"/>
      <c r="C50" s="597"/>
      <c r="D50" s="597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</row>
    <row r="51" spans="2:29" x14ac:dyDescent="0.25">
      <c r="B51" s="226">
        <v>321600012</v>
      </c>
      <c r="C51" s="5" t="s">
        <v>33</v>
      </c>
      <c r="D51" s="150" t="s">
        <v>47</v>
      </c>
      <c r="F51" s="32"/>
      <c r="G51" s="32"/>
      <c r="H51" s="32"/>
      <c r="I51" s="32"/>
      <c r="J51" s="32"/>
      <c r="K51" s="32"/>
      <c r="L51" s="32"/>
      <c r="M51" s="32"/>
      <c r="N51" s="34">
        <v>15.93</v>
      </c>
      <c r="O51" s="32"/>
      <c r="P51" s="32"/>
      <c r="Q51" s="32"/>
      <c r="R51" s="32"/>
      <c r="S51" s="32"/>
      <c r="T51" s="32"/>
      <c r="U51" s="35"/>
      <c r="V51" s="35"/>
      <c r="W51" s="35"/>
      <c r="X51" s="35"/>
      <c r="Y51" s="35"/>
      <c r="Z51" s="35"/>
      <c r="AA51" s="35">
        <v>16.75</v>
      </c>
      <c r="AB51" s="35"/>
      <c r="AC51" s="35"/>
    </row>
    <row r="52" spans="2:29" x14ac:dyDescent="0.25">
      <c r="B52" s="597"/>
      <c r="C52" s="597"/>
      <c r="D52" s="597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</row>
    <row r="53" spans="2:29" x14ac:dyDescent="0.25">
      <c r="B53" s="226">
        <v>320900071</v>
      </c>
      <c r="C53" s="5" t="s">
        <v>37</v>
      </c>
      <c r="D53" s="150" t="s">
        <v>64</v>
      </c>
      <c r="F53" s="32"/>
      <c r="G53" s="32"/>
      <c r="H53" s="32"/>
      <c r="I53" s="32"/>
      <c r="J53" s="32"/>
      <c r="K53" s="32"/>
      <c r="L53" s="32"/>
      <c r="M53" s="32"/>
      <c r="N53" s="34">
        <v>335</v>
      </c>
      <c r="O53" s="32"/>
      <c r="P53" s="32"/>
      <c r="Q53" s="32"/>
      <c r="R53" s="32"/>
      <c r="S53" s="32"/>
      <c r="T53" s="32"/>
      <c r="U53" s="35"/>
      <c r="V53" s="35"/>
      <c r="W53" s="35"/>
      <c r="X53" s="35"/>
      <c r="Y53" s="35"/>
      <c r="Z53" s="35"/>
      <c r="AA53" s="35"/>
      <c r="AB53" s="35"/>
      <c r="AC53" s="35"/>
    </row>
    <row r="54" spans="2:29" x14ac:dyDescent="0.25">
      <c r="B54" s="586" t="s">
        <v>299</v>
      </c>
      <c r="C54" s="586"/>
      <c r="D54" s="58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</row>
    <row r="55" spans="2:29" x14ac:dyDescent="0.25">
      <c r="B55" s="603">
        <v>32150002</v>
      </c>
      <c r="C55" s="5" t="s">
        <v>114</v>
      </c>
      <c r="D55" s="150" t="s">
        <v>60</v>
      </c>
      <c r="F55" s="32"/>
      <c r="G55" s="32"/>
      <c r="H55" s="32"/>
      <c r="I55" s="32"/>
      <c r="J55" s="32">
        <v>340.68</v>
      </c>
      <c r="K55" s="32"/>
      <c r="L55" s="32"/>
      <c r="M55" s="32"/>
      <c r="N55" s="34">
        <v>470</v>
      </c>
      <c r="O55" s="32"/>
      <c r="P55" s="32"/>
      <c r="Q55" s="32"/>
      <c r="R55" s="32"/>
      <c r="S55" s="32"/>
      <c r="T55" s="32"/>
      <c r="U55" s="35"/>
      <c r="V55" s="35"/>
      <c r="W55" s="35"/>
      <c r="X55" s="35"/>
      <c r="Y55" s="35"/>
      <c r="Z55" s="35"/>
      <c r="AA55" s="35"/>
      <c r="AB55" s="35"/>
      <c r="AC55" s="35"/>
    </row>
    <row r="56" spans="2:29" x14ac:dyDescent="0.25">
      <c r="B56" s="603"/>
      <c r="C56" s="5" t="s">
        <v>115</v>
      </c>
      <c r="D56" s="150" t="s">
        <v>70</v>
      </c>
      <c r="F56" s="32"/>
      <c r="G56" s="32"/>
      <c r="H56" s="32"/>
      <c r="I56" s="32"/>
      <c r="J56" s="32">
        <v>316.77999999999997</v>
      </c>
      <c r="K56" s="32"/>
      <c r="L56" s="32"/>
      <c r="M56" s="32"/>
      <c r="N56" s="34">
        <v>415.36</v>
      </c>
      <c r="O56" s="32"/>
      <c r="P56" s="32"/>
      <c r="Q56" s="32"/>
      <c r="R56" s="32"/>
      <c r="S56" s="32"/>
      <c r="T56" s="32"/>
      <c r="U56" s="35"/>
      <c r="V56" s="35"/>
      <c r="W56" s="35"/>
      <c r="X56" s="35"/>
      <c r="Y56" s="35"/>
      <c r="Z56" s="35"/>
      <c r="AA56" s="35"/>
      <c r="AB56" s="35"/>
      <c r="AC56" s="35"/>
    </row>
    <row r="57" spans="2:29" x14ac:dyDescent="0.25">
      <c r="B57" s="597"/>
      <c r="C57" s="597"/>
      <c r="D57" s="597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</row>
    <row r="58" spans="2:29" x14ac:dyDescent="0.25">
      <c r="B58" s="226">
        <v>3212002017</v>
      </c>
      <c r="C58" s="9" t="s">
        <v>110</v>
      </c>
      <c r="D58" s="150" t="s">
        <v>64</v>
      </c>
      <c r="F58" s="32"/>
      <c r="G58" s="32"/>
      <c r="H58" s="32"/>
      <c r="I58" s="32"/>
      <c r="J58" s="32"/>
      <c r="K58" s="32"/>
      <c r="L58" s="32"/>
      <c r="M58" s="32"/>
      <c r="N58" s="34">
        <v>1501.22</v>
      </c>
      <c r="O58" s="32"/>
      <c r="P58" s="32"/>
      <c r="Q58" s="32"/>
      <c r="R58" s="32"/>
      <c r="S58" s="32"/>
      <c r="T58" s="32"/>
      <c r="U58" s="35"/>
      <c r="V58" s="35"/>
      <c r="W58" s="35"/>
      <c r="X58" s="35"/>
      <c r="Y58" s="35"/>
      <c r="Z58" s="35"/>
      <c r="AA58" s="35"/>
      <c r="AB58" s="35"/>
      <c r="AC58" s="35"/>
    </row>
    <row r="59" spans="2:29" x14ac:dyDescent="0.25">
      <c r="B59" s="586" t="s">
        <v>300</v>
      </c>
      <c r="C59" s="586"/>
      <c r="D59" s="58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</row>
    <row r="60" spans="2:29" x14ac:dyDescent="0.25">
      <c r="B60" s="227">
        <v>32220001</v>
      </c>
      <c r="C60" s="157" t="s">
        <v>310</v>
      </c>
      <c r="D60" s="147" t="s">
        <v>47</v>
      </c>
      <c r="F60" s="32">
        <v>1092</v>
      </c>
      <c r="G60" s="32">
        <v>1092</v>
      </c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5"/>
      <c r="V60" s="35"/>
      <c r="W60" s="35"/>
      <c r="X60" s="35"/>
      <c r="Y60" s="35"/>
      <c r="Z60" s="35"/>
      <c r="AA60" s="35">
        <v>1108.18</v>
      </c>
      <c r="AB60" s="35"/>
      <c r="AC60" s="35"/>
    </row>
    <row r="61" spans="2:29" x14ac:dyDescent="0.25">
      <c r="B61" s="597"/>
      <c r="C61" s="597"/>
      <c r="D61" s="597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6"/>
      <c r="AC61" s="656"/>
    </row>
    <row r="62" spans="2:29" x14ac:dyDescent="0.25">
      <c r="B62" s="226">
        <v>321500041</v>
      </c>
      <c r="C62" s="5" t="s">
        <v>118</v>
      </c>
      <c r="D62" s="150" t="s">
        <v>64</v>
      </c>
      <c r="F62" s="32"/>
      <c r="G62" s="32"/>
      <c r="H62" s="32"/>
      <c r="I62" s="32"/>
      <c r="J62" s="32">
        <v>370.65</v>
      </c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5"/>
      <c r="V62" s="35"/>
      <c r="W62" s="35"/>
      <c r="X62" s="35"/>
      <c r="Y62" s="35"/>
      <c r="Z62" s="35"/>
      <c r="AA62" s="35"/>
      <c r="AB62" s="35"/>
      <c r="AC62" s="35"/>
    </row>
    <row r="63" spans="2:29" x14ac:dyDescent="0.25">
      <c r="B63" s="597"/>
      <c r="C63" s="597"/>
      <c r="D63" s="597"/>
      <c r="F63" s="656"/>
      <c r="G63" s="656"/>
      <c r="H63" s="656"/>
      <c r="I63" s="656"/>
      <c r="J63" s="656"/>
      <c r="K63" s="656"/>
      <c r="L63" s="656"/>
      <c r="M63" s="656"/>
      <c r="N63" s="656"/>
      <c r="O63" s="656"/>
      <c r="P63" s="656"/>
      <c r="Q63" s="656"/>
      <c r="R63" s="656"/>
      <c r="S63" s="656"/>
      <c r="T63" s="656"/>
      <c r="U63" s="656"/>
      <c r="V63" s="656"/>
      <c r="W63" s="656"/>
      <c r="X63" s="656"/>
      <c r="Y63" s="656"/>
      <c r="Z63" s="656"/>
      <c r="AA63" s="656"/>
      <c r="AB63" s="656"/>
      <c r="AC63" s="656"/>
    </row>
    <row r="64" spans="2:29" x14ac:dyDescent="0.25">
      <c r="B64" s="216"/>
      <c r="C64" s="217" t="s">
        <v>447</v>
      </c>
      <c r="D64" s="217" t="s">
        <v>47</v>
      </c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>
        <v>202.65</v>
      </c>
      <c r="S64" s="206">
        <v>174.22</v>
      </c>
      <c r="T64" s="206"/>
      <c r="U64" s="206"/>
      <c r="V64" s="206"/>
      <c r="W64" s="206"/>
      <c r="X64" s="206"/>
      <c r="Y64" s="206"/>
      <c r="Z64" s="206"/>
      <c r="AA64" s="206"/>
      <c r="AB64" s="206"/>
      <c r="AC64" s="206"/>
    </row>
    <row r="65" spans="2:29" x14ac:dyDescent="0.25">
      <c r="B65" s="216"/>
      <c r="C65" s="217" t="s">
        <v>448</v>
      </c>
      <c r="D65" s="217" t="s">
        <v>47</v>
      </c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>
        <v>211.98</v>
      </c>
      <c r="T65" s="233">
        <v>196.63</v>
      </c>
      <c r="U65" s="206"/>
      <c r="V65" s="206"/>
      <c r="W65" s="206"/>
      <c r="X65" s="206"/>
      <c r="Y65" s="206"/>
      <c r="Z65" s="233">
        <v>291.2</v>
      </c>
      <c r="AA65" s="206"/>
      <c r="AB65" s="206"/>
      <c r="AC65" s="206"/>
    </row>
    <row r="66" spans="2:29" x14ac:dyDescent="0.25">
      <c r="B66" s="226">
        <v>3201000612</v>
      </c>
      <c r="C66" s="5" t="s">
        <v>50</v>
      </c>
      <c r="D66" s="150" t="s">
        <v>47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>
        <v>92.15</v>
      </c>
      <c r="S66" s="32"/>
      <c r="T66" s="32"/>
      <c r="U66" s="35"/>
      <c r="V66" s="35"/>
      <c r="W66" s="35"/>
      <c r="X66" s="35">
        <v>90.45</v>
      </c>
      <c r="Y66" s="35"/>
      <c r="Z66" s="35"/>
      <c r="AA66" s="35"/>
      <c r="AB66" s="35"/>
      <c r="AC66" s="35"/>
    </row>
    <row r="67" spans="2:29" x14ac:dyDescent="0.25">
      <c r="B67" s="597"/>
      <c r="C67" s="597"/>
      <c r="D67" s="597"/>
      <c r="F67" s="656"/>
      <c r="G67" s="656"/>
      <c r="H67" s="656"/>
      <c r="I67" s="656"/>
      <c r="J67" s="656"/>
      <c r="K67" s="656"/>
      <c r="L67" s="656"/>
      <c r="M67" s="656"/>
      <c r="N67" s="656"/>
      <c r="O67" s="656"/>
      <c r="P67" s="656"/>
      <c r="Q67" s="656"/>
      <c r="R67" s="656"/>
      <c r="S67" s="656"/>
      <c r="T67" s="656"/>
      <c r="U67" s="656"/>
      <c r="V67" s="656"/>
      <c r="W67" s="656"/>
      <c r="X67" s="656"/>
      <c r="Y67" s="656"/>
      <c r="Z67" s="656"/>
      <c r="AA67" s="656"/>
      <c r="AB67" s="656"/>
      <c r="AC67" s="656"/>
    </row>
    <row r="68" spans="2:29" x14ac:dyDescent="0.25">
      <c r="B68" s="226">
        <v>321500036</v>
      </c>
      <c r="C68" s="5" t="s">
        <v>116</v>
      </c>
      <c r="D68" s="150" t="s">
        <v>117</v>
      </c>
      <c r="F68" s="32"/>
      <c r="G68" s="32"/>
      <c r="H68" s="32"/>
      <c r="I68" s="32"/>
      <c r="J68" s="32">
        <v>1250</v>
      </c>
      <c r="K68" s="32"/>
      <c r="L68" s="32"/>
      <c r="M68" s="32"/>
      <c r="N68" s="34">
        <v>595.20000000000005</v>
      </c>
      <c r="O68" s="32"/>
      <c r="P68" s="32"/>
      <c r="Q68" s="32"/>
      <c r="R68" s="32"/>
      <c r="S68" s="32"/>
      <c r="T68" s="32"/>
      <c r="U68" s="35"/>
      <c r="V68" s="35"/>
      <c r="W68" s="35"/>
      <c r="X68" s="35"/>
      <c r="Y68" s="35"/>
      <c r="Z68" s="35"/>
      <c r="AA68" s="35">
        <v>671.17</v>
      </c>
      <c r="AB68" s="35"/>
      <c r="AC68" s="35"/>
    </row>
    <row r="69" spans="2:29" x14ac:dyDescent="0.25">
      <c r="B69" s="586" t="s">
        <v>301</v>
      </c>
      <c r="C69" s="586"/>
      <c r="D69" s="586"/>
      <c r="F69" s="656"/>
      <c r="G69" s="656"/>
      <c r="H69" s="656"/>
      <c r="I69" s="656"/>
      <c r="J69" s="656"/>
      <c r="K69" s="656"/>
      <c r="L69" s="656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6"/>
      <c r="Y69" s="656"/>
      <c r="Z69" s="656"/>
      <c r="AA69" s="656"/>
      <c r="AB69" s="656"/>
      <c r="AC69" s="656"/>
    </row>
    <row r="70" spans="2:29" x14ac:dyDescent="0.25">
      <c r="B70" s="226">
        <v>32050001</v>
      </c>
      <c r="C70" s="5" t="s">
        <v>311</v>
      </c>
      <c r="D70" s="150" t="s">
        <v>47</v>
      </c>
      <c r="F70" s="32"/>
      <c r="G70" s="32"/>
      <c r="H70" s="34">
        <v>9.9600000000000009</v>
      </c>
      <c r="I70" s="32"/>
      <c r="J70" s="32"/>
      <c r="K70" s="32"/>
      <c r="L70" s="32"/>
      <c r="M70" s="32"/>
      <c r="N70" s="34">
        <v>8.6</v>
      </c>
      <c r="O70" s="32"/>
      <c r="P70" s="32"/>
      <c r="Q70" s="32"/>
      <c r="R70" s="32"/>
      <c r="S70" s="32">
        <v>8.5</v>
      </c>
      <c r="T70" s="32"/>
      <c r="U70" s="35"/>
      <c r="V70" s="35"/>
      <c r="W70" s="35"/>
      <c r="X70" s="35"/>
      <c r="Y70" s="35">
        <v>11.86</v>
      </c>
      <c r="Z70" s="35"/>
      <c r="AA70" s="35"/>
      <c r="AB70" s="35"/>
      <c r="AC70" s="35"/>
    </row>
    <row r="71" spans="2:29" x14ac:dyDescent="0.25">
      <c r="B71" s="597"/>
      <c r="C71" s="597"/>
      <c r="D71" s="597"/>
      <c r="F71" s="656"/>
      <c r="G71" s="656"/>
      <c r="H71" s="656"/>
      <c r="I71" s="656"/>
      <c r="J71" s="656"/>
      <c r="K71" s="656"/>
      <c r="L71" s="656"/>
      <c r="M71" s="656"/>
      <c r="N71" s="656"/>
      <c r="O71" s="656"/>
      <c r="P71" s="656"/>
      <c r="Q71" s="656"/>
      <c r="R71" s="656"/>
      <c r="S71" s="656"/>
      <c r="T71" s="656"/>
      <c r="U71" s="656"/>
      <c r="V71" s="656"/>
      <c r="W71" s="656"/>
      <c r="X71" s="656"/>
      <c r="Y71" s="656"/>
      <c r="Z71" s="656"/>
      <c r="AA71" s="656"/>
      <c r="AB71" s="656"/>
      <c r="AC71" s="656"/>
    </row>
    <row r="72" spans="2:29" x14ac:dyDescent="0.25">
      <c r="B72" s="230">
        <v>320700121</v>
      </c>
      <c r="C72" s="6" t="s">
        <v>83</v>
      </c>
      <c r="D72" s="152" t="s">
        <v>47</v>
      </c>
      <c r="F72" s="32">
        <v>114.56</v>
      </c>
      <c r="G72" s="32"/>
      <c r="H72" s="102"/>
      <c r="I72" s="32"/>
      <c r="J72" s="32"/>
      <c r="K72" s="32"/>
      <c r="L72" s="35"/>
      <c r="M72" s="32"/>
      <c r="N72" s="34">
        <v>99.8</v>
      </c>
      <c r="O72" s="32"/>
      <c r="P72" s="32"/>
      <c r="Q72" s="32"/>
      <c r="R72" s="32"/>
      <c r="S72" s="32"/>
      <c r="T72" s="32"/>
      <c r="U72" s="35"/>
      <c r="V72" s="35"/>
      <c r="W72" s="35"/>
      <c r="X72" s="35"/>
      <c r="Y72" s="35"/>
      <c r="Z72" s="35"/>
      <c r="AA72" s="35"/>
      <c r="AB72" s="35"/>
      <c r="AC72" s="35"/>
    </row>
    <row r="73" spans="2:29" x14ac:dyDescent="0.25">
      <c r="B73" s="586" t="s">
        <v>281</v>
      </c>
      <c r="C73" s="586"/>
      <c r="D73" s="586"/>
      <c r="F73" s="656"/>
      <c r="G73" s="656"/>
      <c r="H73" s="656"/>
      <c r="I73" s="656"/>
      <c r="J73" s="656"/>
      <c r="K73" s="656"/>
      <c r="L73" s="656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</row>
    <row r="74" spans="2:29" x14ac:dyDescent="0.25">
      <c r="B74" s="603">
        <v>32160002</v>
      </c>
      <c r="C74" s="5" t="s">
        <v>120</v>
      </c>
      <c r="D74" s="150" t="s">
        <v>47</v>
      </c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5"/>
      <c r="V74" s="35"/>
      <c r="W74" s="35"/>
      <c r="X74" s="35"/>
      <c r="Y74" s="35"/>
      <c r="Z74" s="35"/>
      <c r="AA74" s="35">
        <v>60.89</v>
      </c>
      <c r="AB74" s="35"/>
      <c r="AC74" s="35"/>
    </row>
    <row r="75" spans="2:29" x14ac:dyDescent="0.25">
      <c r="B75" s="603"/>
      <c r="C75" s="5" t="s">
        <v>121</v>
      </c>
      <c r="D75" s="150" t="s">
        <v>47</v>
      </c>
      <c r="F75" s="32"/>
      <c r="G75" s="32">
        <v>84.61</v>
      </c>
      <c r="H75" s="32"/>
      <c r="I75" s="32"/>
      <c r="J75" s="32"/>
      <c r="K75" s="32"/>
      <c r="L75" s="32"/>
      <c r="M75" s="32"/>
      <c r="N75" s="34">
        <v>81</v>
      </c>
      <c r="O75" s="32"/>
      <c r="P75" s="32"/>
      <c r="Q75" s="32"/>
      <c r="R75" s="32"/>
      <c r="S75" s="32"/>
      <c r="T75" s="32"/>
      <c r="U75" s="35"/>
      <c r="V75" s="35"/>
      <c r="W75" s="35"/>
      <c r="X75" s="35"/>
      <c r="Y75" s="35"/>
      <c r="Z75" s="35"/>
      <c r="AA75" s="35">
        <v>68.19</v>
      </c>
      <c r="AB75" s="35"/>
      <c r="AC75" s="35"/>
    </row>
    <row r="76" spans="2:29" x14ac:dyDescent="0.25">
      <c r="B76" s="603"/>
      <c r="C76" s="5" t="s">
        <v>14</v>
      </c>
      <c r="D76" s="150" t="s">
        <v>47</v>
      </c>
      <c r="F76" s="32"/>
      <c r="G76" s="32"/>
      <c r="H76" s="32"/>
      <c r="I76" s="32"/>
      <c r="J76" s="32"/>
      <c r="K76" s="32"/>
      <c r="L76" s="32"/>
      <c r="M76" s="32"/>
      <c r="N76" s="34">
        <v>74</v>
      </c>
      <c r="O76" s="32"/>
      <c r="P76" s="32"/>
      <c r="Q76" s="32"/>
      <c r="R76" s="32"/>
      <c r="S76" s="32">
        <v>74.099999999999994</v>
      </c>
      <c r="T76" s="32"/>
      <c r="U76" s="35"/>
      <c r="V76" s="35"/>
      <c r="W76" s="35"/>
      <c r="X76" s="35">
        <v>51.49</v>
      </c>
      <c r="Y76" s="35"/>
      <c r="Z76" s="35"/>
      <c r="AA76" s="35">
        <v>62.29</v>
      </c>
      <c r="AB76" s="35"/>
      <c r="AC76" s="35"/>
    </row>
    <row r="77" spans="2:29" x14ac:dyDescent="0.25">
      <c r="B77" s="586"/>
      <c r="C77" s="586"/>
      <c r="D77" s="586"/>
      <c r="F77" s="657"/>
      <c r="G77" s="658"/>
      <c r="H77" s="658"/>
      <c r="I77" s="658"/>
      <c r="J77" s="658"/>
      <c r="K77" s="658"/>
      <c r="L77" s="658"/>
      <c r="M77" s="658"/>
      <c r="N77" s="658"/>
      <c r="O77" s="658"/>
      <c r="P77" s="658"/>
      <c r="Q77" s="658"/>
      <c r="R77" s="658"/>
      <c r="S77" s="658"/>
      <c r="T77" s="658"/>
      <c r="U77" s="658"/>
      <c r="V77" s="658"/>
      <c r="W77" s="658"/>
      <c r="X77" s="658"/>
      <c r="Y77" s="658"/>
      <c r="Z77" s="658"/>
      <c r="AA77" s="658"/>
      <c r="AB77" s="658"/>
      <c r="AC77" s="659"/>
    </row>
    <row r="78" spans="2:29" x14ac:dyDescent="0.25">
      <c r="B78" s="228">
        <v>321200161</v>
      </c>
      <c r="C78" s="6" t="s">
        <v>107</v>
      </c>
      <c r="D78" s="152" t="s">
        <v>64</v>
      </c>
      <c r="F78" s="32"/>
      <c r="G78" s="32"/>
      <c r="H78" s="32"/>
      <c r="I78" s="32"/>
      <c r="J78" s="32"/>
      <c r="K78" s="32"/>
      <c r="L78" s="32"/>
      <c r="M78" s="32"/>
      <c r="N78" s="34">
        <v>180</v>
      </c>
      <c r="O78" s="32"/>
      <c r="P78" s="32"/>
      <c r="Q78" s="32"/>
      <c r="R78" s="32"/>
      <c r="S78" s="32">
        <v>176.09</v>
      </c>
      <c r="T78" s="32"/>
      <c r="U78" s="35"/>
      <c r="V78" s="35"/>
      <c r="W78" s="35"/>
      <c r="X78" s="35"/>
      <c r="Y78" s="35"/>
      <c r="Z78" s="35"/>
      <c r="AA78" s="35"/>
      <c r="AB78" s="35"/>
      <c r="AC78" s="35"/>
    </row>
    <row r="79" spans="2:29" x14ac:dyDescent="0.25">
      <c r="B79" s="228">
        <v>321200172</v>
      </c>
      <c r="C79" s="6" t="s">
        <v>108</v>
      </c>
      <c r="D79" s="152" t="s">
        <v>64</v>
      </c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235">
        <v>191.5</v>
      </c>
      <c r="X79" s="116"/>
      <c r="Y79" s="116"/>
      <c r="Z79" s="116"/>
      <c r="AA79" s="116"/>
      <c r="AB79" s="116"/>
      <c r="AC79" s="116"/>
    </row>
    <row r="80" spans="2:29" x14ac:dyDescent="0.25">
      <c r="B80" s="586"/>
      <c r="C80" s="586"/>
      <c r="D80" s="586"/>
      <c r="F80" s="657"/>
      <c r="G80" s="658"/>
      <c r="H80" s="658"/>
      <c r="I80" s="658"/>
      <c r="J80" s="658"/>
      <c r="K80" s="658"/>
      <c r="L80" s="658"/>
      <c r="M80" s="658"/>
      <c r="N80" s="658"/>
      <c r="O80" s="658"/>
      <c r="P80" s="658"/>
      <c r="Q80" s="658"/>
      <c r="R80" s="658"/>
      <c r="S80" s="658"/>
      <c r="T80" s="658"/>
      <c r="U80" s="658"/>
      <c r="V80" s="658"/>
      <c r="W80" s="658"/>
      <c r="X80" s="658"/>
      <c r="Y80" s="658"/>
      <c r="Z80" s="658"/>
      <c r="AA80" s="658"/>
      <c r="AB80" s="658"/>
      <c r="AC80" s="659"/>
    </row>
    <row r="81" spans="2:29" x14ac:dyDescent="0.25">
      <c r="B81" s="228">
        <v>321200192</v>
      </c>
      <c r="C81" s="231" t="s">
        <v>109</v>
      </c>
      <c r="D81" s="156" t="s">
        <v>47</v>
      </c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</row>
    <row r="82" spans="2:29" x14ac:dyDescent="0.25">
      <c r="B82" s="586" t="s">
        <v>280</v>
      </c>
      <c r="C82" s="586"/>
      <c r="D82" s="586"/>
      <c r="F82" s="657"/>
      <c r="G82" s="658"/>
      <c r="H82" s="658"/>
      <c r="I82" s="658"/>
      <c r="J82" s="658"/>
      <c r="K82" s="658"/>
      <c r="L82" s="658"/>
      <c r="M82" s="658"/>
      <c r="N82" s="658"/>
      <c r="O82" s="658"/>
      <c r="P82" s="658"/>
      <c r="Q82" s="658"/>
      <c r="R82" s="658"/>
      <c r="S82" s="658"/>
      <c r="T82" s="658"/>
      <c r="U82" s="658"/>
      <c r="V82" s="658"/>
      <c r="W82" s="658"/>
      <c r="X82" s="658"/>
      <c r="Y82" s="658"/>
      <c r="Z82" s="658"/>
      <c r="AA82" s="658"/>
      <c r="AB82" s="658"/>
      <c r="AC82" s="659"/>
    </row>
    <row r="83" spans="2:29" x14ac:dyDescent="0.25">
      <c r="B83" s="603">
        <v>32020003</v>
      </c>
      <c r="C83" s="5" t="s">
        <v>57</v>
      </c>
      <c r="D83" s="150" t="s">
        <v>56</v>
      </c>
      <c r="F83" s="32"/>
      <c r="G83" s="32"/>
      <c r="H83" s="32"/>
      <c r="I83" s="32"/>
      <c r="J83" s="32"/>
      <c r="K83" s="32"/>
      <c r="L83" s="32"/>
      <c r="M83" s="32"/>
      <c r="N83" s="34">
        <v>2577</v>
      </c>
      <c r="O83" s="32"/>
      <c r="P83" s="32"/>
      <c r="Q83" s="32"/>
      <c r="R83" s="32">
        <v>1048.49</v>
      </c>
      <c r="S83" s="32">
        <v>1236.69</v>
      </c>
      <c r="T83" s="32"/>
      <c r="U83" s="35"/>
      <c r="V83" s="35"/>
      <c r="W83" s="35"/>
      <c r="X83" s="35"/>
      <c r="Y83" s="35"/>
      <c r="Z83" s="35"/>
      <c r="AA83" s="35"/>
      <c r="AB83" s="35"/>
      <c r="AC83" s="35"/>
    </row>
    <row r="84" spans="2:29" x14ac:dyDescent="0.25">
      <c r="B84" s="603"/>
      <c r="C84" s="5" t="s">
        <v>9</v>
      </c>
      <c r="D84" s="150" t="s">
        <v>58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5"/>
      <c r="V84" s="35"/>
      <c r="W84" s="35"/>
      <c r="X84" s="35"/>
      <c r="Y84" s="35"/>
      <c r="Z84" s="35"/>
      <c r="AA84" s="35">
        <v>11.58</v>
      </c>
      <c r="AB84" s="35"/>
      <c r="AC84" s="35"/>
    </row>
    <row r="85" spans="2:29" x14ac:dyDescent="0.25">
      <c r="B85" s="228">
        <v>320200024</v>
      </c>
      <c r="C85" s="6" t="s">
        <v>55</v>
      </c>
      <c r="D85" s="152" t="s">
        <v>56</v>
      </c>
      <c r="F85" s="32"/>
      <c r="G85" s="32"/>
      <c r="H85" s="32"/>
      <c r="I85" s="32"/>
      <c r="J85" s="32">
        <v>2198</v>
      </c>
      <c r="K85" s="32"/>
      <c r="L85" s="32"/>
      <c r="M85" s="32"/>
      <c r="N85" s="34">
        <v>1566.98</v>
      </c>
      <c r="O85" s="32"/>
      <c r="P85" s="32"/>
      <c r="Q85" s="32"/>
      <c r="R85" s="32"/>
      <c r="S85" s="32"/>
      <c r="T85" s="32"/>
      <c r="U85" s="35"/>
      <c r="V85" s="35"/>
      <c r="W85" s="35"/>
      <c r="X85" s="35"/>
      <c r="Y85" s="35"/>
      <c r="Z85" s="35"/>
      <c r="AA85" s="35">
        <v>2193.8000000000002</v>
      </c>
      <c r="AB85" s="35"/>
      <c r="AC85" s="35"/>
    </row>
    <row r="86" spans="2:29" x14ac:dyDescent="0.25">
      <c r="B86" s="586"/>
      <c r="C86" s="586"/>
      <c r="D86" s="586"/>
      <c r="F86" s="656"/>
      <c r="G86" s="656"/>
      <c r="H86" s="656"/>
      <c r="I86" s="656"/>
      <c r="J86" s="656"/>
      <c r="K86" s="656"/>
      <c r="L86" s="656"/>
      <c r="M86" s="656"/>
      <c r="N86" s="656"/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6"/>
      <c r="AC86" s="656"/>
    </row>
    <row r="87" spans="2:29" x14ac:dyDescent="0.25">
      <c r="B87" s="226">
        <v>320500026</v>
      </c>
      <c r="C87" s="5" t="s">
        <v>20</v>
      </c>
      <c r="D87" s="150" t="s">
        <v>67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>
        <v>182.39</v>
      </c>
      <c r="Q87" s="32"/>
      <c r="R87" s="32">
        <v>179.89</v>
      </c>
      <c r="S87" s="32"/>
      <c r="T87" s="32"/>
      <c r="U87" s="35"/>
      <c r="V87" s="35"/>
      <c r="W87" s="35"/>
      <c r="X87" s="35"/>
      <c r="Y87" s="35"/>
      <c r="Z87" s="35"/>
      <c r="AA87" s="35">
        <v>172.09</v>
      </c>
      <c r="AB87" s="35"/>
      <c r="AC87" s="35"/>
    </row>
    <row r="88" spans="2:29" x14ac:dyDescent="0.25">
      <c r="B88" s="586" t="s">
        <v>302</v>
      </c>
      <c r="C88" s="586"/>
      <c r="D88" s="58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6"/>
      <c r="Q88" s="656"/>
      <c r="R88" s="656"/>
      <c r="S88" s="656"/>
      <c r="T88" s="656"/>
      <c r="U88" s="656"/>
      <c r="V88" s="656"/>
      <c r="W88" s="656"/>
      <c r="X88" s="656"/>
      <c r="Y88" s="656"/>
      <c r="Z88" s="656"/>
      <c r="AA88" s="656"/>
      <c r="AB88" s="656"/>
      <c r="AC88" s="656"/>
    </row>
    <row r="89" spans="2:29" x14ac:dyDescent="0.25">
      <c r="B89" s="159">
        <v>320100112</v>
      </c>
      <c r="C89" s="7" t="s">
        <v>290</v>
      </c>
      <c r="D89" s="160" t="s">
        <v>51</v>
      </c>
      <c r="F89" s="32"/>
      <c r="G89" s="32"/>
      <c r="H89" s="32"/>
      <c r="I89" s="32"/>
      <c r="J89" s="32"/>
      <c r="K89" s="32"/>
      <c r="L89" s="32">
        <v>389.62</v>
      </c>
      <c r="M89" s="32"/>
      <c r="N89" s="32"/>
      <c r="O89" s="32"/>
      <c r="P89" s="32"/>
      <c r="Q89" s="32"/>
      <c r="R89" s="32"/>
      <c r="S89" s="32"/>
      <c r="T89" s="32"/>
      <c r="U89" s="35">
        <v>409.41</v>
      </c>
      <c r="V89" s="35"/>
      <c r="W89" s="35"/>
      <c r="X89" s="35">
        <v>420.11</v>
      </c>
      <c r="Y89" s="35"/>
      <c r="Z89" s="35"/>
      <c r="AA89" s="35"/>
      <c r="AB89" s="35">
        <v>389.62</v>
      </c>
      <c r="AC89" s="35"/>
    </row>
    <row r="90" spans="2:29" x14ac:dyDescent="0.25">
      <c r="B90" s="159">
        <v>320100123</v>
      </c>
      <c r="C90" s="7" t="s">
        <v>291</v>
      </c>
      <c r="D90" s="160" t="s">
        <v>52</v>
      </c>
      <c r="F90" s="32"/>
      <c r="G90" s="32"/>
      <c r="H90" s="32"/>
      <c r="I90" s="32"/>
      <c r="J90" s="32"/>
      <c r="K90" s="32"/>
      <c r="L90" s="32">
        <v>42.82</v>
      </c>
      <c r="M90" s="32"/>
      <c r="N90" s="32"/>
      <c r="O90" s="32"/>
      <c r="P90" s="32"/>
      <c r="Q90" s="32"/>
      <c r="R90" s="32">
        <v>35.32</v>
      </c>
      <c r="S90" s="32">
        <v>40.200000000000003</v>
      </c>
      <c r="T90" s="32"/>
      <c r="U90" s="35">
        <v>35.9</v>
      </c>
      <c r="V90" s="35"/>
      <c r="W90" s="35"/>
      <c r="X90" s="35"/>
      <c r="Y90" s="35">
        <v>36.04</v>
      </c>
      <c r="Z90" s="35"/>
      <c r="AA90" s="35"/>
      <c r="AB90" s="35"/>
      <c r="AC90" s="35"/>
    </row>
    <row r="91" spans="2:29" x14ac:dyDescent="0.25">
      <c r="B91" s="159">
        <v>3201001710</v>
      </c>
      <c r="C91" s="7" t="s">
        <v>292</v>
      </c>
      <c r="D91" s="160" t="s">
        <v>51</v>
      </c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235">
        <v>485</v>
      </c>
      <c r="X91" s="116"/>
      <c r="Y91" s="116"/>
      <c r="Z91" s="116"/>
      <c r="AA91" s="116"/>
      <c r="AB91" s="116"/>
      <c r="AC91" s="116"/>
    </row>
    <row r="92" spans="2:29" x14ac:dyDescent="0.25">
      <c r="B92" s="586" t="s">
        <v>274</v>
      </c>
      <c r="C92" s="586"/>
      <c r="D92" s="586"/>
      <c r="F92" s="657"/>
      <c r="G92" s="658"/>
      <c r="H92" s="658"/>
      <c r="I92" s="658"/>
      <c r="J92" s="658"/>
      <c r="K92" s="658"/>
      <c r="L92" s="658"/>
      <c r="M92" s="658"/>
      <c r="N92" s="658"/>
      <c r="O92" s="658"/>
      <c r="P92" s="658"/>
      <c r="Q92" s="658"/>
      <c r="R92" s="658"/>
      <c r="S92" s="658"/>
      <c r="T92" s="658"/>
      <c r="U92" s="658"/>
      <c r="V92" s="658"/>
      <c r="W92" s="658"/>
      <c r="X92" s="658"/>
      <c r="Y92" s="658"/>
      <c r="Z92" s="658"/>
      <c r="AA92" s="658"/>
      <c r="AB92" s="658"/>
      <c r="AC92" s="659"/>
    </row>
    <row r="93" spans="2:29" x14ac:dyDescent="0.25">
      <c r="B93" s="603">
        <v>32070006</v>
      </c>
      <c r="C93" s="9" t="s">
        <v>77</v>
      </c>
      <c r="D93" s="161" t="s">
        <v>64</v>
      </c>
      <c r="F93" s="32"/>
      <c r="G93" s="32"/>
      <c r="H93" s="32"/>
      <c r="I93" s="32"/>
      <c r="J93" s="32"/>
      <c r="K93" s="32"/>
      <c r="L93" s="32"/>
      <c r="M93" s="32"/>
      <c r="N93" s="34">
        <v>31.02</v>
      </c>
      <c r="O93" s="32"/>
      <c r="P93" s="32"/>
      <c r="Q93" s="32"/>
      <c r="R93" s="35"/>
      <c r="S93" s="35"/>
      <c r="T93" s="32"/>
      <c r="U93" s="35"/>
      <c r="V93" s="35"/>
      <c r="W93" s="35"/>
      <c r="X93" s="35"/>
      <c r="Y93" s="35"/>
      <c r="Z93" s="35"/>
      <c r="AA93" s="35"/>
      <c r="AB93" s="35"/>
      <c r="AC93" s="35"/>
    </row>
    <row r="94" spans="2:29" x14ac:dyDescent="0.25">
      <c r="B94" s="603"/>
      <c r="C94" s="5" t="s">
        <v>76</v>
      </c>
      <c r="D94" s="150" t="s">
        <v>47</v>
      </c>
      <c r="F94" s="32">
        <v>23.48</v>
      </c>
      <c r="G94" s="32"/>
      <c r="H94" s="32"/>
      <c r="I94" s="32"/>
      <c r="J94" s="32"/>
      <c r="K94" s="32"/>
      <c r="L94" s="32"/>
      <c r="M94" s="32"/>
      <c r="N94" s="34">
        <v>20.61</v>
      </c>
      <c r="O94" s="32"/>
      <c r="P94" s="32">
        <v>32.15</v>
      </c>
      <c r="Q94" s="32"/>
      <c r="R94" s="32">
        <v>19.82</v>
      </c>
      <c r="S94" s="32">
        <v>19.829999999999998</v>
      </c>
      <c r="T94" s="32"/>
      <c r="U94" s="35"/>
      <c r="V94" s="35"/>
      <c r="W94" s="35"/>
      <c r="X94" s="35">
        <v>19.899999999999999</v>
      </c>
      <c r="Y94" s="35"/>
      <c r="Z94" s="35"/>
      <c r="AA94" s="35"/>
      <c r="AB94" s="35"/>
      <c r="AC94" s="35"/>
    </row>
    <row r="95" spans="2:29" x14ac:dyDescent="0.25">
      <c r="B95" s="603"/>
      <c r="C95" s="5" t="s">
        <v>75</v>
      </c>
      <c r="D95" s="150" t="s">
        <v>47</v>
      </c>
      <c r="F95" s="32"/>
      <c r="G95" s="32">
        <v>58.13</v>
      </c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5"/>
      <c r="V95" s="35"/>
      <c r="W95" s="35"/>
      <c r="X95" s="35"/>
      <c r="Y95" s="35"/>
      <c r="Z95" s="35"/>
      <c r="AA95" s="35"/>
      <c r="AB95" s="35"/>
      <c r="AC95" s="35"/>
    </row>
    <row r="96" spans="2:29" x14ac:dyDescent="0.25">
      <c r="B96" s="603"/>
      <c r="C96" s="5" t="s">
        <v>74</v>
      </c>
      <c r="D96" s="150" t="s">
        <v>64</v>
      </c>
      <c r="F96" s="32"/>
      <c r="G96" s="32">
        <v>22.3</v>
      </c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>
        <v>23.98</v>
      </c>
      <c r="T96" s="32"/>
      <c r="U96" s="35"/>
      <c r="V96" s="35"/>
      <c r="W96" s="35"/>
      <c r="X96" s="35"/>
      <c r="Y96" s="35">
        <v>17.91</v>
      </c>
      <c r="Z96" s="35"/>
      <c r="AA96" s="35"/>
      <c r="AB96" s="35"/>
      <c r="AC96" s="35"/>
    </row>
    <row r="97" spans="2:29" x14ac:dyDescent="0.25">
      <c r="B97" s="603"/>
      <c r="C97" s="231" t="s">
        <v>73</v>
      </c>
      <c r="D97" s="156" t="s">
        <v>47</v>
      </c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</row>
    <row r="98" spans="2:29" x14ac:dyDescent="0.25">
      <c r="B98" s="162"/>
      <c r="C98" s="162"/>
      <c r="D98" s="162"/>
      <c r="F98" s="657"/>
      <c r="G98" s="658"/>
      <c r="H98" s="658"/>
      <c r="I98" s="658"/>
      <c r="J98" s="658"/>
      <c r="K98" s="658"/>
      <c r="L98" s="658"/>
      <c r="M98" s="658"/>
      <c r="N98" s="658"/>
      <c r="O98" s="658"/>
      <c r="P98" s="658"/>
      <c r="Q98" s="658"/>
      <c r="R98" s="658"/>
      <c r="S98" s="658"/>
      <c r="T98" s="658"/>
      <c r="U98" s="658"/>
      <c r="V98" s="658"/>
      <c r="W98" s="658"/>
      <c r="X98" s="658"/>
      <c r="Y98" s="658"/>
      <c r="Z98" s="658"/>
      <c r="AA98" s="658"/>
      <c r="AB98" s="658"/>
      <c r="AC98" s="659"/>
    </row>
    <row r="99" spans="2:29" x14ac:dyDescent="0.25">
      <c r="B99" s="229">
        <v>321600081</v>
      </c>
      <c r="C99" s="231" t="s">
        <v>122</v>
      </c>
      <c r="D99" s="156" t="s">
        <v>47</v>
      </c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</row>
    <row r="100" spans="2:29" x14ac:dyDescent="0.25">
      <c r="B100" s="586" t="s">
        <v>279</v>
      </c>
      <c r="C100" s="586"/>
      <c r="D100" s="58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</row>
    <row r="101" spans="2:29" x14ac:dyDescent="0.25">
      <c r="B101" s="148">
        <v>32030001</v>
      </c>
      <c r="C101" s="5" t="s">
        <v>10</v>
      </c>
      <c r="D101" s="150" t="s">
        <v>47</v>
      </c>
      <c r="F101" s="32"/>
      <c r="G101" s="32"/>
      <c r="H101" s="34">
        <v>5.5</v>
      </c>
      <c r="I101" s="32"/>
      <c r="J101" s="32"/>
      <c r="K101" s="32"/>
      <c r="L101" s="32"/>
      <c r="M101" s="32"/>
      <c r="N101" s="34">
        <v>5.5</v>
      </c>
      <c r="O101" s="32"/>
      <c r="P101" s="32">
        <v>4.7699999999999996</v>
      </c>
      <c r="Q101" s="32"/>
      <c r="R101" s="32">
        <v>4.97</v>
      </c>
      <c r="S101" s="32"/>
      <c r="T101" s="32"/>
      <c r="U101" s="35"/>
      <c r="V101" s="35"/>
      <c r="W101" s="35"/>
      <c r="X101" s="35"/>
      <c r="Y101" s="35"/>
      <c r="Z101" s="35"/>
      <c r="AA101" s="35"/>
      <c r="AB101" s="35"/>
      <c r="AC101" s="35"/>
    </row>
    <row r="102" spans="2:29" x14ac:dyDescent="0.25">
      <c r="B102" s="597"/>
      <c r="C102" s="597"/>
      <c r="D102" s="597"/>
      <c r="F102" s="656"/>
      <c r="G102" s="656"/>
      <c r="H102" s="656"/>
      <c r="I102" s="656"/>
      <c r="J102" s="656"/>
      <c r="K102" s="656"/>
      <c r="L102" s="656"/>
      <c r="M102" s="656"/>
      <c r="N102" s="656"/>
      <c r="O102" s="656"/>
      <c r="P102" s="656"/>
      <c r="Q102" s="656"/>
      <c r="R102" s="656"/>
      <c r="S102" s="656"/>
      <c r="T102" s="656"/>
      <c r="U102" s="656"/>
      <c r="V102" s="656"/>
      <c r="W102" s="656"/>
      <c r="X102" s="656"/>
      <c r="Y102" s="656"/>
      <c r="Z102" s="656"/>
      <c r="AA102" s="656"/>
      <c r="AB102" s="656"/>
      <c r="AC102" s="656"/>
    </row>
    <row r="103" spans="2:29" x14ac:dyDescent="0.25">
      <c r="B103" s="228">
        <v>321500154</v>
      </c>
      <c r="C103" s="6" t="s">
        <v>326</v>
      </c>
      <c r="D103" s="152" t="s">
        <v>64</v>
      </c>
      <c r="F103" s="32"/>
      <c r="G103" s="32"/>
      <c r="H103" s="32"/>
      <c r="I103" s="32"/>
      <c r="J103" s="32">
        <v>125.08</v>
      </c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5"/>
      <c r="V103" s="35"/>
      <c r="W103" s="35"/>
      <c r="X103" s="35"/>
      <c r="Y103" s="35"/>
      <c r="Z103" s="35"/>
      <c r="AA103" s="35"/>
      <c r="AB103" s="35"/>
      <c r="AC103" s="35"/>
    </row>
    <row r="104" spans="2:29" x14ac:dyDescent="0.25">
      <c r="B104" s="586" t="s">
        <v>303</v>
      </c>
      <c r="C104" s="586"/>
      <c r="D104" s="586"/>
      <c r="F104" s="656"/>
      <c r="G104" s="656"/>
      <c r="H104" s="656"/>
      <c r="I104" s="656"/>
      <c r="J104" s="656"/>
      <c r="K104" s="656"/>
      <c r="L104" s="656"/>
      <c r="M104" s="656"/>
      <c r="N104" s="656"/>
      <c r="O104" s="656"/>
      <c r="P104" s="656"/>
      <c r="Q104" s="656"/>
      <c r="R104" s="656"/>
      <c r="S104" s="656"/>
      <c r="T104" s="656"/>
      <c r="U104" s="656"/>
      <c r="V104" s="656"/>
      <c r="W104" s="656"/>
      <c r="X104" s="656"/>
      <c r="Y104" s="656"/>
      <c r="Z104" s="656"/>
      <c r="AA104" s="656"/>
      <c r="AB104" s="656"/>
      <c r="AC104" s="656"/>
    </row>
    <row r="105" spans="2:29" x14ac:dyDescent="0.25">
      <c r="B105" s="625">
        <v>32070007</v>
      </c>
      <c r="C105" s="3" t="s">
        <v>79</v>
      </c>
      <c r="D105" s="147" t="s">
        <v>47</v>
      </c>
      <c r="F105" s="32">
        <v>4.75</v>
      </c>
      <c r="G105" s="32"/>
      <c r="H105" s="34">
        <v>4.4000000000000004</v>
      </c>
      <c r="I105" s="32"/>
      <c r="J105" s="32"/>
      <c r="K105" s="32"/>
      <c r="L105" s="32"/>
      <c r="M105" s="32"/>
      <c r="N105" s="34">
        <v>4.91</v>
      </c>
      <c r="O105" s="32"/>
      <c r="P105" s="32"/>
      <c r="Q105" s="32"/>
      <c r="R105" s="32">
        <v>4.07</v>
      </c>
      <c r="S105" s="32"/>
      <c r="T105" s="32"/>
      <c r="U105" s="35">
        <v>4.8</v>
      </c>
      <c r="V105" s="35"/>
      <c r="W105" s="35"/>
      <c r="X105" s="35"/>
      <c r="Y105" s="35"/>
      <c r="Z105" s="234">
        <v>5.19</v>
      </c>
      <c r="AA105" s="35"/>
      <c r="AB105" s="35">
        <v>4.28</v>
      </c>
      <c r="AC105" s="35"/>
    </row>
    <row r="106" spans="2:29" x14ac:dyDescent="0.25">
      <c r="B106" s="625"/>
      <c r="C106" s="3" t="s">
        <v>80</v>
      </c>
      <c r="D106" s="147" t="s">
        <v>47</v>
      </c>
      <c r="F106" s="32">
        <v>6.59</v>
      </c>
      <c r="G106" s="32"/>
      <c r="H106" s="34">
        <v>5.98</v>
      </c>
      <c r="I106" s="32"/>
      <c r="J106" s="32"/>
      <c r="K106" s="32"/>
      <c r="L106" s="32"/>
      <c r="M106" s="32"/>
      <c r="N106" s="34">
        <v>7.2</v>
      </c>
      <c r="O106" s="32"/>
      <c r="P106" s="32">
        <v>5.89</v>
      </c>
      <c r="Q106" s="32"/>
      <c r="R106" s="32">
        <v>6.06</v>
      </c>
      <c r="S106" s="32">
        <v>6.51</v>
      </c>
      <c r="T106" s="32"/>
      <c r="U106" s="35">
        <v>5.89</v>
      </c>
      <c r="V106" s="35"/>
      <c r="W106" s="35"/>
      <c r="X106" s="35"/>
      <c r="Y106" s="35"/>
      <c r="Z106" s="35"/>
      <c r="AA106" s="35"/>
      <c r="AB106" s="35">
        <v>6.68</v>
      </c>
      <c r="AC106" s="35"/>
    </row>
    <row r="107" spans="2:29" x14ac:dyDescent="0.25">
      <c r="B107" s="625"/>
      <c r="C107" s="3" t="s">
        <v>81</v>
      </c>
      <c r="D107" s="147" t="s">
        <v>47</v>
      </c>
      <c r="F107" s="32">
        <v>11.98</v>
      </c>
      <c r="G107" s="32"/>
      <c r="H107" s="34">
        <v>10</v>
      </c>
      <c r="I107" s="32"/>
      <c r="J107" s="32"/>
      <c r="K107" s="32"/>
      <c r="L107" s="32"/>
      <c r="M107" s="32"/>
      <c r="N107" s="34">
        <v>10.38</v>
      </c>
      <c r="O107" s="32"/>
      <c r="P107" s="32">
        <v>9.99</v>
      </c>
      <c r="Q107" s="32"/>
      <c r="R107" s="32">
        <v>10.36</v>
      </c>
      <c r="S107" s="32"/>
      <c r="T107" s="32"/>
      <c r="U107" s="35"/>
      <c r="V107" s="35"/>
      <c r="W107" s="35"/>
      <c r="X107" s="35"/>
      <c r="Y107" s="35"/>
      <c r="Z107" s="35"/>
      <c r="AA107" s="35"/>
      <c r="AB107" s="35"/>
      <c r="AC107" s="35"/>
    </row>
    <row r="108" spans="2:29" x14ac:dyDescent="0.25">
      <c r="B108" s="625"/>
      <c r="C108" s="8" t="s">
        <v>82</v>
      </c>
      <c r="D108" s="164" t="s">
        <v>47</v>
      </c>
      <c r="F108" s="32">
        <v>27.42</v>
      </c>
      <c r="G108" s="32"/>
      <c r="H108" s="32"/>
      <c r="I108" s="32"/>
      <c r="J108" s="32"/>
      <c r="K108" s="32"/>
      <c r="L108" s="32"/>
      <c r="M108" s="32"/>
      <c r="N108" s="34">
        <v>25.9</v>
      </c>
      <c r="O108" s="32"/>
      <c r="P108" s="32">
        <v>23.5</v>
      </c>
      <c r="Q108" s="32"/>
      <c r="R108" s="32"/>
      <c r="S108" s="32">
        <v>25.05</v>
      </c>
      <c r="T108" s="32"/>
      <c r="U108" s="35">
        <v>29.9</v>
      </c>
      <c r="V108" s="35"/>
      <c r="W108" s="35"/>
      <c r="X108" s="35"/>
      <c r="Y108" s="35"/>
      <c r="Z108" s="35"/>
      <c r="AA108" s="35">
        <v>29.27</v>
      </c>
      <c r="AB108" s="35"/>
      <c r="AC108" s="35"/>
    </row>
    <row r="109" spans="2:29" x14ac:dyDescent="0.25">
      <c r="B109" s="625"/>
      <c r="C109" s="3" t="s">
        <v>78</v>
      </c>
      <c r="D109" s="147" t="s">
        <v>47</v>
      </c>
      <c r="F109" s="32">
        <v>4.1100000000000003</v>
      </c>
      <c r="G109" s="32"/>
      <c r="H109" s="34">
        <v>4.7</v>
      </c>
      <c r="I109" s="32"/>
      <c r="J109" s="32"/>
      <c r="K109" s="32"/>
      <c r="L109" s="32"/>
      <c r="M109" s="32"/>
      <c r="N109" s="34">
        <v>4.5599999999999996</v>
      </c>
      <c r="O109" s="32"/>
      <c r="P109" s="32"/>
      <c r="Q109" s="32"/>
      <c r="R109" s="32">
        <v>3.69</v>
      </c>
      <c r="S109" s="32"/>
      <c r="T109" s="32"/>
      <c r="U109" s="35">
        <v>3.68</v>
      </c>
      <c r="V109" s="35"/>
      <c r="W109" s="35"/>
      <c r="X109" s="35"/>
      <c r="Y109" s="35"/>
      <c r="Z109" s="35"/>
      <c r="AA109" s="35"/>
      <c r="AB109" s="35"/>
      <c r="AC109" s="35"/>
    </row>
    <row r="110" spans="2:29" x14ac:dyDescent="0.25">
      <c r="B110" s="586"/>
      <c r="C110" s="586"/>
      <c r="D110" s="586"/>
      <c r="F110" s="656"/>
      <c r="G110" s="656"/>
      <c r="H110" s="656"/>
      <c r="I110" s="656"/>
      <c r="J110" s="656"/>
      <c r="K110" s="656"/>
      <c r="L110" s="656"/>
      <c r="M110" s="656"/>
      <c r="N110" s="656"/>
      <c r="O110" s="656"/>
      <c r="P110" s="656"/>
      <c r="Q110" s="656"/>
      <c r="R110" s="656"/>
      <c r="S110" s="656"/>
      <c r="T110" s="656"/>
      <c r="U110" s="656"/>
      <c r="V110" s="656"/>
      <c r="W110" s="656"/>
      <c r="X110" s="656"/>
      <c r="Y110" s="656"/>
      <c r="Z110" s="656"/>
      <c r="AA110" s="656"/>
      <c r="AB110" s="656"/>
      <c r="AC110" s="656"/>
    </row>
    <row r="111" spans="2:29" x14ac:dyDescent="0.25">
      <c r="B111" s="226">
        <v>321100011</v>
      </c>
      <c r="C111" s="5" t="s">
        <v>27</v>
      </c>
      <c r="D111" s="150" t="s">
        <v>47</v>
      </c>
      <c r="F111" s="32">
        <v>20.5</v>
      </c>
      <c r="G111" s="32">
        <v>18.97</v>
      </c>
      <c r="H111" s="32"/>
      <c r="I111" s="32"/>
      <c r="J111" s="32"/>
      <c r="K111" s="32"/>
      <c r="L111" s="32"/>
      <c r="M111" s="32"/>
      <c r="N111" s="34">
        <v>19.690000000000001</v>
      </c>
      <c r="O111" s="32"/>
      <c r="P111" s="32"/>
      <c r="Q111" s="32"/>
      <c r="R111" s="32"/>
      <c r="S111" s="32">
        <v>19.98</v>
      </c>
      <c r="T111" s="32"/>
      <c r="U111" s="35"/>
      <c r="V111" s="35"/>
      <c r="W111" s="35"/>
      <c r="X111" s="35"/>
      <c r="Y111" s="35"/>
      <c r="Z111" s="35"/>
      <c r="AA111" s="35"/>
      <c r="AB111" s="35"/>
      <c r="AC111" s="35"/>
    </row>
    <row r="112" spans="2:29" x14ac:dyDescent="0.25">
      <c r="B112" s="586" t="s">
        <v>324</v>
      </c>
      <c r="C112" s="586"/>
      <c r="D112" s="58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</row>
    <row r="113" spans="2:29" x14ac:dyDescent="0.25">
      <c r="B113" s="624">
        <v>32090019</v>
      </c>
      <c r="C113" s="231" t="s">
        <v>94</v>
      </c>
      <c r="D113" s="156" t="s">
        <v>64</v>
      </c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</row>
    <row r="114" spans="2:29" x14ac:dyDescent="0.25">
      <c r="B114" s="624"/>
      <c r="C114" s="28" t="s">
        <v>92</v>
      </c>
      <c r="D114" s="165" t="s">
        <v>64</v>
      </c>
      <c r="F114" s="32"/>
      <c r="G114" s="32">
        <v>229.88</v>
      </c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5"/>
      <c r="V114" s="35"/>
      <c r="W114" s="35"/>
      <c r="X114" s="35">
        <v>224.37</v>
      </c>
      <c r="Y114" s="35"/>
      <c r="Z114" s="35"/>
      <c r="AA114" s="35"/>
      <c r="AB114" s="35"/>
      <c r="AC114" s="35"/>
    </row>
    <row r="115" spans="2:29" x14ac:dyDescent="0.25">
      <c r="B115" s="624"/>
      <c r="C115" s="28" t="s">
        <v>93</v>
      </c>
      <c r="D115" s="165" t="s">
        <v>64</v>
      </c>
      <c r="F115" s="32"/>
      <c r="G115" s="32"/>
      <c r="H115" s="32"/>
      <c r="I115" s="32"/>
      <c r="J115" s="32"/>
      <c r="K115" s="32"/>
      <c r="L115" s="32"/>
      <c r="M115" s="32"/>
      <c r="N115" s="34">
        <v>293.01</v>
      </c>
      <c r="O115" s="32"/>
      <c r="P115" s="32"/>
      <c r="Q115" s="32"/>
      <c r="R115" s="32"/>
      <c r="S115" s="32"/>
      <c r="T115" s="32"/>
      <c r="U115" s="35"/>
      <c r="V115" s="35"/>
      <c r="W115" s="35"/>
      <c r="X115" s="35">
        <v>261.54000000000002</v>
      </c>
      <c r="Y115" s="35"/>
      <c r="Z115" s="35"/>
      <c r="AA115" s="35"/>
      <c r="AB115" s="35"/>
      <c r="AC115" s="35"/>
    </row>
    <row r="116" spans="2:29" x14ac:dyDescent="0.25">
      <c r="B116" s="584">
        <v>32120004</v>
      </c>
      <c r="C116" s="28" t="s">
        <v>30</v>
      </c>
      <c r="D116" s="165" t="s">
        <v>47</v>
      </c>
      <c r="F116" s="32">
        <v>51.98</v>
      </c>
      <c r="G116" s="32">
        <v>56.39</v>
      </c>
      <c r="H116" s="32"/>
      <c r="I116" s="32"/>
      <c r="J116" s="32"/>
      <c r="K116" s="32"/>
      <c r="L116" s="32"/>
      <c r="M116" s="32"/>
      <c r="N116" s="34">
        <v>61</v>
      </c>
      <c r="O116" s="32"/>
      <c r="P116" s="32"/>
      <c r="Q116" s="32"/>
      <c r="R116" s="32"/>
      <c r="S116" s="32">
        <v>56.42</v>
      </c>
      <c r="T116" s="32"/>
      <c r="U116" s="35"/>
      <c r="V116" s="35"/>
      <c r="W116" s="35"/>
      <c r="X116" s="35"/>
      <c r="Y116" s="35"/>
      <c r="Z116" s="35"/>
      <c r="AA116" s="35"/>
      <c r="AB116" s="35"/>
      <c r="AC116" s="35"/>
    </row>
    <row r="117" spans="2:29" x14ac:dyDescent="0.25">
      <c r="B117" s="584"/>
      <c r="C117" s="9" t="s">
        <v>100</v>
      </c>
      <c r="D117" s="161" t="s">
        <v>47</v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>
        <v>61</v>
      </c>
      <c r="S117" s="32"/>
      <c r="T117" s="32"/>
      <c r="U117" s="35"/>
      <c r="V117" s="35"/>
      <c r="W117" s="35"/>
      <c r="X117" s="35"/>
      <c r="Y117" s="35"/>
      <c r="Z117" s="35"/>
      <c r="AA117" s="35"/>
      <c r="AB117" s="35"/>
      <c r="AC117" s="35"/>
    </row>
    <row r="118" spans="2:29" x14ac:dyDescent="0.25">
      <c r="B118" s="626">
        <v>32120005</v>
      </c>
      <c r="C118" s="6" t="s">
        <v>104</v>
      </c>
      <c r="D118" s="152" t="s">
        <v>47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>
        <v>120.51</v>
      </c>
      <c r="Q118" s="32"/>
      <c r="R118" s="32"/>
      <c r="S118" s="32"/>
      <c r="T118" s="32"/>
      <c r="U118" s="35"/>
      <c r="V118" s="35"/>
      <c r="W118" s="35"/>
      <c r="X118" s="35">
        <v>134.44999999999999</v>
      </c>
      <c r="Y118" s="35"/>
      <c r="Z118" s="35"/>
      <c r="AA118" s="35"/>
      <c r="AB118" s="35"/>
      <c r="AC118" s="35"/>
    </row>
    <row r="119" spans="2:29" x14ac:dyDescent="0.25">
      <c r="B119" s="626"/>
      <c r="C119" s="231" t="s">
        <v>101</v>
      </c>
      <c r="D119" s="156" t="s">
        <v>102</v>
      </c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</row>
    <row r="120" spans="2:29" x14ac:dyDescent="0.25">
      <c r="B120" s="626"/>
      <c r="C120" s="231" t="s">
        <v>103</v>
      </c>
      <c r="D120" s="156" t="s">
        <v>102</v>
      </c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</row>
    <row r="121" spans="2:29" x14ac:dyDescent="0.25">
      <c r="B121" s="626"/>
      <c r="C121" s="6" t="s">
        <v>28</v>
      </c>
      <c r="D121" s="152" t="s">
        <v>47</v>
      </c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235">
        <v>116.99</v>
      </c>
      <c r="AA121" s="116"/>
      <c r="AB121" s="116"/>
      <c r="AC121" s="116"/>
    </row>
    <row r="122" spans="2:29" x14ac:dyDescent="0.25">
      <c r="B122" s="586" t="s">
        <v>275</v>
      </c>
      <c r="C122" s="586"/>
      <c r="D122" s="586"/>
      <c r="F122" s="657"/>
      <c r="G122" s="658"/>
      <c r="H122" s="658"/>
      <c r="I122" s="658"/>
      <c r="J122" s="658"/>
      <c r="K122" s="658"/>
      <c r="L122" s="658"/>
      <c r="M122" s="658"/>
      <c r="N122" s="658"/>
      <c r="O122" s="658"/>
      <c r="P122" s="658"/>
      <c r="Q122" s="658"/>
      <c r="R122" s="658"/>
      <c r="S122" s="658"/>
      <c r="T122" s="658"/>
      <c r="U122" s="658"/>
      <c r="V122" s="658"/>
      <c r="W122" s="658"/>
      <c r="X122" s="658"/>
      <c r="Y122" s="658"/>
      <c r="Z122" s="658"/>
      <c r="AA122" s="658"/>
      <c r="AB122" s="658"/>
      <c r="AC122" s="659"/>
    </row>
    <row r="123" spans="2:29" x14ac:dyDescent="0.25">
      <c r="B123" s="228">
        <v>32120011</v>
      </c>
      <c r="C123" s="6" t="s">
        <v>304</v>
      </c>
      <c r="D123" s="152" t="s">
        <v>47</v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>
        <v>122.1</v>
      </c>
      <c r="S123" s="32"/>
      <c r="T123" s="32"/>
      <c r="U123" s="35"/>
      <c r="V123" s="35"/>
      <c r="W123" s="35"/>
      <c r="X123" s="35"/>
      <c r="Y123" s="35"/>
      <c r="Z123" s="35"/>
      <c r="AA123" s="35">
        <v>106.69</v>
      </c>
      <c r="AB123" s="35"/>
      <c r="AC123" s="35"/>
    </row>
    <row r="124" spans="2:29" x14ac:dyDescent="0.25">
      <c r="B124" s="586" t="s">
        <v>278</v>
      </c>
      <c r="C124" s="586"/>
      <c r="D124" s="586"/>
      <c r="F124" s="656"/>
      <c r="G124" s="656"/>
      <c r="H124" s="656"/>
      <c r="I124" s="656"/>
      <c r="J124" s="656"/>
      <c r="K124" s="656"/>
      <c r="L124" s="656"/>
      <c r="M124" s="656"/>
      <c r="N124" s="656"/>
      <c r="O124" s="656"/>
      <c r="P124" s="656"/>
      <c r="Q124" s="656"/>
      <c r="R124" s="656"/>
      <c r="S124" s="656"/>
      <c r="T124" s="656"/>
      <c r="U124" s="656"/>
      <c r="V124" s="656"/>
      <c r="W124" s="656"/>
      <c r="X124" s="656"/>
      <c r="Y124" s="656"/>
      <c r="Z124" s="656"/>
      <c r="AA124" s="656"/>
      <c r="AB124" s="656"/>
      <c r="AC124" s="656"/>
    </row>
    <row r="125" spans="2:29" x14ac:dyDescent="0.25">
      <c r="B125" s="603">
        <v>32080004</v>
      </c>
      <c r="C125" s="5" t="s">
        <v>84</v>
      </c>
      <c r="D125" s="150" t="s">
        <v>47</v>
      </c>
      <c r="F125" s="32"/>
      <c r="G125" s="32"/>
      <c r="H125" s="32"/>
      <c r="I125" s="32"/>
      <c r="J125" s="32"/>
      <c r="K125" s="32"/>
      <c r="L125" s="32"/>
      <c r="M125" s="32"/>
      <c r="N125" s="34">
        <v>111.04</v>
      </c>
      <c r="O125" s="32"/>
      <c r="P125" s="32"/>
      <c r="Q125" s="32"/>
      <c r="R125" s="32"/>
      <c r="S125" s="32">
        <v>259</v>
      </c>
      <c r="T125" s="32"/>
      <c r="U125" s="35">
        <v>138.53</v>
      </c>
      <c r="V125" s="35"/>
      <c r="W125" s="35"/>
      <c r="X125" s="35"/>
      <c r="Y125" s="35"/>
      <c r="Z125" s="35"/>
      <c r="AA125" s="35">
        <v>84.12</v>
      </c>
      <c r="AB125" s="35"/>
      <c r="AC125" s="35"/>
    </row>
    <row r="126" spans="2:29" x14ac:dyDescent="0.25">
      <c r="B126" s="603"/>
      <c r="C126" s="5" t="s">
        <v>85</v>
      </c>
      <c r="D126" s="150" t="s">
        <v>47</v>
      </c>
      <c r="F126" s="32"/>
      <c r="G126" s="32"/>
      <c r="H126" s="32"/>
      <c r="I126" s="32"/>
      <c r="J126" s="32"/>
      <c r="K126" s="32"/>
      <c r="L126" s="32"/>
      <c r="M126" s="32"/>
      <c r="N126" s="34">
        <v>111.04</v>
      </c>
      <c r="O126" s="32"/>
      <c r="P126" s="32"/>
      <c r="Q126" s="32"/>
      <c r="R126" s="32"/>
      <c r="S126" s="32"/>
      <c r="T126" s="32"/>
      <c r="U126" s="35">
        <v>138.53</v>
      </c>
      <c r="V126" s="35"/>
      <c r="W126" s="35"/>
      <c r="X126" s="35"/>
      <c r="Y126" s="35"/>
      <c r="Z126" s="35"/>
      <c r="AA126" s="35">
        <v>84.12</v>
      </c>
      <c r="AB126" s="35"/>
      <c r="AC126" s="35"/>
    </row>
    <row r="127" spans="2:29" x14ac:dyDescent="0.25">
      <c r="B127" s="603"/>
      <c r="C127" s="5" t="s">
        <v>8</v>
      </c>
      <c r="D127" s="150" t="s">
        <v>47</v>
      </c>
      <c r="F127" s="32"/>
      <c r="G127" s="32"/>
      <c r="H127" s="34">
        <v>78.599999999999994</v>
      </c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>
        <v>164</v>
      </c>
      <c r="T127" s="32"/>
      <c r="U127" s="35"/>
      <c r="V127" s="35"/>
      <c r="W127" s="35"/>
      <c r="X127" s="35"/>
      <c r="Y127" s="35"/>
      <c r="Z127" s="35"/>
      <c r="AA127" s="35">
        <v>84.12</v>
      </c>
      <c r="AB127" s="35"/>
      <c r="AC127" s="35"/>
    </row>
    <row r="128" spans="2:29" x14ac:dyDescent="0.25">
      <c r="B128" s="228">
        <v>320800057</v>
      </c>
      <c r="C128" s="24" t="s">
        <v>294</v>
      </c>
      <c r="D128" s="151" t="s">
        <v>47</v>
      </c>
      <c r="F128" s="32"/>
      <c r="G128" s="32"/>
      <c r="H128" s="34">
        <v>118.12</v>
      </c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5"/>
      <c r="V128" s="35"/>
      <c r="W128" s="35"/>
      <c r="X128" s="35"/>
      <c r="Y128" s="35"/>
      <c r="Z128" s="35"/>
      <c r="AA128" s="35"/>
      <c r="AB128" s="35"/>
      <c r="AC128" s="35"/>
    </row>
    <row r="129" spans="2:29" x14ac:dyDescent="0.25">
      <c r="B129" s="586"/>
      <c r="C129" s="586"/>
      <c r="D129" s="586"/>
      <c r="F129" s="656"/>
      <c r="G129" s="656"/>
      <c r="H129" s="656"/>
      <c r="I129" s="656"/>
      <c r="J129" s="656"/>
      <c r="K129" s="656"/>
      <c r="L129" s="656"/>
      <c r="M129" s="656"/>
      <c r="N129" s="656"/>
      <c r="O129" s="656"/>
      <c r="P129" s="656"/>
      <c r="Q129" s="656"/>
      <c r="R129" s="656"/>
      <c r="S129" s="656"/>
      <c r="T129" s="656"/>
      <c r="U129" s="656"/>
      <c r="V129" s="656"/>
      <c r="W129" s="656"/>
      <c r="X129" s="656"/>
      <c r="Y129" s="656"/>
      <c r="Z129" s="656"/>
      <c r="AA129" s="656"/>
      <c r="AB129" s="656"/>
      <c r="AC129" s="656"/>
    </row>
    <row r="130" spans="2:29" x14ac:dyDescent="0.25">
      <c r="B130" s="226">
        <v>320900102</v>
      </c>
      <c r="C130" s="5" t="s">
        <v>89</v>
      </c>
      <c r="D130" s="150" t="s">
        <v>64</v>
      </c>
      <c r="F130" s="32"/>
      <c r="G130" s="32"/>
      <c r="H130" s="32"/>
      <c r="I130" s="32"/>
      <c r="J130" s="32"/>
      <c r="K130" s="32"/>
      <c r="L130" s="32"/>
      <c r="M130" s="32"/>
      <c r="N130" s="34">
        <v>129.6</v>
      </c>
      <c r="O130" s="32"/>
      <c r="P130" s="32"/>
      <c r="Q130" s="32"/>
      <c r="R130" s="32"/>
      <c r="S130" s="32"/>
      <c r="T130" s="32"/>
      <c r="U130" s="35"/>
      <c r="V130" s="35"/>
      <c r="W130" s="35"/>
      <c r="X130" s="35"/>
      <c r="Y130" s="35"/>
      <c r="Z130" s="35"/>
      <c r="AA130" s="35"/>
      <c r="AB130" s="35"/>
      <c r="AC130" s="35"/>
    </row>
    <row r="131" spans="2:29" x14ac:dyDescent="0.25">
      <c r="B131" s="586" t="s">
        <v>305</v>
      </c>
      <c r="C131" s="586"/>
      <c r="D131" s="586"/>
      <c r="F131" s="656"/>
      <c r="G131" s="656"/>
      <c r="H131" s="656"/>
      <c r="I131" s="656"/>
      <c r="J131" s="656"/>
      <c r="K131" s="656"/>
      <c r="L131" s="656"/>
      <c r="M131" s="656"/>
      <c r="N131" s="656"/>
      <c r="O131" s="656"/>
      <c r="P131" s="656"/>
      <c r="Q131" s="656"/>
      <c r="R131" s="656"/>
      <c r="S131" s="656"/>
      <c r="T131" s="656"/>
      <c r="U131" s="656"/>
      <c r="V131" s="656"/>
      <c r="W131" s="656"/>
      <c r="X131" s="656"/>
      <c r="Y131" s="656"/>
      <c r="Z131" s="656"/>
      <c r="AA131" s="656"/>
      <c r="AB131" s="656"/>
      <c r="AC131" s="656"/>
    </row>
    <row r="132" spans="2:29" x14ac:dyDescent="0.25">
      <c r="B132" s="226">
        <v>320900135</v>
      </c>
      <c r="C132" s="5" t="s">
        <v>91</v>
      </c>
      <c r="D132" s="150" t="s">
        <v>47</v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5"/>
      <c r="V132" s="35"/>
      <c r="W132" s="35"/>
      <c r="X132" s="35">
        <v>30.74</v>
      </c>
      <c r="Y132" s="35"/>
      <c r="Z132" s="35"/>
      <c r="AA132" s="35"/>
      <c r="AB132" s="35">
        <v>24.88</v>
      </c>
      <c r="AC132" s="35"/>
    </row>
    <row r="133" spans="2:29" x14ac:dyDescent="0.25">
      <c r="B133" s="226">
        <v>320900131</v>
      </c>
      <c r="C133" s="5" t="s">
        <v>90</v>
      </c>
      <c r="D133" s="150" t="s">
        <v>47</v>
      </c>
      <c r="F133" s="32"/>
      <c r="G133" s="32">
        <v>22.67</v>
      </c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>
        <v>25.68</v>
      </c>
      <c r="T133" s="32"/>
      <c r="U133" s="35"/>
      <c r="V133" s="35"/>
      <c r="W133" s="35"/>
      <c r="X133" s="35"/>
      <c r="Y133" s="35"/>
      <c r="Z133" s="35"/>
      <c r="AA133" s="35"/>
      <c r="AB133" s="35">
        <v>22.99</v>
      </c>
      <c r="AC133" s="35"/>
    </row>
    <row r="134" spans="2:29" x14ac:dyDescent="0.25">
      <c r="B134" s="586"/>
      <c r="C134" s="586"/>
      <c r="D134" s="586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5"/>
      <c r="V134" s="35"/>
      <c r="W134" s="35"/>
      <c r="X134" s="35"/>
      <c r="Y134" s="35"/>
      <c r="Z134" s="35"/>
      <c r="AA134" s="35"/>
      <c r="AB134" s="35"/>
      <c r="AC134" s="35"/>
    </row>
    <row r="135" spans="2:29" x14ac:dyDescent="0.25">
      <c r="B135" s="226">
        <v>320900212</v>
      </c>
      <c r="C135" s="5" t="s">
        <v>26</v>
      </c>
      <c r="D135" s="150" t="s">
        <v>64</v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>
        <v>12.75</v>
      </c>
      <c r="S135" s="32"/>
      <c r="T135" s="32"/>
      <c r="U135" s="35"/>
      <c r="V135" s="35"/>
      <c r="W135" s="35"/>
      <c r="X135" s="35"/>
      <c r="Y135" s="35"/>
      <c r="Z135" s="35"/>
      <c r="AA135" s="35"/>
      <c r="AB135" s="35"/>
      <c r="AC135" s="35"/>
    </row>
    <row r="136" spans="2:29" x14ac:dyDescent="0.25">
      <c r="B136" s="586"/>
      <c r="C136" s="586"/>
      <c r="D136" s="586"/>
      <c r="F136" s="656"/>
      <c r="G136" s="656"/>
      <c r="H136" s="656"/>
      <c r="I136" s="656"/>
      <c r="J136" s="656"/>
      <c r="K136" s="656"/>
      <c r="L136" s="656"/>
      <c r="M136" s="656"/>
      <c r="N136" s="656"/>
      <c r="O136" s="656"/>
      <c r="P136" s="656"/>
      <c r="Q136" s="656"/>
      <c r="R136" s="656"/>
      <c r="S136" s="656"/>
      <c r="T136" s="656"/>
      <c r="U136" s="656"/>
      <c r="V136" s="656"/>
      <c r="W136" s="656"/>
      <c r="X136" s="656"/>
      <c r="Y136" s="656"/>
      <c r="Z136" s="656"/>
      <c r="AA136" s="656"/>
      <c r="AB136" s="656"/>
      <c r="AC136" s="656"/>
    </row>
    <row r="137" spans="2:29" x14ac:dyDescent="0.25">
      <c r="B137" s="226">
        <v>320500044</v>
      </c>
      <c r="C137" s="5" t="s">
        <v>22</v>
      </c>
      <c r="D137" s="150" t="s">
        <v>60</v>
      </c>
      <c r="F137" s="32"/>
      <c r="G137" s="32"/>
      <c r="H137" s="32"/>
      <c r="I137" s="32"/>
      <c r="J137" s="32"/>
      <c r="K137" s="32"/>
      <c r="L137" s="32"/>
      <c r="M137" s="32"/>
      <c r="N137" s="34">
        <v>125.48</v>
      </c>
      <c r="O137" s="32"/>
      <c r="P137" s="32"/>
      <c r="Q137" s="32"/>
      <c r="R137" s="32"/>
      <c r="S137" s="32"/>
      <c r="T137" s="32"/>
      <c r="U137" s="35"/>
      <c r="V137" s="35"/>
      <c r="W137" s="35"/>
      <c r="X137" s="35"/>
      <c r="Y137" s="35"/>
      <c r="Z137" s="35"/>
      <c r="AA137" s="35">
        <v>107.95</v>
      </c>
      <c r="AB137" s="35"/>
      <c r="AC137" s="35"/>
    </row>
    <row r="138" spans="2:29" x14ac:dyDescent="0.25">
      <c r="B138" s="226">
        <v>320500031</v>
      </c>
      <c r="C138" s="5" t="s">
        <v>68</v>
      </c>
      <c r="D138" s="150" t="s">
        <v>60</v>
      </c>
      <c r="F138" s="116">
        <v>1568.85</v>
      </c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</row>
    <row r="139" spans="2:29" x14ac:dyDescent="0.25">
      <c r="B139" s="228">
        <v>321500066</v>
      </c>
      <c r="C139" s="6" t="s">
        <v>316</v>
      </c>
      <c r="D139" s="152" t="s">
        <v>119</v>
      </c>
      <c r="F139" s="32"/>
      <c r="G139" s="32"/>
      <c r="H139" s="32"/>
      <c r="I139" s="32"/>
      <c r="J139" s="32">
        <v>570</v>
      </c>
      <c r="K139" s="32"/>
      <c r="L139" s="32"/>
      <c r="M139" s="32"/>
      <c r="N139" s="34"/>
      <c r="O139" s="32"/>
      <c r="P139" s="32"/>
      <c r="Q139" s="32"/>
      <c r="R139" s="32"/>
      <c r="S139" s="32"/>
      <c r="T139" s="32"/>
      <c r="U139" s="35"/>
      <c r="V139" s="35"/>
      <c r="W139" s="234">
        <v>744.75</v>
      </c>
      <c r="X139" s="35"/>
      <c r="Y139" s="35"/>
      <c r="Z139" s="35"/>
      <c r="AA139" s="35">
        <v>574</v>
      </c>
      <c r="AB139" s="35"/>
      <c r="AC139" s="35"/>
    </row>
    <row r="140" spans="2:29" x14ac:dyDescent="0.25">
      <c r="B140" s="586"/>
      <c r="C140" s="586"/>
      <c r="D140" s="586"/>
      <c r="F140" s="657"/>
      <c r="G140" s="658"/>
      <c r="H140" s="658"/>
      <c r="I140" s="658"/>
      <c r="J140" s="658"/>
      <c r="K140" s="658"/>
      <c r="L140" s="658"/>
      <c r="M140" s="658"/>
      <c r="N140" s="658"/>
      <c r="O140" s="658"/>
      <c r="P140" s="658"/>
      <c r="Q140" s="658"/>
      <c r="R140" s="658"/>
      <c r="S140" s="658"/>
      <c r="T140" s="658"/>
      <c r="U140" s="658"/>
      <c r="V140" s="658"/>
      <c r="W140" s="658"/>
      <c r="X140" s="658"/>
      <c r="Y140" s="658"/>
      <c r="Z140" s="658"/>
      <c r="AA140" s="658"/>
      <c r="AB140" s="658"/>
      <c r="AC140" s="659"/>
    </row>
    <row r="141" spans="2:29" x14ac:dyDescent="0.25">
      <c r="B141" s="226">
        <v>321600051</v>
      </c>
      <c r="C141" s="231" t="s">
        <v>35</v>
      </c>
      <c r="D141" s="156" t="s">
        <v>47</v>
      </c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</row>
    <row r="142" spans="2:29" x14ac:dyDescent="0.25">
      <c r="B142" s="226">
        <v>320900041</v>
      </c>
      <c r="C142" s="5" t="s">
        <v>87</v>
      </c>
      <c r="D142" s="150" t="s">
        <v>64</v>
      </c>
      <c r="F142" s="32"/>
      <c r="G142" s="32"/>
      <c r="H142" s="32"/>
      <c r="I142" s="32"/>
      <c r="J142" s="32"/>
      <c r="K142" s="32"/>
      <c r="L142" s="32"/>
      <c r="M142" s="32"/>
      <c r="N142" s="34">
        <v>13.7</v>
      </c>
      <c r="O142" s="32"/>
      <c r="P142" s="32"/>
      <c r="Q142" s="32"/>
      <c r="R142" s="32"/>
      <c r="S142" s="32">
        <v>22.28</v>
      </c>
      <c r="T142" s="32"/>
      <c r="U142" s="35"/>
      <c r="V142" s="35"/>
      <c r="W142" s="35"/>
      <c r="X142" s="35"/>
      <c r="Y142" s="35"/>
      <c r="Z142" s="35"/>
      <c r="AA142" s="35"/>
      <c r="AB142" s="35"/>
      <c r="AC142" s="35"/>
    </row>
    <row r="143" spans="2:29" x14ac:dyDescent="0.25">
      <c r="B143" s="586"/>
      <c r="C143" s="586"/>
      <c r="D143" s="586"/>
      <c r="F143" s="656"/>
      <c r="G143" s="656"/>
      <c r="H143" s="656"/>
      <c r="I143" s="656"/>
      <c r="J143" s="656"/>
      <c r="K143" s="656"/>
      <c r="L143" s="656"/>
      <c r="M143" s="656"/>
      <c r="N143" s="656"/>
      <c r="O143" s="656"/>
      <c r="P143" s="656"/>
      <c r="Q143" s="656"/>
      <c r="R143" s="656"/>
      <c r="S143" s="656"/>
      <c r="T143" s="656"/>
      <c r="U143" s="656"/>
      <c r="V143" s="656"/>
      <c r="W143" s="656"/>
      <c r="X143" s="656"/>
      <c r="Y143" s="656"/>
      <c r="Z143" s="656"/>
      <c r="AA143" s="656"/>
      <c r="AB143" s="656"/>
      <c r="AC143" s="656"/>
    </row>
    <row r="144" spans="2:29" x14ac:dyDescent="0.25">
      <c r="B144" s="148">
        <v>321500062</v>
      </c>
      <c r="C144" s="4" t="s">
        <v>293</v>
      </c>
      <c r="D144" s="149" t="s">
        <v>60</v>
      </c>
      <c r="F144" s="32"/>
      <c r="G144" s="32"/>
      <c r="H144" s="32"/>
      <c r="I144" s="32"/>
      <c r="J144" s="32">
        <v>9250</v>
      </c>
      <c r="K144" s="32"/>
      <c r="L144" s="32"/>
      <c r="M144" s="32"/>
      <c r="N144" s="34">
        <v>9200</v>
      </c>
      <c r="O144" s="32"/>
      <c r="P144" s="32"/>
      <c r="Q144" s="32"/>
      <c r="R144" s="32"/>
      <c r="S144" s="32"/>
      <c r="T144" s="32"/>
      <c r="U144" s="35"/>
      <c r="V144" s="35"/>
      <c r="W144" s="35"/>
      <c r="X144" s="35"/>
      <c r="Y144" s="35"/>
      <c r="Z144" s="35"/>
      <c r="AA144" s="35"/>
      <c r="AB144" s="35"/>
      <c r="AC144" s="35"/>
    </row>
    <row r="145" spans="2:29" x14ac:dyDescent="0.25">
      <c r="B145" s="586" t="s">
        <v>322</v>
      </c>
      <c r="C145" s="586"/>
      <c r="D145" s="586"/>
      <c r="F145" s="656"/>
      <c r="G145" s="656"/>
      <c r="H145" s="656"/>
      <c r="I145" s="656"/>
      <c r="J145" s="656"/>
      <c r="K145" s="656"/>
      <c r="L145" s="656"/>
      <c r="M145" s="656"/>
      <c r="N145" s="656"/>
      <c r="O145" s="656"/>
      <c r="P145" s="656"/>
      <c r="Q145" s="656"/>
      <c r="R145" s="656"/>
      <c r="S145" s="656"/>
      <c r="T145" s="656"/>
      <c r="U145" s="656"/>
      <c r="V145" s="656"/>
      <c r="W145" s="656"/>
      <c r="X145" s="656"/>
      <c r="Y145" s="656"/>
      <c r="Z145" s="656"/>
      <c r="AA145" s="656"/>
      <c r="AB145" s="656"/>
      <c r="AC145" s="656"/>
    </row>
    <row r="146" spans="2:29" x14ac:dyDescent="0.25">
      <c r="B146" s="230">
        <v>3211000211</v>
      </c>
      <c r="C146" s="6" t="s">
        <v>97</v>
      </c>
      <c r="D146" s="152" t="s">
        <v>47</v>
      </c>
      <c r="F146" s="32"/>
      <c r="G146" s="32">
        <v>199.8</v>
      </c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5"/>
      <c r="V146" s="35"/>
      <c r="W146" s="35"/>
      <c r="X146" s="35"/>
      <c r="Y146" s="35"/>
      <c r="Z146" s="35"/>
      <c r="AA146" s="35"/>
      <c r="AB146" s="35"/>
      <c r="AC146" s="35"/>
    </row>
    <row r="147" spans="2:29" x14ac:dyDescent="0.25">
      <c r="B147" s="230">
        <v>3211000212</v>
      </c>
      <c r="C147" s="6" t="s">
        <v>98</v>
      </c>
      <c r="D147" s="152" t="s">
        <v>64</v>
      </c>
      <c r="F147" s="32"/>
      <c r="G147" s="32">
        <v>242.95</v>
      </c>
      <c r="H147" s="32"/>
      <c r="I147" s="32"/>
      <c r="J147" s="32"/>
      <c r="K147" s="32"/>
      <c r="L147" s="32"/>
      <c r="M147" s="32"/>
      <c r="N147" s="34">
        <v>228.86</v>
      </c>
      <c r="O147" s="35"/>
      <c r="P147" s="32"/>
      <c r="Q147" s="32"/>
      <c r="R147" s="32"/>
      <c r="S147" s="32"/>
      <c r="T147" s="32"/>
      <c r="U147" s="35"/>
      <c r="V147" s="35"/>
      <c r="W147" s="35"/>
      <c r="X147" s="35"/>
      <c r="Y147" s="35"/>
      <c r="Z147" s="35"/>
      <c r="AA147" s="35"/>
      <c r="AB147" s="35"/>
      <c r="AC147" s="35"/>
    </row>
    <row r="148" spans="2:29" x14ac:dyDescent="0.25">
      <c r="B148" s="586" t="s">
        <v>276</v>
      </c>
      <c r="C148" s="586"/>
      <c r="D148" s="586"/>
      <c r="F148" s="656"/>
      <c r="G148" s="656"/>
      <c r="H148" s="656"/>
      <c r="I148" s="656"/>
      <c r="J148" s="656"/>
      <c r="K148" s="656"/>
      <c r="L148" s="656"/>
      <c r="M148" s="656"/>
      <c r="N148" s="656"/>
      <c r="O148" s="656"/>
      <c r="P148" s="656"/>
      <c r="Q148" s="656"/>
      <c r="R148" s="656"/>
      <c r="S148" s="656"/>
      <c r="T148" s="656"/>
      <c r="U148" s="656"/>
      <c r="V148" s="656"/>
      <c r="W148" s="656"/>
      <c r="X148" s="656"/>
      <c r="Y148" s="656"/>
      <c r="Z148" s="656"/>
      <c r="AA148" s="656"/>
      <c r="AB148" s="656"/>
      <c r="AC148" s="656"/>
    </row>
    <row r="149" spans="2:29" x14ac:dyDescent="0.25">
      <c r="B149" s="622">
        <v>32130006</v>
      </c>
      <c r="C149" s="24" t="s">
        <v>295</v>
      </c>
      <c r="D149" s="151" t="s">
        <v>64</v>
      </c>
      <c r="F149" s="32"/>
      <c r="G149" s="32"/>
      <c r="H149" s="32"/>
      <c r="I149" s="32"/>
      <c r="J149" s="32"/>
      <c r="K149" s="32"/>
      <c r="L149" s="32"/>
      <c r="M149" s="32"/>
      <c r="N149" s="34">
        <v>24.5</v>
      </c>
      <c r="O149" s="32"/>
      <c r="P149" s="32"/>
      <c r="Q149" s="32"/>
      <c r="R149" s="32">
        <v>21.36</v>
      </c>
      <c r="S149" s="32">
        <v>19.82</v>
      </c>
      <c r="T149" s="32"/>
      <c r="U149" s="35">
        <v>22.39</v>
      </c>
      <c r="V149" s="35"/>
      <c r="W149" s="35"/>
      <c r="X149" s="35"/>
      <c r="Y149" s="35"/>
      <c r="Z149" s="35"/>
      <c r="AA149" s="35">
        <v>19.059999999999999</v>
      </c>
      <c r="AB149" s="35"/>
      <c r="AC149" s="35"/>
    </row>
    <row r="150" spans="2:29" x14ac:dyDescent="0.25">
      <c r="B150" s="622"/>
      <c r="C150" s="24" t="s">
        <v>105</v>
      </c>
      <c r="D150" s="151" t="s">
        <v>47</v>
      </c>
      <c r="F150" s="32"/>
      <c r="G150" s="32"/>
      <c r="H150" s="34">
        <v>26.3</v>
      </c>
      <c r="I150" s="32"/>
      <c r="J150" s="32"/>
      <c r="K150" s="32"/>
      <c r="L150" s="32"/>
      <c r="M150" s="32"/>
      <c r="N150" s="34">
        <v>43.04</v>
      </c>
      <c r="O150" s="32"/>
      <c r="P150" s="32"/>
      <c r="Q150" s="32"/>
      <c r="R150" s="32"/>
      <c r="S150" s="32">
        <v>25.6</v>
      </c>
      <c r="T150" s="32"/>
      <c r="U150" s="35"/>
      <c r="V150" s="35"/>
      <c r="W150" s="35"/>
      <c r="X150" s="35"/>
      <c r="Y150" s="35"/>
      <c r="Z150" s="35"/>
      <c r="AA150" s="35"/>
      <c r="AB150" s="35"/>
      <c r="AC150" s="35"/>
    </row>
    <row r="151" spans="2:29" x14ac:dyDescent="0.25">
      <c r="B151" s="148">
        <v>322300033</v>
      </c>
      <c r="C151" s="4" t="s">
        <v>330</v>
      </c>
      <c r="D151" s="149" t="s">
        <v>64</v>
      </c>
      <c r="F151" s="32"/>
      <c r="G151" s="32"/>
      <c r="H151" s="32"/>
      <c r="I151" s="32"/>
      <c r="J151" s="32"/>
      <c r="K151" s="32"/>
      <c r="L151" s="32"/>
      <c r="M151" s="32"/>
      <c r="N151" s="34">
        <v>71.900000000000006</v>
      </c>
      <c r="O151" s="32"/>
      <c r="P151" s="32"/>
      <c r="Q151" s="32"/>
      <c r="R151" s="32">
        <v>71.7</v>
      </c>
      <c r="S151" s="32">
        <v>69.2</v>
      </c>
      <c r="T151" s="32"/>
      <c r="U151" s="35">
        <v>60.69</v>
      </c>
      <c r="V151" s="35"/>
      <c r="W151" s="35"/>
      <c r="X151" s="35"/>
      <c r="Y151" s="35">
        <v>57.7</v>
      </c>
      <c r="Z151" s="35"/>
      <c r="AA151" s="35"/>
      <c r="AB151" s="35"/>
      <c r="AC151" s="35"/>
    </row>
    <row r="152" spans="2:29" x14ac:dyDescent="0.25">
      <c r="B152" s="226">
        <v>322300054</v>
      </c>
      <c r="C152" s="5" t="s">
        <v>123</v>
      </c>
      <c r="D152" s="150" t="s">
        <v>47</v>
      </c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5"/>
      <c r="V152" s="35"/>
      <c r="W152" s="35"/>
      <c r="X152" s="35"/>
      <c r="Y152" s="35"/>
      <c r="Z152" s="35"/>
      <c r="AA152" s="35">
        <v>22.41</v>
      </c>
      <c r="AB152" s="35"/>
      <c r="AC152" s="35"/>
    </row>
    <row r="153" spans="2:29" x14ac:dyDescent="0.25">
      <c r="B153" s="586" t="s">
        <v>438</v>
      </c>
      <c r="C153" s="586"/>
      <c r="D153" s="586"/>
      <c r="F153" s="656"/>
      <c r="G153" s="656"/>
      <c r="H153" s="656"/>
      <c r="I153" s="656"/>
      <c r="J153" s="656"/>
      <c r="K153" s="656"/>
      <c r="L153" s="656"/>
      <c r="M153" s="656"/>
      <c r="N153" s="656"/>
      <c r="O153" s="656"/>
      <c r="P153" s="656"/>
      <c r="Q153" s="656"/>
      <c r="R153" s="656"/>
      <c r="S153" s="656"/>
      <c r="T153" s="656"/>
      <c r="U153" s="656"/>
      <c r="V153" s="656"/>
      <c r="W153" s="656"/>
      <c r="X153" s="656"/>
      <c r="Y153" s="656"/>
      <c r="Z153" s="656"/>
      <c r="AA153" s="656"/>
      <c r="AB153" s="656"/>
      <c r="AC153" s="656"/>
    </row>
    <row r="154" spans="2:29" x14ac:dyDescent="0.25">
      <c r="B154" s="603">
        <v>32020006</v>
      </c>
      <c r="C154" s="5" t="s">
        <v>445</v>
      </c>
      <c r="D154" s="150" t="s">
        <v>60</v>
      </c>
      <c r="F154" s="32"/>
      <c r="G154" s="32"/>
      <c r="H154" s="32"/>
      <c r="I154" s="32"/>
      <c r="J154" s="32"/>
      <c r="K154" s="32"/>
      <c r="L154" s="32"/>
      <c r="M154" s="32"/>
      <c r="N154" s="34">
        <v>203.9</v>
      </c>
      <c r="O154" s="32"/>
      <c r="P154" s="32"/>
      <c r="Q154" s="32"/>
      <c r="R154" s="32">
        <v>155.4</v>
      </c>
      <c r="S154" s="32"/>
      <c r="T154" s="32"/>
      <c r="U154" s="35">
        <v>165.6</v>
      </c>
      <c r="V154" s="35"/>
      <c r="W154" s="35"/>
      <c r="X154" s="35"/>
      <c r="Y154" s="35"/>
      <c r="Z154" s="35"/>
      <c r="AA154" s="35"/>
      <c r="AB154" s="35"/>
      <c r="AC154" s="35"/>
    </row>
    <row r="155" spans="2:29" x14ac:dyDescent="0.25">
      <c r="B155" s="603"/>
      <c r="C155" s="5" t="s">
        <v>2</v>
      </c>
      <c r="D155" s="150" t="s">
        <v>60</v>
      </c>
      <c r="F155" s="32">
        <v>98</v>
      </c>
      <c r="G155" s="32"/>
      <c r="H155" s="34">
        <v>86.09</v>
      </c>
      <c r="I155" s="32"/>
      <c r="J155" s="32"/>
      <c r="K155" s="32"/>
      <c r="L155" s="32"/>
      <c r="M155" s="32"/>
      <c r="N155" s="34">
        <v>87.3</v>
      </c>
      <c r="O155" s="32"/>
      <c r="P155" s="32"/>
      <c r="Q155" s="32"/>
      <c r="R155" s="32">
        <v>89.45</v>
      </c>
      <c r="S155" s="32">
        <v>83.65</v>
      </c>
      <c r="T155" s="32"/>
      <c r="U155" s="35">
        <v>90.8</v>
      </c>
      <c r="V155" s="35"/>
      <c r="W155" s="35"/>
      <c r="X155" s="35"/>
      <c r="Y155" s="35"/>
      <c r="Z155" s="35"/>
      <c r="AA155" s="35">
        <v>98.75</v>
      </c>
      <c r="AB155" s="35"/>
      <c r="AC155" s="35"/>
    </row>
    <row r="156" spans="2:29" x14ac:dyDescent="0.25">
      <c r="B156" s="603"/>
      <c r="C156" s="5" t="s">
        <v>62</v>
      </c>
      <c r="D156" s="150" t="s">
        <v>60</v>
      </c>
      <c r="F156" s="32">
        <v>142.85</v>
      </c>
      <c r="G156" s="32"/>
      <c r="H156" s="34">
        <v>114.5</v>
      </c>
      <c r="I156" s="32"/>
      <c r="J156" s="32"/>
      <c r="K156" s="32"/>
      <c r="L156" s="32"/>
      <c r="M156" s="32"/>
      <c r="N156" s="34">
        <v>156</v>
      </c>
      <c r="O156" s="32"/>
      <c r="P156" s="32"/>
      <c r="Q156" s="32"/>
      <c r="R156" s="32"/>
      <c r="S156" s="32">
        <v>115.91</v>
      </c>
      <c r="T156" s="32"/>
      <c r="U156" s="35">
        <v>87.06</v>
      </c>
      <c r="V156" s="35"/>
      <c r="W156" s="35"/>
      <c r="X156" s="35"/>
      <c r="Y156" s="35"/>
      <c r="Z156" s="35"/>
      <c r="AA156" s="35">
        <v>89.65</v>
      </c>
      <c r="AB156" s="35"/>
      <c r="AC156" s="35"/>
    </row>
    <row r="157" spans="2:29" x14ac:dyDescent="0.25">
      <c r="B157" s="627"/>
      <c r="C157" s="627"/>
      <c r="D157" s="627"/>
      <c r="F157" s="656"/>
      <c r="G157" s="656"/>
      <c r="H157" s="656"/>
      <c r="I157" s="656"/>
      <c r="J157" s="656"/>
      <c r="K157" s="656"/>
      <c r="L157" s="656"/>
      <c r="M157" s="656"/>
      <c r="N157" s="656"/>
      <c r="O157" s="656"/>
      <c r="P157" s="656"/>
      <c r="Q157" s="656"/>
      <c r="R157" s="656"/>
      <c r="S157" s="656"/>
      <c r="T157" s="656"/>
      <c r="U157" s="656"/>
      <c r="V157" s="656"/>
      <c r="W157" s="656"/>
      <c r="X157" s="656"/>
      <c r="Y157" s="656"/>
      <c r="Z157" s="656"/>
      <c r="AA157" s="656"/>
      <c r="AB157" s="656"/>
      <c r="AC157" s="656"/>
    </row>
    <row r="158" spans="2:29" x14ac:dyDescent="0.25">
      <c r="B158" s="226">
        <v>320900052</v>
      </c>
      <c r="C158" s="5" t="s">
        <v>88</v>
      </c>
      <c r="D158" s="150" t="s">
        <v>47</v>
      </c>
      <c r="F158" s="32"/>
      <c r="G158" s="32"/>
      <c r="H158" s="32"/>
      <c r="I158" s="32"/>
      <c r="J158" s="32"/>
      <c r="K158" s="32"/>
      <c r="L158" s="32"/>
      <c r="M158" s="32"/>
      <c r="N158" s="34">
        <v>347.02</v>
      </c>
      <c r="O158" s="32"/>
      <c r="P158" s="32"/>
      <c r="Q158" s="32"/>
      <c r="R158" s="32"/>
      <c r="S158" s="32"/>
      <c r="T158" s="32"/>
      <c r="U158" s="35"/>
      <c r="V158" s="35"/>
      <c r="W158" s="35"/>
      <c r="X158" s="35"/>
      <c r="Y158" s="35">
        <v>309.10000000000002</v>
      </c>
      <c r="Z158" s="35"/>
      <c r="AA158" s="35"/>
      <c r="AB158" s="35"/>
      <c r="AC158" s="35"/>
    </row>
    <row r="159" spans="2:29" x14ac:dyDescent="0.25">
      <c r="B159" s="586"/>
      <c r="C159" s="586"/>
      <c r="D159" s="586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5"/>
      <c r="V159" s="35"/>
      <c r="W159" s="35"/>
      <c r="X159" s="35"/>
      <c r="Y159" s="35"/>
      <c r="Z159" s="35"/>
      <c r="AA159" s="35"/>
      <c r="AB159" s="35"/>
      <c r="AC159" s="35"/>
    </row>
    <row r="160" spans="2:29" x14ac:dyDescent="0.25">
      <c r="B160" s="227">
        <v>3212000815</v>
      </c>
      <c r="C160" s="3" t="s">
        <v>106</v>
      </c>
      <c r="D160" s="147" t="s">
        <v>47</v>
      </c>
      <c r="F160" s="32"/>
      <c r="G160" s="32"/>
      <c r="H160" s="32"/>
      <c r="I160" s="32"/>
      <c r="J160" s="32"/>
      <c r="K160" s="32"/>
      <c r="L160" s="32"/>
      <c r="M160" s="32"/>
      <c r="N160" s="34">
        <v>73.2</v>
      </c>
      <c r="O160" s="32">
        <v>69.430000000000007</v>
      </c>
      <c r="P160" s="32"/>
      <c r="Q160" s="32"/>
      <c r="R160" s="32"/>
      <c r="S160" s="32">
        <v>71.900000000000006</v>
      </c>
      <c r="T160" s="32"/>
      <c r="U160" s="35">
        <v>70.36</v>
      </c>
      <c r="V160" s="35"/>
      <c r="W160" s="35"/>
      <c r="X160" s="35"/>
      <c r="Y160" s="35"/>
      <c r="Z160" s="35"/>
      <c r="AA160" s="35"/>
      <c r="AB160" s="35"/>
      <c r="AC160" s="35"/>
    </row>
    <row r="161" spans="2:29" x14ac:dyDescent="0.25">
      <c r="B161" s="230">
        <v>321200332</v>
      </c>
      <c r="C161" s="231" t="s">
        <v>317</v>
      </c>
      <c r="D161" s="15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</row>
    <row r="162" spans="2:29" x14ac:dyDescent="0.25">
      <c r="B162" s="586" t="s">
        <v>277</v>
      </c>
      <c r="C162" s="586"/>
      <c r="D162" s="586"/>
      <c r="F162" s="657"/>
      <c r="G162" s="658"/>
      <c r="H162" s="658"/>
      <c r="I162" s="658"/>
      <c r="J162" s="658"/>
      <c r="K162" s="658"/>
      <c r="L162" s="658"/>
      <c r="M162" s="658"/>
      <c r="N162" s="658"/>
      <c r="O162" s="658"/>
      <c r="P162" s="658"/>
      <c r="Q162" s="658"/>
      <c r="R162" s="658"/>
      <c r="S162" s="658"/>
      <c r="T162" s="658"/>
      <c r="U162" s="658"/>
      <c r="V162" s="658"/>
      <c r="W162" s="658"/>
      <c r="X162" s="658"/>
      <c r="Y162" s="658"/>
      <c r="Z162" s="658"/>
      <c r="AA162" s="658"/>
      <c r="AB162" s="658"/>
      <c r="AC162" s="659"/>
    </row>
    <row r="163" spans="2:29" x14ac:dyDescent="0.25">
      <c r="B163" s="603">
        <v>32060005</v>
      </c>
      <c r="C163" s="5" t="s">
        <v>71</v>
      </c>
      <c r="D163" s="150" t="s">
        <v>70</v>
      </c>
      <c r="F163" s="32"/>
      <c r="G163" s="32"/>
      <c r="H163" s="32"/>
      <c r="I163" s="32"/>
      <c r="J163" s="32"/>
      <c r="K163" s="32"/>
      <c r="L163" s="32"/>
      <c r="M163" s="32"/>
      <c r="N163" s="34">
        <v>123.1</v>
      </c>
      <c r="O163" s="32"/>
      <c r="P163" s="32"/>
      <c r="Q163" s="32"/>
      <c r="R163" s="32">
        <v>108</v>
      </c>
      <c r="S163" s="32"/>
      <c r="T163" s="32"/>
      <c r="U163" s="35"/>
      <c r="V163" s="35"/>
      <c r="W163" s="35"/>
      <c r="X163" s="35"/>
      <c r="Y163" s="35"/>
      <c r="Z163" s="35"/>
      <c r="AA163" s="35"/>
      <c r="AB163" s="35"/>
      <c r="AC163" s="35"/>
    </row>
    <row r="164" spans="2:29" x14ac:dyDescent="0.25">
      <c r="B164" s="603"/>
      <c r="C164" s="5" t="s">
        <v>25</v>
      </c>
      <c r="D164" s="150" t="s">
        <v>70</v>
      </c>
      <c r="F164" s="32"/>
      <c r="G164" s="32"/>
      <c r="H164" s="32"/>
      <c r="I164" s="32"/>
      <c r="J164" s="32"/>
      <c r="K164" s="32"/>
      <c r="L164" s="32"/>
      <c r="M164" s="32"/>
      <c r="N164" s="34">
        <v>167.5</v>
      </c>
      <c r="O164" s="32"/>
      <c r="P164" s="32"/>
      <c r="Q164" s="32"/>
      <c r="R164" s="32">
        <v>151</v>
      </c>
      <c r="S164" s="32"/>
      <c r="T164" s="32"/>
      <c r="U164" s="35"/>
      <c r="V164" s="35"/>
      <c r="W164" s="35"/>
      <c r="X164" s="35"/>
      <c r="Y164" s="35"/>
      <c r="Z164" s="35"/>
      <c r="AA164" s="35"/>
      <c r="AB164" s="35"/>
      <c r="AC164" s="35"/>
    </row>
    <row r="165" spans="2:29" x14ac:dyDescent="0.25">
      <c r="B165" s="603"/>
      <c r="C165" s="5" t="s">
        <v>72</v>
      </c>
      <c r="D165" s="150" t="s">
        <v>70</v>
      </c>
      <c r="F165" s="32"/>
      <c r="G165" s="32"/>
      <c r="H165" s="32"/>
      <c r="I165" s="32"/>
      <c r="J165" s="32"/>
      <c r="K165" s="32"/>
      <c r="L165" s="32"/>
      <c r="M165" s="32"/>
      <c r="N165" s="34">
        <v>215.7</v>
      </c>
      <c r="O165" s="32"/>
      <c r="P165" s="32"/>
      <c r="Q165" s="32"/>
      <c r="R165" s="32">
        <v>113.3</v>
      </c>
      <c r="S165" s="32"/>
      <c r="T165" s="32"/>
      <c r="U165" s="35"/>
      <c r="V165" s="35"/>
      <c r="W165" s="35"/>
      <c r="X165" s="35"/>
      <c r="Y165" s="35"/>
      <c r="Z165" s="35"/>
      <c r="AA165" s="35"/>
      <c r="AB165" s="35"/>
      <c r="AC165" s="35"/>
    </row>
    <row r="166" spans="2:29" x14ac:dyDescent="0.25">
      <c r="B166" s="603">
        <v>32020004</v>
      </c>
      <c r="C166" s="5" t="s">
        <v>59</v>
      </c>
      <c r="D166" s="150" t="s">
        <v>60</v>
      </c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>
        <v>24.88</v>
      </c>
      <c r="Q166" s="32"/>
      <c r="R166" s="32"/>
      <c r="S166" s="32"/>
      <c r="T166" s="32"/>
      <c r="U166" s="35"/>
      <c r="V166" s="35"/>
      <c r="W166" s="35"/>
      <c r="X166" s="35">
        <v>20.68</v>
      </c>
      <c r="Y166" s="35"/>
      <c r="Z166" s="35"/>
      <c r="AA166" s="35">
        <v>20.190000000000001</v>
      </c>
      <c r="AB166" s="35"/>
      <c r="AC166" s="35"/>
    </row>
    <row r="167" spans="2:29" x14ac:dyDescent="0.25">
      <c r="B167" s="603"/>
      <c r="C167" s="5" t="s">
        <v>61</v>
      </c>
      <c r="D167" s="150" t="s">
        <v>60</v>
      </c>
      <c r="F167" s="32"/>
      <c r="G167" s="32"/>
      <c r="H167" s="32"/>
      <c r="I167" s="32"/>
      <c r="J167" s="32"/>
      <c r="K167" s="32"/>
      <c r="L167" s="32"/>
      <c r="M167" s="32"/>
      <c r="N167" s="34">
        <v>36.36</v>
      </c>
      <c r="O167" s="32"/>
      <c r="P167" s="32">
        <v>33.119999999999997</v>
      </c>
      <c r="Q167" s="32"/>
      <c r="R167" s="32"/>
      <c r="S167" s="32"/>
      <c r="T167" s="32"/>
      <c r="U167" s="35">
        <v>26.6</v>
      </c>
      <c r="V167" s="35"/>
      <c r="W167" s="35"/>
      <c r="X167" s="35">
        <v>29.21</v>
      </c>
      <c r="Y167" s="35"/>
      <c r="Z167" s="35"/>
      <c r="AA167" s="35"/>
      <c r="AB167" s="35"/>
      <c r="AC167" s="35"/>
    </row>
  </sheetData>
  <mergeCells count="123">
    <mergeCell ref="B159:D159"/>
    <mergeCell ref="B162:D162"/>
    <mergeCell ref="B163:B165"/>
    <mergeCell ref="B166:B167"/>
    <mergeCell ref="A2:C2"/>
    <mergeCell ref="B145:D145"/>
    <mergeCell ref="B148:D148"/>
    <mergeCell ref="B149:B150"/>
    <mergeCell ref="B153:D153"/>
    <mergeCell ref="B154:B156"/>
    <mergeCell ref="B157:D157"/>
    <mergeCell ref="B129:D129"/>
    <mergeCell ref="B131:D131"/>
    <mergeCell ref="B134:D134"/>
    <mergeCell ref="B136:D136"/>
    <mergeCell ref="B140:D140"/>
    <mergeCell ref="B143:D143"/>
    <mergeCell ref="B113:B115"/>
    <mergeCell ref="B116:B117"/>
    <mergeCell ref="B118:B121"/>
    <mergeCell ref="B122:D122"/>
    <mergeCell ref="B124:D124"/>
    <mergeCell ref="B125:B127"/>
    <mergeCell ref="B100:D100"/>
    <mergeCell ref="B102:D102"/>
    <mergeCell ref="B104:D104"/>
    <mergeCell ref="B105:B109"/>
    <mergeCell ref="B110:D110"/>
    <mergeCell ref="B112:D112"/>
    <mergeCell ref="B82:D82"/>
    <mergeCell ref="B83:B84"/>
    <mergeCell ref="B86:D86"/>
    <mergeCell ref="B88:D88"/>
    <mergeCell ref="B92:D92"/>
    <mergeCell ref="B93:B97"/>
    <mergeCell ref="B69:D69"/>
    <mergeCell ref="B71:D71"/>
    <mergeCell ref="B73:D73"/>
    <mergeCell ref="B74:B76"/>
    <mergeCell ref="B77:D77"/>
    <mergeCell ref="B80:D80"/>
    <mergeCell ref="B55:B56"/>
    <mergeCell ref="B57:D57"/>
    <mergeCell ref="B59:D59"/>
    <mergeCell ref="B61:D61"/>
    <mergeCell ref="B63:D63"/>
    <mergeCell ref="B67:D67"/>
    <mergeCell ref="B44:D44"/>
    <mergeCell ref="B46:D46"/>
    <mergeCell ref="B48:D48"/>
    <mergeCell ref="B50:D50"/>
    <mergeCell ref="B52:D52"/>
    <mergeCell ref="B54:D54"/>
    <mergeCell ref="B31:D31"/>
    <mergeCell ref="B33:D33"/>
    <mergeCell ref="B37:D37"/>
    <mergeCell ref="B38:B39"/>
    <mergeCell ref="B42:D42"/>
    <mergeCell ref="B21:B22"/>
    <mergeCell ref="B23:D23"/>
    <mergeCell ref="B24:B25"/>
    <mergeCell ref="B26:B27"/>
    <mergeCell ref="B28:D28"/>
    <mergeCell ref="B29:B30"/>
    <mergeCell ref="B7:D7"/>
    <mergeCell ref="B8:D8"/>
    <mergeCell ref="B10:B16"/>
    <mergeCell ref="B17:D17"/>
    <mergeCell ref="B18:B19"/>
    <mergeCell ref="B20:D20"/>
    <mergeCell ref="F110:AC110"/>
    <mergeCell ref="F162:AC162"/>
    <mergeCell ref="F122:AC122"/>
    <mergeCell ref="F140:AC140"/>
    <mergeCell ref="F124:AC124"/>
    <mergeCell ref="F129:AC129"/>
    <mergeCell ref="F131:AC131"/>
    <mergeCell ref="F136:AC136"/>
    <mergeCell ref="F143:AC143"/>
    <mergeCell ref="F145:AC145"/>
    <mergeCell ref="F148:AC148"/>
    <mergeCell ref="F153:AC153"/>
    <mergeCell ref="F157:AC157"/>
    <mergeCell ref="F92:AC92"/>
    <mergeCell ref="F98:AC98"/>
    <mergeCell ref="F86:AC86"/>
    <mergeCell ref="F88:AC88"/>
    <mergeCell ref="F102:AC102"/>
    <mergeCell ref="F104:AC104"/>
    <mergeCell ref="F37:AC37"/>
    <mergeCell ref="F46:AC46"/>
    <mergeCell ref="F77:AC77"/>
    <mergeCell ref="F80:AC80"/>
    <mergeCell ref="F82:AC82"/>
    <mergeCell ref="F69:AC69"/>
    <mergeCell ref="F71:AC71"/>
    <mergeCell ref="F73:AC73"/>
    <mergeCell ref="F61:AC61"/>
    <mergeCell ref="F63:AC63"/>
    <mergeCell ref="F67:AC67"/>
    <mergeCell ref="F48:AC48"/>
    <mergeCell ref="F50:AC50"/>
    <mergeCell ref="F52:AC52"/>
    <mergeCell ref="F54:AC54"/>
    <mergeCell ref="F57:AC57"/>
    <mergeCell ref="F59:AC59"/>
    <mergeCell ref="F4:AC4"/>
    <mergeCell ref="AA6:AC6"/>
    <mergeCell ref="F6:H6"/>
    <mergeCell ref="F10:AC10"/>
    <mergeCell ref="F17:AC17"/>
    <mergeCell ref="F42:AC42"/>
    <mergeCell ref="F20:AC20"/>
    <mergeCell ref="F23:AC23"/>
    <mergeCell ref="F28:AC28"/>
    <mergeCell ref="F31:AC31"/>
    <mergeCell ref="U6:W6"/>
    <mergeCell ref="X6:Z6"/>
    <mergeCell ref="R6:T6"/>
    <mergeCell ref="O6:Q6"/>
    <mergeCell ref="L6:N6"/>
    <mergeCell ref="I6:K6"/>
    <mergeCell ref="F33:AC3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6"/>
  <sheetViews>
    <sheetView showGridLines="0" tabSelected="1" topLeftCell="G14" workbookViewId="0">
      <selection activeCell="S38" sqref="S38"/>
    </sheetView>
  </sheetViews>
  <sheetFormatPr baseColWidth="10" defaultRowHeight="15" x14ac:dyDescent="0.25"/>
  <cols>
    <col min="1" max="1" width="14.85546875" customWidth="1"/>
    <col min="2" max="2" width="37.42578125" customWidth="1"/>
    <col min="3" max="3" width="13.28515625" customWidth="1"/>
    <col min="4" max="4" width="11.42578125" customWidth="1"/>
    <col min="5" max="5" width="16.28515625" customWidth="1"/>
    <col min="6" max="6" width="11.85546875" customWidth="1"/>
    <col min="7" max="8" width="11.42578125" customWidth="1"/>
    <col min="9" max="9" width="11.5703125" customWidth="1"/>
    <col min="10" max="11" width="11.42578125" customWidth="1"/>
    <col min="12" max="12" width="11.5703125" customWidth="1"/>
    <col min="13" max="14" width="11.42578125" customWidth="1"/>
    <col min="15" max="15" width="35.5703125" customWidth="1"/>
    <col min="16" max="16" width="11.42578125" customWidth="1"/>
    <col min="17" max="17" width="15.7109375" customWidth="1"/>
    <col min="18" max="18" width="13.28515625" customWidth="1"/>
    <col min="19" max="19" width="13.7109375" customWidth="1"/>
  </cols>
  <sheetData>
    <row r="1" spans="1:16384" s="237" customFormat="1" ht="15.75" thickBot="1" x14ac:dyDescent="0.3">
      <c r="B1" s="666" t="s">
        <v>463</v>
      </c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8"/>
      <c r="N1" s="668"/>
      <c r="O1" s="668"/>
      <c r="P1" s="669"/>
    </row>
    <row r="2" spans="1:16384" s="237" customFormat="1" x14ac:dyDescent="0.25"/>
    <row r="3" spans="1:16384" s="237" customFormat="1" x14ac:dyDescent="0.25">
      <c r="A3" s="670" t="s">
        <v>462</v>
      </c>
      <c r="B3" s="671"/>
      <c r="C3" s="639"/>
      <c r="D3" s="639"/>
      <c r="E3" s="639"/>
      <c r="F3" s="639"/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39"/>
      <c r="AA3" s="639"/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639"/>
      <c r="AS3" s="639"/>
      <c r="AT3" s="639"/>
      <c r="AU3" s="639"/>
      <c r="AV3" s="639"/>
      <c r="AW3" s="639"/>
      <c r="AX3" s="639"/>
      <c r="AY3" s="639"/>
      <c r="AZ3" s="639"/>
      <c r="BA3" s="639"/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  <c r="DJ3" s="639"/>
      <c r="DK3" s="639"/>
      <c r="DL3" s="639"/>
      <c r="DM3" s="639"/>
      <c r="DN3" s="639"/>
      <c r="DO3" s="639"/>
      <c r="DP3" s="639"/>
      <c r="DQ3" s="639"/>
      <c r="DR3" s="639"/>
      <c r="DS3" s="639"/>
      <c r="DT3" s="639"/>
      <c r="DU3" s="639"/>
      <c r="DV3" s="639"/>
      <c r="DW3" s="639"/>
      <c r="DX3" s="639"/>
      <c r="DY3" s="639"/>
      <c r="DZ3" s="639"/>
      <c r="EA3" s="639"/>
      <c r="EB3" s="639"/>
      <c r="EC3" s="639"/>
      <c r="ED3" s="639"/>
      <c r="EE3" s="639"/>
      <c r="EF3" s="639"/>
      <c r="EG3" s="639"/>
      <c r="EH3" s="639"/>
      <c r="EI3" s="639"/>
      <c r="EJ3" s="639"/>
      <c r="EK3" s="639"/>
      <c r="EL3" s="639"/>
      <c r="EM3" s="639"/>
      <c r="EN3" s="639"/>
      <c r="EO3" s="639"/>
      <c r="EP3" s="639"/>
      <c r="EQ3" s="639"/>
      <c r="ER3" s="639"/>
      <c r="ES3" s="639"/>
      <c r="ET3" s="639"/>
      <c r="EU3" s="639"/>
      <c r="EV3" s="639"/>
      <c r="EW3" s="639"/>
      <c r="EX3" s="639"/>
      <c r="EY3" s="639"/>
      <c r="EZ3" s="639"/>
      <c r="FA3" s="639"/>
      <c r="FB3" s="639"/>
      <c r="FC3" s="639"/>
      <c r="FD3" s="639"/>
      <c r="FE3" s="639"/>
      <c r="FF3" s="639"/>
      <c r="FG3" s="639"/>
      <c r="FH3" s="639"/>
      <c r="FI3" s="639"/>
      <c r="FJ3" s="639"/>
      <c r="FK3" s="639"/>
      <c r="FL3" s="639"/>
      <c r="FM3" s="639"/>
      <c r="FN3" s="639"/>
      <c r="FO3" s="639"/>
      <c r="FP3" s="639"/>
      <c r="FQ3" s="639"/>
      <c r="FR3" s="639"/>
      <c r="FS3" s="639"/>
      <c r="FT3" s="639"/>
      <c r="FU3" s="639"/>
      <c r="FV3" s="639"/>
      <c r="FW3" s="639"/>
      <c r="FX3" s="639"/>
      <c r="FY3" s="639"/>
      <c r="FZ3" s="639"/>
      <c r="GA3" s="639"/>
      <c r="GB3" s="639"/>
      <c r="GC3" s="639"/>
      <c r="GD3" s="639"/>
      <c r="GE3" s="639"/>
      <c r="GF3" s="639"/>
      <c r="GG3" s="639"/>
      <c r="GH3" s="639"/>
      <c r="GI3" s="639"/>
      <c r="GJ3" s="639"/>
      <c r="GK3" s="639"/>
      <c r="GL3" s="639"/>
      <c r="GM3" s="639"/>
      <c r="GN3" s="639"/>
      <c r="GO3" s="639"/>
      <c r="GP3" s="639"/>
      <c r="GQ3" s="639"/>
      <c r="GR3" s="639"/>
      <c r="GS3" s="639"/>
      <c r="GT3" s="639"/>
      <c r="GU3" s="639"/>
      <c r="GV3" s="639"/>
      <c r="GW3" s="639"/>
      <c r="GX3" s="639"/>
      <c r="GY3" s="639"/>
      <c r="GZ3" s="639"/>
      <c r="HA3" s="639"/>
      <c r="HB3" s="639"/>
      <c r="HC3" s="639"/>
      <c r="HD3" s="639"/>
      <c r="HE3" s="639"/>
      <c r="HF3" s="639"/>
      <c r="HG3" s="639"/>
      <c r="HH3" s="639"/>
      <c r="HI3" s="639"/>
      <c r="HJ3" s="639"/>
      <c r="HK3" s="639"/>
      <c r="HL3" s="639"/>
      <c r="HM3" s="639"/>
      <c r="HN3" s="639"/>
      <c r="HO3" s="639"/>
      <c r="HP3" s="639"/>
      <c r="HQ3" s="639"/>
      <c r="HR3" s="639"/>
      <c r="HS3" s="639"/>
      <c r="HT3" s="639"/>
      <c r="HU3" s="639"/>
      <c r="HV3" s="639"/>
      <c r="HW3" s="639"/>
      <c r="HX3" s="639"/>
      <c r="HY3" s="639"/>
      <c r="HZ3" s="639"/>
      <c r="IA3" s="639"/>
      <c r="IB3" s="639"/>
      <c r="IC3" s="639"/>
      <c r="ID3" s="639"/>
      <c r="IE3" s="639"/>
      <c r="IF3" s="639"/>
      <c r="IG3" s="639"/>
      <c r="IH3" s="639"/>
      <c r="II3" s="639"/>
      <c r="IJ3" s="639"/>
      <c r="IK3" s="639"/>
      <c r="IL3" s="639"/>
      <c r="IM3" s="639"/>
      <c r="IN3" s="639"/>
      <c r="IO3" s="639"/>
      <c r="IP3" s="639"/>
      <c r="IQ3" s="639"/>
      <c r="IR3" s="639"/>
      <c r="IS3" s="639"/>
      <c r="IT3" s="639"/>
      <c r="IU3" s="639"/>
      <c r="IV3" s="639"/>
      <c r="IW3" s="639"/>
      <c r="IX3" s="639"/>
      <c r="IY3" s="639"/>
      <c r="IZ3" s="639"/>
      <c r="JA3" s="639"/>
      <c r="JB3" s="639"/>
      <c r="JC3" s="639"/>
      <c r="JD3" s="639"/>
      <c r="JE3" s="639"/>
      <c r="JF3" s="639"/>
      <c r="JG3" s="639"/>
      <c r="JH3" s="639"/>
      <c r="JI3" s="639"/>
      <c r="JJ3" s="639"/>
      <c r="JK3" s="639"/>
      <c r="JL3" s="639"/>
      <c r="JM3" s="639"/>
      <c r="JN3" s="639"/>
      <c r="JO3" s="639"/>
      <c r="JP3" s="639"/>
      <c r="JQ3" s="639"/>
      <c r="JR3" s="639"/>
      <c r="JS3" s="639"/>
      <c r="JT3" s="639"/>
      <c r="JU3" s="639"/>
      <c r="JV3" s="639"/>
      <c r="JW3" s="639"/>
      <c r="JX3" s="639"/>
      <c r="JY3" s="639"/>
      <c r="JZ3" s="639"/>
      <c r="KA3" s="639"/>
      <c r="KB3" s="639"/>
      <c r="KC3" s="639"/>
      <c r="KD3" s="639"/>
      <c r="KE3" s="639"/>
      <c r="KF3" s="639"/>
      <c r="KG3" s="639"/>
      <c r="KH3" s="639"/>
      <c r="KI3" s="639"/>
      <c r="KJ3" s="639"/>
      <c r="KK3" s="639"/>
      <c r="KL3" s="639"/>
      <c r="KM3" s="639"/>
      <c r="KN3" s="639"/>
      <c r="KO3" s="639"/>
      <c r="KP3" s="639"/>
      <c r="KQ3" s="639"/>
      <c r="KR3" s="639"/>
      <c r="KS3" s="639"/>
      <c r="KT3" s="639"/>
      <c r="KU3" s="639"/>
      <c r="KV3" s="639"/>
      <c r="KW3" s="639"/>
      <c r="KX3" s="639"/>
      <c r="KY3" s="639"/>
      <c r="KZ3" s="639"/>
      <c r="LA3" s="639"/>
      <c r="LB3" s="639"/>
      <c r="LC3" s="639"/>
      <c r="LD3" s="639"/>
      <c r="LE3" s="639"/>
      <c r="LF3" s="639"/>
      <c r="LG3" s="639"/>
      <c r="LH3" s="639"/>
      <c r="LI3" s="639"/>
      <c r="LJ3" s="639"/>
      <c r="LK3" s="639"/>
      <c r="LL3" s="639"/>
      <c r="LM3" s="639"/>
      <c r="LN3" s="639"/>
      <c r="LO3" s="639"/>
      <c r="LP3" s="639"/>
      <c r="LQ3" s="639"/>
      <c r="LR3" s="639"/>
      <c r="LS3" s="639"/>
      <c r="LT3" s="639"/>
      <c r="LU3" s="639"/>
      <c r="LV3" s="639"/>
      <c r="LW3" s="639"/>
      <c r="LX3" s="639"/>
      <c r="LY3" s="639"/>
      <c r="LZ3" s="639"/>
      <c r="MA3" s="639"/>
      <c r="MB3" s="639"/>
      <c r="MC3" s="639"/>
      <c r="MD3" s="639"/>
      <c r="ME3" s="639"/>
      <c r="MF3" s="639"/>
      <c r="MG3" s="639"/>
      <c r="MH3" s="639"/>
      <c r="MI3" s="639"/>
      <c r="MJ3" s="639"/>
      <c r="MK3" s="639"/>
      <c r="ML3" s="639"/>
      <c r="MM3" s="639"/>
      <c r="MN3" s="639"/>
      <c r="MO3" s="639"/>
      <c r="MP3" s="639"/>
      <c r="MQ3" s="639"/>
      <c r="MR3" s="639"/>
      <c r="MS3" s="639"/>
      <c r="MT3" s="639"/>
      <c r="MU3" s="639"/>
      <c r="MV3" s="639"/>
      <c r="MW3" s="639"/>
      <c r="MX3" s="639"/>
      <c r="MY3" s="639"/>
      <c r="MZ3" s="639"/>
      <c r="NA3" s="639"/>
      <c r="NB3" s="639"/>
      <c r="NC3" s="639"/>
      <c r="ND3" s="639"/>
      <c r="NE3" s="639"/>
      <c r="NF3" s="639"/>
      <c r="NG3" s="639"/>
      <c r="NH3" s="639"/>
      <c r="NI3" s="639"/>
      <c r="NJ3" s="639"/>
      <c r="NK3" s="639"/>
      <c r="NL3" s="639"/>
      <c r="NM3" s="639"/>
      <c r="NN3" s="639"/>
      <c r="NO3" s="639"/>
      <c r="NP3" s="639"/>
      <c r="NQ3" s="639"/>
      <c r="NR3" s="639"/>
      <c r="NS3" s="639"/>
      <c r="NT3" s="639"/>
      <c r="NU3" s="639"/>
      <c r="NV3" s="639"/>
      <c r="NW3" s="639"/>
      <c r="NX3" s="639"/>
      <c r="NY3" s="639"/>
      <c r="NZ3" s="639"/>
      <c r="OA3" s="639"/>
      <c r="OB3" s="639"/>
      <c r="OC3" s="639"/>
      <c r="OD3" s="639"/>
      <c r="OE3" s="639"/>
      <c r="OF3" s="639"/>
      <c r="OG3" s="639"/>
      <c r="OH3" s="639"/>
      <c r="OI3" s="639"/>
      <c r="OJ3" s="639"/>
      <c r="OK3" s="639"/>
      <c r="OL3" s="639"/>
      <c r="OM3" s="639"/>
      <c r="ON3" s="639"/>
      <c r="OO3" s="639"/>
      <c r="OP3" s="639"/>
      <c r="OQ3" s="639"/>
      <c r="OR3" s="639"/>
      <c r="OS3" s="639"/>
      <c r="OT3" s="639"/>
      <c r="OU3" s="639"/>
      <c r="OV3" s="639"/>
      <c r="OW3" s="639"/>
      <c r="OX3" s="639"/>
      <c r="OY3" s="639"/>
      <c r="OZ3" s="639"/>
      <c r="PA3" s="639"/>
      <c r="PB3" s="639"/>
      <c r="PC3" s="639"/>
      <c r="PD3" s="639"/>
      <c r="PE3" s="639"/>
      <c r="PF3" s="639"/>
      <c r="PG3" s="639"/>
      <c r="PH3" s="639"/>
      <c r="PI3" s="639"/>
      <c r="PJ3" s="639"/>
      <c r="PK3" s="639"/>
      <c r="PL3" s="639"/>
      <c r="PM3" s="639"/>
      <c r="PN3" s="639"/>
      <c r="PO3" s="639"/>
      <c r="PP3" s="639"/>
      <c r="PQ3" s="639"/>
      <c r="PR3" s="639"/>
      <c r="PS3" s="639"/>
      <c r="PT3" s="639"/>
      <c r="PU3" s="639"/>
      <c r="PV3" s="639"/>
      <c r="PW3" s="639"/>
      <c r="PX3" s="639"/>
      <c r="PY3" s="639"/>
      <c r="PZ3" s="639"/>
      <c r="QA3" s="639"/>
      <c r="QB3" s="639"/>
      <c r="QC3" s="639"/>
      <c r="QD3" s="639"/>
      <c r="QE3" s="639"/>
      <c r="QF3" s="639"/>
      <c r="QG3" s="639"/>
      <c r="QH3" s="639"/>
      <c r="QI3" s="639"/>
      <c r="QJ3" s="639"/>
      <c r="QK3" s="639"/>
      <c r="QL3" s="639"/>
      <c r="QM3" s="639"/>
      <c r="QN3" s="639"/>
      <c r="QO3" s="639"/>
      <c r="QP3" s="639"/>
      <c r="QQ3" s="639"/>
      <c r="QR3" s="639"/>
      <c r="QS3" s="639"/>
      <c r="QT3" s="639"/>
      <c r="QU3" s="639"/>
      <c r="QV3" s="639"/>
      <c r="QW3" s="639"/>
      <c r="QX3" s="639"/>
      <c r="QY3" s="639"/>
      <c r="QZ3" s="639"/>
      <c r="RA3" s="639"/>
      <c r="RB3" s="639"/>
      <c r="RC3" s="639"/>
      <c r="RD3" s="639"/>
      <c r="RE3" s="639"/>
      <c r="RF3" s="639"/>
      <c r="RG3" s="639"/>
      <c r="RH3" s="639"/>
      <c r="RI3" s="639"/>
      <c r="RJ3" s="639"/>
      <c r="RK3" s="639"/>
      <c r="RL3" s="639"/>
      <c r="RM3" s="639"/>
      <c r="RN3" s="639"/>
      <c r="RO3" s="639"/>
      <c r="RP3" s="639"/>
      <c r="RQ3" s="639"/>
      <c r="RR3" s="639"/>
      <c r="RS3" s="639"/>
      <c r="RT3" s="639"/>
      <c r="RU3" s="639"/>
      <c r="RV3" s="639"/>
      <c r="RW3" s="639"/>
      <c r="RX3" s="639"/>
      <c r="RY3" s="639"/>
      <c r="RZ3" s="639"/>
      <c r="SA3" s="639"/>
      <c r="SB3" s="639"/>
      <c r="SC3" s="639"/>
      <c r="SD3" s="639"/>
      <c r="SE3" s="639"/>
      <c r="SF3" s="639"/>
      <c r="SG3" s="639"/>
      <c r="SH3" s="639"/>
      <c r="SI3" s="639"/>
      <c r="SJ3" s="639"/>
      <c r="SK3" s="639"/>
      <c r="SL3" s="639"/>
      <c r="SM3" s="639"/>
      <c r="SN3" s="639"/>
      <c r="SO3" s="639"/>
      <c r="SP3" s="639"/>
      <c r="SQ3" s="639"/>
      <c r="SR3" s="639"/>
      <c r="SS3" s="639"/>
      <c r="ST3" s="639"/>
      <c r="SU3" s="639"/>
      <c r="SV3" s="639"/>
      <c r="SW3" s="639"/>
      <c r="SX3" s="639"/>
      <c r="SY3" s="639"/>
      <c r="SZ3" s="639"/>
      <c r="TA3" s="639"/>
      <c r="TB3" s="639"/>
      <c r="TC3" s="639"/>
      <c r="TD3" s="639"/>
      <c r="TE3" s="639"/>
      <c r="TF3" s="639"/>
      <c r="TG3" s="639"/>
      <c r="TH3" s="639"/>
      <c r="TI3" s="639"/>
      <c r="TJ3" s="639"/>
      <c r="TK3" s="639"/>
      <c r="TL3" s="639"/>
      <c r="TM3" s="639"/>
      <c r="TN3" s="639"/>
      <c r="TO3" s="639"/>
      <c r="TP3" s="639"/>
      <c r="TQ3" s="639"/>
      <c r="TR3" s="639"/>
      <c r="TS3" s="639"/>
      <c r="TT3" s="639"/>
      <c r="TU3" s="639"/>
      <c r="TV3" s="639"/>
      <c r="TW3" s="639"/>
      <c r="TX3" s="639"/>
      <c r="TY3" s="639"/>
      <c r="TZ3" s="639"/>
      <c r="UA3" s="639"/>
      <c r="UB3" s="639"/>
      <c r="UC3" s="639"/>
      <c r="UD3" s="639"/>
      <c r="UE3" s="639"/>
      <c r="UF3" s="639"/>
      <c r="UG3" s="639"/>
      <c r="UH3" s="639"/>
      <c r="UI3" s="639"/>
      <c r="UJ3" s="639"/>
      <c r="UK3" s="639"/>
      <c r="UL3" s="639"/>
      <c r="UM3" s="639"/>
      <c r="UN3" s="639"/>
      <c r="UO3" s="639"/>
      <c r="UP3" s="639"/>
      <c r="UQ3" s="639"/>
      <c r="UR3" s="639"/>
      <c r="US3" s="639"/>
      <c r="UT3" s="639"/>
      <c r="UU3" s="639"/>
      <c r="UV3" s="639"/>
      <c r="UW3" s="639"/>
      <c r="UX3" s="639"/>
      <c r="UY3" s="639"/>
      <c r="UZ3" s="639"/>
      <c r="VA3" s="639"/>
      <c r="VB3" s="639"/>
      <c r="VC3" s="639"/>
      <c r="VD3" s="639"/>
      <c r="VE3" s="639"/>
      <c r="VF3" s="639"/>
      <c r="VG3" s="639"/>
      <c r="VH3" s="639"/>
      <c r="VI3" s="639"/>
      <c r="VJ3" s="639"/>
      <c r="VK3" s="639"/>
      <c r="VL3" s="639"/>
      <c r="VM3" s="639"/>
      <c r="VN3" s="639"/>
      <c r="VO3" s="639"/>
      <c r="VP3" s="639"/>
      <c r="VQ3" s="639"/>
      <c r="VR3" s="639"/>
      <c r="VS3" s="639"/>
      <c r="VT3" s="639"/>
      <c r="VU3" s="639"/>
      <c r="VV3" s="639"/>
      <c r="VW3" s="639"/>
      <c r="VX3" s="639"/>
      <c r="VY3" s="639"/>
      <c r="VZ3" s="639"/>
      <c r="WA3" s="639"/>
      <c r="WB3" s="639"/>
      <c r="WC3" s="639"/>
      <c r="WD3" s="639"/>
      <c r="WE3" s="639"/>
      <c r="WF3" s="639"/>
      <c r="WG3" s="639"/>
      <c r="WH3" s="639"/>
      <c r="WI3" s="639"/>
      <c r="WJ3" s="639"/>
      <c r="WK3" s="639"/>
      <c r="WL3" s="639"/>
      <c r="WM3" s="639"/>
      <c r="WN3" s="639"/>
      <c r="WO3" s="639"/>
      <c r="WP3" s="639"/>
      <c r="WQ3" s="639"/>
      <c r="WR3" s="639"/>
      <c r="WS3" s="639"/>
      <c r="WT3" s="639"/>
      <c r="WU3" s="639"/>
      <c r="WV3" s="639"/>
      <c r="WW3" s="639"/>
      <c r="WX3" s="639"/>
      <c r="WY3" s="639"/>
      <c r="WZ3" s="639"/>
      <c r="XA3" s="639"/>
      <c r="XB3" s="639"/>
      <c r="XC3" s="639"/>
      <c r="XD3" s="639"/>
      <c r="XE3" s="639"/>
      <c r="XF3" s="639"/>
      <c r="XG3" s="639"/>
      <c r="XH3" s="639"/>
      <c r="XI3" s="639"/>
      <c r="XJ3" s="639"/>
      <c r="XK3" s="639"/>
      <c r="XL3" s="639"/>
      <c r="XM3" s="639"/>
      <c r="XN3" s="639"/>
      <c r="XO3" s="639"/>
      <c r="XP3" s="639"/>
      <c r="XQ3" s="639"/>
      <c r="XR3" s="639"/>
      <c r="XS3" s="639"/>
      <c r="XT3" s="639"/>
      <c r="XU3" s="639"/>
      <c r="XV3" s="639"/>
      <c r="XW3" s="639"/>
      <c r="XX3" s="639"/>
      <c r="XY3" s="639"/>
      <c r="XZ3" s="639"/>
      <c r="YA3" s="639"/>
      <c r="YB3" s="639"/>
      <c r="YC3" s="639"/>
      <c r="YD3" s="639"/>
      <c r="YE3" s="639"/>
      <c r="YF3" s="639"/>
      <c r="YG3" s="639"/>
      <c r="YH3" s="639"/>
      <c r="YI3" s="639"/>
      <c r="YJ3" s="639"/>
      <c r="YK3" s="639"/>
      <c r="YL3" s="639"/>
      <c r="YM3" s="639"/>
      <c r="YN3" s="639"/>
      <c r="YO3" s="639"/>
      <c r="YP3" s="639"/>
      <c r="YQ3" s="639"/>
      <c r="YR3" s="639"/>
      <c r="YS3" s="639"/>
      <c r="YT3" s="639"/>
      <c r="YU3" s="639"/>
      <c r="YV3" s="639"/>
      <c r="YW3" s="639"/>
      <c r="YX3" s="639"/>
      <c r="YY3" s="639"/>
      <c r="YZ3" s="639"/>
      <c r="ZA3" s="639"/>
      <c r="ZB3" s="639"/>
      <c r="ZC3" s="639"/>
      <c r="ZD3" s="639"/>
      <c r="ZE3" s="639"/>
      <c r="ZF3" s="639"/>
      <c r="ZG3" s="639"/>
      <c r="ZH3" s="639"/>
      <c r="ZI3" s="639"/>
      <c r="ZJ3" s="639"/>
      <c r="ZK3" s="639"/>
      <c r="ZL3" s="639"/>
      <c r="ZM3" s="639"/>
      <c r="ZN3" s="639"/>
      <c r="ZO3" s="639"/>
      <c r="ZP3" s="639"/>
      <c r="ZQ3" s="639"/>
      <c r="ZR3" s="639"/>
      <c r="ZS3" s="639"/>
      <c r="ZT3" s="639"/>
      <c r="ZU3" s="639"/>
      <c r="ZV3" s="639"/>
      <c r="ZW3" s="639"/>
      <c r="ZX3" s="639"/>
      <c r="ZY3" s="639"/>
      <c r="ZZ3" s="639"/>
      <c r="AAA3" s="639"/>
      <c r="AAB3" s="639"/>
      <c r="AAC3" s="639"/>
      <c r="AAD3" s="639"/>
      <c r="AAE3" s="639"/>
      <c r="AAF3" s="639"/>
      <c r="AAG3" s="639"/>
      <c r="AAH3" s="639"/>
      <c r="AAI3" s="639"/>
      <c r="AAJ3" s="639"/>
      <c r="AAK3" s="639"/>
      <c r="AAL3" s="639"/>
      <c r="AAM3" s="639"/>
      <c r="AAN3" s="639"/>
      <c r="AAO3" s="639"/>
      <c r="AAP3" s="639"/>
      <c r="AAQ3" s="639"/>
      <c r="AAR3" s="639"/>
      <c r="AAS3" s="639"/>
      <c r="AAT3" s="639"/>
      <c r="AAU3" s="639"/>
      <c r="AAV3" s="639"/>
      <c r="AAW3" s="639"/>
      <c r="AAX3" s="639"/>
      <c r="AAY3" s="639"/>
      <c r="AAZ3" s="639"/>
      <c r="ABA3" s="639"/>
      <c r="ABB3" s="639"/>
      <c r="ABC3" s="639"/>
      <c r="ABD3" s="639"/>
      <c r="ABE3" s="639"/>
      <c r="ABF3" s="639"/>
      <c r="ABG3" s="639"/>
      <c r="ABH3" s="639"/>
      <c r="ABI3" s="639"/>
      <c r="ABJ3" s="639"/>
      <c r="ABK3" s="639"/>
      <c r="ABL3" s="639"/>
      <c r="ABM3" s="639"/>
      <c r="ABN3" s="639"/>
      <c r="ABO3" s="639"/>
      <c r="ABP3" s="639"/>
      <c r="ABQ3" s="639"/>
      <c r="ABR3" s="639"/>
      <c r="ABS3" s="639"/>
      <c r="ABT3" s="639"/>
      <c r="ABU3" s="639"/>
      <c r="ABV3" s="639"/>
      <c r="ABW3" s="639"/>
      <c r="ABX3" s="639"/>
      <c r="ABY3" s="639"/>
      <c r="ABZ3" s="639"/>
      <c r="ACA3" s="639"/>
      <c r="ACB3" s="639"/>
      <c r="ACC3" s="639"/>
      <c r="ACD3" s="639"/>
      <c r="ACE3" s="639"/>
      <c r="ACF3" s="639"/>
      <c r="ACG3" s="639"/>
      <c r="ACH3" s="639"/>
      <c r="ACI3" s="639"/>
      <c r="ACJ3" s="639"/>
      <c r="ACK3" s="639"/>
      <c r="ACL3" s="639"/>
      <c r="ACM3" s="639"/>
      <c r="ACN3" s="639"/>
      <c r="ACO3" s="639"/>
      <c r="ACP3" s="639"/>
      <c r="ACQ3" s="639"/>
      <c r="ACR3" s="639"/>
      <c r="ACS3" s="639"/>
      <c r="ACT3" s="639"/>
      <c r="ACU3" s="639"/>
      <c r="ACV3" s="639"/>
      <c r="ACW3" s="639"/>
      <c r="ACX3" s="639"/>
      <c r="ACY3" s="639"/>
      <c r="ACZ3" s="639"/>
      <c r="ADA3" s="639"/>
      <c r="ADB3" s="639"/>
      <c r="ADC3" s="639"/>
      <c r="ADD3" s="639"/>
      <c r="ADE3" s="639"/>
      <c r="ADF3" s="639"/>
      <c r="ADG3" s="639"/>
      <c r="ADH3" s="639"/>
      <c r="ADI3" s="639"/>
      <c r="ADJ3" s="639"/>
      <c r="ADK3" s="639"/>
      <c r="ADL3" s="639"/>
      <c r="ADM3" s="639"/>
      <c r="ADN3" s="639"/>
      <c r="ADO3" s="639"/>
      <c r="ADP3" s="639"/>
      <c r="ADQ3" s="639"/>
      <c r="ADR3" s="639"/>
      <c r="ADS3" s="639"/>
      <c r="ADT3" s="639"/>
      <c r="ADU3" s="639"/>
      <c r="ADV3" s="639"/>
      <c r="ADW3" s="639"/>
      <c r="ADX3" s="639"/>
      <c r="ADY3" s="639"/>
      <c r="ADZ3" s="639"/>
      <c r="AEA3" s="639"/>
      <c r="AEB3" s="639"/>
      <c r="AEC3" s="639"/>
      <c r="AED3" s="639"/>
      <c r="AEE3" s="639"/>
      <c r="AEF3" s="639"/>
      <c r="AEG3" s="639"/>
      <c r="AEH3" s="639"/>
      <c r="AEI3" s="639"/>
      <c r="AEJ3" s="639"/>
      <c r="AEK3" s="639"/>
      <c r="AEL3" s="639"/>
      <c r="AEM3" s="639"/>
      <c r="AEN3" s="639"/>
      <c r="AEO3" s="639"/>
      <c r="AEP3" s="639"/>
      <c r="AEQ3" s="639"/>
      <c r="AER3" s="639"/>
      <c r="AES3" s="639"/>
      <c r="AET3" s="639"/>
      <c r="AEU3" s="639"/>
      <c r="AEV3" s="639"/>
      <c r="AEW3" s="639"/>
      <c r="AEX3" s="639"/>
      <c r="AEY3" s="639"/>
      <c r="AEZ3" s="639"/>
      <c r="AFA3" s="639"/>
      <c r="AFB3" s="639"/>
      <c r="AFC3" s="639"/>
      <c r="AFD3" s="639"/>
      <c r="AFE3" s="639"/>
      <c r="AFF3" s="639"/>
      <c r="AFG3" s="639"/>
      <c r="AFH3" s="639"/>
      <c r="AFI3" s="639"/>
      <c r="AFJ3" s="639"/>
      <c r="AFK3" s="639"/>
      <c r="AFL3" s="639"/>
      <c r="AFM3" s="639"/>
      <c r="AFN3" s="639"/>
      <c r="AFO3" s="639"/>
      <c r="AFP3" s="639"/>
      <c r="AFQ3" s="639"/>
      <c r="AFR3" s="639"/>
      <c r="AFS3" s="639"/>
      <c r="AFT3" s="639"/>
      <c r="AFU3" s="639"/>
      <c r="AFV3" s="639"/>
      <c r="AFW3" s="639"/>
      <c r="AFX3" s="639"/>
      <c r="AFY3" s="639"/>
      <c r="AFZ3" s="639"/>
      <c r="AGA3" s="639"/>
      <c r="AGB3" s="639"/>
      <c r="AGC3" s="639"/>
      <c r="AGD3" s="639"/>
      <c r="AGE3" s="639"/>
      <c r="AGF3" s="639"/>
      <c r="AGG3" s="639"/>
      <c r="AGH3" s="639"/>
      <c r="AGI3" s="639"/>
      <c r="AGJ3" s="639"/>
      <c r="AGK3" s="639"/>
      <c r="AGL3" s="639"/>
      <c r="AGM3" s="639"/>
      <c r="AGN3" s="639"/>
      <c r="AGO3" s="639"/>
      <c r="AGP3" s="639"/>
      <c r="AGQ3" s="639"/>
      <c r="AGR3" s="639"/>
      <c r="AGS3" s="639"/>
      <c r="AGT3" s="639"/>
      <c r="AGU3" s="639"/>
      <c r="AGV3" s="639"/>
      <c r="AGW3" s="639"/>
      <c r="AGX3" s="639"/>
      <c r="AGY3" s="639"/>
      <c r="AGZ3" s="639"/>
      <c r="AHA3" s="639"/>
      <c r="AHB3" s="639"/>
      <c r="AHC3" s="639"/>
      <c r="AHD3" s="639"/>
      <c r="AHE3" s="639"/>
      <c r="AHF3" s="639"/>
      <c r="AHG3" s="639"/>
      <c r="AHH3" s="639"/>
      <c r="AHI3" s="639"/>
      <c r="AHJ3" s="639"/>
      <c r="AHK3" s="639"/>
      <c r="AHL3" s="639"/>
      <c r="AHM3" s="639"/>
      <c r="AHN3" s="639"/>
      <c r="AHO3" s="639"/>
      <c r="AHP3" s="639"/>
      <c r="AHQ3" s="639"/>
      <c r="AHR3" s="639"/>
      <c r="AHS3" s="639"/>
      <c r="AHT3" s="639"/>
      <c r="AHU3" s="639"/>
      <c r="AHV3" s="639"/>
      <c r="AHW3" s="639"/>
      <c r="AHX3" s="639"/>
      <c r="AHY3" s="639"/>
      <c r="AHZ3" s="639"/>
      <c r="AIA3" s="639"/>
      <c r="AIB3" s="639"/>
      <c r="AIC3" s="639"/>
      <c r="AID3" s="639"/>
      <c r="AIE3" s="639"/>
      <c r="AIF3" s="639"/>
      <c r="AIG3" s="639"/>
      <c r="AIH3" s="639"/>
      <c r="AII3" s="639"/>
      <c r="AIJ3" s="639"/>
      <c r="AIK3" s="639"/>
      <c r="AIL3" s="639"/>
      <c r="AIM3" s="639"/>
      <c r="AIN3" s="639"/>
      <c r="AIO3" s="639"/>
      <c r="AIP3" s="639"/>
      <c r="AIQ3" s="639"/>
      <c r="AIR3" s="639"/>
      <c r="AIS3" s="639"/>
      <c r="AIT3" s="639"/>
      <c r="AIU3" s="639"/>
      <c r="AIV3" s="639"/>
      <c r="AIW3" s="639"/>
      <c r="AIX3" s="639"/>
      <c r="AIY3" s="639"/>
      <c r="AIZ3" s="639"/>
      <c r="AJA3" s="639"/>
      <c r="AJB3" s="639"/>
      <c r="AJC3" s="639"/>
      <c r="AJD3" s="639"/>
      <c r="AJE3" s="639"/>
      <c r="AJF3" s="639"/>
      <c r="AJG3" s="639"/>
      <c r="AJH3" s="639"/>
      <c r="AJI3" s="639"/>
      <c r="AJJ3" s="639"/>
      <c r="AJK3" s="639"/>
      <c r="AJL3" s="639"/>
      <c r="AJM3" s="639"/>
      <c r="AJN3" s="639"/>
      <c r="AJO3" s="639"/>
      <c r="AJP3" s="639"/>
      <c r="AJQ3" s="639"/>
      <c r="AJR3" s="639"/>
      <c r="AJS3" s="639"/>
      <c r="AJT3" s="639"/>
      <c r="AJU3" s="639"/>
      <c r="AJV3" s="639"/>
      <c r="AJW3" s="639"/>
      <c r="AJX3" s="639"/>
      <c r="AJY3" s="639"/>
      <c r="AJZ3" s="639"/>
      <c r="AKA3" s="639"/>
      <c r="AKB3" s="639"/>
      <c r="AKC3" s="639"/>
      <c r="AKD3" s="639"/>
      <c r="AKE3" s="639"/>
      <c r="AKF3" s="639"/>
      <c r="AKG3" s="639"/>
      <c r="AKH3" s="639"/>
      <c r="AKI3" s="639"/>
      <c r="AKJ3" s="639"/>
      <c r="AKK3" s="639"/>
      <c r="AKL3" s="639"/>
      <c r="AKM3" s="639"/>
      <c r="AKN3" s="639"/>
      <c r="AKO3" s="639"/>
      <c r="AKP3" s="639"/>
      <c r="AKQ3" s="639"/>
      <c r="AKR3" s="639"/>
      <c r="AKS3" s="639"/>
      <c r="AKT3" s="639"/>
      <c r="AKU3" s="639"/>
      <c r="AKV3" s="639"/>
      <c r="AKW3" s="639"/>
      <c r="AKX3" s="639"/>
      <c r="AKY3" s="639"/>
      <c r="AKZ3" s="639"/>
      <c r="ALA3" s="639"/>
      <c r="ALB3" s="639"/>
      <c r="ALC3" s="639"/>
      <c r="ALD3" s="639"/>
      <c r="ALE3" s="639"/>
      <c r="ALF3" s="639"/>
      <c r="ALG3" s="639"/>
      <c r="ALH3" s="639"/>
      <c r="ALI3" s="639"/>
      <c r="ALJ3" s="639"/>
      <c r="ALK3" s="639"/>
      <c r="ALL3" s="639"/>
      <c r="ALM3" s="639"/>
      <c r="ALN3" s="639"/>
      <c r="ALO3" s="639"/>
      <c r="ALP3" s="639"/>
      <c r="ALQ3" s="639"/>
      <c r="ALR3" s="639"/>
      <c r="ALS3" s="639"/>
      <c r="ALT3" s="639"/>
      <c r="ALU3" s="639"/>
      <c r="ALV3" s="639"/>
      <c r="ALW3" s="639"/>
      <c r="ALX3" s="639"/>
      <c r="ALY3" s="639"/>
      <c r="ALZ3" s="639"/>
      <c r="AMA3" s="639"/>
      <c r="AMB3" s="639"/>
      <c r="AMC3" s="639"/>
      <c r="AMD3" s="639"/>
      <c r="AME3" s="639"/>
      <c r="AMF3" s="639"/>
      <c r="AMG3" s="639"/>
      <c r="AMH3" s="639"/>
      <c r="AMI3" s="639"/>
      <c r="AMJ3" s="639"/>
      <c r="AMK3" s="639"/>
      <c r="AML3" s="639"/>
      <c r="AMM3" s="639"/>
      <c r="AMN3" s="639"/>
      <c r="AMO3" s="639"/>
      <c r="AMP3" s="639"/>
      <c r="AMQ3" s="639"/>
      <c r="AMR3" s="639"/>
      <c r="AMS3" s="639"/>
      <c r="AMT3" s="639"/>
      <c r="AMU3" s="639"/>
      <c r="AMV3" s="639"/>
      <c r="AMW3" s="639"/>
      <c r="AMX3" s="639"/>
      <c r="AMY3" s="639"/>
      <c r="AMZ3" s="639"/>
      <c r="ANA3" s="639"/>
      <c r="ANB3" s="639"/>
      <c r="ANC3" s="639"/>
      <c r="AND3" s="639"/>
      <c r="ANE3" s="639"/>
      <c r="ANF3" s="639"/>
      <c r="ANG3" s="639"/>
      <c r="ANH3" s="639"/>
      <c r="ANI3" s="639"/>
      <c r="ANJ3" s="639"/>
      <c r="ANK3" s="639"/>
      <c r="ANL3" s="639"/>
      <c r="ANM3" s="639"/>
      <c r="ANN3" s="639"/>
      <c r="ANO3" s="639"/>
      <c r="ANP3" s="639"/>
      <c r="ANQ3" s="639"/>
      <c r="ANR3" s="639"/>
      <c r="ANS3" s="639"/>
      <c r="ANT3" s="639"/>
      <c r="ANU3" s="639"/>
      <c r="ANV3" s="639"/>
      <c r="ANW3" s="639"/>
      <c r="ANX3" s="639"/>
      <c r="ANY3" s="639"/>
      <c r="ANZ3" s="639"/>
      <c r="AOA3" s="639"/>
      <c r="AOB3" s="639"/>
      <c r="AOC3" s="639"/>
      <c r="AOD3" s="639"/>
      <c r="AOE3" s="639"/>
      <c r="AOF3" s="639"/>
      <c r="AOG3" s="639"/>
      <c r="AOH3" s="639"/>
      <c r="AOI3" s="639"/>
      <c r="AOJ3" s="639"/>
      <c r="AOK3" s="639"/>
      <c r="AOL3" s="639"/>
      <c r="AOM3" s="639"/>
      <c r="AON3" s="639"/>
      <c r="AOO3" s="639"/>
      <c r="AOP3" s="639"/>
      <c r="AOQ3" s="639"/>
      <c r="AOR3" s="639"/>
      <c r="AOS3" s="639"/>
      <c r="AOT3" s="639"/>
      <c r="AOU3" s="639"/>
      <c r="AOV3" s="639"/>
      <c r="AOW3" s="639"/>
      <c r="AOX3" s="639"/>
      <c r="AOY3" s="639"/>
      <c r="AOZ3" s="639"/>
      <c r="APA3" s="639"/>
      <c r="APB3" s="639"/>
      <c r="APC3" s="639"/>
      <c r="APD3" s="639"/>
      <c r="APE3" s="639"/>
      <c r="APF3" s="639"/>
      <c r="APG3" s="639"/>
      <c r="APH3" s="639"/>
      <c r="API3" s="639"/>
      <c r="APJ3" s="639"/>
      <c r="APK3" s="639"/>
      <c r="APL3" s="639"/>
      <c r="APM3" s="639"/>
      <c r="APN3" s="639"/>
      <c r="APO3" s="639"/>
      <c r="APP3" s="639"/>
      <c r="APQ3" s="639"/>
      <c r="APR3" s="639"/>
      <c r="APS3" s="639"/>
      <c r="APT3" s="639"/>
      <c r="APU3" s="639"/>
      <c r="APV3" s="639"/>
      <c r="APW3" s="639"/>
      <c r="APX3" s="639"/>
      <c r="APY3" s="639"/>
      <c r="APZ3" s="639"/>
      <c r="AQA3" s="639"/>
      <c r="AQB3" s="639"/>
      <c r="AQC3" s="639"/>
      <c r="AQD3" s="639"/>
      <c r="AQE3" s="639"/>
      <c r="AQF3" s="639"/>
      <c r="AQG3" s="639"/>
      <c r="AQH3" s="639"/>
      <c r="AQI3" s="639"/>
      <c r="AQJ3" s="639"/>
      <c r="AQK3" s="639"/>
      <c r="AQL3" s="639"/>
      <c r="AQM3" s="639"/>
      <c r="AQN3" s="639"/>
      <c r="AQO3" s="639"/>
      <c r="AQP3" s="639"/>
      <c r="AQQ3" s="639"/>
      <c r="AQR3" s="639"/>
      <c r="AQS3" s="639"/>
      <c r="AQT3" s="639"/>
      <c r="AQU3" s="639"/>
      <c r="AQV3" s="639"/>
      <c r="AQW3" s="639"/>
      <c r="AQX3" s="639"/>
      <c r="AQY3" s="639"/>
      <c r="AQZ3" s="639"/>
      <c r="ARA3" s="639"/>
      <c r="ARB3" s="639"/>
      <c r="ARC3" s="639"/>
      <c r="ARD3" s="639"/>
      <c r="ARE3" s="639"/>
      <c r="ARF3" s="639"/>
      <c r="ARG3" s="639"/>
      <c r="ARH3" s="639"/>
      <c r="ARI3" s="639"/>
      <c r="ARJ3" s="639"/>
      <c r="ARK3" s="639"/>
      <c r="ARL3" s="639"/>
      <c r="ARM3" s="639"/>
      <c r="ARN3" s="639"/>
      <c r="ARO3" s="639"/>
      <c r="ARP3" s="639"/>
      <c r="ARQ3" s="639"/>
      <c r="ARR3" s="639"/>
      <c r="ARS3" s="639"/>
      <c r="ART3" s="639"/>
      <c r="ARU3" s="639"/>
      <c r="ARV3" s="639"/>
      <c r="ARW3" s="639"/>
      <c r="ARX3" s="639"/>
      <c r="ARY3" s="639"/>
      <c r="ARZ3" s="639"/>
      <c r="ASA3" s="639"/>
      <c r="ASB3" s="639"/>
      <c r="ASC3" s="639"/>
      <c r="ASD3" s="639"/>
      <c r="ASE3" s="639"/>
      <c r="ASF3" s="639"/>
      <c r="ASG3" s="639"/>
      <c r="ASH3" s="639"/>
      <c r="ASI3" s="639"/>
      <c r="ASJ3" s="639"/>
      <c r="ASK3" s="639"/>
      <c r="ASL3" s="639"/>
      <c r="ASM3" s="639"/>
      <c r="ASN3" s="639"/>
      <c r="ASO3" s="639"/>
      <c r="ASP3" s="639"/>
      <c r="ASQ3" s="639"/>
      <c r="ASR3" s="639"/>
      <c r="ASS3" s="639"/>
      <c r="AST3" s="639"/>
      <c r="ASU3" s="639"/>
      <c r="ASV3" s="639"/>
      <c r="ASW3" s="639"/>
      <c r="ASX3" s="639"/>
      <c r="ASY3" s="639"/>
      <c r="ASZ3" s="639"/>
      <c r="ATA3" s="639"/>
      <c r="ATB3" s="639"/>
      <c r="ATC3" s="639"/>
      <c r="ATD3" s="639"/>
      <c r="ATE3" s="639"/>
      <c r="ATF3" s="639"/>
      <c r="ATG3" s="639"/>
      <c r="ATH3" s="639"/>
      <c r="ATI3" s="639"/>
      <c r="ATJ3" s="639"/>
      <c r="ATK3" s="639"/>
      <c r="ATL3" s="639"/>
      <c r="ATM3" s="639"/>
      <c r="ATN3" s="639"/>
      <c r="ATO3" s="639"/>
      <c r="ATP3" s="639"/>
      <c r="ATQ3" s="639"/>
      <c r="ATR3" s="639"/>
      <c r="ATS3" s="639"/>
      <c r="ATT3" s="639"/>
      <c r="ATU3" s="639"/>
      <c r="ATV3" s="639"/>
      <c r="ATW3" s="639"/>
      <c r="ATX3" s="639"/>
      <c r="ATY3" s="639"/>
      <c r="ATZ3" s="639"/>
      <c r="AUA3" s="639"/>
      <c r="AUB3" s="639"/>
      <c r="AUC3" s="639"/>
      <c r="AUD3" s="639"/>
      <c r="AUE3" s="639"/>
      <c r="AUF3" s="639"/>
      <c r="AUG3" s="639"/>
      <c r="AUH3" s="639"/>
      <c r="AUI3" s="639"/>
      <c r="AUJ3" s="639"/>
      <c r="AUK3" s="639"/>
      <c r="AUL3" s="639"/>
      <c r="AUM3" s="639"/>
      <c r="AUN3" s="639"/>
      <c r="AUO3" s="639"/>
      <c r="AUP3" s="639"/>
      <c r="AUQ3" s="639"/>
      <c r="AUR3" s="639"/>
      <c r="AUS3" s="639"/>
      <c r="AUT3" s="639"/>
      <c r="AUU3" s="639"/>
      <c r="AUV3" s="639"/>
      <c r="AUW3" s="639"/>
      <c r="AUX3" s="639"/>
      <c r="AUY3" s="639"/>
      <c r="AUZ3" s="639"/>
      <c r="AVA3" s="639"/>
      <c r="AVB3" s="639"/>
      <c r="AVC3" s="639"/>
      <c r="AVD3" s="639"/>
      <c r="AVE3" s="639"/>
      <c r="AVF3" s="639"/>
      <c r="AVG3" s="639"/>
      <c r="AVH3" s="639"/>
      <c r="AVI3" s="639"/>
      <c r="AVJ3" s="639"/>
      <c r="AVK3" s="639"/>
      <c r="AVL3" s="639"/>
      <c r="AVM3" s="639"/>
      <c r="AVN3" s="639"/>
      <c r="AVO3" s="639"/>
      <c r="AVP3" s="639"/>
      <c r="AVQ3" s="639"/>
      <c r="AVR3" s="639"/>
      <c r="AVS3" s="639"/>
      <c r="AVT3" s="639"/>
      <c r="AVU3" s="639"/>
      <c r="AVV3" s="639"/>
      <c r="AVW3" s="639"/>
      <c r="AVX3" s="639"/>
      <c r="AVY3" s="639"/>
      <c r="AVZ3" s="639"/>
      <c r="AWA3" s="639"/>
      <c r="AWB3" s="639"/>
      <c r="AWC3" s="639"/>
      <c r="AWD3" s="639"/>
      <c r="AWE3" s="639"/>
      <c r="AWF3" s="639"/>
      <c r="AWG3" s="639"/>
      <c r="AWH3" s="639"/>
      <c r="AWI3" s="639"/>
      <c r="AWJ3" s="639"/>
      <c r="AWK3" s="639"/>
      <c r="AWL3" s="639"/>
      <c r="AWM3" s="639"/>
      <c r="AWN3" s="639"/>
      <c r="AWO3" s="639"/>
      <c r="AWP3" s="639"/>
      <c r="AWQ3" s="639"/>
      <c r="AWR3" s="639"/>
      <c r="AWS3" s="639"/>
      <c r="AWT3" s="639"/>
      <c r="AWU3" s="639"/>
      <c r="AWV3" s="639"/>
      <c r="AWW3" s="639"/>
      <c r="AWX3" s="639"/>
      <c r="AWY3" s="639"/>
      <c r="AWZ3" s="639"/>
      <c r="AXA3" s="639"/>
      <c r="AXB3" s="639"/>
      <c r="AXC3" s="639"/>
      <c r="AXD3" s="639"/>
      <c r="AXE3" s="639"/>
      <c r="AXF3" s="639"/>
      <c r="AXG3" s="639"/>
      <c r="AXH3" s="639"/>
      <c r="AXI3" s="639"/>
      <c r="AXJ3" s="639"/>
      <c r="AXK3" s="639"/>
      <c r="AXL3" s="639"/>
      <c r="AXM3" s="639"/>
      <c r="AXN3" s="639"/>
      <c r="AXO3" s="639"/>
      <c r="AXP3" s="639"/>
      <c r="AXQ3" s="639"/>
      <c r="AXR3" s="639"/>
      <c r="AXS3" s="639"/>
      <c r="AXT3" s="639"/>
      <c r="AXU3" s="639"/>
      <c r="AXV3" s="639"/>
      <c r="AXW3" s="639"/>
      <c r="AXX3" s="639"/>
      <c r="AXY3" s="639"/>
      <c r="AXZ3" s="639"/>
      <c r="AYA3" s="639"/>
      <c r="AYB3" s="639"/>
      <c r="AYC3" s="639"/>
      <c r="AYD3" s="639"/>
      <c r="AYE3" s="639"/>
      <c r="AYF3" s="639"/>
      <c r="AYG3" s="639"/>
      <c r="AYH3" s="639"/>
      <c r="AYI3" s="639"/>
      <c r="AYJ3" s="639"/>
      <c r="AYK3" s="639"/>
      <c r="AYL3" s="639"/>
      <c r="AYM3" s="639"/>
      <c r="AYN3" s="639"/>
      <c r="AYO3" s="639"/>
      <c r="AYP3" s="639"/>
      <c r="AYQ3" s="639"/>
      <c r="AYR3" s="639"/>
      <c r="AYS3" s="639"/>
      <c r="AYT3" s="639"/>
      <c r="AYU3" s="639"/>
      <c r="AYV3" s="639"/>
      <c r="AYW3" s="639"/>
      <c r="AYX3" s="639"/>
      <c r="AYY3" s="639"/>
      <c r="AYZ3" s="639"/>
      <c r="AZA3" s="639"/>
      <c r="AZB3" s="639"/>
      <c r="AZC3" s="639"/>
      <c r="AZD3" s="639"/>
      <c r="AZE3" s="639"/>
      <c r="AZF3" s="639"/>
      <c r="AZG3" s="639"/>
      <c r="AZH3" s="639"/>
      <c r="AZI3" s="639"/>
      <c r="AZJ3" s="639"/>
      <c r="AZK3" s="639"/>
      <c r="AZL3" s="639"/>
      <c r="AZM3" s="639"/>
      <c r="AZN3" s="639"/>
      <c r="AZO3" s="639"/>
      <c r="AZP3" s="639"/>
      <c r="AZQ3" s="639"/>
      <c r="AZR3" s="639"/>
      <c r="AZS3" s="639"/>
      <c r="AZT3" s="639"/>
      <c r="AZU3" s="639"/>
      <c r="AZV3" s="639"/>
      <c r="AZW3" s="639"/>
      <c r="AZX3" s="639"/>
      <c r="AZY3" s="639"/>
      <c r="AZZ3" s="639"/>
      <c r="BAA3" s="639"/>
      <c r="BAB3" s="639"/>
      <c r="BAC3" s="639"/>
      <c r="BAD3" s="639"/>
      <c r="BAE3" s="639"/>
      <c r="BAF3" s="639"/>
      <c r="BAG3" s="639"/>
      <c r="BAH3" s="639"/>
      <c r="BAI3" s="639"/>
      <c r="BAJ3" s="639"/>
      <c r="BAK3" s="639"/>
      <c r="BAL3" s="639"/>
      <c r="BAM3" s="639"/>
      <c r="BAN3" s="639"/>
      <c r="BAO3" s="639"/>
      <c r="BAP3" s="639"/>
      <c r="BAQ3" s="639"/>
      <c r="BAR3" s="639"/>
      <c r="BAS3" s="639"/>
      <c r="BAT3" s="639"/>
      <c r="BAU3" s="639"/>
      <c r="BAV3" s="639"/>
      <c r="BAW3" s="639"/>
      <c r="BAX3" s="639"/>
      <c r="BAY3" s="639"/>
      <c r="BAZ3" s="639"/>
      <c r="BBA3" s="639"/>
      <c r="BBB3" s="639"/>
      <c r="BBC3" s="639"/>
      <c r="BBD3" s="639"/>
      <c r="BBE3" s="639"/>
      <c r="BBF3" s="639"/>
      <c r="BBG3" s="639"/>
      <c r="BBH3" s="639"/>
      <c r="BBI3" s="639"/>
      <c r="BBJ3" s="639"/>
      <c r="BBK3" s="639"/>
      <c r="BBL3" s="639"/>
      <c r="BBM3" s="639"/>
      <c r="BBN3" s="639"/>
      <c r="BBO3" s="639"/>
      <c r="BBP3" s="639"/>
      <c r="BBQ3" s="639"/>
      <c r="BBR3" s="639"/>
      <c r="BBS3" s="639"/>
      <c r="BBT3" s="639"/>
      <c r="BBU3" s="639"/>
      <c r="BBV3" s="639"/>
      <c r="BBW3" s="639"/>
      <c r="BBX3" s="639"/>
      <c r="BBY3" s="639"/>
      <c r="BBZ3" s="639"/>
      <c r="BCA3" s="639"/>
      <c r="BCB3" s="639"/>
      <c r="BCC3" s="639"/>
      <c r="BCD3" s="639"/>
      <c r="BCE3" s="639"/>
      <c r="BCF3" s="639"/>
      <c r="BCG3" s="639"/>
      <c r="BCH3" s="639"/>
      <c r="BCI3" s="639"/>
      <c r="BCJ3" s="639"/>
      <c r="BCK3" s="639"/>
      <c r="BCL3" s="639"/>
      <c r="BCM3" s="639"/>
      <c r="BCN3" s="639"/>
      <c r="BCO3" s="639"/>
      <c r="BCP3" s="639"/>
      <c r="BCQ3" s="639"/>
      <c r="BCR3" s="639"/>
      <c r="BCS3" s="639"/>
      <c r="BCT3" s="639"/>
      <c r="BCU3" s="639"/>
      <c r="BCV3" s="639"/>
      <c r="BCW3" s="639"/>
      <c r="BCX3" s="639"/>
      <c r="BCY3" s="639"/>
      <c r="BCZ3" s="639"/>
      <c r="BDA3" s="639"/>
      <c r="BDB3" s="639"/>
      <c r="BDC3" s="639"/>
      <c r="BDD3" s="639"/>
      <c r="BDE3" s="639"/>
      <c r="BDF3" s="639"/>
      <c r="BDG3" s="639"/>
      <c r="BDH3" s="639"/>
      <c r="BDI3" s="639"/>
      <c r="BDJ3" s="639"/>
      <c r="BDK3" s="639"/>
      <c r="BDL3" s="639"/>
      <c r="BDM3" s="639"/>
      <c r="BDN3" s="639"/>
      <c r="BDO3" s="639"/>
      <c r="BDP3" s="639"/>
      <c r="BDQ3" s="639"/>
      <c r="BDR3" s="639"/>
      <c r="BDS3" s="639"/>
      <c r="BDT3" s="639"/>
      <c r="BDU3" s="639"/>
      <c r="BDV3" s="639"/>
      <c r="BDW3" s="639"/>
      <c r="BDX3" s="639"/>
      <c r="BDY3" s="639"/>
      <c r="BDZ3" s="639"/>
      <c r="BEA3" s="639"/>
      <c r="BEB3" s="639"/>
      <c r="BEC3" s="639"/>
      <c r="BED3" s="639"/>
      <c r="BEE3" s="639"/>
      <c r="BEF3" s="639"/>
      <c r="BEG3" s="639"/>
      <c r="BEH3" s="639"/>
      <c r="BEI3" s="639"/>
      <c r="BEJ3" s="639"/>
      <c r="BEK3" s="639"/>
      <c r="BEL3" s="639"/>
      <c r="BEM3" s="639"/>
      <c r="BEN3" s="639"/>
      <c r="BEO3" s="639"/>
      <c r="BEP3" s="639"/>
      <c r="BEQ3" s="639"/>
      <c r="BER3" s="639"/>
      <c r="BES3" s="639"/>
      <c r="BET3" s="639"/>
      <c r="BEU3" s="639"/>
      <c r="BEV3" s="639"/>
      <c r="BEW3" s="639"/>
      <c r="BEX3" s="639"/>
      <c r="BEY3" s="639"/>
      <c r="BEZ3" s="639"/>
      <c r="BFA3" s="639"/>
      <c r="BFB3" s="639"/>
      <c r="BFC3" s="639"/>
      <c r="BFD3" s="639"/>
      <c r="BFE3" s="639"/>
      <c r="BFF3" s="639"/>
      <c r="BFG3" s="639"/>
      <c r="BFH3" s="639"/>
      <c r="BFI3" s="639"/>
      <c r="BFJ3" s="639"/>
      <c r="BFK3" s="639"/>
      <c r="BFL3" s="639"/>
      <c r="BFM3" s="639"/>
      <c r="BFN3" s="639"/>
      <c r="BFO3" s="639"/>
      <c r="BFP3" s="639"/>
      <c r="BFQ3" s="639"/>
      <c r="BFR3" s="639"/>
      <c r="BFS3" s="639"/>
      <c r="BFT3" s="639"/>
      <c r="BFU3" s="639"/>
      <c r="BFV3" s="639"/>
      <c r="BFW3" s="639"/>
      <c r="BFX3" s="639"/>
      <c r="BFY3" s="639"/>
      <c r="BFZ3" s="639"/>
      <c r="BGA3" s="639"/>
      <c r="BGB3" s="639"/>
      <c r="BGC3" s="639"/>
      <c r="BGD3" s="639"/>
      <c r="BGE3" s="639"/>
      <c r="BGF3" s="639"/>
      <c r="BGG3" s="639"/>
      <c r="BGH3" s="639"/>
      <c r="BGI3" s="639"/>
      <c r="BGJ3" s="639"/>
      <c r="BGK3" s="639"/>
      <c r="BGL3" s="639"/>
      <c r="BGM3" s="639"/>
      <c r="BGN3" s="639"/>
      <c r="BGO3" s="639"/>
      <c r="BGP3" s="639"/>
      <c r="BGQ3" s="639"/>
      <c r="BGR3" s="639"/>
      <c r="BGS3" s="639"/>
      <c r="BGT3" s="639"/>
      <c r="BGU3" s="639"/>
      <c r="BGV3" s="639"/>
      <c r="BGW3" s="639"/>
      <c r="BGX3" s="639"/>
      <c r="BGY3" s="639"/>
      <c r="BGZ3" s="639"/>
      <c r="BHA3" s="639"/>
      <c r="BHB3" s="639"/>
      <c r="BHC3" s="639"/>
      <c r="BHD3" s="639"/>
      <c r="BHE3" s="639"/>
      <c r="BHF3" s="639"/>
      <c r="BHG3" s="639"/>
      <c r="BHH3" s="639"/>
      <c r="BHI3" s="639"/>
      <c r="BHJ3" s="639"/>
      <c r="BHK3" s="639"/>
      <c r="BHL3" s="639"/>
      <c r="BHM3" s="639"/>
      <c r="BHN3" s="639"/>
      <c r="BHO3" s="639"/>
      <c r="BHP3" s="639"/>
      <c r="BHQ3" s="639"/>
      <c r="BHR3" s="639"/>
      <c r="BHS3" s="639"/>
      <c r="BHT3" s="639"/>
      <c r="BHU3" s="639"/>
      <c r="BHV3" s="639"/>
      <c r="BHW3" s="639"/>
      <c r="BHX3" s="639"/>
      <c r="BHY3" s="639"/>
      <c r="BHZ3" s="639"/>
      <c r="BIA3" s="639"/>
      <c r="BIB3" s="639"/>
      <c r="BIC3" s="639"/>
      <c r="BID3" s="639"/>
      <c r="BIE3" s="639"/>
      <c r="BIF3" s="639"/>
      <c r="BIG3" s="639"/>
      <c r="BIH3" s="639"/>
      <c r="BII3" s="639"/>
      <c r="BIJ3" s="639"/>
      <c r="BIK3" s="639"/>
      <c r="BIL3" s="639"/>
      <c r="BIM3" s="639"/>
      <c r="BIN3" s="639"/>
      <c r="BIO3" s="639"/>
      <c r="BIP3" s="639"/>
      <c r="BIQ3" s="639"/>
      <c r="BIR3" s="639"/>
      <c r="BIS3" s="639"/>
      <c r="BIT3" s="639"/>
      <c r="BIU3" s="639"/>
      <c r="BIV3" s="639"/>
      <c r="BIW3" s="639"/>
      <c r="BIX3" s="639"/>
      <c r="BIY3" s="639"/>
      <c r="BIZ3" s="639"/>
      <c r="BJA3" s="639"/>
      <c r="BJB3" s="639"/>
      <c r="BJC3" s="639"/>
      <c r="BJD3" s="639"/>
      <c r="BJE3" s="639"/>
      <c r="BJF3" s="639"/>
      <c r="BJG3" s="639"/>
      <c r="BJH3" s="639"/>
      <c r="BJI3" s="639"/>
      <c r="BJJ3" s="639"/>
      <c r="BJK3" s="639"/>
      <c r="BJL3" s="639"/>
      <c r="BJM3" s="639"/>
      <c r="BJN3" s="639"/>
      <c r="BJO3" s="639"/>
      <c r="BJP3" s="639"/>
      <c r="BJQ3" s="639"/>
      <c r="BJR3" s="639"/>
      <c r="BJS3" s="639"/>
      <c r="BJT3" s="639"/>
      <c r="BJU3" s="639"/>
      <c r="BJV3" s="639"/>
      <c r="BJW3" s="639"/>
      <c r="BJX3" s="639"/>
      <c r="BJY3" s="639"/>
      <c r="BJZ3" s="639"/>
      <c r="BKA3" s="639"/>
      <c r="BKB3" s="639"/>
      <c r="BKC3" s="639"/>
      <c r="BKD3" s="639"/>
      <c r="BKE3" s="639"/>
      <c r="BKF3" s="639"/>
      <c r="BKG3" s="639"/>
      <c r="BKH3" s="639"/>
      <c r="BKI3" s="639"/>
      <c r="BKJ3" s="639"/>
      <c r="BKK3" s="639"/>
      <c r="BKL3" s="639"/>
      <c r="BKM3" s="639"/>
      <c r="BKN3" s="639"/>
      <c r="BKO3" s="639"/>
      <c r="BKP3" s="639"/>
      <c r="BKQ3" s="639"/>
      <c r="BKR3" s="639"/>
      <c r="BKS3" s="639"/>
      <c r="BKT3" s="639"/>
      <c r="BKU3" s="639"/>
      <c r="BKV3" s="639"/>
      <c r="BKW3" s="639"/>
      <c r="BKX3" s="639"/>
      <c r="BKY3" s="639"/>
      <c r="BKZ3" s="639"/>
      <c r="BLA3" s="639"/>
      <c r="BLB3" s="639"/>
      <c r="BLC3" s="639"/>
      <c r="BLD3" s="639"/>
      <c r="BLE3" s="639"/>
      <c r="BLF3" s="639"/>
      <c r="BLG3" s="639"/>
      <c r="BLH3" s="639"/>
      <c r="BLI3" s="639"/>
      <c r="BLJ3" s="639"/>
      <c r="BLK3" s="639"/>
      <c r="BLL3" s="639"/>
      <c r="BLM3" s="639"/>
      <c r="BLN3" s="639"/>
      <c r="BLO3" s="639"/>
      <c r="BLP3" s="639"/>
      <c r="BLQ3" s="639"/>
      <c r="BLR3" s="639"/>
      <c r="BLS3" s="639"/>
      <c r="BLT3" s="639"/>
      <c r="BLU3" s="639"/>
      <c r="BLV3" s="639"/>
      <c r="BLW3" s="639"/>
      <c r="BLX3" s="639"/>
      <c r="BLY3" s="639"/>
      <c r="BLZ3" s="639"/>
      <c r="BMA3" s="639"/>
      <c r="BMB3" s="639"/>
      <c r="BMC3" s="639"/>
      <c r="BMD3" s="639"/>
      <c r="BME3" s="639"/>
      <c r="BMF3" s="639"/>
      <c r="BMG3" s="639"/>
      <c r="BMH3" s="639"/>
      <c r="BMI3" s="639"/>
      <c r="BMJ3" s="639"/>
      <c r="BMK3" s="639"/>
      <c r="BML3" s="639"/>
      <c r="BMM3" s="639"/>
      <c r="BMN3" s="639"/>
      <c r="BMO3" s="639"/>
      <c r="BMP3" s="639"/>
      <c r="BMQ3" s="639"/>
      <c r="BMR3" s="639"/>
      <c r="BMS3" s="639"/>
      <c r="BMT3" s="639"/>
      <c r="BMU3" s="639"/>
      <c r="BMV3" s="639"/>
      <c r="BMW3" s="639"/>
      <c r="BMX3" s="639"/>
      <c r="BMY3" s="639"/>
      <c r="BMZ3" s="639"/>
      <c r="BNA3" s="639"/>
      <c r="BNB3" s="639"/>
      <c r="BNC3" s="639"/>
      <c r="BND3" s="639"/>
      <c r="BNE3" s="639"/>
      <c r="BNF3" s="639"/>
      <c r="BNG3" s="639"/>
      <c r="BNH3" s="639"/>
      <c r="BNI3" s="639"/>
      <c r="BNJ3" s="639"/>
      <c r="BNK3" s="639"/>
      <c r="BNL3" s="639"/>
      <c r="BNM3" s="639"/>
      <c r="BNN3" s="639"/>
      <c r="BNO3" s="639"/>
      <c r="BNP3" s="639"/>
      <c r="BNQ3" s="639"/>
      <c r="BNR3" s="639"/>
      <c r="BNS3" s="639"/>
      <c r="BNT3" s="639"/>
      <c r="BNU3" s="639"/>
      <c r="BNV3" s="639"/>
      <c r="BNW3" s="639"/>
      <c r="BNX3" s="639"/>
      <c r="BNY3" s="639"/>
      <c r="BNZ3" s="639"/>
      <c r="BOA3" s="639"/>
      <c r="BOB3" s="639"/>
      <c r="BOC3" s="639"/>
      <c r="BOD3" s="639"/>
      <c r="BOE3" s="639"/>
      <c r="BOF3" s="639"/>
      <c r="BOG3" s="639"/>
      <c r="BOH3" s="639"/>
      <c r="BOI3" s="639"/>
      <c r="BOJ3" s="639"/>
      <c r="BOK3" s="639"/>
      <c r="BOL3" s="639"/>
      <c r="BOM3" s="639"/>
      <c r="BON3" s="639"/>
      <c r="BOO3" s="639"/>
      <c r="BOP3" s="639"/>
      <c r="BOQ3" s="639"/>
      <c r="BOR3" s="639"/>
      <c r="BOS3" s="639"/>
      <c r="BOT3" s="639"/>
      <c r="BOU3" s="639"/>
      <c r="BOV3" s="639"/>
      <c r="BOW3" s="639"/>
      <c r="BOX3" s="639"/>
      <c r="BOY3" s="639"/>
      <c r="BOZ3" s="639"/>
      <c r="BPA3" s="639"/>
      <c r="BPB3" s="639"/>
      <c r="BPC3" s="639"/>
      <c r="BPD3" s="639"/>
      <c r="BPE3" s="639"/>
      <c r="BPF3" s="639"/>
      <c r="BPG3" s="639"/>
      <c r="BPH3" s="639"/>
      <c r="BPI3" s="639"/>
      <c r="BPJ3" s="639"/>
      <c r="BPK3" s="639"/>
      <c r="BPL3" s="639"/>
      <c r="BPM3" s="639"/>
      <c r="BPN3" s="639"/>
      <c r="BPO3" s="639"/>
      <c r="BPP3" s="639"/>
      <c r="BPQ3" s="639"/>
      <c r="BPR3" s="639"/>
      <c r="BPS3" s="639"/>
      <c r="BPT3" s="639"/>
      <c r="BPU3" s="639"/>
      <c r="BPV3" s="639"/>
      <c r="BPW3" s="639"/>
      <c r="BPX3" s="639"/>
      <c r="BPY3" s="639"/>
      <c r="BPZ3" s="639"/>
      <c r="BQA3" s="639"/>
      <c r="BQB3" s="639"/>
      <c r="BQC3" s="639"/>
      <c r="BQD3" s="639"/>
      <c r="BQE3" s="639"/>
      <c r="BQF3" s="639"/>
      <c r="BQG3" s="639"/>
      <c r="BQH3" s="639"/>
      <c r="BQI3" s="639"/>
      <c r="BQJ3" s="639"/>
      <c r="BQK3" s="639"/>
      <c r="BQL3" s="639"/>
      <c r="BQM3" s="639"/>
      <c r="BQN3" s="639"/>
      <c r="BQO3" s="639"/>
      <c r="BQP3" s="639"/>
      <c r="BQQ3" s="639"/>
      <c r="BQR3" s="639"/>
      <c r="BQS3" s="639"/>
      <c r="BQT3" s="639"/>
      <c r="BQU3" s="639"/>
      <c r="BQV3" s="639"/>
      <c r="BQW3" s="639"/>
      <c r="BQX3" s="639"/>
      <c r="BQY3" s="639"/>
      <c r="BQZ3" s="639"/>
      <c r="BRA3" s="639"/>
      <c r="BRB3" s="639"/>
      <c r="BRC3" s="639"/>
      <c r="BRD3" s="639"/>
      <c r="BRE3" s="639"/>
      <c r="BRF3" s="639"/>
      <c r="BRG3" s="639"/>
      <c r="BRH3" s="639"/>
      <c r="BRI3" s="639"/>
      <c r="BRJ3" s="639"/>
      <c r="BRK3" s="639"/>
      <c r="BRL3" s="639"/>
      <c r="BRM3" s="639"/>
      <c r="BRN3" s="639"/>
      <c r="BRO3" s="639"/>
      <c r="BRP3" s="639"/>
      <c r="BRQ3" s="639"/>
      <c r="BRR3" s="639"/>
      <c r="BRS3" s="639"/>
      <c r="BRT3" s="639"/>
      <c r="BRU3" s="639"/>
      <c r="BRV3" s="639"/>
      <c r="BRW3" s="639"/>
      <c r="BRX3" s="639"/>
      <c r="BRY3" s="639"/>
      <c r="BRZ3" s="639"/>
      <c r="BSA3" s="639"/>
      <c r="BSB3" s="639"/>
      <c r="BSC3" s="639"/>
      <c r="BSD3" s="639"/>
      <c r="BSE3" s="639"/>
      <c r="BSF3" s="639"/>
      <c r="BSG3" s="639"/>
      <c r="BSH3" s="639"/>
      <c r="BSI3" s="639"/>
      <c r="BSJ3" s="639"/>
      <c r="BSK3" s="639"/>
      <c r="BSL3" s="639"/>
      <c r="BSM3" s="639"/>
      <c r="BSN3" s="639"/>
      <c r="BSO3" s="639"/>
      <c r="BSP3" s="639"/>
      <c r="BSQ3" s="639"/>
      <c r="BSR3" s="639"/>
      <c r="BSS3" s="639"/>
      <c r="BST3" s="639"/>
      <c r="BSU3" s="639"/>
      <c r="BSV3" s="639"/>
      <c r="BSW3" s="639"/>
      <c r="BSX3" s="639"/>
      <c r="BSY3" s="639"/>
      <c r="BSZ3" s="639"/>
      <c r="BTA3" s="639"/>
      <c r="BTB3" s="639"/>
      <c r="BTC3" s="639"/>
      <c r="BTD3" s="639"/>
      <c r="BTE3" s="639"/>
      <c r="BTF3" s="639"/>
      <c r="BTG3" s="639"/>
      <c r="BTH3" s="639"/>
      <c r="BTI3" s="639"/>
      <c r="BTJ3" s="639"/>
      <c r="BTK3" s="639"/>
      <c r="BTL3" s="639"/>
      <c r="BTM3" s="639"/>
      <c r="BTN3" s="639"/>
      <c r="BTO3" s="639"/>
      <c r="BTP3" s="639"/>
      <c r="BTQ3" s="639"/>
      <c r="BTR3" s="639"/>
      <c r="BTS3" s="639"/>
      <c r="BTT3" s="639"/>
      <c r="BTU3" s="639"/>
      <c r="BTV3" s="639"/>
      <c r="BTW3" s="639"/>
      <c r="BTX3" s="639"/>
      <c r="BTY3" s="639"/>
      <c r="BTZ3" s="639"/>
      <c r="BUA3" s="639"/>
      <c r="BUB3" s="639"/>
      <c r="BUC3" s="639"/>
      <c r="BUD3" s="639"/>
      <c r="BUE3" s="639"/>
      <c r="BUF3" s="639"/>
      <c r="BUG3" s="639"/>
      <c r="BUH3" s="639"/>
      <c r="BUI3" s="639"/>
      <c r="BUJ3" s="639"/>
      <c r="BUK3" s="639"/>
      <c r="BUL3" s="639"/>
      <c r="BUM3" s="639"/>
      <c r="BUN3" s="639"/>
      <c r="BUO3" s="639"/>
      <c r="BUP3" s="639"/>
      <c r="BUQ3" s="639"/>
      <c r="BUR3" s="639"/>
      <c r="BUS3" s="639"/>
      <c r="BUT3" s="639"/>
      <c r="BUU3" s="639"/>
      <c r="BUV3" s="639"/>
      <c r="BUW3" s="639"/>
      <c r="BUX3" s="639"/>
      <c r="BUY3" s="639"/>
      <c r="BUZ3" s="639"/>
      <c r="BVA3" s="639"/>
      <c r="BVB3" s="639"/>
      <c r="BVC3" s="639"/>
      <c r="BVD3" s="639"/>
      <c r="BVE3" s="639"/>
      <c r="BVF3" s="639"/>
      <c r="BVG3" s="639"/>
      <c r="BVH3" s="639"/>
      <c r="BVI3" s="639"/>
      <c r="BVJ3" s="639"/>
      <c r="BVK3" s="639"/>
      <c r="BVL3" s="639"/>
      <c r="BVM3" s="639"/>
      <c r="BVN3" s="639"/>
      <c r="BVO3" s="639"/>
      <c r="BVP3" s="639"/>
      <c r="BVQ3" s="639"/>
      <c r="BVR3" s="639"/>
      <c r="BVS3" s="639"/>
      <c r="BVT3" s="639"/>
      <c r="BVU3" s="639"/>
      <c r="BVV3" s="639"/>
      <c r="BVW3" s="639"/>
      <c r="BVX3" s="639"/>
      <c r="BVY3" s="639"/>
      <c r="BVZ3" s="639"/>
      <c r="BWA3" s="639"/>
      <c r="BWB3" s="639"/>
      <c r="BWC3" s="639"/>
      <c r="BWD3" s="639"/>
      <c r="BWE3" s="639"/>
      <c r="BWF3" s="639"/>
      <c r="BWG3" s="639"/>
      <c r="BWH3" s="639"/>
      <c r="BWI3" s="639"/>
      <c r="BWJ3" s="639"/>
      <c r="BWK3" s="639"/>
      <c r="BWL3" s="639"/>
      <c r="BWM3" s="639"/>
      <c r="BWN3" s="639"/>
      <c r="BWO3" s="639"/>
      <c r="BWP3" s="639"/>
      <c r="BWQ3" s="639"/>
      <c r="BWR3" s="639"/>
      <c r="BWS3" s="639"/>
      <c r="BWT3" s="639"/>
      <c r="BWU3" s="639"/>
      <c r="BWV3" s="639"/>
      <c r="BWW3" s="639"/>
      <c r="BWX3" s="639"/>
      <c r="BWY3" s="639"/>
      <c r="BWZ3" s="639"/>
      <c r="BXA3" s="639"/>
      <c r="BXB3" s="639"/>
      <c r="BXC3" s="639"/>
      <c r="BXD3" s="639"/>
      <c r="BXE3" s="639"/>
      <c r="BXF3" s="639"/>
      <c r="BXG3" s="639"/>
      <c r="BXH3" s="639"/>
      <c r="BXI3" s="639"/>
      <c r="BXJ3" s="639"/>
      <c r="BXK3" s="639"/>
      <c r="BXL3" s="639"/>
      <c r="BXM3" s="639"/>
      <c r="BXN3" s="639"/>
      <c r="BXO3" s="639"/>
      <c r="BXP3" s="639"/>
      <c r="BXQ3" s="639"/>
      <c r="BXR3" s="639"/>
      <c r="BXS3" s="639"/>
      <c r="BXT3" s="639"/>
      <c r="BXU3" s="639"/>
      <c r="BXV3" s="639"/>
      <c r="BXW3" s="639"/>
      <c r="BXX3" s="639"/>
      <c r="BXY3" s="639"/>
      <c r="BXZ3" s="639"/>
      <c r="BYA3" s="639"/>
      <c r="BYB3" s="639"/>
      <c r="BYC3" s="639"/>
      <c r="BYD3" s="639"/>
      <c r="BYE3" s="639"/>
      <c r="BYF3" s="639"/>
      <c r="BYG3" s="639"/>
      <c r="BYH3" s="639"/>
      <c r="BYI3" s="639"/>
      <c r="BYJ3" s="639"/>
      <c r="BYK3" s="639"/>
      <c r="BYL3" s="639"/>
      <c r="BYM3" s="639"/>
      <c r="BYN3" s="639"/>
      <c r="BYO3" s="639"/>
      <c r="BYP3" s="639"/>
      <c r="BYQ3" s="639"/>
      <c r="BYR3" s="639"/>
      <c r="BYS3" s="639"/>
      <c r="BYT3" s="639"/>
      <c r="BYU3" s="639"/>
      <c r="BYV3" s="639"/>
      <c r="BYW3" s="639"/>
      <c r="BYX3" s="639"/>
      <c r="BYY3" s="639"/>
      <c r="BYZ3" s="639"/>
      <c r="BZA3" s="639"/>
      <c r="BZB3" s="639"/>
      <c r="BZC3" s="639"/>
      <c r="BZD3" s="639"/>
      <c r="BZE3" s="639"/>
      <c r="BZF3" s="639"/>
      <c r="BZG3" s="639"/>
      <c r="BZH3" s="639"/>
      <c r="BZI3" s="639"/>
      <c r="BZJ3" s="639"/>
      <c r="BZK3" s="639"/>
      <c r="BZL3" s="639"/>
      <c r="BZM3" s="639"/>
      <c r="BZN3" s="639"/>
      <c r="BZO3" s="639"/>
      <c r="BZP3" s="639"/>
      <c r="BZQ3" s="639"/>
      <c r="BZR3" s="639"/>
      <c r="BZS3" s="639"/>
      <c r="BZT3" s="639"/>
      <c r="BZU3" s="639"/>
      <c r="BZV3" s="639"/>
      <c r="BZW3" s="639"/>
      <c r="BZX3" s="639"/>
      <c r="BZY3" s="639"/>
      <c r="BZZ3" s="639"/>
      <c r="CAA3" s="639"/>
      <c r="CAB3" s="639"/>
      <c r="CAC3" s="639"/>
      <c r="CAD3" s="639"/>
      <c r="CAE3" s="639"/>
      <c r="CAF3" s="639"/>
      <c r="CAG3" s="639"/>
      <c r="CAH3" s="639"/>
      <c r="CAI3" s="639"/>
      <c r="CAJ3" s="639"/>
      <c r="CAK3" s="639"/>
      <c r="CAL3" s="639"/>
      <c r="CAM3" s="639"/>
      <c r="CAN3" s="639"/>
      <c r="CAO3" s="639"/>
      <c r="CAP3" s="639"/>
      <c r="CAQ3" s="639"/>
      <c r="CAR3" s="639"/>
      <c r="CAS3" s="639"/>
      <c r="CAT3" s="639"/>
      <c r="CAU3" s="639"/>
      <c r="CAV3" s="639"/>
      <c r="CAW3" s="639"/>
      <c r="CAX3" s="639"/>
      <c r="CAY3" s="639"/>
      <c r="CAZ3" s="639"/>
      <c r="CBA3" s="639"/>
      <c r="CBB3" s="639"/>
      <c r="CBC3" s="639"/>
      <c r="CBD3" s="639"/>
      <c r="CBE3" s="639"/>
      <c r="CBF3" s="639"/>
      <c r="CBG3" s="639"/>
      <c r="CBH3" s="639"/>
      <c r="CBI3" s="639"/>
      <c r="CBJ3" s="639"/>
      <c r="CBK3" s="639"/>
      <c r="CBL3" s="639"/>
      <c r="CBM3" s="639"/>
      <c r="CBN3" s="639"/>
      <c r="CBO3" s="639"/>
      <c r="CBP3" s="639"/>
      <c r="CBQ3" s="639"/>
      <c r="CBR3" s="639"/>
      <c r="CBS3" s="639"/>
      <c r="CBT3" s="639"/>
      <c r="CBU3" s="639"/>
      <c r="CBV3" s="639"/>
      <c r="CBW3" s="639"/>
      <c r="CBX3" s="639"/>
      <c r="CBY3" s="639"/>
      <c r="CBZ3" s="639"/>
      <c r="CCA3" s="639"/>
      <c r="CCB3" s="639"/>
      <c r="CCC3" s="639"/>
      <c r="CCD3" s="639"/>
      <c r="CCE3" s="639"/>
      <c r="CCF3" s="639"/>
      <c r="CCG3" s="639"/>
      <c r="CCH3" s="639"/>
      <c r="CCI3" s="639"/>
      <c r="CCJ3" s="639"/>
      <c r="CCK3" s="639"/>
      <c r="CCL3" s="639"/>
      <c r="CCM3" s="639"/>
      <c r="CCN3" s="639"/>
      <c r="CCO3" s="639"/>
      <c r="CCP3" s="639"/>
      <c r="CCQ3" s="639"/>
      <c r="CCR3" s="639"/>
      <c r="CCS3" s="639"/>
      <c r="CCT3" s="639"/>
      <c r="CCU3" s="639"/>
      <c r="CCV3" s="639"/>
      <c r="CCW3" s="639"/>
      <c r="CCX3" s="639"/>
      <c r="CCY3" s="639"/>
      <c r="CCZ3" s="639"/>
      <c r="CDA3" s="639"/>
      <c r="CDB3" s="639"/>
      <c r="CDC3" s="639"/>
      <c r="CDD3" s="639"/>
      <c r="CDE3" s="639"/>
      <c r="CDF3" s="639"/>
      <c r="CDG3" s="639"/>
      <c r="CDH3" s="639"/>
      <c r="CDI3" s="639"/>
      <c r="CDJ3" s="639"/>
      <c r="CDK3" s="639"/>
      <c r="CDL3" s="639"/>
      <c r="CDM3" s="639"/>
      <c r="CDN3" s="639"/>
      <c r="CDO3" s="639"/>
      <c r="CDP3" s="639"/>
      <c r="CDQ3" s="639"/>
      <c r="CDR3" s="639"/>
      <c r="CDS3" s="639"/>
      <c r="CDT3" s="639"/>
      <c r="CDU3" s="639"/>
      <c r="CDV3" s="639"/>
      <c r="CDW3" s="639"/>
      <c r="CDX3" s="639"/>
      <c r="CDY3" s="639"/>
      <c r="CDZ3" s="639"/>
      <c r="CEA3" s="639"/>
      <c r="CEB3" s="639"/>
      <c r="CEC3" s="639"/>
      <c r="CED3" s="639"/>
      <c r="CEE3" s="639"/>
      <c r="CEF3" s="639"/>
      <c r="CEG3" s="639"/>
      <c r="CEH3" s="639"/>
      <c r="CEI3" s="639"/>
      <c r="CEJ3" s="639"/>
      <c r="CEK3" s="639"/>
      <c r="CEL3" s="639"/>
      <c r="CEM3" s="639"/>
      <c r="CEN3" s="639"/>
      <c r="CEO3" s="639"/>
      <c r="CEP3" s="639"/>
      <c r="CEQ3" s="639"/>
      <c r="CER3" s="639"/>
      <c r="CES3" s="639"/>
      <c r="CET3" s="639"/>
      <c r="CEU3" s="639"/>
      <c r="CEV3" s="639"/>
      <c r="CEW3" s="639"/>
      <c r="CEX3" s="639"/>
      <c r="CEY3" s="639"/>
      <c r="CEZ3" s="639"/>
      <c r="CFA3" s="639"/>
      <c r="CFB3" s="639"/>
      <c r="CFC3" s="639"/>
      <c r="CFD3" s="639"/>
      <c r="CFE3" s="639"/>
      <c r="CFF3" s="639"/>
      <c r="CFG3" s="639"/>
      <c r="CFH3" s="639"/>
      <c r="CFI3" s="639"/>
      <c r="CFJ3" s="639"/>
      <c r="CFK3" s="639"/>
      <c r="CFL3" s="639"/>
      <c r="CFM3" s="639"/>
      <c r="CFN3" s="639"/>
      <c r="CFO3" s="639"/>
      <c r="CFP3" s="639"/>
      <c r="CFQ3" s="639"/>
      <c r="CFR3" s="639"/>
      <c r="CFS3" s="639"/>
      <c r="CFT3" s="639"/>
      <c r="CFU3" s="639"/>
      <c r="CFV3" s="639"/>
      <c r="CFW3" s="639"/>
      <c r="CFX3" s="639"/>
      <c r="CFY3" s="639"/>
      <c r="CFZ3" s="639"/>
      <c r="CGA3" s="639"/>
      <c r="CGB3" s="639"/>
      <c r="CGC3" s="639"/>
      <c r="CGD3" s="639"/>
      <c r="CGE3" s="639"/>
      <c r="CGF3" s="639"/>
      <c r="CGG3" s="639"/>
      <c r="CGH3" s="639"/>
      <c r="CGI3" s="639"/>
      <c r="CGJ3" s="639"/>
      <c r="CGK3" s="639"/>
      <c r="CGL3" s="639"/>
      <c r="CGM3" s="639"/>
      <c r="CGN3" s="639"/>
      <c r="CGO3" s="639"/>
      <c r="CGP3" s="639"/>
      <c r="CGQ3" s="639"/>
      <c r="CGR3" s="639"/>
      <c r="CGS3" s="639"/>
      <c r="CGT3" s="639"/>
      <c r="CGU3" s="639"/>
      <c r="CGV3" s="639"/>
      <c r="CGW3" s="639"/>
      <c r="CGX3" s="639"/>
      <c r="CGY3" s="639"/>
      <c r="CGZ3" s="639"/>
      <c r="CHA3" s="639"/>
      <c r="CHB3" s="639"/>
      <c r="CHC3" s="639"/>
      <c r="CHD3" s="639"/>
      <c r="CHE3" s="639"/>
      <c r="CHF3" s="639"/>
      <c r="CHG3" s="639"/>
      <c r="CHH3" s="639"/>
      <c r="CHI3" s="639"/>
      <c r="CHJ3" s="639"/>
      <c r="CHK3" s="639"/>
      <c r="CHL3" s="639"/>
      <c r="CHM3" s="639"/>
      <c r="CHN3" s="639"/>
      <c r="CHO3" s="639"/>
      <c r="CHP3" s="639"/>
      <c r="CHQ3" s="639"/>
      <c r="CHR3" s="639"/>
      <c r="CHS3" s="639"/>
      <c r="CHT3" s="639"/>
      <c r="CHU3" s="639"/>
      <c r="CHV3" s="639"/>
      <c r="CHW3" s="639"/>
      <c r="CHX3" s="639"/>
      <c r="CHY3" s="639"/>
      <c r="CHZ3" s="639"/>
      <c r="CIA3" s="639"/>
      <c r="CIB3" s="639"/>
      <c r="CIC3" s="639"/>
      <c r="CID3" s="639"/>
      <c r="CIE3" s="639"/>
      <c r="CIF3" s="639"/>
      <c r="CIG3" s="639"/>
      <c r="CIH3" s="639"/>
      <c r="CII3" s="639"/>
      <c r="CIJ3" s="639"/>
      <c r="CIK3" s="639"/>
      <c r="CIL3" s="639"/>
      <c r="CIM3" s="639"/>
      <c r="CIN3" s="639"/>
      <c r="CIO3" s="639"/>
      <c r="CIP3" s="639"/>
      <c r="CIQ3" s="639"/>
      <c r="CIR3" s="639"/>
      <c r="CIS3" s="639"/>
      <c r="CIT3" s="639"/>
      <c r="CIU3" s="639"/>
      <c r="CIV3" s="639"/>
      <c r="CIW3" s="639"/>
      <c r="CIX3" s="639"/>
      <c r="CIY3" s="639"/>
      <c r="CIZ3" s="639"/>
      <c r="CJA3" s="639"/>
      <c r="CJB3" s="639"/>
      <c r="CJC3" s="639"/>
      <c r="CJD3" s="639"/>
      <c r="CJE3" s="639"/>
      <c r="CJF3" s="639"/>
      <c r="CJG3" s="639"/>
      <c r="CJH3" s="639"/>
      <c r="CJI3" s="639"/>
      <c r="CJJ3" s="639"/>
      <c r="CJK3" s="639"/>
      <c r="CJL3" s="639"/>
      <c r="CJM3" s="639"/>
      <c r="CJN3" s="639"/>
      <c r="CJO3" s="639"/>
      <c r="CJP3" s="639"/>
      <c r="CJQ3" s="639"/>
      <c r="CJR3" s="639"/>
      <c r="CJS3" s="639"/>
      <c r="CJT3" s="639"/>
      <c r="CJU3" s="639"/>
      <c r="CJV3" s="639"/>
      <c r="CJW3" s="639"/>
      <c r="CJX3" s="639"/>
      <c r="CJY3" s="639"/>
      <c r="CJZ3" s="639"/>
      <c r="CKA3" s="639"/>
      <c r="CKB3" s="639"/>
      <c r="CKC3" s="639"/>
      <c r="CKD3" s="639"/>
      <c r="CKE3" s="639"/>
      <c r="CKF3" s="639"/>
      <c r="CKG3" s="639"/>
      <c r="CKH3" s="639"/>
      <c r="CKI3" s="639"/>
      <c r="CKJ3" s="639"/>
      <c r="CKK3" s="639"/>
      <c r="CKL3" s="639"/>
      <c r="CKM3" s="639"/>
      <c r="CKN3" s="639"/>
      <c r="CKO3" s="639"/>
      <c r="CKP3" s="639"/>
      <c r="CKQ3" s="639"/>
      <c r="CKR3" s="639"/>
      <c r="CKS3" s="639"/>
      <c r="CKT3" s="639"/>
      <c r="CKU3" s="639"/>
      <c r="CKV3" s="639"/>
      <c r="CKW3" s="639"/>
      <c r="CKX3" s="639"/>
      <c r="CKY3" s="639"/>
      <c r="CKZ3" s="639"/>
      <c r="CLA3" s="639"/>
      <c r="CLB3" s="639"/>
      <c r="CLC3" s="639"/>
      <c r="CLD3" s="639"/>
      <c r="CLE3" s="639"/>
      <c r="CLF3" s="639"/>
      <c r="CLG3" s="639"/>
      <c r="CLH3" s="639"/>
      <c r="CLI3" s="639"/>
      <c r="CLJ3" s="639"/>
      <c r="CLK3" s="639"/>
      <c r="CLL3" s="639"/>
      <c r="CLM3" s="639"/>
      <c r="CLN3" s="639"/>
      <c r="CLO3" s="639"/>
      <c r="CLP3" s="639"/>
      <c r="CLQ3" s="639"/>
      <c r="CLR3" s="639"/>
      <c r="CLS3" s="639"/>
      <c r="CLT3" s="639"/>
      <c r="CLU3" s="639"/>
      <c r="CLV3" s="639"/>
      <c r="CLW3" s="639"/>
      <c r="CLX3" s="639"/>
      <c r="CLY3" s="639"/>
      <c r="CLZ3" s="639"/>
      <c r="CMA3" s="639"/>
      <c r="CMB3" s="639"/>
      <c r="CMC3" s="639"/>
      <c r="CMD3" s="639"/>
      <c r="CME3" s="639"/>
      <c r="CMF3" s="639"/>
      <c r="CMG3" s="639"/>
      <c r="CMH3" s="639"/>
      <c r="CMI3" s="639"/>
      <c r="CMJ3" s="639"/>
      <c r="CMK3" s="639"/>
      <c r="CML3" s="639"/>
      <c r="CMM3" s="639"/>
      <c r="CMN3" s="639"/>
      <c r="CMO3" s="639"/>
      <c r="CMP3" s="639"/>
      <c r="CMQ3" s="639"/>
      <c r="CMR3" s="639"/>
      <c r="CMS3" s="639"/>
      <c r="CMT3" s="639"/>
      <c r="CMU3" s="639"/>
      <c r="CMV3" s="639"/>
      <c r="CMW3" s="639"/>
      <c r="CMX3" s="639"/>
      <c r="CMY3" s="639"/>
      <c r="CMZ3" s="639"/>
      <c r="CNA3" s="639"/>
      <c r="CNB3" s="639"/>
      <c r="CNC3" s="639"/>
      <c r="CND3" s="639"/>
      <c r="CNE3" s="639"/>
      <c r="CNF3" s="639"/>
      <c r="CNG3" s="639"/>
      <c r="CNH3" s="639"/>
      <c r="CNI3" s="639"/>
      <c r="CNJ3" s="639"/>
      <c r="CNK3" s="639"/>
      <c r="CNL3" s="639"/>
      <c r="CNM3" s="639"/>
      <c r="CNN3" s="639"/>
      <c r="CNO3" s="639"/>
      <c r="CNP3" s="639"/>
      <c r="CNQ3" s="639"/>
      <c r="CNR3" s="639"/>
      <c r="CNS3" s="639"/>
      <c r="CNT3" s="639"/>
      <c r="CNU3" s="639"/>
      <c r="CNV3" s="639"/>
      <c r="CNW3" s="639"/>
      <c r="CNX3" s="639"/>
      <c r="CNY3" s="639"/>
      <c r="CNZ3" s="639"/>
      <c r="COA3" s="639"/>
      <c r="COB3" s="639"/>
      <c r="COC3" s="639"/>
      <c r="COD3" s="639"/>
      <c r="COE3" s="639"/>
      <c r="COF3" s="639"/>
      <c r="COG3" s="639"/>
      <c r="COH3" s="639"/>
      <c r="COI3" s="639"/>
      <c r="COJ3" s="639"/>
      <c r="COK3" s="639"/>
      <c r="COL3" s="639"/>
      <c r="COM3" s="639"/>
      <c r="CON3" s="639"/>
      <c r="COO3" s="639"/>
      <c r="COP3" s="639"/>
      <c r="COQ3" s="639"/>
      <c r="COR3" s="639"/>
      <c r="COS3" s="639"/>
      <c r="COT3" s="639"/>
      <c r="COU3" s="639"/>
      <c r="COV3" s="639"/>
      <c r="COW3" s="639"/>
      <c r="COX3" s="639"/>
      <c r="COY3" s="639"/>
      <c r="COZ3" s="639"/>
      <c r="CPA3" s="639"/>
      <c r="CPB3" s="639"/>
      <c r="CPC3" s="639"/>
      <c r="CPD3" s="639"/>
      <c r="CPE3" s="639"/>
      <c r="CPF3" s="639"/>
      <c r="CPG3" s="639"/>
      <c r="CPH3" s="639"/>
      <c r="CPI3" s="639"/>
      <c r="CPJ3" s="639"/>
      <c r="CPK3" s="639"/>
      <c r="CPL3" s="639"/>
      <c r="CPM3" s="639"/>
      <c r="CPN3" s="639"/>
      <c r="CPO3" s="639"/>
      <c r="CPP3" s="639"/>
      <c r="CPQ3" s="639"/>
      <c r="CPR3" s="639"/>
      <c r="CPS3" s="639"/>
      <c r="CPT3" s="639"/>
      <c r="CPU3" s="639"/>
      <c r="CPV3" s="639"/>
      <c r="CPW3" s="639"/>
      <c r="CPX3" s="639"/>
      <c r="CPY3" s="639"/>
      <c r="CPZ3" s="639"/>
      <c r="CQA3" s="639"/>
      <c r="CQB3" s="639"/>
      <c r="CQC3" s="639"/>
      <c r="CQD3" s="639"/>
      <c r="CQE3" s="639"/>
      <c r="CQF3" s="639"/>
      <c r="CQG3" s="639"/>
      <c r="CQH3" s="639"/>
      <c r="CQI3" s="639"/>
      <c r="CQJ3" s="639"/>
      <c r="CQK3" s="639"/>
      <c r="CQL3" s="639"/>
      <c r="CQM3" s="639"/>
      <c r="CQN3" s="639"/>
      <c r="CQO3" s="639"/>
      <c r="CQP3" s="639"/>
      <c r="CQQ3" s="639"/>
      <c r="CQR3" s="639"/>
      <c r="CQS3" s="639"/>
      <c r="CQT3" s="639"/>
      <c r="CQU3" s="639"/>
      <c r="CQV3" s="639"/>
      <c r="CQW3" s="639"/>
      <c r="CQX3" s="639"/>
      <c r="CQY3" s="639"/>
      <c r="CQZ3" s="639"/>
      <c r="CRA3" s="639"/>
      <c r="CRB3" s="639"/>
      <c r="CRC3" s="639"/>
      <c r="CRD3" s="639"/>
      <c r="CRE3" s="639"/>
      <c r="CRF3" s="639"/>
      <c r="CRG3" s="639"/>
      <c r="CRH3" s="639"/>
      <c r="CRI3" s="639"/>
      <c r="CRJ3" s="639"/>
      <c r="CRK3" s="639"/>
      <c r="CRL3" s="639"/>
      <c r="CRM3" s="639"/>
      <c r="CRN3" s="639"/>
      <c r="CRO3" s="639"/>
      <c r="CRP3" s="639"/>
      <c r="CRQ3" s="639"/>
      <c r="CRR3" s="639"/>
      <c r="CRS3" s="639"/>
      <c r="CRT3" s="639"/>
      <c r="CRU3" s="639"/>
      <c r="CRV3" s="639"/>
      <c r="CRW3" s="639"/>
      <c r="CRX3" s="639"/>
      <c r="CRY3" s="639"/>
      <c r="CRZ3" s="639"/>
      <c r="CSA3" s="639"/>
      <c r="CSB3" s="639"/>
      <c r="CSC3" s="639"/>
      <c r="CSD3" s="639"/>
      <c r="CSE3" s="639"/>
      <c r="CSF3" s="639"/>
      <c r="CSG3" s="639"/>
      <c r="CSH3" s="639"/>
      <c r="CSI3" s="639"/>
      <c r="CSJ3" s="639"/>
      <c r="CSK3" s="639"/>
      <c r="CSL3" s="639"/>
      <c r="CSM3" s="639"/>
      <c r="CSN3" s="639"/>
      <c r="CSO3" s="639"/>
      <c r="CSP3" s="639"/>
      <c r="CSQ3" s="639"/>
      <c r="CSR3" s="639"/>
      <c r="CSS3" s="639"/>
      <c r="CST3" s="639"/>
      <c r="CSU3" s="639"/>
      <c r="CSV3" s="639"/>
      <c r="CSW3" s="639"/>
      <c r="CSX3" s="639"/>
      <c r="CSY3" s="639"/>
      <c r="CSZ3" s="639"/>
      <c r="CTA3" s="639"/>
      <c r="CTB3" s="639"/>
      <c r="CTC3" s="639"/>
      <c r="CTD3" s="639"/>
      <c r="CTE3" s="639"/>
      <c r="CTF3" s="639"/>
      <c r="CTG3" s="639"/>
      <c r="CTH3" s="639"/>
      <c r="CTI3" s="639"/>
      <c r="CTJ3" s="639"/>
      <c r="CTK3" s="639"/>
      <c r="CTL3" s="639"/>
      <c r="CTM3" s="639"/>
      <c r="CTN3" s="639"/>
      <c r="CTO3" s="639"/>
      <c r="CTP3" s="639"/>
      <c r="CTQ3" s="639"/>
      <c r="CTR3" s="639"/>
      <c r="CTS3" s="639"/>
      <c r="CTT3" s="639"/>
      <c r="CTU3" s="639"/>
      <c r="CTV3" s="639"/>
      <c r="CTW3" s="639"/>
      <c r="CTX3" s="639"/>
      <c r="CTY3" s="639"/>
      <c r="CTZ3" s="639"/>
      <c r="CUA3" s="639"/>
      <c r="CUB3" s="639"/>
      <c r="CUC3" s="639"/>
      <c r="CUD3" s="639"/>
      <c r="CUE3" s="639"/>
      <c r="CUF3" s="639"/>
      <c r="CUG3" s="639"/>
      <c r="CUH3" s="639"/>
      <c r="CUI3" s="639"/>
      <c r="CUJ3" s="639"/>
      <c r="CUK3" s="639"/>
      <c r="CUL3" s="639"/>
      <c r="CUM3" s="639"/>
      <c r="CUN3" s="639"/>
      <c r="CUO3" s="639"/>
      <c r="CUP3" s="639"/>
      <c r="CUQ3" s="639"/>
      <c r="CUR3" s="639"/>
      <c r="CUS3" s="639"/>
      <c r="CUT3" s="639"/>
      <c r="CUU3" s="639"/>
      <c r="CUV3" s="639"/>
      <c r="CUW3" s="639"/>
      <c r="CUX3" s="639"/>
      <c r="CUY3" s="639"/>
      <c r="CUZ3" s="639"/>
      <c r="CVA3" s="639"/>
      <c r="CVB3" s="639"/>
      <c r="CVC3" s="639"/>
      <c r="CVD3" s="639"/>
      <c r="CVE3" s="639"/>
      <c r="CVF3" s="639"/>
      <c r="CVG3" s="639"/>
      <c r="CVH3" s="639"/>
      <c r="CVI3" s="639"/>
      <c r="CVJ3" s="639"/>
      <c r="CVK3" s="639"/>
      <c r="CVL3" s="639"/>
      <c r="CVM3" s="639"/>
      <c r="CVN3" s="639"/>
      <c r="CVO3" s="639"/>
      <c r="CVP3" s="639"/>
      <c r="CVQ3" s="639"/>
      <c r="CVR3" s="639"/>
      <c r="CVS3" s="639"/>
      <c r="CVT3" s="639"/>
      <c r="CVU3" s="639"/>
      <c r="CVV3" s="639"/>
      <c r="CVW3" s="639"/>
      <c r="CVX3" s="639"/>
      <c r="CVY3" s="639"/>
      <c r="CVZ3" s="639"/>
      <c r="CWA3" s="639"/>
      <c r="CWB3" s="639"/>
      <c r="CWC3" s="639"/>
      <c r="CWD3" s="639"/>
      <c r="CWE3" s="639"/>
      <c r="CWF3" s="639"/>
      <c r="CWG3" s="639"/>
      <c r="CWH3" s="639"/>
      <c r="CWI3" s="639"/>
      <c r="CWJ3" s="639"/>
      <c r="CWK3" s="639"/>
      <c r="CWL3" s="639"/>
      <c r="CWM3" s="639"/>
      <c r="CWN3" s="639"/>
      <c r="CWO3" s="639"/>
      <c r="CWP3" s="639"/>
      <c r="CWQ3" s="639"/>
      <c r="CWR3" s="639"/>
      <c r="CWS3" s="639"/>
      <c r="CWT3" s="639"/>
      <c r="CWU3" s="639"/>
      <c r="CWV3" s="639"/>
      <c r="CWW3" s="639"/>
      <c r="CWX3" s="639"/>
      <c r="CWY3" s="639"/>
      <c r="CWZ3" s="639"/>
      <c r="CXA3" s="639"/>
      <c r="CXB3" s="639"/>
      <c r="CXC3" s="639"/>
      <c r="CXD3" s="639"/>
      <c r="CXE3" s="639"/>
      <c r="CXF3" s="639"/>
      <c r="CXG3" s="639"/>
      <c r="CXH3" s="639"/>
      <c r="CXI3" s="639"/>
      <c r="CXJ3" s="639"/>
      <c r="CXK3" s="639"/>
      <c r="CXL3" s="639"/>
      <c r="CXM3" s="639"/>
      <c r="CXN3" s="639"/>
      <c r="CXO3" s="639"/>
      <c r="CXP3" s="639"/>
      <c r="CXQ3" s="639"/>
      <c r="CXR3" s="639"/>
      <c r="CXS3" s="639"/>
      <c r="CXT3" s="639"/>
      <c r="CXU3" s="639"/>
      <c r="CXV3" s="639"/>
      <c r="CXW3" s="639"/>
      <c r="CXX3" s="639"/>
      <c r="CXY3" s="639"/>
      <c r="CXZ3" s="639"/>
      <c r="CYA3" s="639"/>
      <c r="CYB3" s="639"/>
      <c r="CYC3" s="639"/>
      <c r="CYD3" s="639"/>
      <c r="CYE3" s="639"/>
      <c r="CYF3" s="639"/>
      <c r="CYG3" s="639"/>
      <c r="CYH3" s="639"/>
      <c r="CYI3" s="639"/>
      <c r="CYJ3" s="639"/>
      <c r="CYK3" s="639"/>
      <c r="CYL3" s="639"/>
      <c r="CYM3" s="639"/>
      <c r="CYN3" s="639"/>
      <c r="CYO3" s="639"/>
      <c r="CYP3" s="639"/>
      <c r="CYQ3" s="639"/>
      <c r="CYR3" s="639"/>
      <c r="CYS3" s="639"/>
      <c r="CYT3" s="639"/>
      <c r="CYU3" s="639"/>
      <c r="CYV3" s="639"/>
      <c r="CYW3" s="639"/>
      <c r="CYX3" s="639"/>
      <c r="CYY3" s="639"/>
      <c r="CYZ3" s="639"/>
      <c r="CZA3" s="639"/>
      <c r="CZB3" s="639"/>
      <c r="CZC3" s="639"/>
      <c r="CZD3" s="639"/>
      <c r="CZE3" s="639"/>
      <c r="CZF3" s="639"/>
      <c r="CZG3" s="639"/>
      <c r="CZH3" s="639"/>
      <c r="CZI3" s="639"/>
      <c r="CZJ3" s="639"/>
      <c r="CZK3" s="639"/>
      <c r="CZL3" s="639"/>
      <c r="CZM3" s="639"/>
      <c r="CZN3" s="639"/>
      <c r="CZO3" s="639"/>
      <c r="CZP3" s="639"/>
      <c r="CZQ3" s="639"/>
      <c r="CZR3" s="639"/>
      <c r="CZS3" s="639"/>
      <c r="CZT3" s="639"/>
      <c r="CZU3" s="639"/>
      <c r="CZV3" s="639"/>
      <c r="CZW3" s="639"/>
      <c r="CZX3" s="639"/>
      <c r="CZY3" s="639"/>
      <c r="CZZ3" s="639"/>
      <c r="DAA3" s="639"/>
      <c r="DAB3" s="639"/>
      <c r="DAC3" s="639"/>
      <c r="DAD3" s="639"/>
      <c r="DAE3" s="639"/>
      <c r="DAF3" s="639"/>
      <c r="DAG3" s="639"/>
      <c r="DAH3" s="639"/>
      <c r="DAI3" s="639"/>
      <c r="DAJ3" s="639"/>
      <c r="DAK3" s="639"/>
      <c r="DAL3" s="639"/>
      <c r="DAM3" s="639"/>
      <c r="DAN3" s="639"/>
      <c r="DAO3" s="639"/>
      <c r="DAP3" s="639"/>
      <c r="DAQ3" s="639"/>
      <c r="DAR3" s="639"/>
      <c r="DAS3" s="639"/>
      <c r="DAT3" s="639"/>
      <c r="DAU3" s="639"/>
      <c r="DAV3" s="639"/>
      <c r="DAW3" s="639"/>
      <c r="DAX3" s="639"/>
      <c r="DAY3" s="639"/>
      <c r="DAZ3" s="639"/>
      <c r="DBA3" s="639"/>
      <c r="DBB3" s="639"/>
      <c r="DBC3" s="639"/>
      <c r="DBD3" s="639"/>
      <c r="DBE3" s="639"/>
      <c r="DBF3" s="639"/>
      <c r="DBG3" s="639"/>
      <c r="DBH3" s="639"/>
      <c r="DBI3" s="639"/>
      <c r="DBJ3" s="639"/>
      <c r="DBK3" s="639"/>
      <c r="DBL3" s="639"/>
      <c r="DBM3" s="639"/>
      <c r="DBN3" s="639"/>
      <c r="DBO3" s="639"/>
      <c r="DBP3" s="639"/>
      <c r="DBQ3" s="639"/>
      <c r="DBR3" s="639"/>
      <c r="DBS3" s="639"/>
      <c r="DBT3" s="639"/>
      <c r="DBU3" s="639"/>
      <c r="DBV3" s="639"/>
      <c r="DBW3" s="639"/>
      <c r="DBX3" s="639"/>
      <c r="DBY3" s="639"/>
      <c r="DBZ3" s="639"/>
      <c r="DCA3" s="639"/>
      <c r="DCB3" s="639"/>
      <c r="DCC3" s="639"/>
      <c r="DCD3" s="639"/>
      <c r="DCE3" s="639"/>
      <c r="DCF3" s="639"/>
      <c r="DCG3" s="639"/>
      <c r="DCH3" s="639"/>
      <c r="DCI3" s="639"/>
      <c r="DCJ3" s="639"/>
      <c r="DCK3" s="639"/>
      <c r="DCL3" s="639"/>
      <c r="DCM3" s="639"/>
      <c r="DCN3" s="639"/>
      <c r="DCO3" s="639"/>
      <c r="DCP3" s="639"/>
      <c r="DCQ3" s="639"/>
      <c r="DCR3" s="639"/>
      <c r="DCS3" s="639"/>
      <c r="DCT3" s="639"/>
      <c r="DCU3" s="639"/>
      <c r="DCV3" s="639"/>
      <c r="DCW3" s="639"/>
      <c r="DCX3" s="639"/>
      <c r="DCY3" s="639"/>
      <c r="DCZ3" s="639"/>
      <c r="DDA3" s="639"/>
      <c r="DDB3" s="639"/>
      <c r="DDC3" s="639"/>
      <c r="DDD3" s="639"/>
      <c r="DDE3" s="639"/>
      <c r="DDF3" s="639"/>
      <c r="DDG3" s="639"/>
      <c r="DDH3" s="639"/>
      <c r="DDI3" s="639"/>
      <c r="DDJ3" s="639"/>
      <c r="DDK3" s="639"/>
      <c r="DDL3" s="639"/>
      <c r="DDM3" s="639"/>
      <c r="DDN3" s="639"/>
      <c r="DDO3" s="639"/>
      <c r="DDP3" s="639"/>
      <c r="DDQ3" s="639"/>
      <c r="DDR3" s="639"/>
      <c r="DDS3" s="639"/>
      <c r="DDT3" s="639"/>
      <c r="DDU3" s="639"/>
      <c r="DDV3" s="639"/>
      <c r="DDW3" s="639"/>
      <c r="DDX3" s="639"/>
      <c r="DDY3" s="639"/>
      <c r="DDZ3" s="639"/>
      <c r="DEA3" s="639"/>
      <c r="DEB3" s="639"/>
      <c r="DEC3" s="639"/>
      <c r="DED3" s="639"/>
      <c r="DEE3" s="639"/>
      <c r="DEF3" s="639"/>
      <c r="DEG3" s="639"/>
      <c r="DEH3" s="639"/>
      <c r="DEI3" s="639"/>
      <c r="DEJ3" s="639"/>
      <c r="DEK3" s="639"/>
      <c r="DEL3" s="639"/>
      <c r="DEM3" s="639"/>
      <c r="DEN3" s="639"/>
      <c r="DEO3" s="639"/>
      <c r="DEP3" s="639"/>
      <c r="DEQ3" s="639"/>
      <c r="DER3" s="639"/>
      <c r="DES3" s="639"/>
      <c r="DET3" s="639"/>
      <c r="DEU3" s="639"/>
      <c r="DEV3" s="639"/>
      <c r="DEW3" s="639"/>
      <c r="DEX3" s="639"/>
      <c r="DEY3" s="639"/>
      <c r="DEZ3" s="639"/>
      <c r="DFA3" s="639"/>
      <c r="DFB3" s="639"/>
      <c r="DFC3" s="639"/>
      <c r="DFD3" s="639"/>
      <c r="DFE3" s="639"/>
      <c r="DFF3" s="639"/>
      <c r="DFG3" s="639"/>
      <c r="DFH3" s="639"/>
      <c r="DFI3" s="639"/>
      <c r="DFJ3" s="639"/>
      <c r="DFK3" s="639"/>
      <c r="DFL3" s="639"/>
      <c r="DFM3" s="639"/>
      <c r="DFN3" s="639"/>
      <c r="DFO3" s="639"/>
      <c r="DFP3" s="639"/>
      <c r="DFQ3" s="639"/>
      <c r="DFR3" s="639"/>
      <c r="DFS3" s="639"/>
      <c r="DFT3" s="639"/>
      <c r="DFU3" s="639"/>
      <c r="DFV3" s="639"/>
      <c r="DFW3" s="639"/>
      <c r="DFX3" s="639"/>
      <c r="DFY3" s="639"/>
      <c r="DFZ3" s="639"/>
      <c r="DGA3" s="639"/>
      <c r="DGB3" s="639"/>
      <c r="DGC3" s="639"/>
      <c r="DGD3" s="639"/>
      <c r="DGE3" s="639"/>
      <c r="DGF3" s="639"/>
      <c r="DGG3" s="639"/>
      <c r="DGH3" s="639"/>
      <c r="DGI3" s="639"/>
      <c r="DGJ3" s="639"/>
      <c r="DGK3" s="639"/>
      <c r="DGL3" s="639"/>
      <c r="DGM3" s="639"/>
      <c r="DGN3" s="639"/>
      <c r="DGO3" s="639"/>
      <c r="DGP3" s="639"/>
      <c r="DGQ3" s="639"/>
      <c r="DGR3" s="639"/>
      <c r="DGS3" s="639"/>
      <c r="DGT3" s="639"/>
      <c r="DGU3" s="639"/>
      <c r="DGV3" s="639"/>
      <c r="DGW3" s="639"/>
      <c r="DGX3" s="639"/>
      <c r="DGY3" s="639"/>
      <c r="DGZ3" s="639"/>
      <c r="DHA3" s="639"/>
      <c r="DHB3" s="639"/>
      <c r="DHC3" s="639"/>
      <c r="DHD3" s="639"/>
      <c r="DHE3" s="639"/>
      <c r="DHF3" s="639"/>
      <c r="DHG3" s="639"/>
      <c r="DHH3" s="639"/>
      <c r="DHI3" s="639"/>
      <c r="DHJ3" s="639"/>
      <c r="DHK3" s="639"/>
      <c r="DHL3" s="639"/>
      <c r="DHM3" s="639"/>
      <c r="DHN3" s="639"/>
      <c r="DHO3" s="639"/>
      <c r="DHP3" s="639"/>
      <c r="DHQ3" s="639"/>
      <c r="DHR3" s="639"/>
      <c r="DHS3" s="639"/>
      <c r="DHT3" s="639"/>
      <c r="DHU3" s="639"/>
      <c r="DHV3" s="639"/>
      <c r="DHW3" s="639"/>
      <c r="DHX3" s="639"/>
      <c r="DHY3" s="639"/>
      <c r="DHZ3" s="639"/>
      <c r="DIA3" s="639"/>
      <c r="DIB3" s="639"/>
      <c r="DIC3" s="639"/>
      <c r="DID3" s="639"/>
      <c r="DIE3" s="639"/>
      <c r="DIF3" s="639"/>
      <c r="DIG3" s="639"/>
      <c r="DIH3" s="639"/>
      <c r="DII3" s="639"/>
      <c r="DIJ3" s="639"/>
      <c r="DIK3" s="639"/>
      <c r="DIL3" s="639"/>
      <c r="DIM3" s="639"/>
      <c r="DIN3" s="639"/>
      <c r="DIO3" s="639"/>
      <c r="DIP3" s="639"/>
      <c r="DIQ3" s="639"/>
      <c r="DIR3" s="639"/>
      <c r="DIS3" s="639"/>
      <c r="DIT3" s="639"/>
      <c r="DIU3" s="639"/>
      <c r="DIV3" s="639"/>
      <c r="DIW3" s="639"/>
      <c r="DIX3" s="639"/>
      <c r="DIY3" s="639"/>
      <c r="DIZ3" s="639"/>
      <c r="DJA3" s="639"/>
      <c r="DJB3" s="639"/>
      <c r="DJC3" s="639"/>
      <c r="DJD3" s="639"/>
      <c r="DJE3" s="639"/>
      <c r="DJF3" s="639"/>
      <c r="DJG3" s="639"/>
      <c r="DJH3" s="639"/>
      <c r="DJI3" s="639"/>
      <c r="DJJ3" s="639"/>
      <c r="DJK3" s="639"/>
      <c r="DJL3" s="639"/>
      <c r="DJM3" s="639"/>
      <c r="DJN3" s="639"/>
      <c r="DJO3" s="639"/>
      <c r="DJP3" s="639"/>
      <c r="DJQ3" s="639"/>
      <c r="DJR3" s="639"/>
      <c r="DJS3" s="639"/>
      <c r="DJT3" s="639"/>
      <c r="DJU3" s="639"/>
      <c r="DJV3" s="639"/>
      <c r="DJW3" s="639"/>
      <c r="DJX3" s="639"/>
      <c r="DJY3" s="639"/>
      <c r="DJZ3" s="639"/>
      <c r="DKA3" s="639"/>
      <c r="DKB3" s="639"/>
      <c r="DKC3" s="639"/>
      <c r="DKD3" s="639"/>
      <c r="DKE3" s="639"/>
      <c r="DKF3" s="639"/>
      <c r="DKG3" s="639"/>
      <c r="DKH3" s="639"/>
      <c r="DKI3" s="639"/>
      <c r="DKJ3" s="639"/>
      <c r="DKK3" s="639"/>
      <c r="DKL3" s="639"/>
      <c r="DKM3" s="639"/>
      <c r="DKN3" s="639"/>
      <c r="DKO3" s="639"/>
      <c r="DKP3" s="639"/>
      <c r="DKQ3" s="639"/>
      <c r="DKR3" s="639"/>
      <c r="DKS3" s="639"/>
      <c r="DKT3" s="639"/>
      <c r="DKU3" s="639"/>
      <c r="DKV3" s="639"/>
      <c r="DKW3" s="639"/>
      <c r="DKX3" s="639"/>
      <c r="DKY3" s="639"/>
      <c r="DKZ3" s="639"/>
      <c r="DLA3" s="639"/>
      <c r="DLB3" s="639"/>
      <c r="DLC3" s="639"/>
      <c r="DLD3" s="639"/>
      <c r="DLE3" s="639"/>
      <c r="DLF3" s="639"/>
      <c r="DLG3" s="639"/>
      <c r="DLH3" s="639"/>
      <c r="DLI3" s="639"/>
      <c r="DLJ3" s="639"/>
      <c r="DLK3" s="639"/>
      <c r="DLL3" s="639"/>
      <c r="DLM3" s="639"/>
      <c r="DLN3" s="639"/>
      <c r="DLO3" s="639"/>
      <c r="DLP3" s="639"/>
      <c r="DLQ3" s="639"/>
      <c r="DLR3" s="639"/>
      <c r="DLS3" s="639"/>
      <c r="DLT3" s="639"/>
      <c r="DLU3" s="639"/>
      <c r="DLV3" s="639"/>
      <c r="DLW3" s="639"/>
      <c r="DLX3" s="639"/>
      <c r="DLY3" s="639"/>
      <c r="DLZ3" s="639"/>
      <c r="DMA3" s="639"/>
      <c r="DMB3" s="639"/>
      <c r="DMC3" s="639"/>
      <c r="DMD3" s="639"/>
      <c r="DME3" s="639"/>
      <c r="DMF3" s="639"/>
      <c r="DMG3" s="639"/>
      <c r="DMH3" s="639"/>
      <c r="DMI3" s="639"/>
      <c r="DMJ3" s="639"/>
      <c r="DMK3" s="639"/>
      <c r="DML3" s="639"/>
      <c r="DMM3" s="639"/>
      <c r="DMN3" s="639"/>
      <c r="DMO3" s="639"/>
      <c r="DMP3" s="639"/>
      <c r="DMQ3" s="639"/>
      <c r="DMR3" s="639"/>
      <c r="DMS3" s="639"/>
      <c r="DMT3" s="639"/>
      <c r="DMU3" s="639"/>
      <c r="DMV3" s="639"/>
      <c r="DMW3" s="639"/>
      <c r="DMX3" s="639"/>
      <c r="DMY3" s="639"/>
      <c r="DMZ3" s="639"/>
      <c r="DNA3" s="639"/>
      <c r="DNB3" s="639"/>
      <c r="DNC3" s="639"/>
      <c r="DND3" s="639"/>
      <c r="DNE3" s="639"/>
      <c r="DNF3" s="639"/>
      <c r="DNG3" s="639"/>
      <c r="DNH3" s="639"/>
      <c r="DNI3" s="639"/>
      <c r="DNJ3" s="639"/>
      <c r="DNK3" s="639"/>
      <c r="DNL3" s="639"/>
      <c r="DNM3" s="639"/>
      <c r="DNN3" s="639"/>
      <c r="DNO3" s="639"/>
      <c r="DNP3" s="639"/>
      <c r="DNQ3" s="639"/>
      <c r="DNR3" s="639"/>
      <c r="DNS3" s="639"/>
      <c r="DNT3" s="639"/>
      <c r="DNU3" s="639"/>
      <c r="DNV3" s="639"/>
      <c r="DNW3" s="639"/>
      <c r="DNX3" s="639"/>
      <c r="DNY3" s="639"/>
      <c r="DNZ3" s="639"/>
      <c r="DOA3" s="639"/>
      <c r="DOB3" s="639"/>
      <c r="DOC3" s="639"/>
      <c r="DOD3" s="639"/>
      <c r="DOE3" s="639"/>
      <c r="DOF3" s="639"/>
      <c r="DOG3" s="639"/>
      <c r="DOH3" s="639"/>
      <c r="DOI3" s="639"/>
      <c r="DOJ3" s="639"/>
      <c r="DOK3" s="639"/>
      <c r="DOL3" s="639"/>
      <c r="DOM3" s="639"/>
      <c r="DON3" s="639"/>
      <c r="DOO3" s="639"/>
      <c r="DOP3" s="639"/>
      <c r="DOQ3" s="639"/>
      <c r="DOR3" s="639"/>
      <c r="DOS3" s="639"/>
      <c r="DOT3" s="639"/>
      <c r="DOU3" s="639"/>
      <c r="DOV3" s="639"/>
      <c r="DOW3" s="639"/>
      <c r="DOX3" s="639"/>
      <c r="DOY3" s="639"/>
      <c r="DOZ3" s="639"/>
      <c r="DPA3" s="639"/>
      <c r="DPB3" s="639"/>
      <c r="DPC3" s="639"/>
      <c r="DPD3" s="639"/>
      <c r="DPE3" s="639"/>
      <c r="DPF3" s="639"/>
      <c r="DPG3" s="639"/>
      <c r="DPH3" s="639"/>
      <c r="DPI3" s="639"/>
      <c r="DPJ3" s="639"/>
      <c r="DPK3" s="639"/>
      <c r="DPL3" s="639"/>
      <c r="DPM3" s="639"/>
      <c r="DPN3" s="639"/>
      <c r="DPO3" s="639"/>
      <c r="DPP3" s="639"/>
      <c r="DPQ3" s="639"/>
      <c r="DPR3" s="639"/>
      <c r="DPS3" s="639"/>
      <c r="DPT3" s="639"/>
      <c r="DPU3" s="639"/>
      <c r="DPV3" s="639"/>
      <c r="DPW3" s="639"/>
      <c r="DPX3" s="639"/>
      <c r="DPY3" s="639"/>
      <c r="DPZ3" s="639"/>
      <c r="DQA3" s="639"/>
      <c r="DQB3" s="639"/>
      <c r="DQC3" s="639"/>
      <c r="DQD3" s="639"/>
      <c r="DQE3" s="639"/>
      <c r="DQF3" s="639"/>
      <c r="DQG3" s="639"/>
      <c r="DQH3" s="639"/>
      <c r="DQI3" s="639"/>
      <c r="DQJ3" s="639"/>
      <c r="DQK3" s="639"/>
      <c r="DQL3" s="639"/>
      <c r="DQM3" s="639"/>
      <c r="DQN3" s="639"/>
      <c r="DQO3" s="639"/>
      <c r="DQP3" s="639"/>
      <c r="DQQ3" s="639"/>
      <c r="DQR3" s="639"/>
      <c r="DQS3" s="639"/>
      <c r="DQT3" s="639"/>
      <c r="DQU3" s="639"/>
      <c r="DQV3" s="639"/>
      <c r="DQW3" s="639"/>
      <c r="DQX3" s="639"/>
      <c r="DQY3" s="639"/>
      <c r="DQZ3" s="639"/>
      <c r="DRA3" s="639"/>
      <c r="DRB3" s="639"/>
      <c r="DRC3" s="639"/>
      <c r="DRD3" s="639"/>
      <c r="DRE3" s="639"/>
      <c r="DRF3" s="639"/>
      <c r="DRG3" s="639"/>
      <c r="DRH3" s="639"/>
      <c r="DRI3" s="639"/>
      <c r="DRJ3" s="639"/>
      <c r="DRK3" s="639"/>
      <c r="DRL3" s="639"/>
      <c r="DRM3" s="639"/>
      <c r="DRN3" s="639"/>
      <c r="DRO3" s="639"/>
      <c r="DRP3" s="639"/>
      <c r="DRQ3" s="639"/>
      <c r="DRR3" s="639"/>
      <c r="DRS3" s="639"/>
      <c r="DRT3" s="639"/>
      <c r="DRU3" s="639"/>
      <c r="DRV3" s="639"/>
      <c r="DRW3" s="639"/>
      <c r="DRX3" s="639"/>
      <c r="DRY3" s="639"/>
      <c r="DRZ3" s="639"/>
      <c r="DSA3" s="639"/>
      <c r="DSB3" s="639"/>
      <c r="DSC3" s="639"/>
      <c r="DSD3" s="639"/>
      <c r="DSE3" s="639"/>
      <c r="DSF3" s="639"/>
      <c r="DSG3" s="639"/>
      <c r="DSH3" s="639"/>
      <c r="DSI3" s="639"/>
      <c r="DSJ3" s="639"/>
      <c r="DSK3" s="639"/>
      <c r="DSL3" s="639"/>
      <c r="DSM3" s="639"/>
      <c r="DSN3" s="639"/>
      <c r="DSO3" s="639"/>
      <c r="DSP3" s="639"/>
      <c r="DSQ3" s="639"/>
      <c r="DSR3" s="639"/>
      <c r="DSS3" s="639"/>
      <c r="DST3" s="639"/>
      <c r="DSU3" s="639"/>
      <c r="DSV3" s="639"/>
      <c r="DSW3" s="639"/>
      <c r="DSX3" s="639"/>
      <c r="DSY3" s="639"/>
      <c r="DSZ3" s="639"/>
      <c r="DTA3" s="639"/>
      <c r="DTB3" s="639"/>
      <c r="DTC3" s="639"/>
      <c r="DTD3" s="639"/>
      <c r="DTE3" s="639"/>
      <c r="DTF3" s="639"/>
      <c r="DTG3" s="639"/>
      <c r="DTH3" s="639"/>
      <c r="DTI3" s="639"/>
      <c r="DTJ3" s="639"/>
      <c r="DTK3" s="639"/>
      <c r="DTL3" s="639"/>
      <c r="DTM3" s="639"/>
      <c r="DTN3" s="639"/>
      <c r="DTO3" s="639"/>
      <c r="DTP3" s="639"/>
      <c r="DTQ3" s="639"/>
      <c r="DTR3" s="639"/>
      <c r="DTS3" s="639"/>
      <c r="DTT3" s="639"/>
      <c r="DTU3" s="639"/>
      <c r="DTV3" s="639"/>
      <c r="DTW3" s="639"/>
      <c r="DTX3" s="639"/>
      <c r="DTY3" s="639"/>
      <c r="DTZ3" s="639"/>
      <c r="DUA3" s="639"/>
      <c r="DUB3" s="639"/>
      <c r="DUC3" s="639"/>
      <c r="DUD3" s="639"/>
      <c r="DUE3" s="639"/>
      <c r="DUF3" s="639"/>
      <c r="DUG3" s="639"/>
      <c r="DUH3" s="639"/>
      <c r="DUI3" s="639"/>
      <c r="DUJ3" s="639"/>
      <c r="DUK3" s="639"/>
      <c r="DUL3" s="639"/>
      <c r="DUM3" s="639"/>
      <c r="DUN3" s="639"/>
      <c r="DUO3" s="639"/>
      <c r="DUP3" s="639"/>
      <c r="DUQ3" s="639"/>
      <c r="DUR3" s="639"/>
      <c r="DUS3" s="639"/>
      <c r="DUT3" s="639"/>
      <c r="DUU3" s="639"/>
      <c r="DUV3" s="639"/>
      <c r="DUW3" s="639"/>
      <c r="DUX3" s="639"/>
      <c r="DUY3" s="639"/>
      <c r="DUZ3" s="639"/>
      <c r="DVA3" s="639"/>
      <c r="DVB3" s="639"/>
      <c r="DVC3" s="639"/>
      <c r="DVD3" s="639"/>
      <c r="DVE3" s="639"/>
      <c r="DVF3" s="639"/>
      <c r="DVG3" s="639"/>
      <c r="DVH3" s="639"/>
      <c r="DVI3" s="639"/>
      <c r="DVJ3" s="639"/>
      <c r="DVK3" s="639"/>
      <c r="DVL3" s="639"/>
      <c r="DVM3" s="639"/>
      <c r="DVN3" s="639"/>
      <c r="DVO3" s="639"/>
      <c r="DVP3" s="639"/>
      <c r="DVQ3" s="639"/>
      <c r="DVR3" s="639"/>
      <c r="DVS3" s="639"/>
      <c r="DVT3" s="639"/>
      <c r="DVU3" s="639"/>
      <c r="DVV3" s="639"/>
      <c r="DVW3" s="639"/>
      <c r="DVX3" s="639"/>
      <c r="DVY3" s="639"/>
      <c r="DVZ3" s="639"/>
      <c r="DWA3" s="639"/>
      <c r="DWB3" s="639"/>
      <c r="DWC3" s="639"/>
      <c r="DWD3" s="639"/>
      <c r="DWE3" s="639"/>
      <c r="DWF3" s="639"/>
      <c r="DWG3" s="639"/>
      <c r="DWH3" s="639"/>
      <c r="DWI3" s="639"/>
      <c r="DWJ3" s="639"/>
      <c r="DWK3" s="639"/>
      <c r="DWL3" s="639"/>
      <c r="DWM3" s="639"/>
      <c r="DWN3" s="639"/>
      <c r="DWO3" s="639"/>
      <c r="DWP3" s="639"/>
      <c r="DWQ3" s="639"/>
      <c r="DWR3" s="639"/>
      <c r="DWS3" s="639"/>
      <c r="DWT3" s="639"/>
      <c r="DWU3" s="639"/>
      <c r="DWV3" s="639"/>
      <c r="DWW3" s="639"/>
      <c r="DWX3" s="639"/>
      <c r="DWY3" s="639"/>
      <c r="DWZ3" s="639"/>
      <c r="DXA3" s="639"/>
      <c r="DXB3" s="639"/>
      <c r="DXC3" s="639"/>
      <c r="DXD3" s="639"/>
      <c r="DXE3" s="639"/>
      <c r="DXF3" s="639"/>
      <c r="DXG3" s="639"/>
      <c r="DXH3" s="639"/>
      <c r="DXI3" s="639"/>
      <c r="DXJ3" s="639"/>
      <c r="DXK3" s="639"/>
      <c r="DXL3" s="639"/>
      <c r="DXM3" s="639"/>
      <c r="DXN3" s="639"/>
      <c r="DXO3" s="639"/>
      <c r="DXP3" s="639"/>
      <c r="DXQ3" s="639"/>
      <c r="DXR3" s="639"/>
      <c r="DXS3" s="639"/>
      <c r="DXT3" s="639"/>
      <c r="DXU3" s="639"/>
      <c r="DXV3" s="639"/>
      <c r="DXW3" s="639"/>
      <c r="DXX3" s="639"/>
      <c r="DXY3" s="639"/>
      <c r="DXZ3" s="639"/>
      <c r="DYA3" s="639"/>
      <c r="DYB3" s="639"/>
      <c r="DYC3" s="639"/>
      <c r="DYD3" s="639"/>
      <c r="DYE3" s="639"/>
      <c r="DYF3" s="639"/>
      <c r="DYG3" s="639"/>
      <c r="DYH3" s="639"/>
      <c r="DYI3" s="639"/>
      <c r="DYJ3" s="639"/>
      <c r="DYK3" s="639"/>
      <c r="DYL3" s="639"/>
      <c r="DYM3" s="639"/>
      <c r="DYN3" s="639"/>
      <c r="DYO3" s="639"/>
      <c r="DYP3" s="639"/>
      <c r="DYQ3" s="639"/>
      <c r="DYR3" s="639"/>
      <c r="DYS3" s="639"/>
      <c r="DYT3" s="639"/>
      <c r="DYU3" s="639"/>
      <c r="DYV3" s="639"/>
      <c r="DYW3" s="639"/>
      <c r="DYX3" s="639"/>
      <c r="DYY3" s="639"/>
      <c r="DYZ3" s="639"/>
      <c r="DZA3" s="639"/>
      <c r="DZB3" s="639"/>
      <c r="DZC3" s="639"/>
      <c r="DZD3" s="639"/>
      <c r="DZE3" s="639"/>
      <c r="DZF3" s="639"/>
      <c r="DZG3" s="639"/>
      <c r="DZH3" s="639"/>
      <c r="DZI3" s="639"/>
      <c r="DZJ3" s="639"/>
      <c r="DZK3" s="639"/>
      <c r="DZL3" s="639"/>
      <c r="DZM3" s="639"/>
      <c r="DZN3" s="639"/>
      <c r="DZO3" s="639"/>
      <c r="DZP3" s="639"/>
      <c r="DZQ3" s="639"/>
      <c r="DZR3" s="639"/>
      <c r="DZS3" s="639"/>
      <c r="DZT3" s="639"/>
      <c r="DZU3" s="639"/>
      <c r="DZV3" s="639"/>
      <c r="DZW3" s="639"/>
      <c r="DZX3" s="639"/>
      <c r="DZY3" s="639"/>
      <c r="DZZ3" s="639"/>
      <c r="EAA3" s="639"/>
      <c r="EAB3" s="639"/>
      <c r="EAC3" s="639"/>
      <c r="EAD3" s="639"/>
      <c r="EAE3" s="639"/>
      <c r="EAF3" s="639"/>
      <c r="EAG3" s="639"/>
      <c r="EAH3" s="639"/>
      <c r="EAI3" s="639"/>
      <c r="EAJ3" s="639"/>
      <c r="EAK3" s="639"/>
      <c r="EAL3" s="639"/>
      <c r="EAM3" s="639"/>
      <c r="EAN3" s="639"/>
      <c r="EAO3" s="639"/>
      <c r="EAP3" s="639"/>
      <c r="EAQ3" s="639"/>
      <c r="EAR3" s="639"/>
      <c r="EAS3" s="639"/>
      <c r="EAT3" s="639"/>
      <c r="EAU3" s="639"/>
      <c r="EAV3" s="639"/>
      <c r="EAW3" s="639"/>
      <c r="EAX3" s="639"/>
      <c r="EAY3" s="639"/>
      <c r="EAZ3" s="639"/>
      <c r="EBA3" s="639"/>
      <c r="EBB3" s="639"/>
      <c r="EBC3" s="639"/>
      <c r="EBD3" s="639"/>
      <c r="EBE3" s="639"/>
      <c r="EBF3" s="639"/>
      <c r="EBG3" s="639"/>
      <c r="EBH3" s="639"/>
      <c r="EBI3" s="639"/>
      <c r="EBJ3" s="639"/>
      <c r="EBK3" s="639"/>
      <c r="EBL3" s="639"/>
      <c r="EBM3" s="639"/>
      <c r="EBN3" s="639"/>
      <c r="EBO3" s="639"/>
      <c r="EBP3" s="639"/>
      <c r="EBQ3" s="639"/>
      <c r="EBR3" s="639"/>
      <c r="EBS3" s="639"/>
      <c r="EBT3" s="639"/>
      <c r="EBU3" s="639"/>
      <c r="EBV3" s="639"/>
      <c r="EBW3" s="639"/>
      <c r="EBX3" s="639"/>
      <c r="EBY3" s="639"/>
      <c r="EBZ3" s="639"/>
      <c r="ECA3" s="639"/>
      <c r="ECB3" s="639"/>
      <c r="ECC3" s="639"/>
      <c r="ECD3" s="639"/>
      <c r="ECE3" s="639"/>
      <c r="ECF3" s="639"/>
      <c r="ECG3" s="639"/>
      <c r="ECH3" s="639"/>
      <c r="ECI3" s="639"/>
      <c r="ECJ3" s="639"/>
      <c r="ECK3" s="639"/>
      <c r="ECL3" s="639"/>
      <c r="ECM3" s="639"/>
      <c r="ECN3" s="639"/>
      <c r="ECO3" s="639"/>
      <c r="ECP3" s="639"/>
      <c r="ECQ3" s="639"/>
      <c r="ECR3" s="639"/>
      <c r="ECS3" s="639"/>
      <c r="ECT3" s="639"/>
      <c r="ECU3" s="639"/>
      <c r="ECV3" s="639"/>
      <c r="ECW3" s="639"/>
      <c r="ECX3" s="639"/>
      <c r="ECY3" s="639"/>
      <c r="ECZ3" s="639"/>
      <c r="EDA3" s="639"/>
      <c r="EDB3" s="639"/>
      <c r="EDC3" s="639"/>
      <c r="EDD3" s="639"/>
      <c r="EDE3" s="639"/>
      <c r="EDF3" s="639"/>
      <c r="EDG3" s="639"/>
      <c r="EDH3" s="639"/>
      <c r="EDI3" s="639"/>
      <c r="EDJ3" s="639"/>
      <c r="EDK3" s="639"/>
      <c r="EDL3" s="639"/>
      <c r="EDM3" s="639"/>
      <c r="EDN3" s="639"/>
      <c r="EDO3" s="639"/>
      <c r="EDP3" s="639"/>
      <c r="EDQ3" s="639"/>
      <c r="EDR3" s="639"/>
      <c r="EDS3" s="639"/>
      <c r="EDT3" s="639"/>
      <c r="EDU3" s="639"/>
      <c r="EDV3" s="639"/>
      <c r="EDW3" s="639"/>
      <c r="EDX3" s="639"/>
      <c r="EDY3" s="639"/>
      <c r="EDZ3" s="639"/>
      <c r="EEA3" s="639"/>
      <c r="EEB3" s="639"/>
      <c r="EEC3" s="639"/>
      <c r="EED3" s="639"/>
      <c r="EEE3" s="639"/>
      <c r="EEF3" s="639"/>
      <c r="EEG3" s="639"/>
      <c r="EEH3" s="639"/>
      <c r="EEI3" s="639"/>
      <c r="EEJ3" s="639"/>
      <c r="EEK3" s="639"/>
      <c r="EEL3" s="639"/>
      <c r="EEM3" s="639"/>
      <c r="EEN3" s="639"/>
      <c r="EEO3" s="639"/>
      <c r="EEP3" s="639"/>
      <c r="EEQ3" s="639"/>
      <c r="EER3" s="639"/>
      <c r="EES3" s="639"/>
      <c r="EET3" s="639"/>
      <c r="EEU3" s="639"/>
      <c r="EEV3" s="639"/>
      <c r="EEW3" s="639"/>
      <c r="EEX3" s="639"/>
      <c r="EEY3" s="639"/>
      <c r="EEZ3" s="639"/>
      <c r="EFA3" s="639"/>
      <c r="EFB3" s="639"/>
      <c r="EFC3" s="639"/>
      <c r="EFD3" s="639"/>
      <c r="EFE3" s="639"/>
      <c r="EFF3" s="639"/>
      <c r="EFG3" s="639"/>
      <c r="EFH3" s="639"/>
      <c r="EFI3" s="639"/>
      <c r="EFJ3" s="639"/>
      <c r="EFK3" s="639"/>
      <c r="EFL3" s="639"/>
      <c r="EFM3" s="639"/>
      <c r="EFN3" s="639"/>
      <c r="EFO3" s="639"/>
      <c r="EFP3" s="639"/>
      <c r="EFQ3" s="639"/>
      <c r="EFR3" s="639"/>
      <c r="EFS3" s="639"/>
      <c r="EFT3" s="639"/>
      <c r="EFU3" s="639"/>
      <c r="EFV3" s="639"/>
      <c r="EFW3" s="639"/>
      <c r="EFX3" s="639"/>
      <c r="EFY3" s="639"/>
      <c r="EFZ3" s="639"/>
      <c r="EGA3" s="639"/>
      <c r="EGB3" s="639"/>
      <c r="EGC3" s="639"/>
      <c r="EGD3" s="639"/>
      <c r="EGE3" s="639"/>
      <c r="EGF3" s="639"/>
      <c r="EGG3" s="639"/>
      <c r="EGH3" s="639"/>
      <c r="EGI3" s="639"/>
      <c r="EGJ3" s="639"/>
      <c r="EGK3" s="639"/>
      <c r="EGL3" s="639"/>
      <c r="EGM3" s="639"/>
      <c r="EGN3" s="639"/>
      <c r="EGO3" s="639"/>
      <c r="EGP3" s="639"/>
      <c r="EGQ3" s="639"/>
      <c r="EGR3" s="639"/>
      <c r="EGS3" s="639"/>
      <c r="EGT3" s="639"/>
      <c r="EGU3" s="639"/>
      <c r="EGV3" s="639"/>
      <c r="EGW3" s="639"/>
      <c r="EGX3" s="639"/>
      <c r="EGY3" s="639"/>
      <c r="EGZ3" s="639"/>
      <c r="EHA3" s="639"/>
      <c r="EHB3" s="639"/>
      <c r="EHC3" s="639"/>
      <c r="EHD3" s="639"/>
      <c r="EHE3" s="639"/>
      <c r="EHF3" s="639"/>
      <c r="EHG3" s="639"/>
      <c r="EHH3" s="639"/>
      <c r="EHI3" s="639"/>
      <c r="EHJ3" s="639"/>
      <c r="EHK3" s="639"/>
      <c r="EHL3" s="639"/>
      <c r="EHM3" s="639"/>
      <c r="EHN3" s="639"/>
      <c r="EHO3" s="639"/>
      <c r="EHP3" s="639"/>
      <c r="EHQ3" s="639"/>
      <c r="EHR3" s="639"/>
      <c r="EHS3" s="639"/>
      <c r="EHT3" s="639"/>
      <c r="EHU3" s="639"/>
      <c r="EHV3" s="639"/>
      <c r="EHW3" s="639"/>
      <c r="EHX3" s="639"/>
      <c r="EHY3" s="639"/>
      <c r="EHZ3" s="639"/>
      <c r="EIA3" s="639"/>
      <c r="EIB3" s="639"/>
      <c r="EIC3" s="639"/>
      <c r="EID3" s="639"/>
      <c r="EIE3" s="639"/>
      <c r="EIF3" s="639"/>
      <c r="EIG3" s="639"/>
      <c r="EIH3" s="639"/>
      <c r="EII3" s="639"/>
      <c r="EIJ3" s="639"/>
      <c r="EIK3" s="639"/>
      <c r="EIL3" s="639"/>
      <c r="EIM3" s="639"/>
      <c r="EIN3" s="639"/>
      <c r="EIO3" s="639"/>
      <c r="EIP3" s="639"/>
      <c r="EIQ3" s="639"/>
      <c r="EIR3" s="639"/>
      <c r="EIS3" s="639"/>
      <c r="EIT3" s="639"/>
      <c r="EIU3" s="639"/>
      <c r="EIV3" s="639"/>
      <c r="EIW3" s="639"/>
      <c r="EIX3" s="639"/>
      <c r="EIY3" s="639"/>
      <c r="EIZ3" s="639"/>
      <c r="EJA3" s="639"/>
      <c r="EJB3" s="639"/>
      <c r="EJC3" s="639"/>
      <c r="EJD3" s="639"/>
      <c r="EJE3" s="639"/>
      <c r="EJF3" s="639"/>
      <c r="EJG3" s="639"/>
      <c r="EJH3" s="639"/>
      <c r="EJI3" s="639"/>
      <c r="EJJ3" s="639"/>
      <c r="EJK3" s="639"/>
      <c r="EJL3" s="639"/>
      <c r="EJM3" s="639"/>
      <c r="EJN3" s="639"/>
      <c r="EJO3" s="639"/>
      <c r="EJP3" s="639"/>
      <c r="EJQ3" s="639"/>
      <c r="EJR3" s="639"/>
      <c r="EJS3" s="639"/>
      <c r="EJT3" s="639"/>
      <c r="EJU3" s="639"/>
      <c r="EJV3" s="639"/>
      <c r="EJW3" s="639"/>
      <c r="EJX3" s="639"/>
      <c r="EJY3" s="639"/>
      <c r="EJZ3" s="639"/>
      <c r="EKA3" s="639"/>
      <c r="EKB3" s="639"/>
      <c r="EKC3" s="639"/>
      <c r="EKD3" s="639"/>
      <c r="EKE3" s="639"/>
      <c r="EKF3" s="639"/>
      <c r="EKG3" s="639"/>
      <c r="EKH3" s="639"/>
      <c r="EKI3" s="639"/>
      <c r="EKJ3" s="639"/>
      <c r="EKK3" s="639"/>
      <c r="EKL3" s="639"/>
      <c r="EKM3" s="639"/>
      <c r="EKN3" s="639"/>
      <c r="EKO3" s="639"/>
      <c r="EKP3" s="639"/>
      <c r="EKQ3" s="639"/>
      <c r="EKR3" s="639"/>
      <c r="EKS3" s="639"/>
      <c r="EKT3" s="639"/>
      <c r="EKU3" s="639"/>
      <c r="EKV3" s="639"/>
      <c r="EKW3" s="639"/>
      <c r="EKX3" s="639"/>
      <c r="EKY3" s="639"/>
      <c r="EKZ3" s="639"/>
      <c r="ELA3" s="639"/>
      <c r="ELB3" s="639"/>
      <c r="ELC3" s="639"/>
      <c r="ELD3" s="639"/>
      <c r="ELE3" s="639"/>
      <c r="ELF3" s="639"/>
      <c r="ELG3" s="639"/>
      <c r="ELH3" s="639"/>
      <c r="ELI3" s="639"/>
      <c r="ELJ3" s="639"/>
      <c r="ELK3" s="639"/>
      <c r="ELL3" s="639"/>
      <c r="ELM3" s="639"/>
      <c r="ELN3" s="639"/>
      <c r="ELO3" s="639"/>
      <c r="ELP3" s="639"/>
      <c r="ELQ3" s="639"/>
      <c r="ELR3" s="639"/>
      <c r="ELS3" s="639"/>
      <c r="ELT3" s="639"/>
      <c r="ELU3" s="639"/>
      <c r="ELV3" s="639"/>
      <c r="ELW3" s="639"/>
      <c r="ELX3" s="639"/>
      <c r="ELY3" s="639"/>
      <c r="ELZ3" s="639"/>
      <c r="EMA3" s="639"/>
      <c r="EMB3" s="639"/>
      <c r="EMC3" s="639"/>
      <c r="EMD3" s="639"/>
      <c r="EME3" s="639"/>
      <c r="EMF3" s="639"/>
      <c r="EMG3" s="639"/>
      <c r="EMH3" s="639"/>
      <c r="EMI3" s="639"/>
      <c r="EMJ3" s="639"/>
      <c r="EMK3" s="639"/>
      <c r="EML3" s="639"/>
      <c r="EMM3" s="639"/>
      <c r="EMN3" s="639"/>
      <c r="EMO3" s="639"/>
      <c r="EMP3" s="639"/>
      <c r="EMQ3" s="639"/>
      <c r="EMR3" s="639"/>
      <c r="EMS3" s="639"/>
      <c r="EMT3" s="639"/>
      <c r="EMU3" s="639"/>
      <c r="EMV3" s="639"/>
      <c r="EMW3" s="639"/>
      <c r="EMX3" s="639"/>
      <c r="EMY3" s="639"/>
      <c r="EMZ3" s="639"/>
      <c r="ENA3" s="639"/>
      <c r="ENB3" s="639"/>
      <c r="ENC3" s="639"/>
      <c r="END3" s="639"/>
      <c r="ENE3" s="639"/>
      <c r="ENF3" s="639"/>
      <c r="ENG3" s="639"/>
      <c r="ENH3" s="639"/>
      <c r="ENI3" s="639"/>
      <c r="ENJ3" s="639"/>
      <c r="ENK3" s="639"/>
      <c r="ENL3" s="639"/>
      <c r="ENM3" s="639"/>
      <c r="ENN3" s="639"/>
      <c r="ENO3" s="639"/>
      <c r="ENP3" s="639"/>
      <c r="ENQ3" s="639"/>
      <c r="ENR3" s="639"/>
      <c r="ENS3" s="639"/>
      <c r="ENT3" s="639"/>
      <c r="ENU3" s="639"/>
      <c r="ENV3" s="639"/>
      <c r="ENW3" s="639"/>
      <c r="ENX3" s="639"/>
      <c r="ENY3" s="639"/>
      <c r="ENZ3" s="639"/>
      <c r="EOA3" s="639"/>
      <c r="EOB3" s="639"/>
      <c r="EOC3" s="639"/>
      <c r="EOD3" s="639"/>
      <c r="EOE3" s="639"/>
      <c r="EOF3" s="639"/>
      <c r="EOG3" s="639"/>
      <c r="EOH3" s="639"/>
      <c r="EOI3" s="639"/>
      <c r="EOJ3" s="639"/>
      <c r="EOK3" s="639"/>
      <c r="EOL3" s="639"/>
      <c r="EOM3" s="639"/>
      <c r="EON3" s="639"/>
      <c r="EOO3" s="639"/>
      <c r="EOP3" s="639"/>
      <c r="EOQ3" s="639"/>
      <c r="EOR3" s="639"/>
      <c r="EOS3" s="639"/>
      <c r="EOT3" s="639"/>
      <c r="EOU3" s="639"/>
      <c r="EOV3" s="639"/>
      <c r="EOW3" s="639"/>
      <c r="EOX3" s="639"/>
      <c r="EOY3" s="639"/>
      <c r="EOZ3" s="639"/>
      <c r="EPA3" s="639"/>
      <c r="EPB3" s="639"/>
      <c r="EPC3" s="639"/>
      <c r="EPD3" s="639"/>
      <c r="EPE3" s="639"/>
      <c r="EPF3" s="639"/>
      <c r="EPG3" s="639"/>
      <c r="EPH3" s="639"/>
      <c r="EPI3" s="639"/>
      <c r="EPJ3" s="639"/>
      <c r="EPK3" s="639"/>
      <c r="EPL3" s="639"/>
      <c r="EPM3" s="639"/>
      <c r="EPN3" s="639"/>
      <c r="EPO3" s="639"/>
      <c r="EPP3" s="639"/>
      <c r="EPQ3" s="639"/>
      <c r="EPR3" s="639"/>
      <c r="EPS3" s="639"/>
      <c r="EPT3" s="639"/>
      <c r="EPU3" s="639"/>
      <c r="EPV3" s="639"/>
      <c r="EPW3" s="639"/>
      <c r="EPX3" s="639"/>
      <c r="EPY3" s="639"/>
      <c r="EPZ3" s="639"/>
      <c r="EQA3" s="639"/>
      <c r="EQB3" s="639"/>
      <c r="EQC3" s="639"/>
      <c r="EQD3" s="639"/>
      <c r="EQE3" s="639"/>
      <c r="EQF3" s="639"/>
      <c r="EQG3" s="639"/>
      <c r="EQH3" s="639"/>
      <c r="EQI3" s="639"/>
      <c r="EQJ3" s="639"/>
      <c r="EQK3" s="639"/>
      <c r="EQL3" s="639"/>
      <c r="EQM3" s="639"/>
      <c r="EQN3" s="639"/>
      <c r="EQO3" s="639"/>
      <c r="EQP3" s="639"/>
      <c r="EQQ3" s="639"/>
      <c r="EQR3" s="639"/>
      <c r="EQS3" s="639"/>
      <c r="EQT3" s="639"/>
      <c r="EQU3" s="639"/>
      <c r="EQV3" s="639"/>
      <c r="EQW3" s="639"/>
      <c r="EQX3" s="639"/>
      <c r="EQY3" s="639"/>
      <c r="EQZ3" s="639"/>
      <c r="ERA3" s="639"/>
      <c r="ERB3" s="639"/>
      <c r="ERC3" s="639"/>
      <c r="ERD3" s="639"/>
      <c r="ERE3" s="639"/>
      <c r="ERF3" s="639"/>
      <c r="ERG3" s="639"/>
      <c r="ERH3" s="639"/>
      <c r="ERI3" s="639"/>
      <c r="ERJ3" s="639"/>
      <c r="ERK3" s="639"/>
      <c r="ERL3" s="639"/>
      <c r="ERM3" s="639"/>
      <c r="ERN3" s="639"/>
      <c r="ERO3" s="639"/>
      <c r="ERP3" s="639"/>
      <c r="ERQ3" s="639"/>
      <c r="ERR3" s="639"/>
      <c r="ERS3" s="639"/>
      <c r="ERT3" s="639"/>
      <c r="ERU3" s="639"/>
      <c r="ERV3" s="639"/>
      <c r="ERW3" s="639"/>
      <c r="ERX3" s="639"/>
      <c r="ERY3" s="639"/>
      <c r="ERZ3" s="639"/>
      <c r="ESA3" s="639"/>
      <c r="ESB3" s="639"/>
      <c r="ESC3" s="639"/>
      <c r="ESD3" s="639"/>
      <c r="ESE3" s="639"/>
      <c r="ESF3" s="639"/>
      <c r="ESG3" s="639"/>
      <c r="ESH3" s="639"/>
      <c r="ESI3" s="639"/>
      <c r="ESJ3" s="639"/>
      <c r="ESK3" s="639"/>
      <c r="ESL3" s="639"/>
      <c r="ESM3" s="639"/>
      <c r="ESN3" s="639"/>
      <c r="ESO3" s="639"/>
      <c r="ESP3" s="639"/>
      <c r="ESQ3" s="639"/>
      <c r="ESR3" s="639"/>
      <c r="ESS3" s="639"/>
      <c r="EST3" s="639"/>
      <c r="ESU3" s="639"/>
      <c r="ESV3" s="639"/>
      <c r="ESW3" s="639"/>
      <c r="ESX3" s="639"/>
      <c r="ESY3" s="639"/>
      <c r="ESZ3" s="639"/>
      <c r="ETA3" s="639"/>
      <c r="ETB3" s="639"/>
      <c r="ETC3" s="639"/>
      <c r="ETD3" s="639"/>
      <c r="ETE3" s="639"/>
      <c r="ETF3" s="639"/>
      <c r="ETG3" s="639"/>
      <c r="ETH3" s="639"/>
      <c r="ETI3" s="639"/>
      <c r="ETJ3" s="639"/>
      <c r="ETK3" s="639"/>
      <c r="ETL3" s="639"/>
      <c r="ETM3" s="639"/>
      <c r="ETN3" s="639"/>
      <c r="ETO3" s="639"/>
      <c r="ETP3" s="639"/>
      <c r="ETQ3" s="639"/>
      <c r="ETR3" s="639"/>
      <c r="ETS3" s="639"/>
      <c r="ETT3" s="639"/>
      <c r="ETU3" s="639"/>
      <c r="ETV3" s="639"/>
      <c r="ETW3" s="639"/>
      <c r="ETX3" s="639"/>
      <c r="ETY3" s="639"/>
      <c r="ETZ3" s="639"/>
      <c r="EUA3" s="639"/>
      <c r="EUB3" s="639"/>
      <c r="EUC3" s="639"/>
      <c r="EUD3" s="639"/>
      <c r="EUE3" s="639"/>
      <c r="EUF3" s="639"/>
      <c r="EUG3" s="639"/>
      <c r="EUH3" s="639"/>
      <c r="EUI3" s="639"/>
      <c r="EUJ3" s="639"/>
      <c r="EUK3" s="639"/>
      <c r="EUL3" s="639"/>
      <c r="EUM3" s="639"/>
      <c r="EUN3" s="639"/>
      <c r="EUO3" s="639"/>
      <c r="EUP3" s="639"/>
      <c r="EUQ3" s="639"/>
      <c r="EUR3" s="639"/>
      <c r="EUS3" s="639"/>
      <c r="EUT3" s="639"/>
      <c r="EUU3" s="639"/>
      <c r="EUV3" s="639"/>
      <c r="EUW3" s="639"/>
      <c r="EUX3" s="639"/>
      <c r="EUY3" s="639"/>
      <c r="EUZ3" s="639"/>
      <c r="EVA3" s="639"/>
      <c r="EVB3" s="639"/>
      <c r="EVC3" s="639"/>
      <c r="EVD3" s="639"/>
      <c r="EVE3" s="639"/>
      <c r="EVF3" s="639"/>
      <c r="EVG3" s="639"/>
      <c r="EVH3" s="639"/>
      <c r="EVI3" s="639"/>
      <c r="EVJ3" s="639"/>
      <c r="EVK3" s="639"/>
      <c r="EVL3" s="639"/>
      <c r="EVM3" s="639"/>
      <c r="EVN3" s="639"/>
      <c r="EVO3" s="639"/>
      <c r="EVP3" s="639"/>
      <c r="EVQ3" s="639"/>
      <c r="EVR3" s="639"/>
      <c r="EVS3" s="639"/>
      <c r="EVT3" s="639"/>
      <c r="EVU3" s="639"/>
      <c r="EVV3" s="639"/>
      <c r="EVW3" s="639"/>
      <c r="EVX3" s="639"/>
      <c r="EVY3" s="639"/>
      <c r="EVZ3" s="639"/>
      <c r="EWA3" s="639"/>
      <c r="EWB3" s="639"/>
      <c r="EWC3" s="639"/>
      <c r="EWD3" s="639"/>
      <c r="EWE3" s="639"/>
      <c r="EWF3" s="639"/>
      <c r="EWG3" s="639"/>
      <c r="EWH3" s="639"/>
      <c r="EWI3" s="639"/>
      <c r="EWJ3" s="639"/>
      <c r="EWK3" s="639"/>
      <c r="EWL3" s="639"/>
      <c r="EWM3" s="639"/>
      <c r="EWN3" s="639"/>
      <c r="EWO3" s="639"/>
      <c r="EWP3" s="639"/>
      <c r="EWQ3" s="639"/>
      <c r="EWR3" s="639"/>
      <c r="EWS3" s="639"/>
      <c r="EWT3" s="639"/>
      <c r="EWU3" s="639"/>
      <c r="EWV3" s="639"/>
      <c r="EWW3" s="639"/>
      <c r="EWX3" s="639"/>
      <c r="EWY3" s="639"/>
      <c r="EWZ3" s="639"/>
      <c r="EXA3" s="639"/>
      <c r="EXB3" s="639"/>
      <c r="EXC3" s="639"/>
      <c r="EXD3" s="639"/>
      <c r="EXE3" s="639"/>
      <c r="EXF3" s="639"/>
      <c r="EXG3" s="639"/>
      <c r="EXH3" s="639"/>
      <c r="EXI3" s="639"/>
      <c r="EXJ3" s="639"/>
      <c r="EXK3" s="639"/>
      <c r="EXL3" s="639"/>
      <c r="EXM3" s="639"/>
      <c r="EXN3" s="639"/>
      <c r="EXO3" s="639"/>
      <c r="EXP3" s="639"/>
      <c r="EXQ3" s="639"/>
      <c r="EXR3" s="639"/>
      <c r="EXS3" s="639"/>
      <c r="EXT3" s="639"/>
      <c r="EXU3" s="639"/>
      <c r="EXV3" s="639"/>
      <c r="EXW3" s="639"/>
      <c r="EXX3" s="639"/>
      <c r="EXY3" s="639"/>
      <c r="EXZ3" s="639"/>
      <c r="EYA3" s="639"/>
      <c r="EYB3" s="639"/>
      <c r="EYC3" s="639"/>
      <c r="EYD3" s="639"/>
      <c r="EYE3" s="639"/>
      <c r="EYF3" s="639"/>
      <c r="EYG3" s="639"/>
      <c r="EYH3" s="639"/>
      <c r="EYI3" s="639"/>
      <c r="EYJ3" s="639"/>
      <c r="EYK3" s="639"/>
      <c r="EYL3" s="639"/>
      <c r="EYM3" s="639"/>
      <c r="EYN3" s="639"/>
      <c r="EYO3" s="639"/>
      <c r="EYP3" s="639"/>
      <c r="EYQ3" s="639"/>
      <c r="EYR3" s="639"/>
      <c r="EYS3" s="639"/>
      <c r="EYT3" s="639"/>
      <c r="EYU3" s="639"/>
      <c r="EYV3" s="639"/>
      <c r="EYW3" s="639"/>
      <c r="EYX3" s="639"/>
      <c r="EYY3" s="639"/>
      <c r="EYZ3" s="639"/>
      <c r="EZA3" s="639"/>
      <c r="EZB3" s="639"/>
      <c r="EZC3" s="639"/>
      <c r="EZD3" s="639"/>
      <c r="EZE3" s="639"/>
      <c r="EZF3" s="639"/>
      <c r="EZG3" s="639"/>
      <c r="EZH3" s="639"/>
      <c r="EZI3" s="639"/>
      <c r="EZJ3" s="639"/>
      <c r="EZK3" s="639"/>
      <c r="EZL3" s="639"/>
      <c r="EZM3" s="639"/>
      <c r="EZN3" s="639"/>
      <c r="EZO3" s="639"/>
      <c r="EZP3" s="639"/>
      <c r="EZQ3" s="639"/>
      <c r="EZR3" s="639"/>
      <c r="EZS3" s="639"/>
      <c r="EZT3" s="639"/>
      <c r="EZU3" s="639"/>
      <c r="EZV3" s="639"/>
      <c r="EZW3" s="639"/>
      <c r="EZX3" s="639"/>
      <c r="EZY3" s="639"/>
      <c r="EZZ3" s="639"/>
      <c r="FAA3" s="639"/>
      <c r="FAB3" s="639"/>
      <c r="FAC3" s="639"/>
      <c r="FAD3" s="639"/>
      <c r="FAE3" s="639"/>
      <c r="FAF3" s="639"/>
      <c r="FAG3" s="639"/>
      <c r="FAH3" s="639"/>
      <c r="FAI3" s="639"/>
      <c r="FAJ3" s="639"/>
      <c r="FAK3" s="639"/>
      <c r="FAL3" s="639"/>
      <c r="FAM3" s="639"/>
      <c r="FAN3" s="639"/>
      <c r="FAO3" s="639"/>
      <c r="FAP3" s="639"/>
      <c r="FAQ3" s="639"/>
      <c r="FAR3" s="639"/>
      <c r="FAS3" s="639"/>
      <c r="FAT3" s="639"/>
      <c r="FAU3" s="639"/>
      <c r="FAV3" s="639"/>
      <c r="FAW3" s="639"/>
      <c r="FAX3" s="639"/>
      <c r="FAY3" s="639"/>
      <c r="FAZ3" s="639"/>
      <c r="FBA3" s="639"/>
      <c r="FBB3" s="639"/>
      <c r="FBC3" s="639"/>
      <c r="FBD3" s="639"/>
      <c r="FBE3" s="639"/>
      <c r="FBF3" s="639"/>
      <c r="FBG3" s="639"/>
      <c r="FBH3" s="639"/>
      <c r="FBI3" s="639"/>
      <c r="FBJ3" s="639"/>
      <c r="FBK3" s="639"/>
      <c r="FBL3" s="639"/>
      <c r="FBM3" s="639"/>
      <c r="FBN3" s="639"/>
      <c r="FBO3" s="639"/>
      <c r="FBP3" s="639"/>
      <c r="FBQ3" s="639"/>
      <c r="FBR3" s="639"/>
      <c r="FBS3" s="639"/>
      <c r="FBT3" s="639"/>
      <c r="FBU3" s="639"/>
      <c r="FBV3" s="639"/>
      <c r="FBW3" s="639"/>
      <c r="FBX3" s="639"/>
      <c r="FBY3" s="639"/>
      <c r="FBZ3" s="639"/>
      <c r="FCA3" s="639"/>
      <c r="FCB3" s="639"/>
      <c r="FCC3" s="639"/>
      <c r="FCD3" s="639"/>
      <c r="FCE3" s="639"/>
      <c r="FCF3" s="639"/>
      <c r="FCG3" s="639"/>
      <c r="FCH3" s="639"/>
      <c r="FCI3" s="639"/>
      <c r="FCJ3" s="639"/>
      <c r="FCK3" s="639"/>
      <c r="FCL3" s="639"/>
      <c r="FCM3" s="639"/>
      <c r="FCN3" s="639"/>
      <c r="FCO3" s="639"/>
      <c r="FCP3" s="639"/>
      <c r="FCQ3" s="639"/>
      <c r="FCR3" s="639"/>
      <c r="FCS3" s="639"/>
      <c r="FCT3" s="639"/>
      <c r="FCU3" s="639"/>
      <c r="FCV3" s="639"/>
      <c r="FCW3" s="639"/>
      <c r="FCX3" s="639"/>
      <c r="FCY3" s="639"/>
      <c r="FCZ3" s="639"/>
      <c r="FDA3" s="639"/>
      <c r="FDB3" s="639"/>
      <c r="FDC3" s="639"/>
      <c r="FDD3" s="639"/>
      <c r="FDE3" s="639"/>
      <c r="FDF3" s="639"/>
      <c r="FDG3" s="639"/>
      <c r="FDH3" s="639"/>
      <c r="FDI3" s="639"/>
      <c r="FDJ3" s="639"/>
      <c r="FDK3" s="639"/>
      <c r="FDL3" s="639"/>
      <c r="FDM3" s="639"/>
      <c r="FDN3" s="639"/>
      <c r="FDO3" s="639"/>
      <c r="FDP3" s="639"/>
      <c r="FDQ3" s="639"/>
      <c r="FDR3" s="639"/>
      <c r="FDS3" s="639"/>
      <c r="FDT3" s="639"/>
      <c r="FDU3" s="639"/>
      <c r="FDV3" s="639"/>
      <c r="FDW3" s="639"/>
      <c r="FDX3" s="639"/>
      <c r="FDY3" s="639"/>
      <c r="FDZ3" s="639"/>
      <c r="FEA3" s="639"/>
      <c r="FEB3" s="639"/>
      <c r="FEC3" s="639"/>
      <c r="FED3" s="639"/>
      <c r="FEE3" s="639"/>
      <c r="FEF3" s="639"/>
      <c r="FEG3" s="639"/>
      <c r="FEH3" s="639"/>
      <c r="FEI3" s="639"/>
      <c r="FEJ3" s="639"/>
      <c r="FEK3" s="639"/>
      <c r="FEL3" s="639"/>
      <c r="FEM3" s="639"/>
      <c r="FEN3" s="639"/>
      <c r="FEO3" s="639"/>
      <c r="FEP3" s="639"/>
      <c r="FEQ3" s="639"/>
      <c r="FER3" s="639"/>
      <c r="FES3" s="639"/>
      <c r="FET3" s="639"/>
      <c r="FEU3" s="639"/>
      <c r="FEV3" s="639"/>
      <c r="FEW3" s="639"/>
      <c r="FEX3" s="639"/>
      <c r="FEY3" s="639"/>
      <c r="FEZ3" s="639"/>
      <c r="FFA3" s="639"/>
      <c r="FFB3" s="639"/>
      <c r="FFC3" s="639"/>
      <c r="FFD3" s="639"/>
      <c r="FFE3" s="639"/>
      <c r="FFF3" s="639"/>
      <c r="FFG3" s="639"/>
      <c r="FFH3" s="639"/>
      <c r="FFI3" s="639"/>
      <c r="FFJ3" s="639"/>
      <c r="FFK3" s="639"/>
      <c r="FFL3" s="639"/>
      <c r="FFM3" s="639"/>
      <c r="FFN3" s="639"/>
      <c r="FFO3" s="639"/>
      <c r="FFP3" s="639"/>
      <c r="FFQ3" s="639"/>
      <c r="FFR3" s="639"/>
      <c r="FFS3" s="639"/>
      <c r="FFT3" s="639"/>
      <c r="FFU3" s="639"/>
      <c r="FFV3" s="639"/>
      <c r="FFW3" s="639"/>
      <c r="FFX3" s="639"/>
      <c r="FFY3" s="639"/>
      <c r="FFZ3" s="639"/>
      <c r="FGA3" s="639"/>
      <c r="FGB3" s="639"/>
      <c r="FGC3" s="639"/>
      <c r="FGD3" s="639"/>
      <c r="FGE3" s="639"/>
      <c r="FGF3" s="639"/>
      <c r="FGG3" s="639"/>
      <c r="FGH3" s="639"/>
      <c r="FGI3" s="639"/>
      <c r="FGJ3" s="639"/>
      <c r="FGK3" s="639"/>
      <c r="FGL3" s="639"/>
      <c r="FGM3" s="639"/>
      <c r="FGN3" s="639"/>
      <c r="FGO3" s="639"/>
      <c r="FGP3" s="639"/>
      <c r="FGQ3" s="639"/>
      <c r="FGR3" s="639"/>
      <c r="FGS3" s="639"/>
      <c r="FGT3" s="639"/>
      <c r="FGU3" s="639"/>
      <c r="FGV3" s="639"/>
      <c r="FGW3" s="639"/>
      <c r="FGX3" s="639"/>
      <c r="FGY3" s="639"/>
      <c r="FGZ3" s="639"/>
      <c r="FHA3" s="639"/>
      <c r="FHB3" s="639"/>
      <c r="FHC3" s="639"/>
      <c r="FHD3" s="639"/>
      <c r="FHE3" s="639"/>
      <c r="FHF3" s="639"/>
      <c r="FHG3" s="639"/>
      <c r="FHH3" s="639"/>
      <c r="FHI3" s="639"/>
      <c r="FHJ3" s="639"/>
      <c r="FHK3" s="639"/>
      <c r="FHL3" s="639"/>
      <c r="FHM3" s="639"/>
      <c r="FHN3" s="639"/>
      <c r="FHO3" s="639"/>
      <c r="FHP3" s="639"/>
      <c r="FHQ3" s="639"/>
      <c r="FHR3" s="639"/>
      <c r="FHS3" s="639"/>
      <c r="FHT3" s="639"/>
      <c r="FHU3" s="639"/>
      <c r="FHV3" s="639"/>
      <c r="FHW3" s="639"/>
      <c r="FHX3" s="639"/>
      <c r="FHY3" s="639"/>
      <c r="FHZ3" s="639"/>
      <c r="FIA3" s="639"/>
      <c r="FIB3" s="639"/>
      <c r="FIC3" s="639"/>
      <c r="FID3" s="639"/>
      <c r="FIE3" s="639"/>
      <c r="FIF3" s="639"/>
      <c r="FIG3" s="639"/>
      <c r="FIH3" s="639"/>
      <c r="FII3" s="639"/>
      <c r="FIJ3" s="639"/>
      <c r="FIK3" s="639"/>
      <c r="FIL3" s="639"/>
      <c r="FIM3" s="639"/>
      <c r="FIN3" s="639"/>
      <c r="FIO3" s="639"/>
      <c r="FIP3" s="639"/>
      <c r="FIQ3" s="639"/>
      <c r="FIR3" s="639"/>
      <c r="FIS3" s="639"/>
      <c r="FIT3" s="639"/>
      <c r="FIU3" s="639"/>
      <c r="FIV3" s="639"/>
      <c r="FIW3" s="639"/>
      <c r="FIX3" s="639"/>
      <c r="FIY3" s="639"/>
      <c r="FIZ3" s="639"/>
      <c r="FJA3" s="639"/>
      <c r="FJB3" s="639"/>
      <c r="FJC3" s="639"/>
      <c r="FJD3" s="639"/>
      <c r="FJE3" s="639"/>
      <c r="FJF3" s="639"/>
      <c r="FJG3" s="639"/>
      <c r="FJH3" s="639"/>
      <c r="FJI3" s="639"/>
      <c r="FJJ3" s="639"/>
      <c r="FJK3" s="639"/>
      <c r="FJL3" s="639"/>
      <c r="FJM3" s="639"/>
      <c r="FJN3" s="639"/>
      <c r="FJO3" s="639"/>
      <c r="FJP3" s="639"/>
      <c r="FJQ3" s="639"/>
      <c r="FJR3" s="639"/>
      <c r="FJS3" s="639"/>
      <c r="FJT3" s="639"/>
      <c r="FJU3" s="639"/>
      <c r="FJV3" s="639"/>
      <c r="FJW3" s="639"/>
      <c r="FJX3" s="639"/>
      <c r="FJY3" s="639"/>
      <c r="FJZ3" s="639"/>
      <c r="FKA3" s="639"/>
      <c r="FKB3" s="639"/>
      <c r="FKC3" s="639"/>
      <c r="FKD3" s="639"/>
      <c r="FKE3" s="639"/>
      <c r="FKF3" s="639"/>
      <c r="FKG3" s="639"/>
      <c r="FKH3" s="639"/>
      <c r="FKI3" s="639"/>
      <c r="FKJ3" s="639"/>
      <c r="FKK3" s="639"/>
      <c r="FKL3" s="639"/>
      <c r="FKM3" s="639"/>
      <c r="FKN3" s="639"/>
      <c r="FKO3" s="639"/>
      <c r="FKP3" s="639"/>
      <c r="FKQ3" s="639"/>
      <c r="FKR3" s="639"/>
      <c r="FKS3" s="639"/>
      <c r="FKT3" s="639"/>
      <c r="FKU3" s="639"/>
      <c r="FKV3" s="639"/>
      <c r="FKW3" s="639"/>
      <c r="FKX3" s="639"/>
      <c r="FKY3" s="639"/>
      <c r="FKZ3" s="639"/>
      <c r="FLA3" s="639"/>
      <c r="FLB3" s="639"/>
      <c r="FLC3" s="639"/>
      <c r="FLD3" s="639"/>
      <c r="FLE3" s="639"/>
      <c r="FLF3" s="639"/>
      <c r="FLG3" s="639"/>
      <c r="FLH3" s="639"/>
      <c r="FLI3" s="639"/>
      <c r="FLJ3" s="639"/>
      <c r="FLK3" s="639"/>
      <c r="FLL3" s="639"/>
      <c r="FLM3" s="639"/>
      <c r="FLN3" s="639"/>
      <c r="FLO3" s="639"/>
      <c r="FLP3" s="639"/>
      <c r="FLQ3" s="639"/>
      <c r="FLR3" s="639"/>
      <c r="FLS3" s="639"/>
      <c r="FLT3" s="639"/>
      <c r="FLU3" s="639"/>
      <c r="FLV3" s="639"/>
      <c r="FLW3" s="639"/>
      <c r="FLX3" s="639"/>
      <c r="FLY3" s="639"/>
      <c r="FLZ3" s="639"/>
      <c r="FMA3" s="639"/>
      <c r="FMB3" s="639"/>
      <c r="FMC3" s="639"/>
      <c r="FMD3" s="639"/>
      <c r="FME3" s="639"/>
      <c r="FMF3" s="639"/>
      <c r="FMG3" s="639"/>
      <c r="FMH3" s="639"/>
      <c r="FMI3" s="639"/>
      <c r="FMJ3" s="639"/>
      <c r="FMK3" s="639"/>
      <c r="FML3" s="639"/>
      <c r="FMM3" s="639"/>
      <c r="FMN3" s="639"/>
      <c r="FMO3" s="639"/>
      <c r="FMP3" s="639"/>
      <c r="FMQ3" s="639"/>
      <c r="FMR3" s="639"/>
      <c r="FMS3" s="639"/>
      <c r="FMT3" s="639"/>
      <c r="FMU3" s="639"/>
      <c r="FMV3" s="639"/>
      <c r="FMW3" s="639"/>
      <c r="FMX3" s="639"/>
      <c r="FMY3" s="639"/>
      <c r="FMZ3" s="639"/>
      <c r="FNA3" s="639"/>
      <c r="FNB3" s="639"/>
      <c r="FNC3" s="639"/>
      <c r="FND3" s="639"/>
      <c r="FNE3" s="639"/>
      <c r="FNF3" s="639"/>
      <c r="FNG3" s="639"/>
      <c r="FNH3" s="639"/>
      <c r="FNI3" s="639"/>
      <c r="FNJ3" s="639"/>
      <c r="FNK3" s="639"/>
      <c r="FNL3" s="639"/>
      <c r="FNM3" s="639"/>
      <c r="FNN3" s="639"/>
      <c r="FNO3" s="639"/>
      <c r="FNP3" s="639"/>
      <c r="FNQ3" s="639"/>
      <c r="FNR3" s="639"/>
      <c r="FNS3" s="639"/>
      <c r="FNT3" s="639"/>
      <c r="FNU3" s="639"/>
      <c r="FNV3" s="639"/>
      <c r="FNW3" s="639"/>
      <c r="FNX3" s="639"/>
      <c r="FNY3" s="639"/>
      <c r="FNZ3" s="639"/>
      <c r="FOA3" s="639"/>
      <c r="FOB3" s="639"/>
      <c r="FOC3" s="639"/>
      <c r="FOD3" s="639"/>
      <c r="FOE3" s="639"/>
      <c r="FOF3" s="639"/>
      <c r="FOG3" s="639"/>
      <c r="FOH3" s="639"/>
      <c r="FOI3" s="639"/>
      <c r="FOJ3" s="639"/>
      <c r="FOK3" s="639"/>
      <c r="FOL3" s="639"/>
      <c r="FOM3" s="639"/>
      <c r="FON3" s="639"/>
      <c r="FOO3" s="639"/>
      <c r="FOP3" s="639"/>
      <c r="FOQ3" s="639"/>
      <c r="FOR3" s="639"/>
      <c r="FOS3" s="639"/>
      <c r="FOT3" s="639"/>
      <c r="FOU3" s="639"/>
      <c r="FOV3" s="639"/>
      <c r="FOW3" s="639"/>
      <c r="FOX3" s="639"/>
      <c r="FOY3" s="639"/>
      <c r="FOZ3" s="639"/>
      <c r="FPA3" s="639"/>
      <c r="FPB3" s="639"/>
      <c r="FPC3" s="639"/>
      <c r="FPD3" s="639"/>
      <c r="FPE3" s="639"/>
      <c r="FPF3" s="639"/>
      <c r="FPG3" s="639"/>
      <c r="FPH3" s="639"/>
      <c r="FPI3" s="639"/>
      <c r="FPJ3" s="639"/>
      <c r="FPK3" s="639"/>
      <c r="FPL3" s="639"/>
      <c r="FPM3" s="639"/>
      <c r="FPN3" s="639"/>
      <c r="FPO3" s="639"/>
      <c r="FPP3" s="639"/>
      <c r="FPQ3" s="639"/>
      <c r="FPR3" s="639"/>
      <c r="FPS3" s="639"/>
      <c r="FPT3" s="639"/>
      <c r="FPU3" s="639"/>
      <c r="FPV3" s="639"/>
      <c r="FPW3" s="639"/>
      <c r="FPX3" s="639"/>
      <c r="FPY3" s="639"/>
      <c r="FPZ3" s="639"/>
      <c r="FQA3" s="639"/>
      <c r="FQB3" s="639"/>
      <c r="FQC3" s="639"/>
      <c r="FQD3" s="639"/>
      <c r="FQE3" s="639"/>
      <c r="FQF3" s="639"/>
      <c r="FQG3" s="639"/>
      <c r="FQH3" s="639"/>
      <c r="FQI3" s="639"/>
      <c r="FQJ3" s="639"/>
      <c r="FQK3" s="639"/>
      <c r="FQL3" s="639"/>
      <c r="FQM3" s="639"/>
      <c r="FQN3" s="639"/>
      <c r="FQO3" s="639"/>
      <c r="FQP3" s="639"/>
      <c r="FQQ3" s="639"/>
      <c r="FQR3" s="639"/>
      <c r="FQS3" s="639"/>
      <c r="FQT3" s="639"/>
      <c r="FQU3" s="639"/>
      <c r="FQV3" s="639"/>
      <c r="FQW3" s="639"/>
      <c r="FQX3" s="639"/>
      <c r="FQY3" s="639"/>
      <c r="FQZ3" s="639"/>
      <c r="FRA3" s="639"/>
      <c r="FRB3" s="639"/>
      <c r="FRC3" s="639"/>
      <c r="FRD3" s="639"/>
      <c r="FRE3" s="639"/>
      <c r="FRF3" s="639"/>
      <c r="FRG3" s="639"/>
      <c r="FRH3" s="639"/>
      <c r="FRI3" s="639"/>
      <c r="FRJ3" s="639"/>
      <c r="FRK3" s="639"/>
      <c r="FRL3" s="639"/>
      <c r="FRM3" s="639"/>
      <c r="FRN3" s="639"/>
      <c r="FRO3" s="639"/>
      <c r="FRP3" s="639"/>
      <c r="FRQ3" s="639"/>
      <c r="FRR3" s="639"/>
      <c r="FRS3" s="639"/>
      <c r="FRT3" s="639"/>
      <c r="FRU3" s="639"/>
      <c r="FRV3" s="639"/>
      <c r="FRW3" s="639"/>
      <c r="FRX3" s="639"/>
      <c r="FRY3" s="639"/>
      <c r="FRZ3" s="639"/>
      <c r="FSA3" s="639"/>
      <c r="FSB3" s="639"/>
      <c r="FSC3" s="639"/>
      <c r="FSD3" s="639"/>
      <c r="FSE3" s="639"/>
      <c r="FSF3" s="639"/>
      <c r="FSG3" s="639"/>
      <c r="FSH3" s="639"/>
      <c r="FSI3" s="639"/>
      <c r="FSJ3" s="639"/>
      <c r="FSK3" s="639"/>
      <c r="FSL3" s="639"/>
      <c r="FSM3" s="639"/>
      <c r="FSN3" s="639"/>
      <c r="FSO3" s="639"/>
      <c r="FSP3" s="639"/>
      <c r="FSQ3" s="639"/>
      <c r="FSR3" s="639"/>
      <c r="FSS3" s="639"/>
      <c r="FST3" s="639"/>
      <c r="FSU3" s="639"/>
      <c r="FSV3" s="639"/>
      <c r="FSW3" s="639"/>
      <c r="FSX3" s="639"/>
      <c r="FSY3" s="639"/>
      <c r="FSZ3" s="639"/>
      <c r="FTA3" s="639"/>
      <c r="FTB3" s="639"/>
      <c r="FTC3" s="639"/>
      <c r="FTD3" s="639"/>
      <c r="FTE3" s="639"/>
      <c r="FTF3" s="639"/>
      <c r="FTG3" s="639"/>
      <c r="FTH3" s="639"/>
      <c r="FTI3" s="639"/>
      <c r="FTJ3" s="639"/>
      <c r="FTK3" s="639"/>
      <c r="FTL3" s="639"/>
      <c r="FTM3" s="639"/>
      <c r="FTN3" s="639"/>
      <c r="FTO3" s="639"/>
      <c r="FTP3" s="639"/>
      <c r="FTQ3" s="639"/>
      <c r="FTR3" s="639"/>
      <c r="FTS3" s="639"/>
      <c r="FTT3" s="639"/>
      <c r="FTU3" s="639"/>
      <c r="FTV3" s="639"/>
      <c r="FTW3" s="639"/>
      <c r="FTX3" s="639"/>
      <c r="FTY3" s="639"/>
      <c r="FTZ3" s="639"/>
      <c r="FUA3" s="639"/>
      <c r="FUB3" s="639"/>
      <c r="FUC3" s="639"/>
      <c r="FUD3" s="639"/>
      <c r="FUE3" s="639"/>
      <c r="FUF3" s="639"/>
      <c r="FUG3" s="639"/>
      <c r="FUH3" s="639"/>
      <c r="FUI3" s="639"/>
      <c r="FUJ3" s="639"/>
      <c r="FUK3" s="639"/>
      <c r="FUL3" s="639"/>
      <c r="FUM3" s="639"/>
      <c r="FUN3" s="639"/>
      <c r="FUO3" s="639"/>
      <c r="FUP3" s="639"/>
      <c r="FUQ3" s="639"/>
      <c r="FUR3" s="639"/>
      <c r="FUS3" s="639"/>
      <c r="FUT3" s="639"/>
      <c r="FUU3" s="639"/>
      <c r="FUV3" s="639"/>
      <c r="FUW3" s="639"/>
      <c r="FUX3" s="639"/>
      <c r="FUY3" s="639"/>
      <c r="FUZ3" s="639"/>
      <c r="FVA3" s="639"/>
      <c r="FVB3" s="639"/>
      <c r="FVC3" s="639"/>
      <c r="FVD3" s="639"/>
      <c r="FVE3" s="639"/>
      <c r="FVF3" s="639"/>
      <c r="FVG3" s="639"/>
      <c r="FVH3" s="639"/>
      <c r="FVI3" s="639"/>
      <c r="FVJ3" s="639"/>
      <c r="FVK3" s="639"/>
      <c r="FVL3" s="639"/>
      <c r="FVM3" s="639"/>
      <c r="FVN3" s="639"/>
      <c r="FVO3" s="639"/>
      <c r="FVP3" s="639"/>
      <c r="FVQ3" s="639"/>
      <c r="FVR3" s="639"/>
      <c r="FVS3" s="639"/>
      <c r="FVT3" s="639"/>
      <c r="FVU3" s="639"/>
      <c r="FVV3" s="639"/>
      <c r="FVW3" s="639"/>
      <c r="FVX3" s="639"/>
      <c r="FVY3" s="639"/>
      <c r="FVZ3" s="639"/>
      <c r="FWA3" s="639"/>
      <c r="FWB3" s="639"/>
      <c r="FWC3" s="639"/>
      <c r="FWD3" s="639"/>
      <c r="FWE3" s="639"/>
      <c r="FWF3" s="639"/>
      <c r="FWG3" s="639"/>
      <c r="FWH3" s="639"/>
      <c r="FWI3" s="639"/>
      <c r="FWJ3" s="639"/>
      <c r="FWK3" s="639"/>
      <c r="FWL3" s="639"/>
      <c r="FWM3" s="639"/>
      <c r="FWN3" s="639"/>
      <c r="FWO3" s="639"/>
      <c r="FWP3" s="639"/>
      <c r="FWQ3" s="639"/>
      <c r="FWR3" s="639"/>
      <c r="FWS3" s="639"/>
      <c r="FWT3" s="639"/>
      <c r="FWU3" s="639"/>
      <c r="FWV3" s="639"/>
      <c r="FWW3" s="639"/>
      <c r="FWX3" s="639"/>
      <c r="FWY3" s="639"/>
      <c r="FWZ3" s="639"/>
      <c r="FXA3" s="639"/>
      <c r="FXB3" s="639"/>
      <c r="FXC3" s="639"/>
      <c r="FXD3" s="639"/>
      <c r="FXE3" s="639"/>
      <c r="FXF3" s="639"/>
      <c r="FXG3" s="639"/>
      <c r="FXH3" s="639"/>
      <c r="FXI3" s="639"/>
      <c r="FXJ3" s="639"/>
      <c r="FXK3" s="639"/>
      <c r="FXL3" s="639"/>
      <c r="FXM3" s="639"/>
      <c r="FXN3" s="639"/>
      <c r="FXO3" s="639"/>
      <c r="FXP3" s="639"/>
      <c r="FXQ3" s="639"/>
      <c r="FXR3" s="639"/>
      <c r="FXS3" s="639"/>
      <c r="FXT3" s="639"/>
      <c r="FXU3" s="639"/>
      <c r="FXV3" s="639"/>
      <c r="FXW3" s="639"/>
      <c r="FXX3" s="639"/>
      <c r="FXY3" s="639"/>
      <c r="FXZ3" s="639"/>
      <c r="FYA3" s="639"/>
      <c r="FYB3" s="639"/>
      <c r="FYC3" s="639"/>
      <c r="FYD3" s="639"/>
      <c r="FYE3" s="639"/>
      <c r="FYF3" s="639"/>
      <c r="FYG3" s="639"/>
      <c r="FYH3" s="639"/>
      <c r="FYI3" s="639"/>
      <c r="FYJ3" s="639"/>
      <c r="FYK3" s="639"/>
      <c r="FYL3" s="639"/>
      <c r="FYM3" s="639"/>
      <c r="FYN3" s="639"/>
      <c r="FYO3" s="639"/>
      <c r="FYP3" s="639"/>
      <c r="FYQ3" s="639"/>
      <c r="FYR3" s="639"/>
      <c r="FYS3" s="639"/>
      <c r="FYT3" s="639"/>
      <c r="FYU3" s="639"/>
      <c r="FYV3" s="639"/>
      <c r="FYW3" s="639"/>
      <c r="FYX3" s="639"/>
      <c r="FYY3" s="639"/>
      <c r="FYZ3" s="639"/>
      <c r="FZA3" s="639"/>
      <c r="FZB3" s="639"/>
      <c r="FZC3" s="639"/>
      <c r="FZD3" s="639"/>
      <c r="FZE3" s="639"/>
      <c r="FZF3" s="639"/>
      <c r="FZG3" s="639"/>
      <c r="FZH3" s="639"/>
      <c r="FZI3" s="639"/>
      <c r="FZJ3" s="639"/>
      <c r="FZK3" s="639"/>
      <c r="FZL3" s="639"/>
      <c r="FZM3" s="639"/>
      <c r="FZN3" s="639"/>
      <c r="FZO3" s="639"/>
      <c r="FZP3" s="639"/>
      <c r="FZQ3" s="639"/>
      <c r="FZR3" s="639"/>
      <c r="FZS3" s="639"/>
      <c r="FZT3" s="639"/>
      <c r="FZU3" s="639"/>
      <c r="FZV3" s="639"/>
      <c r="FZW3" s="639"/>
      <c r="FZX3" s="639"/>
      <c r="FZY3" s="639"/>
      <c r="FZZ3" s="639"/>
      <c r="GAA3" s="639"/>
      <c r="GAB3" s="639"/>
      <c r="GAC3" s="639"/>
      <c r="GAD3" s="639"/>
      <c r="GAE3" s="639"/>
      <c r="GAF3" s="639"/>
      <c r="GAG3" s="639"/>
      <c r="GAH3" s="639"/>
      <c r="GAI3" s="639"/>
      <c r="GAJ3" s="639"/>
      <c r="GAK3" s="639"/>
      <c r="GAL3" s="639"/>
      <c r="GAM3" s="639"/>
      <c r="GAN3" s="639"/>
      <c r="GAO3" s="639"/>
      <c r="GAP3" s="639"/>
      <c r="GAQ3" s="639"/>
      <c r="GAR3" s="639"/>
      <c r="GAS3" s="639"/>
      <c r="GAT3" s="639"/>
      <c r="GAU3" s="639"/>
      <c r="GAV3" s="639"/>
      <c r="GAW3" s="639"/>
      <c r="GAX3" s="639"/>
      <c r="GAY3" s="639"/>
      <c r="GAZ3" s="639"/>
      <c r="GBA3" s="639"/>
      <c r="GBB3" s="639"/>
      <c r="GBC3" s="639"/>
      <c r="GBD3" s="639"/>
      <c r="GBE3" s="639"/>
      <c r="GBF3" s="639"/>
      <c r="GBG3" s="639"/>
      <c r="GBH3" s="639"/>
      <c r="GBI3" s="639"/>
      <c r="GBJ3" s="639"/>
      <c r="GBK3" s="639"/>
      <c r="GBL3" s="639"/>
      <c r="GBM3" s="639"/>
      <c r="GBN3" s="639"/>
      <c r="GBO3" s="639"/>
      <c r="GBP3" s="639"/>
      <c r="GBQ3" s="639"/>
      <c r="GBR3" s="639"/>
      <c r="GBS3" s="639"/>
      <c r="GBT3" s="639"/>
      <c r="GBU3" s="639"/>
      <c r="GBV3" s="639"/>
      <c r="GBW3" s="639"/>
      <c r="GBX3" s="639"/>
      <c r="GBY3" s="639"/>
      <c r="GBZ3" s="639"/>
      <c r="GCA3" s="639"/>
      <c r="GCB3" s="639"/>
      <c r="GCC3" s="639"/>
      <c r="GCD3" s="639"/>
      <c r="GCE3" s="639"/>
      <c r="GCF3" s="639"/>
      <c r="GCG3" s="639"/>
      <c r="GCH3" s="639"/>
      <c r="GCI3" s="639"/>
      <c r="GCJ3" s="639"/>
      <c r="GCK3" s="639"/>
      <c r="GCL3" s="639"/>
      <c r="GCM3" s="639"/>
      <c r="GCN3" s="639"/>
      <c r="GCO3" s="639"/>
      <c r="GCP3" s="639"/>
      <c r="GCQ3" s="639"/>
      <c r="GCR3" s="639"/>
      <c r="GCS3" s="639"/>
      <c r="GCT3" s="639"/>
      <c r="GCU3" s="639"/>
      <c r="GCV3" s="639"/>
      <c r="GCW3" s="639"/>
      <c r="GCX3" s="639"/>
      <c r="GCY3" s="639"/>
      <c r="GCZ3" s="639"/>
      <c r="GDA3" s="639"/>
      <c r="GDB3" s="639"/>
      <c r="GDC3" s="639"/>
      <c r="GDD3" s="639"/>
      <c r="GDE3" s="639"/>
      <c r="GDF3" s="639"/>
      <c r="GDG3" s="639"/>
      <c r="GDH3" s="639"/>
      <c r="GDI3" s="639"/>
      <c r="GDJ3" s="639"/>
      <c r="GDK3" s="639"/>
      <c r="GDL3" s="639"/>
      <c r="GDM3" s="639"/>
      <c r="GDN3" s="639"/>
      <c r="GDO3" s="639"/>
      <c r="GDP3" s="639"/>
      <c r="GDQ3" s="639"/>
      <c r="GDR3" s="639"/>
      <c r="GDS3" s="639"/>
      <c r="GDT3" s="639"/>
      <c r="GDU3" s="639"/>
      <c r="GDV3" s="639"/>
      <c r="GDW3" s="639"/>
      <c r="GDX3" s="639"/>
      <c r="GDY3" s="639"/>
      <c r="GDZ3" s="639"/>
      <c r="GEA3" s="639"/>
      <c r="GEB3" s="639"/>
      <c r="GEC3" s="639"/>
      <c r="GED3" s="639"/>
      <c r="GEE3" s="639"/>
      <c r="GEF3" s="639"/>
      <c r="GEG3" s="639"/>
      <c r="GEH3" s="639"/>
      <c r="GEI3" s="639"/>
      <c r="GEJ3" s="639"/>
      <c r="GEK3" s="639"/>
      <c r="GEL3" s="639"/>
      <c r="GEM3" s="639"/>
      <c r="GEN3" s="639"/>
      <c r="GEO3" s="639"/>
      <c r="GEP3" s="639"/>
      <c r="GEQ3" s="639"/>
      <c r="GER3" s="639"/>
      <c r="GES3" s="639"/>
      <c r="GET3" s="639"/>
      <c r="GEU3" s="639"/>
      <c r="GEV3" s="639"/>
      <c r="GEW3" s="639"/>
      <c r="GEX3" s="639"/>
      <c r="GEY3" s="639"/>
      <c r="GEZ3" s="639"/>
      <c r="GFA3" s="639"/>
      <c r="GFB3" s="639"/>
      <c r="GFC3" s="639"/>
      <c r="GFD3" s="639"/>
      <c r="GFE3" s="639"/>
      <c r="GFF3" s="639"/>
      <c r="GFG3" s="639"/>
      <c r="GFH3" s="639"/>
      <c r="GFI3" s="639"/>
      <c r="GFJ3" s="639"/>
      <c r="GFK3" s="639"/>
      <c r="GFL3" s="639"/>
      <c r="GFM3" s="639"/>
      <c r="GFN3" s="639"/>
      <c r="GFO3" s="639"/>
      <c r="GFP3" s="639"/>
      <c r="GFQ3" s="639"/>
      <c r="GFR3" s="639"/>
      <c r="GFS3" s="639"/>
      <c r="GFT3" s="639"/>
      <c r="GFU3" s="639"/>
      <c r="GFV3" s="639"/>
      <c r="GFW3" s="639"/>
      <c r="GFX3" s="639"/>
      <c r="GFY3" s="639"/>
      <c r="GFZ3" s="639"/>
      <c r="GGA3" s="639"/>
      <c r="GGB3" s="639"/>
      <c r="GGC3" s="639"/>
      <c r="GGD3" s="639"/>
      <c r="GGE3" s="639"/>
      <c r="GGF3" s="639"/>
      <c r="GGG3" s="639"/>
      <c r="GGH3" s="639"/>
      <c r="GGI3" s="639"/>
      <c r="GGJ3" s="639"/>
      <c r="GGK3" s="639"/>
      <c r="GGL3" s="639"/>
      <c r="GGM3" s="639"/>
      <c r="GGN3" s="639"/>
      <c r="GGO3" s="639"/>
      <c r="GGP3" s="639"/>
      <c r="GGQ3" s="639"/>
      <c r="GGR3" s="639"/>
      <c r="GGS3" s="639"/>
      <c r="GGT3" s="639"/>
      <c r="GGU3" s="639"/>
      <c r="GGV3" s="639"/>
      <c r="GGW3" s="639"/>
      <c r="GGX3" s="639"/>
      <c r="GGY3" s="639"/>
      <c r="GGZ3" s="639"/>
      <c r="GHA3" s="639"/>
      <c r="GHB3" s="639"/>
      <c r="GHC3" s="639"/>
      <c r="GHD3" s="639"/>
      <c r="GHE3" s="639"/>
      <c r="GHF3" s="639"/>
      <c r="GHG3" s="639"/>
      <c r="GHH3" s="639"/>
      <c r="GHI3" s="639"/>
      <c r="GHJ3" s="639"/>
      <c r="GHK3" s="639"/>
      <c r="GHL3" s="639"/>
      <c r="GHM3" s="639"/>
      <c r="GHN3" s="639"/>
      <c r="GHO3" s="639"/>
      <c r="GHP3" s="639"/>
      <c r="GHQ3" s="639"/>
      <c r="GHR3" s="639"/>
      <c r="GHS3" s="639"/>
      <c r="GHT3" s="639"/>
      <c r="GHU3" s="639"/>
      <c r="GHV3" s="639"/>
      <c r="GHW3" s="639"/>
      <c r="GHX3" s="639"/>
      <c r="GHY3" s="639"/>
      <c r="GHZ3" s="639"/>
      <c r="GIA3" s="639"/>
      <c r="GIB3" s="639"/>
      <c r="GIC3" s="639"/>
      <c r="GID3" s="639"/>
      <c r="GIE3" s="639"/>
      <c r="GIF3" s="639"/>
      <c r="GIG3" s="639"/>
      <c r="GIH3" s="639"/>
      <c r="GII3" s="639"/>
      <c r="GIJ3" s="639"/>
      <c r="GIK3" s="639"/>
      <c r="GIL3" s="639"/>
      <c r="GIM3" s="639"/>
      <c r="GIN3" s="639"/>
      <c r="GIO3" s="639"/>
      <c r="GIP3" s="639"/>
      <c r="GIQ3" s="639"/>
      <c r="GIR3" s="639"/>
      <c r="GIS3" s="639"/>
      <c r="GIT3" s="639"/>
      <c r="GIU3" s="639"/>
      <c r="GIV3" s="639"/>
      <c r="GIW3" s="639"/>
      <c r="GIX3" s="639"/>
      <c r="GIY3" s="639"/>
      <c r="GIZ3" s="639"/>
      <c r="GJA3" s="639"/>
      <c r="GJB3" s="639"/>
      <c r="GJC3" s="639"/>
      <c r="GJD3" s="639"/>
      <c r="GJE3" s="639"/>
      <c r="GJF3" s="639"/>
      <c r="GJG3" s="639"/>
      <c r="GJH3" s="639"/>
      <c r="GJI3" s="639"/>
      <c r="GJJ3" s="639"/>
      <c r="GJK3" s="639"/>
      <c r="GJL3" s="639"/>
      <c r="GJM3" s="639"/>
      <c r="GJN3" s="639"/>
      <c r="GJO3" s="639"/>
      <c r="GJP3" s="639"/>
      <c r="GJQ3" s="639"/>
      <c r="GJR3" s="639"/>
      <c r="GJS3" s="639"/>
      <c r="GJT3" s="639"/>
      <c r="GJU3" s="639"/>
      <c r="GJV3" s="639"/>
      <c r="GJW3" s="639"/>
      <c r="GJX3" s="639"/>
      <c r="GJY3" s="639"/>
      <c r="GJZ3" s="639"/>
      <c r="GKA3" s="639"/>
      <c r="GKB3" s="639"/>
      <c r="GKC3" s="639"/>
      <c r="GKD3" s="639"/>
      <c r="GKE3" s="639"/>
      <c r="GKF3" s="639"/>
      <c r="GKG3" s="639"/>
      <c r="GKH3" s="639"/>
      <c r="GKI3" s="639"/>
      <c r="GKJ3" s="639"/>
      <c r="GKK3" s="639"/>
      <c r="GKL3" s="639"/>
      <c r="GKM3" s="639"/>
      <c r="GKN3" s="639"/>
      <c r="GKO3" s="639"/>
      <c r="GKP3" s="639"/>
      <c r="GKQ3" s="639"/>
      <c r="GKR3" s="639"/>
      <c r="GKS3" s="639"/>
      <c r="GKT3" s="639"/>
      <c r="GKU3" s="639"/>
      <c r="GKV3" s="639"/>
      <c r="GKW3" s="639"/>
      <c r="GKX3" s="639"/>
      <c r="GKY3" s="639"/>
      <c r="GKZ3" s="639"/>
      <c r="GLA3" s="639"/>
      <c r="GLB3" s="639"/>
      <c r="GLC3" s="639"/>
      <c r="GLD3" s="639"/>
      <c r="GLE3" s="639"/>
      <c r="GLF3" s="639"/>
      <c r="GLG3" s="639"/>
      <c r="GLH3" s="639"/>
      <c r="GLI3" s="639"/>
      <c r="GLJ3" s="639"/>
      <c r="GLK3" s="639"/>
      <c r="GLL3" s="639"/>
      <c r="GLM3" s="639"/>
      <c r="GLN3" s="639"/>
      <c r="GLO3" s="639"/>
      <c r="GLP3" s="639"/>
      <c r="GLQ3" s="639"/>
      <c r="GLR3" s="639"/>
      <c r="GLS3" s="639"/>
      <c r="GLT3" s="639"/>
      <c r="GLU3" s="639"/>
      <c r="GLV3" s="639"/>
      <c r="GLW3" s="639"/>
      <c r="GLX3" s="639"/>
      <c r="GLY3" s="639"/>
      <c r="GLZ3" s="639"/>
      <c r="GMA3" s="639"/>
      <c r="GMB3" s="639"/>
      <c r="GMC3" s="639"/>
      <c r="GMD3" s="639"/>
      <c r="GME3" s="639"/>
      <c r="GMF3" s="639"/>
      <c r="GMG3" s="639"/>
      <c r="GMH3" s="639"/>
      <c r="GMI3" s="639"/>
      <c r="GMJ3" s="639"/>
      <c r="GMK3" s="639"/>
      <c r="GML3" s="639"/>
      <c r="GMM3" s="639"/>
      <c r="GMN3" s="639"/>
      <c r="GMO3" s="639"/>
      <c r="GMP3" s="639"/>
      <c r="GMQ3" s="639"/>
      <c r="GMR3" s="639"/>
      <c r="GMS3" s="639"/>
      <c r="GMT3" s="639"/>
      <c r="GMU3" s="639"/>
      <c r="GMV3" s="639"/>
      <c r="GMW3" s="639"/>
      <c r="GMX3" s="639"/>
      <c r="GMY3" s="639"/>
      <c r="GMZ3" s="639"/>
      <c r="GNA3" s="639"/>
      <c r="GNB3" s="639"/>
      <c r="GNC3" s="639"/>
      <c r="GND3" s="639"/>
      <c r="GNE3" s="639"/>
      <c r="GNF3" s="639"/>
      <c r="GNG3" s="639"/>
      <c r="GNH3" s="639"/>
      <c r="GNI3" s="639"/>
      <c r="GNJ3" s="639"/>
      <c r="GNK3" s="639"/>
      <c r="GNL3" s="639"/>
      <c r="GNM3" s="639"/>
      <c r="GNN3" s="639"/>
      <c r="GNO3" s="639"/>
      <c r="GNP3" s="639"/>
      <c r="GNQ3" s="639"/>
      <c r="GNR3" s="639"/>
      <c r="GNS3" s="639"/>
      <c r="GNT3" s="639"/>
      <c r="GNU3" s="639"/>
      <c r="GNV3" s="639"/>
      <c r="GNW3" s="639"/>
      <c r="GNX3" s="639"/>
      <c r="GNY3" s="639"/>
      <c r="GNZ3" s="639"/>
      <c r="GOA3" s="639"/>
      <c r="GOB3" s="639"/>
      <c r="GOC3" s="639"/>
      <c r="GOD3" s="639"/>
      <c r="GOE3" s="639"/>
      <c r="GOF3" s="639"/>
      <c r="GOG3" s="639"/>
      <c r="GOH3" s="639"/>
      <c r="GOI3" s="639"/>
      <c r="GOJ3" s="639"/>
      <c r="GOK3" s="639"/>
      <c r="GOL3" s="639"/>
      <c r="GOM3" s="639"/>
      <c r="GON3" s="639"/>
      <c r="GOO3" s="639"/>
      <c r="GOP3" s="639"/>
      <c r="GOQ3" s="639"/>
      <c r="GOR3" s="639"/>
      <c r="GOS3" s="639"/>
      <c r="GOT3" s="639"/>
      <c r="GOU3" s="639"/>
      <c r="GOV3" s="639"/>
      <c r="GOW3" s="639"/>
      <c r="GOX3" s="639"/>
      <c r="GOY3" s="639"/>
      <c r="GOZ3" s="639"/>
      <c r="GPA3" s="639"/>
      <c r="GPB3" s="639"/>
      <c r="GPC3" s="639"/>
      <c r="GPD3" s="639"/>
      <c r="GPE3" s="639"/>
      <c r="GPF3" s="639"/>
      <c r="GPG3" s="639"/>
      <c r="GPH3" s="639"/>
      <c r="GPI3" s="639"/>
      <c r="GPJ3" s="639"/>
      <c r="GPK3" s="639"/>
      <c r="GPL3" s="639"/>
      <c r="GPM3" s="639"/>
      <c r="GPN3" s="639"/>
      <c r="GPO3" s="639"/>
      <c r="GPP3" s="639"/>
      <c r="GPQ3" s="639"/>
      <c r="GPR3" s="639"/>
      <c r="GPS3" s="639"/>
      <c r="GPT3" s="639"/>
      <c r="GPU3" s="639"/>
      <c r="GPV3" s="639"/>
      <c r="GPW3" s="639"/>
      <c r="GPX3" s="639"/>
      <c r="GPY3" s="639"/>
      <c r="GPZ3" s="639"/>
      <c r="GQA3" s="639"/>
      <c r="GQB3" s="639"/>
      <c r="GQC3" s="639"/>
      <c r="GQD3" s="639"/>
      <c r="GQE3" s="639"/>
      <c r="GQF3" s="639"/>
      <c r="GQG3" s="639"/>
      <c r="GQH3" s="639"/>
      <c r="GQI3" s="639"/>
      <c r="GQJ3" s="639"/>
      <c r="GQK3" s="639"/>
      <c r="GQL3" s="639"/>
      <c r="GQM3" s="639"/>
      <c r="GQN3" s="639"/>
      <c r="GQO3" s="639"/>
      <c r="GQP3" s="639"/>
      <c r="GQQ3" s="639"/>
      <c r="GQR3" s="639"/>
      <c r="GQS3" s="639"/>
      <c r="GQT3" s="639"/>
      <c r="GQU3" s="639"/>
      <c r="GQV3" s="639"/>
      <c r="GQW3" s="639"/>
      <c r="GQX3" s="639"/>
      <c r="GQY3" s="639"/>
      <c r="GQZ3" s="639"/>
      <c r="GRA3" s="639"/>
      <c r="GRB3" s="639"/>
      <c r="GRC3" s="639"/>
      <c r="GRD3" s="639"/>
      <c r="GRE3" s="639"/>
      <c r="GRF3" s="639"/>
      <c r="GRG3" s="639"/>
      <c r="GRH3" s="639"/>
      <c r="GRI3" s="639"/>
      <c r="GRJ3" s="639"/>
      <c r="GRK3" s="639"/>
      <c r="GRL3" s="639"/>
      <c r="GRM3" s="639"/>
      <c r="GRN3" s="639"/>
      <c r="GRO3" s="639"/>
      <c r="GRP3" s="639"/>
      <c r="GRQ3" s="639"/>
      <c r="GRR3" s="639"/>
      <c r="GRS3" s="639"/>
      <c r="GRT3" s="639"/>
      <c r="GRU3" s="639"/>
      <c r="GRV3" s="639"/>
      <c r="GRW3" s="639"/>
      <c r="GRX3" s="639"/>
      <c r="GRY3" s="639"/>
      <c r="GRZ3" s="639"/>
      <c r="GSA3" s="639"/>
      <c r="GSB3" s="639"/>
      <c r="GSC3" s="639"/>
      <c r="GSD3" s="639"/>
      <c r="GSE3" s="639"/>
      <c r="GSF3" s="639"/>
      <c r="GSG3" s="639"/>
      <c r="GSH3" s="639"/>
      <c r="GSI3" s="639"/>
      <c r="GSJ3" s="639"/>
      <c r="GSK3" s="639"/>
      <c r="GSL3" s="639"/>
      <c r="GSM3" s="639"/>
      <c r="GSN3" s="639"/>
      <c r="GSO3" s="639"/>
      <c r="GSP3" s="639"/>
      <c r="GSQ3" s="639"/>
      <c r="GSR3" s="639"/>
      <c r="GSS3" s="639"/>
      <c r="GST3" s="639"/>
      <c r="GSU3" s="639"/>
      <c r="GSV3" s="639"/>
      <c r="GSW3" s="639"/>
      <c r="GSX3" s="639"/>
      <c r="GSY3" s="639"/>
      <c r="GSZ3" s="639"/>
      <c r="GTA3" s="639"/>
      <c r="GTB3" s="639"/>
      <c r="GTC3" s="639"/>
      <c r="GTD3" s="639"/>
      <c r="GTE3" s="639"/>
      <c r="GTF3" s="639"/>
      <c r="GTG3" s="639"/>
      <c r="GTH3" s="639"/>
      <c r="GTI3" s="639"/>
      <c r="GTJ3" s="639"/>
      <c r="GTK3" s="639"/>
      <c r="GTL3" s="639"/>
      <c r="GTM3" s="639"/>
      <c r="GTN3" s="639"/>
      <c r="GTO3" s="639"/>
      <c r="GTP3" s="639"/>
      <c r="GTQ3" s="639"/>
      <c r="GTR3" s="639"/>
      <c r="GTS3" s="639"/>
      <c r="GTT3" s="639"/>
      <c r="GTU3" s="639"/>
      <c r="GTV3" s="639"/>
      <c r="GTW3" s="639"/>
      <c r="GTX3" s="639"/>
      <c r="GTY3" s="639"/>
      <c r="GTZ3" s="639"/>
      <c r="GUA3" s="639"/>
      <c r="GUB3" s="639"/>
      <c r="GUC3" s="639"/>
      <c r="GUD3" s="639"/>
      <c r="GUE3" s="639"/>
      <c r="GUF3" s="639"/>
      <c r="GUG3" s="639"/>
      <c r="GUH3" s="639"/>
      <c r="GUI3" s="639"/>
      <c r="GUJ3" s="639"/>
      <c r="GUK3" s="639"/>
      <c r="GUL3" s="639"/>
      <c r="GUM3" s="639"/>
      <c r="GUN3" s="639"/>
      <c r="GUO3" s="639"/>
      <c r="GUP3" s="639"/>
      <c r="GUQ3" s="639"/>
      <c r="GUR3" s="639"/>
      <c r="GUS3" s="639"/>
      <c r="GUT3" s="639"/>
      <c r="GUU3" s="639"/>
      <c r="GUV3" s="639"/>
      <c r="GUW3" s="639"/>
      <c r="GUX3" s="639"/>
      <c r="GUY3" s="639"/>
      <c r="GUZ3" s="639"/>
      <c r="GVA3" s="639"/>
      <c r="GVB3" s="639"/>
      <c r="GVC3" s="639"/>
      <c r="GVD3" s="639"/>
      <c r="GVE3" s="639"/>
      <c r="GVF3" s="639"/>
      <c r="GVG3" s="639"/>
      <c r="GVH3" s="639"/>
      <c r="GVI3" s="639"/>
      <c r="GVJ3" s="639"/>
      <c r="GVK3" s="639"/>
      <c r="GVL3" s="639"/>
      <c r="GVM3" s="639"/>
      <c r="GVN3" s="639"/>
      <c r="GVO3" s="639"/>
      <c r="GVP3" s="639"/>
      <c r="GVQ3" s="639"/>
      <c r="GVR3" s="639"/>
      <c r="GVS3" s="639"/>
      <c r="GVT3" s="639"/>
      <c r="GVU3" s="639"/>
      <c r="GVV3" s="639"/>
      <c r="GVW3" s="639"/>
      <c r="GVX3" s="639"/>
      <c r="GVY3" s="639"/>
      <c r="GVZ3" s="639"/>
      <c r="GWA3" s="639"/>
      <c r="GWB3" s="639"/>
      <c r="GWC3" s="639"/>
      <c r="GWD3" s="639"/>
      <c r="GWE3" s="639"/>
      <c r="GWF3" s="639"/>
      <c r="GWG3" s="639"/>
      <c r="GWH3" s="639"/>
      <c r="GWI3" s="639"/>
      <c r="GWJ3" s="639"/>
      <c r="GWK3" s="639"/>
      <c r="GWL3" s="639"/>
      <c r="GWM3" s="639"/>
      <c r="GWN3" s="639"/>
      <c r="GWO3" s="639"/>
      <c r="GWP3" s="639"/>
      <c r="GWQ3" s="639"/>
      <c r="GWR3" s="639"/>
      <c r="GWS3" s="639"/>
      <c r="GWT3" s="639"/>
      <c r="GWU3" s="639"/>
      <c r="GWV3" s="639"/>
      <c r="GWW3" s="639"/>
      <c r="GWX3" s="639"/>
      <c r="GWY3" s="639"/>
      <c r="GWZ3" s="639"/>
      <c r="GXA3" s="639"/>
      <c r="GXB3" s="639"/>
      <c r="GXC3" s="639"/>
      <c r="GXD3" s="639"/>
      <c r="GXE3" s="639"/>
      <c r="GXF3" s="639"/>
      <c r="GXG3" s="639"/>
      <c r="GXH3" s="639"/>
      <c r="GXI3" s="639"/>
      <c r="GXJ3" s="639"/>
      <c r="GXK3" s="639"/>
      <c r="GXL3" s="639"/>
      <c r="GXM3" s="639"/>
      <c r="GXN3" s="639"/>
      <c r="GXO3" s="639"/>
      <c r="GXP3" s="639"/>
      <c r="GXQ3" s="639"/>
      <c r="GXR3" s="639"/>
      <c r="GXS3" s="639"/>
      <c r="GXT3" s="639"/>
      <c r="GXU3" s="639"/>
      <c r="GXV3" s="639"/>
      <c r="GXW3" s="639"/>
      <c r="GXX3" s="639"/>
      <c r="GXY3" s="639"/>
      <c r="GXZ3" s="639"/>
      <c r="GYA3" s="639"/>
      <c r="GYB3" s="639"/>
      <c r="GYC3" s="639"/>
      <c r="GYD3" s="639"/>
      <c r="GYE3" s="639"/>
      <c r="GYF3" s="639"/>
      <c r="GYG3" s="639"/>
      <c r="GYH3" s="639"/>
      <c r="GYI3" s="639"/>
      <c r="GYJ3" s="639"/>
      <c r="GYK3" s="639"/>
      <c r="GYL3" s="639"/>
      <c r="GYM3" s="639"/>
      <c r="GYN3" s="639"/>
      <c r="GYO3" s="639"/>
      <c r="GYP3" s="639"/>
      <c r="GYQ3" s="639"/>
      <c r="GYR3" s="639"/>
      <c r="GYS3" s="639"/>
      <c r="GYT3" s="639"/>
      <c r="GYU3" s="639"/>
      <c r="GYV3" s="639"/>
      <c r="GYW3" s="639"/>
      <c r="GYX3" s="639"/>
      <c r="GYY3" s="639"/>
      <c r="GYZ3" s="639"/>
      <c r="GZA3" s="639"/>
      <c r="GZB3" s="639"/>
      <c r="GZC3" s="639"/>
      <c r="GZD3" s="639"/>
      <c r="GZE3" s="639"/>
      <c r="GZF3" s="639"/>
      <c r="GZG3" s="639"/>
      <c r="GZH3" s="639"/>
      <c r="GZI3" s="639"/>
      <c r="GZJ3" s="639"/>
      <c r="GZK3" s="639"/>
      <c r="GZL3" s="639"/>
      <c r="GZM3" s="639"/>
      <c r="GZN3" s="639"/>
      <c r="GZO3" s="639"/>
      <c r="GZP3" s="639"/>
      <c r="GZQ3" s="639"/>
      <c r="GZR3" s="639"/>
      <c r="GZS3" s="639"/>
      <c r="GZT3" s="639"/>
      <c r="GZU3" s="639"/>
      <c r="GZV3" s="639"/>
      <c r="GZW3" s="639"/>
      <c r="GZX3" s="639"/>
      <c r="GZY3" s="639"/>
      <c r="GZZ3" s="639"/>
      <c r="HAA3" s="639"/>
      <c r="HAB3" s="639"/>
      <c r="HAC3" s="639"/>
      <c r="HAD3" s="639"/>
      <c r="HAE3" s="639"/>
      <c r="HAF3" s="639"/>
      <c r="HAG3" s="639"/>
      <c r="HAH3" s="639"/>
      <c r="HAI3" s="639"/>
      <c r="HAJ3" s="639"/>
      <c r="HAK3" s="639"/>
      <c r="HAL3" s="639"/>
      <c r="HAM3" s="639"/>
      <c r="HAN3" s="639"/>
      <c r="HAO3" s="639"/>
      <c r="HAP3" s="639"/>
      <c r="HAQ3" s="639"/>
      <c r="HAR3" s="639"/>
      <c r="HAS3" s="639"/>
      <c r="HAT3" s="639"/>
      <c r="HAU3" s="639"/>
      <c r="HAV3" s="639"/>
      <c r="HAW3" s="639"/>
      <c r="HAX3" s="639"/>
      <c r="HAY3" s="639"/>
      <c r="HAZ3" s="639"/>
      <c r="HBA3" s="639"/>
      <c r="HBB3" s="639"/>
      <c r="HBC3" s="639"/>
      <c r="HBD3" s="639"/>
      <c r="HBE3" s="639"/>
      <c r="HBF3" s="639"/>
      <c r="HBG3" s="639"/>
      <c r="HBH3" s="639"/>
      <c r="HBI3" s="639"/>
      <c r="HBJ3" s="639"/>
      <c r="HBK3" s="639"/>
      <c r="HBL3" s="639"/>
      <c r="HBM3" s="639"/>
      <c r="HBN3" s="639"/>
      <c r="HBO3" s="639"/>
      <c r="HBP3" s="639"/>
      <c r="HBQ3" s="639"/>
      <c r="HBR3" s="639"/>
      <c r="HBS3" s="639"/>
      <c r="HBT3" s="639"/>
      <c r="HBU3" s="639"/>
      <c r="HBV3" s="639"/>
      <c r="HBW3" s="639"/>
      <c r="HBX3" s="639"/>
      <c r="HBY3" s="639"/>
      <c r="HBZ3" s="639"/>
      <c r="HCA3" s="639"/>
      <c r="HCB3" s="639"/>
      <c r="HCC3" s="639"/>
      <c r="HCD3" s="639"/>
      <c r="HCE3" s="639"/>
      <c r="HCF3" s="639"/>
      <c r="HCG3" s="639"/>
      <c r="HCH3" s="639"/>
      <c r="HCI3" s="639"/>
      <c r="HCJ3" s="639"/>
      <c r="HCK3" s="639"/>
      <c r="HCL3" s="639"/>
      <c r="HCM3" s="639"/>
      <c r="HCN3" s="639"/>
      <c r="HCO3" s="639"/>
      <c r="HCP3" s="639"/>
      <c r="HCQ3" s="639"/>
      <c r="HCR3" s="639"/>
      <c r="HCS3" s="639"/>
      <c r="HCT3" s="639"/>
      <c r="HCU3" s="639"/>
      <c r="HCV3" s="639"/>
      <c r="HCW3" s="639"/>
      <c r="HCX3" s="639"/>
      <c r="HCY3" s="639"/>
      <c r="HCZ3" s="639"/>
      <c r="HDA3" s="639"/>
      <c r="HDB3" s="639"/>
      <c r="HDC3" s="639"/>
      <c r="HDD3" s="639"/>
      <c r="HDE3" s="639"/>
      <c r="HDF3" s="639"/>
      <c r="HDG3" s="639"/>
      <c r="HDH3" s="639"/>
      <c r="HDI3" s="639"/>
      <c r="HDJ3" s="639"/>
      <c r="HDK3" s="639"/>
      <c r="HDL3" s="639"/>
      <c r="HDM3" s="639"/>
      <c r="HDN3" s="639"/>
      <c r="HDO3" s="639"/>
      <c r="HDP3" s="639"/>
      <c r="HDQ3" s="639"/>
      <c r="HDR3" s="639"/>
      <c r="HDS3" s="639"/>
      <c r="HDT3" s="639"/>
      <c r="HDU3" s="639"/>
      <c r="HDV3" s="639"/>
      <c r="HDW3" s="639"/>
      <c r="HDX3" s="639"/>
      <c r="HDY3" s="639"/>
      <c r="HDZ3" s="639"/>
      <c r="HEA3" s="639"/>
      <c r="HEB3" s="639"/>
      <c r="HEC3" s="639"/>
      <c r="HED3" s="639"/>
      <c r="HEE3" s="639"/>
      <c r="HEF3" s="639"/>
      <c r="HEG3" s="639"/>
      <c r="HEH3" s="639"/>
      <c r="HEI3" s="639"/>
      <c r="HEJ3" s="639"/>
      <c r="HEK3" s="639"/>
      <c r="HEL3" s="639"/>
      <c r="HEM3" s="639"/>
      <c r="HEN3" s="639"/>
      <c r="HEO3" s="639"/>
      <c r="HEP3" s="639"/>
      <c r="HEQ3" s="639"/>
      <c r="HER3" s="639"/>
      <c r="HES3" s="639"/>
      <c r="HET3" s="639"/>
      <c r="HEU3" s="639"/>
      <c r="HEV3" s="639"/>
      <c r="HEW3" s="639"/>
      <c r="HEX3" s="639"/>
      <c r="HEY3" s="639"/>
      <c r="HEZ3" s="639"/>
      <c r="HFA3" s="639"/>
      <c r="HFB3" s="639"/>
      <c r="HFC3" s="639"/>
      <c r="HFD3" s="639"/>
      <c r="HFE3" s="639"/>
      <c r="HFF3" s="639"/>
      <c r="HFG3" s="639"/>
      <c r="HFH3" s="639"/>
      <c r="HFI3" s="639"/>
      <c r="HFJ3" s="639"/>
      <c r="HFK3" s="639"/>
      <c r="HFL3" s="639"/>
      <c r="HFM3" s="639"/>
      <c r="HFN3" s="639"/>
      <c r="HFO3" s="639"/>
      <c r="HFP3" s="639"/>
      <c r="HFQ3" s="639"/>
      <c r="HFR3" s="639"/>
      <c r="HFS3" s="639"/>
      <c r="HFT3" s="639"/>
      <c r="HFU3" s="639"/>
      <c r="HFV3" s="639"/>
      <c r="HFW3" s="639"/>
      <c r="HFX3" s="639"/>
      <c r="HFY3" s="639"/>
      <c r="HFZ3" s="639"/>
      <c r="HGA3" s="639"/>
      <c r="HGB3" s="639"/>
      <c r="HGC3" s="639"/>
      <c r="HGD3" s="639"/>
      <c r="HGE3" s="639"/>
      <c r="HGF3" s="639"/>
      <c r="HGG3" s="639"/>
      <c r="HGH3" s="639"/>
      <c r="HGI3" s="639"/>
      <c r="HGJ3" s="639"/>
      <c r="HGK3" s="639"/>
      <c r="HGL3" s="639"/>
      <c r="HGM3" s="639"/>
      <c r="HGN3" s="639"/>
      <c r="HGO3" s="639"/>
      <c r="HGP3" s="639"/>
      <c r="HGQ3" s="639"/>
      <c r="HGR3" s="639"/>
      <c r="HGS3" s="639"/>
      <c r="HGT3" s="639"/>
      <c r="HGU3" s="639"/>
      <c r="HGV3" s="639"/>
      <c r="HGW3" s="639"/>
      <c r="HGX3" s="639"/>
      <c r="HGY3" s="639"/>
      <c r="HGZ3" s="639"/>
      <c r="HHA3" s="639"/>
      <c r="HHB3" s="639"/>
      <c r="HHC3" s="639"/>
      <c r="HHD3" s="639"/>
      <c r="HHE3" s="639"/>
      <c r="HHF3" s="639"/>
      <c r="HHG3" s="639"/>
      <c r="HHH3" s="639"/>
      <c r="HHI3" s="639"/>
      <c r="HHJ3" s="639"/>
      <c r="HHK3" s="639"/>
      <c r="HHL3" s="639"/>
      <c r="HHM3" s="639"/>
      <c r="HHN3" s="639"/>
      <c r="HHO3" s="639"/>
      <c r="HHP3" s="639"/>
      <c r="HHQ3" s="639"/>
      <c r="HHR3" s="639"/>
      <c r="HHS3" s="639"/>
      <c r="HHT3" s="639"/>
      <c r="HHU3" s="639"/>
      <c r="HHV3" s="639"/>
      <c r="HHW3" s="639"/>
      <c r="HHX3" s="639"/>
      <c r="HHY3" s="639"/>
      <c r="HHZ3" s="639"/>
      <c r="HIA3" s="639"/>
      <c r="HIB3" s="639"/>
      <c r="HIC3" s="639"/>
      <c r="HID3" s="639"/>
      <c r="HIE3" s="639"/>
      <c r="HIF3" s="639"/>
      <c r="HIG3" s="639"/>
      <c r="HIH3" s="639"/>
      <c r="HII3" s="639"/>
      <c r="HIJ3" s="639"/>
      <c r="HIK3" s="639"/>
      <c r="HIL3" s="639"/>
      <c r="HIM3" s="639"/>
      <c r="HIN3" s="639"/>
      <c r="HIO3" s="639"/>
      <c r="HIP3" s="639"/>
      <c r="HIQ3" s="639"/>
      <c r="HIR3" s="639"/>
      <c r="HIS3" s="639"/>
      <c r="HIT3" s="639"/>
      <c r="HIU3" s="639"/>
      <c r="HIV3" s="639"/>
      <c r="HIW3" s="639"/>
      <c r="HIX3" s="639"/>
      <c r="HIY3" s="639"/>
      <c r="HIZ3" s="639"/>
      <c r="HJA3" s="639"/>
      <c r="HJB3" s="639"/>
      <c r="HJC3" s="639"/>
      <c r="HJD3" s="639"/>
      <c r="HJE3" s="639"/>
      <c r="HJF3" s="639"/>
      <c r="HJG3" s="639"/>
      <c r="HJH3" s="639"/>
      <c r="HJI3" s="639"/>
      <c r="HJJ3" s="639"/>
      <c r="HJK3" s="639"/>
      <c r="HJL3" s="639"/>
      <c r="HJM3" s="639"/>
      <c r="HJN3" s="639"/>
      <c r="HJO3" s="639"/>
      <c r="HJP3" s="639"/>
      <c r="HJQ3" s="639"/>
      <c r="HJR3" s="639"/>
      <c r="HJS3" s="639"/>
      <c r="HJT3" s="639"/>
      <c r="HJU3" s="639"/>
      <c r="HJV3" s="639"/>
      <c r="HJW3" s="639"/>
      <c r="HJX3" s="639"/>
      <c r="HJY3" s="639"/>
      <c r="HJZ3" s="639"/>
      <c r="HKA3" s="639"/>
      <c r="HKB3" s="639"/>
      <c r="HKC3" s="639"/>
      <c r="HKD3" s="639"/>
      <c r="HKE3" s="639"/>
      <c r="HKF3" s="639"/>
      <c r="HKG3" s="639"/>
      <c r="HKH3" s="639"/>
      <c r="HKI3" s="639"/>
      <c r="HKJ3" s="639"/>
      <c r="HKK3" s="639"/>
      <c r="HKL3" s="639"/>
      <c r="HKM3" s="639"/>
      <c r="HKN3" s="639"/>
      <c r="HKO3" s="639"/>
      <c r="HKP3" s="639"/>
      <c r="HKQ3" s="639"/>
      <c r="HKR3" s="639"/>
      <c r="HKS3" s="639"/>
      <c r="HKT3" s="639"/>
      <c r="HKU3" s="639"/>
      <c r="HKV3" s="639"/>
      <c r="HKW3" s="639"/>
      <c r="HKX3" s="639"/>
      <c r="HKY3" s="639"/>
      <c r="HKZ3" s="639"/>
      <c r="HLA3" s="639"/>
      <c r="HLB3" s="639"/>
      <c r="HLC3" s="639"/>
      <c r="HLD3" s="639"/>
      <c r="HLE3" s="639"/>
      <c r="HLF3" s="639"/>
      <c r="HLG3" s="639"/>
      <c r="HLH3" s="639"/>
      <c r="HLI3" s="639"/>
      <c r="HLJ3" s="639"/>
      <c r="HLK3" s="639"/>
      <c r="HLL3" s="639"/>
      <c r="HLM3" s="639"/>
      <c r="HLN3" s="639"/>
      <c r="HLO3" s="639"/>
      <c r="HLP3" s="639"/>
      <c r="HLQ3" s="639"/>
      <c r="HLR3" s="639"/>
      <c r="HLS3" s="639"/>
      <c r="HLT3" s="639"/>
      <c r="HLU3" s="639"/>
      <c r="HLV3" s="639"/>
      <c r="HLW3" s="639"/>
      <c r="HLX3" s="639"/>
      <c r="HLY3" s="639"/>
      <c r="HLZ3" s="639"/>
      <c r="HMA3" s="639"/>
      <c r="HMB3" s="639"/>
      <c r="HMC3" s="639"/>
      <c r="HMD3" s="639"/>
      <c r="HME3" s="639"/>
      <c r="HMF3" s="639"/>
      <c r="HMG3" s="639"/>
      <c r="HMH3" s="639"/>
      <c r="HMI3" s="639"/>
      <c r="HMJ3" s="639"/>
      <c r="HMK3" s="639"/>
      <c r="HML3" s="639"/>
      <c r="HMM3" s="639"/>
      <c r="HMN3" s="639"/>
      <c r="HMO3" s="639"/>
      <c r="HMP3" s="639"/>
      <c r="HMQ3" s="639"/>
      <c r="HMR3" s="639"/>
      <c r="HMS3" s="639"/>
      <c r="HMT3" s="639"/>
      <c r="HMU3" s="639"/>
      <c r="HMV3" s="639"/>
      <c r="HMW3" s="639"/>
      <c r="HMX3" s="639"/>
      <c r="HMY3" s="639"/>
      <c r="HMZ3" s="639"/>
      <c r="HNA3" s="639"/>
      <c r="HNB3" s="639"/>
      <c r="HNC3" s="639"/>
      <c r="HND3" s="639"/>
      <c r="HNE3" s="639"/>
      <c r="HNF3" s="639"/>
      <c r="HNG3" s="639"/>
      <c r="HNH3" s="639"/>
      <c r="HNI3" s="639"/>
      <c r="HNJ3" s="639"/>
      <c r="HNK3" s="639"/>
      <c r="HNL3" s="639"/>
      <c r="HNM3" s="639"/>
      <c r="HNN3" s="639"/>
      <c r="HNO3" s="639"/>
      <c r="HNP3" s="639"/>
      <c r="HNQ3" s="639"/>
      <c r="HNR3" s="639"/>
      <c r="HNS3" s="639"/>
      <c r="HNT3" s="639"/>
      <c r="HNU3" s="639"/>
      <c r="HNV3" s="639"/>
      <c r="HNW3" s="639"/>
      <c r="HNX3" s="639"/>
      <c r="HNY3" s="639"/>
      <c r="HNZ3" s="639"/>
      <c r="HOA3" s="639"/>
      <c r="HOB3" s="639"/>
      <c r="HOC3" s="639"/>
      <c r="HOD3" s="639"/>
      <c r="HOE3" s="639"/>
      <c r="HOF3" s="639"/>
      <c r="HOG3" s="639"/>
      <c r="HOH3" s="639"/>
      <c r="HOI3" s="639"/>
      <c r="HOJ3" s="639"/>
      <c r="HOK3" s="639"/>
      <c r="HOL3" s="639"/>
      <c r="HOM3" s="639"/>
      <c r="HON3" s="639"/>
      <c r="HOO3" s="639"/>
      <c r="HOP3" s="639"/>
      <c r="HOQ3" s="639"/>
      <c r="HOR3" s="639"/>
      <c r="HOS3" s="639"/>
      <c r="HOT3" s="639"/>
      <c r="HOU3" s="639"/>
      <c r="HOV3" s="639"/>
      <c r="HOW3" s="639"/>
      <c r="HOX3" s="639"/>
      <c r="HOY3" s="639"/>
      <c r="HOZ3" s="639"/>
      <c r="HPA3" s="639"/>
      <c r="HPB3" s="639"/>
      <c r="HPC3" s="639"/>
      <c r="HPD3" s="639"/>
      <c r="HPE3" s="639"/>
      <c r="HPF3" s="639"/>
      <c r="HPG3" s="639"/>
      <c r="HPH3" s="639"/>
      <c r="HPI3" s="639"/>
      <c r="HPJ3" s="639"/>
      <c r="HPK3" s="639"/>
      <c r="HPL3" s="639"/>
      <c r="HPM3" s="639"/>
      <c r="HPN3" s="639"/>
      <c r="HPO3" s="639"/>
      <c r="HPP3" s="639"/>
      <c r="HPQ3" s="639"/>
      <c r="HPR3" s="639"/>
      <c r="HPS3" s="639"/>
      <c r="HPT3" s="639"/>
      <c r="HPU3" s="639"/>
      <c r="HPV3" s="639"/>
      <c r="HPW3" s="639"/>
      <c r="HPX3" s="639"/>
      <c r="HPY3" s="639"/>
      <c r="HPZ3" s="639"/>
      <c r="HQA3" s="639"/>
      <c r="HQB3" s="639"/>
      <c r="HQC3" s="639"/>
      <c r="HQD3" s="639"/>
      <c r="HQE3" s="639"/>
      <c r="HQF3" s="639"/>
      <c r="HQG3" s="639"/>
      <c r="HQH3" s="639"/>
      <c r="HQI3" s="639"/>
      <c r="HQJ3" s="639"/>
      <c r="HQK3" s="639"/>
      <c r="HQL3" s="639"/>
      <c r="HQM3" s="639"/>
      <c r="HQN3" s="639"/>
      <c r="HQO3" s="639"/>
      <c r="HQP3" s="639"/>
      <c r="HQQ3" s="639"/>
      <c r="HQR3" s="639"/>
      <c r="HQS3" s="639"/>
      <c r="HQT3" s="639"/>
      <c r="HQU3" s="639"/>
      <c r="HQV3" s="639"/>
      <c r="HQW3" s="639"/>
      <c r="HQX3" s="639"/>
      <c r="HQY3" s="639"/>
      <c r="HQZ3" s="639"/>
      <c r="HRA3" s="639"/>
      <c r="HRB3" s="639"/>
      <c r="HRC3" s="639"/>
      <c r="HRD3" s="639"/>
      <c r="HRE3" s="639"/>
      <c r="HRF3" s="639"/>
      <c r="HRG3" s="639"/>
      <c r="HRH3" s="639"/>
      <c r="HRI3" s="639"/>
      <c r="HRJ3" s="639"/>
      <c r="HRK3" s="639"/>
      <c r="HRL3" s="639"/>
      <c r="HRM3" s="639"/>
      <c r="HRN3" s="639"/>
      <c r="HRO3" s="639"/>
      <c r="HRP3" s="639"/>
      <c r="HRQ3" s="639"/>
      <c r="HRR3" s="639"/>
      <c r="HRS3" s="639"/>
      <c r="HRT3" s="639"/>
      <c r="HRU3" s="639"/>
      <c r="HRV3" s="639"/>
      <c r="HRW3" s="639"/>
      <c r="HRX3" s="639"/>
      <c r="HRY3" s="639"/>
      <c r="HRZ3" s="639"/>
      <c r="HSA3" s="639"/>
      <c r="HSB3" s="639"/>
      <c r="HSC3" s="639"/>
      <c r="HSD3" s="639"/>
      <c r="HSE3" s="639"/>
      <c r="HSF3" s="639"/>
      <c r="HSG3" s="639"/>
      <c r="HSH3" s="639"/>
      <c r="HSI3" s="639"/>
      <c r="HSJ3" s="639"/>
      <c r="HSK3" s="639"/>
      <c r="HSL3" s="639"/>
      <c r="HSM3" s="639"/>
      <c r="HSN3" s="639"/>
      <c r="HSO3" s="639"/>
      <c r="HSP3" s="639"/>
      <c r="HSQ3" s="639"/>
      <c r="HSR3" s="639"/>
      <c r="HSS3" s="639"/>
      <c r="HST3" s="639"/>
      <c r="HSU3" s="639"/>
      <c r="HSV3" s="639"/>
      <c r="HSW3" s="639"/>
      <c r="HSX3" s="639"/>
      <c r="HSY3" s="639"/>
      <c r="HSZ3" s="639"/>
      <c r="HTA3" s="639"/>
      <c r="HTB3" s="639"/>
      <c r="HTC3" s="639"/>
      <c r="HTD3" s="639"/>
      <c r="HTE3" s="639"/>
      <c r="HTF3" s="639"/>
      <c r="HTG3" s="639"/>
      <c r="HTH3" s="639"/>
      <c r="HTI3" s="639"/>
      <c r="HTJ3" s="639"/>
      <c r="HTK3" s="639"/>
      <c r="HTL3" s="639"/>
      <c r="HTM3" s="639"/>
      <c r="HTN3" s="639"/>
      <c r="HTO3" s="639"/>
      <c r="HTP3" s="639"/>
      <c r="HTQ3" s="639"/>
      <c r="HTR3" s="639"/>
      <c r="HTS3" s="639"/>
      <c r="HTT3" s="639"/>
      <c r="HTU3" s="639"/>
      <c r="HTV3" s="639"/>
      <c r="HTW3" s="639"/>
      <c r="HTX3" s="639"/>
      <c r="HTY3" s="639"/>
      <c r="HTZ3" s="639"/>
      <c r="HUA3" s="639"/>
      <c r="HUB3" s="639"/>
      <c r="HUC3" s="639"/>
      <c r="HUD3" s="639"/>
      <c r="HUE3" s="639"/>
      <c r="HUF3" s="639"/>
      <c r="HUG3" s="639"/>
      <c r="HUH3" s="639"/>
      <c r="HUI3" s="639"/>
      <c r="HUJ3" s="639"/>
      <c r="HUK3" s="639"/>
      <c r="HUL3" s="639"/>
      <c r="HUM3" s="639"/>
      <c r="HUN3" s="639"/>
      <c r="HUO3" s="639"/>
      <c r="HUP3" s="639"/>
      <c r="HUQ3" s="639"/>
      <c r="HUR3" s="639"/>
      <c r="HUS3" s="639"/>
      <c r="HUT3" s="639"/>
      <c r="HUU3" s="639"/>
      <c r="HUV3" s="639"/>
      <c r="HUW3" s="639"/>
      <c r="HUX3" s="639"/>
      <c r="HUY3" s="639"/>
      <c r="HUZ3" s="639"/>
      <c r="HVA3" s="639"/>
      <c r="HVB3" s="639"/>
      <c r="HVC3" s="639"/>
      <c r="HVD3" s="639"/>
      <c r="HVE3" s="639"/>
      <c r="HVF3" s="639"/>
      <c r="HVG3" s="639"/>
      <c r="HVH3" s="639"/>
      <c r="HVI3" s="639"/>
      <c r="HVJ3" s="639"/>
      <c r="HVK3" s="639"/>
      <c r="HVL3" s="639"/>
      <c r="HVM3" s="639"/>
      <c r="HVN3" s="639"/>
      <c r="HVO3" s="639"/>
      <c r="HVP3" s="639"/>
      <c r="HVQ3" s="639"/>
      <c r="HVR3" s="639"/>
      <c r="HVS3" s="639"/>
      <c r="HVT3" s="639"/>
      <c r="HVU3" s="639"/>
      <c r="HVV3" s="639"/>
      <c r="HVW3" s="639"/>
      <c r="HVX3" s="639"/>
      <c r="HVY3" s="639"/>
      <c r="HVZ3" s="639"/>
      <c r="HWA3" s="639"/>
      <c r="HWB3" s="639"/>
      <c r="HWC3" s="639"/>
      <c r="HWD3" s="639"/>
      <c r="HWE3" s="639"/>
      <c r="HWF3" s="639"/>
      <c r="HWG3" s="639"/>
      <c r="HWH3" s="639"/>
      <c r="HWI3" s="639"/>
      <c r="HWJ3" s="639"/>
      <c r="HWK3" s="639"/>
      <c r="HWL3" s="639"/>
      <c r="HWM3" s="639"/>
      <c r="HWN3" s="639"/>
      <c r="HWO3" s="639"/>
      <c r="HWP3" s="639"/>
      <c r="HWQ3" s="639"/>
      <c r="HWR3" s="639"/>
      <c r="HWS3" s="639"/>
      <c r="HWT3" s="639"/>
      <c r="HWU3" s="639"/>
      <c r="HWV3" s="639"/>
      <c r="HWW3" s="639"/>
      <c r="HWX3" s="639"/>
      <c r="HWY3" s="639"/>
      <c r="HWZ3" s="639"/>
      <c r="HXA3" s="639"/>
      <c r="HXB3" s="639"/>
      <c r="HXC3" s="639"/>
      <c r="HXD3" s="639"/>
      <c r="HXE3" s="639"/>
      <c r="HXF3" s="639"/>
      <c r="HXG3" s="639"/>
      <c r="HXH3" s="639"/>
      <c r="HXI3" s="639"/>
      <c r="HXJ3" s="639"/>
      <c r="HXK3" s="639"/>
      <c r="HXL3" s="639"/>
      <c r="HXM3" s="639"/>
      <c r="HXN3" s="639"/>
      <c r="HXO3" s="639"/>
      <c r="HXP3" s="639"/>
      <c r="HXQ3" s="639"/>
      <c r="HXR3" s="639"/>
      <c r="HXS3" s="639"/>
      <c r="HXT3" s="639"/>
      <c r="HXU3" s="639"/>
      <c r="HXV3" s="639"/>
      <c r="HXW3" s="639"/>
      <c r="HXX3" s="639"/>
      <c r="HXY3" s="639"/>
      <c r="HXZ3" s="639"/>
      <c r="HYA3" s="639"/>
      <c r="HYB3" s="639"/>
      <c r="HYC3" s="639"/>
      <c r="HYD3" s="639"/>
      <c r="HYE3" s="639"/>
      <c r="HYF3" s="639"/>
      <c r="HYG3" s="639"/>
      <c r="HYH3" s="639"/>
      <c r="HYI3" s="639"/>
      <c r="HYJ3" s="639"/>
      <c r="HYK3" s="639"/>
      <c r="HYL3" s="639"/>
      <c r="HYM3" s="639"/>
      <c r="HYN3" s="639"/>
      <c r="HYO3" s="639"/>
      <c r="HYP3" s="639"/>
      <c r="HYQ3" s="639"/>
      <c r="HYR3" s="639"/>
      <c r="HYS3" s="639"/>
      <c r="HYT3" s="639"/>
      <c r="HYU3" s="639"/>
      <c r="HYV3" s="639"/>
      <c r="HYW3" s="639"/>
      <c r="HYX3" s="639"/>
      <c r="HYY3" s="639"/>
      <c r="HYZ3" s="639"/>
      <c r="HZA3" s="639"/>
      <c r="HZB3" s="639"/>
      <c r="HZC3" s="639"/>
      <c r="HZD3" s="639"/>
      <c r="HZE3" s="639"/>
      <c r="HZF3" s="639"/>
      <c r="HZG3" s="639"/>
      <c r="HZH3" s="639"/>
      <c r="HZI3" s="639"/>
      <c r="HZJ3" s="639"/>
      <c r="HZK3" s="639"/>
      <c r="HZL3" s="639"/>
      <c r="HZM3" s="639"/>
      <c r="HZN3" s="639"/>
      <c r="HZO3" s="639"/>
      <c r="HZP3" s="639"/>
      <c r="HZQ3" s="639"/>
      <c r="HZR3" s="639"/>
      <c r="HZS3" s="639"/>
      <c r="HZT3" s="639"/>
      <c r="HZU3" s="639"/>
      <c r="HZV3" s="639"/>
      <c r="HZW3" s="639"/>
      <c r="HZX3" s="639"/>
      <c r="HZY3" s="639"/>
      <c r="HZZ3" s="639"/>
      <c r="IAA3" s="639"/>
      <c r="IAB3" s="639"/>
      <c r="IAC3" s="639"/>
      <c r="IAD3" s="639"/>
      <c r="IAE3" s="639"/>
      <c r="IAF3" s="639"/>
      <c r="IAG3" s="639"/>
      <c r="IAH3" s="639"/>
      <c r="IAI3" s="639"/>
      <c r="IAJ3" s="639"/>
      <c r="IAK3" s="639"/>
      <c r="IAL3" s="639"/>
      <c r="IAM3" s="639"/>
      <c r="IAN3" s="639"/>
      <c r="IAO3" s="639"/>
      <c r="IAP3" s="639"/>
      <c r="IAQ3" s="639"/>
      <c r="IAR3" s="639"/>
      <c r="IAS3" s="639"/>
      <c r="IAT3" s="639"/>
      <c r="IAU3" s="639"/>
      <c r="IAV3" s="639"/>
      <c r="IAW3" s="639"/>
      <c r="IAX3" s="639"/>
      <c r="IAY3" s="639"/>
      <c r="IAZ3" s="639"/>
      <c r="IBA3" s="639"/>
      <c r="IBB3" s="639"/>
      <c r="IBC3" s="639"/>
      <c r="IBD3" s="639"/>
      <c r="IBE3" s="639"/>
      <c r="IBF3" s="639"/>
      <c r="IBG3" s="639"/>
      <c r="IBH3" s="639"/>
      <c r="IBI3" s="639"/>
      <c r="IBJ3" s="639"/>
      <c r="IBK3" s="639"/>
      <c r="IBL3" s="639"/>
      <c r="IBM3" s="639"/>
      <c r="IBN3" s="639"/>
      <c r="IBO3" s="639"/>
      <c r="IBP3" s="639"/>
      <c r="IBQ3" s="639"/>
      <c r="IBR3" s="639"/>
      <c r="IBS3" s="639"/>
      <c r="IBT3" s="639"/>
      <c r="IBU3" s="639"/>
      <c r="IBV3" s="639"/>
      <c r="IBW3" s="639"/>
      <c r="IBX3" s="639"/>
      <c r="IBY3" s="639"/>
      <c r="IBZ3" s="639"/>
      <c r="ICA3" s="639"/>
      <c r="ICB3" s="639"/>
      <c r="ICC3" s="639"/>
      <c r="ICD3" s="639"/>
      <c r="ICE3" s="639"/>
      <c r="ICF3" s="639"/>
      <c r="ICG3" s="639"/>
      <c r="ICH3" s="639"/>
      <c r="ICI3" s="639"/>
      <c r="ICJ3" s="639"/>
      <c r="ICK3" s="639"/>
      <c r="ICL3" s="639"/>
      <c r="ICM3" s="639"/>
      <c r="ICN3" s="639"/>
      <c r="ICO3" s="639"/>
      <c r="ICP3" s="639"/>
      <c r="ICQ3" s="639"/>
      <c r="ICR3" s="639"/>
      <c r="ICS3" s="639"/>
      <c r="ICT3" s="639"/>
      <c r="ICU3" s="639"/>
      <c r="ICV3" s="639"/>
      <c r="ICW3" s="639"/>
      <c r="ICX3" s="639"/>
      <c r="ICY3" s="639"/>
      <c r="ICZ3" s="639"/>
      <c r="IDA3" s="639"/>
      <c r="IDB3" s="639"/>
      <c r="IDC3" s="639"/>
      <c r="IDD3" s="639"/>
      <c r="IDE3" s="639"/>
      <c r="IDF3" s="639"/>
      <c r="IDG3" s="639"/>
      <c r="IDH3" s="639"/>
      <c r="IDI3" s="639"/>
      <c r="IDJ3" s="639"/>
      <c r="IDK3" s="639"/>
      <c r="IDL3" s="639"/>
      <c r="IDM3" s="639"/>
      <c r="IDN3" s="639"/>
      <c r="IDO3" s="639"/>
      <c r="IDP3" s="639"/>
      <c r="IDQ3" s="639"/>
      <c r="IDR3" s="639"/>
      <c r="IDS3" s="639"/>
      <c r="IDT3" s="639"/>
      <c r="IDU3" s="639"/>
      <c r="IDV3" s="639"/>
      <c r="IDW3" s="639"/>
      <c r="IDX3" s="639"/>
      <c r="IDY3" s="639"/>
      <c r="IDZ3" s="639"/>
      <c r="IEA3" s="639"/>
      <c r="IEB3" s="639"/>
      <c r="IEC3" s="639"/>
      <c r="IED3" s="639"/>
      <c r="IEE3" s="639"/>
      <c r="IEF3" s="639"/>
      <c r="IEG3" s="639"/>
      <c r="IEH3" s="639"/>
      <c r="IEI3" s="639"/>
      <c r="IEJ3" s="639"/>
      <c r="IEK3" s="639"/>
      <c r="IEL3" s="639"/>
      <c r="IEM3" s="639"/>
      <c r="IEN3" s="639"/>
      <c r="IEO3" s="639"/>
      <c r="IEP3" s="639"/>
      <c r="IEQ3" s="639"/>
      <c r="IER3" s="639"/>
      <c r="IES3" s="639"/>
      <c r="IET3" s="639"/>
      <c r="IEU3" s="639"/>
      <c r="IEV3" s="639"/>
      <c r="IEW3" s="639"/>
      <c r="IEX3" s="639"/>
      <c r="IEY3" s="639"/>
      <c r="IEZ3" s="639"/>
      <c r="IFA3" s="639"/>
      <c r="IFB3" s="639"/>
      <c r="IFC3" s="639"/>
      <c r="IFD3" s="639"/>
      <c r="IFE3" s="639"/>
      <c r="IFF3" s="639"/>
      <c r="IFG3" s="639"/>
      <c r="IFH3" s="639"/>
      <c r="IFI3" s="639"/>
      <c r="IFJ3" s="639"/>
      <c r="IFK3" s="639"/>
      <c r="IFL3" s="639"/>
      <c r="IFM3" s="639"/>
      <c r="IFN3" s="639"/>
      <c r="IFO3" s="639"/>
      <c r="IFP3" s="639"/>
      <c r="IFQ3" s="639"/>
      <c r="IFR3" s="639"/>
      <c r="IFS3" s="639"/>
      <c r="IFT3" s="639"/>
      <c r="IFU3" s="639"/>
      <c r="IFV3" s="639"/>
      <c r="IFW3" s="639"/>
      <c r="IFX3" s="639"/>
      <c r="IFY3" s="639"/>
      <c r="IFZ3" s="639"/>
      <c r="IGA3" s="639"/>
      <c r="IGB3" s="639"/>
      <c r="IGC3" s="639"/>
      <c r="IGD3" s="639"/>
      <c r="IGE3" s="639"/>
      <c r="IGF3" s="639"/>
      <c r="IGG3" s="639"/>
      <c r="IGH3" s="639"/>
      <c r="IGI3" s="639"/>
      <c r="IGJ3" s="639"/>
      <c r="IGK3" s="639"/>
      <c r="IGL3" s="639"/>
      <c r="IGM3" s="639"/>
      <c r="IGN3" s="639"/>
      <c r="IGO3" s="639"/>
      <c r="IGP3" s="639"/>
      <c r="IGQ3" s="639"/>
      <c r="IGR3" s="639"/>
      <c r="IGS3" s="639"/>
      <c r="IGT3" s="639"/>
      <c r="IGU3" s="639"/>
      <c r="IGV3" s="639"/>
      <c r="IGW3" s="639"/>
      <c r="IGX3" s="639"/>
      <c r="IGY3" s="639"/>
      <c r="IGZ3" s="639"/>
      <c r="IHA3" s="639"/>
      <c r="IHB3" s="639"/>
      <c r="IHC3" s="639"/>
      <c r="IHD3" s="639"/>
      <c r="IHE3" s="639"/>
      <c r="IHF3" s="639"/>
      <c r="IHG3" s="639"/>
      <c r="IHH3" s="639"/>
      <c r="IHI3" s="639"/>
      <c r="IHJ3" s="639"/>
      <c r="IHK3" s="639"/>
      <c r="IHL3" s="639"/>
      <c r="IHM3" s="639"/>
      <c r="IHN3" s="639"/>
      <c r="IHO3" s="639"/>
      <c r="IHP3" s="639"/>
      <c r="IHQ3" s="639"/>
      <c r="IHR3" s="639"/>
      <c r="IHS3" s="639"/>
      <c r="IHT3" s="639"/>
      <c r="IHU3" s="639"/>
      <c r="IHV3" s="639"/>
      <c r="IHW3" s="639"/>
      <c r="IHX3" s="639"/>
      <c r="IHY3" s="639"/>
      <c r="IHZ3" s="639"/>
      <c r="IIA3" s="639"/>
      <c r="IIB3" s="639"/>
      <c r="IIC3" s="639"/>
      <c r="IID3" s="639"/>
      <c r="IIE3" s="639"/>
      <c r="IIF3" s="639"/>
      <c r="IIG3" s="639"/>
      <c r="IIH3" s="639"/>
      <c r="III3" s="639"/>
      <c r="IIJ3" s="639"/>
      <c r="IIK3" s="639"/>
      <c r="IIL3" s="639"/>
      <c r="IIM3" s="639"/>
      <c r="IIN3" s="639"/>
      <c r="IIO3" s="639"/>
      <c r="IIP3" s="639"/>
      <c r="IIQ3" s="639"/>
      <c r="IIR3" s="639"/>
      <c r="IIS3" s="639"/>
      <c r="IIT3" s="639"/>
      <c r="IIU3" s="639"/>
      <c r="IIV3" s="639"/>
      <c r="IIW3" s="639"/>
      <c r="IIX3" s="639"/>
      <c r="IIY3" s="639"/>
      <c r="IIZ3" s="639"/>
      <c r="IJA3" s="639"/>
      <c r="IJB3" s="639"/>
      <c r="IJC3" s="639"/>
      <c r="IJD3" s="639"/>
      <c r="IJE3" s="639"/>
      <c r="IJF3" s="639"/>
      <c r="IJG3" s="639"/>
      <c r="IJH3" s="639"/>
      <c r="IJI3" s="639"/>
      <c r="IJJ3" s="639"/>
      <c r="IJK3" s="639"/>
      <c r="IJL3" s="639"/>
      <c r="IJM3" s="639"/>
      <c r="IJN3" s="639"/>
      <c r="IJO3" s="639"/>
      <c r="IJP3" s="639"/>
      <c r="IJQ3" s="639"/>
      <c r="IJR3" s="639"/>
      <c r="IJS3" s="639"/>
      <c r="IJT3" s="639"/>
      <c r="IJU3" s="639"/>
      <c r="IJV3" s="639"/>
      <c r="IJW3" s="639"/>
      <c r="IJX3" s="639"/>
      <c r="IJY3" s="639"/>
      <c r="IJZ3" s="639"/>
      <c r="IKA3" s="639"/>
      <c r="IKB3" s="639"/>
      <c r="IKC3" s="639"/>
      <c r="IKD3" s="639"/>
      <c r="IKE3" s="639"/>
      <c r="IKF3" s="639"/>
      <c r="IKG3" s="639"/>
      <c r="IKH3" s="639"/>
      <c r="IKI3" s="639"/>
      <c r="IKJ3" s="639"/>
      <c r="IKK3" s="639"/>
      <c r="IKL3" s="639"/>
      <c r="IKM3" s="639"/>
      <c r="IKN3" s="639"/>
      <c r="IKO3" s="639"/>
      <c r="IKP3" s="639"/>
      <c r="IKQ3" s="639"/>
      <c r="IKR3" s="639"/>
      <c r="IKS3" s="639"/>
      <c r="IKT3" s="639"/>
      <c r="IKU3" s="639"/>
      <c r="IKV3" s="639"/>
      <c r="IKW3" s="639"/>
      <c r="IKX3" s="639"/>
      <c r="IKY3" s="639"/>
      <c r="IKZ3" s="639"/>
      <c r="ILA3" s="639"/>
      <c r="ILB3" s="639"/>
      <c r="ILC3" s="639"/>
      <c r="ILD3" s="639"/>
      <c r="ILE3" s="639"/>
      <c r="ILF3" s="639"/>
      <c r="ILG3" s="639"/>
      <c r="ILH3" s="639"/>
      <c r="ILI3" s="639"/>
      <c r="ILJ3" s="639"/>
      <c r="ILK3" s="639"/>
      <c r="ILL3" s="639"/>
      <c r="ILM3" s="639"/>
      <c r="ILN3" s="639"/>
      <c r="ILO3" s="639"/>
      <c r="ILP3" s="639"/>
      <c r="ILQ3" s="639"/>
      <c r="ILR3" s="639"/>
      <c r="ILS3" s="639"/>
      <c r="ILT3" s="639"/>
      <c r="ILU3" s="639"/>
      <c r="ILV3" s="639"/>
      <c r="ILW3" s="639"/>
      <c r="ILX3" s="639"/>
      <c r="ILY3" s="639"/>
      <c r="ILZ3" s="639"/>
      <c r="IMA3" s="639"/>
      <c r="IMB3" s="639"/>
      <c r="IMC3" s="639"/>
      <c r="IMD3" s="639"/>
      <c r="IME3" s="639"/>
      <c r="IMF3" s="639"/>
      <c r="IMG3" s="639"/>
      <c r="IMH3" s="639"/>
      <c r="IMI3" s="639"/>
      <c r="IMJ3" s="639"/>
      <c r="IMK3" s="639"/>
      <c r="IML3" s="639"/>
      <c r="IMM3" s="639"/>
      <c r="IMN3" s="639"/>
      <c r="IMO3" s="639"/>
      <c r="IMP3" s="639"/>
      <c r="IMQ3" s="639"/>
      <c r="IMR3" s="639"/>
      <c r="IMS3" s="639"/>
      <c r="IMT3" s="639"/>
      <c r="IMU3" s="639"/>
      <c r="IMV3" s="639"/>
      <c r="IMW3" s="639"/>
      <c r="IMX3" s="639"/>
      <c r="IMY3" s="639"/>
      <c r="IMZ3" s="639"/>
      <c r="INA3" s="639"/>
      <c r="INB3" s="639"/>
      <c r="INC3" s="639"/>
      <c r="IND3" s="639"/>
      <c r="INE3" s="639"/>
      <c r="INF3" s="639"/>
      <c r="ING3" s="639"/>
      <c r="INH3" s="639"/>
      <c r="INI3" s="639"/>
      <c r="INJ3" s="639"/>
      <c r="INK3" s="639"/>
      <c r="INL3" s="639"/>
      <c r="INM3" s="639"/>
      <c r="INN3" s="639"/>
      <c r="INO3" s="639"/>
      <c r="INP3" s="639"/>
      <c r="INQ3" s="639"/>
      <c r="INR3" s="639"/>
      <c r="INS3" s="639"/>
      <c r="INT3" s="639"/>
      <c r="INU3" s="639"/>
      <c r="INV3" s="639"/>
      <c r="INW3" s="639"/>
      <c r="INX3" s="639"/>
      <c r="INY3" s="639"/>
      <c r="INZ3" s="639"/>
      <c r="IOA3" s="639"/>
      <c r="IOB3" s="639"/>
      <c r="IOC3" s="639"/>
      <c r="IOD3" s="639"/>
      <c r="IOE3" s="639"/>
      <c r="IOF3" s="639"/>
      <c r="IOG3" s="639"/>
      <c r="IOH3" s="639"/>
      <c r="IOI3" s="639"/>
      <c r="IOJ3" s="639"/>
      <c r="IOK3" s="639"/>
      <c r="IOL3" s="639"/>
      <c r="IOM3" s="639"/>
      <c r="ION3" s="639"/>
      <c r="IOO3" s="639"/>
      <c r="IOP3" s="639"/>
      <c r="IOQ3" s="639"/>
      <c r="IOR3" s="639"/>
      <c r="IOS3" s="639"/>
      <c r="IOT3" s="639"/>
      <c r="IOU3" s="639"/>
      <c r="IOV3" s="639"/>
      <c r="IOW3" s="639"/>
      <c r="IOX3" s="639"/>
      <c r="IOY3" s="639"/>
      <c r="IOZ3" s="639"/>
      <c r="IPA3" s="639"/>
      <c r="IPB3" s="639"/>
      <c r="IPC3" s="639"/>
      <c r="IPD3" s="639"/>
      <c r="IPE3" s="639"/>
      <c r="IPF3" s="639"/>
      <c r="IPG3" s="639"/>
      <c r="IPH3" s="639"/>
      <c r="IPI3" s="639"/>
      <c r="IPJ3" s="639"/>
      <c r="IPK3" s="639"/>
      <c r="IPL3" s="639"/>
      <c r="IPM3" s="639"/>
      <c r="IPN3" s="639"/>
      <c r="IPO3" s="639"/>
      <c r="IPP3" s="639"/>
      <c r="IPQ3" s="639"/>
      <c r="IPR3" s="639"/>
      <c r="IPS3" s="639"/>
      <c r="IPT3" s="639"/>
      <c r="IPU3" s="639"/>
      <c r="IPV3" s="639"/>
      <c r="IPW3" s="639"/>
      <c r="IPX3" s="639"/>
      <c r="IPY3" s="639"/>
      <c r="IPZ3" s="639"/>
      <c r="IQA3" s="639"/>
      <c r="IQB3" s="639"/>
      <c r="IQC3" s="639"/>
      <c r="IQD3" s="639"/>
      <c r="IQE3" s="639"/>
      <c r="IQF3" s="639"/>
      <c r="IQG3" s="639"/>
      <c r="IQH3" s="639"/>
      <c r="IQI3" s="639"/>
      <c r="IQJ3" s="639"/>
      <c r="IQK3" s="639"/>
      <c r="IQL3" s="639"/>
      <c r="IQM3" s="639"/>
      <c r="IQN3" s="639"/>
      <c r="IQO3" s="639"/>
      <c r="IQP3" s="639"/>
      <c r="IQQ3" s="639"/>
      <c r="IQR3" s="639"/>
      <c r="IQS3" s="639"/>
      <c r="IQT3" s="639"/>
      <c r="IQU3" s="639"/>
      <c r="IQV3" s="639"/>
      <c r="IQW3" s="639"/>
      <c r="IQX3" s="639"/>
      <c r="IQY3" s="639"/>
      <c r="IQZ3" s="639"/>
      <c r="IRA3" s="639"/>
      <c r="IRB3" s="639"/>
      <c r="IRC3" s="639"/>
      <c r="IRD3" s="639"/>
      <c r="IRE3" s="639"/>
      <c r="IRF3" s="639"/>
      <c r="IRG3" s="639"/>
      <c r="IRH3" s="639"/>
      <c r="IRI3" s="639"/>
      <c r="IRJ3" s="639"/>
      <c r="IRK3" s="639"/>
      <c r="IRL3" s="639"/>
      <c r="IRM3" s="639"/>
      <c r="IRN3" s="639"/>
      <c r="IRO3" s="639"/>
      <c r="IRP3" s="639"/>
      <c r="IRQ3" s="639"/>
      <c r="IRR3" s="639"/>
      <c r="IRS3" s="639"/>
      <c r="IRT3" s="639"/>
      <c r="IRU3" s="639"/>
      <c r="IRV3" s="639"/>
      <c r="IRW3" s="639"/>
      <c r="IRX3" s="639"/>
      <c r="IRY3" s="639"/>
      <c r="IRZ3" s="639"/>
      <c r="ISA3" s="639"/>
      <c r="ISB3" s="639"/>
      <c r="ISC3" s="639"/>
      <c r="ISD3" s="639"/>
      <c r="ISE3" s="639"/>
      <c r="ISF3" s="639"/>
      <c r="ISG3" s="639"/>
      <c r="ISH3" s="639"/>
      <c r="ISI3" s="639"/>
      <c r="ISJ3" s="639"/>
      <c r="ISK3" s="639"/>
      <c r="ISL3" s="639"/>
      <c r="ISM3" s="639"/>
      <c r="ISN3" s="639"/>
      <c r="ISO3" s="639"/>
      <c r="ISP3" s="639"/>
      <c r="ISQ3" s="639"/>
      <c r="ISR3" s="639"/>
      <c r="ISS3" s="639"/>
      <c r="IST3" s="639"/>
      <c r="ISU3" s="639"/>
      <c r="ISV3" s="639"/>
      <c r="ISW3" s="639"/>
      <c r="ISX3" s="639"/>
      <c r="ISY3" s="639"/>
      <c r="ISZ3" s="639"/>
      <c r="ITA3" s="639"/>
      <c r="ITB3" s="639"/>
      <c r="ITC3" s="639"/>
      <c r="ITD3" s="639"/>
      <c r="ITE3" s="639"/>
      <c r="ITF3" s="639"/>
      <c r="ITG3" s="639"/>
      <c r="ITH3" s="639"/>
      <c r="ITI3" s="639"/>
      <c r="ITJ3" s="639"/>
      <c r="ITK3" s="639"/>
      <c r="ITL3" s="639"/>
      <c r="ITM3" s="639"/>
      <c r="ITN3" s="639"/>
      <c r="ITO3" s="639"/>
      <c r="ITP3" s="639"/>
      <c r="ITQ3" s="639"/>
      <c r="ITR3" s="639"/>
      <c r="ITS3" s="639"/>
      <c r="ITT3" s="639"/>
      <c r="ITU3" s="639"/>
      <c r="ITV3" s="639"/>
      <c r="ITW3" s="639"/>
      <c r="ITX3" s="639"/>
      <c r="ITY3" s="639"/>
      <c r="ITZ3" s="639"/>
      <c r="IUA3" s="639"/>
      <c r="IUB3" s="639"/>
      <c r="IUC3" s="639"/>
      <c r="IUD3" s="639"/>
      <c r="IUE3" s="639"/>
      <c r="IUF3" s="639"/>
      <c r="IUG3" s="639"/>
      <c r="IUH3" s="639"/>
      <c r="IUI3" s="639"/>
      <c r="IUJ3" s="639"/>
      <c r="IUK3" s="639"/>
      <c r="IUL3" s="639"/>
      <c r="IUM3" s="639"/>
      <c r="IUN3" s="639"/>
      <c r="IUO3" s="639"/>
      <c r="IUP3" s="639"/>
      <c r="IUQ3" s="639"/>
      <c r="IUR3" s="639"/>
      <c r="IUS3" s="639"/>
      <c r="IUT3" s="639"/>
      <c r="IUU3" s="639"/>
      <c r="IUV3" s="639"/>
      <c r="IUW3" s="639"/>
      <c r="IUX3" s="639"/>
      <c r="IUY3" s="639"/>
      <c r="IUZ3" s="639"/>
      <c r="IVA3" s="639"/>
      <c r="IVB3" s="639"/>
      <c r="IVC3" s="639"/>
      <c r="IVD3" s="639"/>
      <c r="IVE3" s="639"/>
      <c r="IVF3" s="639"/>
      <c r="IVG3" s="639"/>
      <c r="IVH3" s="639"/>
      <c r="IVI3" s="639"/>
      <c r="IVJ3" s="639"/>
      <c r="IVK3" s="639"/>
      <c r="IVL3" s="639"/>
      <c r="IVM3" s="639"/>
      <c r="IVN3" s="639"/>
      <c r="IVO3" s="639"/>
      <c r="IVP3" s="639"/>
      <c r="IVQ3" s="639"/>
      <c r="IVR3" s="639"/>
      <c r="IVS3" s="639"/>
      <c r="IVT3" s="639"/>
      <c r="IVU3" s="639"/>
      <c r="IVV3" s="639"/>
      <c r="IVW3" s="639"/>
      <c r="IVX3" s="639"/>
      <c r="IVY3" s="639"/>
      <c r="IVZ3" s="639"/>
      <c r="IWA3" s="639"/>
      <c r="IWB3" s="639"/>
      <c r="IWC3" s="639"/>
      <c r="IWD3" s="639"/>
      <c r="IWE3" s="639"/>
      <c r="IWF3" s="639"/>
      <c r="IWG3" s="639"/>
      <c r="IWH3" s="639"/>
      <c r="IWI3" s="639"/>
      <c r="IWJ3" s="639"/>
      <c r="IWK3" s="639"/>
      <c r="IWL3" s="639"/>
      <c r="IWM3" s="639"/>
      <c r="IWN3" s="639"/>
      <c r="IWO3" s="639"/>
      <c r="IWP3" s="639"/>
      <c r="IWQ3" s="639"/>
      <c r="IWR3" s="639"/>
      <c r="IWS3" s="639"/>
      <c r="IWT3" s="639"/>
      <c r="IWU3" s="639"/>
      <c r="IWV3" s="639"/>
      <c r="IWW3" s="639"/>
      <c r="IWX3" s="639"/>
      <c r="IWY3" s="639"/>
      <c r="IWZ3" s="639"/>
      <c r="IXA3" s="639"/>
      <c r="IXB3" s="639"/>
      <c r="IXC3" s="639"/>
      <c r="IXD3" s="639"/>
      <c r="IXE3" s="639"/>
      <c r="IXF3" s="639"/>
      <c r="IXG3" s="639"/>
      <c r="IXH3" s="639"/>
      <c r="IXI3" s="639"/>
      <c r="IXJ3" s="639"/>
      <c r="IXK3" s="639"/>
      <c r="IXL3" s="639"/>
      <c r="IXM3" s="639"/>
      <c r="IXN3" s="639"/>
      <c r="IXO3" s="639"/>
      <c r="IXP3" s="639"/>
      <c r="IXQ3" s="639"/>
      <c r="IXR3" s="639"/>
      <c r="IXS3" s="639"/>
      <c r="IXT3" s="639"/>
      <c r="IXU3" s="639"/>
      <c r="IXV3" s="639"/>
      <c r="IXW3" s="639"/>
      <c r="IXX3" s="639"/>
      <c r="IXY3" s="639"/>
      <c r="IXZ3" s="639"/>
      <c r="IYA3" s="639"/>
      <c r="IYB3" s="639"/>
      <c r="IYC3" s="639"/>
      <c r="IYD3" s="639"/>
      <c r="IYE3" s="639"/>
      <c r="IYF3" s="639"/>
      <c r="IYG3" s="639"/>
      <c r="IYH3" s="639"/>
      <c r="IYI3" s="639"/>
      <c r="IYJ3" s="639"/>
      <c r="IYK3" s="639"/>
      <c r="IYL3" s="639"/>
      <c r="IYM3" s="639"/>
      <c r="IYN3" s="639"/>
      <c r="IYO3" s="639"/>
      <c r="IYP3" s="639"/>
      <c r="IYQ3" s="639"/>
      <c r="IYR3" s="639"/>
      <c r="IYS3" s="639"/>
      <c r="IYT3" s="639"/>
      <c r="IYU3" s="639"/>
      <c r="IYV3" s="639"/>
      <c r="IYW3" s="639"/>
      <c r="IYX3" s="639"/>
      <c r="IYY3" s="639"/>
      <c r="IYZ3" s="639"/>
      <c r="IZA3" s="639"/>
      <c r="IZB3" s="639"/>
      <c r="IZC3" s="639"/>
      <c r="IZD3" s="639"/>
      <c r="IZE3" s="639"/>
      <c r="IZF3" s="639"/>
      <c r="IZG3" s="639"/>
      <c r="IZH3" s="639"/>
      <c r="IZI3" s="639"/>
      <c r="IZJ3" s="639"/>
      <c r="IZK3" s="639"/>
      <c r="IZL3" s="639"/>
      <c r="IZM3" s="639"/>
      <c r="IZN3" s="639"/>
      <c r="IZO3" s="639"/>
      <c r="IZP3" s="639"/>
      <c r="IZQ3" s="639"/>
      <c r="IZR3" s="639"/>
      <c r="IZS3" s="639"/>
      <c r="IZT3" s="639"/>
      <c r="IZU3" s="639"/>
      <c r="IZV3" s="639"/>
      <c r="IZW3" s="639"/>
      <c r="IZX3" s="639"/>
      <c r="IZY3" s="639"/>
      <c r="IZZ3" s="639"/>
      <c r="JAA3" s="639"/>
      <c r="JAB3" s="639"/>
      <c r="JAC3" s="639"/>
      <c r="JAD3" s="639"/>
      <c r="JAE3" s="639"/>
      <c r="JAF3" s="639"/>
      <c r="JAG3" s="639"/>
      <c r="JAH3" s="639"/>
      <c r="JAI3" s="639"/>
      <c r="JAJ3" s="639"/>
      <c r="JAK3" s="639"/>
      <c r="JAL3" s="639"/>
      <c r="JAM3" s="639"/>
      <c r="JAN3" s="639"/>
      <c r="JAO3" s="639"/>
      <c r="JAP3" s="639"/>
      <c r="JAQ3" s="639"/>
      <c r="JAR3" s="639"/>
      <c r="JAS3" s="639"/>
      <c r="JAT3" s="639"/>
      <c r="JAU3" s="639"/>
      <c r="JAV3" s="639"/>
      <c r="JAW3" s="639"/>
      <c r="JAX3" s="639"/>
      <c r="JAY3" s="639"/>
      <c r="JAZ3" s="639"/>
      <c r="JBA3" s="639"/>
      <c r="JBB3" s="639"/>
      <c r="JBC3" s="639"/>
      <c r="JBD3" s="639"/>
      <c r="JBE3" s="639"/>
      <c r="JBF3" s="639"/>
      <c r="JBG3" s="639"/>
      <c r="JBH3" s="639"/>
      <c r="JBI3" s="639"/>
      <c r="JBJ3" s="639"/>
      <c r="JBK3" s="639"/>
      <c r="JBL3" s="639"/>
      <c r="JBM3" s="639"/>
      <c r="JBN3" s="639"/>
      <c r="JBO3" s="639"/>
      <c r="JBP3" s="639"/>
      <c r="JBQ3" s="639"/>
      <c r="JBR3" s="639"/>
      <c r="JBS3" s="639"/>
      <c r="JBT3" s="639"/>
      <c r="JBU3" s="639"/>
      <c r="JBV3" s="639"/>
      <c r="JBW3" s="639"/>
      <c r="JBX3" s="639"/>
      <c r="JBY3" s="639"/>
      <c r="JBZ3" s="639"/>
      <c r="JCA3" s="639"/>
      <c r="JCB3" s="639"/>
      <c r="JCC3" s="639"/>
      <c r="JCD3" s="639"/>
      <c r="JCE3" s="639"/>
      <c r="JCF3" s="639"/>
      <c r="JCG3" s="639"/>
      <c r="JCH3" s="639"/>
      <c r="JCI3" s="639"/>
      <c r="JCJ3" s="639"/>
      <c r="JCK3" s="639"/>
      <c r="JCL3" s="639"/>
      <c r="JCM3" s="639"/>
      <c r="JCN3" s="639"/>
      <c r="JCO3" s="639"/>
      <c r="JCP3" s="639"/>
      <c r="JCQ3" s="639"/>
      <c r="JCR3" s="639"/>
      <c r="JCS3" s="639"/>
      <c r="JCT3" s="639"/>
      <c r="JCU3" s="639"/>
      <c r="JCV3" s="639"/>
      <c r="JCW3" s="639"/>
      <c r="JCX3" s="639"/>
      <c r="JCY3" s="639"/>
      <c r="JCZ3" s="639"/>
      <c r="JDA3" s="639"/>
      <c r="JDB3" s="639"/>
      <c r="JDC3" s="639"/>
      <c r="JDD3" s="639"/>
      <c r="JDE3" s="639"/>
      <c r="JDF3" s="639"/>
      <c r="JDG3" s="639"/>
      <c r="JDH3" s="639"/>
      <c r="JDI3" s="639"/>
      <c r="JDJ3" s="639"/>
      <c r="JDK3" s="639"/>
      <c r="JDL3" s="639"/>
      <c r="JDM3" s="639"/>
      <c r="JDN3" s="639"/>
      <c r="JDO3" s="639"/>
      <c r="JDP3" s="639"/>
      <c r="JDQ3" s="639"/>
      <c r="JDR3" s="639"/>
      <c r="JDS3" s="639"/>
      <c r="JDT3" s="639"/>
      <c r="JDU3" s="639"/>
      <c r="JDV3" s="639"/>
      <c r="JDW3" s="639"/>
      <c r="JDX3" s="639"/>
      <c r="JDY3" s="639"/>
      <c r="JDZ3" s="639"/>
      <c r="JEA3" s="639"/>
      <c r="JEB3" s="639"/>
      <c r="JEC3" s="639"/>
      <c r="JED3" s="639"/>
      <c r="JEE3" s="639"/>
      <c r="JEF3" s="639"/>
      <c r="JEG3" s="639"/>
      <c r="JEH3" s="639"/>
      <c r="JEI3" s="639"/>
      <c r="JEJ3" s="639"/>
      <c r="JEK3" s="639"/>
      <c r="JEL3" s="639"/>
      <c r="JEM3" s="639"/>
      <c r="JEN3" s="639"/>
      <c r="JEO3" s="639"/>
      <c r="JEP3" s="639"/>
      <c r="JEQ3" s="639"/>
      <c r="JER3" s="639"/>
      <c r="JES3" s="639"/>
      <c r="JET3" s="639"/>
      <c r="JEU3" s="639"/>
      <c r="JEV3" s="639"/>
      <c r="JEW3" s="639"/>
      <c r="JEX3" s="639"/>
      <c r="JEY3" s="639"/>
      <c r="JEZ3" s="639"/>
      <c r="JFA3" s="639"/>
      <c r="JFB3" s="639"/>
      <c r="JFC3" s="639"/>
      <c r="JFD3" s="639"/>
      <c r="JFE3" s="639"/>
      <c r="JFF3" s="639"/>
      <c r="JFG3" s="639"/>
      <c r="JFH3" s="639"/>
      <c r="JFI3" s="639"/>
      <c r="JFJ3" s="639"/>
      <c r="JFK3" s="639"/>
      <c r="JFL3" s="639"/>
      <c r="JFM3" s="639"/>
      <c r="JFN3" s="639"/>
      <c r="JFO3" s="639"/>
      <c r="JFP3" s="639"/>
      <c r="JFQ3" s="639"/>
      <c r="JFR3" s="639"/>
      <c r="JFS3" s="639"/>
      <c r="JFT3" s="639"/>
      <c r="JFU3" s="639"/>
      <c r="JFV3" s="639"/>
      <c r="JFW3" s="639"/>
      <c r="JFX3" s="639"/>
      <c r="JFY3" s="639"/>
      <c r="JFZ3" s="639"/>
      <c r="JGA3" s="639"/>
      <c r="JGB3" s="639"/>
      <c r="JGC3" s="639"/>
      <c r="JGD3" s="639"/>
      <c r="JGE3" s="639"/>
      <c r="JGF3" s="639"/>
      <c r="JGG3" s="639"/>
      <c r="JGH3" s="639"/>
      <c r="JGI3" s="639"/>
      <c r="JGJ3" s="639"/>
      <c r="JGK3" s="639"/>
      <c r="JGL3" s="639"/>
      <c r="JGM3" s="639"/>
      <c r="JGN3" s="639"/>
      <c r="JGO3" s="639"/>
      <c r="JGP3" s="639"/>
      <c r="JGQ3" s="639"/>
      <c r="JGR3" s="639"/>
      <c r="JGS3" s="639"/>
      <c r="JGT3" s="639"/>
      <c r="JGU3" s="639"/>
      <c r="JGV3" s="639"/>
      <c r="JGW3" s="639"/>
      <c r="JGX3" s="639"/>
      <c r="JGY3" s="639"/>
      <c r="JGZ3" s="639"/>
      <c r="JHA3" s="639"/>
      <c r="JHB3" s="639"/>
      <c r="JHC3" s="639"/>
      <c r="JHD3" s="639"/>
      <c r="JHE3" s="639"/>
      <c r="JHF3" s="639"/>
      <c r="JHG3" s="639"/>
      <c r="JHH3" s="639"/>
      <c r="JHI3" s="639"/>
      <c r="JHJ3" s="639"/>
      <c r="JHK3" s="639"/>
      <c r="JHL3" s="639"/>
      <c r="JHM3" s="639"/>
      <c r="JHN3" s="639"/>
      <c r="JHO3" s="639"/>
      <c r="JHP3" s="639"/>
      <c r="JHQ3" s="639"/>
      <c r="JHR3" s="639"/>
      <c r="JHS3" s="639"/>
      <c r="JHT3" s="639"/>
      <c r="JHU3" s="639"/>
      <c r="JHV3" s="639"/>
      <c r="JHW3" s="639"/>
      <c r="JHX3" s="639"/>
      <c r="JHY3" s="639"/>
      <c r="JHZ3" s="639"/>
      <c r="JIA3" s="639"/>
      <c r="JIB3" s="639"/>
      <c r="JIC3" s="639"/>
      <c r="JID3" s="639"/>
      <c r="JIE3" s="639"/>
      <c r="JIF3" s="639"/>
      <c r="JIG3" s="639"/>
      <c r="JIH3" s="639"/>
      <c r="JII3" s="639"/>
      <c r="JIJ3" s="639"/>
      <c r="JIK3" s="639"/>
      <c r="JIL3" s="639"/>
      <c r="JIM3" s="639"/>
      <c r="JIN3" s="639"/>
      <c r="JIO3" s="639"/>
      <c r="JIP3" s="639"/>
      <c r="JIQ3" s="639"/>
      <c r="JIR3" s="639"/>
      <c r="JIS3" s="639"/>
      <c r="JIT3" s="639"/>
      <c r="JIU3" s="639"/>
      <c r="JIV3" s="639"/>
      <c r="JIW3" s="639"/>
      <c r="JIX3" s="639"/>
      <c r="JIY3" s="639"/>
      <c r="JIZ3" s="639"/>
      <c r="JJA3" s="639"/>
      <c r="JJB3" s="639"/>
      <c r="JJC3" s="639"/>
      <c r="JJD3" s="639"/>
      <c r="JJE3" s="639"/>
      <c r="JJF3" s="639"/>
      <c r="JJG3" s="639"/>
      <c r="JJH3" s="639"/>
      <c r="JJI3" s="639"/>
      <c r="JJJ3" s="639"/>
      <c r="JJK3" s="639"/>
      <c r="JJL3" s="639"/>
      <c r="JJM3" s="639"/>
      <c r="JJN3" s="639"/>
      <c r="JJO3" s="639"/>
      <c r="JJP3" s="639"/>
      <c r="JJQ3" s="639"/>
      <c r="JJR3" s="639"/>
      <c r="JJS3" s="639"/>
      <c r="JJT3" s="639"/>
      <c r="JJU3" s="639"/>
      <c r="JJV3" s="639"/>
      <c r="JJW3" s="639"/>
      <c r="JJX3" s="639"/>
      <c r="JJY3" s="639"/>
      <c r="JJZ3" s="639"/>
      <c r="JKA3" s="639"/>
      <c r="JKB3" s="639"/>
      <c r="JKC3" s="639"/>
      <c r="JKD3" s="639"/>
      <c r="JKE3" s="639"/>
      <c r="JKF3" s="639"/>
      <c r="JKG3" s="639"/>
      <c r="JKH3" s="639"/>
      <c r="JKI3" s="639"/>
      <c r="JKJ3" s="639"/>
      <c r="JKK3" s="639"/>
      <c r="JKL3" s="639"/>
      <c r="JKM3" s="639"/>
      <c r="JKN3" s="639"/>
      <c r="JKO3" s="639"/>
      <c r="JKP3" s="639"/>
      <c r="JKQ3" s="639"/>
      <c r="JKR3" s="639"/>
      <c r="JKS3" s="639"/>
      <c r="JKT3" s="639"/>
      <c r="JKU3" s="639"/>
      <c r="JKV3" s="639"/>
      <c r="JKW3" s="639"/>
      <c r="JKX3" s="639"/>
      <c r="JKY3" s="639"/>
      <c r="JKZ3" s="639"/>
      <c r="JLA3" s="639"/>
      <c r="JLB3" s="639"/>
      <c r="JLC3" s="639"/>
      <c r="JLD3" s="639"/>
      <c r="JLE3" s="639"/>
      <c r="JLF3" s="639"/>
      <c r="JLG3" s="639"/>
      <c r="JLH3" s="639"/>
      <c r="JLI3" s="639"/>
      <c r="JLJ3" s="639"/>
      <c r="JLK3" s="639"/>
      <c r="JLL3" s="639"/>
      <c r="JLM3" s="639"/>
      <c r="JLN3" s="639"/>
      <c r="JLO3" s="639"/>
      <c r="JLP3" s="639"/>
      <c r="JLQ3" s="639"/>
      <c r="JLR3" s="639"/>
      <c r="JLS3" s="639"/>
      <c r="JLT3" s="639"/>
      <c r="JLU3" s="639"/>
      <c r="JLV3" s="639"/>
      <c r="JLW3" s="639"/>
      <c r="JLX3" s="639"/>
      <c r="JLY3" s="639"/>
      <c r="JLZ3" s="639"/>
      <c r="JMA3" s="639"/>
      <c r="JMB3" s="639"/>
      <c r="JMC3" s="639"/>
      <c r="JMD3" s="639"/>
      <c r="JME3" s="639"/>
      <c r="JMF3" s="639"/>
      <c r="JMG3" s="639"/>
      <c r="JMH3" s="639"/>
      <c r="JMI3" s="639"/>
      <c r="JMJ3" s="639"/>
      <c r="JMK3" s="639"/>
      <c r="JML3" s="639"/>
      <c r="JMM3" s="639"/>
      <c r="JMN3" s="639"/>
      <c r="JMO3" s="639"/>
      <c r="JMP3" s="639"/>
      <c r="JMQ3" s="639"/>
      <c r="JMR3" s="639"/>
      <c r="JMS3" s="639"/>
      <c r="JMT3" s="639"/>
      <c r="JMU3" s="639"/>
      <c r="JMV3" s="639"/>
      <c r="JMW3" s="639"/>
      <c r="JMX3" s="639"/>
      <c r="JMY3" s="639"/>
      <c r="JMZ3" s="639"/>
      <c r="JNA3" s="639"/>
      <c r="JNB3" s="639"/>
      <c r="JNC3" s="639"/>
      <c r="JND3" s="639"/>
      <c r="JNE3" s="639"/>
      <c r="JNF3" s="639"/>
      <c r="JNG3" s="639"/>
      <c r="JNH3" s="639"/>
      <c r="JNI3" s="639"/>
      <c r="JNJ3" s="639"/>
      <c r="JNK3" s="639"/>
      <c r="JNL3" s="639"/>
      <c r="JNM3" s="639"/>
      <c r="JNN3" s="639"/>
      <c r="JNO3" s="639"/>
      <c r="JNP3" s="639"/>
      <c r="JNQ3" s="639"/>
      <c r="JNR3" s="639"/>
      <c r="JNS3" s="639"/>
      <c r="JNT3" s="639"/>
      <c r="JNU3" s="639"/>
      <c r="JNV3" s="639"/>
      <c r="JNW3" s="639"/>
      <c r="JNX3" s="639"/>
      <c r="JNY3" s="639"/>
      <c r="JNZ3" s="639"/>
      <c r="JOA3" s="639"/>
      <c r="JOB3" s="639"/>
      <c r="JOC3" s="639"/>
      <c r="JOD3" s="639"/>
      <c r="JOE3" s="639"/>
      <c r="JOF3" s="639"/>
      <c r="JOG3" s="639"/>
      <c r="JOH3" s="639"/>
      <c r="JOI3" s="639"/>
      <c r="JOJ3" s="639"/>
      <c r="JOK3" s="639"/>
      <c r="JOL3" s="639"/>
      <c r="JOM3" s="639"/>
      <c r="JON3" s="639"/>
      <c r="JOO3" s="639"/>
      <c r="JOP3" s="639"/>
      <c r="JOQ3" s="639"/>
      <c r="JOR3" s="639"/>
      <c r="JOS3" s="639"/>
      <c r="JOT3" s="639"/>
      <c r="JOU3" s="639"/>
      <c r="JOV3" s="639"/>
      <c r="JOW3" s="639"/>
      <c r="JOX3" s="639"/>
      <c r="JOY3" s="639"/>
      <c r="JOZ3" s="639"/>
      <c r="JPA3" s="639"/>
      <c r="JPB3" s="639"/>
      <c r="JPC3" s="639"/>
      <c r="JPD3" s="639"/>
      <c r="JPE3" s="639"/>
      <c r="JPF3" s="639"/>
      <c r="JPG3" s="639"/>
      <c r="JPH3" s="639"/>
      <c r="JPI3" s="639"/>
      <c r="JPJ3" s="639"/>
      <c r="JPK3" s="639"/>
      <c r="JPL3" s="639"/>
      <c r="JPM3" s="639"/>
      <c r="JPN3" s="639"/>
      <c r="JPO3" s="639"/>
      <c r="JPP3" s="639"/>
      <c r="JPQ3" s="639"/>
      <c r="JPR3" s="639"/>
      <c r="JPS3" s="639"/>
      <c r="JPT3" s="639"/>
      <c r="JPU3" s="639"/>
      <c r="JPV3" s="639"/>
      <c r="JPW3" s="639"/>
      <c r="JPX3" s="639"/>
      <c r="JPY3" s="639"/>
      <c r="JPZ3" s="639"/>
      <c r="JQA3" s="639"/>
      <c r="JQB3" s="639"/>
      <c r="JQC3" s="639"/>
      <c r="JQD3" s="639"/>
      <c r="JQE3" s="639"/>
      <c r="JQF3" s="639"/>
      <c r="JQG3" s="639"/>
      <c r="JQH3" s="639"/>
      <c r="JQI3" s="639"/>
      <c r="JQJ3" s="639"/>
      <c r="JQK3" s="639"/>
      <c r="JQL3" s="639"/>
      <c r="JQM3" s="639"/>
      <c r="JQN3" s="639"/>
      <c r="JQO3" s="639"/>
      <c r="JQP3" s="639"/>
      <c r="JQQ3" s="639"/>
      <c r="JQR3" s="639"/>
      <c r="JQS3" s="639"/>
      <c r="JQT3" s="639"/>
      <c r="JQU3" s="639"/>
      <c r="JQV3" s="639"/>
      <c r="JQW3" s="639"/>
      <c r="JQX3" s="639"/>
      <c r="JQY3" s="639"/>
      <c r="JQZ3" s="639"/>
      <c r="JRA3" s="639"/>
      <c r="JRB3" s="639"/>
      <c r="JRC3" s="639"/>
      <c r="JRD3" s="639"/>
      <c r="JRE3" s="639"/>
      <c r="JRF3" s="639"/>
      <c r="JRG3" s="639"/>
      <c r="JRH3" s="639"/>
      <c r="JRI3" s="639"/>
      <c r="JRJ3" s="639"/>
      <c r="JRK3" s="639"/>
      <c r="JRL3" s="639"/>
      <c r="JRM3" s="639"/>
      <c r="JRN3" s="639"/>
      <c r="JRO3" s="639"/>
      <c r="JRP3" s="639"/>
      <c r="JRQ3" s="639"/>
      <c r="JRR3" s="639"/>
      <c r="JRS3" s="639"/>
      <c r="JRT3" s="639"/>
      <c r="JRU3" s="639"/>
      <c r="JRV3" s="639"/>
      <c r="JRW3" s="639"/>
      <c r="JRX3" s="639"/>
      <c r="JRY3" s="639"/>
      <c r="JRZ3" s="639"/>
      <c r="JSA3" s="639"/>
      <c r="JSB3" s="639"/>
      <c r="JSC3" s="639"/>
      <c r="JSD3" s="639"/>
      <c r="JSE3" s="639"/>
      <c r="JSF3" s="639"/>
      <c r="JSG3" s="639"/>
      <c r="JSH3" s="639"/>
      <c r="JSI3" s="639"/>
      <c r="JSJ3" s="639"/>
      <c r="JSK3" s="639"/>
      <c r="JSL3" s="639"/>
      <c r="JSM3" s="639"/>
      <c r="JSN3" s="639"/>
      <c r="JSO3" s="639"/>
      <c r="JSP3" s="639"/>
      <c r="JSQ3" s="639"/>
      <c r="JSR3" s="639"/>
      <c r="JSS3" s="639"/>
      <c r="JST3" s="639"/>
      <c r="JSU3" s="639"/>
      <c r="JSV3" s="639"/>
      <c r="JSW3" s="639"/>
      <c r="JSX3" s="639"/>
      <c r="JSY3" s="639"/>
      <c r="JSZ3" s="639"/>
      <c r="JTA3" s="639"/>
      <c r="JTB3" s="639"/>
      <c r="JTC3" s="639"/>
      <c r="JTD3" s="639"/>
      <c r="JTE3" s="639"/>
      <c r="JTF3" s="639"/>
      <c r="JTG3" s="639"/>
      <c r="JTH3" s="639"/>
      <c r="JTI3" s="639"/>
      <c r="JTJ3" s="639"/>
      <c r="JTK3" s="639"/>
      <c r="JTL3" s="639"/>
      <c r="JTM3" s="639"/>
      <c r="JTN3" s="639"/>
      <c r="JTO3" s="639"/>
      <c r="JTP3" s="639"/>
      <c r="JTQ3" s="639"/>
      <c r="JTR3" s="639"/>
      <c r="JTS3" s="639"/>
      <c r="JTT3" s="639"/>
      <c r="JTU3" s="639"/>
      <c r="JTV3" s="639"/>
      <c r="JTW3" s="639"/>
      <c r="JTX3" s="639"/>
      <c r="JTY3" s="639"/>
      <c r="JTZ3" s="639"/>
      <c r="JUA3" s="639"/>
      <c r="JUB3" s="639"/>
      <c r="JUC3" s="639"/>
      <c r="JUD3" s="639"/>
      <c r="JUE3" s="639"/>
      <c r="JUF3" s="639"/>
      <c r="JUG3" s="639"/>
      <c r="JUH3" s="639"/>
      <c r="JUI3" s="639"/>
      <c r="JUJ3" s="639"/>
      <c r="JUK3" s="639"/>
      <c r="JUL3" s="639"/>
      <c r="JUM3" s="639"/>
      <c r="JUN3" s="639"/>
      <c r="JUO3" s="639"/>
      <c r="JUP3" s="639"/>
      <c r="JUQ3" s="639"/>
      <c r="JUR3" s="639"/>
      <c r="JUS3" s="639"/>
      <c r="JUT3" s="639"/>
      <c r="JUU3" s="639"/>
      <c r="JUV3" s="639"/>
      <c r="JUW3" s="639"/>
      <c r="JUX3" s="639"/>
      <c r="JUY3" s="639"/>
      <c r="JUZ3" s="639"/>
      <c r="JVA3" s="639"/>
      <c r="JVB3" s="639"/>
      <c r="JVC3" s="639"/>
      <c r="JVD3" s="639"/>
      <c r="JVE3" s="639"/>
      <c r="JVF3" s="639"/>
      <c r="JVG3" s="639"/>
      <c r="JVH3" s="639"/>
      <c r="JVI3" s="639"/>
      <c r="JVJ3" s="639"/>
      <c r="JVK3" s="639"/>
      <c r="JVL3" s="639"/>
      <c r="JVM3" s="639"/>
      <c r="JVN3" s="639"/>
      <c r="JVO3" s="639"/>
      <c r="JVP3" s="639"/>
      <c r="JVQ3" s="639"/>
      <c r="JVR3" s="639"/>
      <c r="JVS3" s="639"/>
      <c r="JVT3" s="639"/>
      <c r="JVU3" s="639"/>
      <c r="JVV3" s="639"/>
      <c r="JVW3" s="639"/>
      <c r="JVX3" s="639"/>
      <c r="JVY3" s="639"/>
      <c r="JVZ3" s="639"/>
      <c r="JWA3" s="639"/>
      <c r="JWB3" s="639"/>
      <c r="JWC3" s="639"/>
      <c r="JWD3" s="639"/>
      <c r="JWE3" s="639"/>
      <c r="JWF3" s="639"/>
      <c r="JWG3" s="639"/>
      <c r="JWH3" s="639"/>
      <c r="JWI3" s="639"/>
      <c r="JWJ3" s="639"/>
      <c r="JWK3" s="639"/>
      <c r="JWL3" s="639"/>
      <c r="JWM3" s="639"/>
      <c r="JWN3" s="639"/>
      <c r="JWO3" s="639"/>
      <c r="JWP3" s="639"/>
      <c r="JWQ3" s="639"/>
      <c r="JWR3" s="639"/>
      <c r="JWS3" s="639"/>
      <c r="JWT3" s="639"/>
      <c r="JWU3" s="639"/>
      <c r="JWV3" s="639"/>
      <c r="JWW3" s="639"/>
      <c r="JWX3" s="639"/>
      <c r="JWY3" s="639"/>
      <c r="JWZ3" s="639"/>
      <c r="JXA3" s="639"/>
      <c r="JXB3" s="639"/>
      <c r="JXC3" s="639"/>
      <c r="JXD3" s="639"/>
      <c r="JXE3" s="639"/>
      <c r="JXF3" s="639"/>
      <c r="JXG3" s="639"/>
      <c r="JXH3" s="639"/>
      <c r="JXI3" s="639"/>
      <c r="JXJ3" s="639"/>
      <c r="JXK3" s="639"/>
      <c r="JXL3" s="639"/>
      <c r="JXM3" s="639"/>
      <c r="JXN3" s="639"/>
      <c r="JXO3" s="639"/>
      <c r="JXP3" s="639"/>
      <c r="JXQ3" s="639"/>
      <c r="JXR3" s="639"/>
      <c r="JXS3" s="639"/>
      <c r="JXT3" s="639"/>
      <c r="JXU3" s="639"/>
      <c r="JXV3" s="639"/>
      <c r="JXW3" s="639"/>
      <c r="JXX3" s="639"/>
      <c r="JXY3" s="639"/>
      <c r="JXZ3" s="639"/>
      <c r="JYA3" s="639"/>
      <c r="JYB3" s="639"/>
      <c r="JYC3" s="639"/>
      <c r="JYD3" s="639"/>
      <c r="JYE3" s="639"/>
      <c r="JYF3" s="639"/>
      <c r="JYG3" s="639"/>
      <c r="JYH3" s="639"/>
      <c r="JYI3" s="639"/>
      <c r="JYJ3" s="639"/>
      <c r="JYK3" s="639"/>
      <c r="JYL3" s="639"/>
      <c r="JYM3" s="639"/>
      <c r="JYN3" s="639"/>
      <c r="JYO3" s="639"/>
      <c r="JYP3" s="639"/>
      <c r="JYQ3" s="639"/>
      <c r="JYR3" s="639"/>
      <c r="JYS3" s="639"/>
      <c r="JYT3" s="639"/>
      <c r="JYU3" s="639"/>
      <c r="JYV3" s="639"/>
      <c r="JYW3" s="639"/>
      <c r="JYX3" s="639"/>
      <c r="JYY3" s="639"/>
      <c r="JYZ3" s="639"/>
      <c r="JZA3" s="639"/>
      <c r="JZB3" s="639"/>
      <c r="JZC3" s="639"/>
      <c r="JZD3" s="639"/>
      <c r="JZE3" s="639"/>
      <c r="JZF3" s="639"/>
      <c r="JZG3" s="639"/>
      <c r="JZH3" s="639"/>
      <c r="JZI3" s="639"/>
      <c r="JZJ3" s="639"/>
      <c r="JZK3" s="639"/>
      <c r="JZL3" s="639"/>
      <c r="JZM3" s="639"/>
      <c r="JZN3" s="639"/>
      <c r="JZO3" s="639"/>
      <c r="JZP3" s="639"/>
      <c r="JZQ3" s="639"/>
      <c r="JZR3" s="639"/>
      <c r="JZS3" s="639"/>
      <c r="JZT3" s="639"/>
      <c r="JZU3" s="639"/>
      <c r="JZV3" s="639"/>
      <c r="JZW3" s="639"/>
      <c r="JZX3" s="639"/>
      <c r="JZY3" s="639"/>
      <c r="JZZ3" s="639"/>
      <c r="KAA3" s="639"/>
      <c r="KAB3" s="639"/>
      <c r="KAC3" s="639"/>
      <c r="KAD3" s="639"/>
      <c r="KAE3" s="639"/>
      <c r="KAF3" s="639"/>
      <c r="KAG3" s="639"/>
      <c r="KAH3" s="639"/>
      <c r="KAI3" s="639"/>
      <c r="KAJ3" s="639"/>
      <c r="KAK3" s="639"/>
      <c r="KAL3" s="639"/>
      <c r="KAM3" s="639"/>
      <c r="KAN3" s="639"/>
      <c r="KAO3" s="639"/>
      <c r="KAP3" s="639"/>
      <c r="KAQ3" s="639"/>
      <c r="KAR3" s="639"/>
      <c r="KAS3" s="639"/>
      <c r="KAT3" s="639"/>
      <c r="KAU3" s="639"/>
      <c r="KAV3" s="639"/>
      <c r="KAW3" s="639"/>
      <c r="KAX3" s="639"/>
      <c r="KAY3" s="639"/>
      <c r="KAZ3" s="639"/>
      <c r="KBA3" s="639"/>
      <c r="KBB3" s="639"/>
      <c r="KBC3" s="639"/>
      <c r="KBD3" s="639"/>
      <c r="KBE3" s="639"/>
      <c r="KBF3" s="639"/>
      <c r="KBG3" s="639"/>
      <c r="KBH3" s="639"/>
      <c r="KBI3" s="639"/>
      <c r="KBJ3" s="639"/>
      <c r="KBK3" s="639"/>
      <c r="KBL3" s="639"/>
      <c r="KBM3" s="639"/>
      <c r="KBN3" s="639"/>
      <c r="KBO3" s="639"/>
      <c r="KBP3" s="639"/>
      <c r="KBQ3" s="639"/>
      <c r="KBR3" s="639"/>
      <c r="KBS3" s="639"/>
      <c r="KBT3" s="639"/>
      <c r="KBU3" s="639"/>
      <c r="KBV3" s="639"/>
      <c r="KBW3" s="639"/>
      <c r="KBX3" s="639"/>
      <c r="KBY3" s="639"/>
      <c r="KBZ3" s="639"/>
      <c r="KCA3" s="639"/>
      <c r="KCB3" s="639"/>
      <c r="KCC3" s="639"/>
      <c r="KCD3" s="639"/>
      <c r="KCE3" s="639"/>
      <c r="KCF3" s="639"/>
      <c r="KCG3" s="639"/>
      <c r="KCH3" s="639"/>
      <c r="KCI3" s="639"/>
      <c r="KCJ3" s="639"/>
      <c r="KCK3" s="639"/>
      <c r="KCL3" s="639"/>
      <c r="KCM3" s="639"/>
      <c r="KCN3" s="639"/>
      <c r="KCO3" s="639"/>
      <c r="KCP3" s="639"/>
      <c r="KCQ3" s="639"/>
      <c r="KCR3" s="639"/>
      <c r="KCS3" s="639"/>
      <c r="KCT3" s="639"/>
      <c r="KCU3" s="639"/>
      <c r="KCV3" s="639"/>
      <c r="KCW3" s="639"/>
      <c r="KCX3" s="639"/>
      <c r="KCY3" s="639"/>
      <c r="KCZ3" s="639"/>
      <c r="KDA3" s="639"/>
      <c r="KDB3" s="639"/>
      <c r="KDC3" s="639"/>
      <c r="KDD3" s="639"/>
      <c r="KDE3" s="639"/>
      <c r="KDF3" s="639"/>
      <c r="KDG3" s="639"/>
      <c r="KDH3" s="639"/>
      <c r="KDI3" s="639"/>
      <c r="KDJ3" s="639"/>
      <c r="KDK3" s="639"/>
      <c r="KDL3" s="639"/>
      <c r="KDM3" s="639"/>
      <c r="KDN3" s="639"/>
      <c r="KDO3" s="639"/>
      <c r="KDP3" s="639"/>
      <c r="KDQ3" s="639"/>
      <c r="KDR3" s="639"/>
      <c r="KDS3" s="639"/>
      <c r="KDT3" s="639"/>
      <c r="KDU3" s="639"/>
      <c r="KDV3" s="639"/>
      <c r="KDW3" s="639"/>
      <c r="KDX3" s="639"/>
      <c r="KDY3" s="639"/>
      <c r="KDZ3" s="639"/>
      <c r="KEA3" s="639"/>
      <c r="KEB3" s="639"/>
      <c r="KEC3" s="639"/>
      <c r="KED3" s="639"/>
      <c r="KEE3" s="639"/>
      <c r="KEF3" s="639"/>
      <c r="KEG3" s="639"/>
      <c r="KEH3" s="639"/>
      <c r="KEI3" s="639"/>
      <c r="KEJ3" s="639"/>
      <c r="KEK3" s="639"/>
      <c r="KEL3" s="639"/>
      <c r="KEM3" s="639"/>
      <c r="KEN3" s="639"/>
      <c r="KEO3" s="639"/>
      <c r="KEP3" s="639"/>
      <c r="KEQ3" s="639"/>
      <c r="KER3" s="639"/>
      <c r="KES3" s="639"/>
      <c r="KET3" s="639"/>
      <c r="KEU3" s="639"/>
      <c r="KEV3" s="639"/>
      <c r="KEW3" s="639"/>
      <c r="KEX3" s="639"/>
      <c r="KEY3" s="639"/>
      <c r="KEZ3" s="639"/>
      <c r="KFA3" s="639"/>
      <c r="KFB3" s="639"/>
      <c r="KFC3" s="639"/>
      <c r="KFD3" s="639"/>
      <c r="KFE3" s="639"/>
      <c r="KFF3" s="639"/>
      <c r="KFG3" s="639"/>
      <c r="KFH3" s="639"/>
      <c r="KFI3" s="639"/>
      <c r="KFJ3" s="639"/>
      <c r="KFK3" s="639"/>
      <c r="KFL3" s="639"/>
      <c r="KFM3" s="639"/>
      <c r="KFN3" s="639"/>
      <c r="KFO3" s="639"/>
      <c r="KFP3" s="639"/>
      <c r="KFQ3" s="639"/>
      <c r="KFR3" s="639"/>
      <c r="KFS3" s="639"/>
      <c r="KFT3" s="639"/>
      <c r="KFU3" s="639"/>
      <c r="KFV3" s="639"/>
      <c r="KFW3" s="639"/>
      <c r="KFX3" s="639"/>
      <c r="KFY3" s="639"/>
      <c r="KFZ3" s="639"/>
      <c r="KGA3" s="639"/>
      <c r="KGB3" s="639"/>
      <c r="KGC3" s="639"/>
      <c r="KGD3" s="639"/>
      <c r="KGE3" s="639"/>
      <c r="KGF3" s="639"/>
      <c r="KGG3" s="639"/>
      <c r="KGH3" s="639"/>
      <c r="KGI3" s="639"/>
      <c r="KGJ3" s="639"/>
      <c r="KGK3" s="639"/>
      <c r="KGL3" s="639"/>
      <c r="KGM3" s="639"/>
      <c r="KGN3" s="639"/>
      <c r="KGO3" s="639"/>
      <c r="KGP3" s="639"/>
      <c r="KGQ3" s="639"/>
      <c r="KGR3" s="639"/>
      <c r="KGS3" s="639"/>
      <c r="KGT3" s="639"/>
      <c r="KGU3" s="639"/>
      <c r="KGV3" s="639"/>
      <c r="KGW3" s="639"/>
      <c r="KGX3" s="639"/>
      <c r="KGY3" s="639"/>
      <c r="KGZ3" s="639"/>
      <c r="KHA3" s="639"/>
      <c r="KHB3" s="639"/>
      <c r="KHC3" s="639"/>
      <c r="KHD3" s="639"/>
      <c r="KHE3" s="639"/>
      <c r="KHF3" s="639"/>
      <c r="KHG3" s="639"/>
      <c r="KHH3" s="639"/>
      <c r="KHI3" s="639"/>
      <c r="KHJ3" s="639"/>
      <c r="KHK3" s="639"/>
      <c r="KHL3" s="639"/>
      <c r="KHM3" s="639"/>
      <c r="KHN3" s="639"/>
      <c r="KHO3" s="639"/>
      <c r="KHP3" s="639"/>
      <c r="KHQ3" s="639"/>
      <c r="KHR3" s="639"/>
      <c r="KHS3" s="639"/>
      <c r="KHT3" s="639"/>
      <c r="KHU3" s="639"/>
      <c r="KHV3" s="639"/>
      <c r="KHW3" s="639"/>
      <c r="KHX3" s="639"/>
      <c r="KHY3" s="639"/>
      <c r="KHZ3" s="639"/>
      <c r="KIA3" s="639"/>
      <c r="KIB3" s="639"/>
      <c r="KIC3" s="639"/>
      <c r="KID3" s="639"/>
      <c r="KIE3" s="639"/>
      <c r="KIF3" s="639"/>
      <c r="KIG3" s="639"/>
      <c r="KIH3" s="639"/>
      <c r="KII3" s="639"/>
      <c r="KIJ3" s="639"/>
      <c r="KIK3" s="639"/>
      <c r="KIL3" s="639"/>
      <c r="KIM3" s="639"/>
      <c r="KIN3" s="639"/>
      <c r="KIO3" s="639"/>
      <c r="KIP3" s="639"/>
      <c r="KIQ3" s="639"/>
      <c r="KIR3" s="639"/>
      <c r="KIS3" s="639"/>
      <c r="KIT3" s="639"/>
      <c r="KIU3" s="639"/>
      <c r="KIV3" s="639"/>
      <c r="KIW3" s="639"/>
      <c r="KIX3" s="639"/>
      <c r="KIY3" s="639"/>
      <c r="KIZ3" s="639"/>
      <c r="KJA3" s="639"/>
      <c r="KJB3" s="639"/>
      <c r="KJC3" s="639"/>
      <c r="KJD3" s="639"/>
      <c r="KJE3" s="639"/>
      <c r="KJF3" s="639"/>
      <c r="KJG3" s="639"/>
      <c r="KJH3" s="639"/>
      <c r="KJI3" s="639"/>
      <c r="KJJ3" s="639"/>
      <c r="KJK3" s="639"/>
      <c r="KJL3" s="639"/>
      <c r="KJM3" s="639"/>
      <c r="KJN3" s="639"/>
      <c r="KJO3" s="639"/>
      <c r="KJP3" s="639"/>
      <c r="KJQ3" s="639"/>
      <c r="KJR3" s="639"/>
      <c r="KJS3" s="639"/>
      <c r="KJT3" s="639"/>
      <c r="KJU3" s="639"/>
      <c r="KJV3" s="639"/>
      <c r="KJW3" s="639"/>
      <c r="KJX3" s="639"/>
      <c r="KJY3" s="639"/>
      <c r="KJZ3" s="639"/>
      <c r="KKA3" s="639"/>
      <c r="KKB3" s="639"/>
      <c r="KKC3" s="639"/>
      <c r="KKD3" s="639"/>
      <c r="KKE3" s="639"/>
      <c r="KKF3" s="639"/>
      <c r="KKG3" s="639"/>
      <c r="KKH3" s="639"/>
      <c r="KKI3" s="639"/>
      <c r="KKJ3" s="639"/>
      <c r="KKK3" s="639"/>
      <c r="KKL3" s="639"/>
      <c r="KKM3" s="639"/>
      <c r="KKN3" s="639"/>
      <c r="KKO3" s="639"/>
      <c r="KKP3" s="639"/>
      <c r="KKQ3" s="639"/>
      <c r="KKR3" s="639"/>
      <c r="KKS3" s="639"/>
      <c r="KKT3" s="639"/>
      <c r="KKU3" s="639"/>
      <c r="KKV3" s="639"/>
      <c r="KKW3" s="639"/>
      <c r="KKX3" s="639"/>
      <c r="KKY3" s="639"/>
      <c r="KKZ3" s="639"/>
      <c r="KLA3" s="639"/>
      <c r="KLB3" s="639"/>
      <c r="KLC3" s="639"/>
      <c r="KLD3" s="639"/>
      <c r="KLE3" s="639"/>
      <c r="KLF3" s="639"/>
      <c r="KLG3" s="639"/>
      <c r="KLH3" s="639"/>
      <c r="KLI3" s="639"/>
      <c r="KLJ3" s="639"/>
      <c r="KLK3" s="639"/>
      <c r="KLL3" s="639"/>
      <c r="KLM3" s="639"/>
      <c r="KLN3" s="639"/>
      <c r="KLO3" s="639"/>
      <c r="KLP3" s="639"/>
      <c r="KLQ3" s="639"/>
      <c r="KLR3" s="639"/>
      <c r="KLS3" s="639"/>
      <c r="KLT3" s="639"/>
      <c r="KLU3" s="639"/>
      <c r="KLV3" s="639"/>
      <c r="KLW3" s="639"/>
      <c r="KLX3" s="639"/>
      <c r="KLY3" s="639"/>
      <c r="KLZ3" s="639"/>
      <c r="KMA3" s="639"/>
      <c r="KMB3" s="639"/>
      <c r="KMC3" s="639"/>
      <c r="KMD3" s="639"/>
      <c r="KME3" s="639"/>
      <c r="KMF3" s="639"/>
      <c r="KMG3" s="639"/>
      <c r="KMH3" s="639"/>
      <c r="KMI3" s="639"/>
      <c r="KMJ3" s="639"/>
      <c r="KMK3" s="639"/>
      <c r="KML3" s="639"/>
      <c r="KMM3" s="639"/>
      <c r="KMN3" s="639"/>
      <c r="KMO3" s="639"/>
      <c r="KMP3" s="639"/>
      <c r="KMQ3" s="639"/>
      <c r="KMR3" s="639"/>
      <c r="KMS3" s="639"/>
      <c r="KMT3" s="639"/>
      <c r="KMU3" s="639"/>
      <c r="KMV3" s="639"/>
      <c r="KMW3" s="639"/>
      <c r="KMX3" s="639"/>
      <c r="KMY3" s="639"/>
      <c r="KMZ3" s="639"/>
      <c r="KNA3" s="639"/>
      <c r="KNB3" s="639"/>
      <c r="KNC3" s="639"/>
      <c r="KND3" s="639"/>
      <c r="KNE3" s="639"/>
      <c r="KNF3" s="639"/>
      <c r="KNG3" s="639"/>
      <c r="KNH3" s="639"/>
      <c r="KNI3" s="639"/>
      <c r="KNJ3" s="639"/>
      <c r="KNK3" s="639"/>
      <c r="KNL3" s="639"/>
      <c r="KNM3" s="639"/>
      <c r="KNN3" s="639"/>
      <c r="KNO3" s="639"/>
      <c r="KNP3" s="639"/>
      <c r="KNQ3" s="639"/>
      <c r="KNR3" s="639"/>
      <c r="KNS3" s="639"/>
      <c r="KNT3" s="639"/>
      <c r="KNU3" s="639"/>
      <c r="KNV3" s="639"/>
      <c r="KNW3" s="639"/>
      <c r="KNX3" s="639"/>
      <c r="KNY3" s="639"/>
      <c r="KNZ3" s="639"/>
      <c r="KOA3" s="639"/>
      <c r="KOB3" s="639"/>
      <c r="KOC3" s="639"/>
      <c r="KOD3" s="639"/>
      <c r="KOE3" s="639"/>
      <c r="KOF3" s="639"/>
      <c r="KOG3" s="639"/>
      <c r="KOH3" s="639"/>
      <c r="KOI3" s="639"/>
      <c r="KOJ3" s="639"/>
      <c r="KOK3" s="639"/>
      <c r="KOL3" s="639"/>
      <c r="KOM3" s="639"/>
      <c r="KON3" s="639"/>
      <c r="KOO3" s="639"/>
      <c r="KOP3" s="639"/>
      <c r="KOQ3" s="639"/>
      <c r="KOR3" s="639"/>
      <c r="KOS3" s="639"/>
      <c r="KOT3" s="639"/>
      <c r="KOU3" s="639"/>
      <c r="KOV3" s="639"/>
      <c r="KOW3" s="639"/>
      <c r="KOX3" s="639"/>
      <c r="KOY3" s="639"/>
      <c r="KOZ3" s="639"/>
      <c r="KPA3" s="639"/>
      <c r="KPB3" s="639"/>
      <c r="KPC3" s="639"/>
      <c r="KPD3" s="639"/>
      <c r="KPE3" s="639"/>
      <c r="KPF3" s="639"/>
      <c r="KPG3" s="639"/>
      <c r="KPH3" s="639"/>
      <c r="KPI3" s="639"/>
      <c r="KPJ3" s="639"/>
      <c r="KPK3" s="639"/>
      <c r="KPL3" s="639"/>
      <c r="KPM3" s="639"/>
      <c r="KPN3" s="639"/>
      <c r="KPO3" s="639"/>
      <c r="KPP3" s="639"/>
      <c r="KPQ3" s="639"/>
      <c r="KPR3" s="639"/>
      <c r="KPS3" s="639"/>
      <c r="KPT3" s="639"/>
      <c r="KPU3" s="639"/>
      <c r="KPV3" s="639"/>
      <c r="KPW3" s="639"/>
      <c r="KPX3" s="639"/>
      <c r="KPY3" s="639"/>
      <c r="KPZ3" s="639"/>
      <c r="KQA3" s="639"/>
      <c r="KQB3" s="639"/>
      <c r="KQC3" s="639"/>
      <c r="KQD3" s="639"/>
      <c r="KQE3" s="639"/>
      <c r="KQF3" s="639"/>
      <c r="KQG3" s="639"/>
      <c r="KQH3" s="639"/>
      <c r="KQI3" s="639"/>
      <c r="KQJ3" s="639"/>
      <c r="KQK3" s="639"/>
      <c r="KQL3" s="639"/>
      <c r="KQM3" s="639"/>
      <c r="KQN3" s="639"/>
      <c r="KQO3" s="639"/>
      <c r="KQP3" s="639"/>
      <c r="KQQ3" s="639"/>
      <c r="KQR3" s="639"/>
      <c r="KQS3" s="639"/>
      <c r="KQT3" s="639"/>
      <c r="KQU3" s="639"/>
      <c r="KQV3" s="639"/>
      <c r="KQW3" s="639"/>
      <c r="KQX3" s="639"/>
      <c r="KQY3" s="639"/>
      <c r="KQZ3" s="639"/>
      <c r="KRA3" s="639"/>
      <c r="KRB3" s="639"/>
      <c r="KRC3" s="639"/>
      <c r="KRD3" s="639"/>
      <c r="KRE3" s="639"/>
      <c r="KRF3" s="639"/>
      <c r="KRG3" s="639"/>
      <c r="KRH3" s="639"/>
      <c r="KRI3" s="639"/>
      <c r="KRJ3" s="639"/>
      <c r="KRK3" s="639"/>
      <c r="KRL3" s="639"/>
      <c r="KRM3" s="639"/>
      <c r="KRN3" s="639"/>
      <c r="KRO3" s="639"/>
      <c r="KRP3" s="639"/>
      <c r="KRQ3" s="639"/>
      <c r="KRR3" s="639"/>
      <c r="KRS3" s="639"/>
      <c r="KRT3" s="639"/>
      <c r="KRU3" s="639"/>
      <c r="KRV3" s="639"/>
      <c r="KRW3" s="639"/>
      <c r="KRX3" s="639"/>
      <c r="KRY3" s="639"/>
      <c r="KRZ3" s="639"/>
      <c r="KSA3" s="639"/>
      <c r="KSB3" s="639"/>
      <c r="KSC3" s="639"/>
      <c r="KSD3" s="639"/>
      <c r="KSE3" s="639"/>
      <c r="KSF3" s="639"/>
      <c r="KSG3" s="639"/>
      <c r="KSH3" s="639"/>
      <c r="KSI3" s="639"/>
      <c r="KSJ3" s="639"/>
      <c r="KSK3" s="639"/>
      <c r="KSL3" s="639"/>
      <c r="KSM3" s="639"/>
      <c r="KSN3" s="639"/>
      <c r="KSO3" s="639"/>
      <c r="KSP3" s="639"/>
      <c r="KSQ3" s="639"/>
      <c r="KSR3" s="639"/>
      <c r="KSS3" s="639"/>
      <c r="KST3" s="639"/>
      <c r="KSU3" s="639"/>
      <c r="KSV3" s="639"/>
      <c r="KSW3" s="639"/>
      <c r="KSX3" s="639"/>
      <c r="KSY3" s="639"/>
      <c r="KSZ3" s="639"/>
      <c r="KTA3" s="639"/>
      <c r="KTB3" s="639"/>
      <c r="KTC3" s="639"/>
      <c r="KTD3" s="639"/>
      <c r="KTE3" s="639"/>
      <c r="KTF3" s="639"/>
      <c r="KTG3" s="639"/>
      <c r="KTH3" s="639"/>
      <c r="KTI3" s="639"/>
      <c r="KTJ3" s="639"/>
      <c r="KTK3" s="639"/>
      <c r="KTL3" s="639"/>
      <c r="KTM3" s="639"/>
      <c r="KTN3" s="639"/>
      <c r="KTO3" s="639"/>
      <c r="KTP3" s="639"/>
      <c r="KTQ3" s="639"/>
      <c r="KTR3" s="639"/>
      <c r="KTS3" s="639"/>
      <c r="KTT3" s="639"/>
      <c r="KTU3" s="639"/>
      <c r="KTV3" s="639"/>
      <c r="KTW3" s="639"/>
      <c r="KTX3" s="639"/>
      <c r="KTY3" s="639"/>
      <c r="KTZ3" s="639"/>
      <c r="KUA3" s="639"/>
      <c r="KUB3" s="639"/>
      <c r="KUC3" s="639"/>
      <c r="KUD3" s="639"/>
      <c r="KUE3" s="639"/>
      <c r="KUF3" s="639"/>
      <c r="KUG3" s="639"/>
      <c r="KUH3" s="639"/>
      <c r="KUI3" s="639"/>
      <c r="KUJ3" s="639"/>
      <c r="KUK3" s="639"/>
      <c r="KUL3" s="639"/>
      <c r="KUM3" s="639"/>
      <c r="KUN3" s="639"/>
      <c r="KUO3" s="639"/>
      <c r="KUP3" s="639"/>
      <c r="KUQ3" s="639"/>
      <c r="KUR3" s="639"/>
      <c r="KUS3" s="639"/>
      <c r="KUT3" s="639"/>
      <c r="KUU3" s="639"/>
      <c r="KUV3" s="639"/>
      <c r="KUW3" s="639"/>
      <c r="KUX3" s="639"/>
      <c r="KUY3" s="639"/>
      <c r="KUZ3" s="639"/>
      <c r="KVA3" s="639"/>
      <c r="KVB3" s="639"/>
      <c r="KVC3" s="639"/>
      <c r="KVD3" s="639"/>
      <c r="KVE3" s="639"/>
      <c r="KVF3" s="639"/>
      <c r="KVG3" s="639"/>
      <c r="KVH3" s="639"/>
      <c r="KVI3" s="639"/>
      <c r="KVJ3" s="639"/>
      <c r="KVK3" s="639"/>
      <c r="KVL3" s="639"/>
      <c r="KVM3" s="639"/>
      <c r="KVN3" s="639"/>
      <c r="KVO3" s="639"/>
      <c r="KVP3" s="639"/>
      <c r="KVQ3" s="639"/>
      <c r="KVR3" s="639"/>
      <c r="KVS3" s="639"/>
      <c r="KVT3" s="639"/>
      <c r="KVU3" s="639"/>
      <c r="KVV3" s="639"/>
      <c r="KVW3" s="639"/>
      <c r="KVX3" s="639"/>
      <c r="KVY3" s="639"/>
      <c r="KVZ3" s="639"/>
      <c r="KWA3" s="639"/>
      <c r="KWB3" s="639"/>
      <c r="KWC3" s="639"/>
      <c r="KWD3" s="639"/>
      <c r="KWE3" s="639"/>
      <c r="KWF3" s="639"/>
      <c r="KWG3" s="639"/>
      <c r="KWH3" s="639"/>
      <c r="KWI3" s="639"/>
      <c r="KWJ3" s="639"/>
      <c r="KWK3" s="639"/>
      <c r="KWL3" s="639"/>
      <c r="KWM3" s="639"/>
      <c r="KWN3" s="639"/>
      <c r="KWO3" s="639"/>
      <c r="KWP3" s="639"/>
      <c r="KWQ3" s="639"/>
      <c r="KWR3" s="639"/>
      <c r="KWS3" s="639"/>
      <c r="KWT3" s="639"/>
      <c r="KWU3" s="639"/>
      <c r="KWV3" s="639"/>
      <c r="KWW3" s="639"/>
      <c r="KWX3" s="639"/>
      <c r="KWY3" s="639"/>
      <c r="KWZ3" s="639"/>
      <c r="KXA3" s="639"/>
      <c r="KXB3" s="639"/>
      <c r="KXC3" s="639"/>
      <c r="KXD3" s="639"/>
      <c r="KXE3" s="639"/>
      <c r="KXF3" s="639"/>
      <c r="KXG3" s="639"/>
      <c r="KXH3" s="639"/>
      <c r="KXI3" s="639"/>
      <c r="KXJ3" s="639"/>
      <c r="KXK3" s="639"/>
      <c r="KXL3" s="639"/>
      <c r="KXM3" s="639"/>
      <c r="KXN3" s="639"/>
      <c r="KXO3" s="639"/>
      <c r="KXP3" s="639"/>
      <c r="KXQ3" s="639"/>
      <c r="KXR3" s="639"/>
      <c r="KXS3" s="639"/>
      <c r="KXT3" s="639"/>
      <c r="KXU3" s="639"/>
      <c r="KXV3" s="639"/>
      <c r="KXW3" s="639"/>
      <c r="KXX3" s="639"/>
      <c r="KXY3" s="639"/>
      <c r="KXZ3" s="639"/>
      <c r="KYA3" s="639"/>
      <c r="KYB3" s="639"/>
      <c r="KYC3" s="639"/>
      <c r="KYD3" s="639"/>
      <c r="KYE3" s="639"/>
      <c r="KYF3" s="639"/>
      <c r="KYG3" s="639"/>
      <c r="KYH3" s="639"/>
      <c r="KYI3" s="639"/>
      <c r="KYJ3" s="639"/>
      <c r="KYK3" s="639"/>
      <c r="KYL3" s="639"/>
      <c r="KYM3" s="639"/>
      <c r="KYN3" s="639"/>
      <c r="KYO3" s="639"/>
      <c r="KYP3" s="639"/>
      <c r="KYQ3" s="639"/>
      <c r="KYR3" s="639"/>
      <c r="KYS3" s="639"/>
      <c r="KYT3" s="639"/>
      <c r="KYU3" s="639"/>
      <c r="KYV3" s="639"/>
      <c r="KYW3" s="639"/>
      <c r="KYX3" s="639"/>
      <c r="KYY3" s="639"/>
      <c r="KYZ3" s="639"/>
      <c r="KZA3" s="639"/>
      <c r="KZB3" s="639"/>
      <c r="KZC3" s="639"/>
      <c r="KZD3" s="639"/>
      <c r="KZE3" s="639"/>
      <c r="KZF3" s="639"/>
      <c r="KZG3" s="639"/>
      <c r="KZH3" s="639"/>
      <c r="KZI3" s="639"/>
      <c r="KZJ3" s="639"/>
      <c r="KZK3" s="639"/>
      <c r="KZL3" s="639"/>
      <c r="KZM3" s="639"/>
      <c r="KZN3" s="639"/>
      <c r="KZO3" s="639"/>
      <c r="KZP3" s="639"/>
      <c r="KZQ3" s="639"/>
      <c r="KZR3" s="639"/>
      <c r="KZS3" s="639"/>
      <c r="KZT3" s="639"/>
      <c r="KZU3" s="639"/>
      <c r="KZV3" s="639"/>
      <c r="KZW3" s="639"/>
      <c r="KZX3" s="639"/>
      <c r="KZY3" s="639"/>
      <c r="KZZ3" s="639"/>
      <c r="LAA3" s="639"/>
      <c r="LAB3" s="639"/>
      <c r="LAC3" s="639"/>
      <c r="LAD3" s="639"/>
      <c r="LAE3" s="639"/>
      <c r="LAF3" s="639"/>
      <c r="LAG3" s="639"/>
      <c r="LAH3" s="639"/>
      <c r="LAI3" s="639"/>
      <c r="LAJ3" s="639"/>
      <c r="LAK3" s="639"/>
      <c r="LAL3" s="639"/>
      <c r="LAM3" s="639"/>
      <c r="LAN3" s="639"/>
      <c r="LAO3" s="639"/>
      <c r="LAP3" s="639"/>
      <c r="LAQ3" s="639"/>
      <c r="LAR3" s="639"/>
      <c r="LAS3" s="639"/>
      <c r="LAT3" s="639"/>
      <c r="LAU3" s="639"/>
      <c r="LAV3" s="639"/>
      <c r="LAW3" s="639"/>
      <c r="LAX3" s="639"/>
      <c r="LAY3" s="639"/>
      <c r="LAZ3" s="639"/>
      <c r="LBA3" s="639"/>
      <c r="LBB3" s="639"/>
      <c r="LBC3" s="639"/>
      <c r="LBD3" s="639"/>
      <c r="LBE3" s="639"/>
      <c r="LBF3" s="639"/>
      <c r="LBG3" s="639"/>
      <c r="LBH3" s="639"/>
      <c r="LBI3" s="639"/>
      <c r="LBJ3" s="639"/>
      <c r="LBK3" s="639"/>
      <c r="LBL3" s="639"/>
      <c r="LBM3" s="639"/>
      <c r="LBN3" s="639"/>
      <c r="LBO3" s="639"/>
      <c r="LBP3" s="639"/>
      <c r="LBQ3" s="639"/>
      <c r="LBR3" s="639"/>
      <c r="LBS3" s="639"/>
      <c r="LBT3" s="639"/>
      <c r="LBU3" s="639"/>
      <c r="LBV3" s="639"/>
      <c r="LBW3" s="639"/>
      <c r="LBX3" s="639"/>
      <c r="LBY3" s="639"/>
      <c r="LBZ3" s="639"/>
      <c r="LCA3" s="639"/>
      <c r="LCB3" s="639"/>
      <c r="LCC3" s="639"/>
      <c r="LCD3" s="639"/>
      <c r="LCE3" s="639"/>
      <c r="LCF3" s="639"/>
      <c r="LCG3" s="639"/>
      <c r="LCH3" s="639"/>
      <c r="LCI3" s="639"/>
      <c r="LCJ3" s="639"/>
      <c r="LCK3" s="639"/>
      <c r="LCL3" s="639"/>
      <c r="LCM3" s="639"/>
      <c r="LCN3" s="639"/>
      <c r="LCO3" s="639"/>
      <c r="LCP3" s="639"/>
      <c r="LCQ3" s="639"/>
      <c r="LCR3" s="639"/>
      <c r="LCS3" s="639"/>
      <c r="LCT3" s="639"/>
      <c r="LCU3" s="639"/>
      <c r="LCV3" s="639"/>
      <c r="LCW3" s="639"/>
      <c r="LCX3" s="639"/>
      <c r="LCY3" s="639"/>
      <c r="LCZ3" s="639"/>
      <c r="LDA3" s="639"/>
      <c r="LDB3" s="639"/>
      <c r="LDC3" s="639"/>
      <c r="LDD3" s="639"/>
      <c r="LDE3" s="639"/>
      <c r="LDF3" s="639"/>
      <c r="LDG3" s="639"/>
      <c r="LDH3" s="639"/>
      <c r="LDI3" s="639"/>
      <c r="LDJ3" s="639"/>
      <c r="LDK3" s="639"/>
      <c r="LDL3" s="639"/>
      <c r="LDM3" s="639"/>
      <c r="LDN3" s="639"/>
      <c r="LDO3" s="639"/>
      <c r="LDP3" s="639"/>
      <c r="LDQ3" s="639"/>
      <c r="LDR3" s="639"/>
      <c r="LDS3" s="639"/>
      <c r="LDT3" s="639"/>
      <c r="LDU3" s="639"/>
      <c r="LDV3" s="639"/>
      <c r="LDW3" s="639"/>
      <c r="LDX3" s="639"/>
      <c r="LDY3" s="639"/>
      <c r="LDZ3" s="639"/>
      <c r="LEA3" s="639"/>
      <c r="LEB3" s="639"/>
      <c r="LEC3" s="639"/>
      <c r="LED3" s="639"/>
      <c r="LEE3" s="639"/>
      <c r="LEF3" s="639"/>
      <c r="LEG3" s="639"/>
      <c r="LEH3" s="639"/>
      <c r="LEI3" s="639"/>
      <c r="LEJ3" s="639"/>
      <c r="LEK3" s="639"/>
      <c r="LEL3" s="639"/>
      <c r="LEM3" s="639"/>
      <c r="LEN3" s="639"/>
      <c r="LEO3" s="639"/>
      <c r="LEP3" s="639"/>
      <c r="LEQ3" s="639"/>
      <c r="LER3" s="639"/>
      <c r="LES3" s="639"/>
      <c r="LET3" s="639"/>
      <c r="LEU3" s="639"/>
      <c r="LEV3" s="639"/>
      <c r="LEW3" s="639"/>
      <c r="LEX3" s="639"/>
      <c r="LEY3" s="639"/>
      <c r="LEZ3" s="639"/>
      <c r="LFA3" s="639"/>
      <c r="LFB3" s="639"/>
      <c r="LFC3" s="639"/>
      <c r="LFD3" s="639"/>
      <c r="LFE3" s="639"/>
      <c r="LFF3" s="639"/>
      <c r="LFG3" s="639"/>
      <c r="LFH3" s="639"/>
      <c r="LFI3" s="639"/>
      <c r="LFJ3" s="639"/>
      <c r="LFK3" s="639"/>
      <c r="LFL3" s="639"/>
      <c r="LFM3" s="639"/>
      <c r="LFN3" s="639"/>
      <c r="LFO3" s="639"/>
      <c r="LFP3" s="639"/>
      <c r="LFQ3" s="639"/>
      <c r="LFR3" s="639"/>
      <c r="LFS3" s="639"/>
      <c r="LFT3" s="639"/>
      <c r="LFU3" s="639"/>
      <c r="LFV3" s="639"/>
      <c r="LFW3" s="639"/>
      <c r="LFX3" s="639"/>
      <c r="LFY3" s="639"/>
      <c r="LFZ3" s="639"/>
      <c r="LGA3" s="639"/>
      <c r="LGB3" s="639"/>
      <c r="LGC3" s="639"/>
      <c r="LGD3" s="639"/>
      <c r="LGE3" s="639"/>
      <c r="LGF3" s="639"/>
      <c r="LGG3" s="639"/>
      <c r="LGH3" s="639"/>
      <c r="LGI3" s="639"/>
      <c r="LGJ3" s="639"/>
      <c r="LGK3" s="639"/>
      <c r="LGL3" s="639"/>
      <c r="LGM3" s="639"/>
      <c r="LGN3" s="639"/>
      <c r="LGO3" s="639"/>
      <c r="LGP3" s="639"/>
      <c r="LGQ3" s="639"/>
      <c r="LGR3" s="639"/>
      <c r="LGS3" s="639"/>
      <c r="LGT3" s="639"/>
      <c r="LGU3" s="639"/>
      <c r="LGV3" s="639"/>
      <c r="LGW3" s="639"/>
      <c r="LGX3" s="639"/>
      <c r="LGY3" s="639"/>
      <c r="LGZ3" s="639"/>
      <c r="LHA3" s="639"/>
      <c r="LHB3" s="639"/>
      <c r="LHC3" s="639"/>
      <c r="LHD3" s="639"/>
      <c r="LHE3" s="639"/>
      <c r="LHF3" s="639"/>
      <c r="LHG3" s="639"/>
      <c r="LHH3" s="639"/>
      <c r="LHI3" s="639"/>
      <c r="LHJ3" s="639"/>
      <c r="LHK3" s="639"/>
      <c r="LHL3" s="639"/>
      <c r="LHM3" s="639"/>
      <c r="LHN3" s="639"/>
      <c r="LHO3" s="639"/>
      <c r="LHP3" s="639"/>
      <c r="LHQ3" s="639"/>
      <c r="LHR3" s="639"/>
      <c r="LHS3" s="639"/>
      <c r="LHT3" s="639"/>
      <c r="LHU3" s="639"/>
      <c r="LHV3" s="639"/>
      <c r="LHW3" s="639"/>
      <c r="LHX3" s="639"/>
      <c r="LHY3" s="639"/>
      <c r="LHZ3" s="639"/>
      <c r="LIA3" s="639"/>
      <c r="LIB3" s="639"/>
      <c r="LIC3" s="639"/>
      <c r="LID3" s="639"/>
      <c r="LIE3" s="639"/>
      <c r="LIF3" s="639"/>
      <c r="LIG3" s="639"/>
      <c r="LIH3" s="639"/>
      <c r="LII3" s="639"/>
      <c r="LIJ3" s="639"/>
      <c r="LIK3" s="639"/>
      <c r="LIL3" s="639"/>
      <c r="LIM3" s="639"/>
      <c r="LIN3" s="639"/>
      <c r="LIO3" s="639"/>
      <c r="LIP3" s="639"/>
      <c r="LIQ3" s="639"/>
      <c r="LIR3" s="639"/>
      <c r="LIS3" s="639"/>
      <c r="LIT3" s="639"/>
      <c r="LIU3" s="639"/>
      <c r="LIV3" s="639"/>
      <c r="LIW3" s="639"/>
      <c r="LIX3" s="639"/>
      <c r="LIY3" s="639"/>
      <c r="LIZ3" s="639"/>
      <c r="LJA3" s="639"/>
      <c r="LJB3" s="639"/>
      <c r="LJC3" s="639"/>
      <c r="LJD3" s="639"/>
      <c r="LJE3" s="639"/>
      <c r="LJF3" s="639"/>
      <c r="LJG3" s="639"/>
      <c r="LJH3" s="639"/>
      <c r="LJI3" s="639"/>
      <c r="LJJ3" s="639"/>
      <c r="LJK3" s="639"/>
      <c r="LJL3" s="639"/>
      <c r="LJM3" s="639"/>
      <c r="LJN3" s="639"/>
      <c r="LJO3" s="639"/>
      <c r="LJP3" s="639"/>
      <c r="LJQ3" s="639"/>
      <c r="LJR3" s="639"/>
      <c r="LJS3" s="639"/>
      <c r="LJT3" s="639"/>
      <c r="LJU3" s="639"/>
      <c r="LJV3" s="639"/>
      <c r="LJW3" s="639"/>
      <c r="LJX3" s="639"/>
      <c r="LJY3" s="639"/>
      <c r="LJZ3" s="639"/>
      <c r="LKA3" s="639"/>
      <c r="LKB3" s="639"/>
      <c r="LKC3" s="639"/>
      <c r="LKD3" s="639"/>
      <c r="LKE3" s="639"/>
      <c r="LKF3" s="639"/>
      <c r="LKG3" s="639"/>
      <c r="LKH3" s="639"/>
      <c r="LKI3" s="639"/>
      <c r="LKJ3" s="639"/>
      <c r="LKK3" s="639"/>
      <c r="LKL3" s="639"/>
      <c r="LKM3" s="639"/>
      <c r="LKN3" s="639"/>
      <c r="LKO3" s="639"/>
      <c r="LKP3" s="639"/>
      <c r="LKQ3" s="639"/>
      <c r="LKR3" s="639"/>
      <c r="LKS3" s="639"/>
      <c r="LKT3" s="639"/>
      <c r="LKU3" s="639"/>
      <c r="LKV3" s="639"/>
      <c r="LKW3" s="639"/>
      <c r="LKX3" s="639"/>
      <c r="LKY3" s="639"/>
      <c r="LKZ3" s="639"/>
      <c r="LLA3" s="639"/>
      <c r="LLB3" s="639"/>
      <c r="LLC3" s="639"/>
      <c r="LLD3" s="639"/>
      <c r="LLE3" s="639"/>
      <c r="LLF3" s="639"/>
      <c r="LLG3" s="639"/>
      <c r="LLH3" s="639"/>
      <c r="LLI3" s="639"/>
      <c r="LLJ3" s="639"/>
      <c r="LLK3" s="639"/>
      <c r="LLL3" s="639"/>
      <c r="LLM3" s="639"/>
      <c r="LLN3" s="639"/>
      <c r="LLO3" s="639"/>
      <c r="LLP3" s="639"/>
      <c r="LLQ3" s="639"/>
      <c r="LLR3" s="639"/>
      <c r="LLS3" s="639"/>
      <c r="LLT3" s="639"/>
      <c r="LLU3" s="639"/>
      <c r="LLV3" s="639"/>
      <c r="LLW3" s="639"/>
      <c r="LLX3" s="639"/>
      <c r="LLY3" s="639"/>
      <c r="LLZ3" s="639"/>
      <c r="LMA3" s="639"/>
      <c r="LMB3" s="639"/>
      <c r="LMC3" s="639"/>
      <c r="LMD3" s="639"/>
      <c r="LME3" s="639"/>
      <c r="LMF3" s="639"/>
      <c r="LMG3" s="639"/>
      <c r="LMH3" s="639"/>
      <c r="LMI3" s="639"/>
      <c r="LMJ3" s="639"/>
      <c r="LMK3" s="639"/>
      <c r="LML3" s="639"/>
      <c r="LMM3" s="639"/>
      <c r="LMN3" s="639"/>
      <c r="LMO3" s="639"/>
      <c r="LMP3" s="639"/>
      <c r="LMQ3" s="639"/>
      <c r="LMR3" s="639"/>
      <c r="LMS3" s="639"/>
      <c r="LMT3" s="639"/>
      <c r="LMU3" s="639"/>
      <c r="LMV3" s="639"/>
      <c r="LMW3" s="639"/>
      <c r="LMX3" s="639"/>
      <c r="LMY3" s="639"/>
      <c r="LMZ3" s="639"/>
      <c r="LNA3" s="639"/>
      <c r="LNB3" s="639"/>
      <c r="LNC3" s="639"/>
      <c r="LND3" s="639"/>
      <c r="LNE3" s="639"/>
      <c r="LNF3" s="639"/>
      <c r="LNG3" s="639"/>
      <c r="LNH3" s="639"/>
      <c r="LNI3" s="639"/>
      <c r="LNJ3" s="639"/>
      <c r="LNK3" s="639"/>
      <c r="LNL3" s="639"/>
      <c r="LNM3" s="639"/>
      <c r="LNN3" s="639"/>
      <c r="LNO3" s="639"/>
      <c r="LNP3" s="639"/>
      <c r="LNQ3" s="639"/>
      <c r="LNR3" s="639"/>
      <c r="LNS3" s="639"/>
      <c r="LNT3" s="639"/>
      <c r="LNU3" s="639"/>
      <c r="LNV3" s="639"/>
      <c r="LNW3" s="639"/>
      <c r="LNX3" s="639"/>
      <c r="LNY3" s="639"/>
      <c r="LNZ3" s="639"/>
      <c r="LOA3" s="639"/>
      <c r="LOB3" s="639"/>
      <c r="LOC3" s="639"/>
      <c r="LOD3" s="639"/>
      <c r="LOE3" s="639"/>
      <c r="LOF3" s="639"/>
      <c r="LOG3" s="639"/>
      <c r="LOH3" s="639"/>
      <c r="LOI3" s="639"/>
      <c r="LOJ3" s="639"/>
      <c r="LOK3" s="639"/>
      <c r="LOL3" s="639"/>
      <c r="LOM3" s="639"/>
      <c r="LON3" s="639"/>
      <c r="LOO3" s="639"/>
      <c r="LOP3" s="639"/>
      <c r="LOQ3" s="639"/>
      <c r="LOR3" s="639"/>
      <c r="LOS3" s="639"/>
      <c r="LOT3" s="639"/>
      <c r="LOU3" s="639"/>
      <c r="LOV3" s="639"/>
      <c r="LOW3" s="639"/>
      <c r="LOX3" s="639"/>
      <c r="LOY3" s="639"/>
      <c r="LOZ3" s="639"/>
      <c r="LPA3" s="639"/>
      <c r="LPB3" s="639"/>
      <c r="LPC3" s="639"/>
      <c r="LPD3" s="639"/>
      <c r="LPE3" s="639"/>
      <c r="LPF3" s="639"/>
      <c r="LPG3" s="639"/>
      <c r="LPH3" s="639"/>
      <c r="LPI3" s="639"/>
      <c r="LPJ3" s="639"/>
      <c r="LPK3" s="639"/>
      <c r="LPL3" s="639"/>
      <c r="LPM3" s="639"/>
      <c r="LPN3" s="639"/>
      <c r="LPO3" s="639"/>
      <c r="LPP3" s="639"/>
      <c r="LPQ3" s="639"/>
      <c r="LPR3" s="639"/>
      <c r="LPS3" s="639"/>
      <c r="LPT3" s="639"/>
      <c r="LPU3" s="639"/>
      <c r="LPV3" s="639"/>
      <c r="LPW3" s="639"/>
      <c r="LPX3" s="639"/>
      <c r="LPY3" s="639"/>
      <c r="LPZ3" s="639"/>
      <c r="LQA3" s="639"/>
      <c r="LQB3" s="639"/>
      <c r="LQC3" s="639"/>
      <c r="LQD3" s="639"/>
      <c r="LQE3" s="639"/>
      <c r="LQF3" s="639"/>
      <c r="LQG3" s="639"/>
      <c r="LQH3" s="639"/>
      <c r="LQI3" s="639"/>
      <c r="LQJ3" s="639"/>
      <c r="LQK3" s="639"/>
      <c r="LQL3" s="639"/>
      <c r="LQM3" s="639"/>
      <c r="LQN3" s="639"/>
      <c r="LQO3" s="639"/>
      <c r="LQP3" s="639"/>
      <c r="LQQ3" s="639"/>
      <c r="LQR3" s="639"/>
      <c r="LQS3" s="639"/>
      <c r="LQT3" s="639"/>
      <c r="LQU3" s="639"/>
      <c r="LQV3" s="639"/>
      <c r="LQW3" s="639"/>
      <c r="LQX3" s="639"/>
      <c r="LQY3" s="639"/>
      <c r="LQZ3" s="639"/>
      <c r="LRA3" s="639"/>
      <c r="LRB3" s="639"/>
      <c r="LRC3" s="639"/>
      <c r="LRD3" s="639"/>
      <c r="LRE3" s="639"/>
      <c r="LRF3" s="639"/>
      <c r="LRG3" s="639"/>
      <c r="LRH3" s="639"/>
      <c r="LRI3" s="639"/>
      <c r="LRJ3" s="639"/>
      <c r="LRK3" s="639"/>
      <c r="LRL3" s="639"/>
      <c r="LRM3" s="639"/>
      <c r="LRN3" s="639"/>
      <c r="LRO3" s="639"/>
      <c r="LRP3" s="639"/>
      <c r="LRQ3" s="639"/>
      <c r="LRR3" s="639"/>
      <c r="LRS3" s="639"/>
      <c r="LRT3" s="639"/>
      <c r="LRU3" s="639"/>
      <c r="LRV3" s="639"/>
      <c r="LRW3" s="639"/>
      <c r="LRX3" s="639"/>
      <c r="LRY3" s="639"/>
      <c r="LRZ3" s="639"/>
      <c r="LSA3" s="639"/>
      <c r="LSB3" s="639"/>
      <c r="LSC3" s="639"/>
      <c r="LSD3" s="639"/>
      <c r="LSE3" s="639"/>
      <c r="LSF3" s="639"/>
      <c r="LSG3" s="639"/>
      <c r="LSH3" s="639"/>
      <c r="LSI3" s="639"/>
      <c r="LSJ3" s="639"/>
      <c r="LSK3" s="639"/>
      <c r="LSL3" s="639"/>
      <c r="LSM3" s="639"/>
      <c r="LSN3" s="639"/>
      <c r="LSO3" s="639"/>
      <c r="LSP3" s="639"/>
      <c r="LSQ3" s="639"/>
      <c r="LSR3" s="639"/>
      <c r="LSS3" s="639"/>
      <c r="LST3" s="639"/>
      <c r="LSU3" s="639"/>
      <c r="LSV3" s="639"/>
      <c r="LSW3" s="639"/>
      <c r="LSX3" s="639"/>
      <c r="LSY3" s="639"/>
      <c r="LSZ3" s="639"/>
      <c r="LTA3" s="639"/>
      <c r="LTB3" s="639"/>
      <c r="LTC3" s="639"/>
      <c r="LTD3" s="639"/>
      <c r="LTE3" s="639"/>
      <c r="LTF3" s="639"/>
      <c r="LTG3" s="639"/>
      <c r="LTH3" s="639"/>
      <c r="LTI3" s="639"/>
      <c r="LTJ3" s="639"/>
      <c r="LTK3" s="639"/>
      <c r="LTL3" s="639"/>
      <c r="LTM3" s="639"/>
      <c r="LTN3" s="639"/>
      <c r="LTO3" s="639"/>
      <c r="LTP3" s="639"/>
      <c r="LTQ3" s="639"/>
      <c r="LTR3" s="639"/>
      <c r="LTS3" s="639"/>
      <c r="LTT3" s="639"/>
      <c r="LTU3" s="639"/>
      <c r="LTV3" s="639"/>
      <c r="LTW3" s="639"/>
      <c r="LTX3" s="639"/>
      <c r="LTY3" s="639"/>
      <c r="LTZ3" s="639"/>
      <c r="LUA3" s="639"/>
      <c r="LUB3" s="639"/>
      <c r="LUC3" s="639"/>
      <c r="LUD3" s="639"/>
      <c r="LUE3" s="639"/>
      <c r="LUF3" s="639"/>
      <c r="LUG3" s="639"/>
      <c r="LUH3" s="639"/>
      <c r="LUI3" s="639"/>
      <c r="LUJ3" s="639"/>
      <c r="LUK3" s="639"/>
      <c r="LUL3" s="639"/>
      <c r="LUM3" s="639"/>
      <c r="LUN3" s="639"/>
      <c r="LUO3" s="639"/>
      <c r="LUP3" s="639"/>
      <c r="LUQ3" s="639"/>
      <c r="LUR3" s="639"/>
      <c r="LUS3" s="639"/>
      <c r="LUT3" s="639"/>
      <c r="LUU3" s="639"/>
      <c r="LUV3" s="639"/>
      <c r="LUW3" s="639"/>
      <c r="LUX3" s="639"/>
      <c r="LUY3" s="639"/>
      <c r="LUZ3" s="639"/>
      <c r="LVA3" s="639"/>
      <c r="LVB3" s="639"/>
      <c r="LVC3" s="639"/>
      <c r="LVD3" s="639"/>
      <c r="LVE3" s="639"/>
      <c r="LVF3" s="639"/>
      <c r="LVG3" s="639"/>
      <c r="LVH3" s="639"/>
      <c r="LVI3" s="639"/>
      <c r="LVJ3" s="639"/>
      <c r="LVK3" s="639"/>
      <c r="LVL3" s="639"/>
      <c r="LVM3" s="639"/>
      <c r="LVN3" s="639"/>
      <c r="LVO3" s="639"/>
      <c r="LVP3" s="639"/>
      <c r="LVQ3" s="639"/>
      <c r="LVR3" s="639"/>
      <c r="LVS3" s="639"/>
      <c r="LVT3" s="639"/>
      <c r="LVU3" s="639"/>
      <c r="LVV3" s="639"/>
      <c r="LVW3" s="639"/>
      <c r="LVX3" s="639"/>
      <c r="LVY3" s="639"/>
      <c r="LVZ3" s="639"/>
      <c r="LWA3" s="639"/>
      <c r="LWB3" s="639"/>
      <c r="LWC3" s="639"/>
      <c r="LWD3" s="639"/>
      <c r="LWE3" s="639"/>
      <c r="LWF3" s="639"/>
      <c r="LWG3" s="639"/>
      <c r="LWH3" s="639"/>
      <c r="LWI3" s="639"/>
      <c r="LWJ3" s="639"/>
      <c r="LWK3" s="639"/>
      <c r="LWL3" s="639"/>
      <c r="LWM3" s="639"/>
      <c r="LWN3" s="639"/>
      <c r="LWO3" s="639"/>
      <c r="LWP3" s="639"/>
      <c r="LWQ3" s="639"/>
      <c r="LWR3" s="639"/>
      <c r="LWS3" s="639"/>
      <c r="LWT3" s="639"/>
      <c r="LWU3" s="639"/>
      <c r="LWV3" s="639"/>
      <c r="LWW3" s="639"/>
      <c r="LWX3" s="639"/>
      <c r="LWY3" s="639"/>
      <c r="LWZ3" s="639"/>
      <c r="LXA3" s="639"/>
      <c r="LXB3" s="639"/>
      <c r="LXC3" s="639"/>
      <c r="LXD3" s="639"/>
      <c r="LXE3" s="639"/>
      <c r="LXF3" s="639"/>
      <c r="LXG3" s="639"/>
      <c r="LXH3" s="639"/>
      <c r="LXI3" s="639"/>
      <c r="LXJ3" s="639"/>
      <c r="LXK3" s="639"/>
      <c r="LXL3" s="639"/>
      <c r="LXM3" s="639"/>
      <c r="LXN3" s="639"/>
      <c r="LXO3" s="639"/>
      <c r="LXP3" s="639"/>
      <c r="LXQ3" s="639"/>
      <c r="LXR3" s="639"/>
      <c r="LXS3" s="639"/>
      <c r="LXT3" s="639"/>
      <c r="LXU3" s="639"/>
      <c r="LXV3" s="639"/>
      <c r="LXW3" s="639"/>
      <c r="LXX3" s="639"/>
      <c r="LXY3" s="639"/>
      <c r="LXZ3" s="639"/>
      <c r="LYA3" s="639"/>
      <c r="LYB3" s="639"/>
      <c r="LYC3" s="639"/>
      <c r="LYD3" s="639"/>
      <c r="LYE3" s="639"/>
      <c r="LYF3" s="639"/>
      <c r="LYG3" s="639"/>
      <c r="LYH3" s="639"/>
      <c r="LYI3" s="639"/>
      <c r="LYJ3" s="639"/>
      <c r="LYK3" s="639"/>
      <c r="LYL3" s="639"/>
      <c r="LYM3" s="639"/>
      <c r="LYN3" s="639"/>
      <c r="LYO3" s="639"/>
      <c r="LYP3" s="639"/>
      <c r="LYQ3" s="639"/>
      <c r="LYR3" s="639"/>
      <c r="LYS3" s="639"/>
      <c r="LYT3" s="639"/>
      <c r="LYU3" s="639"/>
      <c r="LYV3" s="639"/>
      <c r="LYW3" s="639"/>
      <c r="LYX3" s="639"/>
      <c r="LYY3" s="639"/>
      <c r="LYZ3" s="639"/>
      <c r="LZA3" s="639"/>
      <c r="LZB3" s="639"/>
      <c r="LZC3" s="639"/>
      <c r="LZD3" s="639"/>
      <c r="LZE3" s="639"/>
      <c r="LZF3" s="639"/>
      <c r="LZG3" s="639"/>
      <c r="LZH3" s="639"/>
      <c r="LZI3" s="639"/>
      <c r="LZJ3" s="639"/>
      <c r="LZK3" s="639"/>
      <c r="LZL3" s="639"/>
      <c r="LZM3" s="639"/>
      <c r="LZN3" s="639"/>
      <c r="LZO3" s="639"/>
      <c r="LZP3" s="639"/>
      <c r="LZQ3" s="639"/>
      <c r="LZR3" s="639"/>
      <c r="LZS3" s="639"/>
      <c r="LZT3" s="639"/>
      <c r="LZU3" s="639"/>
      <c r="LZV3" s="639"/>
      <c r="LZW3" s="639"/>
      <c r="LZX3" s="639"/>
      <c r="LZY3" s="639"/>
      <c r="LZZ3" s="639"/>
      <c r="MAA3" s="639"/>
      <c r="MAB3" s="639"/>
      <c r="MAC3" s="639"/>
      <c r="MAD3" s="639"/>
      <c r="MAE3" s="639"/>
      <c r="MAF3" s="639"/>
      <c r="MAG3" s="639"/>
      <c r="MAH3" s="639"/>
      <c r="MAI3" s="639"/>
      <c r="MAJ3" s="639"/>
      <c r="MAK3" s="639"/>
      <c r="MAL3" s="639"/>
      <c r="MAM3" s="639"/>
      <c r="MAN3" s="639"/>
      <c r="MAO3" s="639"/>
      <c r="MAP3" s="639"/>
      <c r="MAQ3" s="639"/>
      <c r="MAR3" s="639"/>
      <c r="MAS3" s="639"/>
      <c r="MAT3" s="639"/>
      <c r="MAU3" s="639"/>
      <c r="MAV3" s="639"/>
      <c r="MAW3" s="639"/>
      <c r="MAX3" s="639"/>
      <c r="MAY3" s="639"/>
      <c r="MAZ3" s="639"/>
      <c r="MBA3" s="639"/>
      <c r="MBB3" s="639"/>
      <c r="MBC3" s="639"/>
      <c r="MBD3" s="639"/>
      <c r="MBE3" s="639"/>
      <c r="MBF3" s="639"/>
      <c r="MBG3" s="639"/>
      <c r="MBH3" s="639"/>
      <c r="MBI3" s="639"/>
      <c r="MBJ3" s="639"/>
      <c r="MBK3" s="639"/>
      <c r="MBL3" s="639"/>
      <c r="MBM3" s="639"/>
      <c r="MBN3" s="639"/>
      <c r="MBO3" s="639"/>
      <c r="MBP3" s="639"/>
      <c r="MBQ3" s="639"/>
      <c r="MBR3" s="639"/>
      <c r="MBS3" s="639"/>
      <c r="MBT3" s="639"/>
      <c r="MBU3" s="639"/>
      <c r="MBV3" s="639"/>
      <c r="MBW3" s="639"/>
      <c r="MBX3" s="639"/>
      <c r="MBY3" s="639"/>
      <c r="MBZ3" s="639"/>
      <c r="MCA3" s="639"/>
      <c r="MCB3" s="639"/>
      <c r="MCC3" s="639"/>
      <c r="MCD3" s="639"/>
      <c r="MCE3" s="639"/>
      <c r="MCF3" s="639"/>
      <c r="MCG3" s="639"/>
      <c r="MCH3" s="639"/>
      <c r="MCI3" s="639"/>
      <c r="MCJ3" s="639"/>
      <c r="MCK3" s="639"/>
      <c r="MCL3" s="639"/>
      <c r="MCM3" s="639"/>
      <c r="MCN3" s="639"/>
      <c r="MCO3" s="639"/>
      <c r="MCP3" s="639"/>
      <c r="MCQ3" s="639"/>
      <c r="MCR3" s="639"/>
      <c r="MCS3" s="639"/>
      <c r="MCT3" s="639"/>
      <c r="MCU3" s="639"/>
      <c r="MCV3" s="639"/>
      <c r="MCW3" s="639"/>
      <c r="MCX3" s="639"/>
      <c r="MCY3" s="639"/>
      <c r="MCZ3" s="639"/>
      <c r="MDA3" s="639"/>
      <c r="MDB3" s="639"/>
      <c r="MDC3" s="639"/>
      <c r="MDD3" s="639"/>
      <c r="MDE3" s="639"/>
      <c r="MDF3" s="639"/>
      <c r="MDG3" s="639"/>
      <c r="MDH3" s="639"/>
      <c r="MDI3" s="639"/>
      <c r="MDJ3" s="639"/>
      <c r="MDK3" s="639"/>
      <c r="MDL3" s="639"/>
      <c r="MDM3" s="639"/>
      <c r="MDN3" s="639"/>
      <c r="MDO3" s="639"/>
      <c r="MDP3" s="639"/>
      <c r="MDQ3" s="639"/>
      <c r="MDR3" s="639"/>
      <c r="MDS3" s="639"/>
      <c r="MDT3" s="639"/>
      <c r="MDU3" s="639"/>
      <c r="MDV3" s="639"/>
      <c r="MDW3" s="639"/>
      <c r="MDX3" s="639"/>
      <c r="MDY3" s="639"/>
      <c r="MDZ3" s="639"/>
      <c r="MEA3" s="639"/>
      <c r="MEB3" s="639"/>
      <c r="MEC3" s="639"/>
      <c r="MED3" s="639"/>
      <c r="MEE3" s="639"/>
      <c r="MEF3" s="639"/>
      <c r="MEG3" s="639"/>
      <c r="MEH3" s="639"/>
      <c r="MEI3" s="639"/>
      <c r="MEJ3" s="639"/>
      <c r="MEK3" s="639"/>
      <c r="MEL3" s="639"/>
      <c r="MEM3" s="639"/>
      <c r="MEN3" s="639"/>
      <c r="MEO3" s="639"/>
      <c r="MEP3" s="639"/>
      <c r="MEQ3" s="639"/>
      <c r="MER3" s="639"/>
      <c r="MES3" s="639"/>
      <c r="MET3" s="639"/>
      <c r="MEU3" s="639"/>
      <c r="MEV3" s="639"/>
      <c r="MEW3" s="639"/>
      <c r="MEX3" s="639"/>
      <c r="MEY3" s="639"/>
      <c r="MEZ3" s="639"/>
      <c r="MFA3" s="639"/>
      <c r="MFB3" s="639"/>
      <c r="MFC3" s="639"/>
      <c r="MFD3" s="639"/>
      <c r="MFE3" s="639"/>
      <c r="MFF3" s="639"/>
      <c r="MFG3" s="639"/>
      <c r="MFH3" s="639"/>
      <c r="MFI3" s="639"/>
      <c r="MFJ3" s="639"/>
      <c r="MFK3" s="639"/>
      <c r="MFL3" s="639"/>
      <c r="MFM3" s="639"/>
      <c r="MFN3" s="639"/>
      <c r="MFO3" s="639"/>
      <c r="MFP3" s="639"/>
      <c r="MFQ3" s="639"/>
      <c r="MFR3" s="639"/>
      <c r="MFS3" s="639"/>
      <c r="MFT3" s="639"/>
      <c r="MFU3" s="639"/>
      <c r="MFV3" s="639"/>
      <c r="MFW3" s="639"/>
      <c r="MFX3" s="639"/>
      <c r="MFY3" s="639"/>
      <c r="MFZ3" s="639"/>
      <c r="MGA3" s="639"/>
      <c r="MGB3" s="639"/>
      <c r="MGC3" s="639"/>
      <c r="MGD3" s="639"/>
      <c r="MGE3" s="639"/>
      <c r="MGF3" s="639"/>
      <c r="MGG3" s="639"/>
      <c r="MGH3" s="639"/>
      <c r="MGI3" s="639"/>
      <c r="MGJ3" s="639"/>
      <c r="MGK3" s="639"/>
      <c r="MGL3" s="639"/>
      <c r="MGM3" s="639"/>
      <c r="MGN3" s="639"/>
      <c r="MGO3" s="639"/>
      <c r="MGP3" s="639"/>
      <c r="MGQ3" s="639"/>
      <c r="MGR3" s="639"/>
      <c r="MGS3" s="639"/>
      <c r="MGT3" s="639"/>
      <c r="MGU3" s="639"/>
      <c r="MGV3" s="639"/>
      <c r="MGW3" s="639"/>
      <c r="MGX3" s="639"/>
      <c r="MGY3" s="639"/>
      <c r="MGZ3" s="639"/>
      <c r="MHA3" s="639"/>
      <c r="MHB3" s="639"/>
      <c r="MHC3" s="639"/>
      <c r="MHD3" s="639"/>
      <c r="MHE3" s="639"/>
      <c r="MHF3" s="639"/>
      <c r="MHG3" s="639"/>
      <c r="MHH3" s="639"/>
      <c r="MHI3" s="639"/>
      <c r="MHJ3" s="639"/>
      <c r="MHK3" s="639"/>
      <c r="MHL3" s="639"/>
      <c r="MHM3" s="639"/>
      <c r="MHN3" s="639"/>
      <c r="MHO3" s="639"/>
      <c r="MHP3" s="639"/>
      <c r="MHQ3" s="639"/>
      <c r="MHR3" s="639"/>
      <c r="MHS3" s="639"/>
      <c r="MHT3" s="639"/>
      <c r="MHU3" s="639"/>
      <c r="MHV3" s="639"/>
      <c r="MHW3" s="639"/>
      <c r="MHX3" s="639"/>
      <c r="MHY3" s="639"/>
      <c r="MHZ3" s="639"/>
      <c r="MIA3" s="639"/>
      <c r="MIB3" s="639"/>
      <c r="MIC3" s="639"/>
      <c r="MID3" s="639"/>
      <c r="MIE3" s="639"/>
      <c r="MIF3" s="639"/>
      <c r="MIG3" s="639"/>
      <c r="MIH3" s="639"/>
      <c r="MII3" s="639"/>
      <c r="MIJ3" s="639"/>
      <c r="MIK3" s="639"/>
      <c r="MIL3" s="639"/>
      <c r="MIM3" s="639"/>
      <c r="MIN3" s="639"/>
      <c r="MIO3" s="639"/>
      <c r="MIP3" s="639"/>
      <c r="MIQ3" s="639"/>
      <c r="MIR3" s="639"/>
      <c r="MIS3" s="639"/>
      <c r="MIT3" s="639"/>
      <c r="MIU3" s="639"/>
      <c r="MIV3" s="639"/>
      <c r="MIW3" s="639"/>
      <c r="MIX3" s="639"/>
      <c r="MIY3" s="639"/>
      <c r="MIZ3" s="639"/>
      <c r="MJA3" s="639"/>
      <c r="MJB3" s="639"/>
      <c r="MJC3" s="639"/>
      <c r="MJD3" s="639"/>
      <c r="MJE3" s="639"/>
      <c r="MJF3" s="639"/>
      <c r="MJG3" s="639"/>
      <c r="MJH3" s="639"/>
      <c r="MJI3" s="639"/>
      <c r="MJJ3" s="639"/>
      <c r="MJK3" s="639"/>
      <c r="MJL3" s="639"/>
      <c r="MJM3" s="639"/>
      <c r="MJN3" s="639"/>
      <c r="MJO3" s="639"/>
      <c r="MJP3" s="639"/>
      <c r="MJQ3" s="639"/>
      <c r="MJR3" s="639"/>
      <c r="MJS3" s="639"/>
      <c r="MJT3" s="639"/>
      <c r="MJU3" s="639"/>
      <c r="MJV3" s="639"/>
      <c r="MJW3" s="639"/>
      <c r="MJX3" s="639"/>
      <c r="MJY3" s="639"/>
      <c r="MJZ3" s="639"/>
      <c r="MKA3" s="639"/>
      <c r="MKB3" s="639"/>
      <c r="MKC3" s="639"/>
      <c r="MKD3" s="639"/>
      <c r="MKE3" s="639"/>
      <c r="MKF3" s="639"/>
      <c r="MKG3" s="639"/>
      <c r="MKH3" s="639"/>
      <c r="MKI3" s="639"/>
      <c r="MKJ3" s="639"/>
      <c r="MKK3" s="639"/>
      <c r="MKL3" s="639"/>
      <c r="MKM3" s="639"/>
      <c r="MKN3" s="639"/>
      <c r="MKO3" s="639"/>
      <c r="MKP3" s="639"/>
      <c r="MKQ3" s="639"/>
      <c r="MKR3" s="639"/>
      <c r="MKS3" s="639"/>
      <c r="MKT3" s="639"/>
      <c r="MKU3" s="639"/>
      <c r="MKV3" s="639"/>
      <c r="MKW3" s="639"/>
      <c r="MKX3" s="639"/>
      <c r="MKY3" s="639"/>
      <c r="MKZ3" s="639"/>
      <c r="MLA3" s="639"/>
      <c r="MLB3" s="639"/>
      <c r="MLC3" s="639"/>
      <c r="MLD3" s="639"/>
      <c r="MLE3" s="639"/>
      <c r="MLF3" s="639"/>
      <c r="MLG3" s="639"/>
      <c r="MLH3" s="639"/>
      <c r="MLI3" s="639"/>
      <c r="MLJ3" s="639"/>
      <c r="MLK3" s="639"/>
      <c r="MLL3" s="639"/>
      <c r="MLM3" s="639"/>
      <c r="MLN3" s="639"/>
      <c r="MLO3" s="639"/>
      <c r="MLP3" s="639"/>
      <c r="MLQ3" s="639"/>
      <c r="MLR3" s="639"/>
      <c r="MLS3" s="639"/>
      <c r="MLT3" s="639"/>
      <c r="MLU3" s="639"/>
      <c r="MLV3" s="639"/>
      <c r="MLW3" s="639"/>
      <c r="MLX3" s="639"/>
      <c r="MLY3" s="639"/>
      <c r="MLZ3" s="639"/>
      <c r="MMA3" s="639"/>
      <c r="MMB3" s="639"/>
      <c r="MMC3" s="639"/>
      <c r="MMD3" s="639"/>
      <c r="MME3" s="639"/>
      <c r="MMF3" s="639"/>
      <c r="MMG3" s="639"/>
      <c r="MMH3" s="639"/>
      <c r="MMI3" s="639"/>
      <c r="MMJ3" s="639"/>
      <c r="MMK3" s="639"/>
      <c r="MML3" s="639"/>
      <c r="MMM3" s="639"/>
      <c r="MMN3" s="639"/>
      <c r="MMO3" s="639"/>
      <c r="MMP3" s="639"/>
      <c r="MMQ3" s="639"/>
      <c r="MMR3" s="639"/>
      <c r="MMS3" s="639"/>
      <c r="MMT3" s="639"/>
      <c r="MMU3" s="639"/>
      <c r="MMV3" s="639"/>
      <c r="MMW3" s="639"/>
      <c r="MMX3" s="639"/>
      <c r="MMY3" s="639"/>
      <c r="MMZ3" s="639"/>
      <c r="MNA3" s="639"/>
      <c r="MNB3" s="639"/>
      <c r="MNC3" s="639"/>
      <c r="MND3" s="639"/>
      <c r="MNE3" s="639"/>
      <c r="MNF3" s="639"/>
      <c r="MNG3" s="639"/>
      <c r="MNH3" s="639"/>
      <c r="MNI3" s="639"/>
      <c r="MNJ3" s="639"/>
      <c r="MNK3" s="639"/>
      <c r="MNL3" s="639"/>
      <c r="MNM3" s="639"/>
      <c r="MNN3" s="639"/>
      <c r="MNO3" s="639"/>
      <c r="MNP3" s="639"/>
      <c r="MNQ3" s="639"/>
      <c r="MNR3" s="639"/>
      <c r="MNS3" s="639"/>
      <c r="MNT3" s="639"/>
      <c r="MNU3" s="639"/>
      <c r="MNV3" s="639"/>
      <c r="MNW3" s="639"/>
      <c r="MNX3" s="639"/>
      <c r="MNY3" s="639"/>
      <c r="MNZ3" s="639"/>
      <c r="MOA3" s="639"/>
      <c r="MOB3" s="639"/>
      <c r="MOC3" s="639"/>
      <c r="MOD3" s="639"/>
      <c r="MOE3" s="639"/>
      <c r="MOF3" s="639"/>
      <c r="MOG3" s="639"/>
      <c r="MOH3" s="639"/>
      <c r="MOI3" s="639"/>
      <c r="MOJ3" s="639"/>
      <c r="MOK3" s="639"/>
      <c r="MOL3" s="639"/>
      <c r="MOM3" s="639"/>
      <c r="MON3" s="639"/>
      <c r="MOO3" s="639"/>
      <c r="MOP3" s="639"/>
      <c r="MOQ3" s="639"/>
      <c r="MOR3" s="639"/>
      <c r="MOS3" s="639"/>
      <c r="MOT3" s="639"/>
      <c r="MOU3" s="639"/>
      <c r="MOV3" s="639"/>
      <c r="MOW3" s="639"/>
      <c r="MOX3" s="639"/>
      <c r="MOY3" s="639"/>
      <c r="MOZ3" s="639"/>
      <c r="MPA3" s="639"/>
      <c r="MPB3" s="639"/>
      <c r="MPC3" s="639"/>
      <c r="MPD3" s="639"/>
      <c r="MPE3" s="639"/>
      <c r="MPF3" s="639"/>
      <c r="MPG3" s="639"/>
      <c r="MPH3" s="639"/>
      <c r="MPI3" s="639"/>
      <c r="MPJ3" s="639"/>
      <c r="MPK3" s="639"/>
      <c r="MPL3" s="639"/>
      <c r="MPM3" s="639"/>
      <c r="MPN3" s="639"/>
      <c r="MPO3" s="639"/>
      <c r="MPP3" s="639"/>
      <c r="MPQ3" s="639"/>
      <c r="MPR3" s="639"/>
      <c r="MPS3" s="639"/>
      <c r="MPT3" s="639"/>
      <c r="MPU3" s="639"/>
      <c r="MPV3" s="639"/>
      <c r="MPW3" s="639"/>
      <c r="MPX3" s="639"/>
      <c r="MPY3" s="639"/>
      <c r="MPZ3" s="639"/>
      <c r="MQA3" s="639"/>
      <c r="MQB3" s="639"/>
      <c r="MQC3" s="639"/>
      <c r="MQD3" s="639"/>
      <c r="MQE3" s="639"/>
      <c r="MQF3" s="639"/>
      <c r="MQG3" s="639"/>
      <c r="MQH3" s="639"/>
      <c r="MQI3" s="639"/>
      <c r="MQJ3" s="639"/>
      <c r="MQK3" s="639"/>
      <c r="MQL3" s="639"/>
      <c r="MQM3" s="639"/>
      <c r="MQN3" s="639"/>
      <c r="MQO3" s="639"/>
      <c r="MQP3" s="639"/>
      <c r="MQQ3" s="639"/>
      <c r="MQR3" s="639"/>
      <c r="MQS3" s="639"/>
      <c r="MQT3" s="639"/>
      <c r="MQU3" s="639"/>
      <c r="MQV3" s="639"/>
      <c r="MQW3" s="639"/>
      <c r="MQX3" s="639"/>
      <c r="MQY3" s="639"/>
      <c r="MQZ3" s="639"/>
      <c r="MRA3" s="639"/>
      <c r="MRB3" s="639"/>
      <c r="MRC3" s="639"/>
      <c r="MRD3" s="639"/>
      <c r="MRE3" s="639"/>
      <c r="MRF3" s="639"/>
      <c r="MRG3" s="639"/>
      <c r="MRH3" s="639"/>
      <c r="MRI3" s="639"/>
      <c r="MRJ3" s="639"/>
      <c r="MRK3" s="639"/>
      <c r="MRL3" s="639"/>
      <c r="MRM3" s="639"/>
      <c r="MRN3" s="639"/>
      <c r="MRO3" s="639"/>
      <c r="MRP3" s="639"/>
      <c r="MRQ3" s="639"/>
      <c r="MRR3" s="639"/>
      <c r="MRS3" s="639"/>
      <c r="MRT3" s="639"/>
      <c r="MRU3" s="639"/>
      <c r="MRV3" s="639"/>
      <c r="MRW3" s="639"/>
      <c r="MRX3" s="639"/>
      <c r="MRY3" s="639"/>
      <c r="MRZ3" s="639"/>
      <c r="MSA3" s="639"/>
      <c r="MSB3" s="639"/>
      <c r="MSC3" s="639"/>
      <c r="MSD3" s="639"/>
      <c r="MSE3" s="639"/>
      <c r="MSF3" s="639"/>
      <c r="MSG3" s="639"/>
      <c r="MSH3" s="639"/>
      <c r="MSI3" s="639"/>
      <c r="MSJ3" s="639"/>
      <c r="MSK3" s="639"/>
      <c r="MSL3" s="639"/>
      <c r="MSM3" s="639"/>
      <c r="MSN3" s="639"/>
      <c r="MSO3" s="639"/>
      <c r="MSP3" s="639"/>
      <c r="MSQ3" s="639"/>
      <c r="MSR3" s="639"/>
      <c r="MSS3" s="639"/>
      <c r="MST3" s="639"/>
      <c r="MSU3" s="639"/>
      <c r="MSV3" s="639"/>
      <c r="MSW3" s="639"/>
      <c r="MSX3" s="639"/>
      <c r="MSY3" s="639"/>
      <c r="MSZ3" s="639"/>
      <c r="MTA3" s="639"/>
      <c r="MTB3" s="639"/>
      <c r="MTC3" s="639"/>
      <c r="MTD3" s="639"/>
      <c r="MTE3" s="639"/>
      <c r="MTF3" s="639"/>
      <c r="MTG3" s="639"/>
      <c r="MTH3" s="639"/>
      <c r="MTI3" s="639"/>
      <c r="MTJ3" s="639"/>
      <c r="MTK3" s="639"/>
      <c r="MTL3" s="639"/>
      <c r="MTM3" s="639"/>
      <c r="MTN3" s="639"/>
      <c r="MTO3" s="639"/>
      <c r="MTP3" s="639"/>
      <c r="MTQ3" s="639"/>
      <c r="MTR3" s="639"/>
      <c r="MTS3" s="639"/>
      <c r="MTT3" s="639"/>
      <c r="MTU3" s="639"/>
      <c r="MTV3" s="639"/>
      <c r="MTW3" s="639"/>
      <c r="MTX3" s="639"/>
      <c r="MTY3" s="639"/>
      <c r="MTZ3" s="639"/>
      <c r="MUA3" s="639"/>
      <c r="MUB3" s="639"/>
      <c r="MUC3" s="639"/>
      <c r="MUD3" s="639"/>
      <c r="MUE3" s="639"/>
      <c r="MUF3" s="639"/>
      <c r="MUG3" s="639"/>
      <c r="MUH3" s="639"/>
      <c r="MUI3" s="639"/>
      <c r="MUJ3" s="639"/>
      <c r="MUK3" s="639"/>
      <c r="MUL3" s="639"/>
      <c r="MUM3" s="639"/>
      <c r="MUN3" s="639"/>
      <c r="MUO3" s="639"/>
      <c r="MUP3" s="639"/>
      <c r="MUQ3" s="639"/>
      <c r="MUR3" s="639"/>
      <c r="MUS3" s="639"/>
      <c r="MUT3" s="639"/>
      <c r="MUU3" s="639"/>
      <c r="MUV3" s="639"/>
      <c r="MUW3" s="639"/>
      <c r="MUX3" s="639"/>
      <c r="MUY3" s="639"/>
      <c r="MUZ3" s="639"/>
      <c r="MVA3" s="639"/>
      <c r="MVB3" s="639"/>
      <c r="MVC3" s="639"/>
      <c r="MVD3" s="639"/>
      <c r="MVE3" s="639"/>
      <c r="MVF3" s="639"/>
      <c r="MVG3" s="639"/>
      <c r="MVH3" s="639"/>
      <c r="MVI3" s="639"/>
      <c r="MVJ3" s="639"/>
      <c r="MVK3" s="639"/>
      <c r="MVL3" s="639"/>
      <c r="MVM3" s="639"/>
      <c r="MVN3" s="639"/>
      <c r="MVO3" s="639"/>
      <c r="MVP3" s="639"/>
      <c r="MVQ3" s="639"/>
      <c r="MVR3" s="639"/>
      <c r="MVS3" s="639"/>
      <c r="MVT3" s="639"/>
      <c r="MVU3" s="639"/>
      <c r="MVV3" s="639"/>
      <c r="MVW3" s="639"/>
      <c r="MVX3" s="639"/>
      <c r="MVY3" s="639"/>
      <c r="MVZ3" s="639"/>
      <c r="MWA3" s="639"/>
      <c r="MWB3" s="639"/>
      <c r="MWC3" s="639"/>
      <c r="MWD3" s="639"/>
      <c r="MWE3" s="639"/>
      <c r="MWF3" s="639"/>
      <c r="MWG3" s="639"/>
      <c r="MWH3" s="639"/>
      <c r="MWI3" s="639"/>
      <c r="MWJ3" s="639"/>
      <c r="MWK3" s="639"/>
      <c r="MWL3" s="639"/>
      <c r="MWM3" s="639"/>
      <c r="MWN3" s="639"/>
      <c r="MWO3" s="639"/>
      <c r="MWP3" s="639"/>
      <c r="MWQ3" s="639"/>
      <c r="MWR3" s="639"/>
      <c r="MWS3" s="639"/>
      <c r="MWT3" s="639"/>
      <c r="MWU3" s="639"/>
      <c r="MWV3" s="639"/>
      <c r="MWW3" s="639"/>
      <c r="MWX3" s="639"/>
      <c r="MWY3" s="639"/>
      <c r="MWZ3" s="639"/>
      <c r="MXA3" s="639"/>
      <c r="MXB3" s="639"/>
      <c r="MXC3" s="639"/>
      <c r="MXD3" s="639"/>
      <c r="MXE3" s="639"/>
      <c r="MXF3" s="639"/>
      <c r="MXG3" s="639"/>
      <c r="MXH3" s="639"/>
      <c r="MXI3" s="639"/>
      <c r="MXJ3" s="639"/>
      <c r="MXK3" s="639"/>
      <c r="MXL3" s="639"/>
      <c r="MXM3" s="639"/>
      <c r="MXN3" s="639"/>
      <c r="MXO3" s="639"/>
      <c r="MXP3" s="639"/>
      <c r="MXQ3" s="639"/>
      <c r="MXR3" s="639"/>
      <c r="MXS3" s="639"/>
      <c r="MXT3" s="639"/>
      <c r="MXU3" s="639"/>
      <c r="MXV3" s="639"/>
      <c r="MXW3" s="639"/>
      <c r="MXX3" s="639"/>
      <c r="MXY3" s="639"/>
      <c r="MXZ3" s="639"/>
      <c r="MYA3" s="639"/>
      <c r="MYB3" s="639"/>
      <c r="MYC3" s="639"/>
      <c r="MYD3" s="639"/>
      <c r="MYE3" s="639"/>
      <c r="MYF3" s="639"/>
      <c r="MYG3" s="639"/>
      <c r="MYH3" s="639"/>
      <c r="MYI3" s="639"/>
      <c r="MYJ3" s="639"/>
      <c r="MYK3" s="639"/>
      <c r="MYL3" s="639"/>
      <c r="MYM3" s="639"/>
      <c r="MYN3" s="639"/>
      <c r="MYO3" s="639"/>
      <c r="MYP3" s="639"/>
      <c r="MYQ3" s="639"/>
      <c r="MYR3" s="639"/>
      <c r="MYS3" s="639"/>
      <c r="MYT3" s="639"/>
      <c r="MYU3" s="639"/>
      <c r="MYV3" s="639"/>
      <c r="MYW3" s="639"/>
      <c r="MYX3" s="639"/>
      <c r="MYY3" s="639"/>
      <c r="MYZ3" s="639"/>
      <c r="MZA3" s="639"/>
      <c r="MZB3" s="639"/>
      <c r="MZC3" s="639"/>
      <c r="MZD3" s="639"/>
      <c r="MZE3" s="639"/>
      <c r="MZF3" s="639"/>
      <c r="MZG3" s="639"/>
      <c r="MZH3" s="639"/>
      <c r="MZI3" s="639"/>
      <c r="MZJ3" s="639"/>
      <c r="MZK3" s="639"/>
      <c r="MZL3" s="639"/>
      <c r="MZM3" s="639"/>
      <c r="MZN3" s="639"/>
      <c r="MZO3" s="639"/>
      <c r="MZP3" s="639"/>
      <c r="MZQ3" s="639"/>
      <c r="MZR3" s="639"/>
      <c r="MZS3" s="639"/>
      <c r="MZT3" s="639"/>
      <c r="MZU3" s="639"/>
      <c r="MZV3" s="639"/>
      <c r="MZW3" s="639"/>
      <c r="MZX3" s="639"/>
      <c r="MZY3" s="639"/>
      <c r="MZZ3" s="639"/>
      <c r="NAA3" s="639"/>
      <c r="NAB3" s="639"/>
      <c r="NAC3" s="639"/>
      <c r="NAD3" s="639"/>
      <c r="NAE3" s="639"/>
      <c r="NAF3" s="639"/>
      <c r="NAG3" s="639"/>
      <c r="NAH3" s="639"/>
      <c r="NAI3" s="639"/>
      <c r="NAJ3" s="639"/>
      <c r="NAK3" s="639"/>
      <c r="NAL3" s="639"/>
      <c r="NAM3" s="639"/>
      <c r="NAN3" s="639"/>
      <c r="NAO3" s="639"/>
      <c r="NAP3" s="639"/>
      <c r="NAQ3" s="639"/>
      <c r="NAR3" s="639"/>
      <c r="NAS3" s="639"/>
      <c r="NAT3" s="639"/>
      <c r="NAU3" s="639"/>
      <c r="NAV3" s="639"/>
      <c r="NAW3" s="639"/>
      <c r="NAX3" s="639"/>
      <c r="NAY3" s="639"/>
      <c r="NAZ3" s="639"/>
      <c r="NBA3" s="639"/>
      <c r="NBB3" s="639"/>
      <c r="NBC3" s="639"/>
      <c r="NBD3" s="639"/>
      <c r="NBE3" s="639"/>
      <c r="NBF3" s="639"/>
      <c r="NBG3" s="639"/>
      <c r="NBH3" s="639"/>
      <c r="NBI3" s="639"/>
      <c r="NBJ3" s="639"/>
      <c r="NBK3" s="639"/>
      <c r="NBL3" s="639"/>
      <c r="NBM3" s="639"/>
      <c r="NBN3" s="639"/>
      <c r="NBO3" s="639"/>
      <c r="NBP3" s="639"/>
      <c r="NBQ3" s="639"/>
      <c r="NBR3" s="639"/>
      <c r="NBS3" s="639"/>
      <c r="NBT3" s="639"/>
      <c r="NBU3" s="639"/>
      <c r="NBV3" s="639"/>
      <c r="NBW3" s="639"/>
      <c r="NBX3" s="639"/>
      <c r="NBY3" s="639"/>
      <c r="NBZ3" s="639"/>
      <c r="NCA3" s="639"/>
      <c r="NCB3" s="639"/>
      <c r="NCC3" s="639"/>
      <c r="NCD3" s="639"/>
      <c r="NCE3" s="639"/>
      <c r="NCF3" s="639"/>
      <c r="NCG3" s="639"/>
      <c r="NCH3" s="639"/>
      <c r="NCI3" s="639"/>
      <c r="NCJ3" s="639"/>
      <c r="NCK3" s="639"/>
      <c r="NCL3" s="639"/>
      <c r="NCM3" s="639"/>
      <c r="NCN3" s="639"/>
      <c r="NCO3" s="639"/>
      <c r="NCP3" s="639"/>
      <c r="NCQ3" s="639"/>
      <c r="NCR3" s="639"/>
      <c r="NCS3" s="639"/>
      <c r="NCT3" s="639"/>
      <c r="NCU3" s="639"/>
      <c r="NCV3" s="639"/>
      <c r="NCW3" s="639"/>
      <c r="NCX3" s="639"/>
      <c r="NCY3" s="639"/>
      <c r="NCZ3" s="639"/>
      <c r="NDA3" s="639"/>
      <c r="NDB3" s="639"/>
      <c r="NDC3" s="639"/>
      <c r="NDD3" s="639"/>
      <c r="NDE3" s="639"/>
      <c r="NDF3" s="639"/>
      <c r="NDG3" s="639"/>
      <c r="NDH3" s="639"/>
      <c r="NDI3" s="639"/>
      <c r="NDJ3" s="639"/>
      <c r="NDK3" s="639"/>
      <c r="NDL3" s="639"/>
      <c r="NDM3" s="639"/>
      <c r="NDN3" s="639"/>
      <c r="NDO3" s="639"/>
      <c r="NDP3" s="639"/>
      <c r="NDQ3" s="639"/>
      <c r="NDR3" s="639"/>
      <c r="NDS3" s="639"/>
      <c r="NDT3" s="639"/>
      <c r="NDU3" s="639"/>
      <c r="NDV3" s="639"/>
      <c r="NDW3" s="639"/>
      <c r="NDX3" s="639"/>
      <c r="NDY3" s="639"/>
      <c r="NDZ3" s="639"/>
      <c r="NEA3" s="639"/>
      <c r="NEB3" s="639"/>
      <c r="NEC3" s="639"/>
      <c r="NED3" s="639"/>
      <c r="NEE3" s="639"/>
      <c r="NEF3" s="639"/>
      <c r="NEG3" s="639"/>
      <c r="NEH3" s="639"/>
      <c r="NEI3" s="639"/>
      <c r="NEJ3" s="639"/>
      <c r="NEK3" s="639"/>
      <c r="NEL3" s="639"/>
      <c r="NEM3" s="639"/>
      <c r="NEN3" s="639"/>
      <c r="NEO3" s="639"/>
      <c r="NEP3" s="639"/>
      <c r="NEQ3" s="639"/>
      <c r="NER3" s="639"/>
      <c r="NES3" s="639"/>
      <c r="NET3" s="639"/>
      <c r="NEU3" s="639"/>
      <c r="NEV3" s="639"/>
      <c r="NEW3" s="639"/>
      <c r="NEX3" s="639"/>
      <c r="NEY3" s="639"/>
      <c r="NEZ3" s="639"/>
      <c r="NFA3" s="639"/>
      <c r="NFB3" s="639"/>
      <c r="NFC3" s="639"/>
      <c r="NFD3" s="639"/>
      <c r="NFE3" s="639"/>
      <c r="NFF3" s="639"/>
      <c r="NFG3" s="639"/>
      <c r="NFH3" s="639"/>
      <c r="NFI3" s="639"/>
      <c r="NFJ3" s="639"/>
      <c r="NFK3" s="639"/>
      <c r="NFL3" s="639"/>
      <c r="NFM3" s="639"/>
      <c r="NFN3" s="639"/>
      <c r="NFO3" s="639"/>
      <c r="NFP3" s="639"/>
      <c r="NFQ3" s="639"/>
      <c r="NFR3" s="639"/>
      <c r="NFS3" s="639"/>
      <c r="NFT3" s="639"/>
      <c r="NFU3" s="639"/>
      <c r="NFV3" s="639"/>
      <c r="NFW3" s="639"/>
      <c r="NFX3" s="639"/>
      <c r="NFY3" s="639"/>
      <c r="NFZ3" s="639"/>
      <c r="NGA3" s="639"/>
      <c r="NGB3" s="639"/>
      <c r="NGC3" s="639"/>
      <c r="NGD3" s="639"/>
      <c r="NGE3" s="639"/>
      <c r="NGF3" s="639"/>
      <c r="NGG3" s="639"/>
      <c r="NGH3" s="639"/>
      <c r="NGI3" s="639"/>
      <c r="NGJ3" s="639"/>
      <c r="NGK3" s="639"/>
      <c r="NGL3" s="639"/>
      <c r="NGM3" s="639"/>
      <c r="NGN3" s="639"/>
      <c r="NGO3" s="639"/>
      <c r="NGP3" s="639"/>
      <c r="NGQ3" s="639"/>
      <c r="NGR3" s="639"/>
      <c r="NGS3" s="639"/>
      <c r="NGT3" s="639"/>
      <c r="NGU3" s="639"/>
      <c r="NGV3" s="639"/>
      <c r="NGW3" s="639"/>
      <c r="NGX3" s="639"/>
      <c r="NGY3" s="639"/>
      <c r="NGZ3" s="639"/>
      <c r="NHA3" s="639"/>
      <c r="NHB3" s="639"/>
      <c r="NHC3" s="639"/>
      <c r="NHD3" s="639"/>
      <c r="NHE3" s="639"/>
      <c r="NHF3" s="639"/>
      <c r="NHG3" s="639"/>
      <c r="NHH3" s="639"/>
      <c r="NHI3" s="639"/>
      <c r="NHJ3" s="639"/>
      <c r="NHK3" s="639"/>
      <c r="NHL3" s="639"/>
      <c r="NHM3" s="639"/>
      <c r="NHN3" s="639"/>
      <c r="NHO3" s="639"/>
      <c r="NHP3" s="639"/>
      <c r="NHQ3" s="639"/>
      <c r="NHR3" s="639"/>
      <c r="NHS3" s="639"/>
      <c r="NHT3" s="639"/>
      <c r="NHU3" s="639"/>
      <c r="NHV3" s="639"/>
      <c r="NHW3" s="639"/>
      <c r="NHX3" s="639"/>
      <c r="NHY3" s="639"/>
      <c r="NHZ3" s="639"/>
      <c r="NIA3" s="639"/>
      <c r="NIB3" s="639"/>
      <c r="NIC3" s="639"/>
      <c r="NID3" s="639"/>
      <c r="NIE3" s="639"/>
      <c r="NIF3" s="639"/>
      <c r="NIG3" s="639"/>
      <c r="NIH3" s="639"/>
      <c r="NII3" s="639"/>
      <c r="NIJ3" s="639"/>
      <c r="NIK3" s="639"/>
      <c r="NIL3" s="639"/>
      <c r="NIM3" s="639"/>
      <c r="NIN3" s="639"/>
      <c r="NIO3" s="639"/>
      <c r="NIP3" s="639"/>
      <c r="NIQ3" s="639"/>
      <c r="NIR3" s="639"/>
      <c r="NIS3" s="639"/>
      <c r="NIT3" s="639"/>
      <c r="NIU3" s="639"/>
      <c r="NIV3" s="639"/>
      <c r="NIW3" s="639"/>
      <c r="NIX3" s="639"/>
      <c r="NIY3" s="639"/>
      <c r="NIZ3" s="639"/>
      <c r="NJA3" s="639"/>
      <c r="NJB3" s="639"/>
      <c r="NJC3" s="639"/>
      <c r="NJD3" s="639"/>
      <c r="NJE3" s="639"/>
      <c r="NJF3" s="639"/>
      <c r="NJG3" s="639"/>
      <c r="NJH3" s="639"/>
      <c r="NJI3" s="639"/>
      <c r="NJJ3" s="639"/>
      <c r="NJK3" s="639"/>
      <c r="NJL3" s="639"/>
      <c r="NJM3" s="639"/>
      <c r="NJN3" s="639"/>
      <c r="NJO3" s="639"/>
      <c r="NJP3" s="639"/>
      <c r="NJQ3" s="639"/>
      <c r="NJR3" s="639"/>
      <c r="NJS3" s="639"/>
      <c r="NJT3" s="639"/>
      <c r="NJU3" s="639"/>
      <c r="NJV3" s="639"/>
      <c r="NJW3" s="639"/>
      <c r="NJX3" s="639"/>
      <c r="NJY3" s="639"/>
      <c r="NJZ3" s="639"/>
      <c r="NKA3" s="639"/>
      <c r="NKB3" s="639"/>
      <c r="NKC3" s="639"/>
      <c r="NKD3" s="639"/>
      <c r="NKE3" s="639"/>
      <c r="NKF3" s="639"/>
      <c r="NKG3" s="639"/>
      <c r="NKH3" s="639"/>
      <c r="NKI3" s="639"/>
      <c r="NKJ3" s="639"/>
      <c r="NKK3" s="639"/>
      <c r="NKL3" s="639"/>
      <c r="NKM3" s="639"/>
      <c r="NKN3" s="639"/>
      <c r="NKO3" s="639"/>
      <c r="NKP3" s="639"/>
      <c r="NKQ3" s="639"/>
      <c r="NKR3" s="639"/>
      <c r="NKS3" s="639"/>
      <c r="NKT3" s="639"/>
      <c r="NKU3" s="639"/>
      <c r="NKV3" s="639"/>
      <c r="NKW3" s="639"/>
      <c r="NKX3" s="639"/>
      <c r="NKY3" s="639"/>
      <c r="NKZ3" s="639"/>
      <c r="NLA3" s="639"/>
      <c r="NLB3" s="639"/>
      <c r="NLC3" s="639"/>
      <c r="NLD3" s="639"/>
      <c r="NLE3" s="639"/>
      <c r="NLF3" s="639"/>
      <c r="NLG3" s="639"/>
      <c r="NLH3" s="639"/>
      <c r="NLI3" s="639"/>
      <c r="NLJ3" s="639"/>
      <c r="NLK3" s="639"/>
      <c r="NLL3" s="639"/>
      <c r="NLM3" s="639"/>
      <c r="NLN3" s="639"/>
      <c r="NLO3" s="639"/>
      <c r="NLP3" s="639"/>
      <c r="NLQ3" s="639"/>
      <c r="NLR3" s="639"/>
      <c r="NLS3" s="639"/>
      <c r="NLT3" s="639"/>
      <c r="NLU3" s="639"/>
      <c r="NLV3" s="639"/>
      <c r="NLW3" s="639"/>
      <c r="NLX3" s="639"/>
      <c r="NLY3" s="639"/>
      <c r="NLZ3" s="639"/>
      <c r="NMA3" s="639"/>
      <c r="NMB3" s="639"/>
      <c r="NMC3" s="639"/>
      <c r="NMD3" s="639"/>
      <c r="NME3" s="639"/>
      <c r="NMF3" s="639"/>
      <c r="NMG3" s="639"/>
      <c r="NMH3" s="639"/>
      <c r="NMI3" s="639"/>
      <c r="NMJ3" s="639"/>
      <c r="NMK3" s="639"/>
      <c r="NML3" s="639"/>
      <c r="NMM3" s="639"/>
      <c r="NMN3" s="639"/>
      <c r="NMO3" s="639"/>
      <c r="NMP3" s="639"/>
      <c r="NMQ3" s="639"/>
      <c r="NMR3" s="639"/>
      <c r="NMS3" s="639"/>
      <c r="NMT3" s="639"/>
      <c r="NMU3" s="639"/>
      <c r="NMV3" s="639"/>
      <c r="NMW3" s="639"/>
      <c r="NMX3" s="639"/>
      <c r="NMY3" s="639"/>
      <c r="NMZ3" s="639"/>
      <c r="NNA3" s="639"/>
      <c r="NNB3" s="639"/>
      <c r="NNC3" s="639"/>
      <c r="NND3" s="639"/>
      <c r="NNE3" s="639"/>
      <c r="NNF3" s="639"/>
      <c r="NNG3" s="639"/>
      <c r="NNH3" s="639"/>
      <c r="NNI3" s="639"/>
      <c r="NNJ3" s="639"/>
      <c r="NNK3" s="639"/>
      <c r="NNL3" s="639"/>
      <c r="NNM3" s="639"/>
      <c r="NNN3" s="639"/>
      <c r="NNO3" s="639"/>
      <c r="NNP3" s="639"/>
      <c r="NNQ3" s="639"/>
      <c r="NNR3" s="639"/>
      <c r="NNS3" s="639"/>
      <c r="NNT3" s="639"/>
      <c r="NNU3" s="639"/>
      <c r="NNV3" s="639"/>
      <c r="NNW3" s="639"/>
      <c r="NNX3" s="639"/>
      <c r="NNY3" s="639"/>
      <c r="NNZ3" s="639"/>
      <c r="NOA3" s="639"/>
      <c r="NOB3" s="639"/>
      <c r="NOC3" s="639"/>
      <c r="NOD3" s="639"/>
      <c r="NOE3" s="639"/>
      <c r="NOF3" s="639"/>
      <c r="NOG3" s="639"/>
      <c r="NOH3" s="639"/>
      <c r="NOI3" s="639"/>
      <c r="NOJ3" s="639"/>
      <c r="NOK3" s="639"/>
      <c r="NOL3" s="639"/>
      <c r="NOM3" s="639"/>
      <c r="NON3" s="639"/>
      <c r="NOO3" s="639"/>
      <c r="NOP3" s="639"/>
      <c r="NOQ3" s="639"/>
      <c r="NOR3" s="639"/>
      <c r="NOS3" s="639"/>
      <c r="NOT3" s="639"/>
      <c r="NOU3" s="639"/>
      <c r="NOV3" s="639"/>
      <c r="NOW3" s="639"/>
      <c r="NOX3" s="639"/>
      <c r="NOY3" s="639"/>
      <c r="NOZ3" s="639"/>
      <c r="NPA3" s="639"/>
      <c r="NPB3" s="639"/>
      <c r="NPC3" s="639"/>
      <c r="NPD3" s="639"/>
      <c r="NPE3" s="639"/>
      <c r="NPF3" s="639"/>
      <c r="NPG3" s="639"/>
      <c r="NPH3" s="639"/>
      <c r="NPI3" s="639"/>
      <c r="NPJ3" s="639"/>
      <c r="NPK3" s="639"/>
      <c r="NPL3" s="639"/>
      <c r="NPM3" s="639"/>
      <c r="NPN3" s="639"/>
      <c r="NPO3" s="639"/>
      <c r="NPP3" s="639"/>
      <c r="NPQ3" s="639"/>
      <c r="NPR3" s="639"/>
      <c r="NPS3" s="639"/>
      <c r="NPT3" s="639"/>
      <c r="NPU3" s="639"/>
      <c r="NPV3" s="639"/>
      <c r="NPW3" s="639"/>
      <c r="NPX3" s="639"/>
      <c r="NPY3" s="639"/>
      <c r="NPZ3" s="639"/>
      <c r="NQA3" s="639"/>
      <c r="NQB3" s="639"/>
      <c r="NQC3" s="639"/>
      <c r="NQD3" s="639"/>
      <c r="NQE3" s="639"/>
      <c r="NQF3" s="639"/>
      <c r="NQG3" s="639"/>
      <c r="NQH3" s="639"/>
      <c r="NQI3" s="639"/>
      <c r="NQJ3" s="639"/>
      <c r="NQK3" s="639"/>
      <c r="NQL3" s="639"/>
      <c r="NQM3" s="639"/>
      <c r="NQN3" s="639"/>
      <c r="NQO3" s="639"/>
      <c r="NQP3" s="639"/>
      <c r="NQQ3" s="639"/>
      <c r="NQR3" s="639"/>
      <c r="NQS3" s="639"/>
      <c r="NQT3" s="639"/>
      <c r="NQU3" s="639"/>
      <c r="NQV3" s="639"/>
      <c r="NQW3" s="639"/>
      <c r="NQX3" s="639"/>
      <c r="NQY3" s="639"/>
      <c r="NQZ3" s="639"/>
      <c r="NRA3" s="639"/>
      <c r="NRB3" s="639"/>
      <c r="NRC3" s="639"/>
      <c r="NRD3" s="639"/>
      <c r="NRE3" s="639"/>
      <c r="NRF3" s="639"/>
      <c r="NRG3" s="639"/>
      <c r="NRH3" s="639"/>
      <c r="NRI3" s="639"/>
      <c r="NRJ3" s="639"/>
      <c r="NRK3" s="639"/>
      <c r="NRL3" s="639"/>
      <c r="NRM3" s="639"/>
      <c r="NRN3" s="639"/>
      <c r="NRO3" s="639"/>
      <c r="NRP3" s="639"/>
      <c r="NRQ3" s="639"/>
      <c r="NRR3" s="639"/>
      <c r="NRS3" s="639"/>
      <c r="NRT3" s="639"/>
      <c r="NRU3" s="639"/>
      <c r="NRV3" s="639"/>
      <c r="NRW3" s="639"/>
      <c r="NRX3" s="639"/>
      <c r="NRY3" s="639"/>
      <c r="NRZ3" s="639"/>
      <c r="NSA3" s="639"/>
      <c r="NSB3" s="639"/>
      <c r="NSC3" s="639"/>
      <c r="NSD3" s="639"/>
      <c r="NSE3" s="639"/>
      <c r="NSF3" s="639"/>
      <c r="NSG3" s="639"/>
      <c r="NSH3" s="639"/>
      <c r="NSI3" s="639"/>
      <c r="NSJ3" s="639"/>
      <c r="NSK3" s="639"/>
      <c r="NSL3" s="639"/>
      <c r="NSM3" s="639"/>
      <c r="NSN3" s="639"/>
      <c r="NSO3" s="639"/>
      <c r="NSP3" s="639"/>
      <c r="NSQ3" s="639"/>
      <c r="NSR3" s="639"/>
      <c r="NSS3" s="639"/>
      <c r="NST3" s="639"/>
      <c r="NSU3" s="639"/>
      <c r="NSV3" s="639"/>
      <c r="NSW3" s="639"/>
      <c r="NSX3" s="639"/>
      <c r="NSY3" s="639"/>
      <c r="NSZ3" s="639"/>
      <c r="NTA3" s="639"/>
      <c r="NTB3" s="639"/>
      <c r="NTC3" s="639"/>
      <c r="NTD3" s="639"/>
      <c r="NTE3" s="639"/>
      <c r="NTF3" s="639"/>
      <c r="NTG3" s="639"/>
      <c r="NTH3" s="639"/>
      <c r="NTI3" s="639"/>
      <c r="NTJ3" s="639"/>
      <c r="NTK3" s="639"/>
      <c r="NTL3" s="639"/>
      <c r="NTM3" s="639"/>
      <c r="NTN3" s="639"/>
      <c r="NTO3" s="639"/>
      <c r="NTP3" s="639"/>
      <c r="NTQ3" s="639"/>
      <c r="NTR3" s="639"/>
      <c r="NTS3" s="639"/>
      <c r="NTT3" s="639"/>
      <c r="NTU3" s="639"/>
      <c r="NTV3" s="639"/>
      <c r="NTW3" s="639"/>
      <c r="NTX3" s="639"/>
      <c r="NTY3" s="639"/>
      <c r="NTZ3" s="639"/>
      <c r="NUA3" s="639"/>
      <c r="NUB3" s="639"/>
      <c r="NUC3" s="639"/>
      <c r="NUD3" s="639"/>
      <c r="NUE3" s="639"/>
      <c r="NUF3" s="639"/>
      <c r="NUG3" s="639"/>
      <c r="NUH3" s="639"/>
      <c r="NUI3" s="639"/>
      <c r="NUJ3" s="639"/>
      <c r="NUK3" s="639"/>
      <c r="NUL3" s="639"/>
      <c r="NUM3" s="639"/>
      <c r="NUN3" s="639"/>
      <c r="NUO3" s="639"/>
      <c r="NUP3" s="639"/>
      <c r="NUQ3" s="639"/>
      <c r="NUR3" s="639"/>
      <c r="NUS3" s="639"/>
      <c r="NUT3" s="639"/>
      <c r="NUU3" s="639"/>
      <c r="NUV3" s="639"/>
      <c r="NUW3" s="639"/>
      <c r="NUX3" s="639"/>
      <c r="NUY3" s="639"/>
      <c r="NUZ3" s="639"/>
      <c r="NVA3" s="639"/>
      <c r="NVB3" s="639"/>
      <c r="NVC3" s="639"/>
      <c r="NVD3" s="639"/>
      <c r="NVE3" s="639"/>
      <c r="NVF3" s="639"/>
      <c r="NVG3" s="639"/>
      <c r="NVH3" s="639"/>
      <c r="NVI3" s="639"/>
      <c r="NVJ3" s="639"/>
      <c r="NVK3" s="639"/>
      <c r="NVL3" s="639"/>
      <c r="NVM3" s="639"/>
      <c r="NVN3" s="639"/>
      <c r="NVO3" s="639"/>
      <c r="NVP3" s="639"/>
      <c r="NVQ3" s="639"/>
      <c r="NVR3" s="639"/>
      <c r="NVS3" s="639"/>
      <c r="NVT3" s="639"/>
      <c r="NVU3" s="639"/>
      <c r="NVV3" s="639"/>
      <c r="NVW3" s="639"/>
      <c r="NVX3" s="639"/>
      <c r="NVY3" s="639"/>
      <c r="NVZ3" s="639"/>
      <c r="NWA3" s="639"/>
      <c r="NWB3" s="639"/>
      <c r="NWC3" s="639"/>
      <c r="NWD3" s="639"/>
      <c r="NWE3" s="639"/>
      <c r="NWF3" s="639"/>
      <c r="NWG3" s="639"/>
      <c r="NWH3" s="639"/>
      <c r="NWI3" s="639"/>
      <c r="NWJ3" s="639"/>
      <c r="NWK3" s="639"/>
      <c r="NWL3" s="639"/>
      <c r="NWM3" s="639"/>
      <c r="NWN3" s="639"/>
      <c r="NWO3" s="639"/>
      <c r="NWP3" s="639"/>
      <c r="NWQ3" s="639"/>
      <c r="NWR3" s="639"/>
      <c r="NWS3" s="639"/>
      <c r="NWT3" s="639"/>
      <c r="NWU3" s="639"/>
      <c r="NWV3" s="639"/>
      <c r="NWW3" s="639"/>
      <c r="NWX3" s="639"/>
      <c r="NWY3" s="639"/>
      <c r="NWZ3" s="639"/>
      <c r="NXA3" s="639"/>
      <c r="NXB3" s="639"/>
      <c r="NXC3" s="639"/>
      <c r="NXD3" s="639"/>
      <c r="NXE3" s="639"/>
      <c r="NXF3" s="639"/>
      <c r="NXG3" s="639"/>
      <c r="NXH3" s="639"/>
      <c r="NXI3" s="639"/>
      <c r="NXJ3" s="639"/>
      <c r="NXK3" s="639"/>
      <c r="NXL3" s="639"/>
      <c r="NXM3" s="639"/>
      <c r="NXN3" s="639"/>
      <c r="NXO3" s="639"/>
      <c r="NXP3" s="639"/>
      <c r="NXQ3" s="639"/>
      <c r="NXR3" s="639"/>
      <c r="NXS3" s="639"/>
      <c r="NXT3" s="639"/>
      <c r="NXU3" s="639"/>
      <c r="NXV3" s="639"/>
      <c r="NXW3" s="639"/>
      <c r="NXX3" s="639"/>
      <c r="NXY3" s="639"/>
      <c r="NXZ3" s="639"/>
      <c r="NYA3" s="639"/>
      <c r="NYB3" s="639"/>
      <c r="NYC3" s="639"/>
      <c r="NYD3" s="639"/>
      <c r="NYE3" s="639"/>
      <c r="NYF3" s="639"/>
      <c r="NYG3" s="639"/>
      <c r="NYH3" s="639"/>
      <c r="NYI3" s="639"/>
      <c r="NYJ3" s="639"/>
      <c r="NYK3" s="639"/>
      <c r="NYL3" s="639"/>
      <c r="NYM3" s="639"/>
      <c r="NYN3" s="639"/>
      <c r="NYO3" s="639"/>
      <c r="NYP3" s="639"/>
      <c r="NYQ3" s="639"/>
      <c r="NYR3" s="639"/>
      <c r="NYS3" s="639"/>
      <c r="NYT3" s="639"/>
      <c r="NYU3" s="639"/>
      <c r="NYV3" s="639"/>
      <c r="NYW3" s="639"/>
      <c r="NYX3" s="639"/>
      <c r="NYY3" s="639"/>
      <c r="NYZ3" s="639"/>
      <c r="NZA3" s="639"/>
      <c r="NZB3" s="639"/>
      <c r="NZC3" s="639"/>
      <c r="NZD3" s="639"/>
      <c r="NZE3" s="639"/>
      <c r="NZF3" s="639"/>
      <c r="NZG3" s="639"/>
      <c r="NZH3" s="639"/>
      <c r="NZI3" s="639"/>
      <c r="NZJ3" s="639"/>
      <c r="NZK3" s="639"/>
      <c r="NZL3" s="639"/>
      <c r="NZM3" s="639"/>
      <c r="NZN3" s="639"/>
      <c r="NZO3" s="639"/>
      <c r="NZP3" s="639"/>
      <c r="NZQ3" s="639"/>
      <c r="NZR3" s="639"/>
      <c r="NZS3" s="639"/>
      <c r="NZT3" s="639"/>
      <c r="NZU3" s="639"/>
      <c r="NZV3" s="639"/>
      <c r="NZW3" s="639"/>
      <c r="NZX3" s="639"/>
      <c r="NZY3" s="639"/>
      <c r="NZZ3" s="639"/>
      <c r="OAA3" s="639"/>
      <c r="OAB3" s="639"/>
      <c r="OAC3" s="639"/>
      <c r="OAD3" s="639"/>
      <c r="OAE3" s="639"/>
      <c r="OAF3" s="639"/>
      <c r="OAG3" s="639"/>
      <c r="OAH3" s="639"/>
      <c r="OAI3" s="639"/>
      <c r="OAJ3" s="639"/>
      <c r="OAK3" s="639"/>
      <c r="OAL3" s="639"/>
      <c r="OAM3" s="639"/>
      <c r="OAN3" s="639"/>
      <c r="OAO3" s="639"/>
      <c r="OAP3" s="639"/>
      <c r="OAQ3" s="639"/>
      <c r="OAR3" s="639"/>
      <c r="OAS3" s="639"/>
      <c r="OAT3" s="639"/>
      <c r="OAU3" s="639"/>
      <c r="OAV3" s="639"/>
      <c r="OAW3" s="639"/>
      <c r="OAX3" s="639"/>
      <c r="OAY3" s="639"/>
      <c r="OAZ3" s="639"/>
      <c r="OBA3" s="639"/>
      <c r="OBB3" s="639"/>
      <c r="OBC3" s="639"/>
      <c r="OBD3" s="639"/>
      <c r="OBE3" s="639"/>
      <c r="OBF3" s="639"/>
      <c r="OBG3" s="639"/>
      <c r="OBH3" s="639"/>
      <c r="OBI3" s="639"/>
      <c r="OBJ3" s="639"/>
      <c r="OBK3" s="639"/>
      <c r="OBL3" s="639"/>
      <c r="OBM3" s="639"/>
      <c r="OBN3" s="639"/>
      <c r="OBO3" s="639"/>
      <c r="OBP3" s="639"/>
      <c r="OBQ3" s="639"/>
      <c r="OBR3" s="639"/>
      <c r="OBS3" s="639"/>
      <c r="OBT3" s="639"/>
      <c r="OBU3" s="639"/>
      <c r="OBV3" s="639"/>
      <c r="OBW3" s="639"/>
      <c r="OBX3" s="639"/>
      <c r="OBY3" s="639"/>
      <c r="OBZ3" s="639"/>
      <c r="OCA3" s="639"/>
      <c r="OCB3" s="639"/>
      <c r="OCC3" s="639"/>
      <c r="OCD3" s="639"/>
      <c r="OCE3" s="639"/>
      <c r="OCF3" s="639"/>
      <c r="OCG3" s="639"/>
      <c r="OCH3" s="639"/>
      <c r="OCI3" s="639"/>
      <c r="OCJ3" s="639"/>
      <c r="OCK3" s="639"/>
      <c r="OCL3" s="639"/>
      <c r="OCM3" s="639"/>
      <c r="OCN3" s="639"/>
      <c r="OCO3" s="639"/>
      <c r="OCP3" s="639"/>
      <c r="OCQ3" s="639"/>
      <c r="OCR3" s="639"/>
      <c r="OCS3" s="639"/>
      <c r="OCT3" s="639"/>
      <c r="OCU3" s="639"/>
      <c r="OCV3" s="639"/>
      <c r="OCW3" s="639"/>
      <c r="OCX3" s="639"/>
      <c r="OCY3" s="639"/>
      <c r="OCZ3" s="639"/>
      <c r="ODA3" s="639"/>
      <c r="ODB3" s="639"/>
      <c r="ODC3" s="639"/>
      <c r="ODD3" s="639"/>
      <c r="ODE3" s="639"/>
      <c r="ODF3" s="639"/>
      <c r="ODG3" s="639"/>
      <c r="ODH3" s="639"/>
      <c r="ODI3" s="639"/>
      <c r="ODJ3" s="639"/>
      <c r="ODK3" s="639"/>
      <c r="ODL3" s="639"/>
      <c r="ODM3" s="639"/>
      <c r="ODN3" s="639"/>
      <c r="ODO3" s="639"/>
      <c r="ODP3" s="639"/>
      <c r="ODQ3" s="639"/>
      <c r="ODR3" s="639"/>
      <c r="ODS3" s="639"/>
      <c r="ODT3" s="639"/>
      <c r="ODU3" s="639"/>
      <c r="ODV3" s="639"/>
      <c r="ODW3" s="639"/>
      <c r="ODX3" s="639"/>
      <c r="ODY3" s="639"/>
      <c r="ODZ3" s="639"/>
      <c r="OEA3" s="639"/>
      <c r="OEB3" s="639"/>
      <c r="OEC3" s="639"/>
      <c r="OED3" s="639"/>
      <c r="OEE3" s="639"/>
      <c r="OEF3" s="639"/>
      <c r="OEG3" s="639"/>
      <c r="OEH3" s="639"/>
      <c r="OEI3" s="639"/>
      <c r="OEJ3" s="639"/>
      <c r="OEK3" s="639"/>
      <c r="OEL3" s="639"/>
      <c r="OEM3" s="639"/>
      <c r="OEN3" s="639"/>
      <c r="OEO3" s="639"/>
      <c r="OEP3" s="639"/>
      <c r="OEQ3" s="639"/>
      <c r="OER3" s="639"/>
      <c r="OES3" s="639"/>
      <c r="OET3" s="639"/>
      <c r="OEU3" s="639"/>
      <c r="OEV3" s="639"/>
      <c r="OEW3" s="639"/>
      <c r="OEX3" s="639"/>
      <c r="OEY3" s="639"/>
      <c r="OEZ3" s="639"/>
      <c r="OFA3" s="639"/>
      <c r="OFB3" s="639"/>
      <c r="OFC3" s="639"/>
      <c r="OFD3" s="639"/>
      <c r="OFE3" s="639"/>
      <c r="OFF3" s="639"/>
      <c r="OFG3" s="639"/>
      <c r="OFH3" s="639"/>
      <c r="OFI3" s="639"/>
      <c r="OFJ3" s="639"/>
      <c r="OFK3" s="639"/>
      <c r="OFL3" s="639"/>
      <c r="OFM3" s="639"/>
      <c r="OFN3" s="639"/>
      <c r="OFO3" s="639"/>
      <c r="OFP3" s="639"/>
      <c r="OFQ3" s="639"/>
      <c r="OFR3" s="639"/>
      <c r="OFS3" s="639"/>
      <c r="OFT3" s="639"/>
      <c r="OFU3" s="639"/>
      <c r="OFV3" s="639"/>
      <c r="OFW3" s="639"/>
      <c r="OFX3" s="639"/>
      <c r="OFY3" s="639"/>
      <c r="OFZ3" s="639"/>
      <c r="OGA3" s="639"/>
      <c r="OGB3" s="639"/>
      <c r="OGC3" s="639"/>
      <c r="OGD3" s="639"/>
      <c r="OGE3" s="639"/>
      <c r="OGF3" s="639"/>
      <c r="OGG3" s="639"/>
      <c r="OGH3" s="639"/>
      <c r="OGI3" s="639"/>
      <c r="OGJ3" s="639"/>
      <c r="OGK3" s="639"/>
      <c r="OGL3" s="639"/>
      <c r="OGM3" s="639"/>
      <c r="OGN3" s="639"/>
      <c r="OGO3" s="639"/>
      <c r="OGP3" s="639"/>
      <c r="OGQ3" s="639"/>
      <c r="OGR3" s="639"/>
      <c r="OGS3" s="639"/>
      <c r="OGT3" s="639"/>
      <c r="OGU3" s="639"/>
      <c r="OGV3" s="639"/>
      <c r="OGW3" s="639"/>
      <c r="OGX3" s="639"/>
      <c r="OGY3" s="639"/>
      <c r="OGZ3" s="639"/>
      <c r="OHA3" s="639"/>
      <c r="OHB3" s="639"/>
      <c r="OHC3" s="639"/>
      <c r="OHD3" s="639"/>
      <c r="OHE3" s="639"/>
      <c r="OHF3" s="639"/>
      <c r="OHG3" s="639"/>
      <c r="OHH3" s="639"/>
      <c r="OHI3" s="639"/>
      <c r="OHJ3" s="639"/>
      <c r="OHK3" s="639"/>
      <c r="OHL3" s="639"/>
      <c r="OHM3" s="639"/>
      <c r="OHN3" s="639"/>
      <c r="OHO3" s="639"/>
      <c r="OHP3" s="639"/>
      <c r="OHQ3" s="639"/>
      <c r="OHR3" s="639"/>
      <c r="OHS3" s="639"/>
      <c r="OHT3" s="639"/>
      <c r="OHU3" s="639"/>
      <c r="OHV3" s="639"/>
      <c r="OHW3" s="639"/>
      <c r="OHX3" s="639"/>
      <c r="OHY3" s="639"/>
      <c r="OHZ3" s="639"/>
      <c r="OIA3" s="639"/>
      <c r="OIB3" s="639"/>
      <c r="OIC3" s="639"/>
      <c r="OID3" s="639"/>
      <c r="OIE3" s="639"/>
      <c r="OIF3" s="639"/>
      <c r="OIG3" s="639"/>
      <c r="OIH3" s="639"/>
      <c r="OII3" s="639"/>
      <c r="OIJ3" s="639"/>
      <c r="OIK3" s="639"/>
      <c r="OIL3" s="639"/>
      <c r="OIM3" s="639"/>
      <c r="OIN3" s="639"/>
      <c r="OIO3" s="639"/>
      <c r="OIP3" s="639"/>
      <c r="OIQ3" s="639"/>
      <c r="OIR3" s="639"/>
      <c r="OIS3" s="639"/>
      <c r="OIT3" s="639"/>
      <c r="OIU3" s="639"/>
      <c r="OIV3" s="639"/>
      <c r="OIW3" s="639"/>
      <c r="OIX3" s="639"/>
      <c r="OIY3" s="639"/>
      <c r="OIZ3" s="639"/>
      <c r="OJA3" s="639"/>
      <c r="OJB3" s="639"/>
      <c r="OJC3" s="639"/>
      <c r="OJD3" s="639"/>
      <c r="OJE3" s="639"/>
      <c r="OJF3" s="639"/>
      <c r="OJG3" s="639"/>
      <c r="OJH3" s="639"/>
      <c r="OJI3" s="639"/>
      <c r="OJJ3" s="639"/>
      <c r="OJK3" s="639"/>
      <c r="OJL3" s="639"/>
      <c r="OJM3" s="639"/>
      <c r="OJN3" s="639"/>
      <c r="OJO3" s="639"/>
      <c r="OJP3" s="639"/>
      <c r="OJQ3" s="639"/>
      <c r="OJR3" s="639"/>
      <c r="OJS3" s="639"/>
      <c r="OJT3" s="639"/>
      <c r="OJU3" s="639"/>
      <c r="OJV3" s="639"/>
      <c r="OJW3" s="639"/>
      <c r="OJX3" s="639"/>
      <c r="OJY3" s="639"/>
      <c r="OJZ3" s="639"/>
      <c r="OKA3" s="639"/>
      <c r="OKB3" s="639"/>
      <c r="OKC3" s="639"/>
      <c r="OKD3" s="639"/>
      <c r="OKE3" s="639"/>
      <c r="OKF3" s="639"/>
      <c r="OKG3" s="639"/>
      <c r="OKH3" s="639"/>
      <c r="OKI3" s="639"/>
      <c r="OKJ3" s="639"/>
      <c r="OKK3" s="639"/>
      <c r="OKL3" s="639"/>
      <c r="OKM3" s="639"/>
      <c r="OKN3" s="639"/>
      <c r="OKO3" s="639"/>
      <c r="OKP3" s="639"/>
      <c r="OKQ3" s="639"/>
      <c r="OKR3" s="639"/>
      <c r="OKS3" s="639"/>
      <c r="OKT3" s="639"/>
      <c r="OKU3" s="639"/>
      <c r="OKV3" s="639"/>
      <c r="OKW3" s="639"/>
      <c r="OKX3" s="639"/>
      <c r="OKY3" s="639"/>
      <c r="OKZ3" s="639"/>
      <c r="OLA3" s="639"/>
      <c r="OLB3" s="639"/>
      <c r="OLC3" s="639"/>
      <c r="OLD3" s="639"/>
      <c r="OLE3" s="639"/>
      <c r="OLF3" s="639"/>
      <c r="OLG3" s="639"/>
      <c r="OLH3" s="639"/>
      <c r="OLI3" s="639"/>
      <c r="OLJ3" s="639"/>
      <c r="OLK3" s="639"/>
      <c r="OLL3" s="639"/>
      <c r="OLM3" s="639"/>
      <c r="OLN3" s="639"/>
      <c r="OLO3" s="639"/>
      <c r="OLP3" s="639"/>
      <c r="OLQ3" s="639"/>
      <c r="OLR3" s="639"/>
      <c r="OLS3" s="639"/>
      <c r="OLT3" s="639"/>
      <c r="OLU3" s="639"/>
      <c r="OLV3" s="639"/>
      <c r="OLW3" s="639"/>
      <c r="OLX3" s="639"/>
      <c r="OLY3" s="639"/>
      <c r="OLZ3" s="639"/>
      <c r="OMA3" s="639"/>
      <c r="OMB3" s="639"/>
      <c r="OMC3" s="639"/>
      <c r="OMD3" s="639"/>
      <c r="OME3" s="639"/>
      <c r="OMF3" s="639"/>
      <c r="OMG3" s="639"/>
      <c r="OMH3" s="639"/>
      <c r="OMI3" s="639"/>
      <c r="OMJ3" s="639"/>
      <c r="OMK3" s="639"/>
      <c r="OML3" s="639"/>
      <c r="OMM3" s="639"/>
      <c r="OMN3" s="639"/>
      <c r="OMO3" s="639"/>
      <c r="OMP3" s="639"/>
      <c r="OMQ3" s="639"/>
      <c r="OMR3" s="639"/>
      <c r="OMS3" s="639"/>
      <c r="OMT3" s="639"/>
      <c r="OMU3" s="639"/>
      <c r="OMV3" s="639"/>
      <c r="OMW3" s="639"/>
      <c r="OMX3" s="639"/>
      <c r="OMY3" s="639"/>
      <c r="OMZ3" s="639"/>
      <c r="ONA3" s="639"/>
      <c r="ONB3" s="639"/>
      <c r="ONC3" s="639"/>
      <c r="OND3" s="639"/>
      <c r="ONE3" s="639"/>
      <c r="ONF3" s="639"/>
      <c r="ONG3" s="639"/>
      <c r="ONH3" s="639"/>
      <c r="ONI3" s="639"/>
      <c r="ONJ3" s="639"/>
      <c r="ONK3" s="639"/>
      <c r="ONL3" s="639"/>
      <c r="ONM3" s="639"/>
      <c r="ONN3" s="639"/>
      <c r="ONO3" s="639"/>
      <c r="ONP3" s="639"/>
      <c r="ONQ3" s="639"/>
      <c r="ONR3" s="639"/>
      <c r="ONS3" s="639"/>
      <c r="ONT3" s="639"/>
      <c r="ONU3" s="639"/>
      <c r="ONV3" s="639"/>
      <c r="ONW3" s="639"/>
      <c r="ONX3" s="639"/>
      <c r="ONY3" s="639"/>
      <c r="ONZ3" s="639"/>
      <c r="OOA3" s="639"/>
      <c r="OOB3" s="639"/>
      <c r="OOC3" s="639"/>
      <c r="OOD3" s="639"/>
      <c r="OOE3" s="639"/>
      <c r="OOF3" s="639"/>
      <c r="OOG3" s="639"/>
      <c r="OOH3" s="639"/>
      <c r="OOI3" s="639"/>
      <c r="OOJ3" s="639"/>
      <c r="OOK3" s="639"/>
      <c r="OOL3" s="639"/>
      <c r="OOM3" s="639"/>
      <c r="OON3" s="639"/>
      <c r="OOO3" s="639"/>
      <c r="OOP3" s="639"/>
      <c r="OOQ3" s="639"/>
      <c r="OOR3" s="639"/>
      <c r="OOS3" s="639"/>
      <c r="OOT3" s="639"/>
      <c r="OOU3" s="639"/>
      <c r="OOV3" s="639"/>
      <c r="OOW3" s="639"/>
      <c r="OOX3" s="639"/>
      <c r="OOY3" s="639"/>
      <c r="OOZ3" s="639"/>
      <c r="OPA3" s="639"/>
      <c r="OPB3" s="639"/>
      <c r="OPC3" s="639"/>
      <c r="OPD3" s="639"/>
      <c r="OPE3" s="639"/>
      <c r="OPF3" s="639"/>
      <c r="OPG3" s="639"/>
      <c r="OPH3" s="639"/>
      <c r="OPI3" s="639"/>
      <c r="OPJ3" s="639"/>
      <c r="OPK3" s="639"/>
      <c r="OPL3" s="639"/>
      <c r="OPM3" s="639"/>
      <c r="OPN3" s="639"/>
      <c r="OPO3" s="639"/>
      <c r="OPP3" s="639"/>
      <c r="OPQ3" s="639"/>
      <c r="OPR3" s="639"/>
      <c r="OPS3" s="639"/>
      <c r="OPT3" s="639"/>
      <c r="OPU3" s="639"/>
      <c r="OPV3" s="639"/>
      <c r="OPW3" s="639"/>
      <c r="OPX3" s="639"/>
      <c r="OPY3" s="639"/>
      <c r="OPZ3" s="639"/>
      <c r="OQA3" s="639"/>
      <c r="OQB3" s="639"/>
      <c r="OQC3" s="639"/>
      <c r="OQD3" s="639"/>
      <c r="OQE3" s="639"/>
      <c r="OQF3" s="639"/>
      <c r="OQG3" s="639"/>
      <c r="OQH3" s="639"/>
      <c r="OQI3" s="639"/>
      <c r="OQJ3" s="639"/>
      <c r="OQK3" s="639"/>
      <c r="OQL3" s="639"/>
      <c r="OQM3" s="639"/>
      <c r="OQN3" s="639"/>
      <c r="OQO3" s="639"/>
      <c r="OQP3" s="639"/>
      <c r="OQQ3" s="639"/>
      <c r="OQR3" s="639"/>
      <c r="OQS3" s="639"/>
      <c r="OQT3" s="639"/>
      <c r="OQU3" s="639"/>
      <c r="OQV3" s="639"/>
      <c r="OQW3" s="639"/>
      <c r="OQX3" s="639"/>
      <c r="OQY3" s="639"/>
      <c r="OQZ3" s="639"/>
      <c r="ORA3" s="639"/>
      <c r="ORB3" s="639"/>
      <c r="ORC3" s="639"/>
      <c r="ORD3" s="639"/>
      <c r="ORE3" s="639"/>
      <c r="ORF3" s="639"/>
      <c r="ORG3" s="639"/>
      <c r="ORH3" s="639"/>
      <c r="ORI3" s="639"/>
      <c r="ORJ3" s="639"/>
      <c r="ORK3" s="639"/>
      <c r="ORL3" s="639"/>
      <c r="ORM3" s="639"/>
      <c r="ORN3" s="639"/>
      <c r="ORO3" s="639"/>
      <c r="ORP3" s="639"/>
      <c r="ORQ3" s="639"/>
      <c r="ORR3" s="639"/>
      <c r="ORS3" s="639"/>
      <c r="ORT3" s="639"/>
      <c r="ORU3" s="639"/>
      <c r="ORV3" s="639"/>
      <c r="ORW3" s="639"/>
      <c r="ORX3" s="639"/>
      <c r="ORY3" s="639"/>
      <c r="ORZ3" s="639"/>
      <c r="OSA3" s="639"/>
      <c r="OSB3" s="639"/>
      <c r="OSC3" s="639"/>
      <c r="OSD3" s="639"/>
      <c r="OSE3" s="639"/>
      <c r="OSF3" s="639"/>
      <c r="OSG3" s="639"/>
      <c r="OSH3" s="639"/>
      <c r="OSI3" s="639"/>
      <c r="OSJ3" s="639"/>
      <c r="OSK3" s="639"/>
      <c r="OSL3" s="639"/>
      <c r="OSM3" s="639"/>
      <c r="OSN3" s="639"/>
      <c r="OSO3" s="639"/>
      <c r="OSP3" s="639"/>
      <c r="OSQ3" s="639"/>
      <c r="OSR3" s="639"/>
      <c r="OSS3" s="639"/>
      <c r="OST3" s="639"/>
      <c r="OSU3" s="639"/>
      <c r="OSV3" s="639"/>
      <c r="OSW3" s="639"/>
      <c r="OSX3" s="639"/>
      <c r="OSY3" s="639"/>
      <c r="OSZ3" s="639"/>
      <c r="OTA3" s="639"/>
      <c r="OTB3" s="639"/>
      <c r="OTC3" s="639"/>
      <c r="OTD3" s="639"/>
      <c r="OTE3" s="639"/>
      <c r="OTF3" s="639"/>
      <c r="OTG3" s="639"/>
      <c r="OTH3" s="639"/>
      <c r="OTI3" s="639"/>
      <c r="OTJ3" s="639"/>
      <c r="OTK3" s="639"/>
      <c r="OTL3" s="639"/>
      <c r="OTM3" s="639"/>
      <c r="OTN3" s="639"/>
      <c r="OTO3" s="639"/>
      <c r="OTP3" s="639"/>
      <c r="OTQ3" s="639"/>
      <c r="OTR3" s="639"/>
      <c r="OTS3" s="639"/>
      <c r="OTT3" s="639"/>
      <c r="OTU3" s="639"/>
      <c r="OTV3" s="639"/>
      <c r="OTW3" s="639"/>
      <c r="OTX3" s="639"/>
      <c r="OTY3" s="639"/>
      <c r="OTZ3" s="639"/>
      <c r="OUA3" s="639"/>
      <c r="OUB3" s="639"/>
      <c r="OUC3" s="639"/>
      <c r="OUD3" s="639"/>
      <c r="OUE3" s="639"/>
      <c r="OUF3" s="639"/>
      <c r="OUG3" s="639"/>
      <c r="OUH3" s="639"/>
      <c r="OUI3" s="639"/>
      <c r="OUJ3" s="639"/>
      <c r="OUK3" s="639"/>
      <c r="OUL3" s="639"/>
      <c r="OUM3" s="639"/>
      <c r="OUN3" s="639"/>
      <c r="OUO3" s="639"/>
      <c r="OUP3" s="639"/>
      <c r="OUQ3" s="639"/>
      <c r="OUR3" s="639"/>
      <c r="OUS3" s="639"/>
      <c r="OUT3" s="639"/>
      <c r="OUU3" s="639"/>
      <c r="OUV3" s="639"/>
      <c r="OUW3" s="639"/>
      <c r="OUX3" s="639"/>
      <c r="OUY3" s="639"/>
      <c r="OUZ3" s="639"/>
      <c r="OVA3" s="639"/>
      <c r="OVB3" s="639"/>
      <c r="OVC3" s="639"/>
      <c r="OVD3" s="639"/>
      <c r="OVE3" s="639"/>
      <c r="OVF3" s="639"/>
      <c r="OVG3" s="639"/>
      <c r="OVH3" s="639"/>
      <c r="OVI3" s="639"/>
      <c r="OVJ3" s="639"/>
      <c r="OVK3" s="639"/>
      <c r="OVL3" s="639"/>
      <c r="OVM3" s="639"/>
      <c r="OVN3" s="639"/>
      <c r="OVO3" s="639"/>
      <c r="OVP3" s="639"/>
      <c r="OVQ3" s="639"/>
      <c r="OVR3" s="639"/>
      <c r="OVS3" s="639"/>
      <c r="OVT3" s="639"/>
      <c r="OVU3" s="639"/>
      <c r="OVV3" s="639"/>
      <c r="OVW3" s="639"/>
      <c r="OVX3" s="639"/>
      <c r="OVY3" s="639"/>
      <c r="OVZ3" s="639"/>
      <c r="OWA3" s="639"/>
      <c r="OWB3" s="639"/>
      <c r="OWC3" s="639"/>
      <c r="OWD3" s="639"/>
      <c r="OWE3" s="639"/>
      <c r="OWF3" s="639"/>
      <c r="OWG3" s="639"/>
      <c r="OWH3" s="639"/>
      <c r="OWI3" s="639"/>
      <c r="OWJ3" s="639"/>
      <c r="OWK3" s="639"/>
      <c r="OWL3" s="639"/>
      <c r="OWM3" s="639"/>
      <c r="OWN3" s="639"/>
      <c r="OWO3" s="639"/>
      <c r="OWP3" s="639"/>
      <c r="OWQ3" s="639"/>
      <c r="OWR3" s="639"/>
      <c r="OWS3" s="639"/>
      <c r="OWT3" s="639"/>
      <c r="OWU3" s="639"/>
      <c r="OWV3" s="639"/>
      <c r="OWW3" s="639"/>
      <c r="OWX3" s="639"/>
      <c r="OWY3" s="639"/>
      <c r="OWZ3" s="639"/>
      <c r="OXA3" s="639"/>
      <c r="OXB3" s="639"/>
      <c r="OXC3" s="639"/>
      <c r="OXD3" s="639"/>
      <c r="OXE3" s="639"/>
      <c r="OXF3" s="639"/>
      <c r="OXG3" s="639"/>
      <c r="OXH3" s="639"/>
      <c r="OXI3" s="639"/>
      <c r="OXJ3" s="639"/>
      <c r="OXK3" s="639"/>
      <c r="OXL3" s="639"/>
      <c r="OXM3" s="639"/>
      <c r="OXN3" s="639"/>
      <c r="OXO3" s="639"/>
      <c r="OXP3" s="639"/>
      <c r="OXQ3" s="639"/>
      <c r="OXR3" s="639"/>
      <c r="OXS3" s="639"/>
      <c r="OXT3" s="639"/>
      <c r="OXU3" s="639"/>
      <c r="OXV3" s="639"/>
      <c r="OXW3" s="639"/>
      <c r="OXX3" s="639"/>
      <c r="OXY3" s="639"/>
      <c r="OXZ3" s="639"/>
      <c r="OYA3" s="639"/>
      <c r="OYB3" s="639"/>
      <c r="OYC3" s="639"/>
      <c r="OYD3" s="639"/>
      <c r="OYE3" s="639"/>
      <c r="OYF3" s="639"/>
      <c r="OYG3" s="639"/>
      <c r="OYH3" s="639"/>
      <c r="OYI3" s="639"/>
      <c r="OYJ3" s="639"/>
      <c r="OYK3" s="639"/>
      <c r="OYL3" s="639"/>
      <c r="OYM3" s="639"/>
      <c r="OYN3" s="639"/>
      <c r="OYO3" s="639"/>
      <c r="OYP3" s="639"/>
      <c r="OYQ3" s="639"/>
      <c r="OYR3" s="639"/>
      <c r="OYS3" s="639"/>
      <c r="OYT3" s="639"/>
      <c r="OYU3" s="639"/>
      <c r="OYV3" s="639"/>
      <c r="OYW3" s="639"/>
      <c r="OYX3" s="639"/>
      <c r="OYY3" s="639"/>
      <c r="OYZ3" s="639"/>
      <c r="OZA3" s="639"/>
      <c r="OZB3" s="639"/>
      <c r="OZC3" s="639"/>
      <c r="OZD3" s="639"/>
      <c r="OZE3" s="639"/>
      <c r="OZF3" s="639"/>
      <c r="OZG3" s="639"/>
      <c r="OZH3" s="639"/>
      <c r="OZI3" s="639"/>
      <c r="OZJ3" s="639"/>
      <c r="OZK3" s="639"/>
      <c r="OZL3" s="639"/>
      <c r="OZM3" s="639"/>
      <c r="OZN3" s="639"/>
      <c r="OZO3" s="639"/>
      <c r="OZP3" s="639"/>
      <c r="OZQ3" s="639"/>
      <c r="OZR3" s="639"/>
      <c r="OZS3" s="639"/>
      <c r="OZT3" s="639"/>
      <c r="OZU3" s="639"/>
      <c r="OZV3" s="639"/>
      <c r="OZW3" s="639"/>
      <c r="OZX3" s="639"/>
      <c r="OZY3" s="639"/>
      <c r="OZZ3" s="639"/>
      <c r="PAA3" s="639"/>
      <c r="PAB3" s="639"/>
      <c r="PAC3" s="639"/>
      <c r="PAD3" s="639"/>
      <c r="PAE3" s="639"/>
      <c r="PAF3" s="639"/>
      <c r="PAG3" s="639"/>
      <c r="PAH3" s="639"/>
      <c r="PAI3" s="639"/>
      <c r="PAJ3" s="639"/>
      <c r="PAK3" s="639"/>
      <c r="PAL3" s="639"/>
      <c r="PAM3" s="639"/>
      <c r="PAN3" s="639"/>
      <c r="PAO3" s="639"/>
      <c r="PAP3" s="639"/>
      <c r="PAQ3" s="639"/>
      <c r="PAR3" s="639"/>
      <c r="PAS3" s="639"/>
      <c r="PAT3" s="639"/>
      <c r="PAU3" s="639"/>
      <c r="PAV3" s="639"/>
      <c r="PAW3" s="639"/>
      <c r="PAX3" s="639"/>
      <c r="PAY3" s="639"/>
      <c r="PAZ3" s="639"/>
      <c r="PBA3" s="639"/>
      <c r="PBB3" s="639"/>
      <c r="PBC3" s="639"/>
      <c r="PBD3" s="639"/>
      <c r="PBE3" s="639"/>
      <c r="PBF3" s="639"/>
      <c r="PBG3" s="639"/>
      <c r="PBH3" s="639"/>
      <c r="PBI3" s="639"/>
      <c r="PBJ3" s="639"/>
      <c r="PBK3" s="639"/>
      <c r="PBL3" s="639"/>
      <c r="PBM3" s="639"/>
      <c r="PBN3" s="639"/>
      <c r="PBO3" s="639"/>
      <c r="PBP3" s="639"/>
      <c r="PBQ3" s="639"/>
      <c r="PBR3" s="639"/>
      <c r="PBS3" s="639"/>
      <c r="PBT3" s="639"/>
      <c r="PBU3" s="639"/>
      <c r="PBV3" s="639"/>
      <c r="PBW3" s="639"/>
      <c r="PBX3" s="639"/>
      <c r="PBY3" s="639"/>
      <c r="PBZ3" s="639"/>
      <c r="PCA3" s="639"/>
      <c r="PCB3" s="639"/>
      <c r="PCC3" s="639"/>
      <c r="PCD3" s="639"/>
      <c r="PCE3" s="639"/>
      <c r="PCF3" s="639"/>
      <c r="PCG3" s="639"/>
      <c r="PCH3" s="639"/>
      <c r="PCI3" s="639"/>
      <c r="PCJ3" s="639"/>
      <c r="PCK3" s="639"/>
      <c r="PCL3" s="639"/>
      <c r="PCM3" s="639"/>
      <c r="PCN3" s="639"/>
      <c r="PCO3" s="639"/>
      <c r="PCP3" s="639"/>
      <c r="PCQ3" s="639"/>
      <c r="PCR3" s="639"/>
      <c r="PCS3" s="639"/>
      <c r="PCT3" s="639"/>
      <c r="PCU3" s="639"/>
      <c r="PCV3" s="639"/>
      <c r="PCW3" s="639"/>
      <c r="PCX3" s="639"/>
      <c r="PCY3" s="639"/>
      <c r="PCZ3" s="639"/>
      <c r="PDA3" s="639"/>
      <c r="PDB3" s="639"/>
      <c r="PDC3" s="639"/>
      <c r="PDD3" s="639"/>
      <c r="PDE3" s="639"/>
      <c r="PDF3" s="639"/>
      <c r="PDG3" s="639"/>
      <c r="PDH3" s="639"/>
      <c r="PDI3" s="639"/>
      <c r="PDJ3" s="639"/>
      <c r="PDK3" s="639"/>
      <c r="PDL3" s="639"/>
      <c r="PDM3" s="639"/>
      <c r="PDN3" s="639"/>
      <c r="PDO3" s="639"/>
      <c r="PDP3" s="639"/>
      <c r="PDQ3" s="639"/>
      <c r="PDR3" s="639"/>
      <c r="PDS3" s="639"/>
      <c r="PDT3" s="639"/>
      <c r="PDU3" s="639"/>
      <c r="PDV3" s="639"/>
      <c r="PDW3" s="639"/>
      <c r="PDX3" s="639"/>
      <c r="PDY3" s="639"/>
      <c r="PDZ3" s="639"/>
      <c r="PEA3" s="639"/>
      <c r="PEB3" s="639"/>
      <c r="PEC3" s="639"/>
      <c r="PED3" s="639"/>
      <c r="PEE3" s="639"/>
      <c r="PEF3" s="639"/>
      <c r="PEG3" s="639"/>
      <c r="PEH3" s="639"/>
      <c r="PEI3" s="639"/>
      <c r="PEJ3" s="639"/>
      <c r="PEK3" s="639"/>
      <c r="PEL3" s="639"/>
      <c r="PEM3" s="639"/>
      <c r="PEN3" s="639"/>
      <c r="PEO3" s="639"/>
      <c r="PEP3" s="639"/>
      <c r="PEQ3" s="639"/>
      <c r="PER3" s="639"/>
      <c r="PES3" s="639"/>
      <c r="PET3" s="639"/>
      <c r="PEU3" s="639"/>
      <c r="PEV3" s="639"/>
      <c r="PEW3" s="639"/>
      <c r="PEX3" s="639"/>
      <c r="PEY3" s="639"/>
      <c r="PEZ3" s="639"/>
      <c r="PFA3" s="639"/>
      <c r="PFB3" s="639"/>
      <c r="PFC3" s="639"/>
      <c r="PFD3" s="639"/>
      <c r="PFE3" s="639"/>
      <c r="PFF3" s="639"/>
      <c r="PFG3" s="639"/>
      <c r="PFH3" s="639"/>
      <c r="PFI3" s="639"/>
      <c r="PFJ3" s="639"/>
      <c r="PFK3" s="639"/>
      <c r="PFL3" s="639"/>
      <c r="PFM3" s="639"/>
      <c r="PFN3" s="639"/>
      <c r="PFO3" s="639"/>
      <c r="PFP3" s="639"/>
      <c r="PFQ3" s="639"/>
      <c r="PFR3" s="639"/>
      <c r="PFS3" s="639"/>
      <c r="PFT3" s="639"/>
      <c r="PFU3" s="639"/>
      <c r="PFV3" s="639"/>
      <c r="PFW3" s="639"/>
      <c r="PFX3" s="639"/>
      <c r="PFY3" s="639"/>
      <c r="PFZ3" s="639"/>
      <c r="PGA3" s="639"/>
      <c r="PGB3" s="639"/>
      <c r="PGC3" s="639"/>
      <c r="PGD3" s="639"/>
      <c r="PGE3" s="639"/>
      <c r="PGF3" s="639"/>
      <c r="PGG3" s="639"/>
      <c r="PGH3" s="639"/>
      <c r="PGI3" s="639"/>
      <c r="PGJ3" s="639"/>
      <c r="PGK3" s="639"/>
      <c r="PGL3" s="639"/>
      <c r="PGM3" s="639"/>
      <c r="PGN3" s="639"/>
      <c r="PGO3" s="639"/>
      <c r="PGP3" s="639"/>
      <c r="PGQ3" s="639"/>
      <c r="PGR3" s="639"/>
      <c r="PGS3" s="639"/>
      <c r="PGT3" s="639"/>
      <c r="PGU3" s="639"/>
      <c r="PGV3" s="639"/>
      <c r="PGW3" s="639"/>
      <c r="PGX3" s="639"/>
      <c r="PGY3" s="639"/>
      <c r="PGZ3" s="639"/>
      <c r="PHA3" s="639"/>
      <c r="PHB3" s="639"/>
      <c r="PHC3" s="639"/>
      <c r="PHD3" s="639"/>
      <c r="PHE3" s="639"/>
      <c r="PHF3" s="639"/>
      <c r="PHG3" s="639"/>
      <c r="PHH3" s="639"/>
      <c r="PHI3" s="639"/>
      <c r="PHJ3" s="639"/>
      <c r="PHK3" s="639"/>
      <c r="PHL3" s="639"/>
      <c r="PHM3" s="639"/>
      <c r="PHN3" s="639"/>
      <c r="PHO3" s="639"/>
      <c r="PHP3" s="639"/>
      <c r="PHQ3" s="639"/>
      <c r="PHR3" s="639"/>
      <c r="PHS3" s="639"/>
      <c r="PHT3" s="639"/>
      <c r="PHU3" s="639"/>
      <c r="PHV3" s="639"/>
      <c r="PHW3" s="639"/>
      <c r="PHX3" s="639"/>
      <c r="PHY3" s="639"/>
      <c r="PHZ3" s="639"/>
      <c r="PIA3" s="639"/>
      <c r="PIB3" s="639"/>
      <c r="PIC3" s="639"/>
      <c r="PID3" s="639"/>
      <c r="PIE3" s="639"/>
      <c r="PIF3" s="639"/>
      <c r="PIG3" s="639"/>
      <c r="PIH3" s="639"/>
      <c r="PII3" s="639"/>
      <c r="PIJ3" s="639"/>
      <c r="PIK3" s="639"/>
      <c r="PIL3" s="639"/>
      <c r="PIM3" s="639"/>
      <c r="PIN3" s="639"/>
      <c r="PIO3" s="639"/>
      <c r="PIP3" s="639"/>
      <c r="PIQ3" s="639"/>
      <c r="PIR3" s="639"/>
      <c r="PIS3" s="639"/>
      <c r="PIT3" s="639"/>
      <c r="PIU3" s="639"/>
      <c r="PIV3" s="639"/>
      <c r="PIW3" s="639"/>
      <c r="PIX3" s="639"/>
      <c r="PIY3" s="639"/>
      <c r="PIZ3" s="639"/>
      <c r="PJA3" s="639"/>
      <c r="PJB3" s="639"/>
      <c r="PJC3" s="639"/>
      <c r="PJD3" s="639"/>
      <c r="PJE3" s="639"/>
      <c r="PJF3" s="639"/>
      <c r="PJG3" s="639"/>
      <c r="PJH3" s="639"/>
      <c r="PJI3" s="639"/>
      <c r="PJJ3" s="639"/>
      <c r="PJK3" s="639"/>
      <c r="PJL3" s="639"/>
      <c r="PJM3" s="639"/>
      <c r="PJN3" s="639"/>
      <c r="PJO3" s="639"/>
      <c r="PJP3" s="639"/>
      <c r="PJQ3" s="639"/>
      <c r="PJR3" s="639"/>
      <c r="PJS3" s="639"/>
      <c r="PJT3" s="639"/>
      <c r="PJU3" s="639"/>
      <c r="PJV3" s="639"/>
      <c r="PJW3" s="639"/>
      <c r="PJX3" s="639"/>
      <c r="PJY3" s="639"/>
      <c r="PJZ3" s="639"/>
      <c r="PKA3" s="639"/>
      <c r="PKB3" s="639"/>
      <c r="PKC3" s="639"/>
      <c r="PKD3" s="639"/>
      <c r="PKE3" s="639"/>
      <c r="PKF3" s="639"/>
      <c r="PKG3" s="639"/>
      <c r="PKH3" s="639"/>
      <c r="PKI3" s="639"/>
      <c r="PKJ3" s="639"/>
      <c r="PKK3" s="639"/>
      <c r="PKL3" s="639"/>
      <c r="PKM3" s="639"/>
      <c r="PKN3" s="639"/>
      <c r="PKO3" s="639"/>
      <c r="PKP3" s="639"/>
      <c r="PKQ3" s="639"/>
      <c r="PKR3" s="639"/>
      <c r="PKS3" s="639"/>
      <c r="PKT3" s="639"/>
      <c r="PKU3" s="639"/>
      <c r="PKV3" s="639"/>
      <c r="PKW3" s="639"/>
      <c r="PKX3" s="639"/>
      <c r="PKY3" s="639"/>
      <c r="PKZ3" s="639"/>
      <c r="PLA3" s="639"/>
      <c r="PLB3" s="639"/>
      <c r="PLC3" s="639"/>
      <c r="PLD3" s="639"/>
      <c r="PLE3" s="639"/>
      <c r="PLF3" s="639"/>
      <c r="PLG3" s="639"/>
      <c r="PLH3" s="639"/>
      <c r="PLI3" s="639"/>
      <c r="PLJ3" s="639"/>
      <c r="PLK3" s="639"/>
      <c r="PLL3" s="639"/>
      <c r="PLM3" s="639"/>
      <c r="PLN3" s="639"/>
      <c r="PLO3" s="639"/>
      <c r="PLP3" s="639"/>
      <c r="PLQ3" s="639"/>
      <c r="PLR3" s="639"/>
      <c r="PLS3" s="639"/>
      <c r="PLT3" s="639"/>
      <c r="PLU3" s="639"/>
      <c r="PLV3" s="639"/>
      <c r="PLW3" s="639"/>
      <c r="PLX3" s="639"/>
      <c r="PLY3" s="639"/>
      <c r="PLZ3" s="639"/>
      <c r="PMA3" s="639"/>
      <c r="PMB3" s="639"/>
      <c r="PMC3" s="639"/>
      <c r="PMD3" s="639"/>
      <c r="PME3" s="639"/>
      <c r="PMF3" s="639"/>
      <c r="PMG3" s="639"/>
      <c r="PMH3" s="639"/>
      <c r="PMI3" s="639"/>
      <c r="PMJ3" s="639"/>
      <c r="PMK3" s="639"/>
      <c r="PML3" s="639"/>
      <c r="PMM3" s="639"/>
      <c r="PMN3" s="639"/>
      <c r="PMO3" s="639"/>
      <c r="PMP3" s="639"/>
      <c r="PMQ3" s="639"/>
      <c r="PMR3" s="639"/>
      <c r="PMS3" s="639"/>
      <c r="PMT3" s="639"/>
      <c r="PMU3" s="639"/>
      <c r="PMV3" s="639"/>
      <c r="PMW3" s="639"/>
      <c r="PMX3" s="639"/>
      <c r="PMY3" s="639"/>
      <c r="PMZ3" s="639"/>
      <c r="PNA3" s="639"/>
      <c r="PNB3" s="639"/>
      <c r="PNC3" s="639"/>
      <c r="PND3" s="639"/>
      <c r="PNE3" s="639"/>
      <c r="PNF3" s="639"/>
      <c r="PNG3" s="639"/>
      <c r="PNH3" s="639"/>
      <c r="PNI3" s="639"/>
      <c r="PNJ3" s="639"/>
      <c r="PNK3" s="639"/>
      <c r="PNL3" s="639"/>
      <c r="PNM3" s="639"/>
      <c r="PNN3" s="639"/>
      <c r="PNO3" s="639"/>
      <c r="PNP3" s="639"/>
      <c r="PNQ3" s="639"/>
      <c r="PNR3" s="639"/>
      <c r="PNS3" s="639"/>
      <c r="PNT3" s="639"/>
      <c r="PNU3" s="639"/>
      <c r="PNV3" s="639"/>
      <c r="PNW3" s="639"/>
      <c r="PNX3" s="639"/>
      <c r="PNY3" s="639"/>
      <c r="PNZ3" s="639"/>
      <c r="POA3" s="639"/>
      <c r="POB3" s="639"/>
      <c r="POC3" s="639"/>
      <c r="POD3" s="639"/>
      <c r="POE3" s="639"/>
      <c r="POF3" s="639"/>
      <c r="POG3" s="639"/>
      <c r="POH3" s="639"/>
      <c r="POI3" s="639"/>
      <c r="POJ3" s="639"/>
      <c r="POK3" s="639"/>
      <c r="POL3" s="639"/>
      <c r="POM3" s="639"/>
      <c r="PON3" s="639"/>
      <c r="POO3" s="639"/>
      <c r="POP3" s="639"/>
      <c r="POQ3" s="639"/>
      <c r="POR3" s="639"/>
      <c r="POS3" s="639"/>
      <c r="POT3" s="639"/>
      <c r="POU3" s="639"/>
      <c r="POV3" s="639"/>
      <c r="POW3" s="639"/>
      <c r="POX3" s="639"/>
      <c r="POY3" s="639"/>
      <c r="POZ3" s="639"/>
      <c r="PPA3" s="639"/>
      <c r="PPB3" s="639"/>
      <c r="PPC3" s="639"/>
      <c r="PPD3" s="639"/>
      <c r="PPE3" s="639"/>
      <c r="PPF3" s="639"/>
      <c r="PPG3" s="639"/>
      <c r="PPH3" s="639"/>
      <c r="PPI3" s="639"/>
      <c r="PPJ3" s="639"/>
      <c r="PPK3" s="639"/>
      <c r="PPL3" s="639"/>
      <c r="PPM3" s="639"/>
      <c r="PPN3" s="639"/>
      <c r="PPO3" s="639"/>
      <c r="PPP3" s="639"/>
      <c r="PPQ3" s="639"/>
      <c r="PPR3" s="639"/>
      <c r="PPS3" s="639"/>
      <c r="PPT3" s="639"/>
      <c r="PPU3" s="639"/>
      <c r="PPV3" s="639"/>
      <c r="PPW3" s="639"/>
      <c r="PPX3" s="639"/>
      <c r="PPY3" s="639"/>
      <c r="PPZ3" s="639"/>
      <c r="PQA3" s="639"/>
      <c r="PQB3" s="639"/>
      <c r="PQC3" s="639"/>
      <c r="PQD3" s="639"/>
      <c r="PQE3" s="639"/>
      <c r="PQF3" s="639"/>
      <c r="PQG3" s="639"/>
      <c r="PQH3" s="639"/>
      <c r="PQI3" s="639"/>
      <c r="PQJ3" s="639"/>
      <c r="PQK3" s="639"/>
      <c r="PQL3" s="639"/>
      <c r="PQM3" s="639"/>
      <c r="PQN3" s="639"/>
      <c r="PQO3" s="639"/>
      <c r="PQP3" s="639"/>
      <c r="PQQ3" s="639"/>
      <c r="PQR3" s="639"/>
      <c r="PQS3" s="639"/>
      <c r="PQT3" s="639"/>
      <c r="PQU3" s="639"/>
      <c r="PQV3" s="639"/>
      <c r="PQW3" s="639"/>
      <c r="PQX3" s="639"/>
      <c r="PQY3" s="639"/>
      <c r="PQZ3" s="639"/>
      <c r="PRA3" s="639"/>
      <c r="PRB3" s="639"/>
      <c r="PRC3" s="639"/>
      <c r="PRD3" s="639"/>
      <c r="PRE3" s="639"/>
      <c r="PRF3" s="639"/>
      <c r="PRG3" s="639"/>
      <c r="PRH3" s="639"/>
      <c r="PRI3" s="639"/>
      <c r="PRJ3" s="639"/>
      <c r="PRK3" s="639"/>
      <c r="PRL3" s="639"/>
      <c r="PRM3" s="639"/>
      <c r="PRN3" s="639"/>
      <c r="PRO3" s="639"/>
      <c r="PRP3" s="639"/>
      <c r="PRQ3" s="639"/>
      <c r="PRR3" s="639"/>
      <c r="PRS3" s="639"/>
      <c r="PRT3" s="639"/>
      <c r="PRU3" s="639"/>
      <c r="PRV3" s="639"/>
      <c r="PRW3" s="639"/>
      <c r="PRX3" s="639"/>
      <c r="PRY3" s="639"/>
      <c r="PRZ3" s="639"/>
      <c r="PSA3" s="639"/>
      <c r="PSB3" s="639"/>
      <c r="PSC3" s="639"/>
      <c r="PSD3" s="639"/>
      <c r="PSE3" s="639"/>
      <c r="PSF3" s="639"/>
      <c r="PSG3" s="639"/>
      <c r="PSH3" s="639"/>
      <c r="PSI3" s="639"/>
      <c r="PSJ3" s="639"/>
      <c r="PSK3" s="639"/>
      <c r="PSL3" s="639"/>
      <c r="PSM3" s="639"/>
      <c r="PSN3" s="639"/>
      <c r="PSO3" s="639"/>
      <c r="PSP3" s="639"/>
      <c r="PSQ3" s="639"/>
      <c r="PSR3" s="639"/>
      <c r="PSS3" s="639"/>
      <c r="PST3" s="639"/>
      <c r="PSU3" s="639"/>
      <c r="PSV3" s="639"/>
      <c r="PSW3" s="639"/>
      <c r="PSX3" s="639"/>
      <c r="PSY3" s="639"/>
      <c r="PSZ3" s="639"/>
      <c r="PTA3" s="639"/>
      <c r="PTB3" s="639"/>
      <c r="PTC3" s="639"/>
      <c r="PTD3" s="639"/>
      <c r="PTE3" s="639"/>
      <c r="PTF3" s="639"/>
      <c r="PTG3" s="639"/>
      <c r="PTH3" s="639"/>
      <c r="PTI3" s="639"/>
      <c r="PTJ3" s="639"/>
      <c r="PTK3" s="639"/>
      <c r="PTL3" s="639"/>
      <c r="PTM3" s="639"/>
      <c r="PTN3" s="639"/>
      <c r="PTO3" s="639"/>
      <c r="PTP3" s="639"/>
      <c r="PTQ3" s="639"/>
      <c r="PTR3" s="639"/>
      <c r="PTS3" s="639"/>
      <c r="PTT3" s="639"/>
      <c r="PTU3" s="639"/>
      <c r="PTV3" s="639"/>
      <c r="PTW3" s="639"/>
      <c r="PTX3" s="639"/>
      <c r="PTY3" s="639"/>
      <c r="PTZ3" s="639"/>
      <c r="PUA3" s="639"/>
      <c r="PUB3" s="639"/>
      <c r="PUC3" s="639"/>
      <c r="PUD3" s="639"/>
      <c r="PUE3" s="639"/>
      <c r="PUF3" s="639"/>
      <c r="PUG3" s="639"/>
      <c r="PUH3" s="639"/>
      <c r="PUI3" s="639"/>
      <c r="PUJ3" s="639"/>
      <c r="PUK3" s="639"/>
      <c r="PUL3" s="639"/>
      <c r="PUM3" s="639"/>
      <c r="PUN3" s="639"/>
      <c r="PUO3" s="639"/>
      <c r="PUP3" s="639"/>
      <c r="PUQ3" s="639"/>
      <c r="PUR3" s="639"/>
      <c r="PUS3" s="639"/>
      <c r="PUT3" s="639"/>
      <c r="PUU3" s="639"/>
      <c r="PUV3" s="639"/>
      <c r="PUW3" s="639"/>
      <c r="PUX3" s="639"/>
      <c r="PUY3" s="639"/>
      <c r="PUZ3" s="639"/>
      <c r="PVA3" s="639"/>
      <c r="PVB3" s="639"/>
      <c r="PVC3" s="639"/>
      <c r="PVD3" s="639"/>
      <c r="PVE3" s="639"/>
      <c r="PVF3" s="639"/>
      <c r="PVG3" s="639"/>
      <c r="PVH3" s="639"/>
      <c r="PVI3" s="639"/>
      <c r="PVJ3" s="639"/>
      <c r="PVK3" s="639"/>
      <c r="PVL3" s="639"/>
      <c r="PVM3" s="639"/>
      <c r="PVN3" s="639"/>
      <c r="PVO3" s="639"/>
      <c r="PVP3" s="639"/>
      <c r="PVQ3" s="639"/>
      <c r="PVR3" s="639"/>
      <c r="PVS3" s="639"/>
      <c r="PVT3" s="639"/>
      <c r="PVU3" s="639"/>
      <c r="PVV3" s="639"/>
      <c r="PVW3" s="639"/>
      <c r="PVX3" s="639"/>
      <c r="PVY3" s="639"/>
      <c r="PVZ3" s="639"/>
      <c r="PWA3" s="639"/>
      <c r="PWB3" s="639"/>
      <c r="PWC3" s="639"/>
      <c r="PWD3" s="639"/>
      <c r="PWE3" s="639"/>
      <c r="PWF3" s="639"/>
      <c r="PWG3" s="639"/>
      <c r="PWH3" s="639"/>
      <c r="PWI3" s="639"/>
      <c r="PWJ3" s="639"/>
      <c r="PWK3" s="639"/>
      <c r="PWL3" s="639"/>
      <c r="PWM3" s="639"/>
      <c r="PWN3" s="639"/>
      <c r="PWO3" s="639"/>
      <c r="PWP3" s="639"/>
      <c r="PWQ3" s="639"/>
      <c r="PWR3" s="639"/>
      <c r="PWS3" s="639"/>
      <c r="PWT3" s="639"/>
      <c r="PWU3" s="639"/>
      <c r="PWV3" s="639"/>
      <c r="PWW3" s="639"/>
      <c r="PWX3" s="639"/>
      <c r="PWY3" s="639"/>
      <c r="PWZ3" s="639"/>
      <c r="PXA3" s="639"/>
      <c r="PXB3" s="639"/>
      <c r="PXC3" s="639"/>
      <c r="PXD3" s="639"/>
      <c r="PXE3" s="639"/>
      <c r="PXF3" s="639"/>
      <c r="PXG3" s="639"/>
      <c r="PXH3" s="639"/>
      <c r="PXI3" s="639"/>
      <c r="PXJ3" s="639"/>
      <c r="PXK3" s="639"/>
      <c r="PXL3" s="639"/>
      <c r="PXM3" s="639"/>
      <c r="PXN3" s="639"/>
      <c r="PXO3" s="639"/>
      <c r="PXP3" s="639"/>
      <c r="PXQ3" s="639"/>
      <c r="PXR3" s="639"/>
      <c r="PXS3" s="639"/>
      <c r="PXT3" s="639"/>
      <c r="PXU3" s="639"/>
      <c r="PXV3" s="639"/>
      <c r="PXW3" s="639"/>
      <c r="PXX3" s="639"/>
      <c r="PXY3" s="639"/>
      <c r="PXZ3" s="639"/>
      <c r="PYA3" s="639"/>
      <c r="PYB3" s="639"/>
      <c r="PYC3" s="639"/>
      <c r="PYD3" s="639"/>
      <c r="PYE3" s="639"/>
      <c r="PYF3" s="639"/>
      <c r="PYG3" s="639"/>
      <c r="PYH3" s="639"/>
      <c r="PYI3" s="639"/>
      <c r="PYJ3" s="639"/>
      <c r="PYK3" s="639"/>
      <c r="PYL3" s="639"/>
      <c r="PYM3" s="639"/>
      <c r="PYN3" s="639"/>
      <c r="PYO3" s="639"/>
      <c r="PYP3" s="639"/>
      <c r="PYQ3" s="639"/>
      <c r="PYR3" s="639"/>
      <c r="PYS3" s="639"/>
      <c r="PYT3" s="639"/>
      <c r="PYU3" s="639"/>
      <c r="PYV3" s="639"/>
      <c r="PYW3" s="639"/>
      <c r="PYX3" s="639"/>
      <c r="PYY3" s="639"/>
      <c r="PYZ3" s="639"/>
      <c r="PZA3" s="639"/>
      <c r="PZB3" s="639"/>
      <c r="PZC3" s="639"/>
      <c r="PZD3" s="639"/>
      <c r="PZE3" s="639"/>
      <c r="PZF3" s="639"/>
      <c r="PZG3" s="639"/>
      <c r="PZH3" s="639"/>
      <c r="PZI3" s="639"/>
      <c r="PZJ3" s="639"/>
      <c r="PZK3" s="639"/>
      <c r="PZL3" s="639"/>
      <c r="PZM3" s="639"/>
      <c r="PZN3" s="639"/>
      <c r="PZO3" s="639"/>
      <c r="PZP3" s="639"/>
      <c r="PZQ3" s="639"/>
      <c r="PZR3" s="639"/>
      <c r="PZS3" s="639"/>
      <c r="PZT3" s="639"/>
      <c r="PZU3" s="639"/>
      <c r="PZV3" s="639"/>
      <c r="PZW3" s="639"/>
      <c r="PZX3" s="639"/>
      <c r="PZY3" s="639"/>
      <c r="PZZ3" s="639"/>
      <c r="QAA3" s="639"/>
      <c r="QAB3" s="639"/>
      <c r="QAC3" s="639"/>
      <c r="QAD3" s="639"/>
      <c r="QAE3" s="639"/>
      <c r="QAF3" s="639"/>
      <c r="QAG3" s="639"/>
      <c r="QAH3" s="639"/>
      <c r="QAI3" s="639"/>
      <c r="QAJ3" s="639"/>
      <c r="QAK3" s="639"/>
      <c r="QAL3" s="639"/>
      <c r="QAM3" s="639"/>
      <c r="QAN3" s="639"/>
      <c r="QAO3" s="639"/>
      <c r="QAP3" s="639"/>
      <c r="QAQ3" s="639"/>
      <c r="QAR3" s="639"/>
      <c r="QAS3" s="639"/>
      <c r="QAT3" s="639"/>
      <c r="QAU3" s="639"/>
      <c r="QAV3" s="639"/>
      <c r="QAW3" s="639"/>
      <c r="QAX3" s="639"/>
      <c r="QAY3" s="639"/>
      <c r="QAZ3" s="639"/>
      <c r="QBA3" s="639"/>
      <c r="QBB3" s="639"/>
      <c r="QBC3" s="639"/>
      <c r="QBD3" s="639"/>
      <c r="QBE3" s="639"/>
      <c r="QBF3" s="639"/>
      <c r="QBG3" s="639"/>
      <c r="QBH3" s="639"/>
      <c r="QBI3" s="639"/>
      <c r="QBJ3" s="639"/>
      <c r="QBK3" s="639"/>
      <c r="QBL3" s="639"/>
      <c r="QBM3" s="639"/>
      <c r="QBN3" s="639"/>
      <c r="QBO3" s="639"/>
      <c r="QBP3" s="639"/>
      <c r="QBQ3" s="639"/>
      <c r="QBR3" s="639"/>
      <c r="QBS3" s="639"/>
      <c r="QBT3" s="639"/>
      <c r="QBU3" s="639"/>
      <c r="QBV3" s="639"/>
      <c r="QBW3" s="639"/>
      <c r="QBX3" s="639"/>
      <c r="QBY3" s="639"/>
      <c r="QBZ3" s="639"/>
      <c r="QCA3" s="639"/>
      <c r="QCB3" s="639"/>
      <c r="QCC3" s="639"/>
      <c r="QCD3" s="639"/>
      <c r="QCE3" s="639"/>
      <c r="QCF3" s="639"/>
      <c r="QCG3" s="639"/>
      <c r="QCH3" s="639"/>
      <c r="QCI3" s="639"/>
      <c r="QCJ3" s="639"/>
      <c r="QCK3" s="639"/>
      <c r="QCL3" s="639"/>
      <c r="QCM3" s="639"/>
      <c r="QCN3" s="639"/>
      <c r="QCO3" s="639"/>
      <c r="QCP3" s="639"/>
      <c r="QCQ3" s="639"/>
      <c r="QCR3" s="639"/>
      <c r="QCS3" s="639"/>
      <c r="QCT3" s="639"/>
      <c r="QCU3" s="639"/>
      <c r="QCV3" s="639"/>
      <c r="QCW3" s="639"/>
      <c r="QCX3" s="639"/>
      <c r="QCY3" s="639"/>
      <c r="QCZ3" s="639"/>
      <c r="QDA3" s="639"/>
      <c r="QDB3" s="639"/>
      <c r="QDC3" s="639"/>
      <c r="QDD3" s="639"/>
      <c r="QDE3" s="639"/>
      <c r="QDF3" s="639"/>
      <c r="QDG3" s="639"/>
      <c r="QDH3" s="639"/>
      <c r="QDI3" s="639"/>
      <c r="QDJ3" s="639"/>
      <c r="QDK3" s="639"/>
      <c r="QDL3" s="639"/>
      <c r="QDM3" s="639"/>
      <c r="QDN3" s="639"/>
      <c r="QDO3" s="639"/>
      <c r="QDP3" s="639"/>
      <c r="QDQ3" s="639"/>
      <c r="QDR3" s="639"/>
      <c r="QDS3" s="639"/>
      <c r="QDT3" s="639"/>
      <c r="QDU3" s="639"/>
      <c r="QDV3" s="639"/>
      <c r="QDW3" s="639"/>
      <c r="QDX3" s="639"/>
      <c r="QDY3" s="639"/>
      <c r="QDZ3" s="639"/>
      <c r="QEA3" s="639"/>
      <c r="QEB3" s="639"/>
      <c r="QEC3" s="639"/>
      <c r="QED3" s="639"/>
      <c r="QEE3" s="639"/>
      <c r="QEF3" s="639"/>
      <c r="QEG3" s="639"/>
      <c r="QEH3" s="639"/>
      <c r="QEI3" s="639"/>
      <c r="QEJ3" s="639"/>
      <c r="QEK3" s="639"/>
      <c r="QEL3" s="639"/>
      <c r="QEM3" s="639"/>
      <c r="QEN3" s="639"/>
      <c r="QEO3" s="639"/>
      <c r="QEP3" s="639"/>
      <c r="QEQ3" s="639"/>
      <c r="QER3" s="639"/>
      <c r="QES3" s="639"/>
      <c r="QET3" s="639"/>
      <c r="QEU3" s="639"/>
      <c r="QEV3" s="639"/>
      <c r="QEW3" s="639"/>
      <c r="QEX3" s="639"/>
      <c r="QEY3" s="639"/>
      <c r="QEZ3" s="639"/>
      <c r="QFA3" s="639"/>
      <c r="QFB3" s="639"/>
      <c r="QFC3" s="639"/>
      <c r="QFD3" s="639"/>
      <c r="QFE3" s="639"/>
      <c r="QFF3" s="639"/>
      <c r="QFG3" s="639"/>
      <c r="QFH3" s="639"/>
      <c r="QFI3" s="639"/>
      <c r="QFJ3" s="639"/>
      <c r="QFK3" s="639"/>
      <c r="QFL3" s="639"/>
      <c r="QFM3" s="639"/>
      <c r="QFN3" s="639"/>
      <c r="QFO3" s="639"/>
      <c r="QFP3" s="639"/>
      <c r="QFQ3" s="639"/>
      <c r="QFR3" s="639"/>
      <c r="QFS3" s="639"/>
      <c r="QFT3" s="639"/>
      <c r="QFU3" s="639"/>
      <c r="QFV3" s="639"/>
      <c r="QFW3" s="639"/>
      <c r="QFX3" s="639"/>
      <c r="QFY3" s="639"/>
      <c r="QFZ3" s="639"/>
      <c r="QGA3" s="639"/>
      <c r="QGB3" s="639"/>
      <c r="QGC3" s="639"/>
      <c r="QGD3" s="639"/>
      <c r="QGE3" s="639"/>
      <c r="QGF3" s="639"/>
      <c r="QGG3" s="639"/>
      <c r="QGH3" s="639"/>
      <c r="QGI3" s="639"/>
      <c r="QGJ3" s="639"/>
      <c r="QGK3" s="639"/>
      <c r="QGL3" s="639"/>
      <c r="QGM3" s="639"/>
      <c r="QGN3" s="639"/>
      <c r="QGO3" s="639"/>
      <c r="QGP3" s="639"/>
      <c r="QGQ3" s="639"/>
      <c r="QGR3" s="639"/>
      <c r="QGS3" s="639"/>
      <c r="QGT3" s="639"/>
      <c r="QGU3" s="639"/>
      <c r="QGV3" s="639"/>
      <c r="QGW3" s="639"/>
      <c r="QGX3" s="639"/>
      <c r="QGY3" s="639"/>
      <c r="QGZ3" s="639"/>
      <c r="QHA3" s="639"/>
      <c r="QHB3" s="639"/>
      <c r="QHC3" s="639"/>
      <c r="QHD3" s="639"/>
      <c r="QHE3" s="639"/>
      <c r="QHF3" s="639"/>
      <c r="QHG3" s="639"/>
      <c r="QHH3" s="639"/>
      <c r="QHI3" s="639"/>
      <c r="QHJ3" s="639"/>
      <c r="QHK3" s="639"/>
      <c r="QHL3" s="639"/>
      <c r="QHM3" s="639"/>
      <c r="QHN3" s="639"/>
      <c r="QHO3" s="639"/>
      <c r="QHP3" s="639"/>
      <c r="QHQ3" s="639"/>
      <c r="QHR3" s="639"/>
      <c r="QHS3" s="639"/>
      <c r="QHT3" s="639"/>
      <c r="QHU3" s="639"/>
      <c r="QHV3" s="639"/>
      <c r="QHW3" s="639"/>
      <c r="QHX3" s="639"/>
      <c r="QHY3" s="639"/>
      <c r="QHZ3" s="639"/>
      <c r="QIA3" s="639"/>
      <c r="QIB3" s="639"/>
      <c r="QIC3" s="639"/>
      <c r="QID3" s="639"/>
      <c r="QIE3" s="639"/>
      <c r="QIF3" s="639"/>
      <c r="QIG3" s="639"/>
      <c r="QIH3" s="639"/>
      <c r="QII3" s="639"/>
      <c r="QIJ3" s="639"/>
      <c r="QIK3" s="639"/>
      <c r="QIL3" s="639"/>
      <c r="QIM3" s="639"/>
      <c r="QIN3" s="639"/>
      <c r="QIO3" s="639"/>
      <c r="QIP3" s="639"/>
      <c r="QIQ3" s="639"/>
      <c r="QIR3" s="639"/>
      <c r="QIS3" s="639"/>
      <c r="QIT3" s="639"/>
      <c r="QIU3" s="639"/>
      <c r="QIV3" s="639"/>
      <c r="QIW3" s="639"/>
      <c r="QIX3" s="639"/>
      <c r="QIY3" s="639"/>
      <c r="QIZ3" s="639"/>
      <c r="QJA3" s="639"/>
      <c r="QJB3" s="639"/>
      <c r="QJC3" s="639"/>
      <c r="QJD3" s="639"/>
      <c r="QJE3" s="639"/>
      <c r="QJF3" s="639"/>
      <c r="QJG3" s="639"/>
      <c r="QJH3" s="639"/>
      <c r="QJI3" s="639"/>
      <c r="QJJ3" s="639"/>
      <c r="QJK3" s="639"/>
      <c r="QJL3" s="639"/>
      <c r="QJM3" s="639"/>
      <c r="QJN3" s="639"/>
      <c r="QJO3" s="639"/>
      <c r="QJP3" s="639"/>
      <c r="QJQ3" s="639"/>
      <c r="QJR3" s="639"/>
      <c r="QJS3" s="639"/>
      <c r="QJT3" s="639"/>
      <c r="QJU3" s="639"/>
      <c r="QJV3" s="639"/>
      <c r="QJW3" s="639"/>
      <c r="QJX3" s="639"/>
      <c r="QJY3" s="639"/>
      <c r="QJZ3" s="639"/>
      <c r="QKA3" s="639"/>
      <c r="QKB3" s="639"/>
      <c r="QKC3" s="639"/>
      <c r="QKD3" s="639"/>
      <c r="QKE3" s="639"/>
      <c r="QKF3" s="639"/>
      <c r="QKG3" s="639"/>
      <c r="QKH3" s="639"/>
      <c r="QKI3" s="639"/>
      <c r="QKJ3" s="639"/>
      <c r="QKK3" s="639"/>
      <c r="QKL3" s="639"/>
      <c r="QKM3" s="639"/>
      <c r="QKN3" s="639"/>
      <c r="QKO3" s="639"/>
      <c r="QKP3" s="639"/>
      <c r="QKQ3" s="639"/>
      <c r="QKR3" s="639"/>
      <c r="QKS3" s="639"/>
      <c r="QKT3" s="639"/>
      <c r="QKU3" s="639"/>
      <c r="QKV3" s="639"/>
      <c r="QKW3" s="639"/>
      <c r="QKX3" s="639"/>
      <c r="QKY3" s="639"/>
      <c r="QKZ3" s="639"/>
      <c r="QLA3" s="639"/>
      <c r="QLB3" s="639"/>
      <c r="QLC3" s="639"/>
      <c r="QLD3" s="639"/>
      <c r="QLE3" s="639"/>
      <c r="QLF3" s="639"/>
      <c r="QLG3" s="639"/>
      <c r="QLH3" s="639"/>
      <c r="QLI3" s="639"/>
      <c r="QLJ3" s="639"/>
      <c r="QLK3" s="639"/>
      <c r="QLL3" s="639"/>
      <c r="QLM3" s="639"/>
      <c r="QLN3" s="639"/>
      <c r="QLO3" s="639"/>
      <c r="QLP3" s="639"/>
      <c r="QLQ3" s="639"/>
      <c r="QLR3" s="639"/>
      <c r="QLS3" s="639"/>
      <c r="QLT3" s="639"/>
      <c r="QLU3" s="639"/>
      <c r="QLV3" s="639"/>
      <c r="QLW3" s="639"/>
      <c r="QLX3" s="639"/>
      <c r="QLY3" s="639"/>
      <c r="QLZ3" s="639"/>
      <c r="QMA3" s="639"/>
      <c r="QMB3" s="639"/>
      <c r="QMC3" s="639"/>
      <c r="QMD3" s="639"/>
      <c r="QME3" s="639"/>
      <c r="QMF3" s="639"/>
      <c r="QMG3" s="639"/>
      <c r="QMH3" s="639"/>
      <c r="QMI3" s="639"/>
      <c r="QMJ3" s="639"/>
      <c r="QMK3" s="639"/>
      <c r="QML3" s="639"/>
      <c r="QMM3" s="639"/>
      <c r="QMN3" s="639"/>
      <c r="QMO3" s="639"/>
      <c r="QMP3" s="639"/>
      <c r="QMQ3" s="639"/>
      <c r="QMR3" s="639"/>
      <c r="QMS3" s="639"/>
      <c r="QMT3" s="639"/>
      <c r="QMU3" s="639"/>
      <c r="QMV3" s="639"/>
      <c r="QMW3" s="639"/>
      <c r="QMX3" s="639"/>
      <c r="QMY3" s="639"/>
      <c r="QMZ3" s="639"/>
      <c r="QNA3" s="639"/>
      <c r="QNB3" s="639"/>
      <c r="QNC3" s="639"/>
      <c r="QND3" s="639"/>
      <c r="QNE3" s="639"/>
      <c r="QNF3" s="639"/>
      <c r="QNG3" s="639"/>
      <c r="QNH3" s="639"/>
      <c r="QNI3" s="639"/>
      <c r="QNJ3" s="639"/>
      <c r="QNK3" s="639"/>
      <c r="QNL3" s="639"/>
      <c r="QNM3" s="639"/>
      <c r="QNN3" s="639"/>
      <c r="QNO3" s="639"/>
      <c r="QNP3" s="639"/>
      <c r="QNQ3" s="639"/>
      <c r="QNR3" s="639"/>
      <c r="QNS3" s="639"/>
      <c r="QNT3" s="639"/>
      <c r="QNU3" s="639"/>
      <c r="QNV3" s="639"/>
      <c r="QNW3" s="639"/>
      <c r="QNX3" s="639"/>
      <c r="QNY3" s="639"/>
      <c r="QNZ3" s="639"/>
      <c r="QOA3" s="639"/>
      <c r="QOB3" s="639"/>
      <c r="QOC3" s="639"/>
      <c r="QOD3" s="639"/>
      <c r="QOE3" s="639"/>
      <c r="QOF3" s="639"/>
      <c r="QOG3" s="639"/>
      <c r="QOH3" s="639"/>
      <c r="QOI3" s="639"/>
      <c r="QOJ3" s="639"/>
      <c r="QOK3" s="639"/>
      <c r="QOL3" s="639"/>
      <c r="QOM3" s="639"/>
      <c r="QON3" s="639"/>
      <c r="QOO3" s="639"/>
      <c r="QOP3" s="639"/>
      <c r="QOQ3" s="639"/>
      <c r="QOR3" s="639"/>
      <c r="QOS3" s="639"/>
      <c r="QOT3" s="639"/>
      <c r="QOU3" s="639"/>
      <c r="QOV3" s="639"/>
      <c r="QOW3" s="639"/>
      <c r="QOX3" s="639"/>
      <c r="QOY3" s="639"/>
      <c r="QOZ3" s="639"/>
      <c r="QPA3" s="639"/>
      <c r="QPB3" s="639"/>
      <c r="QPC3" s="639"/>
      <c r="QPD3" s="639"/>
      <c r="QPE3" s="639"/>
      <c r="QPF3" s="639"/>
      <c r="QPG3" s="639"/>
      <c r="QPH3" s="639"/>
      <c r="QPI3" s="639"/>
      <c r="QPJ3" s="639"/>
      <c r="QPK3" s="639"/>
      <c r="QPL3" s="639"/>
      <c r="QPM3" s="639"/>
      <c r="QPN3" s="639"/>
      <c r="QPO3" s="639"/>
      <c r="QPP3" s="639"/>
      <c r="QPQ3" s="639"/>
      <c r="QPR3" s="639"/>
      <c r="QPS3" s="639"/>
      <c r="QPT3" s="639"/>
      <c r="QPU3" s="639"/>
      <c r="QPV3" s="639"/>
      <c r="QPW3" s="639"/>
      <c r="QPX3" s="639"/>
      <c r="QPY3" s="639"/>
      <c r="QPZ3" s="639"/>
      <c r="QQA3" s="639"/>
      <c r="QQB3" s="639"/>
      <c r="QQC3" s="639"/>
      <c r="QQD3" s="639"/>
      <c r="QQE3" s="639"/>
      <c r="QQF3" s="639"/>
      <c r="QQG3" s="639"/>
      <c r="QQH3" s="639"/>
      <c r="QQI3" s="639"/>
      <c r="QQJ3" s="639"/>
      <c r="QQK3" s="639"/>
      <c r="QQL3" s="639"/>
      <c r="QQM3" s="639"/>
      <c r="QQN3" s="639"/>
      <c r="QQO3" s="639"/>
      <c r="QQP3" s="639"/>
      <c r="QQQ3" s="639"/>
      <c r="QQR3" s="639"/>
      <c r="QQS3" s="639"/>
      <c r="QQT3" s="639"/>
      <c r="QQU3" s="639"/>
      <c r="QQV3" s="639"/>
      <c r="QQW3" s="639"/>
      <c r="QQX3" s="639"/>
      <c r="QQY3" s="639"/>
      <c r="QQZ3" s="639"/>
      <c r="QRA3" s="639"/>
      <c r="QRB3" s="639"/>
      <c r="QRC3" s="639"/>
      <c r="QRD3" s="639"/>
      <c r="QRE3" s="639"/>
      <c r="QRF3" s="639"/>
      <c r="QRG3" s="639"/>
      <c r="QRH3" s="639"/>
      <c r="QRI3" s="639"/>
      <c r="QRJ3" s="639"/>
      <c r="QRK3" s="639"/>
      <c r="QRL3" s="639"/>
      <c r="QRM3" s="639"/>
      <c r="QRN3" s="639"/>
      <c r="QRO3" s="639"/>
      <c r="QRP3" s="639"/>
      <c r="QRQ3" s="639"/>
      <c r="QRR3" s="639"/>
      <c r="QRS3" s="639"/>
      <c r="QRT3" s="639"/>
      <c r="QRU3" s="639"/>
      <c r="QRV3" s="639"/>
      <c r="QRW3" s="639"/>
      <c r="QRX3" s="639"/>
      <c r="QRY3" s="639"/>
      <c r="QRZ3" s="639"/>
      <c r="QSA3" s="639"/>
      <c r="QSB3" s="639"/>
      <c r="QSC3" s="639"/>
      <c r="QSD3" s="639"/>
      <c r="QSE3" s="639"/>
      <c r="QSF3" s="639"/>
      <c r="QSG3" s="639"/>
      <c r="QSH3" s="639"/>
      <c r="QSI3" s="639"/>
      <c r="QSJ3" s="639"/>
      <c r="QSK3" s="639"/>
      <c r="QSL3" s="639"/>
      <c r="QSM3" s="639"/>
      <c r="QSN3" s="639"/>
      <c r="QSO3" s="639"/>
      <c r="QSP3" s="639"/>
      <c r="QSQ3" s="639"/>
      <c r="QSR3" s="639"/>
      <c r="QSS3" s="639"/>
      <c r="QST3" s="639"/>
      <c r="QSU3" s="639"/>
      <c r="QSV3" s="639"/>
      <c r="QSW3" s="639"/>
      <c r="QSX3" s="639"/>
      <c r="QSY3" s="639"/>
      <c r="QSZ3" s="639"/>
      <c r="QTA3" s="639"/>
      <c r="QTB3" s="639"/>
      <c r="QTC3" s="639"/>
      <c r="QTD3" s="639"/>
      <c r="QTE3" s="639"/>
      <c r="QTF3" s="639"/>
      <c r="QTG3" s="639"/>
      <c r="QTH3" s="639"/>
      <c r="QTI3" s="639"/>
      <c r="QTJ3" s="639"/>
      <c r="QTK3" s="639"/>
      <c r="QTL3" s="639"/>
      <c r="QTM3" s="639"/>
      <c r="QTN3" s="639"/>
      <c r="QTO3" s="639"/>
      <c r="QTP3" s="639"/>
      <c r="QTQ3" s="639"/>
      <c r="QTR3" s="639"/>
      <c r="QTS3" s="639"/>
      <c r="QTT3" s="639"/>
      <c r="QTU3" s="639"/>
      <c r="QTV3" s="639"/>
      <c r="QTW3" s="639"/>
      <c r="QTX3" s="639"/>
      <c r="QTY3" s="639"/>
      <c r="QTZ3" s="639"/>
      <c r="QUA3" s="639"/>
      <c r="QUB3" s="639"/>
      <c r="QUC3" s="639"/>
      <c r="QUD3" s="639"/>
      <c r="QUE3" s="639"/>
      <c r="QUF3" s="639"/>
      <c r="QUG3" s="639"/>
      <c r="QUH3" s="639"/>
      <c r="QUI3" s="639"/>
      <c r="QUJ3" s="639"/>
      <c r="QUK3" s="639"/>
      <c r="QUL3" s="639"/>
      <c r="QUM3" s="639"/>
      <c r="QUN3" s="639"/>
      <c r="QUO3" s="639"/>
      <c r="QUP3" s="639"/>
      <c r="QUQ3" s="639"/>
      <c r="QUR3" s="639"/>
      <c r="QUS3" s="639"/>
      <c r="QUT3" s="639"/>
      <c r="QUU3" s="639"/>
      <c r="QUV3" s="639"/>
      <c r="QUW3" s="639"/>
      <c r="QUX3" s="639"/>
      <c r="QUY3" s="639"/>
      <c r="QUZ3" s="639"/>
      <c r="QVA3" s="639"/>
      <c r="QVB3" s="639"/>
      <c r="QVC3" s="639"/>
      <c r="QVD3" s="639"/>
      <c r="QVE3" s="639"/>
      <c r="QVF3" s="639"/>
      <c r="QVG3" s="639"/>
      <c r="QVH3" s="639"/>
      <c r="QVI3" s="639"/>
      <c r="QVJ3" s="639"/>
      <c r="QVK3" s="639"/>
      <c r="QVL3" s="639"/>
      <c r="QVM3" s="639"/>
      <c r="QVN3" s="639"/>
      <c r="QVO3" s="639"/>
      <c r="QVP3" s="639"/>
      <c r="QVQ3" s="639"/>
      <c r="QVR3" s="639"/>
      <c r="QVS3" s="639"/>
      <c r="QVT3" s="639"/>
      <c r="QVU3" s="639"/>
      <c r="QVV3" s="639"/>
      <c r="QVW3" s="639"/>
      <c r="QVX3" s="639"/>
      <c r="QVY3" s="639"/>
      <c r="QVZ3" s="639"/>
      <c r="QWA3" s="639"/>
      <c r="QWB3" s="639"/>
      <c r="QWC3" s="639"/>
      <c r="QWD3" s="639"/>
      <c r="QWE3" s="639"/>
      <c r="QWF3" s="639"/>
      <c r="QWG3" s="639"/>
      <c r="QWH3" s="639"/>
      <c r="QWI3" s="639"/>
      <c r="QWJ3" s="639"/>
      <c r="QWK3" s="639"/>
      <c r="QWL3" s="639"/>
      <c r="QWM3" s="639"/>
      <c r="QWN3" s="639"/>
      <c r="QWO3" s="639"/>
      <c r="QWP3" s="639"/>
      <c r="QWQ3" s="639"/>
      <c r="QWR3" s="639"/>
      <c r="QWS3" s="639"/>
      <c r="QWT3" s="639"/>
      <c r="QWU3" s="639"/>
      <c r="QWV3" s="639"/>
      <c r="QWW3" s="639"/>
      <c r="QWX3" s="639"/>
      <c r="QWY3" s="639"/>
      <c r="QWZ3" s="639"/>
      <c r="QXA3" s="639"/>
      <c r="QXB3" s="639"/>
      <c r="QXC3" s="639"/>
      <c r="QXD3" s="639"/>
      <c r="QXE3" s="639"/>
      <c r="QXF3" s="639"/>
      <c r="QXG3" s="639"/>
      <c r="QXH3" s="639"/>
      <c r="QXI3" s="639"/>
      <c r="QXJ3" s="639"/>
      <c r="QXK3" s="639"/>
      <c r="QXL3" s="639"/>
      <c r="QXM3" s="639"/>
      <c r="QXN3" s="639"/>
      <c r="QXO3" s="639"/>
      <c r="QXP3" s="639"/>
      <c r="QXQ3" s="639"/>
      <c r="QXR3" s="639"/>
      <c r="QXS3" s="639"/>
      <c r="QXT3" s="639"/>
      <c r="QXU3" s="639"/>
      <c r="QXV3" s="639"/>
      <c r="QXW3" s="639"/>
      <c r="QXX3" s="639"/>
      <c r="QXY3" s="639"/>
      <c r="QXZ3" s="639"/>
      <c r="QYA3" s="639"/>
      <c r="QYB3" s="639"/>
      <c r="QYC3" s="639"/>
      <c r="QYD3" s="639"/>
      <c r="QYE3" s="639"/>
      <c r="QYF3" s="639"/>
      <c r="QYG3" s="639"/>
      <c r="QYH3" s="639"/>
      <c r="QYI3" s="639"/>
      <c r="QYJ3" s="639"/>
      <c r="QYK3" s="639"/>
      <c r="QYL3" s="639"/>
      <c r="QYM3" s="639"/>
      <c r="QYN3" s="639"/>
      <c r="QYO3" s="639"/>
      <c r="QYP3" s="639"/>
      <c r="QYQ3" s="639"/>
      <c r="QYR3" s="639"/>
      <c r="QYS3" s="639"/>
      <c r="QYT3" s="639"/>
      <c r="QYU3" s="639"/>
      <c r="QYV3" s="639"/>
      <c r="QYW3" s="639"/>
      <c r="QYX3" s="639"/>
      <c r="QYY3" s="639"/>
      <c r="QYZ3" s="639"/>
      <c r="QZA3" s="639"/>
      <c r="QZB3" s="639"/>
      <c r="QZC3" s="639"/>
      <c r="QZD3" s="639"/>
      <c r="QZE3" s="639"/>
      <c r="QZF3" s="639"/>
      <c r="QZG3" s="639"/>
      <c r="QZH3" s="639"/>
      <c r="QZI3" s="639"/>
      <c r="QZJ3" s="639"/>
      <c r="QZK3" s="639"/>
      <c r="QZL3" s="639"/>
      <c r="QZM3" s="639"/>
      <c r="QZN3" s="639"/>
      <c r="QZO3" s="639"/>
      <c r="QZP3" s="639"/>
      <c r="QZQ3" s="639"/>
      <c r="QZR3" s="639"/>
      <c r="QZS3" s="639"/>
      <c r="QZT3" s="639"/>
      <c r="QZU3" s="639"/>
      <c r="QZV3" s="639"/>
      <c r="QZW3" s="639"/>
      <c r="QZX3" s="639"/>
      <c r="QZY3" s="639"/>
      <c r="QZZ3" s="639"/>
      <c r="RAA3" s="639"/>
      <c r="RAB3" s="639"/>
      <c r="RAC3" s="639"/>
      <c r="RAD3" s="639"/>
      <c r="RAE3" s="639"/>
      <c r="RAF3" s="639"/>
      <c r="RAG3" s="639"/>
      <c r="RAH3" s="639"/>
      <c r="RAI3" s="639"/>
      <c r="RAJ3" s="639"/>
      <c r="RAK3" s="639"/>
      <c r="RAL3" s="639"/>
      <c r="RAM3" s="639"/>
      <c r="RAN3" s="639"/>
      <c r="RAO3" s="639"/>
      <c r="RAP3" s="639"/>
      <c r="RAQ3" s="639"/>
      <c r="RAR3" s="639"/>
      <c r="RAS3" s="639"/>
      <c r="RAT3" s="639"/>
      <c r="RAU3" s="639"/>
      <c r="RAV3" s="639"/>
      <c r="RAW3" s="639"/>
      <c r="RAX3" s="639"/>
      <c r="RAY3" s="639"/>
      <c r="RAZ3" s="639"/>
      <c r="RBA3" s="639"/>
      <c r="RBB3" s="639"/>
      <c r="RBC3" s="639"/>
      <c r="RBD3" s="639"/>
      <c r="RBE3" s="639"/>
      <c r="RBF3" s="639"/>
      <c r="RBG3" s="639"/>
      <c r="RBH3" s="639"/>
      <c r="RBI3" s="639"/>
      <c r="RBJ3" s="639"/>
      <c r="RBK3" s="639"/>
      <c r="RBL3" s="639"/>
      <c r="RBM3" s="639"/>
      <c r="RBN3" s="639"/>
      <c r="RBO3" s="639"/>
      <c r="RBP3" s="639"/>
      <c r="RBQ3" s="639"/>
      <c r="RBR3" s="639"/>
      <c r="RBS3" s="639"/>
      <c r="RBT3" s="639"/>
      <c r="RBU3" s="639"/>
      <c r="RBV3" s="639"/>
      <c r="RBW3" s="639"/>
      <c r="RBX3" s="639"/>
      <c r="RBY3" s="639"/>
      <c r="RBZ3" s="639"/>
      <c r="RCA3" s="639"/>
      <c r="RCB3" s="639"/>
      <c r="RCC3" s="639"/>
      <c r="RCD3" s="639"/>
      <c r="RCE3" s="639"/>
      <c r="RCF3" s="639"/>
      <c r="RCG3" s="639"/>
      <c r="RCH3" s="639"/>
      <c r="RCI3" s="639"/>
      <c r="RCJ3" s="639"/>
      <c r="RCK3" s="639"/>
      <c r="RCL3" s="639"/>
      <c r="RCM3" s="639"/>
      <c r="RCN3" s="639"/>
      <c r="RCO3" s="639"/>
      <c r="RCP3" s="639"/>
      <c r="RCQ3" s="639"/>
      <c r="RCR3" s="639"/>
      <c r="RCS3" s="639"/>
      <c r="RCT3" s="639"/>
      <c r="RCU3" s="639"/>
      <c r="RCV3" s="639"/>
      <c r="RCW3" s="639"/>
      <c r="RCX3" s="639"/>
      <c r="RCY3" s="639"/>
      <c r="RCZ3" s="639"/>
      <c r="RDA3" s="639"/>
      <c r="RDB3" s="639"/>
      <c r="RDC3" s="639"/>
      <c r="RDD3" s="639"/>
      <c r="RDE3" s="639"/>
      <c r="RDF3" s="639"/>
      <c r="RDG3" s="639"/>
      <c r="RDH3" s="639"/>
      <c r="RDI3" s="639"/>
      <c r="RDJ3" s="639"/>
      <c r="RDK3" s="639"/>
      <c r="RDL3" s="639"/>
      <c r="RDM3" s="639"/>
      <c r="RDN3" s="639"/>
      <c r="RDO3" s="639"/>
      <c r="RDP3" s="639"/>
      <c r="RDQ3" s="639"/>
      <c r="RDR3" s="639"/>
      <c r="RDS3" s="639"/>
      <c r="RDT3" s="639"/>
      <c r="RDU3" s="639"/>
      <c r="RDV3" s="639"/>
      <c r="RDW3" s="639"/>
      <c r="RDX3" s="639"/>
      <c r="RDY3" s="639"/>
      <c r="RDZ3" s="639"/>
      <c r="REA3" s="639"/>
      <c r="REB3" s="639"/>
      <c r="REC3" s="639"/>
      <c r="RED3" s="639"/>
      <c r="REE3" s="639"/>
      <c r="REF3" s="639"/>
      <c r="REG3" s="639"/>
      <c r="REH3" s="639"/>
      <c r="REI3" s="639"/>
      <c r="REJ3" s="639"/>
      <c r="REK3" s="639"/>
      <c r="REL3" s="639"/>
      <c r="REM3" s="639"/>
      <c r="REN3" s="639"/>
      <c r="REO3" s="639"/>
      <c r="REP3" s="639"/>
      <c r="REQ3" s="639"/>
      <c r="RER3" s="639"/>
      <c r="RES3" s="639"/>
      <c r="RET3" s="639"/>
      <c r="REU3" s="639"/>
      <c r="REV3" s="639"/>
      <c r="REW3" s="639"/>
      <c r="REX3" s="639"/>
      <c r="REY3" s="639"/>
      <c r="REZ3" s="639"/>
      <c r="RFA3" s="639"/>
      <c r="RFB3" s="639"/>
      <c r="RFC3" s="639"/>
      <c r="RFD3" s="639"/>
      <c r="RFE3" s="639"/>
      <c r="RFF3" s="639"/>
      <c r="RFG3" s="639"/>
      <c r="RFH3" s="639"/>
      <c r="RFI3" s="639"/>
      <c r="RFJ3" s="639"/>
      <c r="RFK3" s="639"/>
      <c r="RFL3" s="639"/>
      <c r="RFM3" s="639"/>
      <c r="RFN3" s="639"/>
      <c r="RFO3" s="639"/>
      <c r="RFP3" s="639"/>
      <c r="RFQ3" s="639"/>
      <c r="RFR3" s="639"/>
      <c r="RFS3" s="639"/>
      <c r="RFT3" s="639"/>
      <c r="RFU3" s="639"/>
      <c r="RFV3" s="639"/>
      <c r="RFW3" s="639"/>
      <c r="RFX3" s="639"/>
      <c r="RFY3" s="639"/>
      <c r="RFZ3" s="639"/>
      <c r="RGA3" s="639"/>
      <c r="RGB3" s="639"/>
      <c r="RGC3" s="639"/>
      <c r="RGD3" s="639"/>
      <c r="RGE3" s="639"/>
      <c r="RGF3" s="639"/>
      <c r="RGG3" s="639"/>
      <c r="RGH3" s="639"/>
      <c r="RGI3" s="639"/>
      <c r="RGJ3" s="639"/>
      <c r="RGK3" s="639"/>
      <c r="RGL3" s="639"/>
      <c r="RGM3" s="639"/>
      <c r="RGN3" s="639"/>
      <c r="RGO3" s="639"/>
      <c r="RGP3" s="639"/>
      <c r="RGQ3" s="639"/>
      <c r="RGR3" s="639"/>
      <c r="RGS3" s="639"/>
      <c r="RGT3" s="639"/>
      <c r="RGU3" s="639"/>
      <c r="RGV3" s="639"/>
      <c r="RGW3" s="639"/>
      <c r="RGX3" s="639"/>
      <c r="RGY3" s="639"/>
      <c r="RGZ3" s="639"/>
      <c r="RHA3" s="639"/>
      <c r="RHB3" s="639"/>
      <c r="RHC3" s="639"/>
      <c r="RHD3" s="639"/>
      <c r="RHE3" s="639"/>
      <c r="RHF3" s="639"/>
      <c r="RHG3" s="639"/>
      <c r="RHH3" s="639"/>
      <c r="RHI3" s="639"/>
      <c r="RHJ3" s="639"/>
      <c r="RHK3" s="639"/>
      <c r="RHL3" s="639"/>
      <c r="RHM3" s="639"/>
      <c r="RHN3" s="639"/>
      <c r="RHO3" s="639"/>
      <c r="RHP3" s="639"/>
      <c r="RHQ3" s="639"/>
      <c r="RHR3" s="639"/>
      <c r="RHS3" s="639"/>
      <c r="RHT3" s="639"/>
      <c r="RHU3" s="639"/>
      <c r="RHV3" s="639"/>
      <c r="RHW3" s="639"/>
      <c r="RHX3" s="639"/>
      <c r="RHY3" s="639"/>
      <c r="RHZ3" s="639"/>
      <c r="RIA3" s="639"/>
      <c r="RIB3" s="639"/>
      <c r="RIC3" s="639"/>
      <c r="RID3" s="639"/>
      <c r="RIE3" s="639"/>
      <c r="RIF3" s="639"/>
      <c r="RIG3" s="639"/>
      <c r="RIH3" s="639"/>
      <c r="RII3" s="639"/>
      <c r="RIJ3" s="639"/>
      <c r="RIK3" s="639"/>
      <c r="RIL3" s="639"/>
      <c r="RIM3" s="639"/>
      <c r="RIN3" s="639"/>
      <c r="RIO3" s="639"/>
      <c r="RIP3" s="639"/>
      <c r="RIQ3" s="639"/>
      <c r="RIR3" s="639"/>
      <c r="RIS3" s="639"/>
      <c r="RIT3" s="639"/>
      <c r="RIU3" s="639"/>
      <c r="RIV3" s="639"/>
      <c r="RIW3" s="639"/>
      <c r="RIX3" s="639"/>
      <c r="RIY3" s="639"/>
      <c r="RIZ3" s="639"/>
      <c r="RJA3" s="639"/>
      <c r="RJB3" s="639"/>
      <c r="RJC3" s="639"/>
      <c r="RJD3" s="639"/>
      <c r="RJE3" s="639"/>
      <c r="RJF3" s="639"/>
      <c r="RJG3" s="639"/>
      <c r="RJH3" s="639"/>
      <c r="RJI3" s="639"/>
      <c r="RJJ3" s="639"/>
      <c r="RJK3" s="639"/>
      <c r="RJL3" s="639"/>
      <c r="RJM3" s="639"/>
      <c r="RJN3" s="639"/>
      <c r="RJO3" s="639"/>
      <c r="RJP3" s="639"/>
      <c r="RJQ3" s="639"/>
      <c r="RJR3" s="639"/>
      <c r="RJS3" s="639"/>
      <c r="RJT3" s="639"/>
      <c r="RJU3" s="639"/>
      <c r="RJV3" s="639"/>
      <c r="RJW3" s="639"/>
      <c r="RJX3" s="639"/>
      <c r="RJY3" s="639"/>
      <c r="RJZ3" s="639"/>
      <c r="RKA3" s="639"/>
      <c r="RKB3" s="639"/>
      <c r="RKC3" s="639"/>
      <c r="RKD3" s="639"/>
      <c r="RKE3" s="639"/>
      <c r="RKF3" s="639"/>
      <c r="RKG3" s="639"/>
      <c r="RKH3" s="639"/>
      <c r="RKI3" s="639"/>
      <c r="RKJ3" s="639"/>
      <c r="RKK3" s="639"/>
      <c r="RKL3" s="639"/>
      <c r="RKM3" s="639"/>
      <c r="RKN3" s="639"/>
      <c r="RKO3" s="639"/>
      <c r="RKP3" s="639"/>
      <c r="RKQ3" s="639"/>
      <c r="RKR3" s="639"/>
      <c r="RKS3" s="639"/>
      <c r="RKT3" s="639"/>
      <c r="RKU3" s="639"/>
      <c r="RKV3" s="639"/>
      <c r="RKW3" s="639"/>
      <c r="RKX3" s="639"/>
      <c r="RKY3" s="639"/>
      <c r="RKZ3" s="639"/>
      <c r="RLA3" s="639"/>
      <c r="RLB3" s="639"/>
      <c r="RLC3" s="639"/>
      <c r="RLD3" s="639"/>
      <c r="RLE3" s="639"/>
      <c r="RLF3" s="639"/>
      <c r="RLG3" s="639"/>
      <c r="RLH3" s="639"/>
      <c r="RLI3" s="639"/>
      <c r="RLJ3" s="639"/>
      <c r="RLK3" s="639"/>
      <c r="RLL3" s="639"/>
      <c r="RLM3" s="639"/>
      <c r="RLN3" s="639"/>
      <c r="RLO3" s="639"/>
      <c r="RLP3" s="639"/>
      <c r="RLQ3" s="639"/>
      <c r="RLR3" s="639"/>
      <c r="RLS3" s="639"/>
      <c r="RLT3" s="639"/>
      <c r="RLU3" s="639"/>
      <c r="RLV3" s="639"/>
      <c r="RLW3" s="639"/>
      <c r="RLX3" s="639"/>
      <c r="RLY3" s="639"/>
      <c r="RLZ3" s="639"/>
      <c r="RMA3" s="639"/>
      <c r="RMB3" s="639"/>
      <c r="RMC3" s="639"/>
      <c r="RMD3" s="639"/>
      <c r="RME3" s="639"/>
      <c r="RMF3" s="639"/>
      <c r="RMG3" s="639"/>
      <c r="RMH3" s="639"/>
      <c r="RMI3" s="639"/>
      <c r="RMJ3" s="639"/>
      <c r="RMK3" s="639"/>
      <c r="RML3" s="639"/>
      <c r="RMM3" s="639"/>
      <c r="RMN3" s="639"/>
      <c r="RMO3" s="639"/>
      <c r="RMP3" s="639"/>
      <c r="RMQ3" s="639"/>
      <c r="RMR3" s="639"/>
      <c r="RMS3" s="639"/>
      <c r="RMT3" s="639"/>
      <c r="RMU3" s="639"/>
      <c r="RMV3" s="639"/>
      <c r="RMW3" s="639"/>
      <c r="RMX3" s="639"/>
      <c r="RMY3" s="639"/>
      <c r="RMZ3" s="639"/>
      <c r="RNA3" s="639"/>
      <c r="RNB3" s="639"/>
      <c r="RNC3" s="639"/>
      <c r="RND3" s="639"/>
      <c r="RNE3" s="639"/>
      <c r="RNF3" s="639"/>
      <c r="RNG3" s="639"/>
      <c r="RNH3" s="639"/>
      <c r="RNI3" s="639"/>
      <c r="RNJ3" s="639"/>
      <c r="RNK3" s="639"/>
      <c r="RNL3" s="639"/>
      <c r="RNM3" s="639"/>
      <c r="RNN3" s="639"/>
      <c r="RNO3" s="639"/>
      <c r="RNP3" s="639"/>
      <c r="RNQ3" s="639"/>
      <c r="RNR3" s="639"/>
      <c r="RNS3" s="639"/>
      <c r="RNT3" s="639"/>
      <c r="RNU3" s="639"/>
      <c r="RNV3" s="639"/>
      <c r="RNW3" s="639"/>
      <c r="RNX3" s="639"/>
      <c r="RNY3" s="639"/>
      <c r="RNZ3" s="639"/>
      <c r="ROA3" s="639"/>
      <c r="ROB3" s="639"/>
      <c r="ROC3" s="639"/>
      <c r="ROD3" s="639"/>
      <c r="ROE3" s="639"/>
      <c r="ROF3" s="639"/>
      <c r="ROG3" s="639"/>
      <c r="ROH3" s="639"/>
      <c r="ROI3" s="639"/>
      <c r="ROJ3" s="639"/>
      <c r="ROK3" s="639"/>
      <c r="ROL3" s="639"/>
      <c r="ROM3" s="639"/>
      <c r="RON3" s="639"/>
      <c r="ROO3" s="639"/>
      <c r="ROP3" s="639"/>
      <c r="ROQ3" s="639"/>
      <c r="ROR3" s="639"/>
      <c r="ROS3" s="639"/>
      <c r="ROT3" s="639"/>
      <c r="ROU3" s="639"/>
      <c r="ROV3" s="639"/>
      <c r="ROW3" s="639"/>
      <c r="ROX3" s="639"/>
      <c r="ROY3" s="639"/>
      <c r="ROZ3" s="639"/>
      <c r="RPA3" s="639"/>
      <c r="RPB3" s="639"/>
      <c r="RPC3" s="639"/>
      <c r="RPD3" s="639"/>
      <c r="RPE3" s="639"/>
      <c r="RPF3" s="639"/>
      <c r="RPG3" s="639"/>
      <c r="RPH3" s="639"/>
      <c r="RPI3" s="639"/>
      <c r="RPJ3" s="639"/>
      <c r="RPK3" s="639"/>
      <c r="RPL3" s="639"/>
      <c r="RPM3" s="639"/>
      <c r="RPN3" s="639"/>
      <c r="RPO3" s="639"/>
      <c r="RPP3" s="639"/>
      <c r="RPQ3" s="639"/>
      <c r="RPR3" s="639"/>
      <c r="RPS3" s="639"/>
      <c r="RPT3" s="639"/>
      <c r="RPU3" s="639"/>
      <c r="RPV3" s="639"/>
      <c r="RPW3" s="639"/>
      <c r="RPX3" s="639"/>
      <c r="RPY3" s="639"/>
      <c r="RPZ3" s="639"/>
      <c r="RQA3" s="639"/>
      <c r="RQB3" s="639"/>
      <c r="RQC3" s="639"/>
      <c r="RQD3" s="639"/>
      <c r="RQE3" s="639"/>
      <c r="RQF3" s="639"/>
      <c r="RQG3" s="639"/>
      <c r="RQH3" s="639"/>
      <c r="RQI3" s="639"/>
      <c r="RQJ3" s="639"/>
      <c r="RQK3" s="639"/>
      <c r="RQL3" s="639"/>
      <c r="RQM3" s="639"/>
      <c r="RQN3" s="639"/>
      <c r="RQO3" s="639"/>
      <c r="RQP3" s="639"/>
      <c r="RQQ3" s="639"/>
      <c r="RQR3" s="639"/>
      <c r="RQS3" s="639"/>
      <c r="RQT3" s="639"/>
      <c r="RQU3" s="639"/>
      <c r="RQV3" s="639"/>
      <c r="RQW3" s="639"/>
      <c r="RQX3" s="639"/>
      <c r="RQY3" s="639"/>
      <c r="RQZ3" s="639"/>
      <c r="RRA3" s="639"/>
      <c r="RRB3" s="639"/>
      <c r="RRC3" s="639"/>
      <c r="RRD3" s="639"/>
      <c r="RRE3" s="639"/>
      <c r="RRF3" s="639"/>
      <c r="RRG3" s="639"/>
      <c r="RRH3" s="639"/>
      <c r="RRI3" s="639"/>
      <c r="RRJ3" s="639"/>
      <c r="RRK3" s="639"/>
      <c r="RRL3" s="639"/>
      <c r="RRM3" s="639"/>
      <c r="RRN3" s="639"/>
      <c r="RRO3" s="639"/>
      <c r="RRP3" s="639"/>
      <c r="RRQ3" s="639"/>
      <c r="RRR3" s="639"/>
      <c r="RRS3" s="639"/>
      <c r="RRT3" s="639"/>
      <c r="RRU3" s="639"/>
      <c r="RRV3" s="639"/>
      <c r="RRW3" s="639"/>
      <c r="RRX3" s="639"/>
      <c r="RRY3" s="639"/>
      <c r="RRZ3" s="639"/>
      <c r="RSA3" s="639"/>
      <c r="RSB3" s="639"/>
      <c r="RSC3" s="639"/>
      <c r="RSD3" s="639"/>
      <c r="RSE3" s="639"/>
      <c r="RSF3" s="639"/>
      <c r="RSG3" s="639"/>
      <c r="RSH3" s="639"/>
      <c r="RSI3" s="639"/>
      <c r="RSJ3" s="639"/>
      <c r="RSK3" s="639"/>
      <c r="RSL3" s="639"/>
      <c r="RSM3" s="639"/>
      <c r="RSN3" s="639"/>
      <c r="RSO3" s="639"/>
      <c r="RSP3" s="639"/>
      <c r="RSQ3" s="639"/>
      <c r="RSR3" s="639"/>
      <c r="RSS3" s="639"/>
      <c r="RST3" s="639"/>
      <c r="RSU3" s="639"/>
      <c r="RSV3" s="639"/>
      <c r="RSW3" s="639"/>
      <c r="RSX3" s="639"/>
      <c r="RSY3" s="639"/>
      <c r="RSZ3" s="639"/>
      <c r="RTA3" s="639"/>
      <c r="RTB3" s="639"/>
      <c r="RTC3" s="639"/>
      <c r="RTD3" s="639"/>
      <c r="RTE3" s="639"/>
      <c r="RTF3" s="639"/>
      <c r="RTG3" s="639"/>
      <c r="RTH3" s="639"/>
      <c r="RTI3" s="639"/>
      <c r="RTJ3" s="639"/>
      <c r="RTK3" s="639"/>
      <c r="RTL3" s="639"/>
      <c r="RTM3" s="639"/>
      <c r="RTN3" s="639"/>
      <c r="RTO3" s="639"/>
      <c r="RTP3" s="639"/>
      <c r="RTQ3" s="639"/>
      <c r="RTR3" s="639"/>
      <c r="RTS3" s="639"/>
      <c r="RTT3" s="639"/>
      <c r="RTU3" s="639"/>
      <c r="RTV3" s="639"/>
      <c r="RTW3" s="639"/>
      <c r="RTX3" s="639"/>
      <c r="RTY3" s="639"/>
      <c r="RTZ3" s="639"/>
      <c r="RUA3" s="639"/>
      <c r="RUB3" s="639"/>
      <c r="RUC3" s="639"/>
      <c r="RUD3" s="639"/>
      <c r="RUE3" s="639"/>
      <c r="RUF3" s="639"/>
      <c r="RUG3" s="639"/>
      <c r="RUH3" s="639"/>
      <c r="RUI3" s="639"/>
      <c r="RUJ3" s="639"/>
      <c r="RUK3" s="639"/>
      <c r="RUL3" s="639"/>
      <c r="RUM3" s="639"/>
      <c r="RUN3" s="639"/>
      <c r="RUO3" s="639"/>
      <c r="RUP3" s="639"/>
      <c r="RUQ3" s="639"/>
      <c r="RUR3" s="639"/>
      <c r="RUS3" s="639"/>
      <c r="RUT3" s="639"/>
      <c r="RUU3" s="639"/>
      <c r="RUV3" s="639"/>
      <c r="RUW3" s="639"/>
      <c r="RUX3" s="639"/>
      <c r="RUY3" s="639"/>
      <c r="RUZ3" s="639"/>
      <c r="RVA3" s="639"/>
      <c r="RVB3" s="639"/>
      <c r="RVC3" s="639"/>
      <c r="RVD3" s="639"/>
      <c r="RVE3" s="639"/>
      <c r="RVF3" s="639"/>
      <c r="RVG3" s="639"/>
      <c r="RVH3" s="639"/>
      <c r="RVI3" s="639"/>
      <c r="RVJ3" s="639"/>
      <c r="RVK3" s="639"/>
      <c r="RVL3" s="639"/>
      <c r="RVM3" s="639"/>
      <c r="RVN3" s="639"/>
      <c r="RVO3" s="639"/>
      <c r="RVP3" s="639"/>
      <c r="RVQ3" s="639"/>
      <c r="RVR3" s="639"/>
      <c r="RVS3" s="639"/>
      <c r="RVT3" s="639"/>
      <c r="RVU3" s="639"/>
      <c r="RVV3" s="639"/>
      <c r="RVW3" s="639"/>
      <c r="RVX3" s="639"/>
      <c r="RVY3" s="639"/>
      <c r="RVZ3" s="639"/>
      <c r="RWA3" s="639"/>
      <c r="RWB3" s="639"/>
      <c r="RWC3" s="639"/>
      <c r="RWD3" s="639"/>
      <c r="RWE3" s="639"/>
      <c r="RWF3" s="639"/>
      <c r="RWG3" s="639"/>
      <c r="RWH3" s="639"/>
      <c r="RWI3" s="639"/>
      <c r="RWJ3" s="639"/>
      <c r="RWK3" s="639"/>
      <c r="RWL3" s="639"/>
      <c r="RWM3" s="639"/>
      <c r="RWN3" s="639"/>
      <c r="RWO3" s="639"/>
      <c r="RWP3" s="639"/>
      <c r="RWQ3" s="639"/>
      <c r="RWR3" s="639"/>
      <c r="RWS3" s="639"/>
      <c r="RWT3" s="639"/>
      <c r="RWU3" s="639"/>
      <c r="RWV3" s="639"/>
      <c r="RWW3" s="639"/>
      <c r="RWX3" s="639"/>
      <c r="RWY3" s="639"/>
      <c r="RWZ3" s="639"/>
      <c r="RXA3" s="639"/>
      <c r="RXB3" s="639"/>
      <c r="RXC3" s="639"/>
      <c r="RXD3" s="639"/>
      <c r="RXE3" s="639"/>
      <c r="RXF3" s="639"/>
      <c r="RXG3" s="639"/>
      <c r="RXH3" s="639"/>
      <c r="RXI3" s="639"/>
      <c r="RXJ3" s="639"/>
      <c r="RXK3" s="639"/>
      <c r="RXL3" s="639"/>
      <c r="RXM3" s="639"/>
      <c r="RXN3" s="639"/>
      <c r="RXO3" s="639"/>
      <c r="RXP3" s="639"/>
      <c r="RXQ3" s="639"/>
      <c r="RXR3" s="639"/>
      <c r="RXS3" s="639"/>
      <c r="RXT3" s="639"/>
      <c r="RXU3" s="639"/>
      <c r="RXV3" s="639"/>
      <c r="RXW3" s="639"/>
      <c r="RXX3" s="639"/>
      <c r="RXY3" s="639"/>
      <c r="RXZ3" s="639"/>
      <c r="RYA3" s="639"/>
      <c r="RYB3" s="639"/>
      <c r="RYC3" s="639"/>
      <c r="RYD3" s="639"/>
      <c r="RYE3" s="639"/>
      <c r="RYF3" s="639"/>
      <c r="RYG3" s="639"/>
      <c r="RYH3" s="639"/>
      <c r="RYI3" s="639"/>
      <c r="RYJ3" s="639"/>
      <c r="RYK3" s="639"/>
      <c r="RYL3" s="639"/>
      <c r="RYM3" s="639"/>
      <c r="RYN3" s="639"/>
      <c r="RYO3" s="639"/>
      <c r="RYP3" s="639"/>
      <c r="RYQ3" s="639"/>
      <c r="RYR3" s="639"/>
      <c r="RYS3" s="639"/>
      <c r="RYT3" s="639"/>
      <c r="RYU3" s="639"/>
      <c r="RYV3" s="639"/>
      <c r="RYW3" s="639"/>
      <c r="RYX3" s="639"/>
      <c r="RYY3" s="639"/>
      <c r="RYZ3" s="639"/>
      <c r="RZA3" s="639"/>
      <c r="RZB3" s="639"/>
      <c r="RZC3" s="639"/>
      <c r="RZD3" s="639"/>
      <c r="RZE3" s="639"/>
      <c r="RZF3" s="639"/>
      <c r="RZG3" s="639"/>
      <c r="RZH3" s="639"/>
      <c r="RZI3" s="639"/>
      <c r="RZJ3" s="639"/>
      <c r="RZK3" s="639"/>
      <c r="RZL3" s="639"/>
      <c r="RZM3" s="639"/>
      <c r="RZN3" s="639"/>
      <c r="RZO3" s="639"/>
      <c r="RZP3" s="639"/>
      <c r="RZQ3" s="639"/>
      <c r="RZR3" s="639"/>
      <c r="RZS3" s="639"/>
      <c r="RZT3" s="639"/>
      <c r="RZU3" s="639"/>
      <c r="RZV3" s="639"/>
      <c r="RZW3" s="639"/>
      <c r="RZX3" s="639"/>
      <c r="RZY3" s="639"/>
      <c r="RZZ3" s="639"/>
      <c r="SAA3" s="639"/>
      <c r="SAB3" s="639"/>
      <c r="SAC3" s="639"/>
      <c r="SAD3" s="639"/>
      <c r="SAE3" s="639"/>
      <c r="SAF3" s="639"/>
      <c r="SAG3" s="639"/>
      <c r="SAH3" s="639"/>
      <c r="SAI3" s="639"/>
      <c r="SAJ3" s="639"/>
      <c r="SAK3" s="639"/>
      <c r="SAL3" s="639"/>
      <c r="SAM3" s="639"/>
      <c r="SAN3" s="639"/>
      <c r="SAO3" s="639"/>
      <c r="SAP3" s="639"/>
      <c r="SAQ3" s="639"/>
      <c r="SAR3" s="639"/>
      <c r="SAS3" s="639"/>
      <c r="SAT3" s="639"/>
      <c r="SAU3" s="639"/>
      <c r="SAV3" s="639"/>
      <c r="SAW3" s="639"/>
      <c r="SAX3" s="639"/>
      <c r="SAY3" s="639"/>
      <c r="SAZ3" s="639"/>
      <c r="SBA3" s="639"/>
      <c r="SBB3" s="639"/>
      <c r="SBC3" s="639"/>
      <c r="SBD3" s="639"/>
      <c r="SBE3" s="639"/>
      <c r="SBF3" s="639"/>
      <c r="SBG3" s="639"/>
      <c r="SBH3" s="639"/>
      <c r="SBI3" s="639"/>
      <c r="SBJ3" s="639"/>
      <c r="SBK3" s="639"/>
      <c r="SBL3" s="639"/>
      <c r="SBM3" s="639"/>
      <c r="SBN3" s="639"/>
      <c r="SBO3" s="639"/>
      <c r="SBP3" s="639"/>
      <c r="SBQ3" s="639"/>
      <c r="SBR3" s="639"/>
      <c r="SBS3" s="639"/>
      <c r="SBT3" s="639"/>
      <c r="SBU3" s="639"/>
      <c r="SBV3" s="639"/>
      <c r="SBW3" s="639"/>
      <c r="SBX3" s="639"/>
      <c r="SBY3" s="639"/>
      <c r="SBZ3" s="639"/>
      <c r="SCA3" s="639"/>
      <c r="SCB3" s="639"/>
      <c r="SCC3" s="639"/>
      <c r="SCD3" s="639"/>
      <c r="SCE3" s="639"/>
      <c r="SCF3" s="639"/>
      <c r="SCG3" s="639"/>
      <c r="SCH3" s="639"/>
      <c r="SCI3" s="639"/>
      <c r="SCJ3" s="639"/>
      <c r="SCK3" s="639"/>
      <c r="SCL3" s="639"/>
      <c r="SCM3" s="639"/>
      <c r="SCN3" s="639"/>
      <c r="SCO3" s="639"/>
      <c r="SCP3" s="639"/>
      <c r="SCQ3" s="639"/>
      <c r="SCR3" s="639"/>
      <c r="SCS3" s="639"/>
      <c r="SCT3" s="639"/>
      <c r="SCU3" s="639"/>
      <c r="SCV3" s="639"/>
      <c r="SCW3" s="639"/>
      <c r="SCX3" s="639"/>
      <c r="SCY3" s="639"/>
      <c r="SCZ3" s="639"/>
      <c r="SDA3" s="639"/>
      <c r="SDB3" s="639"/>
      <c r="SDC3" s="639"/>
      <c r="SDD3" s="639"/>
      <c r="SDE3" s="639"/>
      <c r="SDF3" s="639"/>
      <c r="SDG3" s="639"/>
      <c r="SDH3" s="639"/>
      <c r="SDI3" s="639"/>
      <c r="SDJ3" s="639"/>
      <c r="SDK3" s="639"/>
      <c r="SDL3" s="639"/>
      <c r="SDM3" s="639"/>
      <c r="SDN3" s="639"/>
      <c r="SDO3" s="639"/>
      <c r="SDP3" s="639"/>
      <c r="SDQ3" s="639"/>
      <c r="SDR3" s="639"/>
      <c r="SDS3" s="639"/>
      <c r="SDT3" s="639"/>
      <c r="SDU3" s="639"/>
      <c r="SDV3" s="639"/>
      <c r="SDW3" s="639"/>
      <c r="SDX3" s="639"/>
      <c r="SDY3" s="639"/>
      <c r="SDZ3" s="639"/>
      <c r="SEA3" s="639"/>
      <c r="SEB3" s="639"/>
      <c r="SEC3" s="639"/>
      <c r="SED3" s="639"/>
      <c r="SEE3" s="639"/>
      <c r="SEF3" s="639"/>
      <c r="SEG3" s="639"/>
      <c r="SEH3" s="639"/>
      <c r="SEI3" s="639"/>
      <c r="SEJ3" s="639"/>
      <c r="SEK3" s="639"/>
      <c r="SEL3" s="639"/>
      <c r="SEM3" s="639"/>
      <c r="SEN3" s="639"/>
      <c r="SEO3" s="639"/>
      <c r="SEP3" s="639"/>
      <c r="SEQ3" s="639"/>
      <c r="SER3" s="639"/>
      <c r="SES3" s="639"/>
      <c r="SET3" s="639"/>
      <c r="SEU3" s="639"/>
      <c r="SEV3" s="639"/>
      <c r="SEW3" s="639"/>
      <c r="SEX3" s="639"/>
      <c r="SEY3" s="639"/>
      <c r="SEZ3" s="639"/>
      <c r="SFA3" s="639"/>
      <c r="SFB3" s="639"/>
      <c r="SFC3" s="639"/>
      <c r="SFD3" s="639"/>
      <c r="SFE3" s="639"/>
      <c r="SFF3" s="639"/>
      <c r="SFG3" s="639"/>
      <c r="SFH3" s="639"/>
      <c r="SFI3" s="639"/>
      <c r="SFJ3" s="639"/>
      <c r="SFK3" s="639"/>
      <c r="SFL3" s="639"/>
      <c r="SFM3" s="639"/>
      <c r="SFN3" s="639"/>
      <c r="SFO3" s="639"/>
      <c r="SFP3" s="639"/>
      <c r="SFQ3" s="639"/>
      <c r="SFR3" s="639"/>
      <c r="SFS3" s="639"/>
      <c r="SFT3" s="639"/>
      <c r="SFU3" s="639"/>
      <c r="SFV3" s="639"/>
      <c r="SFW3" s="639"/>
      <c r="SFX3" s="639"/>
      <c r="SFY3" s="639"/>
      <c r="SFZ3" s="639"/>
      <c r="SGA3" s="639"/>
      <c r="SGB3" s="639"/>
      <c r="SGC3" s="639"/>
      <c r="SGD3" s="639"/>
      <c r="SGE3" s="639"/>
      <c r="SGF3" s="639"/>
      <c r="SGG3" s="639"/>
      <c r="SGH3" s="639"/>
      <c r="SGI3" s="639"/>
      <c r="SGJ3" s="639"/>
      <c r="SGK3" s="639"/>
      <c r="SGL3" s="639"/>
      <c r="SGM3" s="639"/>
      <c r="SGN3" s="639"/>
      <c r="SGO3" s="639"/>
      <c r="SGP3" s="639"/>
      <c r="SGQ3" s="639"/>
      <c r="SGR3" s="639"/>
      <c r="SGS3" s="639"/>
      <c r="SGT3" s="639"/>
      <c r="SGU3" s="639"/>
      <c r="SGV3" s="639"/>
      <c r="SGW3" s="639"/>
      <c r="SGX3" s="639"/>
      <c r="SGY3" s="639"/>
      <c r="SGZ3" s="639"/>
      <c r="SHA3" s="639"/>
      <c r="SHB3" s="639"/>
      <c r="SHC3" s="639"/>
      <c r="SHD3" s="639"/>
      <c r="SHE3" s="639"/>
      <c r="SHF3" s="639"/>
      <c r="SHG3" s="639"/>
      <c r="SHH3" s="639"/>
      <c r="SHI3" s="639"/>
      <c r="SHJ3" s="639"/>
      <c r="SHK3" s="639"/>
      <c r="SHL3" s="639"/>
      <c r="SHM3" s="639"/>
      <c r="SHN3" s="639"/>
      <c r="SHO3" s="639"/>
      <c r="SHP3" s="639"/>
      <c r="SHQ3" s="639"/>
      <c r="SHR3" s="639"/>
      <c r="SHS3" s="639"/>
      <c r="SHT3" s="639"/>
      <c r="SHU3" s="639"/>
      <c r="SHV3" s="639"/>
      <c r="SHW3" s="639"/>
      <c r="SHX3" s="639"/>
      <c r="SHY3" s="639"/>
      <c r="SHZ3" s="639"/>
      <c r="SIA3" s="639"/>
      <c r="SIB3" s="639"/>
      <c r="SIC3" s="639"/>
      <c r="SID3" s="639"/>
      <c r="SIE3" s="639"/>
      <c r="SIF3" s="639"/>
      <c r="SIG3" s="639"/>
      <c r="SIH3" s="639"/>
      <c r="SII3" s="639"/>
      <c r="SIJ3" s="639"/>
      <c r="SIK3" s="639"/>
      <c r="SIL3" s="639"/>
      <c r="SIM3" s="639"/>
      <c r="SIN3" s="639"/>
      <c r="SIO3" s="639"/>
      <c r="SIP3" s="639"/>
      <c r="SIQ3" s="639"/>
      <c r="SIR3" s="639"/>
      <c r="SIS3" s="639"/>
      <c r="SIT3" s="639"/>
      <c r="SIU3" s="639"/>
      <c r="SIV3" s="639"/>
      <c r="SIW3" s="639"/>
      <c r="SIX3" s="639"/>
      <c r="SIY3" s="639"/>
      <c r="SIZ3" s="639"/>
      <c r="SJA3" s="639"/>
      <c r="SJB3" s="639"/>
      <c r="SJC3" s="639"/>
      <c r="SJD3" s="639"/>
      <c r="SJE3" s="639"/>
      <c r="SJF3" s="639"/>
      <c r="SJG3" s="639"/>
      <c r="SJH3" s="639"/>
      <c r="SJI3" s="639"/>
      <c r="SJJ3" s="639"/>
      <c r="SJK3" s="639"/>
      <c r="SJL3" s="639"/>
      <c r="SJM3" s="639"/>
      <c r="SJN3" s="639"/>
      <c r="SJO3" s="639"/>
      <c r="SJP3" s="639"/>
      <c r="SJQ3" s="639"/>
      <c r="SJR3" s="639"/>
      <c r="SJS3" s="639"/>
      <c r="SJT3" s="639"/>
      <c r="SJU3" s="639"/>
      <c r="SJV3" s="639"/>
      <c r="SJW3" s="639"/>
      <c r="SJX3" s="639"/>
      <c r="SJY3" s="639"/>
      <c r="SJZ3" s="639"/>
      <c r="SKA3" s="639"/>
      <c r="SKB3" s="639"/>
      <c r="SKC3" s="639"/>
      <c r="SKD3" s="639"/>
      <c r="SKE3" s="639"/>
      <c r="SKF3" s="639"/>
      <c r="SKG3" s="639"/>
      <c r="SKH3" s="639"/>
      <c r="SKI3" s="639"/>
      <c r="SKJ3" s="639"/>
      <c r="SKK3" s="639"/>
      <c r="SKL3" s="639"/>
      <c r="SKM3" s="639"/>
      <c r="SKN3" s="639"/>
      <c r="SKO3" s="639"/>
      <c r="SKP3" s="639"/>
      <c r="SKQ3" s="639"/>
      <c r="SKR3" s="639"/>
      <c r="SKS3" s="639"/>
      <c r="SKT3" s="639"/>
      <c r="SKU3" s="639"/>
      <c r="SKV3" s="639"/>
      <c r="SKW3" s="639"/>
      <c r="SKX3" s="639"/>
      <c r="SKY3" s="639"/>
      <c r="SKZ3" s="639"/>
      <c r="SLA3" s="639"/>
      <c r="SLB3" s="639"/>
      <c r="SLC3" s="639"/>
      <c r="SLD3" s="639"/>
      <c r="SLE3" s="639"/>
      <c r="SLF3" s="639"/>
      <c r="SLG3" s="639"/>
      <c r="SLH3" s="639"/>
      <c r="SLI3" s="639"/>
      <c r="SLJ3" s="639"/>
      <c r="SLK3" s="639"/>
      <c r="SLL3" s="639"/>
      <c r="SLM3" s="639"/>
      <c r="SLN3" s="639"/>
      <c r="SLO3" s="639"/>
      <c r="SLP3" s="639"/>
      <c r="SLQ3" s="639"/>
      <c r="SLR3" s="639"/>
      <c r="SLS3" s="639"/>
      <c r="SLT3" s="639"/>
      <c r="SLU3" s="639"/>
      <c r="SLV3" s="639"/>
      <c r="SLW3" s="639"/>
      <c r="SLX3" s="639"/>
      <c r="SLY3" s="639"/>
      <c r="SLZ3" s="639"/>
      <c r="SMA3" s="639"/>
      <c r="SMB3" s="639"/>
      <c r="SMC3" s="639"/>
      <c r="SMD3" s="639"/>
      <c r="SME3" s="639"/>
      <c r="SMF3" s="639"/>
      <c r="SMG3" s="639"/>
      <c r="SMH3" s="639"/>
      <c r="SMI3" s="639"/>
      <c r="SMJ3" s="639"/>
      <c r="SMK3" s="639"/>
      <c r="SML3" s="639"/>
      <c r="SMM3" s="639"/>
      <c r="SMN3" s="639"/>
      <c r="SMO3" s="639"/>
      <c r="SMP3" s="639"/>
      <c r="SMQ3" s="639"/>
      <c r="SMR3" s="639"/>
      <c r="SMS3" s="639"/>
      <c r="SMT3" s="639"/>
      <c r="SMU3" s="639"/>
      <c r="SMV3" s="639"/>
      <c r="SMW3" s="639"/>
      <c r="SMX3" s="639"/>
      <c r="SMY3" s="639"/>
      <c r="SMZ3" s="639"/>
      <c r="SNA3" s="639"/>
      <c r="SNB3" s="639"/>
      <c r="SNC3" s="639"/>
      <c r="SND3" s="639"/>
      <c r="SNE3" s="639"/>
      <c r="SNF3" s="639"/>
      <c r="SNG3" s="639"/>
      <c r="SNH3" s="639"/>
      <c r="SNI3" s="639"/>
      <c r="SNJ3" s="639"/>
      <c r="SNK3" s="639"/>
      <c r="SNL3" s="639"/>
      <c r="SNM3" s="639"/>
      <c r="SNN3" s="639"/>
      <c r="SNO3" s="639"/>
      <c r="SNP3" s="639"/>
      <c r="SNQ3" s="639"/>
      <c r="SNR3" s="639"/>
      <c r="SNS3" s="639"/>
      <c r="SNT3" s="639"/>
      <c r="SNU3" s="639"/>
      <c r="SNV3" s="639"/>
      <c r="SNW3" s="639"/>
      <c r="SNX3" s="639"/>
      <c r="SNY3" s="639"/>
      <c r="SNZ3" s="639"/>
      <c r="SOA3" s="639"/>
      <c r="SOB3" s="639"/>
      <c r="SOC3" s="639"/>
      <c r="SOD3" s="639"/>
      <c r="SOE3" s="639"/>
      <c r="SOF3" s="639"/>
      <c r="SOG3" s="639"/>
      <c r="SOH3" s="639"/>
      <c r="SOI3" s="639"/>
      <c r="SOJ3" s="639"/>
      <c r="SOK3" s="639"/>
      <c r="SOL3" s="639"/>
      <c r="SOM3" s="639"/>
      <c r="SON3" s="639"/>
      <c r="SOO3" s="639"/>
      <c r="SOP3" s="639"/>
      <c r="SOQ3" s="639"/>
      <c r="SOR3" s="639"/>
      <c r="SOS3" s="639"/>
      <c r="SOT3" s="639"/>
      <c r="SOU3" s="639"/>
      <c r="SOV3" s="639"/>
      <c r="SOW3" s="639"/>
      <c r="SOX3" s="639"/>
      <c r="SOY3" s="639"/>
      <c r="SOZ3" s="639"/>
      <c r="SPA3" s="639"/>
      <c r="SPB3" s="639"/>
      <c r="SPC3" s="639"/>
      <c r="SPD3" s="639"/>
      <c r="SPE3" s="639"/>
      <c r="SPF3" s="639"/>
      <c r="SPG3" s="639"/>
      <c r="SPH3" s="639"/>
      <c r="SPI3" s="639"/>
      <c r="SPJ3" s="639"/>
      <c r="SPK3" s="639"/>
      <c r="SPL3" s="639"/>
      <c r="SPM3" s="639"/>
      <c r="SPN3" s="639"/>
      <c r="SPO3" s="639"/>
      <c r="SPP3" s="639"/>
      <c r="SPQ3" s="639"/>
      <c r="SPR3" s="639"/>
      <c r="SPS3" s="639"/>
      <c r="SPT3" s="639"/>
      <c r="SPU3" s="639"/>
      <c r="SPV3" s="639"/>
      <c r="SPW3" s="639"/>
      <c r="SPX3" s="639"/>
      <c r="SPY3" s="639"/>
      <c r="SPZ3" s="639"/>
      <c r="SQA3" s="639"/>
      <c r="SQB3" s="639"/>
      <c r="SQC3" s="639"/>
      <c r="SQD3" s="639"/>
      <c r="SQE3" s="639"/>
      <c r="SQF3" s="639"/>
      <c r="SQG3" s="639"/>
      <c r="SQH3" s="639"/>
      <c r="SQI3" s="639"/>
      <c r="SQJ3" s="639"/>
      <c r="SQK3" s="639"/>
      <c r="SQL3" s="639"/>
      <c r="SQM3" s="639"/>
      <c r="SQN3" s="639"/>
      <c r="SQO3" s="639"/>
      <c r="SQP3" s="639"/>
      <c r="SQQ3" s="639"/>
      <c r="SQR3" s="639"/>
      <c r="SQS3" s="639"/>
      <c r="SQT3" s="639"/>
      <c r="SQU3" s="639"/>
      <c r="SQV3" s="639"/>
      <c r="SQW3" s="639"/>
      <c r="SQX3" s="639"/>
      <c r="SQY3" s="639"/>
      <c r="SQZ3" s="639"/>
      <c r="SRA3" s="639"/>
      <c r="SRB3" s="639"/>
      <c r="SRC3" s="639"/>
      <c r="SRD3" s="639"/>
      <c r="SRE3" s="639"/>
      <c r="SRF3" s="639"/>
      <c r="SRG3" s="639"/>
      <c r="SRH3" s="639"/>
      <c r="SRI3" s="639"/>
      <c r="SRJ3" s="639"/>
      <c r="SRK3" s="639"/>
      <c r="SRL3" s="639"/>
      <c r="SRM3" s="639"/>
      <c r="SRN3" s="639"/>
      <c r="SRO3" s="639"/>
      <c r="SRP3" s="639"/>
      <c r="SRQ3" s="639"/>
      <c r="SRR3" s="639"/>
      <c r="SRS3" s="639"/>
      <c r="SRT3" s="639"/>
      <c r="SRU3" s="639"/>
      <c r="SRV3" s="639"/>
      <c r="SRW3" s="639"/>
      <c r="SRX3" s="639"/>
      <c r="SRY3" s="639"/>
      <c r="SRZ3" s="639"/>
      <c r="SSA3" s="639"/>
      <c r="SSB3" s="639"/>
      <c r="SSC3" s="639"/>
      <c r="SSD3" s="639"/>
      <c r="SSE3" s="639"/>
      <c r="SSF3" s="639"/>
      <c r="SSG3" s="639"/>
      <c r="SSH3" s="639"/>
      <c r="SSI3" s="639"/>
      <c r="SSJ3" s="639"/>
      <c r="SSK3" s="639"/>
      <c r="SSL3" s="639"/>
      <c r="SSM3" s="639"/>
      <c r="SSN3" s="639"/>
      <c r="SSO3" s="639"/>
      <c r="SSP3" s="639"/>
      <c r="SSQ3" s="639"/>
      <c r="SSR3" s="639"/>
      <c r="SSS3" s="639"/>
      <c r="SST3" s="639"/>
      <c r="SSU3" s="639"/>
      <c r="SSV3" s="639"/>
      <c r="SSW3" s="639"/>
      <c r="SSX3" s="639"/>
      <c r="SSY3" s="639"/>
      <c r="SSZ3" s="639"/>
      <c r="STA3" s="639"/>
      <c r="STB3" s="639"/>
      <c r="STC3" s="639"/>
      <c r="STD3" s="639"/>
      <c r="STE3" s="639"/>
      <c r="STF3" s="639"/>
      <c r="STG3" s="639"/>
      <c r="STH3" s="639"/>
      <c r="STI3" s="639"/>
      <c r="STJ3" s="639"/>
      <c r="STK3" s="639"/>
      <c r="STL3" s="639"/>
      <c r="STM3" s="639"/>
      <c r="STN3" s="639"/>
      <c r="STO3" s="639"/>
      <c r="STP3" s="639"/>
      <c r="STQ3" s="639"/>
      <c r="STR3" s="639"/>
      <c r="STS3" s="639"/>
      <c r="STT3" s="639"/>
      <c r="STU3" s="639"/>
      <c r="STV3" s="639"/>
      <c r="STW3" s="639"/>
      <c r="STX3" s="639"/>
      <c r="STY3" s="639"/>
      <c r="STZ3" s="639"/>
      <c r="SUA3" s="639"/>
      <c r="SUB3" s="639"/>
      <c r="SUC3" s="639"/>
      <c r="SUD3" s="639"/>
      <c r="SUE3" s="639"/>
      <c r="SUF3" s="639"/>
      <c r="SUG3" s="639"/>
      <c r="SUH3" s="639"/>
      <c r="SUI3" s="639"/>
      <c r="SUJ3" s="639"/>
      <c r="SUK3" s="639"/>
      <c r="SUL3" s="639"/>
      <c r="SUM3" s="639"/>
      <c r="SUN3" s="639"/>
      <c r="SUO3" s="639"/>
      <c r="SUP3" s="639"/>
      <c r="SUQ3" s="639"/>
      <c r="SUR3" s="639"/>
      <c r="SUS3" s="639"/>
      <c r="SUT3" s="639"/>
      <c r="SUU3" s="639"/>
      <c r="SUV3" s="639"/>
      <c r="SUW3" s="639"/>
      <c r="SUX3" s="639"/>
      <c r="SUY3" s="639"/>
      <c r="SUZ3" s="639"/>
      <c r="SVA3" s="639"/>
      <c r="SVB3" s="639"/>
      <c r="SVC3" s="639"/>
      <c r="SVD3" s="639"/>
      <c r="SVE3" s="639"/>
      <c r="SVF3" s="639"/>
      <c r="SVG3" s="639"/>
      <c r="SVH3" s="639"/>
      <c r="SVI3" s="639"/>
      <c r="SVJ3" s="639"/>
      <c r="SVK3" s="639"/>
      <c r="SVL3" s="639"/>
      <c r="SVM3" s="639"/>
      <c r="SVN3" s="639"/>
      <c r="SVO3" s="639"/>
      <c r="SVP3" s="639"/>
      <c r="SVQ3" s="639"/>
      <c r="SVR3" s="639"/>
      <c r="SVS3" s="639"/>
      <c r="SVT3" s="639"/>
      <c r="SVU3" s="639"/>
      <c r="SVV3" s="639"/>
      <c r="SVW3" s="639"/>
      <c r="SVX3" s="639"/>
      <c r="SVY3" s="639"/>
      <c r="SVZ3" s="639"/>
      <c r="SWA3" s="639"/>
      <c r="SWB3" s="639"/>
      <c r="SWC3" s="639"/>
      <c r="SWD3" s="639"/>
      <c r="SWE3" s="639"/>
      <c r="SWF3" s="639"/>
      <c r="SWG3" s="639"/>
      <c r="SWH3" s="639"/>
      <c r="SWI3" s="639"/>
      <c r="SWJ3" s="639"/>
      <c r="SWK3" s="639"/>
      <c r="SWL3" s="639"/>
      <c r="SWM3" s="639"/>
      <c r="SWN3" s="639"/>
      <c r="SWO3" s="639"/>
      <c r="SWP3" s="639"/>
      <c r="SWQ3" s="639"/>
      <c r="SWR3" s="639"/>
      <c r="SWS3" s="639"/>
      <c r="SWT3" s="639"/>
      <c r="SWU3" s="639"/>
      <c r="SWV3" s="639"/>
      <c r="SWW3" s="639"/>
      <c r="SWX3" s="639"/>
      <c r="SWY3" s="639"/>
      <c r="SWZ3" s="639"/>
      <c r="SXA3" s="639"/>
      <c r="SXB3" s="639"/>
      <c r="SXC3" s="639"/>
      <c r="SXD3" s="639"/>
      <c r="SXE3" s="639"/>
      <c r="SXF3" s="639"/>
      <c r="SXG3" s="639"/>
      <c r="SXH3" s="639"/>
      <c r="SXI3" s="639"/>
      <c r="SXJ3" s="639"/>
      <c r="SXK3" s="639"/>
      <c r="SXL3" s="639"/>
      <c r="SXM3" s="639"/>
      <c r="SXN3" s="639"/>
      <c r="SXO3" s="639"/>
      <c r="SXP3" s="639"/>
      <c r="SXQ3" s="639"/>
      <c r="SXR3" s="639"/>
      <c r="SXS3" s="639"/>
      <c r="SXT3" s="639"/>
      <c r="SXU3" s="639"/>
      <c r="SXV3" s="639"/>
      <c r="SXW3" s="639"/>
      <c r="SXX3" s="639"/>
      <c r="SXY3" s="639"/>
      <c r="SXZ3" s="639"/>
      <c r="SYA3" s="639"/>
      <c r="SYB3" s="639"/>
      <c r="SYC3" s="639"/>
      <c r="SYD3" s="639"/>
      <c r="SYE3" s="639"/>
      <c r="SYF3" s="639"/>
      <c r="SYG3" s="639"/>
      <c r="SYH3" s="639"/>
      <c r="SYI3" s="639"/>
      <c r="SYJ3" s="639"/>
      <c r="SYK3" s="639"/>
      <c r="SYL3" s="639"/>
      <c r="SYM3" s="639"/>
      <c r="SYN3" s="639"/>
      <c r="SYO3" s="639"/>
      <c r="SYP3" s="639"/>
      <c r="SYQ3" s="639"/>
      <c r="SYR3" s="639"/>
      <c r="SYS3" s="639"/>
      <c r="SYT3" s="639"/>
      <c r="SYU3" s="639"/>
      <c r="SYV3" s="639"/>
      <c r="SYW3" s="639"/>
      <c r="SYX3" s="639"/>
      <c r="SYY3" s="639"/>
      <c r="SYZ3" s="639"/>
      <c r="SZA3" s="639"/>
      <c r="SZB3" s="639"/>
      <c r="SZC3" s="639"/>
      <c r="SZD3" s="639"/>
      <c r="SZE3" s="639"/>
      <c r="SZF3" s="639"/>
      <c r="SZG3" s="639"/>
      <c r="SZH3" s="639"/>
      <c r="SZI3" s="639"/>
      <c r="SZJ3" s="639"/>
      <c r="SZK3" s="639"/>
      <c r="SZL3" s="639"/>
      <c r="SZM3" s="639"/>
      <c r="SZN3" s="639"/>
      <c r="SZO3" s="639"/>
      <c r="SZP3" s="639"/>
      <c r="SZQ3" s="639"/>
      <c r="SZR3" s="639"/>
      <c r="SZS3" s="639"/>
      <c r="SZT3" s="639"/>
      <c r="SZU3" s="639"/>
      <c r="SZV3" s="639"/>
      <c r="SZW3" s="639"/>
      <c r="SZX3" s="639"/>
      <c r="SZY3" s="639"/>
      <c r="SZZ3" s="639"/>
      <c r="TAA3" s="639"/>
      <c r="TAB3" s="639"/>
      <c r="TAC3" s="639"/>
      <c r="TAD3" s="639"/>
      <c r="TAE3" s="639"/>
      <c r="TAF3" s="639"/>
      <c r="TAG3" s="639"/>
      <c r="TAH3" s="639"/>
      <c r="TAI3" s="639"/>
      <c r="TAJ3" s="639"/>
      <c r="TAK3" s="639"/>
      <c r="TAL3" s="639"/>
      <c r="TAM3" s="639"/>
      <c r="TAN3" s="639"/>
      <c r="TAO3" s="639"/>
      <c r="TAP3" s="639"/>
      <c r="TAQ3" s="639"/>
      <c r="TAR3" s="639"/>
      <c r="TAS3" s="639"/>
      <c r="TAT3" s="639"/>
      <c r="TAU3" s="639"/>
      <c r="TAV3" s="639"/>
      <c r="TAW3" s="639"/>
      <c r="TAX3" s="639"/>
      <c r="TAY3" s="639"/>
      <c r="TAZ3" s="639"/>
      <c r="TBA3" s="639"/>
      <c r="TBB3" s="639"/>
      <c r="TBC3" s="639"/>
      <c r="TBD3" s="639"/>
      <c r="TBE3" s="639"/>
      <c r="TBF3" s="639"/>
      <c r="TBG3" s="639"/>
      <c r="TBH3" s="639"/>
      <c r="TBI3" s="639"/>
      <c r="TBJ3" s="639"/>
      <c r="TBK3" s="639"/>
      <c r="TBL3" s="639"/>
      <c r="TBM3" s="639"/>
      <c r="TBN3" s="639"/>
      <c r="TBO3" s="639"/>
      <c r="TBP3" s="639"/>
      <c r="TBQ3" s="639"/>
      <c r="TBR3" s="639"/>
      <c r="TBS3" s="639"/>
      <c r="TBT3" s="639"/>
      <c r="TBU3" s="639"/>
      <c r="TBV3" s="639"/>
      <c r="TBW3" s="639"/>
      <c r="TBX3" s="639"/>
      <c r="TBY3" s="639"/>
      <c r="TBZ3" s="639"/>
      <c r="TCA3" s="639"/>
      <c r="TCB3" s="639"/>
      <c r="TCC3" s="639"/>
      <c r="TCD3" s="639"/>
      <c r="TCE3" s="639"/>
      <c r="TCF3" s="639"/>
      <c r="TCG3" s="639"/>
      <c r="TCH3" s="639"/>
      <c r="TCI3" s="639"/>
      <c r="TCJ3" s="639"/>
      <c r="TCK3" s="639"/>
      <c r="TCL3" s="639"/>
      <c r="TCM3" s="639"/>
      <c r="TCN3" s="639"/>
      <c r="TCO3" s="639"/>
      <c r="TCP3" s="639"/>
      <c r="TCQ3" s="639"/>
      <c r="TCR3" s="639"/>
      <c r="TCS3" s="639"/>
      <c r="TCT3" s="639"/>
      <c r="TCU3" s="639"/>
      <c r="TCV3" s="639"/>
      <c r="TCW3" s="639"/>
      <c r="TCX3" s="639"/>
      <c r="TCY3" s="639"/>
      <c r="TCZ3" s="639"/>
      <c r="TDA3" s="639"/>
      <c r="TDB3" s="639"/>
      <c r="TDC3" s="639"/>
      <c r="TDD3" s="639"/>
      <c r="TDE3" s="639"/>
      <c r="TDF3" s="639"/>
      <c r="TDG3" s="639"/>
      <c r="TDH3" s="639"/>
      <c r="TDI3" s="639"/>
      <c r="TDJ3" s="639"/>
      <c r="TDK3" s="639"/>
      <c r="TDL3" s="639"/>
      <c r="TDM3" s="639"/>
      <c r="TDN3" s="639"/>
      <c r="TDO3" s="639"/>
      <c r="TDP3" s="639"/>
      <c r="TDQ3" s="639"/>
      <c r="TDR3" s="639"/>
      <c r="TDS3" s="639"/>
      <c r="TDT3" s="639"/>
      <c r="TDU3" s="639"/>
      <c r="TDV3" s="639"/>
      <c r="TDW3" s="639"/>
      <c r="TDX3" s="639"/>
      <c r="TDY3" s="639"/>
      <c r="TDZ3" s="639"/>
      <c r="TEA3" s="639"/>
      <c r="TEB3" s="639"/>
      <c r="TEC3" s="639"/>
      <c r="TED3" s="639"/>
      <c r="TEE3" s="639"/>
      <c r="TEF3" s="639"/>
      <c r="TEG3" s="639"/>
      <c r="TEH3" s="639"/>
      <c r="TEI3" s="639"/>
      <c r="TEJ3" s="639"/>
      <c r="TEK3" s="639"/>
      <c r="TEL3" s="639"/>
      <c r="TEM3" s="639"/>
      <c r="TEN3" s="639"/>
      <c r="TEO3" s="639"/>
      <c r="TEP3" s="639"/>
      <c r="TEQ3" s="639"/>
      <c r="TER3" s="639"/>
      <c r="TES3" s="639"/>
      <c r="TET3" s="639"/>
      <c r="TEU3" s="639"/>
      <c r="TEV3" s="639"/>
      <c r="TEW3" s="639"/>
      <c r="TEX3" s="639"/>
      <c r="TEY3" s="639"/>
      <c r="TEZ3" s="639"/>
      <c r="TFA3" s="639"/>
      <c r="TFB3" s="639"/>
      <c r="TFC3" s="639"/>
      <c r="TFD3" s="639"/>
      <c r="TFE3" s="639"/>
      <c r="TFF3" s="639"/>
      <c r="TFG3" s="639"/>
      <c r="TFH3" s="639"/>
      <c r="TFI3" s="639"/>
      <c r="TFJ3" s="639"/>
      <c r="TFK3" s="639"/>
      <c r="TFL3" s="639"/>
      <c r="TFM3" s="639"/>
      <c r="TFN3" s="639"/>
      <c r="TFO3" s="639"/>
      <c r="TFP3" s="639"/>
      <c r="TFQ3" s="639"/>
      <c r="TFR3" s="639"/>
      <c r="TFS3" s="639"/>
      <c r="TFT3" s="639"/>
      <c r="TFU3" s="639"/>
      <c r="TFV3" s="639"/>
      <c r="TFW3" s="639"/>
      <c r="TFX3" s="639"/>
      <c r="TFY3" s="639"/>
      <c r="TFZ3" s="639"/>
      <c r="TGA3" s="639"/>
      <c r="TGB3" s="639"/>
      <c r="TGC3" s="639"/>
      <c r="TGD3" s="639"/>
      <c r="TGE3" s="639"/>
      <c r="TGF3" s="639"/>
      <c r="TGG3" s="639"/>
      <c r="TGH3" s="639"/>
      <c r="TGI3" s="639"/>
      <c r="TGJ3" s="639"/>
      <c r="TGK3" s="639"/>
      <c r="TGL3" s="639"/>
      <c r="TGM3" s="639"/>
      <c r="TGN3" s="639"/>
      <c r="TGO3" s="639"/>
      <c r="TGP3" s="639"/>
      <c r="TGQ3" s="639"/>
      <c r="TGR3" s="639"/>
      <c r="TGS3" s="639"/>
      <c r="TGT3" s="639"/>
      <c r="TGU3" s="639"/>
      <c r="TGV3" s="639"/>
      <c r="TGW3" s="639"/>
      <c r="TGX3" s="639"/>
      <c r="TGY3" s="639"/>
      <c r="TGZ3" s="639"/>
      <c r="THA3" s="639"/>
      <c r="THB3" s="639"/>
      <c r="THC3" s="639"/>
      <c r="THD3" s="639"/>
      <c r="THE3" s="639"/>
      <c r="THF3" s="639"/>
      <c r="THG3" s="639"/>
      <c r="THH3" s="639"/>
      <c r="THI3" s="639"/>
      <c r="THJ3" s="639"/>
      <c r="THK3" s="639"/>
      <c r="THL3" s="639"/>
      <c r="THM3" s="639"/>
      <c r="THN3" s="639"/>
      <c r="THO3" s="639"/>
      <c r="THP3" s="639"/>
      <c r="THQ3" s="639"/>
      <c r="THR3" s="639"/>
      <c r="THS3" s="639"/>
      <c r="THT3" s="639"/>
      <c r="THU3" s="639"/>
      <c r="THV3" s="639"/>
      <c r="THW3" s="639"/>
      <c r="THX3" s="639"/>
      <c r="THY3" s="639"/>
      <c r="THZ3" s="639"/>
      <c r="TIA3" s="639"/>
      <c r="TIB3" s="639"/>
      <c r="TIC3" s="639"/>
      <c r="TID3" s="639"/>
      <c r="TIE3" s="639"/>
      <c r="TIF3" s="639"/>
      <c r="TIG3" s="639"/>
      <c r="TIH3" s="639"/>
      <c r="TII3" s="639"/>
      <c r="TIJ3" s="639"/>
      <c r="TIK3" s="639"/>
      <c r="TIL3" s="639"/>
      <c r="TIM3" s="639"/>
      <c r="TIN3" s="639"/>
      <c r="TIO3" s="639"/>
      <c r="TIP3" s="639"/>
      <c r="TIQ3" s="639"/>
      <c r="TIR3" s="639"/>
      <c r="TIS3" s="639"/>
      <c r="TIT3" s="639"/>
      <c r="TIU3" s="639"/>
      <c r="TIV3" s="639"/>
      <c r="TIW3" s="639"/>
      <c r="TIX3" s="639"/>
      <c r="TIY3" s="639"/>
      <c r="TIZ3" s="639"/>
      <c r="TJA3" s="639"/>
      <c r="TJB3" s="639"/>
      <c r="TJC3" s="639"/>
      <c r="TJD3" s="639"/>
      <c r="TJE3" s="639"/>
      <c r="TJF3" s="639"/>
      <c r="TJG3" s="639"/>
      <c r="TJH3" s="639"/>
      <c r="TJI3" s="639"/>
      <c r="TJJ3" s="639"/>
      <c r="TJK3" s="639"/>
      <c r="TJL3" s="639"/>
      <c r="TJM3" s="639"/>
      <c r="TJN3" s="639"/>
      <c r="TJO3" s="639"/>
      <c r="TJP3" s="639"/>
      <c r="TJQ3" s="639"/>
      <c r="TJR3" s="639"/>
      <c r="TJS3" s="639"/>
      <c r="TJT3" s="639"/>
      <c r="TJU3" s="639"/>
      <c r="TJV3" s="639"/>
      <c r="TJW3" s="639"/>
      <c r="TJX3" s="639"/>
      <c r="TJY3" s="639"/>
      <c r="TJZ3" s="639"/>
      <c r="TKA3" s="639"/>
      <c r="TKB3" s="639"/>
      <c r="TKC3" s="639"/>
      <c r="TKD3" s="639"/>
      <c r="TKE3" s="639"/>
      <c r="TKF3" s="639"/>
      <c r="TKG3" s="639"/>
      <c r="TKH3" s="639"/>
      <c r="TKI3" s="639"/>
      <c r="TKJ3" s="639"/>
      <c r="TKK3" s="639"/>
      <c r="TKL3" s="639"/>
      <c r="TKM3" s="639"/>
      <c r="TKN3" s="639"/>
      <c r="TKO3" s="639"/>
      <c r="TKP3" s="639"/>
      <c r="TKQ3" s="639"/>
      <c r="TKR3" s="639"/>
      <c r="TKS3" s="639"/>
      <c r="TKT3" s="639"/>
      <c r="TKU3" s="639"/>
      <c r="TKV3" s="639"/>
      <c r="TKW3" s="639"/>
      <c r="TKX3" s="639"/>
      <c r="TKY3" s="639"/>
      <c r="TKZ3" s="639"/>
      <c r="TLA3" s="639"/>
      <c r="TLB3" s="639"/>
      <c r="TLC3" s="639"/>
      <c r="TLD3" s="639"/>
      <c r="TLE3" s="639"/>
      <c r="TLF3" s="639"/>
      <c r="TLG3" s="639"/>
      <c r="TLH3" s="639"/>
      <c r="TLI3" s="639"/>
      <c r="TLJ3" s="639"/>
      <c r="TLK3" s="639"/>
      <c r="TLL3" s="639"/>
      <c r="TLM3" s="639"/>
      <c r="TLN3" s="639"/>
      <c r="TLO3" s="639"/>
      <c r="TLP3" s="639"/>
      <c r="TLQ3" s="639"/>
      <c r="TLR3" s="639"/>
      <c r="TLS3" s="639"/>
      <c r="TLT3" s="639"/>
      <c r="TLU3" s="639"/>
      <c r="TLV3" s="639"/>
      <c r="TLW3" s="639"/>
      <c r="TLX3" s="639"/>
      <c r="TLY3" s="639"/>
      <c r="TLZ3" s="639"/>
      <c r="TMA3" s="639"/>
      <c r="TMB3" s="639"/>
      <c r="TMC3" s="639"/>
      <c r="TMD3" s="639"/>
      <c r="TME3" s="639"/>
      <c r="TMF3" s="639"/>
      <c r="TMG3" s="639"/>
      <c r="TMH3" s="639"/>
      <c r="TMI3" s="639"/>
      <c r="TMJ3" s="639"/>
      <c r="TMK3" s="639"/>
      <c r="TML3" s="639"/>
      <c r="TMM3" s="639"/>
      <c r="TMN3" s="639"/>
      <c r="TMO3" s="639"/>
      <c r="TMP3" s="639"/>
      <c r="TMQ3" s="639"/>
      <c r="TMR3" s="639"/>
      <c r="TMS3" s="639"/>
      <c r="TMT3" s="639"/>
      <c r="TMU3" s="639"/>
      <c r="TMV3" s="639"/>
      <c r="TMW3" s="639"/>
      <c r="TMX3" s="639"/>
      <c r="TMY3" s="639"/>
      <c r="TMZ3" s="639"/>
      <c r="TNA3" s="639"/>
      <c r="TNB3" s="639"/>
      <c r="TNC3" s="639"/>
      <c r="TND3" s="639"/>
      <c r="TNE3" s="639"/>
      <c r="TNF3" s="639"/>
      <c r="TNG3" s="639"/>
      <c r="TNH3" s="639"/>
      <c r="TNI3" s="639"/>
      <c r="TNJ3" s="639"/>
      <c r="TNK3" s="639"/>
      <c r="TNL3" s="639"/>
      <c r="TNM3" s="639"/>
      <c r="TNN3" s="639"/>
      <c r="TNO3" s="639"/>
      <c r="TNP3" s="639"/>
      <c r="TNQ3" s="639"/>
      <c r="TNR3" s="639"/>
      <c r="TNS3" s="639"/>
      <c r="TNT3" s="639"/>
      <c r="TNU3" s="639"/>
      <c r="TNV3" s="639"/>
      <c r="TNW3" s="639"/>
      <c r="TNX3" s="639"/>
      <c r="TNY3" s="639"/>
      <c r="TNZ3" s="639"/>
      <c r="TOA3" s="639"/>
      <c r="TOB3" s="639"/>
      <c r="TOC3" s="639"/>
      <c r="TOD3" s="639"/>
      <c r="TOE3" s="639"/>
      <c r="TOF3" s="639"/>
      <c r="TOG3" s="639"/>
      <c r="TOH3" s="639"/>
      <c r="TOI3" s="639"/>
      <c r="TOJ3" s="639"/>
      <c r="TOK3" s="639"/>
      <c r="TOL3" s="639"/>
      <c r="TOM3" s="639"/>
      <c r="TON3" s="639"/>
      <c r="TOO3" s="639"/>
      <c r="TOP3" s="639"/>
      <c r="TOQ3" s="639"/>
      <c r="TOR3" s="639"/>
      <c r="TOS3" s="639"/>
      <c r="TOT3" s="639"/>
      <c r="TOU3" s="639"/>
      <c r="TOV3" s="639"/>
      <c r="TOW3" s="639"/>
      <c r="TOX3" s="639"/>
      <c r="TOY3" s="639"/>
      <c r="TOZ3" s="639"/>
      <c r="TPA3" s="639"/>
      <c r="TPB3" s="639"/>
      <c r="TPC3" s="639"/>
      <c r="TPD3" s="639"/>
      <c r="TPE3" s="639"/>
      <c r="TPF3" s="639"/>
      <c r="TPG3" s="639"/>
      <c r="TPH3" s="639"/>
      <c r="TPI3" s="639"/>
      <c r="TPJ3" s="639"/>
      <c r="TPK3" s="639"/>
      <c r="TPL3" s="639"/>
      <c r="TPM3" s="639"/>
      <c r="TPN3" s="639"/>
      <c r="TPO3" s="639"/>
      <c r="TPP3" s="639"/>
      <c r="TPQ3" s="639"/>
      <c r="TPR3" s="639"/>
      <c r="TPS3" s="639"/>
      <c r="TPT3" s="639"/>
      <c r="TPU3" s="639"/>
      <c r="TPV3" s="639"/>
      <c r="TPW3" s="639"/>
      <c r="TPX3" s="639"/>
      <c r="TPY3" s="639"/>
      <c r="TPZ3" s="639"/>
      <c r="TQA3" s="639"/>
      <c r="TQB3" s="639"/>
      <c r="TQC3" s="639"/>
      <c r="TQD3" s="639"/>
      <c r="TQE3" s="639"/>
      <c r="TQF3" s="639"/>
      <c r="TQG3" s="639"/>
      <c r="TQH3" s="639"/>
      <c r="TQI3" s="639"/>
      <c r="TQJ3" s="639"/>
      <c r="TQK3" s="639"/>
      <c r="TQL3" s="639"/>
      <c r="TQM3" s="639"/>
      <c r="TQN3" s="639"/>
      <c r="TQO3" s="639"/>
      <c r="TQP3" s="639"/>
      <c r="TQQ3" s="639"/>
      <c r="TQR3" s="639"/>
      <c r="TQS3" s="639"/>
      <c r="TQT3" s="639"/>
      <c r="TQU3" s="639"/>
      <c r="TQV3" s="639"/>
      <c r="TQW3" s="639"/>
      <c r="TQX3" s="639"/>
      <c r="TQY3" s="639"/>
      <c r="TQZ3" s="639"/>
      <c r="TRA3" s="639"/>
      <c r="TRB3" s="639"/>
      <c r="TRC3" s="639"/>
      <c r="TRD3" s="639"/>
      <c r="TRE3" s="639"/>
      <c r="TRF3" s="639"/>
      <c r="TRG3" s="639"/>
      <c r="TRH3" s="639"/>
      <c r="TRI3" s="639"/>
      <c r="TRJ3" s="639"/>
      <c r="TRK3" s="639"/>
      <c r="TRL3" s="639"/>
      <c r="TRM3" s="639"/>
      <c r="TRN3" s="639"/>
      <c r="TRO3" s="639"/>
      <c r="TRP3" s="639"/>
      <c r="TRQ3" s="639"/>
      <c r="TRR3" s="639"/>
      <c r="TRS3" s="639"/>
      <c r="TRT3" s="639"/>
      <c r="TRU3" s="639"/>
      <c r="TRV3" s="639"/>
      <c r="TRW3" s="639"/>
      <c r="TRX3" s="639"/>
      <c r="TRY3" s="639"/>
      <c r="TRZ3" s="639"/>
      <c r="TSA3" s="639"/>
      <c r="TSB3" s="639"/>
      <c r="TSC3" s="639"/>
      <c r="TSD3" s="639"/>
      <c r="TSE3" s="639"/>
      <c r="TSF3" s="639"/>
      <c r="TSG3" s="639"/>
      <c r="TSH3" s="639"/>
      <c r="TSI3" s="639"/>
      <c r="TSJ3" s="639"/>
      <c r="TSK3" s="639"/>
      <c r="TSL3" s="639"/>
      <c r="TSM3" s="639"/>
      <c r="TSN3" s="639"/>
      <c r="TSO3" s="639"/>
      <c r="TSP3" s="639"/>
      <c r="TSQ3" s="639"/>
      <c r="TSR3" s="639"/>
      <c r="TSS3" s="639"/>
      <c r="TST3" s="639"/>
      <c r="TSU3" s="639"/>
      <c r="TSV3" s="639"/>
      <c r="TSW3" s="639"/>
      <c r="TSX3" s="639"/>
      <c r="TSY3" s="639"/>
      <c r="TSZ3" s="639"/>
      <c r="TTA3" s="639"/>
      <c r="TTB3" s="639"/>
      <c r="TTC3" s="639"/>
      <c r="TTD3" s="639"/>
      <c r="TTE3" s="639"/>
      <c r="TTF3" s="639"/>
      <c r="TTG3" s="639"/>
      <c r="TTH3" s="639"/>
      <c r="TTI3" s="639"/>
      <c r="TTJ3" s="639"/>
      <c r="TTK3" s="639"/>
      <c r="TTL3" s="639"/>
      <c r="TTM3" s="639"/>
      <c r="TTN3" s="639"/>
      <c r="TTO3" s="639"/>
      <c r="TTP3" s="639"/>
      <c r="TTQ3" s="639"/>
      <c r="TTR3" s="639"/>
      <c r="TTS3" s="639"/>
      <c r="TTT3" s="639"/>
      <c r="TTU3" s="639"/>
      <c r="TTV3" s="639"/>
      <c r="TTW3" s="639"/>
      <c r="TTX3" s="639"/>
      <c r="TTY3" s="639"/>
      <c r="TTZ3" s="639"/>
      <c r="TUA3" s="639"/>
      <c r="TUB3" s="639"/>
      <c r="TUC3" s="639"/>
      <c r="TUD3" s="639"/>
      <c r="TUE3" s="639"/>
      <c r="TUF3" s="639"/>
      <c r="TUG3" s="639"/>
      <c r="TUH3" s="639"/>
      <c r="TUI3" s="639"/>
      <c r="TUJ3" s="639"/>
      <c r="TUK3" s="639"/>
      <c r="TUL3" s="639"/>
      <c r="TUM3" s="639"/>
      <c r="TUN3" s="639"/>
      <c r="TUO3" s="639"/>
      <c r="TUP3" s="639"/>
      <c r="TUQ3" s="639"/>
      <c r="TUR3" s="639"/>
      <c r="TUS3" s="639"/>
      <c r="TUT3" s="639"/>
      <c r="TUU3" s="639"/>
      <c r="TUV3" s="639"/>
      <c r="TUW3" s="639"/>
      <c r="TUX3" s="639"/>
      <c r="TUY3" s="639"/>
      <c r="TUZ3" s="639"/>
      <c r="TVA3" s="639"/>
      <c r="TVB3" s="639"/>
      <c r="TVC3" s="639"/>
      <c r="TVD3" s="639"/>
      <c r="TVE3" s="639"/>
      <c r="TVF3" s="639"/>
      <c r="TVG3" s="639"/>
      <c r="TVH3" s="639"/>
      <c r="TVI3" s="639"/>
      <c r="TVJ3" s="639"/>
      <c r="TVK3" s="639"/>
      <c r="TVL3" s="639"/>
      <c r="TVM3" s="639"/>
      <c r="TVN3" s="639"/>
      <c r="TVO3" s="639"/>
      <c r="TVP3" s="639"/>
      <c r="TVQ3" s="639"/>
      <c r="TVR3" s="639"/>
      <c r="TVS3" s="639"/>
      <c r="TVT3" s="639"/>
      <c r="TVU3" s="639"/>
      <c r="TVV3" s="639"/>
      <c r="TVW3" s="639"/>
      <c r="TVX3" s="639"/>
      <c r="TVY3" s="639"/>
      <c r="TVZ3" s="639"/>
      <c r="TWA3" s="639"/>
      <c r="TWB3" s="639"/>
      <c r="TWC3" s="639"/>
      <c r="TWD3" s="639"/>
      <c r="TWE3" s="639"/>
      <c r="TWF3" s="639"/>
      <c r="TWG3" s="639"/>
      <c r="TWH3" s="639"/>
      <c r="TWI3" s="639"/>
      <c r="TWJ3" s="639"/>
      <c r="TWK3" s="639"/>
      <c r="TWL3" s="639"/>
      <c r="TWM3" s="639"/>
      <c r="TWN3" s="639"/>
      <c r="TWO3" s="639"/>
      <c r="TWP3" s="639"/>
      <c r="TWQ3" s="639"/>
      <c r="TWR3" s="639"/>
      <c r="TWS3" s="639"/>
      <c r="TWT3" s="639"/>
      <c r="TWU3" s="639"/>
      <c r="TWV3" s="639"/>
      <c r="TWW3" s="639"/>
      <c r="TWX3" s="639"/>
      <c r="TWY3" s="639"/>
      <c r="TWZ3" s="639"/>
      <c r="TXA3" s="639"/>
      <c r="TXB3" s="639"/>
      <c r="TXC3" s="639"/>
      <c r="TXD3" s="639"/>
      <c r="TXE3" s="639"/>
      <c r="TXF3" s="639"/>
      <c r="TXG3" s="639"/>
      <c r="TXH3" s="639"/>
      <c r="TXI3" s="639"/>
      <c r="TXJ3" s="639"/>
      <c r="TXK3" s="639"/>
      <c r="TXL3" s="639"/>
      <c r="TXM3" s="639"/>
      <c r="TXN3" s="639"/>
      <c r="TXO3" s="639"/>
      <c r="TXP3" s="639"/>
      <c r="TXQ3" s="639"/>
      <c r="TXR3" s="639"/>
      <c r="TXS3" s="639"/>
      <c r="TXT3" s="639"/>
      <c r="TXU3" s="639"/>
      <c r="TXV3" s="639"/>
      <c r="TXW3" s="639"/>
      <c r="TXX3" s="639"/>
      <c r="TXY3" s="639"/>
      <c r="TXZ3" s="639"/>
      <c r="TYA3" s="639"/>
      <c r="TYB3" s="639"/>
      <c r="TYC3" s="639"/>
      <c r="TYD3" s="639"/>
      <c r="TYE3" s="639"/>
      <c r="TYF3" s="639"/>
      <c r="TYG3" s="639"/>
      <c r="TYH3" s="639"/>
      <c r="TYI3" s="639"/>
      <c r="TYJ3" s="639"/>
      <c r="TYK3" s="639"/>
      <c r="TYL3" s="639"/>
      <c r="TYM3" s="639"/>
      <c r="TYN3" s="639"/>
      <c r="TYO3" s="639"/>
      <c r="TYP3" s="639"/>
      <c r="TYQ3" s="639"/>
      <c r="TYR3" s="639"/>
      <c r="TYS3" s="639"/>
      <c r="TYT3" s="639"/>
      <c r="TYU3" s="639"/>
      <c r="TYV3" s="639"/>
      <c r="TYW3" s="639"/>
      <c r="TYX3" s="639"/>
      <c r="TYY3" s="639"/>
      <c r="TYZ3" s="639"/>
      <c r="TZA3" s="639"/>
      <c r="TZB3" s="639"/>
      <c r="TZC3" s="639"/>
      <c r="TZD3" s="639"/>
      <c r="TZE3" s="639"/>
      <c r="TZF3" s="639"/>
      <c r="TZG3" s="639"/>
      <c r="TZH3" s="639"/>
      <c r="TZI3" s="639"/>
      <c r="TZJ3" s="639"/>
      <c r="TZK3" s="639"/>
      <c r="TZL3" s="639"/>
      <c r="TZM3" s="639"/>
      <c r="TZN3" s="639"/>
      <c r="TZO3" s="639"/>
      <c r="TZP3" s="639"/>
      <c r="TZQ3" s="639"/>
      <c r="TZR3" s="639"/>
      <c r="TZS3" s="639"/>
      <c r="TZT3" s="639"/>
      <c r="TZU3" s="639"/>
      <c r="TZV3" s="639"/>
      <c r="TZW3" s="639"/>
      <c r="TZX3" s="639"/>
      <c r="TZY3" s="639"/>
      <c r="TZZ3" s="639"/>
      <c r="UAA3" s="639"/>
      <c r="UAB3" s="639"/>
      <c r="UAC3" s="639"/>
      <c r="UAD3" s="639"/>
      <c r="UAE3" s="639"/>
      <c r="UAF3" s="639"/>
      <c r="UAG3" s="639"/>
      <c r="UAH3" s="639"/>
      <c r="UAI3" s="639"/>
      <c r="UAJ3" s="639"/>
      <c r="UAK3" s="639"/>
      <c r="UAL3" s="639"/>
      <c r="UAM3" s="639"/>
      <c r="UAN3" s="639"/>
      <c r="UAO3" s="639"/>
      <c r="UAP3" s="639"/>
      <c r="UAQ3" s="639"/>
      <c r="UAR3" s="639"/>
      <c r="UAS3" s="639"/>
      <c r="UAT3" s="639"/>
      <c r="UAU3" s="639"/>
      <c r="UAV3" s="639"/>
      <c r="UAW3" s="639"/>
      <c r="UAX3" s="639"/>
      <c r="UAY3" s="639"/>
      <c r="UAZ3" s="639"/>
      <c r="UBA3" s="639"/>
      <c r="UBB3" s="639"/>
      <c r="UBC3" s="639"/>
      <c r="UBD3" s="639"/>
      <c r="UBE3" s="639"/>
      <c r="UBF3" s="639"/>
      <c r="UBG3" s="639"/>
      <c r="UBH3" s="639"/>
      <c r="UBI3" s="639"/>
      <c r="UBJ3" s="639"/>
      <c r="UBK3" s="639"/>
      <c r="UBL3" s="639"/>
      <c r="UBM3" s="639"/>
      <c r="UBN3" s="639"/>
      <c r="UBO3" s="639"/>
      <c r="UBP3" s="639"/>
      <c r="UBQ3" s="639"/>
      <c r="UBR3" s="639"/>
      <c r="UBS3" s="639"/>
      <c r="UBT3" s="639"/>
      <c r="UBU3" s="639"/>
      <c r="UBV3" s="639"/>
      <c r="UBW3" s="639"/>
      <c r="UBX3" s="639"/>
      <c r="UBY3" s="639"/>
      <c r="UBZ3" s="639"/>
      <c r="UCA3" s="639"/>
      <c r="UCB3" s="639"/>
      <c r="UCC3" s="639"/>
      <c r="UCD3" s="639"/>
      <c r="UCE3" s="639"/>
      <c r="UCF3" s="639"/>
      <c r="UCG3" s="639"/>
      <c r="UCH3" s="639"/>
      <c r="UCI3" s="639"/>
      <c r="UCJ3" s="639"/>
      <c r="UCK3" s="639"/>
      <c r="UCL3" s="639"/>
      <c r="UCM3" s="639"/>
      <c r="UCN3" s="639"/>
      <c r="UCO3" s="639"/>
      <c r="UCP3" s="639"/>
      <c r="UCQ3" s="639"/>
      <c r="UCR3" s="639"/>
      <c r="UCS3" s="639"/>
      <c r="UCT3" s="639"/>
      <c r="UCU3" s="639"/>
      <c r="UCV3" s="639"/>
      <c r="UCW3" s="639"/>
      <c r="UCX3" s="639"/>
      <c r="UCY3" s="639"/>
      <c r="UCZ3" s="639"/>
      <c r="UDA3" s="639"/>
      <c r="UDB3" s="639"/>
      <c r="UDC3" s="639"/>
      <c r="UDD3" s="639"/>
      <c r="UDE3" s="639"/>
      <c r="UDF3" s="639"/>
      <c r="UDG3" s="639"/>
      <c r="UDH3" s="639"/>
      <c r="UDI3" s="639"/>
      <c r="UDJ3" s="639"/>
      <c r="UDK3" s="639"/>
      <c r="UDL3" s="639"/>
      <c r="UDM3" s="639"/>
      <c r="UDN3" s="639"/>
      <c r="UDO3" s="639"/>
      <c r="UDP3" s="639"/>
      <c r="UDQ3" s="639"/>
      <c r="UDR3" s="639"/>
      <c r="UDS3" s="639"/>
      <c r="UDT3" s="639"/>
      <c r="UDU3" s="639"/>
      <c r="UDV3" s="639"/>
      <c r="UDW3" s="639"/>
      <c r="UDX3" s="639"/>
      <c r="UDY3" s="639"/>
      <c r="UDZ3" s="639"/>
      <c r="UEA3" s="639"/>
      <c r="UEB3" s="639"/>
      <c r="UEC3" s="639"/>
      <c r="UED3" s="639"/>
      <c r="UEE3" s="639"/>
      <c r="UEF3" s="639"/>
      <c r="UEG3" s="639"/>
      <c r="UEH3" s="639"/>
      <c r="UEI3" s="639"/>
      <c r="UEJ3" s="639"/>
      <c r="UEK3" s="639"/>
      <c r="UEL3" s="639"/>
      <c r="UEM3" s="639"/>
      <c r="UEN3" s="639"/>
      <c r="UEO3" s="639"/>
      <c r="UEP3" s="639"/>
      <c r="UEQ3" s="639"/>
      <c r="UER3" s="639"/>
      <c r="UES3" s="639"/>
      <c r="UET3" s="639"/>
      <c r="UEU3" s="639"/>
      <c r="UEV3" s="639"/>
      <c r="UEW3" s="639"/>
      <c r="UEX3" s="639"/>
      <c r="UEY3" s="639"/>
      <c r="UEZ3" s="639"/>
      <c r="UFA3" s="639"/>
      <c r="UFB3" s="639"/>
      <c r="UFC3" s="639"/>
      <c r="UFD3" s="639"/>
      <c r="UFE3" s="639"/>
      <c r="UFF3" s="639"/>
      <c r="UFG3" s="639"/>
      <c r="UFH3" s="639"/>
      <c r="UFI3" s="639"/>
      <c r="UFJ3" s="639"/>
      <c r="UFK3" s="639"/>
      <c r="UFL3" s="639"/>
      <c r="UFM3" s="639"/>
      <c r="UFN3" s="639"/>
      <c r="UFO3" s="639"/>
      <c r="UFP3" s="639"/>
      <c r="UFQ3" s="639"/>
      <c r="UFR3" s="639"/>
      <c r="UFS3" s="639"/>
      <c r="UFT3" s="639"/>
      <c r="UFU3" s="639"/>
      <c r="UFV3" s="639"/>
      <c r="UFW3" s="639"/>
      <c r="UFX3" s="639"/>
      <c r="UFY3" s="639"/>
      <c r="UFZ3" s="639"/>
      <c r="UGA3" s="639"/>
      <c r="UGB3" s="639"/>
      <c r="UGC3" s="639"/>
      <c r="UGD3" s="639"/>
      <c r="UGE3" s="639"/>
      <c r="UGF3" s="639"/>
      <c r="UGG3" s="639"/>
      <c r="UGH3" s="639"/>
      <c r="UGI3" s="639"/>
      <c r="UGJ3" s="639"/>
      <c r="UGK3" s="639"/>
      <c r="UGL3" s="639"/>
      <c r="UGM3" s="639"/>
      <c r="UGN3" s="639"/>
      <c r="UGO3" s="639"/>
      <c r="UGP3" s="639"/>
      <c r="UGQ3" s="639"/>
      <c r="UGR3" s="639"/>
      <c r="UGS3" s="639"/>
      <c r="UGT3" s="639"/>
      <c r="UGU3" s="639"/>
      <c r="UGV3" s="639"/>
      <c r="UGW3" s="639"/>
      <c r="UGX3" s="639"/>
      <c r="UGY3" s="639"/>
      <c r="UGZ3" s="639"/>
      <c r="UHA3" s="639"/>
      <c r="UHB3" s="639"/>
      <c r="UHC3" s="639"/>
      <c r="UHD3" s="639"/>
      <c r="UHE3" s="639"/>
      <c r="UHF3" s="639"/>
      <c r="UHG3" s="639"/>
      <c r="UHH3" s="639"/>
      <c r="UHI3" s="639"/>
      <c r="UHJ3" s="639"/>
      <c r="UHK3" s="639"/>
      <c r="UHL3" s="639"/>
      <c r="UHM3" s="639"/>
      <c r="UHN3" s="639"/>
      <c r="UHO3" s="639"/>
      <c r="UHP3" s="639"/>
      <c r="UHQ3" s="639"/>
      <c r="UHR3" s="639"/>
      <c r="UHS3" s="639"/>
      <c r="UHT3" s="639"/>
      <c r="UHU3" s="639"/>
      <c r="UHV3" s="639"/>
      <c r="UHW3" s="639"/>
      <c r="UHX3" s="639"/>
      <c r="UHY3" s="639"/>
      <c r="UHZ3" s="639"/>
      <c r="UIA3" s="639"/>
      <c r="UIB3" s="639"/>
      <c r="UIC3" s="639"/>
      <c r="UID3" s="639"/>
      <c r="UIE3" s="639"/>
      <c r="UIF3" s="639"/>
      <c r="UIG3" s="639"/>
      <c r="UIH3" s="639"/>
      <c r="UII3" s="639"/>
      <c r="UIJ3" s="639"/>
      <c r="UIK3" s="639"/>
      <c r="UIL3" s="639"/>
      <c r="UIM3" s="639"/>
      <c r="UIN3" s="639"/>
      <c r="UIO3" s="639"/>
      <c r="UIP3" s="639"/>
      <c r="UIQ3" s="639"/>
      <c r="UIR3" s="639"/>
      <c r="UIS3" s="639"/>
      <c r="UIT3" s="639"/>
      <c r="UIU3" s="639"/>
      <c r="UIV3" s="639"/>
      <c r="UIW3" s="639"/>
      <c r="UIX3" s="639"/>
      <c r="UIY3" s="639"/>
      <c r="UIZ3" s="639"/>
      <c r="UJA3" s="639"/>
      <c r="UJB3" s="639"/>
      <c r="UJC3" s="639"/>
      <c r="UJD3" s="639"/>
      <c r="UJE3" s="639"/>
      <c r="UJF3" s="639"/>
      <c r="UJG3" s="639"/>
      <c r="UJH3" s="639"/>
      <c r="UJI3" s="639"/>
      <c r="UJJ3" s="639"/>
      <c r="UJK3" s="639"/>
      <c r="UJL3" s="639"/>
      <c r="UJM3" s="639"/>
      <c r="UJN3" s="639"/>
      <c r="UJO3" s="639"/>
      <c r="UJP3" s="639"/>
      <c r="UJQ3" s="639"/>
      <c r="UJR3" s="639"/>
      <c r="UJS3" s="639"/>
      <c r="UJT3" s="639"/>
      <c r="UJU3" s="639"/>
      <c r="UJV3" s="639"/>
      <c r="UJW3" s="639"/>
      <c r="UJX3" s="639"/>
      <c r="UJY3" s="639"/>
      <c r="UJZ3" s="639"/>
      <c r="UKA3" s="639"/>
      <c r="UKB3" s="639"/>
      <c r="UKC3" s="639"/>
      <c r="UKD3" s="639"/>
      <c r="UKE3" s="639"/>
      <c r="UKF3" s="639"/>
      <c r="UKG3" s="639"/>
      <c r="UKH3" s="639"/>
      <c r="UKI3" s="639"/>
      <c r="UKJ3" s="639"/>
      <c r="UKK3" s="639"/>
      <c r="UKL3" s="639"/>
      <c r="UKM3" s="639"/>
      <c r="UKN3" s="639"/>
      <c r="UKO3" s="639"/>
      <c r="UKP3" s="639"/>
      <c r="UKQ3" s="639"/>
      <c r="UKR3" s="639"/>
      <c r="UKS3" s="639"/>
      <c r="UKT3" s="639"/>
      <c r="UKU3" s="639"/>
      <c r="UKV3" s="639"/>
      <c r="UKW3" s="639"/>
      <c r="UKX3" s="639"/>
      <c r="UKY3" s="639"/>
      <c r="UKZ3" s="639"/>
      <c r="ULA3" s="639"/>
      <c r="ULB3" s="639"/>
      <c r="ULC3" s="639"/>
      <c r="ULD3" s="639"/>
      <c r="ULE3" s="639"/>
      <c r="ULF3" s="639"/>
      <c r="ULG3" s="639"/>
      <c r="ULH3" s="639"/>
      <c r="ULI3" s="639"/>
      <c r="ULJ3" s="639"/>
      <c r="ULK3" s="639"/>
      <c r="ULL3" s="639"/>
      <c r="ULM3" s="639"/>
      <c r="ULN3" s="639"/>
      <c r="ULO3" s="639"/>
      <c r="ULP3" s="639"/>
      <c r="ULQ3" s="639"/>
      <c r="ULR3" s="639"/>
      <c r="ULS3" s="639"/>
      <c r="ULT3" s="639"/>
      <c r="ULU3" s="639"/>
      <c r="ULV3" s="639"/>
      <c r="ULW3" s="639"/>
      <c r="ULX3" s="639"/>
      <c r="ULY3" s="639"/>
      <c r="ULZ3" s="639"/>
      <c r="UMA3" s="639"/>
      <c r="UMB3" s="639"/>
      <c r="UMC3" s="639"/>
      <c r="UMD3" s="639"/>
      <c r="UME3" s="639"/>
      <c r="UMF3" s="639"/>
      <c r="UMG3" s="639"/>
      <c r="UMH3" s="639"/>
      <c r="UMI3" s="639"/>
      <c r="UMJ3" s="639"/>
      <c r="UMK3" s="639"/>
      <c r="UML3" s="639"/>
      <c r="UMM3" s="639"/>
      <c r="UMN3" s="639"/>
      <c r="UMO3" s="639"/>
      <c r="UMP3" s="639"/>
      <c r="UMQ3" s="639"/>
      <c r="UMR3" s="639"/>
      <c r="UMS3" s="639"/>
      <c r="UMT3" s="639"/>
      <c r="UMU3" s="639"/>
      <c r="UMV3" s="639"/>
      <c r="UMW3" s="639"/>
      <c r="UMX3" s="639"/>
      <c r="UMY3" s="639"/>
      <c r="UMZ3" s="639"/>
      <c r="UNA3" s="639"/>
      <c r="UNB3" s="639"/>
      <c r="UNC3" s="639"/>
      <c r="UND3" s="639"/>
      <c r="UNE3" s="639"/>
      <c r="UNF3" s="639"/>
      <c r="UNG3" s="639"/>
      <c r="UNH3" s="639"/>
      <c r="UNI3" s="639"/>
      <c r="UNJ3" s="639"/>
      <c r="UNK3" s="639"/>
      <c r="UNL3" s="639"/>
      <c r="UNM3" s="639"/>
      <c r="UNN3" s="639"/>
      <c r="UNO3" s="639"/>
      <c r="UNP3" s="639"/>
      <c r="UNQ3" s="639"/>
      <c r="UNR3" s="639"/>
      <c r="UNS3" s="639"/>
      <c r="UNT3" s="639"/>
      <c r="UNU3" s="639"/>
      <c r="UNV3" s="639"/>
      <c r="UNW3" s="639"/>
      <c r="UNX3" s="639"/>
      <c r="UNY3" s="639"/>
      <c r="UNZ3" s="639"/>
      <c r="UOA3" s="639"/>
      <c r="UOB3" s="639"/>
      <c r="UOC3" s="639"/>
      <c r="UOD3" s="639"/>
      <c r="UOE3" s="639"/>
      <c r="UOF3" s="639"/>
      <c r="UOG3" s="639"/>
      <c r="UOH3" s="639"/>
      <c r="UOI3" s="639"/>
      <c r="UOJ3" s="639"/>
      <c r="UOK3" s="639"/>
      <c r="UOL3" s="639"/>
      <c r="UOM3" s="639"/>
      <c r="UON3" s="639"/>
      <c r="UOO3" s="639"/>
      <c r="UOP3" s="639"/>
      <c r="UOQ3" s="639"/>
      <c r="UOR3" s="639"/>
      <c r="UOS3" s="639"/>
      <c r="UOT3" s="639"/>
      <c r="UOU3" s="639"/>
      <c r="UOV3" s="639"/>
      <c r="UOW3" s="639"/>
      <c r="UOX3" s="639"/>
      <c r="UOY3" s="639"/>
      <c r="UOZ3" s="639"/>
      <c r="UPA3" s="639"/>
      <c r="UPB3" s="639"/>
      <c r="UPC3" s="639"/>
      <c r="UPD3" s="639"/>
      <c r="UPE3" s="639"/>
      <c r="UPF3" s="639"/>
      <c r="UPG3" s="639"/>
      <c r="UPH3" s="639"/>
      <c r="UPI3" s="639"/>
      <c r="UPJ3" s="639"/>
      <c r="UPK3" s="639"/>
      <c r="UPL3" s="639"/>
      <c r="UPM3" s="639"/>
      <c r="UPN3" s="639"/>
      <c r="UPO3" s="639"/>
      <c r="UPP3" s="639"/>
      <c r="UPQ3" s="639"/>
      <c r="UPR3" s="639"/>
      <c r="UPS3" s="639"/>
      <c r="UPT3" s="639"/>
      <c r="UPU3" s="639"/>
      <c r="UPV3" s="639"/>
      <c r="UPW3" s="639"/>
      <c r="UPX3" s="639"/>
      <c r="UPY3" s="639"/>
      <c r="UPZ3" s="639"/>
      <c r="UQA3" s="639"/>
      <c r="UQB3" s="639"/>
      <c r="UQC3" s="639"/>
      <c r="UQD3" s="639"/>
      <c r="UQE3" s="639"/>
      <c r="UQF3" s="639"/>
      <c r="UQG3" s="639"/>
      <c r="UQH3" s="639"/>
      <c r="UQI3" s="639"/>
      <c r="UQJ3" s="639"/>
      <c r="UQK3" s="639"/>
      <c r="UQL3" s="639"/>
      <c r="UQM3" s="639"/>
      <c r="UQN3" s="639"/>
      <c r="UQO3" s="639"/>
      <c r="UQP3" s="639"/>
      <c r="UQQ3" s="639"/>
      <c r="UQR3" s="639"/>
      <c r="UQS3" s="639"/>
      <c r="UQT3" s="639"/>
      <c r="UQU3" s="639"/>
      <c r="UQV3" s="639"/>
      <c r="UQW3" s="639"/>
      <c r="UQX3" s="639"/>
      <c r="UQY3" s="639"/>
      <c r="UQZ3" s="639"/>
      <c r="URA3" s="639"/>
      <c r="URB3" s="639"/>
      <c r="URC3" s="639"/>
      <c r="URD3" s="639"/>
      <c r="URE3" s="639"/>
      <c r="URF3" s="639"/>
      <c r="URG3" s="639"/>
      <c r="URH3" s="639"/>
      <c r="URI3" s="639"/>
      <c r="URJ3" s="639"/>
      <c r="URK3" s="639"/>
      <c r="URL3" s="639"/>
      <c r="URM3" s="639"/>
      <c r="URN3" s="639"/>
      <c r="URO3" s="639"/>
      <c r="URP3" s="639"/>
      <c r="URQ3" s="639"/>
      <c r="URR3" s="639"/>
      <c r="URS3" s="639"/>
      <c r="URT3" s="639"/>
      <c r="URU3" s="639"/>
      <c r="URV3" s="639"/>
      <c r="URW3" s="639"/>
      <c r="URX3" s="639"/>
      <c r="URY3" s="639"/>
      <c r="URZ3" s="639"/>
      <c r="USA3" s="639"/>
      <c r="USB3" s="639"/>
      <c r="USC3" s="639"/>
      <c r="USD3" s="639"/>
      <c r="USE3" s="639"/>
      <c r="USF3" s="639"/>
      <c r="USG3" s="639"/>
      <c r="USH3" s="639"/>
      <c r="USI3" s="639"/>
      <c r="USJ3" s="639"/>
      <c r="USK3" s="639"/>
      <c r="USL3" s="639"/>
      <c r="USM3" s="639"/>
      <c r="USN3" s="639"/>
      <c r="USO3" s="639"/>
      <c r="USP3" s="639"/>
      <c r="USQ3" s="639"/>
      <c r="USR3" s="639"/>
      <c r="USS3" s="639"/>
      <c r="UST3" s="639"/>
      <c r="USU3" s="639"/>
      <c r="USV3" s="639"/>
      <c r="USW3" s="639"/>
      <c r="USX3" s="639"/>
      <c r="USY3" s="639"/>
      <c r="USZ3" s="639"/>
      <c r="UTA3" s="639"/>
      <c r="UTB3" s="639"/>
      <c r="UTC3" s="639"/>
      <c r="UTD3" s="639"/>
      <c r="UTE3" s="639"/>
      <c r="UTF3" s="639"/>
      <c r="UTG3" s="639"/>
      <c r="UTH3" s="639"/>
      <c r="UTI3" s="639"/>
      <c r="UTJ3" s="639"/>
      <c r="UTK3" s="639"/>
      <c r="UTL3" s="639"/>
      <c r="UTM3" s="639"/>
      <c r="UTN3" s="639"/>
      <c r="UTO3" s="639"/>
      <c r="UTP3" s="639"/>
      <c r="UTQ3" s="639"/>
      <c r="UTR3" s="639"/>
      <c r="UTS3" s="639"/>
      <c r="UTT3" s="639"/>
      <c r="UTU3" s="639"/>
      <c r="UTV3" s="639"/>
      <c r="UTW3" s="639"/>
      <c r="UTX3" s="639"/>
      <c r="UTY3" s="639"/>
      <c r="UTZ3" s="639"/>
      <c r="UUA3" s="639"/>
      <c r="UUB3" s="639"/>
      <c r="UUC3" s="639"/>
      <c r="UUD3" s="639"/>
      <c r="UUE3" s="639"/>
      <c r="UUF3" s="639"/>
      <c r="UUG3" s="639"/>
      <c r="UUH3" s="639"/>
      <c r="UUI3" s="639"/>
      <c r="UUJ3" s="639"/>
      <c r="UUK3" s="639"/>
      <c r="UUL3" s="639"/>
      <c r="UUM3" s="639"/>
      <c r="UUN3" s="639"/>
      <c r="UUO3" s="639"/>
      <c r="UUP3" s="639"/>
      <c r="UUQ3" s="639"/>
      <c r="UUR3" s="639"/>
      <c r="UUS3" s="639"/>
      <c r="UUT3" s="639"/>
      <c r="UUU3" s="639"/>
      <c r="UUV3" s="639"/>
      <c r="UUW3" s="639"/>
      <c r="UUX3" s="639"/>
      <c r="UUY3" s="639"/>
      <c r="UUZ3" s="639"/>
      <c r="UVA3" s="639"/>
      <c r="UVB3" s="639"/>
      <c r="UVC3" s="639"/>
      <c r="UVD3" s="639"/>
      <c r="UVE3" s="639"/>
      <c r="UVF3" s="639"/>
      <c r="UVG3" s="639"/>
      <c r="UVH3" s="639"/>
      <c r="UVI3" s="639"/>
      <c r="UVJ3" s="639"/>
      <c r="UVK3" s="639"/>
      <c r="UVL3" s="639"/>
      <c r="UVM3" s="639"/>
      <c r="UVN3" s="639"/>
      <c r="UVO3" s="639"/>
      <c r="UVP3" s="639"/>
      <c r="UVQ3" s="639"/>
      <c r="UVR3" s="639"/>
      <c r="UVS3" s="639"/>
      <c r="UVT3" s="639"/>
      <c r="UVU3" s="639"/>
      <c r="UVV3" s="639"/>
      <c r="UVW3" s="639"/>
      <c r="UVX3" s="639"/>
      <c r="UVY3" s="639"/>
      <c r="UVZ3" s="639"/>
      <c r="UWA3" s="639"/>
      <c r="UWB3" s="639"/>
      <c r="UWC3" s="639"/>
      <c r="UWD3" s="639"/>
      <c r="UWE3" s="639"/>
      <c r="UWF3" s="639"/>
      <c r="UWG3" s="639"/>
      <c r="UWH3" s="639"/>
      <c r="UWI3" s="639"/>
      <c r="UWJ3" s="639"/>
      <c r="UWK3" s="639"/>
      <c r="UWL3" s="639"/>
      <c r="UWM3" s="639"/>
      <c r="UWN3" s="639"/>
      <c r="UWO3" s="639"/>
      <c r="UWP3" s="639"/>
      <c r="UWQ3" s="639"/>
      <c r="UWR3" s="639"/>
      <c r="UWS3" s="639"/>
      <c r="UWT3" s="639"/>
      <c r="UWU3" s="639"/>
      <c r="UWV3" s="639"/>
      <c r="UWW3" s="639"/>
      <c r="UWX3" s="639"/>
      <c r="UWY3" s="639"/>
      <c r="UWZ3" s="639"/>
      <c r="UXA3" s="639"/>
      <c r="UXB3" s="639"/>
      <c r="UXC3" s="639"/>
      <c r="UXD3" s="639"/>
      <c r="UXE3" s="639"/>
      <c r="UXF3" s="639"/>
      <c r="UXG3" s="639"/>
      <c r="UXH3" s="639"/>
      <c r="UXI3" s="639"/>
      <c r="UXJ3" s="639"/>
      <c r="UXK3" s="639"/>
      <c r="UXL3" s="639"/>
      <c r="UXM3" s="639"/>
      <c r="UXN3" s="639"/>
      <c r="UXO3" s="639"/>
      <c r="UXP3" s="639"/>
      <c r="UXQ3" s="639"/>
      <c r="UXR3" s="639"/>
      <c r="UXS3" s="639"/>
      <c r="UXT3" s="639"/>
      <c r="UXU3" s="639"/>
      <c r="UXV3" s="639"/>
      <c r="UXW3" s="639"/>
      <c r="UXX3" s="639"/>
      <c r="UXY3" s="639"/>
      <c r="UXZ3" s="639"/>
      <c r="UYA3" s="639"/>
      <c r="UYB3" s="639"/>
      <c r="UYC3" s="639"/>
      <c r="UYD3" s="639"/>
      <c r="UYE3" s="639"/>
      <c r="UYF3" s="639"/>
      <c r="UYG3" s="639"/>
      <c r="UYH3" s="639"/>
      <c r="UYI3" s="639"/>
      <c r="UYJ3" s="639"/>
      <c r="UYK3" s="639"/>
      <c r="UYL3" s="639"/>
      <c r="UYM3" s="639"/>
      <c r="UYN3" s="639"/>
      <c r="UYO3" s="639"/>
      <c r="UYP3" s="639"/>
      <c r="UYQ3" s="639"/>
      <c r="UYR3" s="639"/>
      <c r="UYS3" s="639"/>
      <c r="UYT3" s="639"/>
      <c r="UYU3" s="639"/>
      <c r="UYV3" s="639"/>
      <c r="UYW3" s="639"/>
      <c r="UYX3" s="639"/>
      <c r="UYY3" s="639"/>
      <c r="UYZ3" s="639"/>
      <c r="UZA3" s="639"/>
      <c r="UZB3" s="639"/>
      <c r="UZC3" s="639"/>
      <c r="UZD3" s="639"/>
      <c r="UZE3" s="639"/>
      <c r="UZF3" s="639"/>
      <c r="UZG3" s="639"/>
      <c r="UZH3" s="639"/>
      <c r="UZI3" s="639"/>
      <c r="UZJ3" s="639"/>
      <c r="UZK3" s="639"/>
      <c r="UZL3" s="639"/>
      <c r="UZM3" s="639"/>
      <c r="UZN3" s="639"/>
      <c r="UZO3" s="639"/>
      <c r="UZP3" s="639"/>
      <c r="UZQ3" s="639"/>
      <c r="UZR3" s="639"/>
      <c r="UZS3" s="639"/>
      <c r="UZT3" s="639"/>
      <c r="UZU3" s="639"/>
      <c r="UZV3" s="639"/>
      <c r="UZW3" s="639"/>
      <c r="UZX3" s="639"/>
      <c r="UZY3" s="639"/>
      <c r="UZZ3" s="639"/>
      <c r="VAA3" s="639"/>
      <c r="VAB3" s="639"/>
      <c r="VAC3" s="639"/>
      <c r="VAD3" s="639"/>
      <c r="VAE3" s="639"/>
      <c r="VAF3" s="639"/>
      <c r="VAG3" s="639"/>
      <c r="VAH3" s="639"/>
      <c r="VAI3" s="639"/>
      <c r="VAJ3" s="639"/>
      <c r="VAK3" s="639"/>
      <c r="VAL3" s="639"/>
      <c r="VAM3" s="639"/>
      <c r="VAN3" s="639"/>
      <c r="VAO3" s="639"/>
      <c r="VAP3" s="639"/>
      <c r="VAQ3" s="639"/>
      <c r="VAR3" s="639"/>
      <c r="VAS3" s="639"/>
      <c r="VAT3" s="639"/>
      <c r="VAU3" s="639"/>
      <c r="VAV3" s="639"/>
      <c r="VAW3" s="639"/>
      <c r="VAX3" s="639"/>
      <c r="VAY3" s="639"/>
      <c r="VAZ3" s="639"/>
      <c r="VBA3" s="639"/>
      <c r="VBB3" s="639"/>
      <c r="VBC3" s="639"/>
      <c r="VBD3" s="639"/>
      <c r="VBE3" s="639"/>
      <c r="VBF3" s="639"/>
      <c r="VBG3" s="639"/>
      <c r="VBH3" s="639"/>
      <c r="VBI3" s="639"/>
      <c r="VBJ3" s="639"/>
      <c r="VBK3" s="639"/>
      <c r="VBL3" s="639"/>
      <c r="VBM3" s="639"/>
      <c r="VBN3" s="639"/>
      <c r="VBO3" s="639"/>
      <c r="VBP3" s="639"/>
      <c r="VBQ3" s="639"/>
      <c r="VBR3" s="639"/>
      <c r="VBS3" s="639"/>
      <c r="VBT3" s="639"/>
      <c r="VBU3" s="639"/>
      <c r="VBV3" s="639"/>
      <c r="VBW3" s="639"/>
      <c r="VBX3" s="639"/>
      <c r="VBY3" s="639"/>
      <c r="VBZ3" s="639"/>
      <c r="VCA3" s="639"/>
      <c r="VCB3" s="639"/>
      <c r="VCC3" s="639"/>
      <c r="VCD3" s="639"/>
      <c r="VCE3" s="639"/>
      <c r="VCF3" s="639"/>
      <c r="VCG3" s="639"/>
      <c r="VCH3" s="639"/>
      <c r="VCI3" s="639"/>
      <c r="VCJ3" s="639"/>
      <c r="VCK3" s="639"/>
      <c r="VCL3" s="639"/>
      <c r="VCM3" s="639"/>
      <c r="VCN3" s="639"/>
      <c r="VCO3" s="639"/>
      <c r="VCP3" s="639"/>
      <c r="VCQ3" s="639"/>
      <c r="VCR3" s="639"/>
      <c r="VCS3" s="639"/>
      <c r="VCT3" s="639"/>
      <c r="VCU3" s="639"/>
      <c r="VCV3" s="639"/>
      <c r="VCW3" s="639"/>
      <c r="VCX3" s="639"/>
      <c r="VCY3" s="639"/>
      <c r="VCZ3" s="639"/>
      <c r="VDA3" s="639"/>
      <c r="VDB3" s="639"/>
      <c r="VDC3" s="639"/>
      <c r="VDD3" s="639"/>
      <c r="VDE3" s="639"/>
      <c r="VDF3" s="639"/>
      <c r="VDG3" s="639"/>
      <c r="VDH3" s="639"/>
      <c r="VDI3" s="639"/>
      <c r="VDJ3" s="639"/>
      <c r="VDK3" s="639"/>
      <c r="VDL3" s="639"/>
      <c r="VDM3" s="639"/>
      <c r="VDN3" s="639"/>
      <c r="VDO3" s="639"/>
      <c r="VDP3" s="639"/>
      <c r="VDQ3" s="639"/>
      <c r="VDR3" s="639"/>
      <c r="VDS3" s="639"/>
      <c r="VDT3" s="639"/>
      <c r="VDU3" s="639"/>
      <c r="VDV3" s="639"/>
      <c r="VDW3" s="639"/>
      <c r="VDX3" s="639"/>
      <c r="VDY3" s="639"/>
      <c r="VDZ3" s="639"/>
      <c r="VEA3" s="639"/>
      <c r="VEB3" s="639"/>
      <c r="VEC3" s="639"/>
      <c r="VED3" s="639"/>
      <c r="VEE3" s="639"/>
      <c r="VEF3" s="639"/>
      <c r="VEG3" s="639"/>
      <c r="VEH3" s="639"/>
      <c r="VEI3" s="639"/>
      <c r="VEJ3" s="639"/>
      <c r="VEK3" s="639"/>
      <c r="VEL3" s="639"/>
      <c r="VEM3" s="639"/>
      <c r="VEN3" s="639"/>
      <c r="VEO3" s="639"/>
      <c r="VEP3" s="639"/>
      <c r="VEQ3" s="639"/>
      <c r="VER3" s="639"/>
      <c r="VES3" s="639"/>
      <c r="VET3" s="639"/>
      <c r="VEU3" s="639"/>
      <c r="VEV3" s="639"/>
      <c r="VEW3" s="639"/>
      <c r="VEX3" s="639"/>
      <c r="VEY3" s="639"/>
      <c r="VEZ3" s="639"/>
      <c r="VFA3" s="639"/>
      <c r="VFB3" s="639"/>
      <c r="VFC3" s="639"/>
      <c r="VFD3" s="639"/>
      <c r="VFE3" s="639"/>
      <c r="VFF3" s="639"/>
      <c r="VFG3" s="639"/>
      <c r="VFH3" s="639"/>
      <c r="VFI3" s="639"/>
      <c r="VFJ3" s="639"/>
      <c r="VFK3" s="639"/>
      <c r="VFL3" s="639"/>
      <c r="VFM3" s="639"/>
      <c r="VFN3" s="639"/>
      <c r="VFO3" s="639"/>
      <c r="VFP3" s="639"/>
      <c r="VFQ3" s="639"/>
      <c r="VFR3" s="639"/>
      <c r="VFS3" s="639"/>
      <c r="VFT3" s="639"/>
      <c r="VFU3" s="639"/>
      <c r="VFV3" s="639"/>
      <c r="VFW3" s="639"/>
      <c r="VFX3" s="639"/>
      <c r="VFY3" s="639"/>
      <c r="VFZ3" s="639"/>
      <c r="VGA3" s="639"/>
      <c r="VGB3" s="639"/>
      <c r="VGC3" s="639"/>
      <c r="VGD3" s="639"/>
      <c r="VGE3" s="639"/>
      <c r="VGF3" s="639"/>
      <c r="VGG3" s="639"/>
      <c r="VGH3" s="639"/>
      <c r="VGI3" s="639"/>
      <c r="VGJ3" s="639"/>
      <c r="VGK3" s="639"/>
      <c r="VGL3" s="639"/>
      <c r="VGM3" s="639"/>
      <c r="VGN3" s="639"/>
      <c r="VGO3" s="639"/>
      <c r="VGP3" s="639"/>
      <c r="VGQ3" s="639"/>
      <c r="VGR3" s="639"/>
      <c r="VGS3" s="639"/>
      <c r="VGT3" s="639"/>
      <c r="VGU3" s="639"/>
      <c r="VGV3" s="639"/>
      <c r="VGW3" s="639"/>
      <c r="VGX3" s="639"/>
      <c r="VGY3" s="639"/>
      <c r="VGZ3" s="639"/>
      <c r="VHA3" s="639"/>
      <c r="VHB3" s="639"/>
      <c r="VHC3" s="639"/>
      <c r="VHD3" s="639"/>
      <c r="VHE3" s="639"/>
      <c r="VHF3" s="639"/>
      <c r="VHG3" s="639"/>
      <c r="VHH3" s="639"/>
      <c r="VHI3" s="639"/>
      <c r="VHJ3" s="639"/>
      <c r="VHK3" s="639"/>
      <c r="VHL3" s="639"/>
      <c r="VHM3" s="639"/>
      <c r="VHN3" s="639"/>
      <c r="VHO3" s="639"/>
      <c r="VHP3" s="639"/>
      <c r="VHQ3" s="639"/>
      <c r="VHR3" s="639"/>
      <c r="VHS3" s="639"/>
      <c r="VHT3" s="639"/>
      <c r="VHU3" s="639"/>
      <c r="VHV3" s="639"/>
      <c r="VHW3" s="639"/>
      <c r="VHX3" s="639"/>
      <c r="VHY3" s="639"/>
      <c r="VHZ3" s="639"/>
      <c r="VIA3" s="639"/>
      <c r="VIB3" s="639"/>
      <c r="VIC3" s="639"/>
      <c r="VID3" s="639"/>
      <c r="VIE3" s="639"/>
      <c r="VIF3" s="639"/>
      <c r="VIG3" s="639"/>
      <c r="VIH3" s="639"/>
      <c r="VII3" s="639"/>
      <c r="VIJ3" s="639"/>
      <c r="VIK3" s="639"/>
      <c r="VIL3" s="639"/>
      <c r="VIM3" s="639"/>
      <c r="VIN3" s="639"/>
      <c r="VIO3" s="639"/>
      <c r="VIP3" s="639"/>
      <c r="VIQ3" s="639"/>
      <c r="VIR3" s="639"/>
      <c r="VIS3" s="639"/>
      <c r="VIT3" s="639"/>
      <c r="VIU3" s="639"/>
      <c r="VIV3" s="639"/>
      <c r="VIW3" s="639"/>
      <c r="VIX3" s="639"/>
      <c r="VIY3" s="639"/>
      <c r="VIZ3" s="639"/>
      <c r="VJA3" s="639"/>
      <c r="VJB3" s="639"/>
      <c r="VJC3" s="639"/>
      <c r="VJD3" s="639"/>
      <c r="VJE3" s="639"/>
      <c r="VJF3" s="639"/>
      <c r="VJG3" s="639"/>
      <c r="VJH3" s="639"/>
      <c r="VJI3" s="639"/>
      <c r="VJJ3" s="639"/>
      <c r="VJK3" s="639"/>
      <c r="VJL3" s="639"/>
      <c r="VJM3" s="639"/>
      <c r="VJN3" s="639"/>
      <c r="VJO3" s="639"/>
      <c r="VJP3" s="639"/>
      <c r="VJQ3" s="639"/>
      <c r="VJR3" s="639"/>
      <c r="VJS3" s="639"/>
      <c r="VJT3" s="639"/>
      <c r="VJU3" s="639"/>
      <c r="VJV3" s="639"/>
      <c r="VJW3" s="639"/>
      <c r="VJX3" s="639"/>
      <c r="VJY3" s="639"/>
      <c r="VJZ3" s="639"/>
      <c r="VKA3" s="639"/>
      <c r="VKB3" s="639"/>
      <c r="VKC3" s="639"/>
      <c r="VKD3" s="639"/>
      <c r="VKE3" s="639"/>
      <c r="VKF3" s="639"/>
      <c r="VKG3" s="639"/>
      <c r="VKH3" s="639"/>
      <c r="VKI3" s="639"/>
      <c r="VKJ3" s="639"/>
      <c r="VKK3" s="639"/>
      <c r="VKL3" s="639"/>
      <c r="VKM3" s="639"/>
      <c r="VKN3" s="639"/>
      <c r="VKO3" s="639"/>
      <c r="VKP3" s="639"/>
      <c r="VKQ3" s="639"/>
      <c r="VKR3" s="639"/>
      <c r="VKS3" s="639"/>
      <c r="VKT3" s="639"/>
      <c r="VKU3" s="639"/>
      <c r="VKV3" s="639"/>
      <c r="VKW3" s="639"/>
      <c r="VKX3" s="639"/>
      <c r="VKY3" s="639"/>
      <c r="VKZ3" s="639"/>
      <c r="VLA3" s="639"/>
      <c r="VLB3" s="639"/>
      <c r="VLC3" s="639"/>
      <c r="VLD3" s="639"/>
      <c r="VLE3" s="639"/>
      <c r="VLF3" s="639"/>
      <c r="VLG3" s="639"/>
      <c r="VLH3" s="639"/>
      <c r="VLI3" s="639"/>
      <c r="VLJ3" s="639"/>
      <c r="VLK3" s="639"/>
      <c r="VLL3" s="639"/>
      <c r="VLM3" s="639"/>
      <c r="VLN3" s="639"/>
      <c r="VLO3" s="639"/>
      <c r="VLP3" s="639"/>
      <c r="VLQ3" s="639"/>
      <c r="VLR3" s="639"/>
      <c r="VLS3" s="639"/>
      <c r="VLT3" s="639"/>
      <c r="VLU3" s="639"/>
      <c r="VLV3" s="639"/>
      <c r="VLW3" s="639"/>
      <c r="VLX3" s="639"/>
      <c r="VLY3" s="639"/>
      <c r="VLZ3" s="639"/>
      <c r="VMA3" s="639"/>
      <c r="VMB3" s="639"/>
      <c r="VMC3" s="639"/>
      <c r="VMD3" s="639"/>
      <c r="VME3" s="639"/>
      <c r="VMF3" s="639"/>
      <c r="VMG3" s="639"/>
      <c r="VMH3" s="639"/>
      <c r="VMI3" s="639"/>
      <c r="VMJ3" s="639"/>
      <c r="VMK3" s="639"/>
      <c r="VML3" s="639"/>
      <c r="VMM3" s="639"/>
      <c r="VMN3" s="639"/>
      <c r="VMO3" s="639"/>
      <c r="VMP3" s="639"/>
      <c r="VMQ3" s="639"/>
      <c r="VMR3" s="639"/>
      <c r="VMS3" s="639"/>
      <c r="VMT3" s="639"/>
      <c r="VMU3" s="639"/>
      <c r="VMV3" s="639"/>
      <c r="VMW3" s="639"/>
      <c r="VMX3" s="639"/>
      <c r="VMY3" s="639"/>
      <c r="VMZ3" s="639"/>
      <c r="VNA3" s="639"/>
      <c r="VNB3" s="639"/>
      <c r="VNC3" s="639"/>
      <c r="VND3" s="639"/>
      <c r="VNE3" s="639"/>
      <c r="VNF3" s="639"/>
      <c r="VNG3" s="639"/>
      <c r="VNH3" s="639"/>
      <c r="VNI3" s="639"/>
      <c r="VNJ3" s="639"/>
      <c r="VNK3" s="639"/>
      <c r="VNL3" s="639"/>
      <c r="VNM3" s="639"/>
      <c r="VNN3" s="639"/>
      <c r="VNO3" s="639"/>
      <c r="VNP3" s="639"/>
      <c r="VNQ3" s="639"/>
      <c r="VNR3" s="639"/>
      <c r="VNS3" s="639"/>
      <c r="VNT3" s="639"/>
      <c r="VNU3" s="639"/>
      <c r="VNV3" s="639"/>
      <c r="VNW3" s="639"/>
      <c r="VNX3" s="639"/>
      <c r="VNY3" s="639"/>
      <c r="VNZ3" s="639"/>
      <c r="VOA3" s="639"/>
      <c r="VOB3" s="639"/>
      <c r="VOC3" s="639"/>
      <c r="VOD3" s="639"/>
      <c r="VOE3" s="639"/>
      <c r="VOF3" s="639"/>
      <c r="VOG3" s="639"/>
      <c r="VOH3" s="639"/>
      <c r="VOI3" s="639"/>
      <c r="VOJ3" s="639"/>
      <c r="VOK3" s="639"/>
      <c r="VOL3" s="639"/>
      <c r="VOM3" s="639"/>
      <c r="VON3" s="639"/>
      <c r="VOO3" s="639"/>
      <c r="VOP3" s="639"/>
      <c r="VOQ3" s="639"/>
      <c r="VOR3" s="639"/>
      <c r="VOS3" s="639"/>
      <c r="VOT3" s="639"/>
      <c r="VOU3" s="639"/>
      <c r="VOV3" s="639"/>
      <c r="VOW3" s="639"/>
      <c r="VOX3" s="639"/>
      <c r="VOY3" s="639"/>
      <c r="VOZ3" s="639"/>
      <c r="VPA3" s="639"/>
      <c r="VPB3" s="639"/>
      <c r="VPC3" s="639"/>
      <c r="VPD3" s="639"/>
      <c r="VPE3" s="639"/>
      <c r="VPF3" s="639"/>
      <c r="VPG3" s="639"/>
      <c r="VPH3" s="639"/>
      <c r="VPI3" s="639"/>
      <c r="VPJ3" s="639"/>
      <c r="VPK3" s="639"/>
      <c r="VPL3" s="639"/>
      <c r="VPM3" s="639"/>
      <c r="VPN3" s="639"/>
      <c r="VPO3" s="639"/>
      <c r="VPP3" s="639"/>
      <c r="VPQ3" s="639"/>
      <c r="VPR3" s="639"/>
      <c r="VPS3" s="639"/>
      <c r="VPT3" s="639"/>
      <c r="VPU3" s="639"/>
      <c r="VPV3" s="639"/>
      <c r="VPW3" s="639"/>
      <c r="VPX3" s="639"/>
      <c r="VPY3" s="639"/>
      <c r="VPZ3" s="639"/>
      <c r="VQA3" s="639"/>
      <c r="VQB3" s="639"/>
      <c r="VQC3" s="639"/>
      <c r="VQD3" s="639"/>
      <c r="VQE3" s="639"/>
      <c r="VQF3" s="639"/>
      <c r="VQG3" s="639"/>
      <c r="VQH3" s="639"/>
      <c r="VQI3" s="639"/>
      <c r="VQJ3" s="639"/>
      <c r="VQK3" s="639"/>
      <c r="VQL3" s="639"/>
      <c r="VQM3" s="639"/>
      <c r="VQN3" s="639"/>
      <c r="VQO3" s="639"/>
      <c r="VQP3" s="639"/>
      <c r="VQQ3" s="639"/>
      <c r="VQR3" s="639"/>
      <c r="VQS3" s="639"/>
      <c r="VQT3" s="639"/>
      <c r="VQU3" s="639"/>
      <c r="VQV3" s="639"/>
      <c r="VQW3" s="639"/>
      <c r="VQX3" s="639"/>
      <c r="VQY3" s="639"/>
      <c r="VQZ3" s="639"/>
      <c r="VRA3" s="639"/>
      <c r="VRB3" s="639"/>
      <c r="VRC3" s="639"/>
      <c r="VRD3" s="639"/>
      <c r="VRE3" s="639"/>
      <c r="VRF3" s="639"/>
      <c r="VRG3" s="639"/>
      <c r="VRH3" s="639"/>
      <c r="VRI3" s="639"/>
      <c r="VRJ3" s="639"/>
      <c r="VRK3" s="639"/>
      <c r="VRL3" s="639"/>
      <c r="VRM3" s="639"/>
      <c r="VRN3" s="639"/>
      <c r="VRO3" s="639"/>
      <c r="VRP3" s="639"/>
      <c r="VRQ3" s="639"/>
      <c r="VRR3" s="639"/>
      <c r="VRS3" s="639"/>
      <c r="VRT3" s="639"/>
      <c r="VRU3" s="639"/>
      <c r="VRV3" s="639"/>
      <c r="VRW3" s="639"/>
      <c r="VRX3" s="639"/>
      <c r="VRY3" s="639"/>
      <c r="VRZ3" s="639"/>
      <c r="VSA3" s="639"/>
      <c r="VSB3" s="639"/>
      <c r="VSC3" s="639"/>
      <c r="VSD3" s="639"/>
      <c r="VSE3" s="639"/>
      <c r="VSF3" s="639"/>
      <c r="VSG3" s="639"/>
      <c r="VSH3" s="639"/>
      <c r="VSI3" s="639"/>
      <c r="VSJ3" s="639"/>
      <c r="VSK3" s="639"/>
      <c r="VSL3" s="639"/>
      <c r="VSM3" s="639"/>
      <c r="VSN3" s="639"/>
      <c r="VSO3" s="639"/>
      <c r="VSP3" s="639"/>
      <c r="VSQ3" s="639"/>
      <c r="VSR3" s="639"/>
      <c r="VSS3" s="639"/>
      <c r="VST3" s="639"/>
      <c r="VSU3" s="639"/>
      <c r="VSV3" s="639"/>
      <c r="VSW3" s="639"/>
      <c r="VSX3" s="639"/>
      <c r="VSY3" s="639"/>
      <c r="VSZ3" s="639"/>
      <c r="VTA3" s="639"/>
      <c r="VTB3" s="639"/>
      <c r="VTC3" s="639"/>
      <c r="VTD3" s="639"/>
      <c r="VTE3" s="639"/>
      <c r="VTF3" s="639"/>
      <c r="VTG3" s="639"/>
      <c r="VTH3" s="639"/>
      <c r="VTI3" s="639"/>
      <c r="VTJ3" s="639"/>
      <c r="VTK3" s="639"/>
      <c r="VTL3" s="639"/>
      <c r="VTM3" s="639"/>
      <c r="VTN3" s="639"/>
      <c r="VTO3" s="639"/>
      <c r="VTP3" s="639"/>
      <c r="VTQ3" s="639"/>
      <c r="VTR3" s="639"/>
      <c r="VTS3" s="639"/>
      <c r="VTT3" s="639"/>
      <c r="VTU3" s="639"/>
      <c r="VTV3" s="639"/>
      <c r="VTW3" s="639"/>
      <c r="VTX3" s="639"/>
      <c r="VTY3" s="639"/>
      <c r="VTZ3" s="639"/>
      <c r="VUA3" s="639"/>
      <c r="VUB3" s="639"/>
      <c r="VUC3" s="639"/>
      <c r="VUD3" s="639"/>
      <c r="VUE3" s="639"/>
      <c r="VUF3" s="639"/>
      <c r="VUG3" s="639"/>
      <c r="VUH3" s="639"/>
      <c r="VUI3" s="639"/>
      <c r="VUJ3" s="639"/>
      <c r="VUK3" s="639"/>
      <c r="VUL3" s="639"/>
      <c r="VUM3" s="639"/>
      <c r="VUN3" s="639"/>
      <c r="VUO3" s="639"/>
      <c r="VUP3" s="639"/>
      <c r="VUQ3" s="639"/>
      <c r="VUR3" s="639"/>
      <c r="VUS3" s="639"/>
      <c r="VUT3" s="639"/>
      <c r="VUU3" s="639"/>
      <c r="VUV3" s="639"/>
      <c r="VUW3" s="639"/>
      <c r="VUX3" s="639"/>
      <c r="VUY3" s="639"/>
      <c r="VUZ3" s="639"/>
      <c r="VVA3" s="639"/>
      <c r="VVB3" s="639"/>
      <c r="VVC3" s="639"/>
      <c r="VVD3" s="639"/>
      <c r="VVE3" s="639"/>
      <c r="VVF3" s="639"/>
      <c r="VVG3" s="639"/>
      <c r="VVH3" s="639"/>
      <c r="VVI3" s="639"/>
      <c r="VVJ3" s="639"/>
      <c r="VVK3" s="639"/>
      <c r="VVL3" s="639"/>
      <c r="VVM3" s="639"/>
      <c r="VVN3" s="639"/>
      <c r="VVO3" s="639"/>
      <c r="VVP3" s="639"/>
      <c r="VVQ3" s="639"/>
      <c r="VVR3" s="639"/>
      <c r="VVS3" s="639"/>
      <c r="VVT3" s="639"/>
      <c r="VVU3" s="639"/>
      <c r="VVV3" s="639"/>
      <c r="VVW3" s="639"/>
      <c r="VVX3" s="639"/>
      <c r="VVY3" s="639"/>
      <c r="VVZ3" s="639"/>
      <c r="VWA3" s="639"/>
      <c r="VWB3" s="639"/>
      <c r="VWC3" s="639"/>
      <c r="VWD3" s="639"/>
      <c r="VWE3" s="639"/>
      <c r="VWF3" s="639"/>
      <c r="VWG3" s="639"/>
      <c r="VWH3" s="639"/>
      <c r="VWI3" s="639"/>
      <c r="VWJ3" s="639"/>
      <c r="VWK3" s="639"/>
      <c r="VWL3" s="639"/>
      <c r="VWM3" s="639"/>
      <c r="VWN3" s="639"/>
      <c r="VWO3" s="639"/>
      <c r="VWP3" s="639"/>
      <c r="VWQ3" s="639"/>
      <c r="VWR3" s="639"/>
      <c r="VWS3" s="639"/>
      <c r="VWT3" s="639"/>
      <c r="VWU3" s="639"/>
      <c r="VWV3" s="639"/>
      <c r="VWW3" s="639"/>
      <c r="VWX3" s="639"/>
      <c r="VWY3" s="639"/>
      <c r="VWZ3" s="639"/>
      <c r="VXA3" s="639"/>
      <c r="VXB3" s="639"/>
      <c r="VXC3" s="639"/>
      <c r="VXD3" s="639"/>
      <c r="VXE3" s="639"/>
      <c r="VXF3" s="639"/>
      <c r="VXG3" s="639"/>
      <c r="VXH3" s="639"/>
      <c r="VXI3" s="639"/>
      <c r="VXJ3" s="639"/>
      <c r="VXK3" s="639"/>
      <c r="VXL3" s="639"/>
      <c r="VXM3" s="639"/>
      <c r="VXN3" s="639"/>
      <c r="VXO3" s="639"/>
      <c r="VXP3" s="639"/>
      <c r="VXQ3" s="639"/>
      <c r="VXR3" s="639"/>
      <c r="VXS3" s="639"/>
      <c r="VXT3" s="639"/>
      <c r="VXU3" s="639"/>
      <c r="VXV3" s="639"/>
      <c r="VXW3" s="639"/>
      <c r="VXX3" s="639"/>
      <c r="VXY3" s="639"/>
      <c r="VXZ3" s="639"/>
      <c r="VYA3" s="639"/>
      <c r="VYB3" s="639"/>
      <c r="VYC3" s="639"/>
      <c r="VYD3" s="639"/>
      <c r="VYE3" s="639"/>
      <c r="VYF3" s="639"/>
      <c r="VYG3" s="639"/>
      <c r="VYH3" s="639"/>
      <c r="VYI3" s="639"/>
      <c r="VYJ3" s="639"/>
      <c r="VYK3" s="639"/>
      <c r="VYL3" s="639"/>
      <c r="VYM3" s="639"/>
      <c r="VYN3" s="639"/>
      <c r="VYO3" s="639"/>
      <c r="VYP3" s="639"/>
      <c r="VYQ3" s="639"/>
      <c r="VYR3" s="639"/>
      <c r="VYS3" s="639"/>
      <c r="VYT3" s="639"/>
      <c r="VYU3" s="639"/>
      <c r="VYV3" s="639"/>
      <c r="VYW3" s="639"/>
      <c r="VYX3" s="639"/>
      <c r="VYY3" s="639"/>
      <c r="VYZ3" s="639"/>
      <c r="VZA3" s="639"/>
      <c r="VZB3" s="639"/>
      <c r="VZC3" s="639"/>
      <c r="VZD3" s="639"/>
      <c r="VZE3" s="639"/>
      <c r="VZF3" s="639"/>
      <c r="VZG3" s="639"/>
      <c r="VZH3" s="639"/>
      <c r="VZI3" s="639"/>
      <c r="VZJ3" s="639"/>
      <c r="VZK3" s="639"/>
      <c r="VZL3" s="639"/>
      <c r="VZM3" s="639"/>
      <c r="VZN3" s="639"/>
      <c r="VZO3" s="639"/>
      <c r="VZP3" s="639"/>
      <c r="VZQ3" s="639"/>
      <c r="VZR3" s="639"/>
      <c r="VZS3" s="639"/>
      <c r="VZT3" s="639"/>
      <c r="VZU3" s="639"/>
      <c r="VZV3" s="639"/>
      <c r="VZW3" s="639"/>
      <c r="VZX3" s="639"/>
      <c r="VZY3" s="639"/>
      <c r="VZZ3" s="639"/>
      <c r="WAA3" s="639"/>
      <c r="WAB3" s="639"/>
      <c r="WAC3" s="639"/>
      <c r="WAD3" s="639"/>
      <c r="WAE3" s="639"/>
      <c r="WAF3" s="639"/>
      <c r="WAG3" s="639"/>
      <c r="WAH3" s="639"/>
      <c r="WAI3" s="639"/>
      <c r="WAJ3" s="639"/>
      <c r="WAK3" s="639"/>
      <c r="WAL3" s="639"/>
      <c r="WAM3" s="639"/>
      <c r="WAN3" s="639"/>
      <c r="WAO3" s="639"/>
      <c r="WAP3" s="639"/>
      <c r="WAQ3" s="639"/>
      <c r="WAR3" s="639"/>
      <c r="WAS3" s="639"/>
      <c r="WAT3" s="639"/>
      <c r="WAU3" s="639"/>
      <c r="WAV3" s="639"/>
      <c r="WAW3" s="639"/>
      <c r="WAX3" s="639"/>
      <c r="WAY3" s="639"/>
      <c r="WAZ3" s="639"/>
      <c r="WBA3" s="639"/>
      <c r="WBB3" s="639"/>
      <c r="WBC3" s="639"/>
      <c r="WBD3" s="639"/>
      <c r="WBE3" s="639"/>
      <c r="WBF3" s="639"/>
      <c r="WBG3" s="639"/>
      <c r="WBH3" s="639"/>
      <c r="WBI3" s="639"/>
      <c r="WBJ3" s="639"/>
      <c r="WBK3" s="639"/>
      <c r="WBL3" s="639"/>
      <c r="WBM3" s="639"/>
      <c r="WBN3" s="639"/>
      <c r="WBO3" s="639"/>
      <c r="WBP3" s="639"/>
      <c r="WBQ3" s="639"/>
      <c r="WBR3" s="639"/>
      <c r="WBS3" s="639"/>
      <c r="WBT3" s="639"/>
      <c r="WBU3" s="639"/>
      <c r="WBV3" s="639"/>
      <c r="WBW3" s="639"/>
      <c r="WBX3" s="639"/>
      <c r="WBY3" s="639"/>
      <c r="WBZ3" s="639"/>
      <c r="WCA3" s="639"/>
      <c r="WCB3" s="639"/>
      <c r="WCC3" s="639"/>
      <c r="WCD3" s="639"/>
      <c r="WCE3" s="639"/>
      <c r="WCF3" s="639"/>
      <c r="WCG3" s="639"/>
      <c r="WCH3" s="639"/>
      <c r="WCI3" s="639"/>
      <c r="WCJ3" s="639"/>
      <c r="WCK3" s="639"/>
      <c r="WCL3" s="639"/>
      <c r="WCM3" s="639"/>
      <c r="WCN3" s="639"/>
      <c r="WCO3" s="639"/>
      <c r="WCP3" s="639"/>
      <c r="WCQ3" s="639"/>
      <c r="WCR3" s="639"/>
      <c r="WCS3" s="639"/>
      <c r="WCT3" s="639"/>
      <c r="WCU3" s="639"/>
      <c r="WCV3" s="639"/>
      <c r="WCW3" s="639"/>
      <c r="WCX3" s="639"/>
      <c r="WCY3" s="639"/>
      <c r="WCZ3" s="639"/>
      <c r="WDA3" s="639"/>
      <c r="WDB3" s="639"/>
      <c r="WDC3" s="639"/>
      <c r="WDD3" s="639"/>
      <c r="WDE3" s="639"/>
      <c r="WDF3" s="639"/>
      <c r="WDG3" s="639"/>
      <c r="WDH3" s="639"/>
      <c r="WDI3" s="639"/>
      <c r="WDJ3" s="639"/>
      <c r="WDK3" s="639"/>
      <c r="WDL3" s="639"/>
      <c r="WDM3" s="639"/>
      <c r="WDN3" s="639"/>
      <c r="WDO3" s="639"/>
      <c r="WDP3" s="639"/>
      <c r="WDQ3" s="639"/>
      <c r="WDR3" s="639"/>
      <c r="WDS3" s="639"/>
      <c r="WDT3" s="639"/>
      <c r="WDU3" s="639"/>
      <c r="WDV3" s="639"/>
      <c r="WDW3" s="639"/>
      <c r="WDX3" s="639"/>
      <c r="WDY3" s="639"/>
      <c r="WDZ3" s="639"/>
      <c r="WEA3" s="639"/>
      <c r="WEB3" s="639"/>
      <c r="WEC3" s="639"/>
      <c r="WED3" s="639"/>
      <c r="WEE3" s="639"/>
      <c r="WEF3" s="639"/>
      <c r="WEG3" s="639"/>
      <c r="WEH3" s="639"/>
      <c r="WEI3" s="639"/>
      <c r="WEJ3" s="639"/>
      <c r="WEK3" s="639"/>
      <c r="WEL3" s="639"/>
      <c r="WEM3" s="639"/>
      <c r="WEN3" s="639"/>
      <c r="WEO3" s="639"/>
      <c r="WEP3" s="639"/>
      <c r="WEQ3" s="639"/>
      <c r="WER3" s="639"/>
      <c r="WES3" s="639"/>
      <c r="WET3" s="639"/>
      <c r="WEU3" s="639"/>
      <c r="WEV3" s="639"/>
      <c r="WEW3" s="639"/>
      <c r="WEX3" s="639"/>
      <c r="WEY3" s="639"/>
      <c r="WEZ3" s="639"/>
      <c r="WFA3" s="639"/>
      <c r="WFB3" s="639"/>
      <c r="WFC3" s="639"/>
      <c r="WFD3" s="639"/>
      <c r="WFE3" s="639"/>
      <c r="WFF3" s="639"/>
      <c r="WFG3" s="639"/>
      <c r="WFH3" s="639"/>
      <c r="WFI3" s="639"/>
      <c r="WFJ3" s="639"/>
      <c r="WFK3" s="639"/>
      <c r="WFL3" s="639"/>
      <c r="WFM3" s="639"/>
      <c r="WFN3" s="639"/>
      <c r="WFO3" s="639"/>
      <c r="WFP3" s="639"/>
      <c r="WFQ3" s="639"/>
      <c r="WFR3" s="639"/>
      <c r="WFS3" s="639"/>
      <c r="WFT3" s="639"/>
      <c r="WFU3" s="639"/>
      <c r="WFV3" s="639"/>
      <c r="WFW3" s="639"/>
      <c r="WFX3" s="639"/>
      <c r="WFY3" s="639"/>
      <c r="WFZ3" s="639"/>
      <c r="WGA3" s="639"/>
      <c r="WGB3" s="639"/>
      <c r="WGC3" s="639"/>
      <c r="WGD3" s="639"/>
      <c r="WGE3" s="639"/>
      <c r="WGF3" s="639"/>
      <c r="WGG3" s="639"/>
      <c r="WGH3" s="639"/>
      <c r="WGI3" s="639"/>
      <c r="WGJ3" s="639"/>
      <c r="WGK3" s="639"/>
      <c r="WGL3" s="639"/>
      <c r="WGM3" s="639"/>
      <c r="WGN3" s="639"/>
      <c r="WGO3" s="639"/>
      <c r="WGP3" s="639"/>
      <c r="WGQ3" s="639"/>
      <c r="WGR3" s="639"/>
      <c r="WGS3" s="639"/>
      <c r="WGT3" s="639"/>
      <c r="WGU3" s="639"/>
      <c r="WGV3" s="639"/>
      <c r="WGW3" s="639"/>
      <c r="WGX3" s="639"/>
      <c r="WGY3" s="639"/>
      <c r="WGZ3" s="639"/>
      <c r="WHA3" s="639"/>
      <c r="WHB3" s="639"/>
      <c r="WHC3" s="639"/>
      <c r="WHD3" s="639"/>
      <c r="WHE3" s="639"/>
      <c r="WHF3" s="639"/>
      <c r="WHG3" s="639"/>
      <c r="WHH3" s="639"/>
      <c r="WHI3" s="639"/>
      <c r="WHJ3" s="639"/>
      <c r="WHK3" s="639"/>
      <c r="WHL3" s="639"/>
      <c r="WHM3" s="639"/>
      <c r="WHN3" s="639"/>
      <c r="WHO3" s="639"/>
      <c r="WHP3" s="639"/>
      <c r="WHQ3" s="639"/>
      <c r="WHR3" s="639"/>
      <c r="WHS3" s="639"/>
      <c r="WHT3" s="639"/>
      <c r="WHU3" s="639"/>
      <c r="WHV3" s="639"/>
      <c r="WHW3" s="639"/>
      <c r="WHX3" s="639"/>
      <c r="WHY3" s="639"/>
      <c r="WHZ3" s="639"/>
      <c r="WIA3" s="639"/>
      <c r="WIB3" s="639"/>
      <c r="WIC3" s="639"/>
      <c r="WID3" s="639"/>
      <c r="WIE3" s="639"/>
      <c r="WIF3" s="639"/>
      <c r="WIG3" s="639"/>
      <c r="WIH3" s="639"/>
      <c r="WII3" s="639"/>
      <c r="WIJ3" s="639"/>
      <c r="WIK3" s="639"/>
      <c r="WIL3" s="639"/>
      <c r="WIM3" s="639"/>
      <c r="WIN3" s="639"/>
      <c r="WIO3" s="639"/>
      <c r="WIP3" s="639"/>
      <c r="WIQ3" s="639"/>
      <c r="WIR3" s="639"/>
      <c r="WIS3" s="639"/>
      <c r="WIT3" s="639"/>
      <c r="WIU3" s="639"/>
      <c r="WIV3" s="639"/>
      <c r="WIW3" s="639"/>
      <c r="WIX3" s="639"/>
      <c r="WIY3" s="639"/>
      <c r="WIZ3" s="639"/>
      <c r="WJA3" s="639"/>
      <c r="WJB3" s="639"/>
      <c r="WJC3" s="639"/>
      <c r="WJD3" s="639"/>
      <c r="WJE3" s="639"/>
      <c r="WJF3" s="639"/>
      <c r="WJG3" s="639"/>
      <c r="WJH3" s="639"/>
      <c r="WJI3" s="639"/>
      <c r="WJJ3" s="639"/>
      <c r="WJK3" s="639"/>
      <c r="WJL3" s="639"/>
      <c r="WJM3" s="639"/>
      <c r="WJN3" s="639"/>
      <c r="WJO3" s="639"/>
      <c r="WJP3" s="639"/>
      <c r="WJQ3" s="639"/>
      <c r="WJR3" s="639"/>
      <c r="WJS3" s="639"/>
      <c r="WJT3" s="639"/>
      <c r="WJU3" s="639"/>
      <c r="WJV3" s="639"/>
      <c r="WJW3" s="639"/>
      <c r="WJX3" s="639"/>
      <c r="WJY3" s="639"/>
      <c r="WJZ3" s="639"/>
      <c r="WKA3" s="639"/>
      <c r="WKB3" s="639"/>
      <c r="WKC3" s="639"/>
      <c r="WKD3" s="639"/>
      <c r="WKE3" s="639"/>
      <c r="WKF3" s="639"/>
      <c r="WKG3" s="639"/>
      <c r="WKH3" s="639"/>
      <c r="WKI3" s="639"/>
      <c r="WKJ3" s="639"/>
      <c r="WKK3" s="639"/>
      <c r="WKL3" s="639"/>
      <c r="WKM3" s="639"/>
      <c r="WKN3" s="639"/>
      <c r="WKO3" s="639"/>
      <c r="WKP3" s="639"/>
      <c r="WKQ3" s="639"/>
      <c r="WKR3" s="639"/>
      <c r="WKS3" s="639"/>
      <c r="WKT3" s="639"/>
      <c r="WKU3" s="639"/>
      <c r="WKV3" s="639"/>
      <c r="WKW3" s="639"/>
      <c r="WKX3" s="639"/>
      <c r="WKY3" s="639"/>
      <c r="WKZ3" s="639"/>
      <c r="WLA3" s="639"/>
      <c r="WLB3" s="639"/>
      <c r="WLC3" s="639"/>
      <c r="WLD3" s="639"/>
      <c r="WLE3" s="639"/>
      <c r="WLF3" s="639"/>
      <c r="WLG3" s="639"/>
      <c r="WLH3" s="639"/>
      <c r="WLI3" s="639"/>
      <c r="WLJ3" s="639"/>
      <c r="WLK3" s="639"/>
      <c r="WLL3" s="639"/>
      <c r="WLM3" s="639"/>
      <c r="WLN3" s="639"/>
      <c r="WLO3" s="639"/>
      <c r="WLP3" s="639"/>
      <c r="WLQ3" s="639"/>
      <c r="WLR3" s="639"/>
      <c r="WLS3" s="639"/>
      <c r="WLT3" s="639"/>
      <c r="WLU3" s="639"/>
      <c r="WLV3" s="639"/>
      <c r="WLW3" s="639"/>
      <c r="WLX3" s="639"/>
      <c r="WLY3" s="639"/>
      <c r="WLZ3" s="639"/>
      <c r="WMA3" s="639"/>
      <c r="WMB3" s="639"/>
      <c r="WMC3" s="639"/>
      <c r="WMD3" s="639"/>
      <c r="WME3" s="639"/>
      <c r="WMF3" s="639"/>
      <c r="WMG3" s="639"/>
      <c r="WMH3" s="639"/>
      <c r="WMI3" s="639"/>
      <c r="WMJ3" s="639"/>
      <c r="WMK3" s="639"/>
      <c r="WML3" s="639"/>
      <c r="WMM3" s="639"/>
      <c r="WMN3" s="639"/>
      <c r="WMO3" s="639"/>
      <c r="WMP3" s="639"/>
      <c r="WMQ3" s="639"/>
      <c r="WMR3" s="639"/>
      <c r="WMS3" s="639"/>
      <c r="WMT3" s="639"/>
      <c r="WMU3" s="639"/>
      <c r="WMV3" s="639"/>
      <c r="WMW3" s="639"/>
      <c r="WMX3" s="639"/>
      <c r="WMY3" s="639"/>
      <c r="WMZ3" s="639"/>
      <c r="WNA3" s="639"/>
      <c r="WNB3" s="639"/>
      <c r="WNC3" s="639"/>
      <c r="WND3" s="639"/>
      <c r="WNE3" s="639"/>
      <c r="WNF3" s="639"/>
      <c r="WNG3" s="639"/>
      <c r="WNH3" s="639"/>
      <c r="WNI3" s="639"/>
      <c r="WNJ3" s="639"/>
      <c r="WNK3" s="639"/>
      <c r="WNL3" s="639"/>
      <c r="WNM3" s="639"/>
      <c r="WNN3" s="639"/>
      <c r="WNO3" s="639"/>
      <c r="WNP3" s="639"/>
      <c r="WNQ3" s="639"/>
      <c r="WNR3" s="639"/>
      <c r="WNS3" s="639"/>
      <c r="WNT3" s="639"/>
      <c r="WNU3" s="639"/>
      <c r="WNV3" s="639"/>
      <c r="WNW3" s="639"/>
      <c r="WNX3" s="639"/>
      <c r="WNY3" s="639"/>
      <c r="WNZ3" s="639"/>
      <c r="WOA3" s="639"/>
      <c r="WOB3" s="639"/>
      <c r="WOC3" s="639"/>
      <c r="WOD3" s="639"/>
      <c r="WOE3" s="639"/>
      <c r="WOF3" s="639"/>
      <c r="WOG3" s="639"/>
      <c r="WOH3" s="639"/>
      <c r="WOI3" s="639"/>
      <c r="WOJ3" s="639"/>
      <c r="WOK3" s="639"/>
      <c r="WOL3" s="639"/>
      <c r="WOM3" s="639"/>
      <c r="WON3" s="639"/>
      <c r="WOO3" s="639"/>
      <c r="WOP3" s="639"/>
      <c r="WOQ3" s="639"/>
      <c r="WOR3" s="639"/>
      <c r="WOS3" s="639"/>
      <c r="WOT3" s="639"/>
      <c r="WOU3" s="639"/>
      <c r="WOV3" s="639"/>
      <c r="WOW3" s="639"/>
      <c r="WOX3" s="639"/>
      <c r="WOY3" s="639"/>
      <c r="WOZ3" s="639"/>
      <c r="WPA3" s="639"/>
      <c r="WPB3" s="639"/>
      <c r="WPC3" s="639"/>
      <c r="WPD3" s="639"/>
      <c r="WPE3" s="639"/>
      <c r="WPF3" s="639"/>
      <c r="WPG3" s="639"/>
      <c r="WPH3" s="639"/>
      <c r="WPI3" s="639"/>
      <c r="WPJ3" s="639"/>
      <c r="WPK3" s="639"/>
      <c r="WPL3" s="639"/>
      <c r="WPM3" s="639"/>
      <c r="WPN3" s="639"/>
      <c r="WPO3" s="639"/>
      <c r="WPP3" s="639"/>
      <c r="WPQ3" s="639"/>
      <c r="WPR3" s="639"/>
      <c r="WPS3" s="639"/>
      <c r="WPT3" s="639"/>
      <c r="WPU3" s="639"/>
      <c r="WPV3" s="639"/>
      <c r="WPW3" s="639"/>
      <c r="WPX3" s="639"/>
      <c r="WPY3" s="639"/>
      <c r="WPZ3" s="639"/>
      <c r="WQA3" s="639"/>
      <c r="WQB3" s="639"/>
      <c r="WQC3" s="639"/>
      <c r="WQD3" s="639"/>
      <c r="WQE3" s="639"/>
      <c r="WQF3" s="639"/>
      <c r="WQG3" s="639"/>
      <c r="WQH3" s="639"/>
      <c r="WQI3" s="639"/>
      <c r="WQJ3" s="639"/>
      <c r="WQK3" s="639"/>
      <c r="WQL3" s="639"/>
      <c r="WQM3" s="639"/>
      <c r="WQN3" s="639"/>
      <c r="WQO3" s="639"/>
      <c r="WQP3" s="639"/>
      <c r="WQQ3" s="639"/>
      <c r="WQR3" s="639"/>
      <c r="WQS3" s="639"/>
      <c r="WQT3" s="639"/>
      <c r="WQU3" s="639"/>
      <c r="WQV3" s="639"/>
      <c r="WQW3" s="639"/>
      <c r="WQX3" s="639"/>
      <c r="WQY3" s="639"/>
      <c r="WQZ3" s="639"/>
      <c r="WRA3" s="639"/>
      <c r="WRB3" s="639"/>
      <c r="WRC3" s="639"/>
      <c r="WRD3" s="639"/>
      <c r="WRE3" s="639"/>
      <c r="WRF3" s="639"/>
      <c r="WRG3" s="639"/>
      <c r="WRH3" s="639"/>
      <c r="WRI3" s="639"/>
      <c r="WRJ3" s="639"/>
      <c r="WRK3" s="639"/>
      <c r="WRL3" s="639"/>
      <c r="WRM3" s="639"/>
      <c r="WRN3" s="639"/>
      <c r="WRO3" s="639"/>
      <c r="WRP3" s="639"/>
      <c r="WRQ3" s="639"/>
      <c r="WRR3" s="639"/>
      <c r="WRS3" s="639"/>
      <c r="WRT3" s="639"/>
      <c r="WRU3" s="639"/>
      <c r="WRV3" s="639"/>
      <c r="WRW3" s="639"/>
      <c r="WRX3" s="639"/>
      <c r="WRY3" s="639"/>
      <c r="WRZ3" s="639"/>
      <c r="WSA3" s="639"/>
      <c r="WSB3" s="639"/>
      <c r="WSC3" s="639"/>
      <c r="WSD3" s="639"/>
      <c r="WSE3" s="639"/>
      <c r="WSF3" s="639"/>
      <c r="WSG3" s="639"/>
      <c r="WSH3" s="639"/>
      <c r="WSI3" s="639"/>
      <c r="WSJ3" s="639"/>
      <c r="WSK3" s="639"/>
      <c r="WSL3" s="639"/>
      <c r="WSM3" s="639"/>
      <c r="WSN3" s="639"/>
      <c r="WSO3" s="639"/>
      <c r="WSP3" s="639"/>
      <c r="WSQ3" s="639"/>
      <c r="WSR3" s="639"/>
      <c r="WSS3" s="639"/>
      <c r="WST3" s="639"/>
      <c r="WSU3" s="639"/>
      <c r="WSV3" s="639"/>
      <c r="WSW3" s="639"/>
      <c r="WSX3" s="639"/>
      <c r="WSY3" s="639"/>
      <c r="WSZ3" s="639"/>
      <c r="WTA3" s="639"/>
      <c r="WTB3" s="639"/>
      <c r="WTC3" s="639"/>
      <c r="WTD3" s="639"/>
      <c r="WTE3" s="639"/>
      <c r="WTF3" s="639"/>
      <c r="WTG3" s="639"/>
      <c r="WTH3" s="639"/>
      <c r="WTI3" s="639"/>
      <c r="WTJ3" s="639"/>
      <c r="WTK3" s="639"/>
      <c r="WTL3" s="639"/>
      <c r="WTM3" s="639"/>
      <c r="WTN3" s="639"/>
      <c r="WTO3" s="639"/>
      <c r="WTP3" s="639"/>
      <c r="WTQ3" s="639"/>
      <c r="WTR3" s="639"/>
      <c r="WTS3" s="639"/>
      <c r="WTT3" s="639"/>
      <c r="WTU3" s="639"/>
      <c r="WTV3" s="639"/>
      <c r="WTW3" s="639"/>
      <c r="WTX3" s="639"/>
      <c r="WTY3" s="639"/>
      <c r="WTZ3" s="639"/>
      <c r="WUA3" s="639"/>
      <c r="WUB3" s="639"/>
      <c r="WUC3" s="639"/>
      <c r="WUD3" s="639"/>
      <c r="WUE3" s="639"/>
      <c r="WUF3" s="639"/>
      <c r="WUG3" s="639"/>
      <c r="WUH3" s="639"/>
      <c r="WUI3" s="639"/>
      <c r="WUJ3" s="639"/>
      <c r="WUK3" s="639"/>
      <c r="WUL3" s="639"/>
      <c r="WUM3" s="639"/>
      <c r="WUN3" s="639"/>
      <c r="WUO3" s="639"/>
      <c r="WUP3" s="639"/>
      <c r="WUQ3" s="639"/>
      <c r="WUR3" s="639"/>
      <c r="WUS3" s="639"/>
      <c r="WUT3" s="639"/>
      <c r="WUU3" s="639"/>
      <c r="WUV3" s="639"/>
      <c r="WUW3" s="639"/>
      <c r="WUX3" s="639"/>
      <c r="WUY3" s="639"/>
      <c r="WUZ3" s="639"/>
      <c r="WVA3" s="639"/>
      <c r="WVB3" s="639"/>
      <c r="WVC3" s="639"/>
      <c r="WVD3" s="639"/>
      <c r="WVE3" s="639"/>
      <c r="WVF3" s="639"/>
      <c r="WVG3" s="639"/>
      <c r="WVH3" s="639"/>
      <c r="WVI3" s="639"/>
      <c r="WVJ3" s="639"/>
      <c r="WVK3" s="639"/>
      <c r="WVL3" s="639"/>
      <c r="WVM3" s="639"/>
      <c r="WVN3" s="639"/>
      <c r="WVO3" s="639"/>
      <c r="WVP3" s="639"/>
      <c r="WVQ3" s="639"/>
      <c r="WVR3" s="639"/>
      <c r="WVS3" s="639"/>
      <c r="WVT3" s="639"/>
      <c r="WVU3" s="639"/>
      <c r="WVV3" s="639"/>
      <c r="WVW3" s="639"/>
      <c r="WVX3" s="639"/>
      <c r="WVY3" s="639"/>
      <c r="WVZ3" s="639"/>
      <c r="WWA3" s="639"/>
      <c r="WWB3" s="639"/>
      <c r="WWC3" s="639"/>
      <c r="WWD3" s="639"/>
      <c r="WWE3" s="639"/>
      <c r="WWF3" s="639"/>
      <c r="WWG3" s="639"/>
      <c r="WWH3" s="639"/>
      <c r="WWI3" s="639"/>
      <c r="WWJ3" s="639"/>
      <c r="WWK3" s="639"/>
      <c r="WWL3" s="639"/>
      <c r="WWM3" s="639"/>
      <c r="WWN3" s="639"/>
      <c r="WWO3" s="639"/>
      <c r="WWP3" s="639"/>
      <c r="WWQ3" s="639"/>
      <c r="WWR3" s="639"/>
      <c r="WWS3" s="639"/>
      <c r="WWT3" s="639"/>
      <c r="WWU3" s="639"/>
      <c r="WWV3" s="639"/>
      <c r="WWW3" s="639"/>
      <c r="WWX3" s="639"/>
      <c r="WWY3" s="639"/>
      <c r="WWZ3" s="639"/>
      <c r="WXA3" s="639"/>
      <c r="WXB3" s="639"/>
      <c r="WXC3" s="639"/>
      <c r="WXD3" s="639"/>
      <c r="WXE3" s="639"/>
      <c r="WXF3" s="639"/>
      <c r="WXG3" s="639"/>
      <c r="WXH3" s="639"/>
      <c r="WXI3" s="639"/>
      <c r="WXJ3" s="639"/>
      <c r="WXK3" s="639"/>
      <c r="WXL3" s="639"/>
      <c r="WXM3" s="639"/>
      <c r="WXN3" s="639"/>
      <c r="WXO3" s="639"/>
      <c r="WXP3" s="639"/>
      <c r="WXQ3" s="639"/>
      <c r="WXR3" s="639"/>
      <c r="WXS3" s="639"/>
      <c r="WXT3" s="639"/>
      <c r="WXU3" s="639"/>
      <c r="WXV3" s="639"/>
      <c r="WXW3" s="639"/>
      <c r="WXX3" s="639"/>
      <c r="WXY3" s="639"/>
      <c r="WXZ3" s="639"/>
      <c r="WYA3" s="639"/>
      <c r="WYB3" s="639"/>
      <c r="WYC3" s="639"/>
      <c r="WYD3" s="639"/>
      <c r="WYE3" s="639"/>
      <c r="WYF3" s="639"/>
      <c r="WYG3" s="639"/>
      <c r="WYH3" s="639"/>
      <c r="WYI3" s="639"/>
      <c r="WYJ3" s="639"/>
      <c r="WYK3" s="639"/>
      <c r="WYL3" s="639"/>
      <c r="WYM3" s="639"/>
      <c r="WYN3" s="639"/>
      <c r="WYO3" s="639"/>
      <c r="WYP3" s="639"/>
      <c r="WYQ3" s="639"/>
      <c r="WYR3" s="639"/>
      <c r="WYS3" s="639"/>
      <c r="WYT3" s="639"/>
      <c r="WYU3" s="639"/>
      <c r="WYV3" s="639"/>
      <c r="WYW3" s="639"/>
      <c r="WYX3" s="639"/>
      <c r="WYY3" s="639"/>
      <c r="WYZ3" s="639"/>
      <c r="WZA3" s="639"/>
      <c r="WZB3" s="639"/>
      <c r="WZC3" s="639"/>
      <c r="WZD3" s="639"/>
      <c r="WZE3" s="639"/>
      <c r="WZF3" s="639"/>
      <c r="WZG3" s="639"/>
      <c r="WZH3" s="639"/>
      <c r="WZI3" s="639"/>
      <c r="WZJ3" s="639"/>
      <c r="WZK3" s="639"/>
      <c r="WZL3" s="639"/>
      <c r="WZM3" s="639"/>
      <c r="WZN3" s="639"/>
      <c r="WZO3" s="639"/>
      <c r="WZP3" s="639"/>
      <c r="WZQ3" s="639"/>
      <c r="WZR3" s="639"/>
      <c r="WZS3" s="639"/>
      <c r="WZT3" s="639"/>
      <c r="WZU3" s="639"/>
      <c r="WZV3" s="639"/>
      <c r="WZW3" s="639"/>
      <c r="WZX3" s="639"/>
      <c r="WZY3" s="639"/>
      <c r="WZZ3" s="639"/>
      <c r="XAA3" s="639"/>
      <c r="XAB3" s="639"/>
      <c r="XAC3" s="639"/>
      <c r="XAD3" s="639"/>
      <c r="XAE3" s="639"/>
      <c r="XAF3" s="639"/>
      <c r="XAG3" s="639"/>
      <c r="XAH3" s="639"/>
      <c r="XAI3" s="639"/>
      <c r="XAJ3" s="639"/>
      <c r="XAK3" s="639"/>
      <c r="XAL3" s="639"/>
      <c r="XAM3" s="639"/>
      <c r="XAN3" s="639"/>
      <c r="XAO3" s="639"/>
      <c r="XAP3" s="639"/>
      <c r="XAQ3" s="639"/>
      <c r="XAR3" s="639"/>
      <c r="XAS3" s="639"/>
      <c r="XAT3" s="639"/>
      <c r="XAU3" s="639"/>
      <c r="XAV3" s="639"/>
      <c r="XAW3" s="639"/>
      <c r="XAX3" s="639"/>
      <c r="XAY3" s="639"/>
      <c r="XAZ3" s="639"/>
      <c r="XBA3" s="639"/>
      <c r="XBB3" s="639"/>
      <c r="XBC3" s="639"/>
      <c r="XBD3" s="639"/>
      <c r="XBE3" s="639"/>
      <c r="XBF3" s="639"/>
      <c r="XBG3" s="639"/>
      <c r="XBH3" s="639"/>
      <c r="XBI3" s="639"/>
      <c r="XBJ3" s="639"/>
      <c r="XBK3" s="639"/>
      <c r="XBL3" s="639"/>
      <c r="XBM3" s="639"/>
      <c r="XBN3" s="639"/>
      <c r="XBO3" s="639"/>
      <c r="XBP3" s="639"/>
      <c r="XBQ3" s="639"/>
      <c r="XBR3" s="639"/>
      <c r="XBS3" s="639"/>
      <c r="XBT3" s="639"/>
      <c r="XBU3" s="639"/>
      <c r="XBV3" s="639"/>
      <c r="XBW3" s="639"/>
      <c r="XBX3" s="639"/>
      <c r="XBY3" s="639"/>
      <c r="XBZ3" s="639"/>
      <c r="XCA3" s="639"/>
      <c r="XCB3" s="639"/>
      <c r="XCC3" s="639"/>
      <c r="XCD3" s="639"/>
      <c r="XCE3" s="639"/>
      <c r="XCF3" s="639"/>
      <c r="XCG3" s="639"/>
      <c r="XCH3" s="639"/>
      <c r="XCI3" s="639"/>
      <c r="XCJ3" s="639"/>
      <c r="XCK3" s="639"/>
      <c r="XCL3" s="639"/>
      <c r="XCM3" s="639"/>
      <c r="XCN3" s="639"/>
      <c r="XCO3" s="639"/>
      <c r="XCP3" s="639"/>
      <c r="XCQ3" s="639"/>
      <c r="XCR3" s="639"/>
      <c r="XCS3" s="639"/>
      <c r="XCT3" s="639"/>
      <c r="XCU3" s="639"/>
      <c r="XCV3" s="639"/>
      <c r="XCW3" s="639"/>
      <c r="XCX3" s="639"/>
      <c r="XCY3" s="639"/>
      <c r="XCZ3" s="639"/>
      <c r="XDA3" s="639"/>
      <c r="XDB3" s="639"/>
      <c r="XDC3" s="639"/>
      <c r="XDD3" s="639"/>
      <c r="XDE3" s="639"/>
      <c r="XDF3" s="639"/>
      <c r="XDG3" s="639"/>
      <c r="XDH3" s="639"/>
      <c r="XDI3" s="639"/>
      <c r="XDJ3" s="639"/>
      <c r="XDK3" s="639"/>
      <c r="XDL3" s="639"/>
      <c r="XDM3" s="639"/>
      <c r="XDN3" s="639"/>
      <c r="XDO3" s="639"/>
      <c r="XDP3" s="639"/>
      <c r="XDQ3" s="639"/>
      <c r="XDR3" s="639"/>
      <c r="XDS3" s="639"/>
      <c r="XDT3" s="639"/>
      <c r="XDU3" s="639"/>
      <c r="XDV3" s="639"/>
      <c r="XDW3" s="639"/>
      <c r="XDX3" s="639"/>
      <c r="XDY3" s="639"/>
      <c r="XDZ3" s="639"/>
      <c r="XEA3" s="639"/>
      <c r="XEB3" s="639"/>
      <c r="XEC3" s="639"/>
      <c r="XED3" s="639"/>
      <c r="XEE3" s="639"/>
      <c r="XEF3" s="639"/>
      <c r="XEG3" s="639"/>
      <c r="XEH3" s="639"/>
      <c r="XEI3" s="639"/>
      <c r="XEJ3" s="639"/>
      <c r="XEK3" s="639"/>
      <c r="XEL3" s="639"/>
      <c r="XEM3" s="639"/>
      <c r="XEN3" s="639"/>
      <c r="XEO3" s="639"/>
      <c r="XEP3" s="639"/>
      <c r="XEQ3" s="639"/>
      <c r="XER3" s="639"/>
      <c r="XES3" s="639"/>
      <c r="XET3" s="639"/>
      <c r="XEU3" s="639"/>
      <c r="XEV3" s="639"/>
      <c r="XEW3" s="639"/>
      <c r="XEX3" s="639"/>
      <c r="XEY3" s="639"/>
      <c r="XEZ3" s="639"/>
      <c r="XFA3" s="639"/>
      <c r="XFB3" s="639"/>
      <c r="XFC3" s="639"/>
      <c r="XFD3" s="639"/>
    </row>
    <row r="4" spans="1:16384" s="27" customFormat="1" ht="15.75" thickBot="1" x14ac:dyDescent="0.3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  <c r="V4" s="453"/>
      <c r="W4" s="453"/>
      <c r="X4" s="453"/>
      <c r="Y4" s="453"/>
      <c r="Z4" s="453"/>
      <c r="AA4" s="453"/>
      <c r="AB4" s="453"/>
      <c r="AC4" s="453"/>
      <c r="AD4" s="453"/>
      <c r="AE4" s="453"/>
      <c r="AF4" s="453"/>
      <c r="AG4" s="453"/>
      <c r="AH4" s="453"/>
      <c r="AI4" s="453"/>
      <c r="AJ4" s="453"/>
      <c r="AK4" s="453"/>
      <c r="AL4" s="453"/>
      <c r="AM4" s="453"/>
      <c r="AN4" s="453"/>
      <c r="AO4" s="453"/>
      <c r="AP4" s="453"/>
      <c r="AQ4" s="453"/>
      <c r="AR4" s="453"/>
      <c r="AS4" s="453"/>
      <c r="AT4" s="453"/>
      <c r="AU4" s="453"/>
      <c r="AV4" s="453"/>
      <c r="AW4" s="453"/>
      <c r="AX4" s="453"/>
      <c r="AY4" s="453"/>
      <c r="AZ4" s="453"/>
      <c r="BA4" s="453"/>
      <c r="BB4" s="453"/>
      <c r="BC4" s="453"/>
      <c r="BD4" s="453"/>
      <c r="BE4" s="453"/>
      <c r="BF4" s="453"/>
      <c r="BG4" s="453"/>
      <c r="BH4" s="453"/>
      <c r="BI4" s="453"/>
      <c r="BJ4" s="453"/>
      <c r="BK4" s="453"/>
      <c r="BL4" s="453"/>
      <c r="BM4" s="453"/>
      <c r="BN4" s="453"/>
      <c r="BO4" s="453"/>
      <c r="BP4" s="453"/>
      <c r="BQ4" s="453"/>
      <c r="BR4" s="453"/>
      <c r="BS4" s="453"/>
      <c r="BT4" s="453"/>
      <c r="BU4" s="453"/>
      <c r="BV4" s="453"/>
      <c r="BW4" s="453"/>
      <c r="BX4" s="453"/>
      <c r="BY4" s="453"/>
      <c r="BZ4" s="453"/>
      <c r="CA4" s="453"/>
      <c r="CB4" s="453"/>
      <c r="CC4" s="453"/>
      <c r="CD4" s="453"/>
      <c r="CE4" s="453"/>
      <c r="CF4" s="453"/>
      <c r="CG4" s="453"/>
      <c r="CH4" s="453"/>
      <c r="CI4" s="453"/>
      <c r="CJ4" s="453"/>
      <c r="CK4" s="453"/>
      <c r="CL4" s="453"/>
      <c r="CM4" s="453"/>
      <c r="CN4" s="453"/>
      <c r="CO4" s="453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  <c r="DQ4" s="453"/>
      <c r="DR4" s="453"/>
      <c r="DS4" s="453"/>
      <c r="DT4" s="453"/>
      <c r="DU4" s="453"/>
      <c r="DV4" s="453"/>
      <c r="DW4" s="453"/>
      <c r="DX4" s="453"/>
      <c r="DY4" s="453"/>
      <c r="DZ4" s="453"/>
      <c r="EA4" s="453"/>
      <c r="EB4" s="453"/>
      <c r="EC4" s="453"/>
      <c r="ED4" s="453"/>
      <c r="EE4" s="453"/>
      <c r="EF4" s="453"/>
      <c r="EG4" s="453"/>
      <c r="EH4" s="453"/>
      <c r="EI4" s="453"/>
      <c r="EJ4" s="453"/>
      <c r="EK4" s="453"/>
      <c r="EL4" s="453"/>
      <c r="EM4" s="453"/>
      <c r="EN4" s="453"/>
      <c r="EO4" s="453"/>
      <c r="EP4" s="453"/>
      <c r="EQ4" s="453"/>
      <c r="ER4" s="453"/>
      <c r="ES4" s="453"/>
      <c r="ET4" s="453"/>
      <c r="EU4" s="453"/>
      <c r="EV4" s="453"/>
      <c r="EW4" s="453"/>
      <c r="EX4" s="453"/>
      <c r="EY4" s="453"/>
      <c r="EZ4" s="453"/>
      <c r="FA4" s="453"/>
      <c r="FB4" s="453"/>
      <c r="FC4" s="453"/>
      <c r="FD4" s="453"/>
      <c r="FE4" s="453"/>
      <c r="FF4" s="453"/>
      <c r="FG4" s="453"/>
      <c r="FH4" s="453"/>
      <c r="FI4" s="453"/>
      <c r="FJ4" s="453"/>
      <c r="FK4" s="453"/>
      <c r="FL4" s="453"/>
      <c r="FM4" s="453"/>
      <c r="FN4" s="453"/>
      <c r="FO4" s="453"/>
      <c r="FP4" s="453"/>
      <c r="FQ4" s="453"/>
      <c r="FR4" s="453"/>
      <c r="FS4" s="453"/>
      <c r="FT4" s="453"/>
      <c r="FU4" s="453"/>
      <c r="FV4" s="453"/>
      <c r="FW4" s="453"/>
      <c r="FX4" s="453"/>
      <c r="FY4" s="453"/>
      <c r="FZ4" s="453"/>
      <c r="GA4" s="453"/>
      <c r="GB4" s="453"/>
      <c r="GC4" s="453"/>
      <c r="GD4" s="453"/>
      <c r="GE4" s="453"/>
      <c r="GF4" s="453"/>
      <c r="GG4" s="453"/>
      <c r="GH4" s="453"/>
      <c r="GI4" s="453"/>
      <c r="GJ4" s="453"/>
      <c r="GK4" s="453"/>
      <c r="GL4" s="453"/>
      <c r="GM4" s="453"/>
      <c r="GN4" s="453"/>
      <c r="GO4" s="453"/>
      <c r="GP4" s="453"/>
      <c r="GQ4" s="453"/>
      <c r="GR4" s="453"/>
      <c r="GS4" s="453"/>
      <c r="GT4" s="453"/>
      <c r="GU4" s="453"/>
      <c r="GV4" s="453"/>
      <c r="GW4" s="453"/>
      <c r="GX4" s="453"/>
      <c r="GY4" s="453"/>
      <c r="GZ4" s="453"/>
      <c r="HA4" s="453"/>
      <c r="HB4" s="453"/>
      <c r="HC4" s="453"/>
      <c r="HD4" s="453"/>
      <c r="HE4" s="453"/>
      <c r="HF4" s="453"/>
      <c r="HG4" s="453"/>
      <c r="HH4" s="453"/>
      <c r="HI4" s="453"/>
      <c r="HJ4" s="453"/>
      <c r="HK4" s="453"/>
      <c r="HL4" s="453"/>
      <c r="HM4" s="453"/>
      <c r="HN4" s="453"/>
      <c r="HO4" s="453"/>
      <c r="HP4" s="453"/>
      <c r="HQ4" s="453"/>
      <c r="HR4" s="453"/>
      <c r="HS4" s="453"/>
      <c r="HT4" s="453"/>
      <c r="HU4" s="453"/>
      <c r="HV4" s="453"/>
      <c r="HW4" s="453"/>
      <c r="HX4" s="453"/>
      <c r="HY4" s="453"/>
      <c r="HZ4" s="453"/>
      <c r="IA4" s="453"/>
      <c r="IB4" s="453"/>
      <c r="IC4" s="453"/>
      <c r="ID4" s="453"/>
      <c r="IE4" s="453"/>
      <c r="IF4" s="453"/>
      <c r="IG4" s="453"/>
      <c r="IH4" s="453"/>
      <c r="II4" s="453"/>
      <c r="IJ4" s="453"/>
      <c r="IK4" s="453"/>
      <c r="IL4" s="453"/>
      <c r="IM4" s="453"/>
      <c r="IN4" s="453"/>
      <c r="IO4" s="453"/>
      <c r="IP4" s="453"/>
      <c r="IQ4" s="453"/>
      <c r="IR4" s="453"/>
      <c r="IS4" s="453"/>
      <c r="IT4" s="453"/>
      <c r="IU4" s="453"/>
      <c r="IV4" s="453"/>
      <c r="IW4" s="453"/>
      <c r="IX4" s="453"/>
      <c r="IY4" s="453"/>
      <c r="IZ4" s="453"/>
      <c r="JA4" s="453"/>
      <c r="JB4" s="453"/>
      <c r="JC4" s="453"/>
      <c r="JD4" s="453"/>
      <c r="JE4" s="453"/>
      <c r="JF4" s="453"/>
      <c r="JG4" s="453"/>
      <c r="JH4" s="453"/>
      <c r="JI4" s="453"/>
      <c r="JJ4" s="453"/>
      <c r="JK4" s="453"/>
      <c r="JL4" s="453"/>
      <c r="JM4" s="453"/>
      <c r="JN4" s="453"/>
      <c r="JO4" s="453"/>
      <c r="JP4" s="453"/>
      <c r="JQ4" s="453"/>
      <c r="JR4" s="453"/>
      <c r="JS4" s="453"/>
      <c r="JT4" s="453"/>
      <c r="JU4" s="453"/>
      <c r="JV4" s="453"/>
      <c r="JW4" s="453"/>
      <c r="JX4" s="453"/>
      <c r="JY4" s="453"/>
      <c r="JZ4" s="453"/>
      <c r="KA4" s="453"/>
      <c r="KB4" s="453"/>
      <c r="KC4" s="453"/>
      <c r="KD4" s="453"/>
      <c r="KE4" s="453"/>
      <c r="KF4" s="453"/>
      <c r="KG4" s="453"/>
      <c r="KH4" s="453"/>
      <c r="KI4" s="453"/>
      <c r="KJ4" s="453"/>
      <c r="KK4" s="453"/>
      <c r="KL4" s="453"/>
      <c r="KM4" s="453"/>
      <c r="KN4" s="453"/>
      <c r="KO4" s="453"/>
      <c r="KP4" s="453"/>
      <c r="KQ4" s="453"/>
      <c r="KR4" s="453"/>
      <c r="KS4" s="453"/>
      <c r="KT4" s="453"/>
      <c r="KU4" s="453"/>
      <c r="KV4" s="453"/>
      <c r="KW4" s="453"/>
      <c r="KX4" s="453"/>
      <c r="KY4" s="453"/>
      <c r="KZ4" s="453"/>
      <c r="LA4" s="453"/>
      <c r="LB4" s="453"/>
      <c r="LC4" s="453"/>
      <c r="LD4" s="453"/>
      <c r="LE4" s="453"/>
      <c r="LF4" s="453"/>
      <c r="LG4" s="453"/>
      <c r="LH4" s="453"/>
      <c r="LI4" s="453"/>
      <c r="LJ4" s="453"/>
      <c r="LK4" s="453"/>
      <c r="LL4" s="453"/>
      <c r="LM4" s="453"/>
      <c r="LN4" s="453"/>
      <c r="LO4" s="453"/>
      <c r="LP4" s="453"/>
      <c r="LQ4" s="453"/>
      <c r="LR4" s="453"/>
      <c r="LS4" s="453"/>
      <c r="LT4" s="453"/>
      <c r="LU4" s="453"/>
      <c r="LV4" s="453"/>
      <c r="LW4" s="453"/>
      <c r="LX4" s="453"/>
      <c r="LY4" s="453"/>
      <c r="LZ4" s="453"/>
      <c r="MA4" s="453"/>
      <c r="MB4" s="453"/>
      <c r="MC4" s="453"/>
      <c r="MD4" s="453"/>
      <c r="ME4" s="453"/>
      <c r="MF4" s="453"/>
      <c r="MG4" s="453"/>
      <c r="MH4" s="453"/>
      <c r="MI4" s="453"/>
      <c r="MJ4" s="453"/>
      <c r="MK4" s="453"/>
      <c r="ML4" s="453"/>
      <c r="MM4" s="453"/>
      <c r="MN4" s="453"/>
      <c r="MO4" s="453"/>
      <c r="MP4" s="453"/>
      <c r="MQ4" s="453"/>
      <c r="MR4" s="453"/>
      <c r="MS4" s="453"/>
      <c r="MT4" s="453"/>
      <c r="MU4" s="453"/>
      <c r="MV4" s="453"/>
      <c r="MW4" s="453"/>
      <c r="MX4" s="453"/>
      <c r="MY4" s="453"/>
      <c r="MZ4" s="453"/>
      <c r="NA4" s="453"/>
      <c r="NB4" s="453"/>
      <c r="NC4" s="453"/>
      <c r="ND4" s="453"/>
      <c r="NE4" s="453"/>
      <c r="NF4" s="453"/>
      <c r="NG4" s="453"/>
      <c r="NH4" s="453"/>
      <c r="NI4" s="453"/>
      <c r="NJ4" s="453"/>
      <c r="NK4" s="453"/>
      <c r="NL4" s="453"/>
      <c r="NM4" s="453"/>
      <c r="NN4" s="453"/>
      <c r="NO4" s="453"/>
      <c r="NP4" s="453"/>
      <c r="NQ4" s="453"/>
      <c r="NR4" s="453"/>
      <c r="NS4" s="453"/>
      <c r="NT4" s="453"/>
      <c r="NU4" s="453"/>
      <c r="NV4" s="453"/>
      <c r="NW4" s="453"/>
      <c r="NX4" s="453"/>
      <c r="NY4" s="453"/>
      <c r="NZ4" s="453"/>
      <c r="OA4" s="453"/>
      <c r="OB4" s="453"/>
      <c r="OC4" s="453"/>
      <c r="OD4" s="453"/>
      <c r="OE4" s="453"/>
      <c r="OF4" s="453"/>
      <c r="OG4" s="453"/>
      <c r="OH4" s="453"/>
      <c r="OI4" s="453"/>
      <c r="OJ4" s="453"/>
      <c r="OK4" s="453"/>
      <c r="OL4" s="453"/>
      <c r="OM4" s="453"/>
      <c r="ON4" s="453"/>
      <c r="OO4" s="453"/>
      <c r="OP4" s="453"/>
      <c r="OQ4" s="453"/>
      <c r="OR4" s="453"/>
      <c r="OS4" s="453"/>
      <c r="OT4" s="453"/>
      <c r="OU4" s="453"/>
      <c r="OV4" s="453"/>
      <c r="OW4" s="453"/>
      <c r="OX4" s="453"/>
      <c r="OY4" s="453"/>
      <c r="OZ4" s="453"/>
      <c r="PA4" s="453"/>
      <c r="PB4" s="453"/>
      <c r="PC4" s="453"/>
      <c r="PD4" s="453"/>
      <c r="PE4" s="453"/>
      <c r="PF4" s="453"/>
      <c r="PG4" s="453"/>
      <c r="PH4" s="453"/>
      <c r="PI4" s="453"/>
      <c r="PJ4" s="453"/>
      <c r="PK4" s="453"/>
      <c r="PL4" s="453"/>
      <c r="PM4" s="453"/>
      <c r="PN4" s="453"/>
      <c r="PO4" s="453"/>
      <c r="PP4" s="453"/>
      <c r="PQ4" s="453"/>
      <c r="PR4" s="453"/>
      <c r="PS4" s="453"/>
      <c r="PT4" s="453"/>
      <c r="PU4" s="453"/>
      <c r="PV4" s="453"/>
      <c r="PW4" s="453"/>
      <c r="PX4" s="453"/>
      <c r="PY4" s="453"/>
      <c r="PZ4" s="453"/>
      <c r="QA4" s="453"/>
      <c r="QB4" s="453"/>
      <c r="QC4" s="453"/>
      <c r="QD4" s="453"/>
      <c r="QE4" s="453"/>
      <c r="QF4" s="453"/>
      <c r="QG4" s="453"/>
      <c r="QH4" s="453"/>
      <c r="QI4" s="453"/>
      <c r="QJ4" s="453"/>
      <c r="QK4" s="453"/>
      <c r="QL4" s="453"/>
      <c r="QM4" s="453"/>
      <c r="QN4" s="453"/>
      <c r="QO4" s="453"/>
      <c r="QP4" s="453"/>
      <c r="QQ4" s="453"/>
      <c r="QR4" s="453"/>
      <c r="QS4" s="453"/>
      <c r="QT4" s="453"/>
      <c r="QU4" s="453"/>
      <c r="QV4" s="453"/>
      <c r="QW4" s="453"/>
      <c r="QX4" s="453"/>
      <c r="QY4" s="453"/>
      <c r="QZ4" s="453"/>
      <c r="RA4" s="453"/>
      <c r="RB4" s="453"/>
      <c r="RC4" s="453"/>
      <c r="RD4" s="453"/>
      <c r="RE4" s="453"/>
      <c r="RF4" s="453"/>
      <c r="RG4" s="453"/>
      <c r="RH4" s="453"/>
      <c r="RI4" s="453"/>
      <c r="RJ4" s="453"/>
      <c r="RK4" s="453"/>
      <c r="RL4" s="453"/>
      <c r="RM4" s="453"/>
      <c r="RN4" s="453"/>
      <c r="RO4" s="453"/>
      <c r="RP4" s="453"/>
      <c r="RQ4" s="453"/>
      <c r="RR4" s="453"/>
      <c r="RS4" s="453"/>
      <c r="RT4" s="453"/>
      <c r="RU4" s="453"/>
      <c r="RV4" s="453"/>
      <c r="RW4" s="453"/>
      <c r="RX4" s="453"/>
      <c r="RY4" s="453"/>
      <c r="RZ4" s="453"/>
      <c r="SA4" s="453"/>
      <c r="SB4" s="453"/>
      <c r="SC4" s="453"/>
      <c r="SD4" s="453"/>
      <c r="SE4" s="453"/>
      <c r="SF4" s="453"/>
      <c r="SG4" s="453"/>
      <c r="SH4" s="453"/>
      <c r="SI4" s="453"/>
      <c r="SJ4" s="453"/>
      <c r="SK4" s="453"/>
      <c r="SL4" s="453"/>
      <c r="SM4" s="453"/>
      <c r="SN4" s="453"/>
      <c r="SO4" s="453"/>
      <c r="SP4" s="453"/>
      <c r="SQ4" s="453"/>
      <c r="SR4" s="453"/>
      <c r="SS4" s="453"/>
      <c r="ST4" s="453"/>
      <c r="SU4" s="453"/>
      <c r="SV4" s="453"/>
      <c r="SW4" s="453"/>
      <c r="SX4" s="453"/>
      <c r="SY4" s="453"/>
      <c r="SZ4" s="453"/>
      <c r="TA4" s="453"/>
      <c r="TB4" s="453"/>
      <c r="TC4" s="453"/>
      <c r="TD4" s="453"/>
      <c r="TE4" s="453"/>
      <c r="TF4" s="453"/>
      <c r="TG4" s="453"/>
      <c r="TH4" s="453"/>
      <c r="TI4" s="453"/>
      <c r="TJ4" s="453"/>
      <c r="TK4" s="453"/>
      <c r="TL4" s="453"/>
      <c r="TM4" s="453"/>
      <c r="TN4" s="453"/>
      <c r="TO4" s="453"/>
      <c r="TP4" s="453"/>
      <c r="TQ4" s="453"/>
      <c r="TR4" s="453"/>
      <c r="TS4" s="453"/>
      <c r="TT4" s="453"/>
      <c r="TU4" s="453"/>
      <c r="TV4" s="453"/>
      <c r="TW4" s="453"/>
      <c r="TX4" s="453"/>
      <c r="TY4" s="453"/>
      <c r="TZ4" s="453"/>
      <c r="UA4" s="453"/>
      <c r="UB4" s="453"/>
      <c r="UC4" s="453"/>
      <c r="UD4" s="453"/>
      <c r="UE4" s="453"/>
      <c r="UF4" s="453"/>
      <c r="UG4" s="453"/>
      <c r="UH4" s="453"/>
      <c r="UI4" s="453"/>
      <c r="UJ4" s="453"/>
      <c r="UK4" s="453"/>
      <c r="UL4" s="453"/>
      <c r="UM4" s="453"/>
      <c r="UN4" s="453"/>
      <c r="UO4" s="453"/>
      <c r="UP4" s="453"/>
      <c r="UQ4" s="453"/>
      <c r="UR4" s="453"/>
      <c r="US4" s="453"/>
      <c r="UT4" s="453"/>
      <c r="UU4" s="453"/>
      <c r="UV4" s="453"/>
      <c r="UW4" s="453"/>
      <c r="UX4" s="453"/>
      <c r="UY4" s="453"/>
      <c r="UZ4" s="453"/>
      <c r="VA4" s="453"/>
      <c r="VB4" s="453"/>
      <c r="VC4" s="453"/>
      <c r="VD4" s="453"/>
      <c r="VE4" s="453"/>
      <c r="VF4" s="453"/>
      <c r="VG4" s="453"/>
      <c r="VH4" s="453"/>
      <c r="VI4" s="453"/>
      <c r="VJ4" s="453"/>
      <c r="VK4" s="453"/>
      <c r="VL4" s="453"/>
      <c r="VM4" s="453"/>
      <c r="VN4" s="453"/>
      <c r="VO4" s="453"/>
      <c r="VP4" s="453"/>
      <c r="VQ4" s="453"/>
      <c r="VR4" s="453"/>
      <c r="VS4" s="453"/>
      <c r="VT4" s="453"/>
      <c r="VU4" s="453"/>
      <c r="VV4" s="453"/>
      <c r="VW4" s="453"/>
      <c r="VX4" s="453"/>
      <c r="VY4" s="453"/>
      <c r="VZ4" s="453"/>
      <c r="WA4" s="453"/>
      <c r="WB4" s="453"/>
      <c r="WC4" s="453"/>
      <c r="WD4" s="453"/>
      <c r="WE4" s="453"/>
      <c r="WF4" s="453"/>
      <c r="WG4" s="453"/>
      <c r="WH4" s="453"/>
      <c r="WI4" s="453"/>
      <c r="WJ4" s="453"/>
      <c r="WK4" s="453"/>
      <c r="WL4" s="453"/>
      <c r="WM4" s="453"/>
      <c r="WN4" s="453"/>
      <c r="WO4" s="453"/>
      <c r="WP4" s="453"/>
      <c r="WQ4" s="453"/>
      <c r="WR4" s="453"/>
      <c r="WS4" s="453"/>
      <c r="WT4" s="453"/>
      <c r="WU4" s="453"/>
      <c r="WV4" s="453"/>
      <c r="WW4" s="453"/>
      <c r="WX4" s="453"/>
      <c r="WY4" s="453"/>
      <c r="WZ4" s="453"/>
      <c r="XA4" s="453"/>
      <c r="XB4" s="453"/>
      <c r="XC4" s="453"/>
      <c r="XD4" s="453"/>
      <c r="XE4" s="453"/>
      <c r="XF4" s="453"/>
      <c r="XG4" s="453"/>
      <c r="XH4" s="453"/>
      <c r="XI4" s="453"/>
      <c r="XJ4" s="453"/>
      <c r="XK4" s="453"/>
      <c r="XL4" s="453"/>
      <c r="XM4" s="453"/>
      <c r="XN4" s="453"/>
      <c r="XO4" s="453"/>
      <c r="XP4" s="453"/>
      <c r="XQ4" s="453"/>
      <c r="XR4" s="453"/>
      <c r="XS4" s="453"/>
      <c r="XT4" s="453"/>
      <c r="XU4" s="453"/>
      <c r="XV4" s="453"/>
      <c r="XW4" s="453"/>
      <c r="XX4" s="453"/>
      <c r="XY4" s="453"/>
      <c r="XZ4" s="453"/>
      <c r="YA4" s="453"/>
      <c r="YB4" s="453"/>
      <c r="YC4" s="453"/>
      <c r="YD4" s="453"/>
      <c r="YE4" s="453"/>
      <c r="YF4" s="453"/>
      <c r="YG4" s="453"/>
      <c r="YH4" s="453"/>
      <c r="YI4" s="453"/>
      <c r="YJ4" s="453"/>
      <c r="YK4" s="453"/>
      <c r="YL4" s="453"/>
      <c r="YM4" s="453"/>
      <c r="YN4" s="453"/>
      <c r="YO4" s="453"/>
      <c r="YP4" s="453"/>
      <c r="YQ4" s="453"/>
      <c r="YR4" s="453"/>
      <c r="YS4" s="453"/>
      <c r="YT4" s="453"/>
      <c r="YU4" s="453"/>
      <c r="YV4" s="453"/>
      <c r="YW4" s="453"/>
      <c r="YX4" s="453"/>
      <c r="YY4" s="453"/>
      <c r="YZ4" s="453"/>
      <c r="ZA4" s="453"/>
      <c r="ZB4" s="453"/>
      <c r="ZC4" s="453"/>
      <c r="ZD4" s="453"/>
      <c r="ZE4" s="453"/>
      <c r="ZF4" s="453"/>
      <c r="ZG4" s="453"/>
      <c r="ZH4" s="453"/>
      <c r="ZI4" s="453"/>
      <c r="ZJ4" s="453"/>
      <c r="ZK4" s="453"/>
      <c r="ZL4" s="453"/>
      <c r="ZM4" s="453"/>
      <c r="ZN4" s="453"/>
      <c r="ZO4" s="453"/>
      <c r="ZP4" s="453"/>
      <c r="ZQ4" s="453"/>
      <c r="ZR4" s="453"/>
      <c r="ZS4" s="453"/>
      <c r="ZT4" s="453"/>
      <c r="ZU4" s="453"/>
      <c r="ZV4" s="453"/>
      <c r="ZW4" s="453"/>
      <c r="ZX4" s="453"/>
      <c r="ZY4" s="453"/>
      <c r="ZZ4" s="453"/>
      <c r="AAA4" s="453"/>
      <c r="AAB4" s="453"/>
      <c r="AAC4" s="453"/>
      <c r="AAD4" s="453"/>
      <c r="AAE4" s="453"/>
      <c r="AAF4" s="453"/>
      <c r="AAG4" s="453"/>
      <c r="AAH4" s="453"/>
      <c r="AAI4" s="453"/>
      <c r="AAJ4" s="453"/>
      <c r="AAK4" s="453"/>
      <c r="AAL4" s="453"/>
      <c r="AAM4" s="453"/>
      <c r="AAN4" s="453"/>
      <c r="AAO4" s="453"/>
      <c r="AAP4" s="453"/>
      <c r="AAQ4" s="453"/>
      <c r="AAR4" s="453"/>
      <c r="AAS4" s="453"/>
      <c r="AAT4" s="453"/>
      <c r="AAU4" s="453"/>
      <c r="AAV4" s="453"/>
      <c r="AAW4" s="453"/>
      <c r="AAX4" s="453"/>
      <c r="AAY4" s="453"/>
      <c r="AAZ4" s="453"/>
      <c r="ABA4" s="453"/>
      <c r="ABB4" s="453"/>
      <c r="ABC4" s="453"/>
      <c r="ABD4" s="453"/>
      <c r="ABE4" s="453"/>
      <c r="ABF4" s="453"/>
      <c r="ABG4" s="453"/>
      <c r="ABH4" s="453"/>
      <c r="ABI4" s="453"/>
      <c r="ABJ4" s="453"/>
      <c r="ABK4" s="453"/>
      <c r="ABL4" s="453"/>
      <c r="ABM4" s="453"/>
      <c r="ABN4" s="453"/>
      <c r="ABO4" s="453"/>
      <c r="ABP4" s="453"/>
      <c r="ABQ4" s="453"/>
      <c r="ABR4" s="453"/>
      <c r="ABS4" s="453"/>
      <c r="ABT4" s="453"/>
      <c r="ABU4" s="453"/>
      <c r="ABV4" s="453"/>
      <c r="ABW4" s="453"/>
      <c r="ABX4" s="453"/>
      <c r="ABY4" s="453"/>
      <c r="ABZ4" s="453"/>
      <c r="ACA4" s="453"/>
      <c r="ACB4" s="453"/>
      <c r="ACC4" s="453"/>
      <c r="ACD4" s="453"/>
      <c r="ACE4" s="453"/>
      <c r="ACF4" s="453"/>
      <c r="ACG4" s="453"/>
      <c r="ACH4" s="453"/>
      <c r="ACI4" s="453"/>
      <c r="ACJ4" s="453"/>
      <c r="ACK4" s="453"/>
      <c r="ACL4" s="453"/>
      <c r="ACM4" s="453"/>
      <c r="ACN4" s="453"/>
      <c r="ACO4" s="453"/>
      <c r="ACP4" s="453"/>
      <c r="ACQ4" s="453"/>
      <c r="ACR4" s="453"/>
      <c r="ACS4" s="453"/>
      <c r="ACT4" s="453"/>
      <c r="ACU4" s="453"/>
      <c r="ACV4" s="453"/>
      <c r="ACW4" s="453"/>
      <c r="ACX4" s="453"/>
      <c r="ACY4" s="453"/>
      <c r="ACZ4" s="453"/>
      <c r="ADA4" s="453"/>
      <c r="ADB4" s="453"/>
      <c r="ADC4" s="453"/>
      <c r="ADD4" s="453"/>
      <c r="ADE4" s="453"/>
      <c r="ADF4" s="453"/>
      <c r="ADG4" s="453"/>
      <c r="ADH4" s="453"/>
      <c r="ADI4" s="453"/>
      <c r="ADJ4" s="453"/>
      <c r="ADK4" s="453"/>
      <c r="ADL4" s="453"/>
      <c r="ADM4" s="453"/>
      <c r="ADN4" s="453"/>
      <c r="ADO4" s="453"/>
      <c r="ADP4" s="453"/>
      <c r="ADQ4" s="453"/>
      <c r="ADR4" s="453"/>
      <c r="ADS4" s="453"/>
      <c r="ADT4" s="453"/>
      <c r="ADU4" s="453"/>
      <c r="ADV4" s="453"/>
      <c r="ADW4" s="453"/>
      <c r="ADX4" s="453"/>
      <c r="ADY4" s="453"/>
      <c r="ADZ4" s="453"/>
      <c r="AEA4" s="453"/>
      <c r="AEB4" s="453"/>
      <c r="AEC4" s="453"/>
      <c r="AED4" s="453"/>
      <c r="AEE4" s="453"/>
      <c r="AEF4" s="453"/>
      <c r="AEG4" s="453"/>
      <c r="AEH4" s="453"/>
      <c r="AEI4" s="453"/>
      <c r="AEJ4" s="453"/>
      <c r="AEK4" s="453"/>
      <c r="AEL4" s="453"/>
      <c r="AEM4" s="453"/>
      <c r="AEN4" s="453"/>
      <c r="AEO4" s="453"/>
      <c r="AEP4" s="453"/>
      <c r="AEQ4" s="453"/>
      <c r="AER4" s="453"/>
      <c r="AES4" s="453"/>
      <c r="AET4" s="453"/>
      <c r="AEU4" s="453"/>
      <c r="AEV4" s="453"/>
      <c r="AEW4" s="453"/>
      <c r="AEX4" s="453"/>
      <c r="AEY4" s="453"/>
      <c r="AEZ4" s="453"/>
      <c r="AFA4" s="453"/>
      <c r="AFB4" s="453"/>
      <c r="AFC4" s="453"/>
      <c r="AFD4" s="453"/>
      <c r="AFE4" s="453"/>
      <c r="AFF4" s="453"/>
      <c r="AFG4" s="453"/>
      <c r="AFH4" s="453"/>
      <c r="AFI4" s="453"/>
      <c r="AFJ4" s="453"/>
      <c r="AFK4" s="453"/>
      <c r="AFL4" s="453"/>
      <c r="AFM4" s="453"/>
      <c r="AFN4" s="453"/>
      <c r="AFO4" s="453"/>
      <c r="AFP4" s="453"/>
      <c r="AFQ4" s="453"/>
      <c r="AFR4" s="453"/>
      <c r="AFS4" s="453"/>
      <c r="AFT4" s="453"/>
      <c r="AFU4" s="453"/>
      <c r="AFV4" s="453"/>
      <c r="AFW4" s="453"/>
      <c r="AFX4" s="453"/>
      <c r="AFY4" s="453"/>
      <c r="AFZ4" s="453"/>
      <c r="AGA4" s="453"/>
      <c r="AGB4" s="453"/>
      <c r="AGC4" s="453"/>
      <c r="AGD4" s="453"/>
      <c r="AGE4" s="453"/>
      <c r="AGF4" s="453"/>
      <c r="AGG4" s="453"/>
      <c r="AGH4" s="453"/>
      <c r="AGI4" s="453"/>
      <c r="AGJ4" s="453"/>
      <c r="AGK4" s="453"/>
      <c r="AGL4" s="453"/>
      <c r="AGM4" s="453"/>
      <c r="AGN4" s="453"/>
      <c r="AGO4" s="453"/>
      <c r="AGP4" s="453"/>
      <c r="AGQ4" s="453"/>
      <c r="AGR4" s="453"/>
      <c r="AGS4" s="453"/>
      <c r="AGT4" s="453"/>
      <c r="AGU4" s="453"/>
      <c r="AGV4" s="453"/>
      <c r="AGW4" s="453"/>
      <c r="AGX4" s="453"/>
      <c r="AGY4" s="453"/>
      <c r="AGZ4" s="453"/>
      <c r="AHA4" s="453"/>
      <c r="AHB4" s="453"/>
      <c r="AHC4" s="453"/>
      <c r="AHD4" s="453"/>
      <c r="AHE4" s="453"/>
      <c r="AHF4" s="453"/>
      <c r="AHG4" s="453"/>
      <c r="AHH4" s="453"/>
      <c r="AHI4" s="453"/>
      <c r="AHJ4" s="453"/>
      <c r="AHK4" s="453"/>
      <c r="AHL4" s="453"/>
      <c r="AHM4" s="453"/>
      <c r="AHN4" s="453"/>
      <c r="AHO4" s="453"/>
      <c r="AHP4" s="453"/>
      <c r="AHQ4" s="453"/>
      <c r="AHR4" s="453"/>
      <c r="AHS4" s="453"/>
      <c r="AHT4" s="453"/>
      <c r="AHU4" s="453"/>
      <c r="AHV4" s="453"/>
      <c r="AHW4" s="453"/>
      <c r="AHX4" s="453"/>
      <c r="AHY4" s="453"/>
      <c r="AHZ4" s="453"/>
      <c r="AIA4" s="453"/>
      <c r="AIB4" s="453"/>
      <c r="AIC4" s="453"/>
      <c r="AID4" s="453"/>
      <c r="AIE4" s="453"/>
      <c r="AIF4" s="453"/>
      <c r="AIG4" s="453"/>
      <c r="AIH4" s="453"/>
      <c r="AII4" s="453"/>
      <c r="AIJ4" s="453"/>
      <c r="AIK4" s="453"/>
      <c r="AIL4" s="453"/>
      <c r="AIM4" s="453"/>
      <c r="AIN4" s="453"/>
      <c r="AIO4" s="453"/>
      <c r="AIP4" s="453"/>
      <c r="AIQ4" s="453"/>
      <c r="AIR4" s="453"/>
      <c r="AIS4" s="453"/>
      <c r="AIT4" s="453"/>
      <c r="AIU4" s="453"/>
      <c r="AIV4" s="453"/>
      <c r="AIW4" s="453"/>
      <c r="AIX4" s="453"/>
      <c r="AIY4" s="453"/>
      <c r="AIZ4" s="453"/>
      <c r="AJA4" s="453"/>
      <c r="AJB4" s="453"/>
      <c r="AJC4" s="453"/>
      <c r="AJD4" s="453"/>
      <c r="AJE4" s="453"/>
      <c r="AJF4" s="453"/>
      <c r="AJG4" s="453"/>
      <c r="AJH4" s="453"/>
      <c r="AJI4" s="453"/>
      <c r="AJJ4" s="453"/>
      <c r="AJK4" s="453"/>
      <c r="AJL4" s="453"/>
      <c r="AJM4" s="453"/>
      <c r="AJN4" s="453"/>
      <c r="AJO4" s="453"/>
      <c r="AJP4" s="453"/>
      <c r="AJQ4" s="453"/>
      <c r="AJR4" s="453"/>
      <c r="AJS4" s="453"/>
      <c r="AJT4" s="453"/>
      <c r="AJU4" s="453"/>
      <c r="AJV4" s="453"/>
      <c r="AJW4" s="453"/>
      <c r="AJX4" s="453"/>
      <c r="AJY4" s="453"/>
      <c r="AJZ4" s="453"/>
      <c r="AKA4" s="453"/>
      <c r="AKB4" s="453"/>
      <c r="AKC4" s="453"/>
      <c r="AKD4" s="453"/>
      <c r="AKE4" s="453"/>
      <c r="AKF4" s="453"/>
      <c r="AKG4" s="453"/>
      <c r="AKH4" s="453"/>
      <c r="AKI4" s="453"/>
      <c r="AKJ4" s="453"/>
      <c r="AKK4" s="453"/>
      <c r="AKL4" s="453"/>
      <c r="AKM4" s="453"/>
      <c r="AKN4" s="453"/>
      <c r="AKO4" s="453"/>
      <c r="AKP4" s="453"/>
      <c r="AKQ4" s="453"/>
      <c r="AKR4" s="453"/>
      <c r="AKS4" s="453"/>
      <c r="AKT4" s="453"/>
      <c r="AKU4" s="453"/>
      <c r="AKV4" s="453"/>
      <c r="AKW4" s="453"/>
      <c r="AKX4" s="453"/>
      <c r="AKY4" s="453"/>
      <c r="AKZ4" s="453"/>
      <c r="ALA4" s="453"/>
      <c r="ALB4" s="453"/>
      <c r="ALC4" s="453"/>
      <c r="ALD4" s="453"/>
      <c r="ALE4" s="453"/>
      <c r="ALF4" s="453"/>
      <c r="ALG4" s="453"/>
      <c r="ALH4" s="453"/>
      <c r="ALI4" s="453"/>
      <c r="ALJ4" s="453"/>
      <c r="ALK4" s="453"/>
      <c r="ALL4" s="453"/>
      <c r="ALM4" s="453"/>
      <c r="ALN4" s="453"/>
      <c r="ALO4" s="453"/>
      <c r="ALP4" s="453"/>
      <c r="ALQ4" s="453"/>
      <c r="ALR4" s="453"/>
      <c r="ALS4" s="453"/>
      <c r="ALT4" s="453"/>
      <c r="ALU4" s="453"/>
      <c r="ALV4" s="453"/>
      <c r="ALW4" s="453"/>
      <c r="ALX4" s="453"/>
      <c r="ALY4" s="453"/>
      <c r="ALZ4" s="453"/>
      <c r="AMA4" s="453"/>
      <c r="AMB4" s="453"/>
      <c r="AMC4" s="453"/>
      <c r="AMD4" s="453"/>
      <c r="AME4" s="453"/>
      <c r="AMF4" s="453"/>
      <c r="AMG4" s="453"/>
      <c r="AMH4" s="453"/>
      <c r="AMI4" s="453"/>
      <c r="AMJ4" s="453"/>
      <c r="AMK4" s="453"/>
      <c r="AML4" s="453"/>
      <c r="AMM4" s="453"/>
      <c r="AMN4" s="453"/>
      <c r="AMO4" s="453"/>
      <c r="AMP4" s="453"/>
      <c r="AMQ4" s="453"/>
      <c r="AMR4" s="453"/>
      <c r="AMS4" s="453"/>
      <c r="AMT4" s="453"/>
      <c r="AMU4" s="453"/>
      <c r="AMV4" s="453"/>
      <c r="AMW4" s="453"/>
      <c r="AMX4" s="453"/>
      <c r="AMY4" s="453"/>
      <c r="AMZ4" s="453"/>
      <c r="ANA4" s="453"/>
      <c r="ANB4" s="453"/>
      <c r="ANC4" s="453"/>
      <c r="AND4" s="453"/>
      <c r="ANE4" s="453"/>
      <c r="ANF4" s="453"/>
      <c r="ANG4" s="453"/>
      <c r="ANH4" s="453"/>
      <c r="ANI4" s="453"/>
      <c r="ANJ4" s="453"/>
      <c r="ANK4" s="453"/>
      <c r="ANL4" s="453"/>
      <c r="ANM4" s="453"/>
      <c r="ANN4" s="453"/>
      <c r="ANO4" s="453"/>
      <c r="ANP4" s="453"/>
      <c r="ANQ4" s="453"/>
      <c r="ANR4" s="453"/>
      <c r="ANS4" s="453"/>
      <c r="ANT4" s="453"/>
      <c r="ANU4" s="453"/>
      <c r="ANV4" s="453"/>
      <c r="ANW4" s="453"/>
      <c r="ANX4" s="453"/>
      <c r="ANY4" s="453"/>
      <c r="ANZ4" s="453"/>
      <c r="AOA4" s="453"/>
      <c r="AOB4" s="453"/>
      <c r="AOC4" s="453"/>
      <c r="AOD4" s="453"/>
      <c r="AOE4" s="453"/>
      <c r="AOF4" s="453"/>
      <c r="AOG4" s="453"/>
      <c r="AOH4" s="453"/>
      <c r="AOI4" s="453"/>
      <c r="AOJ4" s="453"/>
      <c r="AOK4" s="453"/>
      <c r="AOL4" s="453"/>
      <c r="AOM4" s="453"/>
      <c r="AON4" s="453"/>
      <c r="AOO4" s="453"/>
      <c r="AOP4" s="453"/>
      <c r="AOQ4" s="453"/>
      <c r="AOR4" s="453"/>
      <c r="AOS4" s="453"/>
      <c r="AOT4" s="453"/>
      <c r="AOU4" s="453"/>
      <c r="AOV4" s="453"/>
      <c r="AOW4" s="453"/>
      <c r="AOX4" s="453"/>
      <c r="AOY4" s="453"/>
      <c r="AOZ4" s="453"/>
      <c r="APA4" s="453"/>
      <c r="APB4" s="453"/>
      <c r="APC4" s="453"/>
      <c r="APD4" s="453"/>
      <c r="APE4" s="453"/>
      <c r="APF4" s="453"/>
      <c r="APG4" s="453"/>
      <c r="APH4" s="453"/>
      <c r="API4" s="453"/>
      <c r="APJ4" s="453"/>
      <c r="APK4" s="453"/>
      <c r="APL4" s="453"/>
      <c r="APM4" s="453"/>
      <c r="APN4" s="453"/>
      <c r="APO4" s="453"/>
      <c r="APP4" s="453"/>
      <c r="APQ4" s="453"/>
      <c r="APR4" s="453"/>
      <c r="APS4" s="453"/>
      <c r="APT4" s="453"/>
      <c r="APU4" s="453"/>
      <c r="APV4" s="453"/>
      <c r="APW4" s="453"/>
      <c r="APX4" s="453"/>
      <c r="APY4" s="453"/>
      <c r="APZ4" s="453"/>
      <c r="AQA4" s="453"/>
      <c r="AQB4" s="453"/>
      <c r="AQC4" s="453"/>
      <c r="AQD4" s="453"/>
      <c r="AQE4" s="453"/>
      <c r="AQF4" s="453"/>
      <c r="AQG4" s="453"/>
      <c r="AQH4" s="453"/>
      <c r="AQI4" s="453"/>
      <c r="AQJ4" s="453"/>
      <c r="AQK4" s="453"/>
      <c r="AQL4" s="453"/>
      <c r="AQM4" s="453"/>
      <c r="AQN4" s="453"/>
      <c r="AQO4" s="453"/>
      <c r="AQP4" s="453"/>
      <c r="AQQ4" s="453"/>
      <c r="AQR4" s="453"/>
      <c r="AQS4" s="453"/>
      <c r="AQT4" s="453"/>
      <c r="AQU4" s="453"/>
      <c r="AQV4" s="453"/>
      <c r="AQW4" s="453"/>
      <c r="AQX4" s="453"/>
      <c r="AQY4" s="453"/>
      <c r="AQZ4" s="453"/>
      <c r="ARA4" s="453"/>
      <c r="ARB4" s="453"/>
      <c r="ARC4" s="453"/>
      <c r="ARD4" s="453"/>
      <c r="ARE4" s="453"/>
      <c r="ARF4" s="453"/>
      <c r="ARG4" s="453"/>
      <c r="ARH4" s="453"/>
      <c r="ARI4" s="453"/>
      <c r="ARJ4" s="453"/>
      <c r="ARK4" s="453"/>
      <c r="ARL4" s="453"/>
      <c r="ARM4" s="453"/>
      <c r="ARN4" s="453"/>
      <c r="ARO4" s="453"/>
      <c r="ARP4" s="453"/>
      <c r="ARQ4" s="453"/>
      <c r="ARR4" s="453"/>
      <c r="ARS4" s="453"/>
      <c r="ART4" s="453"/>
      <c r="ARU4" s="453"/>
      <c r="ARV4" s="453"/>
      <c r="ARW4" s="453"/>
      <c r="ARX4" s="453"/>
      <c r="ARY4" s="453"/>
      <c r="ARZ4" s="453"/>
      <c r="ASA4" s="453"/>
      <c r="ASB4" s="453"/>
      <c r="ASC4" s="453"/>
      <c r="ASD4" s="453"/>
      <c r="ASE4" s="453"/>
      <c r="ASF4" s="453"/>
      <c r="ASG4" s="453"/>
      <c r="ASH4" s="453"/>
      <c r="ASI4" s="453"/>
      <c r="ASJ4" s="453"/>
      <c r="ASK4" s="453"/>
      <c r="ASL4" s="453"/>
      <c r="ASM4" s="453"/>
      <c r="ASN4" s="453"/>
      <c r="ASO4" s="453"/>
      <c r="ASP4" s="453"/>
      <c r="ASQ4" s="453"/>
      <c r="ASR4" s="453"/>
      <c r="ASS4" s="453"/>
      <c r="AST4" s="453"/>
      <c r="ASU4" s="453"/>
      <c r="ASV4" s="453"/>
      <c r="ASW4" s="453"/>
      <c r="ASX4" s="453"/>
      <c r="ASY4" s="453"/>
      <c r="ASZ4" s="453"/>
      <c r="ATA4" s="453"/>
      <c r="ATB4" s="453"/>
      <c r="ATC4" s="453"/>
      <c r="ATD4" s="453"/>
      <c r="ATE4" s="453"/>
      <c r="ATF4" s="453"/>
      <c r="ATG4" s="453"/>
      <c r="ATH4" s="453"/>
      <c r="ATI4" s="453"/>
      <c r="ATJ4" s="453"/>
      <c r="ATK4" s="453"/>
      <c r="ATL4" s="453"/>
      <c r="ATM4" s="453"/>
      <c r="ATN4" s="453"/>
      <c r="ATO4" s="453"/>
      <c r="ATP4" s="453"/>
      <c r="ATQ4" s="453"/>
      <c r="ATR4" s="453"/>
      <c r="ATS4" s="453"/>
      <c r="ATT4" s="453"/>
      <c r="ATU4" s="453"/>
      <c r="ATV4" s="453"/>
      <c r="ATW4" s="453"/>
      <c r="ATX4" s="453"/>
      <c r="ATY4" s="453"/>
      <c r="ATZ4" s="453"/>
      <c r="AUA4" s="453"/>
      <c r="AUB4" s="453"/>
      <c r="AUC4" s="453"/>
      <c r="AUD4" s="453"/>
      <c r="AUE4" s="453"/>
      <c r="AUF4" s="453"/>
      <c r="AUG4" s="453"/>
      <c r="AUH4" s="453"/>
      <c r="AUI4" s="453"/>
      <c r="AUJ4" s="453"/>
      <c r="AUK4" s="453"/>
      <c r="AUL4" s="453"/>
      <c r="AUM4" s="453"/>
      <c r="AUN4" s="453"/>
      <c r="AUO4" s="453"/>
      <c r="AUP4" s="453"/>
      <c r="AUQ4" s="453"/>
      <c r="AUR4" s="453"/>
      <c r="AUS4" s="453"/>
      <c r="AUT4" s="453"/>
      <c r="AUU4" s="453"/>
      <c r="AUV4" s="453"/>
      <c r="AUW4" s="453"/>
      <c r="AUX4" s="453"/>
      <c r="AUY4" s="453"/>
      <c r="AUZ4" s="453"/>
      <c r="AVA4" s="453"/>
      <c r="AVB4" s="453"/>
      <c r="AVC4" s="453"/>
      <c r="AVD4" s="453"/>
      <c r="AVE4" s="453"/>
      <c r="AVF4" s="453"/>
      <c r="AVG4" s="453"/>
      <c r="AVH4" s="453"/>
      <c r="AVI4" s="453"/>
      <c r="AVJ4" s="453"/>
      <c r="AVK4" s="453"/>
      <c r="AVL4" s="453"/>
      <c r="AVM4" s="453"/>
      <c r="AVN4" s="453"/>
      <c r="AVO4" s="453"/>
      <c r="AVP4" s="453"/>
      <c r="AVQ4" s="453"/>
      <c r="AVR4" s="453"/>
      <c r="AVS4" s="453"/>
      <c r="AVT4" s="453"/>
      <c r="AVU4" s="453"/>
      <c r="AVV4" s="453"/>
      <c r="AVW4" s="453"/>
      <c r="AVX4" s="453"/>
      <c r="AVY4" s="453"/>
      <c r="AVZ4" s="453"/>
      <c r="AWA4" s="453"/>
      <c r="AWB4" s="453"/>
      <c r="AWC4" s="453"/>
      <c r="AWD4" s="453"/>
      <c r="AWE4" s="453"/>
      <c r="AWF4" s="453"/>
      <c r="AWG4" s="453"/>
      <c r="AWH4" s="453"/>
      <c r="AWI4" s="453"/>
      <c r="AWJ4" s="453"/>
      <c r="AWK4" s="453"/>
      <c r="AWL4" s="453"/>
      <c r="AWM4" s="453"/>
      <c r="AWN4" s="453"/>
      <c r="AWO4" s="453"/>
      <c r="AWP4" s="453"/>
      <c r="AWQ4" s="453"/>
      <c r="AWR4" s="453"/>
      <c r="AWS4" s="453"/>
      <c r="AWT4" s="453"/>
      <c r="AWU4" s="453"/>
      <c r="AWV4" s="453"/>
      <c r="AWW4" s="453"/>
      <c r="AWX4" s="453"/>
      <c r="AWY4" s="453"/>
      <c r="AWZ4" s="453"/>
      <c r="AXA4" s="453"/>
      <c r="AXB4" s="453"/>
      <c r="AXC4" s="453"/>
      <c r="AXD4" s="453"/>
      <c r="AXE4" s="453"/>
      <c r="AXF4" s="453"/>
      <c r="AXG4" s="453"/>
      <c r="AXH4" s="453"/>
      <c r="AXI4" s="453"/>
      <c r="AXJ4" s="453"/>
      <c r="AXK4" s="453"/>
      <c r="AXL4" s="453"/>
      <c r="AXM4" s="453"/>
      <c r="AXN4" s="453"/>
      <c r="AXO4" s="453"/>
      <c r="AXP4" s="453"/>
      <c r="AXQ4" s="453"/>
      <c r="AXR4" s="453"/>
      <c r="AXS4" s="453"/>
      <c r="AXT4" s="453"/>
      <c r="AXU4" s="453"/>
      <c r="AXV4" s="453"/>
      <c r="AXW4" s="453"/>
      <c r="AXX4" s="453"/>
      <c r="AXY4" s="453"/>
      <c r="AXZ4" s="453"/>
      <c r="AYA4" s="453"/>
      <c r="AYB4" s="453"/>
      <c r="AYC4" s="453"/>
      <c r="AYD4" s="453"/>
      <c r="AYE4" s="453"/>
      <c r="AYF4" s="453"/>
      <c r="AYG4" s="453"/>
      <c r="AYH4" s="453"/>
      <c r="AYI4" s="453"/>
      <c r="AYJ4" s="453"/>
      <c r="AYK4" s="453"/>
      <c r="AYL4" s="453"/>
      <c r="AYM4" s="453"/>
      <c r="AYN4" s="453"/>
      <c r="AYO4" s="453"/>
      <c r="AYP4" s="453"/>
      <c r="AYQ4" s="453"/>
      <c r="AYR4" s="453"/>
      <c r="AYS4" s="453"/>
      <c r="AYT4" s="453"/>
      <c r="AYU4" s="453"/>
      <c r="AYV4" s="453"/>
      <c r="AYW4" s="453"/>
      <c r="AYX4" s="453"/>
      <c r="AYY4" s="453"/>
      <c r="AYZ4" s="453"/>
      <c r="AZA4" s="453"/>
      <c r="AZB4" s="453"/>
      <c r="AZC4" s="453"/>
      <c r="AZD4" s="453"/>
      <c r="AZE4" s="453"/>
      <c r="AZF4" s="453"/>
      <c r="AZG4" s="453"/>
      <c r="AZH4" s="453"/>
      <c r="AZI4" s="453"/>
      <c r="AZJ4" s="453"/>
      <c r="AZK4" s="453"/>
      <c r="AZL4" s="453"/>
      <c r="AZM4" s="453"/>
      <c r="AZN4" s="453"/>
      <c r="AZO4" s="453"/>
      <c r="AZP4" s="453"/>
      <c r="AZQ4" s="453"/>
      <c r="AZR4" s="453"/>
      <c r="AZS4" s="453"/>
      <c r="AZT4" s="453"/>
      <c r="AZU4" s="453"/>
      <c r="AZV4" s="453"/>
      <c r="AZW4" s="453"/>
      <c r="AZX4" s="453"/>
      <c r="AZY4" s="453"/>
      <c r="AZZ4" s="453"/>
      <c r="BAA4" s="453"/>
      <c r="BAB4" s="453"/>
      <c r="BAC4" s="453"/>
      <c r="BAD4" s="453"/>
      <c r="BAE4" s="453"/>
      <c r="BAF4" s="453"/>
      <c r="BAG4" s="453"/>
      <c r="BAH4" s="453"/>
      <c r="BAI4" s="453"/>
      <c r="BAJ4" s="453"/>
      <c r="BAK4" s="453"/>
      <c r="BAL4" s="453"/>
      <c r="BAM4" s="453"/>
      <c r="BAN4" s="453"/>
      <c r="BAO4" s="453"/>
      <c r="BAP4" s="453"/>
      <c r="BAQ4" s="453"/>
      <c r="BAR4" s="453"/>
      <c r="BAS4" s="453"/>
      <c r="BAT4" s="453"/>
      <c r="BAU4" s="453"/>
      <c r="BAV4" s="453"/>
      <c r="BAW4" s="453"/>
      <c r="BAX4" s="453"/>
      <c r="BAY4" s="453"/>
      <c r="BAZ4" s="453"/>
      <c r="BBA4" s="453"/>
      <c r="BBB4" s="453"/>
      <c r="BBC4" s="453"/>
      <c r="BBD4" s="453"/>
      <c r="BBE4" s="453"/>
      <c r="BBF4" s="453"/>
      <c r="BBG4" s="453"/>
      <c r="BBH4" s="453"/>
      <c r="BBI4" s="453"/>
      <c r="BBJ4" s="453"/>
      <c r="BBK4" s="453"/>
      <c r="BBL4" s="453"/>
      <c r="BBM4" s="453"/>
      <c r="BBN4" s="453"/>
      <c r="BBO4" s="453"/>
      <c r="BBP4" s="453"/>
      <c r="BBQ4" s="453"/>
      <c r="BBR4" s="453"/>
      <c r="BBS4" s="453"/>
      <c r="BBT4" s="453"/>
      <c r="BBU4" s="453"/>
      <c r="BBV4" s="453"/>
      <c r="BBW4" s="453"/>
      <c r="BBX4" s="453"/>
      <c r="BBY4" s="453"/>
      <c r="BBZ4" s="453"/>
      <c r="BCA4" s="453"/>
      <c r="BCB4" s="453"/>
      <c r="BCC4" s="453"/>
      <c r="BCD4" s="453"/>
      <c r="BCE4" s="453"/>
      <c r="BCF4" s="453"/>
      <c r="BCG4" s="453"/>
      <c r="BCH4" s="453"/>
      <c r="BCI4" s="453"/>
      <c r="BCJ4" s="453"/>
      <c r="BCK4" s="453"/>
      <c r="BCL4" s="453"/>
      <c r="BCM4" s="453"/>
      <c r="BCN4" s="453"/>
      <c r="BCO4" s="453"/>
      <c r="BCP4" s="453"/>
      <c r="BCQ4" s="453"/>
      <c r="BCR4" s="453"/>
      <c r="BCS4" s="453"/>
      <c r="BCT4" s="453"/>
      <c r="BCU4" s="453"/>
      <c r="BCV4" s="453"/>
      <c r="BCW4" s="453"/>
      <c r="BCX4" s="453"/>
      <c r="BCY4" s="453"/>
      <c r="BCZ4" s="453"/>
      <c r="BDA4" s="453"/>
      <c r="BDB4" s="453"/>
      <c r="BDC4" s="453"/>
      <c r="BDD4" s="453"/>
      <c r="BDE4" s="453"/>
      <c r="BDF4" s="453"/>
      <c r="BDG4" s="453"/>
      <c r="BDH4" s="453"/>
      <c r="BDI4" s="453"/>
      <c r="BDJ4" s="453"/>
      <c r="BDK4" s="453"/>
      <c r="BDL4" s="453"/>
      <c r="BDM4" s="453"/>
      <c r="BDN4" s="453"/>
      <c r="BDO4" s="453"/>
      <c r="BDP4" s="453"/>
      <c r="BDQ4" s="453"/>
      <c r="BDR4" s="453"/>
      <c r="BDS4" s="453"/>
      <c r="BDT4" s="453"/>
      <c r="BDU4" s="453"/>
      <c r="BDV4" s="453"/>
      <c r="BDW4" s="453"/>
      <c r="BDX4" s="453"/>
      <c r="BDY4" s="453"/>
      <c r="BDZ4" s="453"/>
      <c r="BEA4" s="453"/>
      <c r="BEB4" s="453"/>
      <c r="BEC4" s="453"/>
      <c r="BED4" s="453"/>
      <c r="BEE4" s="453"/>
      <c r="BEF4" s="453"/>
      <c r="BEG4" s="453"/>
      <c r="BEH4" s="453"/>
      <c r="BEI4" s="453"/>
      <c r="BEJ4" s="453"/>
      <c r="BEK4" s="453"/>
      <c r="BEL4" s="453"/>
      <c r="BEM4" s="453"/>
      <c r="BEN4" s="453"/>
      <c r="BEO4" s="453"/>
      <c r="BEP4" s="453"/>
      <c r="BEQ4" s="453"/>
      <c r="BER4" s="453"/>
      <c r="BES4" s="453"/>
      <c r="BET4" s="453"/>
      <c r="BEU4" s="453"/>
      <c r="BEV4" s="453"/>
      <c r="BEW4" s="453"/>
      <c r="BEX4" s="453"/>
      <c r="BEY4" s="453"/>
      <c r="BEZ4" s="453"/>
      <c r="BFA4" s="453"/>
      <c r="BFB4" s="453"/>
      <c r="BFC4" s="453"/>
      <c r="BFD4" s="453"/>
      <c r="BFE4" s="453"/>
      <c r="BFF4" s="453"/>
      <c r="BFG4" s="453"/>
      <c r="BFH4" s="453"/>
      <c r="BFI4" s="453"/>
      <c r="BFJ4" s="453"/>
      <c r="BFK4" s="453"/>
      <c r="BFL4" s="453"/>
      <c r="BFM4" s="453"/>
      <c r="BFN4" s="453"/>
      <c r="BFO4" s="453"/>
      <c r="BFP4" s="453"/>
      <c r="BFQ4" s="453"/>
      <c r="BFR4" s="453"/>
      <c r="BFS4" s="453"/>
      <c r="BFT4" s="453"/>
      <c r="BFU4" s="453"/>
      <c r="BFV4" s="453"/>
      <c r="BFW4" s="453"/>
      <c r="BFX4" s="453"/>
      <c r="BFY4" s="453"/>
      <c r="BFZ4" s="453"/>
      <c r="BGA4" s="453"/>
      <c r="BGB4" s="453"/>
      <c r="BGC4" s="453"/>
      <c r="BGD4" s="453"/>
      <c r="BGE4" s="453"/>
      <c r="BGF4" s="453"/>
      <c r="BGG4" s="453"/>
      <c r="BGH4" s="453"/>
      <c r="BGI4" s="453"/>
      <c r="BGJ4" s="453"/>
      <c r="BGK4" s="453"/>
      <c r="BGL4" s="453"/>
      <c r="BGM4" s="453"/>
      <c r="BGN4" s="453"/>
      <c r="BGO4" s="453"/>
      <c r="BGP4" s="453"/>
      <c r="BGQ4" s="453"/>
      <c r="BGR4" s="453"/>
      <c r="BGS4" s="453"/>
      <c r="BGT4" s="453"/>
      <c r="BGU4" s="453"/>
      <c r="BGV4" s="453"/>
      <c r="BGW4" s="453"/>
      <c r="BGX4" s="453"/>
      <c r="BGY4" s="453"/>
      <c r="BGZ4" s="453"/>
      <c r="BHA4" s="453"/>
      <c r="BHB4" s="453"/>
      <c r="BHC4" s="453"/>
      <c r="BHD4" s="453"/>
      <c r="BHE4" s="453"/>
      <c r="BHF4" s="453"/>
      <c r="BHG4" s="453"/>
      <c r="BHH4" s="453"/>
      <c r="BHI4" s="453"/>
      <c r="BHJ4" s="453"/>
      <c r="BHK4" s="453"/>
      <c r="BHL4" s="453"/>
      <c r="BHM4" s="453"/>
      <c r="BHN4" s="453"/>
      <c r="BHO4" s="453"/>
      <c r="BHP4" s="453"/>
      <c r="BHQ4" s="453"/>
      <c r="BHR4" s="453"/>
      <c r="BHS4" s="453"/>
      <c r="BHT4" s="453"/>
      <c r="BHU4" s="453"/>
      <c r="BHV4" s="453"/>
      <c r="BHW4" s="453"/>
      <c r="BHX4" s="453"/>
      <c r="BHY4" s="453"/>
      <c r="BHZ4" s="453"/>
      <c r="BIA4" s="453"/>
      <c r="BIB4" s="453"/>
      <c r="BIC4" s="453"/>
      <c r="BID4" s="453"/>
      <c r="BIE4" s="453"/>
      <c r="BIF4" s="453"/>
      <c r="BIG4" s="453"/>
      <c r="BIH4" s="453"/>
      <c r="BII4" s="453"/>
      <c r="BIJ4" s="453"/>
      <c r="BIK4" s="453"/>
      <c r="BIL4" s="453"/>
      <c r="BIM4" s="453"/>
      <c r="BIN4" s="453"/>
      <c r="BIO4" s="453"/>
      <c r="BIP4" s="453"/>
      <c r="BIQ4" s="453"/>
      <c r="BIR4" s="453"/>
      <c r="BIS4" s="453"/>
      <c r="BIT4" s="453"/>
      <c r="BIU4" s="453"/>
      <c r="BIV4" s="453"/>
      <c r="BIW4" s="453"/>
      <c r="BIX4" s="453"/>
      <c r="BIY4" s="453"/>
      <c r="BIZ4" s="453"/>
      <c r="BJA4" s="453"/>
      <c r="BJB4" s="453"/>
      <c r="BJC4" s="453"/>
      <c r="BJD4" s="453"/>
      <c r="BJE4" s="453"/>
      <c r="BJF4" s="453"/>
      <c r="BJG4" s="453"/>
      <c r="BJH4" s="453"/>
      <c r="BJI4" s="453"/>
      <c r="BJJ4" s="453"/>
      <c r="BJK4" s="453"/>
      <c r="BJL4" s="453"/>
      <c r="BJM4" s="453"/>
      <c r="BJN4" s="453"/>
      <c r="BJO4" s="453"/>
      <c r="BJP4" s="453"/>
      <c r="BJQ4" s="453"/>
      <c r="BJR4" s="453"/>
      <c r="BJS4" s="453"/>
      <c r="BJT4" s="453"/>
      <c r="BJU4" s="453"/>
      <c r="BJV4" s="453"/>
      <c r="BJW4" s="453"/>
      <c r="BJX4" s="453"/>
      <c r="BJY4" s="453"/>
      <c r="BJZ4" s="453"/>
      <c r="BKA4" s="453"/>
      <c r="BKB4" s="453"/>
      <c r="BKC4" s="453"/>
      <c r="BKD4" s="453"/>
      <c r="BKE4" s="453"/>
      <c r="BKF4" s="453"/>
      <c r="BKG4" s="453"/>
      <c r="BKH4" s="453"/>
      <c r="BKI4" s="453"/>
      <c r="BKJ4" s="453"/>
      <c r="BKK4" s="453"/>
      <c r="BKL4" s="453"/>
      <c r="BKM4" s="453"/>
      <c r="BKN4" s="453"/>
      <c r="BKO4" s="453"/>
      <c r="BKP4" s="453"/>
      <c r="BKQ4" s="453"/>
      <c r="BKR4" s="453"/>
      <c r="BKS4" s="453"/>
      <c r="BKT4" s="453"/>
      <c r="BKU4" s="453"/>
      <c r="BKV4" s="453"/>
      <c r="BKW4" s="453"/>
      <c r="BKX4" s="453"/>
      <c r="BKY4" s="453"/>
      <c r="BKZ4" s="453"/>
      <c r="BLA4" s="453"/>
      <c r="BLB4" s="453"/>
      <c r="BLC4" s="453"/>
      <c r="BLD4" s="453"/>
      <c r="BLE4" s="453"/>
      <c r="BLF4" s="453"/>
      <c r="BLG4" s="453"/>
      <c r="BLH4" s="453"/>
      <c r="BLI4" s="453"/>
      <c r="BLJ4" s="453"/>
      <c r="BLK4" s="453"/>
      <c r="BLL4" s="453"/>
      <c r="BLM4" s="453"/>
      <c r="BLN4" s="453"/>
      <c r="BLO4" s="453"/>
      <c r="BLP4" s="453"/>
      <c r="BLQ4" s="453"/>
      <c r="BLR4" s="453"/>
      <c r="BLS4" s="453"/>
      <c r="BLT4" s="453"/>
      <c r="BLU4" s="453"/>
      <c r="BLV4" s="453"/>
      <c r="BLW4" s="453"/>
      <c r="BLX4" s="453"/>
      <c r="BLY4" s="453"/>
      <c r="BLZ4" s="453"/>
      <c r="BMA4" s="453"/>
      <c r="BMB4" s="453"/>
      <c r="BMC4" s="453"/>
      <c r="BMD4" s="453"/>
      <c r="BME4" s="453"/>
      <c r="BMF4" s="453"/>
      <c r="BMG4" s="453"/>
      <c r="BMH4" s="453"/>
      <c r="BMI4" s="453"/>
      <c r="BMJ4" s="453"/>
      <c r="BMK4" s="453"/>
      <c r="BML4" s="453"/>
      <c r="BMM4" s="453"/>
      <c r="BMN4" s="453"/>
      <c r="BMO4" s="453"/>
      <c r="BMP4" s="453"/>
      <c r="BMQ4" s="453"/>
      <c r="BMR4" s="453"/>
      <c r="BMS4" s="453"/>
      <c r="BMT4" s="453"/>
      <c r="BMU4" s="453"/>
      <c r="BMV4" s="453"/>
      <c r="BMW4" s="453"/>
      <c r="BMX4" s="453"/>
      <c r="BMY4" s="453"/>
      <c r="BMZ4" s="453"/>
      <c r="BNA4" s="453"/>
      <c r="BNB4" s="453"/>
      <c r="BNC4" s="453"/>
      <c r="BND4" s="453"/>
      <c r="BNE4" s="453"/>
      <c r="BNF4" s="453"/>
      <c r="BNG4" s="453"/>
      <c r="BNH4" s="453"/>
      <c r="BNI4" s="453"/>
      <c r="BNJ4" s="453"/>
      <c r="BNK4" s="453"/>
      <c r="BNL4" s="453"/>
      <c r="BNM4" s="453"/>
      <c r="BNN4" s="453"/>
      <c r="BNO4" s="453"/>
      <c r="BNP4" s="453"/>
      <c r="BNQ4" s="453"/>
      <c r="BNR4" s="453"/>
      <c r="BNS4" s="453"/>
      <c r="BNT4" s="453"/>
      <c r="BNU4" s="453"/>
      <c r="BNV4" s="453"/>
      <c r="BNW4" s="453"/>
      <c r="BNX4" s="453"/>
      <c r="BNY4" s="453"/>
      <c r="BNZ4" s="453"/>
      <c r="BOA4" s="453"/>
      <c r="BOB4" s="453"/>
      <c r="BOC4" s="453"/>
      <c r="BOD4" s="453"/>
      <c r="BOE4" s="453"/>
      <c r="BOF4" s="453"/>
      <c r="BOG4" s="453"/>
      <c r="BOH4" s="453"/>
      <c r="BOI4" s="453"/>
      <c r="BOJ4" s="453"/>
      <c r="BOK4" s="453"/>
      <c r="BOL4" s="453"/>
      <c r="BOM4" s="453"/>
      <c r="BON4" s="453"/>
      <c r="BOO4" s="453"/>
      <c r="BOP4" s="453"/>
      <c r="BOQ4" s="453"/>
      <c r="BOR4" s="453"/>
      <c r="BOS4" s="453"/>
      <c r="BOT4" s="453"/>
      <c r="BOU4" s="453"/>
      <c r="BOV4" s="453"/>
      <c r="BOW4" s="453"/>
      <c r="BOX4" s="453"/>
      <c r="BOY4" s="453"/>
      <c r="BOZ4" s="453"/>
      <c r="BPA4" s="453"/>
      <c r="BPB4" s="453"/>
      <c r="BPC4" s="453"/>
      <c r="BPD4" s="453"/>
      <c r="BPE4" s="453"/>
      <c r="BPF4" s="453"/>
      <c r="BPG4" s="453"/>
      <c r="BPH4" s="453"/>
      <c r="BPI4" s="453"/>
      <c r="BPJ4" s="453"/>
      <c r="BPK4" s="453"/>
      <c r="BPL4" s="453"/>
      <c r="BPM4" s="453"/>
      <c r="BPN4" s="453"/>
      <c r="BPO4" s="453"/>
      <c r="BPP4" s="453"/>
      <c r="BPQ4" s="453"/>
      <c r="BPR4" s="453"/>
      <c r="BPS4" s="453"/>
      <c r="BPT4" s="453"/>
      <c r="BPU4" s="453"/>
      <c r="BPV4" s="453"/>
      <c r="BPW4" s="453"/>
      <c r="BPX4" s="453"/>
      <c r="BPY4" s="453"/>
      <c r="BPZ4" s="453"/>
      <c r="BQA4" s="453"/>
      <c r="BQB4" s="453"/>
      <c r="BQC4" s="453"/>
      <c r="BQD4" s="453"/>
      <c r="BQE4" s="453"/>
      <c r="BQF4" s="453"/>
      <c r="BQG4" s="453"/>
      <c r="BQH4" s="453"/>
      <c r="BQI4" s="453"/>
      <c r="BQJ4" s="453"/>
      <c r="BQK4" s="453"/>
      <c r="BQL4" s="453"/>
      <c r="BQM4" s="453"/>
      <c r="BQN4" s="453"/>
      <c r="BQO4" s="453"/>
      <c r="BQP4" s="453"/>
      <c r="BQQ4" s="453"/>
      <c r="BQR4" s="453"/>
      <c r="BQS4" s="453"/>
      <c r="BQT4" s="453"/>
      <c r="BQU4" s="453"/>
      <c r="BQV4" s="453"/>
      <c r="BQW4" s="453"/>
      <c r="BQX4" s="453"/>
      <c r="BQY4" s="453"/>
      <c r="BQZ4" s="453"/>
      <c r="BRA4" s="453"/>
      <c r="BRB4" s="453"/>
      <c r="BRC4" s="453"/>
      <c r="BRD4" s="453"/>
      <c r="BRE4" s="453"/>
      <c r="BRF4" s="453"/>
      <c r="BRG4" s="453"/>
      <c r="BRH4" s="453"/>
      <c r="BRI4" s="453"/>
      <c r="BRJ4" s="453"/>
      <c r="BRK4" s="453"/>
      <c r="BRL4" s="453"/>
      <c r="BRM4" s="453"/>
      <c r="BRN4" s="453"/>
      <c r="BRO4" s="453"/>
      <c r="BRP4" s="453"/>
      <c r="BRQ4" s="453"/>
      <c r="BRR4" s="453"/>
      <c r="BRS4" s="453"/>
      <c r="BRT4" s="453"/>
      <c r="BRU4" s="453"/>
      <c r="BRV4" s="453"/>
      <c r="BRW4" s="453"/>
      <c r="BRX4" s="453"/>
      <c r="BRY4" s="453"/>
      <c r="BRZ4" s="453"/>
      <c r="BSA4" s="453"/>
      <c r="BSB4" s="453"/>
      <c r="BSC4" s="453"/>
      <c r="BSD4" s="453"/>
      <c r="BSE4" s="453"/>
      <c r="BSF4" s="453"/>
      <c r="BSG4" s="453"/>
      <c r="BSH4" s="453"/>
      <c r="BSI4" s="453"/>
      <c r="BSJ4" s="453"/>
      <c r="BSK4" s="453"/>
      <c r="BSL4" s="453"/>
      <c r="BSM4" s="453"/>
      <c r="BSN4" s="453"/>
      <c r="BSO4" s="453"/>
      <c r="BSP4" s="453"/>
      <c r="BSQ4" s="453"/>
      <c r="BSR4" s="453"/>
      <c r="BSS4" s="453"/>
      <c r="BST4" s="453"/>
      <c r="BSU4" s="453"/>
      <c r="BSV4" s="453"/>
      <c r="BSW4" s="453"/>
      <c r="BSX4" s="453"/>
      <c r="BSY4" s="453"/>
      <c r="BSZ4" s="453"/>
      <c r="BTA4" s="453"/>
      <c r="BTB4" s="453"/>
      <c r="BTC4" s="453"/>
      <c r="BTD4" s="453"/>
      <c r="BTE4" s="453"/>
      <c r="BTF4" s="453"/>
      <c r="BTG4" s="453"/>
      <c r="BTH4" s="453"/>
      <c r="BTI4" s="453"/>
      <c r="BTJ4" s="453"/>
      <c r="BTK4" s="453"/>
      <c r="BTL4" s="453"/>
      <c r="BTM4" s="453"/>
      <c r="BTN4" s="453"/>
      <c r="BTO4" s="453"/>
      <c r="BTP4" s="453"/>
      <c r="BTQ4" s="453"/>
      <c r="BTR4" s="453"/>
      <c r="BTS4" s="453"/>
      <c r="BTT4" s="453"/>
      <c r="BTU4" s="453"/>
      <c r="BTV4" s="453"/>
      <c r="BTW4" s="453"/>
      <c r="BTX4" s="453"/>
      <c r="BTY4" s="453"/>
      <c r="BTZ4" s="453"/>
      <c r="BUA4" s="453"/>
      <c r="BUB4" s="453"/>
      <c r="BUC4" s="453"/>
      <c r="BUD4" s="453"/>
      <c r="BUE4" s="453"/>
      <c r="BUF4" s="453"/>
      <c r="BUG4" s="453"/>
      <c r="BUH4" s="453"/>
      <c r="BUI4" s="453"/>
      <c r="BUJ4" s="453"/>
      <c r="BUK4" s="453"/>
      <c r="BUL4" s="453"/>
      <c r="BUM4" s="453"/>
      <c r="BUN4" s="453"/>
      <c r="BUO4" s="453"/>
      <c r="BUP4" s="453"/>
      <c r="BUQ4" s="453"/>
      <c r="BUR4" s="453"/>
      <c r="BUS4" s="453"/>
      <c r="BUT4" s="453"/>
      <c r="BUU4" s="453"/>
      <c r="BUV4" s="453"/>
      <c r="BUW4" s="453"/>
      <c r="BUX4" s="453"/>
      <c r="BUY4" s="453"/>
      <c r="BUZ4" s="453"/>
      <c r="BVA4" s="453"/>
      <c r="BVB4" s="453"/>
      <c r="BVC4" s="453"/>
      <c r="BVD4" s="453"/>
      <c r="BVE4" s="453"/>
      <c r="BVF4" s="453"/>
      <c r="BVG4" s="453"/>
      <c r="BVH4" s="453"/>
      <c r="BVI4" s="453"/>
      <c r="BVJ4" s="453"/>
      <c r="BVK4" s="453"/>
      <c r="BVL4" s="453"/>
      <c r="BVM4" s="453"/>
      <c r="BVN4" s="453"/>
      <c r="BVO4" s="453"/>
      <c r="BVP4" s="453"/>
      <c r="BVQ4" s="453"/>
      <c r="BVR4" s="453"/>
      <c r="BVS4" s="453"/>
      <c r="BVT4" s="453"/>
      <c r="BVU4" s="453"/>
      <c r="BVV4" s="453"/>
      <c r="BVW4" s="453"/>
      <c r="BVX4" s="453"/>
      <c r="BVY4" s="453"/>
      <c r="BVZ4" s="453"/>
      <c r="BWA4" s="453"/>
      <c r="BWB4" s="453"/>
      <c r="BWC4" s="453"/>
      <c r="BWD4" s="453"/>
      <c r="BWE4" s="453"/>
      <c r="BWF4" s="453"/>
      <c r="BWG4" s="453"/>
      <c r="BWH4" s="453"/>
      <c r="BWI4" s="453"/>
      <c r="BWJ4" s="453"/>
      <c r="BWK4" s="453"/>
      <c r="BWL4" s="453"/>
      <c r="BWM4" s="453"/>
      <c r="BWN4" s="453"/>
      <c r="BWO4" s="453"/>
      <c r="BWP4" s="453"/>
      <c r="BWQ4" s="453"/>
      <c r="BWR4" s="453"/>
      <c r="BWS4" s="453"/>
      <c r="BWT4" s="453"/>
      <c r="BWU4" s="453"/>
      <c r="BWV4" s="453"/>
      <c r="BWW4" s="453"/>
      <c r="BWX4" s="453"/>
      <c r="BWY4" s="453"/>
      <c r="BWZ4" s="453"/>
      <c r="BXA4" s="453"/>
      <c r="BXB4" s="453"/>
      <c r="BXC4" s="453"/>
      <c r="BXD4" s="453"/>
      <c r="BXE4" s="453"/>
      <c r="BXF4" s="453"/>
      <c r="BXG4" s="453"/>
      <c r="BXH4" s="453"/>
      <c r="BXI4" s="453"/>
      <c r="BXJ4" s="453"/>
      <c r="BXK4" s="453"/>
      <c r="BXL4" s="453"/>
      <c r="BXM4" s="453"/>
      <c r="BXN4" s="453"/>
      <c r="BXO4" s="453"/>
      <c r="BXP4" s="453"/>
      <c r="BXQ4" s="453"/>
      <c r="BXR4" s="453"/>
      <c r="BXS4" s="453"/>
      <c r="BXT4" s="453"/>
      <c r="BXU4" s="453"/>
      <c r="BXV4" s="453"/>
      <c r="BXW4" s="453"/>
      <c r="BXX4" s="453"/>
      <c r="BXY4" s="453"/>
      <c r="BXZ4" s="453"/>
      <c r="BYA4" s="453"/>
      <c r="BYB4" s="453"/>
      <c r="BYC4" s="453"/>
      <c r="BYD4" s="453"/>
      <c r="BYE4" s="453"/>
      <c r="BYF4" s="453"/>
      <c r="BYG4" s="453"/>
      <c r="BYH4" s="453"/>
      <c r="BYI4" s="453"/>
      <c r="BYJ4" s="453"/>
      <c r="BYK4" s="453"/>
      <c r="BYL4" s="453"/>
      <c r="BYM4" s="453"/>
      <c r="BYN4" s="453"/>
      <c r="BYO4" s="453"/>
      <c r="BYP4" s="453"/>
      <c r="BYQ4" s="453"/>
      <c r="BYR4" s="453"/>
      <c r="BYS4" s="453"/>
      <c r="BYT4" s="453"/>
      <c r="BYU4" s="453"/>
      <c r="BYV4" s="453"/>
      <c r="BYW4" s="453"/>
      <c r="BYX4" s="453"/>
      <c r="BYY4" s="453"/>
      <c r="BYZ4" s="453"/>
      <c r="BZA4" s="453"/>
      <c r="BZB4" s="453"/>
      <c r="BZC4" s="453"/>
      <c r="BZD4" s="453"/>
      <c r="BZE4" s="453"/>
      <c r="BZF4" s="453"/>
      <c r="BZG4" s="453"/>
      <c r="BZH4" s="453"/>
      <c r="BZI4" s="453"/>
      <c r="BZJ4" s="453"/>
      <c r="BZK4" s="453"/>
      <c r="BZL4" s="453"/>
      <c r="BZM4" s="453"/>
      <c r="BZN4" s="453"/>
      <c r="BZO4" s="453"/>
      <c r="BZP4" s="453"/>
      <c r="BZQ4" s="453"/>
      <c r="BZR4" s="453"/>
      <c r="BZS4" s="453"/>
      <c r="BZT4" s="453"/>
      <c r="BZU4" s="453"/>
      <c r="BZV4" s="453"/>
      <c r="BZW4" s="453"/>
      <c r="BZX4" s="453"/>
      <c r="BZY4" s="453"/>
      <c r="BZZ4" s="453"/>
      <c r="CAA4" s="453"/>
      <c r="CAB4" s="453"/>
      <c r="CAC4" s="453"/>
      <c r="CAD4" s="453"/>
      <c r="CAE4" s="453"/>
      <c r="CAF4" s="453"/>
      <c r="CAG4" s="453"/>
      <c r="CAH4" s="453"/>
      <c r="CAI4" s="453"/>
      <c r="CAJ4" s="453"/>
      <c r="CAK4" s="453"/>
      <c r="CAL4" s="453"/>
      <c r="CAM4" s="453"/>
      <c r="CAN4" s="453"/>
      <c r="CAO4" s="453"/>
      <c r="CAP4" s="453"/>
      <c r="CAQ4" s="453"/>
      <c r="CAR4" s="453"/>
      <c r="CAS4" s="453"/>
      <c r="CAT4" s="453"/>
      <c r="CAU4" s="453"/>
      <c r="CAV4" s="453"/>
      <c r="CAW4" s="453"/>
      <c r="CAX4" s="453"/>
      <c r="CAY4" s="453"/>
      <c r="CAZ4" s="453"/>
      <c r="CBA4" s="453"/>
      <c r="CBB4" s="453"/>
      <c r="CBC4" s="453"/>
      <c r="CBD4" s="453"/>
      <c r="CBE4" s="453"/>
      <c r="CBF4" s="453"/>
      <c r="CBG4" s="453"/>
      <c r="CBH4" s="453"/>
      <c r="CBI4" s="453"/>
      <c r="CBJ4" s="453"/>
      <c r="CBK4" s="453"/>
      <c r="CBL4" s="453"/>
      <c r="CBM4" s="453"/>
      <c r="CBN4" s="453"/>
      <c r="CBO4" s="453"/>
      <c r="CBP4" s="453"/>
      <c r="CBQ4" s="453"/>
      <c r="CBR4" s="453"/>
      <c r="CBS4" s="453"/>
      <c r="CBT4" s="453"/>
      <c r="CBU4" s="453"/>
      <c r="CBV4" s="453"/>
      <c r="CBW4" s="453"/>
      <c r="CBX4" s="453"/>
      <c r="CBY4" s="453"/>
      <c r="CBZ4" s="453"/>
      <c r="CCA4" s="453"/>
      <c r="CCB4" s="453"/>
      <c r="CCC4" s="453"/>
      <c r="CCD4" s="453"/>
      <c r="CCE4" s="453"/>
      <c r="CCF4" s="453"/>
      <c r="CCG4" s="453"/>
      <c r="CCH4" s="453"/>
      <c r="CCI4" s="453"/>
      <c r="CCJ4" s="453"/>
      <c r="CCK4" s="453"/>
      <c r="CCL4" s="453"/>
      <c r="CCM4" s="453"/>
      <c r="CCN4" s="453"/>
      <c r="CCO4" s="453"/>
      <c r="CCP4" s="453"/>
      <c r="CCQ4" s="453"/>
      <c r="CCR4" s="453"/>
      <c r="CCS4" s="453"/>
      <c r="CCT4" s="453"/>
      <c r="CCU4" s="453"/>
      <c r="CCV4" s="453"/>
      <c r="CCW4" s="453"/>
      <c r="CCX4" s="453"/>
      <c r="CCY4" s="453"/>
      <c r="CCZ4" s="453"/>
      <c r="CDA4" s="453"/>
      <c r="CDB4" s="453"/>
      <c r="CDC4" s="453"/>
      <c r="CDD4" s="453"/>
      <c r="CDE4" s="453"/>
      <c r="CDF4" s="453"/>
      <c r="CDG4" s="453"/>
      <c r="CDH4" s="453"/>
      <c r="CDI4" s="453"/>
      <c r="CDJ4" s="453"/>
      <c r="CDK4" s="453"/>
      <c r="CDL4" s="453"/>
      <c r="CDM4" s="453"/>
      <c r="CDN4" s="453"/>
      <c r="CDO4" s="453"/>
      <c r="CDP4" s="453"/>
      <c r="CDQ4" s="453"/>
      <c r="CDR4" s="453"/>
      <c r="CDS4" s="453"/>
      <c r="CDT4" s="453"/>
      <c r="CDU4" s="453"/>
      <c r="CDV4" s="453"/>
      <c r="CDW4" s="453"/>
      <c r="CDX4" s="453"/>
      <c r="CDY4" s="453"/>
      <c r="CDZ4" s="453"/>
      <c r="CEA4" s="453"/>
      <c r="CEB4" s="453"/>
      <c r="CEC4" s="453"/>
      <c r="CED4" s="453"/>
      <c r="CEE4" s="453"/>
      <c r="CEF4" s="453"/>
      <c r="CEG4" s="453"/>
      <c r="CEH4" s="453"/>
      <c r="CEI4" s="453"/>
      <c r="CEJ4" s="453"/>
      <c r="CEK4" s="453"/>
      <c r="CEL4" s="453"/>
      <c r="CEM4" s="453"/>
      <c r="CEN4" s="453"/>
      <c r="CEO4" s="453"/>
      <c r="CEP4" s="453"/>
      <c r="CEQ4" s="453"/>
      <c r="CER4" s="453"/>
      <c r="CES4" s="453"/>
      <c r="CET4" s="453"/>
      <c r="CEU4" s="453"/>
      <c r="CEV4" s="453"/>
      <c r="CEW4" s="453"/>
      <c r="CEX4" s="453"/>
      <c r="CEY4" s="453"/>
      <c r="CEZ4" s="453"/>
      <c r="CFA4" s="453"/>
      <c r="CFB4" s="453"/>
      <c r="CFC4" s="453"/>
      <c r="CFD4" s="453"/>
      <c r="CFE4" s="453"/>
      <c r="CFF4" s="453"/>
      <c r="CFG4" s="453"/>
      <c r="CFH4" s="453"/>
      <c r="CFI4" s="453"/>
      <c r="CFJ4" s="453"/>
      <c r="CFK4" s="453"/>
      <c r="CFL4" s="453"/>
      <c r="CFM4" s="453"/>
      <c r="CFN4" s="453"/>
      <c r="CFO4" s="453"/>
      <c r="CFP4" s="453"/>
      <c r="CFQ4" s="453"/>
      <c r="CFR4" s="453"/>
      <c r="CFS4" s="453"/>
      <c r="CFT4" s="453"/>
      <c r="CFU4" s="453"/>
      <c r="CFV4" s="453"/>
      <c r="CFW4" s="453"/>
      <c r="CFX4" s="453"/>
      <c r="CFY4" s="453"/>
      <c r="CFZ4" s="453"/>
      <c r="CGA4" s="453"/>
      <c r="CGB4" s="453"/>
      <c r="CGC4" s="453"/>
      <c r="CGD4" s="453"/>
      <c r="CGE4" s="453"/>
      <c r="CGF4" s="453"/>
      <c r="CGG4" s="453"/>
      <c r="CGH4" s="453"/>
      <c r="CGI4" s="453"/>
      <c r="CGJ4" s="453"/>
      <c r="CGK4" s="453"/>
      <c r="CGL4" s="453"/>
      <c r="CGM4" s="453"/>
      <c r="CGN4" s="453"/>
      <c r="CGO4" s="453"/>
      <c r="CGP4" s="453"/>
      <c r="CGQ4" s="453"/>
      <c r="CGR4" s="453"/>
      <c r="CGS4" s="453"/>
      <c r="CGT4" s="453"/>
      <c r="CGU4" s="453"/>
      <c r="CGV4" s="453"/>
      <c r="CGW4" s="453"/>
      <c r="CGX4" s="453"/>
      <c r="CGY4" s="453"/>
      <c r="CGZ4" s="453"/>
      <c r="CHA4" s="453"/>
      <c r="CHB4" s="453"/>
      <c r="CHC4" s="453"/>
      <c r="CHD4" s="453"/>
      <c r="CHE4" s="453"/>
      <c r="CHF4" s="453"/>
      <c r="CHG4" s="453"/>
      <c r="CHH4" s="453"/>
      <c r="CHI4" s="453"/>
      <c r="CHJ4" s="453"/>
      <c r="CHK4" s="453"/>
      <c r="CHL4" s="453"/>
      <c r="CHM4" s="453"/>
      <c r="CHN4" s="453"/>
      <c r="CHO4" s="453"/>
      <c r="CHP4" s="453"/>
      <c r="CHQ4" s="453"/>
      <c r="CHR4" s="453"/>
      <c r="CHS4" s="453"/>
      <c r="CHT4" s="453"/>
      <c r="CHU4" s="453"/>
      <c r="CHV4" s="453"/>
      <c r="CHW4" s="453"/>
      <c r="CHX4" s="453"/>
      <c r="CHY4" s="453"/>
      <c r="CHZ4" s="453"/>
      <c r="CIA4" s="453"/>
      <c r="CIB4" s="453"/>
      <c r="CIC4" s="453"/>
      <c r="CID4" s="453"/>
      <c r="CIE4" s="453"/>
      <c r="CIF4" s="453"/>
      <c r="CIG4" s="453"/>
      <c r="CIH4" s="453"/>
      <c r="CII4" s="453"/>
      <c r="CIJ4" s="453"/>
      <c r="CIK4" s="453"/>
      <c r="CIL4" s="453"/>
      <c r="CIM4" s="453"/>
      <c r="CIN4" s="453"/>
      <c r="CIO4" s="453"/>
      <c r="CIP4" s="453"/>
      <c r="CIQ4" s="453"/>
      <c r="CIR4" s="453"/>
      <c r="CIS4" s="453"/>
      <c r="CIT4" s="453"/>
      <c r="CIU4" s="453"/>
      <c r="CIV4" s="453"/>
      <c r="CIW4" s="453"/>
      <c r="CIX4" s="453"/>
      <c r="CIY4" s="453"/>
      <c r="CIZ4" s="453"/>
      <c r="CJA4" s="453"/>
      <c r="CJB4" s="453"/>
      <c r="CJC4" s="453"/>
      <c r="CJD4" s="453"/>
      <c r="CJE4" s="453"/>
      <c r="CJF4" s="453"/>
      <c r="CJG4" s="453"/>
      <c r="CJH4" s="453"/>
      <c r="CJI4" s="453"/>
      <c r="CJJ4" s="453"/>
      <c r="CJK4" s="453"/>
      <c r="CJL4" s="453"/>
      <c r="CJM4" s="453"/>
      <c r="CJN4" s="453"/>
      <c r="CJO4" s="453"/>
      <c r="CJP4" s="453"/>
      <c r="CJQ4" s="453"/>
      <c r="CJR4" s="453"/>
      <c r="CJS4" s="453"/>
      <c r="CJT4" s="453"/>
      <c r="CJU4" s="453"/>
      <c r="CJV4" s="453"/>
      <c r="CJW4" s="453"/>
      <c r="CJX4" s="453"/>
      <c r="CJY4" s="453"/>
      <c r="CJZ4" s="453"/>
      <c r="CKA4" s="453"/>
      <c r="CKB4" s="453"/>
      <c r="CKC4" s="453"/>
      <c r="CKD4" s="453"/>
      <c r="CKE4" s="453"/>
      <c r="CKF4" s="453"/>
      <c r="CKG4" s="453"/>
      <c r="CKH4" s="453"/>
      <c r="CKI4" s="453"/>
      <c r="CKJ4" s="453"/>
      <c r="CKK4" s="453"/>
      <c r="CKL4" s="453"/>
      <c r="CKM4" s="453"/>
      <c r="CKN4" s="453"/>
      <c r="CKO4" s="453"/>
      <c r="CKP4" s="453"/>
      <c r="CKQ4" s="453"/>
      <c r="CKR4" s="453"/>
      <c r="CKS4" s="453"/>
      <c r="CKT4" s="453"/>
      <c r="CKU4" s="453"/>
      <c r="CKV4" s="453"/>
      <c r="CKW4" s="453"/>
      <c r="CKX4" s="453"/>
      <c r="CKY4" s="453"/>
      <c r="CKZ4" s="453"/>
      <c r="CLA4" s="453"/>
      <c r="CLB4" s="453"/>
      <c r="CLC4" s="453"/>
      <c r="CLD4" s="453"/>
      <c r="CLE4" s="453"/>
      <c r="CLF4" s="453"/>
      <c r="CLG4" s="453"/>
      <c r="CLH4" s="453"/>
      <c r="CLI4" s="453"/>
      <c r="CLJ4" s="453"/>
      <c r="CLK4" s="453"/>
      <c r="CLL4" s="453"/>
      <c r="CLM4" s="453"/>
      <c r="CLN4" s="453"/>
      <c r="CLO4" s="453"/>
      <c r="CLP4" s="453"/>
      <c r="CLQ4" s="453"/>
      <c r="CLR4" s="453"/>
      <c r="CLS4" s="453"/>
      <c r="CLT4" s="453"/>
      <c r="CLU4" s="453"/>
      <c r="CLV4" s="453"/>
      <c r="CLW4" s="453"/>
      <c r="CLX4" s="453"/>
      <c r="CLY4" s="453"/>
      <c r="CLZ4" s="453"/>
      <c r="CMA4" s="453"/>
      <c r="CMB4" s="453"/>
      <c r="CMC4" s="453"/>
      <c r="CMD4" s="453"/>
      <c r="CME4" s="453"/>
      <c r="CMF4" s="453"/>
      <c r="CMG4" s="453"/>
      <c r="CMH4" s="453"/>
      <c r="CMI4" s="453"/>
      <c r="CMJ4" s="453"/>
      <c r="CMK4" s="453"/>
      <c r="CML4" s="453"/>
      <c r="CMM4" s="453"/>
      <c r="CMN4" s="453"/>
      <c r="CMO4" s="453"/>
      <c r="CMP4" s="453"/>
      <c r="CMQ4" s="453"/>
      <c r="CMR4" s="453"/>
      <c r="CMS4" s="453"/>
      <c r="CMT4" s="453"/>
      <c r="CMU4" s="453"/>
      <c r="CMV4" s="453"/>
      <c r="CMW4" s="453"/>
      <c r="CMX4" s="453"/>
      <c r="CMY4" s="453"/>
      <c r="CMZ4" s="453"/>
      <c r="CNA4" s="453"/>
      <c r="CNB4" s="453"/>
      <c r="CNC4" s="453"/>
      <c r="CND4" s="453"/>
      <c r="CNE4" s="453"/>
      <c r="CNF4" s="453"/>
      <c r="CNG4" s="453"/>
      <c r="CNH4" s="453"/>
      <c r="CNI4" s="453"/>
      <c r="CNJ4" s="453"/>
      <c r="CNK4" s="453"/>
      <c r="CNL4" s="453"/>
      <c r="CNM4" s="453"/>
      <c r="CNN4" s="453"/>
      <c r="CNO4" s="453"/>
      <c r="CNP4" s="453"/>
      <c r="CNQ4" s="453"/>
      <c r="CNR4" s="453"/>
      <c r="CNS4" s="453"/>
      <c r="CNT4" s="453"/>
      <c r="CNU4" s="453"/>
      <c r="CNV4" s="453"/>
      <c r="CNW4" s="453"/>
      <c r="CNX4" s="453"/>
      <c r="CNY4" s="453"/>
      <c r="CNZ4" s="453"/>
      <c r="COA4" s="453"/>
      <c r="COB4" s="453"/>
      <c r="COC4" s="453"/>
      <c r="COD4" s="453"/>
      <c r="COE4" s="453"/>
      <c r="COF4" s="453"/>
      <c r="COG4" s="453"/>
      <c r="COH4" s="453"/>
      <c r="COI4" s="453"/>
      <c r="COJ4" s="453"/>
      <c r="COK4" s="453"/>
      <c r="COL4" s="453"/>
      <c r="COM4" s="453"/>
      <c r="CON4" s="453"/>
      <c r="COO4" s="453"/>
      <c r="COP4" s="453"/>
      <c r="COQ4" s="453"/>
      <c r="COR4" s="453"/>
      <c r="COS4" s="453"/>
      <c r="COT4" s="453"/>
      <c r="COU4" s="453"/>
      <c r="COV4" s="453"/>
      <c r="COW4" s="453"/>
      <c r="COX4" s="453"/>
      <c r="COY4" s="453"/>
      <c r="COZ4" s="453"/>
      <c r="CPA4" s="453"/>
      <c r="CPB4" s="453"/>
      <c r="CPC4" s="453"/>
      <c r="CPD4" s="453"/>
      <c r="CPE4" s="453"/>
      <c r="CPF4" s="453"/>
      <c r="CPG4" s="453"/>
      <c r="CPH4" s="453"/>
      <c r="CPI4" s="453"/>
      <c r="CPJ4" s="453"/>
      <c r="CPK4" s="453"/>
      <c r="CPL4" s="453"/>
      <c r="CPM4" s="453"/>
      <c r="CPN4" s="453"/>
      <c r="CPO4" s="453"/>
      <c r="CPP4" s="453"/>
      <c r="CPQ4" s="453"/>
      <c r="CPR4" s="453"/>
      <c r="CPS4" s="453"/>
      <c r="CPT4" s="453"/>
      <c r="CPU4" s="453"/>
      <c r="CPV4" s="453"/>
      <c r="CPW4" s="453"/>
      <c r="CPX4" s="453"/>
      <c r="CPY4" s="453"/>
      <c r="CPZ4" s="453"/>
      <c r="CQA4" s="453"/>
      <c r="CQB4" s="453"/>
      <c r="CQC4" s="453"/>
      <c r="CQD4" s="453"/>
      <c r="CQE4" s="453"/>
      <c r="CQF4" s="453"/>
      <c r="CQG4" s="453"/>
      <c r="CQH4" s="453"/>
      <c r="CQI4" s="453"/>
      <c r="CQJ4" s="453"/>
      <c r="CQK4" s="453"/>
      <c r="CQL4" s="453"/>
      <c r="CQM4" s="453"/>
      <c r="CQN4" s="453"/>
      <c r="CQO4" s="453"/>
      <c r="CQP4" s="453"/>
      <c r="CQQ4" s="453"/>
      <c r="CQR4" s="453"/>
      <c r="CQS4" s="453"/>
      <c r="CQT4" s="453"/>
      <c r="CQU4" s="453"/>
      <c r="CQV4" s="453"/>
      <c r="CQW4" s="453"/>
      <c r="CQX4" s="453"/>
      <c r="CQY4" s="453"/>
      <c r="CQZ4" s="453"/>
      <c r="CRA4" s="453"/>
      <c r="CRB4" s="453"/>
      <c r="CRC4" s="453"/>
      <c r="CRD4" s="453"/>
      <c r="CRE4" s="453"/>
      <c r="CRF4" s="453"/>
      <c r="CRG4" s="453"/>
      <c r="CRH4" s="453"/>
      <c r="CRI4" s="453"/>
      <c r="CRJ4" s="453"/>
      <c r="CRK4" s="453"/>
      <c r="CRL4" s="453"/>
      <c r="CRM4" s="453"/>
      <c r="CRN4" s="453"/>
      <c r="CRO4" s="453"/>
      <c r="CRP4" s="453"/>
      <c r="CRQ4" s="453"/>
      <c r="CRR4" s="453"/>
      <c r="CRS4" s="453"/>
      <c r="CRT4" s="453"/>
      <c r="CRU4" s="453"/>
      <c r="CRV4" s="453"/>
      <c r="CRW4" s="453"/>
      <c r="CRX4" s="453"/>
      <c r="CRY4" s="453"/>
      <c r="CRZ4" s="453"/>
      <c r="CSA4" s="453"/>
      <c r="CSB4" s="453"/>
      <c r="CSC4" s="453"/>
      <c r="CSD4" s="453"/>
      <c r="CSE4" s="453"/>
      <c r="CSF4" s="453"/>
      <c r="CSG4" s="453"/>
      <c r="CSH4" s="453"/>
      <c r="CSI4" s="453"/>
      <c r="CSJ4" s="453"/>
      <c r="CSK4" s="453"/>
      <c r="CSL4" s="453"/>
      <c r="CSM4" s="453"/>
      <c r="CSN4" s="453"/>
      <c r="CSO4" s="453"/>
      <c r="CSP4" s="453"/>
      <c r="CSQ4" s="453"/>
      <c r="CSR4" s="453"/>
      <c r="CSS4" s="453"/>
      <c r="CST4" s="453"/>
      <c r="CSU4" s="453"/>
      <c r="CSV4" s="453"/>
      <c r="CSW4" s="453"/>
      <c r="CSX4" s="453"/>
      <c r="CSY4" s="453"/>
      <c r="CSZ4" s="453"/>
      <c r="CTA4" s="453"/>
      <c r="CTB4" s="453"/>
      <c r="CTC4" s="453"/>
      <c r="CTD4" s="453"/>
      <c r="CTE4" s="453"/>
      <c r="CTF4" s="453"/>
      <c r="CTG4" s="453"/>
      <c r="CTH4" s="453"/>
      <c r="CTI4" s="453"/>
      <c r="CTJ4" s="453"/>
      <c r="CTK4" s="453"/>
      <c r="CTL4" s="453"/>
      <c r="CTM4" s="453"/>
      <c r="CTN4" s="453"/>
      <c r="CTO4" s="453"/>
      <c r="CTP4" s="453"/>
      <c r="CTQ4" s="453"/>
      <c r="CTR4" s="453"/>
      <c r="CTS4" s="453"/>
      <c r="CTT4" s="453"/>
      <c r="CTU4" s="453"/>
      <c r="CTV4" s="453"/>
      <c r="CTW4" s="453"/>
      <c r="CTX4" s="453"/>
      <c r="CTY4" s="453"/>
      <c r="CTZ4" s="453"/>
      <c r="CUA4" s="453"/>
      <c r="CUB4" s="453"/>
      <c r="CUC4" s="453"/>
      <c r="CUD4" s="453"/>
      <c r="CUE4" s="453"/>
      <c r="CUF4" s="453"/>
      <c r="CUG4" s="453"/>
      <c r="CUH4" s="453"/>
      <c r="CUI4" s="453"/>
      <c r="CUJ4" s="453"/>
      <c r="CUK4" s="453"/>
      <c r="CUL4" s="453"/>
      <c r="CUM4" s="453"/>
      <c r="CUN4" s="453"/>
      <c r="CUO4" s="453"/>
      <c r="CUP4" s="453"/>
      <c r="CUQ4" s="453"/>
      <c r="CUR4" s="453"/>
      <c r="CUS4" s="453"/>
      <c r="CUT4" s="453"/>
      <c r="CUU4" s="453"/>
      <c r="CUV4" s="453"/>
      <c r="CUW4" s="453"/>
      <c r="CUX4" s="453"/>
      <c r="CUY4" s="453"/>
      <c r="CUZ4" s="453"/>
      <c r="CVA4" s="453"/>
      <c r="CVB4" s="453"/>
      <c r="CVC4" s="453"/>
      <c r="CVD4" s="453"/>
      <c r="CVE4" s="453"/>
      <c r="CVF4" s="453"/>
      <c r="CVG4" s="453"/>
      <c r="CVH4" s="453"/>
      <c r="CVI4" s="453"/>
      <c r="CVJ4" s="453"/>
      <c r="CVK4" s="453"/>
      <c r="CVL4" s="453"/>
      <c r="CVM4" s="453"/>
      <c r="CVN4" s="453"/>
      <c r="CVO4" s="453"/>
      <c r="CVP4" s="453"/>
      <c r="CVQ4" s="453"/>
      <c r="CVR4" s="453"/>
      <c r="CVS4" s="453"/>
      <c r="CVT4" s="453"/>
      <c r="CVU4" s="453"/>
      <c r="CVV4" s="453"/>
      <c r="CVW4" s="453"/>
      <c r="CVX4" s="453"/>
      <c r="CVY4" s="453"/>
      <c r="CVZ4" s="453"/>
      <c r="CWA4" s="453"/>
      <c r="CWB4" s="453"/>
      <c r="CWC4" s="453"/>
      <c r="CWD4" s="453"/>
      <c r="CWE4" s="453"/>
      <c r="CWF4" s="453"/>
      <c r="CWG4" s="453"/>
      <c r="CWH4" s="453"/>
      <c r="CWI4" s="453"/>
      <c r="CWJ4" s="453"/>
      <c r="CWK4" s="453"/>
      <c r="CWL4" s="453"/>
      <c r="CWM4" s="453"/>
      <c r="CWN4" s="453"/>
      <c r="CWO4" s="453"/>
      <c r="CWP4" s="453"/>
      <c r="CWQ4" s="453"/>
      <c r="CWR4" s="453"/>
      <c r="CWS4" s="453"/>
      <c r="CWT4" s="453"/>
      <c r="CWU4" s="453"/>
      <c r="CWV4" s="453"/>
      <c r="CWW4" s="453"/>
      <c r="CWX4" s="453"/>
      <c r="CWY4" s="453"/>
      <c r="CWZ4" s="453"/>
      <c r="CXA4" s="453"/>
      <c r="CXB4" s="453"/>
      <c r="CXC4" s="453"/>
      <c r="CXD4" s="453"/>
      <c r="CXE4" s="453"/>
      <c r="CXF4" s="453"/>
      <c r="CXG4" s="453"/>
      <c r="CXH4" s="453"/>
      <c r="CXI4" s="453"/>
      <c r="CXJ4" s="453"/>
      <c r="CXK4" s="453"/>
      <c r="CXL4" s="453"/>
      <c r="CXM4" s="453"/>
      <c r="CXN4" s="453"/>
      <c r="CXO4" s="453"/>
      <c r="CXP4" s="453"/>
      <c r="CXQ4" s="453"/>
      <c r="CXR4" s="453"/>
      <c r="CXS4" s="453"/>
      <c r="CXT4" s="453"/>
      <c r="CXU4" s="453"/>
      <c r="CXV4" s="453"/>
      <c r="CXW4" s="453"/>
      <c r="CXX4" s="453"/>
      <c r="CXY4" s="453"/>
      <c r="CXZ4" s="453"/>
      <c r="CYA4" s="453"/>
      <c r="CYB4" s="453"/>
      <c r="CYC4" s="453"/>
      <c r="CYD4" s="453"/>
      <c r="CYE4" s="453"/>
      <c r="CYF4" s="453"/>
      <c r="CYG4" s="453"/>
      <c r="CYH4" s="453"/>
      <c r="CYI4" s="453"/>
      <c r="CYJ4" s="453"/>
      <c r="CYK4" s="453"/>
      <c r="CYL4" s="453"/>
      <c r="CYM4" s="453"/>
      <c r="CYN4" s="453"/>
      <c r="CYO4" s="453"/>
      <c r="CYP4" s="453"/>
      <c r="CYQ4" s="453"/>
      <c r="CYR4" s="453"/>
      <c r="CYS4" s="453"/>
      <c r="CYT4" s="453"/>
      <c r="CYU4" s="453"/>
      <c r="CYV4" s="453"/>
      <c r="CYW4" s="453"/>
      <c r="CYX4" s="453"/>
      <c r="CYY4" s="453"/>
      <c r="CYZ4" s="453"/>
      <c r="CZA4" s="453"/>
      <c r="CZB4" s="453"/>
      <c r="CZC4" s="453"/>
      <c r="CZD4" s="453"/>
      <c r="CZE4" s="453"/>
      <c r="CZF4" s="453"/>
      <c r="CZG4" s="453"/>
      <c r="CZH4" s="453"/>
      <c r="CZI4" s="453"/>
      <c r="CZJ4" s="453"/>
      <c r="CZK4" s="453"/>
      <c r="CZL4" s="453"/>
      <c r="CZM4" s="453"/>
      <c r="CZN4" s="453"/>
      <c r="CZO4" s="453"/>
      <c r="CZP4" s="453"/>
      <c r="CZQ4" s="453"/>
      <c r="CZR4" s="453"/>
      <c r="CZS4" s="453"/>
      <c r="CZT4" s="453"/>
      <c r="CZU4" s="453"/>
      <c r="CZV4" s="453"/>
      <c r="CZW4" s="453"/>
      <c r="CZX4" s="453"/>
      <c r="CZY4" s="453"/>
      <c r="CZZ4" s="453"/>
      <c r="DAA4" s="453"/>
      <c r="DAB4" s="453"/>
      <c r="DAC4" s="453"/>
      <c r="DAD4" s="453"/>
      <c r="DAE4" s="453"/>
      <c r="DAF4" s="453"/>
      <c r="DAG4" s="453"/>
      <c r="DAH4" s="453"/>
      <c r="DAI4" s="453"/>
      <c r="DAJ4" s="453"/>
      <c r="DAK4" s="453"/>
      <c r="DAL4" s="453"/>
      <c r="DAM4" s="453"/>
      <c r="DAN4" s="453"/>
      <c r="DAO4" s="453"/>
      <c r="DAP4" s="453"/>
      <c r="DAQ4" s="453"/>
      <c r="DAR4" s="453"/>
      <c r="DAS4" s="453"/>
      <c r="DAT4" s="453"/>
      <c r="DAU4" s="453"/>
      <c r="DAV4" s="453"/>
      <c r="DAW4" s="453"/>
      <c r="DAX4" s="453"/>
      <c r="DAY4" s="453"/>
      <c r="DAZ4" s="453"/>
      <c r="DBA4" s="453"/>
      <c r="DBB4" s="453"/>
      <c r="DBC4" s="453"/>
      <c r="DBD4" s="453"/>
      <c r="DBE4" s="453"/>
      <c r="DBF4" s="453"/>
      <c r="DBG4" s="453"/>
      <c r="DBH4" s="453"/>
      <c r="DBI4" s="453"/>
      <c r="DBJ4" s="453"/>
      <c r="DBK4" s="453"/>
      <c r="DBL4" s="453"/>
      <c r="DBM4" s="453"/>
      <c r="DBN4" s="453"/>
      <c r="DBO4" s="453"/>
      <c r="DBP4" s="453"/>
      <c r="DBQ4" s="453"/>
      <c r="DBR4" s="453"/>
      <c r="DBS4" s="453"/>
      <c r="DBT4" s="453"/>
      <c r="DBU4" s="453"/>
      <c r="DBV4" s="453"/>
      <c r="DBW4" s="453"/>
      <c r="DBX4" s="453"/>
      <c r="DBY4" s="453"/>
      <c r="DBZ4" s="453"/>
      <c r="DCA4" s="453"/>
      <c r="DCB4" s="453"/>
      <c r="DCC4" s="453"/>
      <c r="DCD4" s="453"/>
      <c r="DCE4" s="453"/>
      <c r="DCF4" s="453"/>
      <c r="DCG4" s="453"/>
      <c r="DCH4" s="453"/>
      <c r="DCI4" s="453"/>
      <c r="DCJ4" s="453"/>
      <c r="DCK4" s="453"/>
      <c r="DCL4" s="453"/>
      <c r="DCM4" s="453"/>
      <c r="DCN4" s="453"/>
      <c r="DCO4" s="453"/>
      <c r="DCP4" s="453"/>
      <c r="DCQ4" s="453"/>
      <c r="DCR4" s="453"/>
      <c r="DCS4" s="453"/>
      <c r="DCT4" s="453"/>
      <c r="DCU4" s="453"/>
      <c r="DCV4" s="453"/>
      <c r="DCW4" s="453"/>
      <c r="DCX4" s="453"/>
      <c r="DCY4" s="453"/>
      <c r="DCZ4" s="453"/>
      <c r="DDA4" s="453"/>
      <c r="DDB4" s="453"/>
      <c r="DDC4" s="453"/>
      <c r="DDD4" s="453"/>
      <c r="DDE4" s="453"/>
      <c r="DDF4" s="453"/>
      <c r="DDG4" s="453"/>
      <c r="DDH4" s="453"/>
      <c r="DDI4" s="453"/>
      <c r="DDJ4" s="453"/>
      <c r="DDK4" s="453"/>
      <c r="DDL4" s="453"/>
      <c r="DDM4" s="453"/>
      <c r="DDN4" s="453"/>
      <c r="DDO4" s="453"/>
      <c r="DDP4" s="453"/>
      <c r="DDQ4" s="453"/>
      <c r="DDR4" s="453"/>
      <c r="DDS4" s="453"/>
      <c r="DDT4" s="453"/>
      <c r="DDU4" s="453"/>
      <c r="DDV4" s="453"/>
      <c r="DDW4" s="453"/>
      <c r="DDX4" s="453"/>
      <c r="DDY4" s="453"/>
      <c r="DDZ4" s="453"/>
      <c r="DEA4" s="453"/>
      <c r="DEB4" s="453"/>
      <c r="DEC4" s="453"/>
      <c r="DED4" s="453"/>
      <c r="DEE4" s="453"/>
      <c r="DEF4" s="453"/>
      <c r="DEG4" s="453"/>
      <c r="DEH4" s="453"/>
      <c r="DEI4" s="453"/>
      <c r="DEJ4" s="453"/>
      <c r="DEK4" s="453"/>
      <c r="DEL4" s="453"/>
      <c r="DEM4" s="453"/>
      <c r="DEN4" s="453"/>
      <c r="DEO4" s="453"/>
      <c r="DEP4" s="453"/>
      <c r="DEQ4" s="453"/>
      <c r="DER4" s="453"/>
      <c r="DES4" s="453"/>
      <c r="DET4" s="453"/>
      <c r="DEU4" s="453"/>
      <c r="DEV4" s="453"/>
      <c r="DEW4" s="453"/>
      <c r="DEX4" s="453"/>
      <c r="DEY4" s="453"/>
      <c r="DEZ4" s="453"/>
      <c r="DFA4" s="453"/>
      <c r="DFB4" s="453"/>
      <c r="DFC4" s="453"/>
      <c r="DFD4" s="453"/>
      <c r="DFE4" s="453"/>
      <c r="DFF4" s="453"/>
      <c r="DFG4" s="453"/>
      <c r="DFH4" s="453"/>
      <c r="DFI4" s="453"/>
      <c r="DFJ4" s="453"/>
      <c r="DFK4" s="453"/>
      <c r="DFL4" s="453"/>
      <c r="DFM4" s="453"/>
      <c r="DFN4" s="453"/>
      <c r="DFO4" s="453"/>
      <c r="DFP4" s="453"/>
      <c r="DFQ4" s="453"/>
      <c r="DFR4" s="453"/>
      <c r="DFS4" s="453"/>
      <c r="DFT4" s="453"/>
      <c r="DFU4" s="453"/>
      <c r="DFV4" s="453"/>
      <c r="DFW4" s="453"/>
      <c r="DFX4" s="453"/>
      <c r="DFY4" s="453"/>
      <c r="DFZ4" s="453"/>
      <c r="DGA4" s="453"/>
      <c r="DGB4" s="453"/>
      <c r="DGC4" s="453"/>
      <c r="DGD4" s="453"/>
      <c r="DGE4" s="453"/>
      <c r="DGF4" s="453"/>
      <c r="DGG4" s="453"/>
      <c r="DGH4" s="453"/>
      <c r="DGI4" s="453"/>
      <c r="DGJ4" s="453"/>
      <c r="DGK4" s="453"/>
      <c r="DGL4" s="453"/>
      <c r="DGM4" s="453"/>
      <c r="DGN4" s="453"/>
      <c r="DGO4" s="453"/>
      <c r="DGP4" s="453"/>
      <c r="DGQ4" s="453"/>
      <c r="DGR4" s="453"/>
      <c r="DGS4" s="453"/>
      <c r="DGT4" s="453"/>
      <c r="DGU4" s="453"/>
      <c r="DGV4" s="453"/>
      <c r="DGW4" s="453"/>
      <c r="DGX4" s="453"/>
      <c r="DGY4" s="453"/>
      <c r="DGZ4" s="453"/>
      <c r="DHA4" s="453"/>
      <c r="DHB4" s="453"/>
      <c r="DHC4" s="453"/>
      <c r="DHD4" s="453"/>
      <c r="DHE4" s="453"/>
      <c r="DHF4" s="453"/>
      <c r="DHG4" s="453"/>
      <c r="DHH4" s="453"/>
      <c r="DHI4" s="453"/>
      <c r="DHJ4" s="453"/>
      <c r="DHK4" s="453"/>
      <c r="DHL4" s="453"/>
      <c r="DHM4" s="453"/>
      <c r="DHN4" s="453"/>
      <c r="DHO4" s="453"/>
      <c r="DHP4" s="453"/>
      <c r="DHQ4" s="453"/>
      <c r="DHR4" s="453"/>
      <c r="DHS4" s="453"/>
      <c r="DHT4" s="453"/>
      <c r="DHU4" s="453"/>
      <c r="DHV4" s="453"/>
      <c r="DHW4" s="453"/>
      <c r="DHX4" s="453"/>
      <c r="DHY4" s="453"/>
      <c r="DHZ4" s="453"/>
      <c r="DIA4" s="453"/>
      <c r="DIB4" s="453"/>
      <c r="DIC4" s="453"/>
      <c r="DID4" s="453"/>
      <c r="DIE4" s="453"/>
      <c r="DIF4" s="453"/>
      <c r="DIG4" s="453"/>
      <c r="DIH4" s="453"/>
      <c r="DII4" s="453"/>
      <c r="DIJ4" s="453"/>
      <c r="DIK4" s="453"/>
      <c r="DIL4" s="453"/>
      <c r="DIM4" s="453"/>
      <c r="DIN4" s="453"/>
      <c r="DIO4" s="453"/>
      <c r="DIP4" s="453"/>
      <c r="DIQ4" s="453"/>
      <c r="DIR4" s="453"/>
      <c r="DIS4" s="453"/>
      <c r="DIT4" s="453"/>
      <c r="DIU4" s="453"/>
      <c r="DIV4" s="453"/>
      <c r="DIW4" s="453"/>
      <c r="DIX4" s="453"/>
      <c r="DIY4" s="453"/>
      <c r="DIZ4" s="453"/>
      <c r="DJA4" s="453"/>
      <c r="DJB4" s="453"/>
      <c r="DJC4" s="453"/>
      <c r="DJD4" s="453"/>
      <c r="DJE4" s="453"/>
      <c r="DJF4" s="453"/>
      <c r="DJG4" s="453"/>
      <c r="DJH4" s="453"/>
      <c r="DJI4" s="453"/>
      <c r="DJJ4" s="453"/>
      <c r="DJK4" s="453"/>
      <c r="DJL4" s="453"/>
      <c r="DJM4" s="453"/>
      <c r="DJN4" s="453"/>
      <c r="DJO4" s="453"/>
      <c r="DJP4" s="453"/>
      <c r="DJQ4" s="453"/>
      <c r="DJR4" s="453"/>
      <c r="DJS4" s="453"/>
      <c r="DJT4" s="453"/>
      <c r="DJU4" s="453"/>
      <c r="DJV4" s="453"/>
      <c r="DJW4" s="453"/>
      <c r="DJX4" s="453"/>
      <c r="DJY4" s="453"/>
      <c r="DJZ4" s="453"/>
      <c r="DKA4" s="453"/>
      <c r="DKB4" s="453"/>
      <c r="DKC4" s="453"/>
      <c r="DKD4" s="453"/>
      <c r="DKE4" s="453"/>
      <c r="DKF4" s="453"/>
      <c r="DKG4" s="453"/>
      <c r="DKH4" s="453"/>
      <c r="DKI4" s="453"/>
      <c r="DKJ4" s="453"/>
      <c r="DKK4" s="453"/>
      <c r="DKL4" s="453"/>
      <c r="DKM4" s="453"/>
      <c r="DKN4" s="453"/>
      <c r="DKO4" s="453"/>
      <c r="DKP4" s="453"/>
      <c r="DKQ4" s="453"/>
      <c r="DKR4" s="453"/>
      <c r="DKS4" s="453"/>
      <c r="DKT4" s="453"/>
      <c r="DKU4" s="453"/>
      <c r="DKV4" s="453"/>
      <c r="DKW4" s="453"/>
      <c r="DKX4" s="453"/>
      <c r="DKY4" s="453"/>
      <c r="DKZ4" s="453"/>
      <c r="DLA4" s="453"/>
      <c r="DLB4" s="453"/>
      <c r="DLC4" s="453"/>
      <c r="DLD4" s="453"/>
      <c r="DLE4" s="453"/>
      <c r="DLF4" s="453"/>
      <c r="DLG4" s="453"/>
      <c r="DLH4" s="453"/>
      <c r="DLI4" s="453"/>
      <c r="DLJ4" s="453"/>
      <c r="DLK4" s="453"/>
      <c r="DLL4" s="453"/>
      <c r="DLM4" s="453"/>
      <c r="DLN4" s="453"/>
      <c r="DLO4" s="453"/>
      <c r="DLP4" s="453"/>
      <c r="DLQ4" s="453"/>
      <c r="DLR4" s="453"/>
      <c r="DLS4" s="453"/>
      <c r="DLT4" s="453"/>
      <c r="DLU4" s="453"/>
      <c r="DLV4" s="453"/>
      <c r="DLW4" s="453"/>
      <c r="DLX4" s="453"/>
      <c r="DLY4" s="453"/>
      <c r="DLZ4" s="453"/>
      <c r="DMA4" s="453"/>
      <c r="DMB4" s="453"/>
      <c r="DMC4" s="453"/>
      <c r="DMD4" s="453"/>
      <c r="DME4" s="453"/>
      <c r="DMF4" s="453"/>
      <c r="DMG4" s="453"/>
      <c r="DMH4" s="453"/>
      <c r="DMI4" s="453"/>
      <c r="DMJ4" s="453"/>
      <c r="DMK4" s="453"/>
      <c r="DML4" s="453"/>
      <c r="DMM4" s="453"/>
      <c r="DMN4" s="453"/>
      <c r="DMO4" s="453"/>
      <c r="DMP4" s="453"/>
      <c r="DMQ4" s="453"/>
      <c r="DMR4" s="453"/>
      <c r="DMS4" s="453"/>
      <c r="DMT4" s="453"/>
      <c r="DMU4" s="453"/>
      <c r="DMV4" s="453"/>
      <c r="DMW4" s="453"/>
      <c r="DMX4" s="453"/>
      <c r="DMY4" s="453"/>
      <c r="DMZ4" s="453"/>
      <c r="DNA4" s="453"/>
      <c r="DNB4" s="453"/>
      <c r="DNC4" s="453"/>
      <c r="DND4" s="453"/>
      <c r="DNE4" s="453"/>
      <c r="DNF4" s="453"/>
      <c r="DNG4" s="453"/>
      <c r="DNH4" s="453"/>
      <c r="DNI4" s="453"/>
      <c r="DNJ4" s="453"/>
      <c r="DNK4" s="453"/>
      <c r="DNL4" s="453"/>
      <c r="DNM4" s="453"/>
      <c r="DNN4" s="453"/>
      <c r="DNO4" s="453"/>
      <c r="DNP4" s="453"/>
      <c r="DNQ4" s="453"/>
      <c r="DNR4" s="453"/>
      <c r="DNS4" s="453"/>
      <c r="DNT4" s="453"/>
      <c r="DNU4" s="453"/>
      <c r="DNV4" s="453"/>
      <c r="DNW4" s="453"/>
      <c r="DNX4" s="453"/>
      <c r="DNY4" s="453"/>
      <c r="DNZ4" s="453"/>
      <c r="DOA4" s="453"/>
      <c r="DOB4" s="453"/>
      <c r="DOC4" s="453"/>
      <c r="DOD4" s="453"/>
      <c r="DOE4" s="453"/>
      <c r="DOF4" s="453"/>
      <c r="DOG4" s="453"/>
      <c r="DOH4" s="453"/>
      <c r="DOI4" s="453"/>
      <c r="DOJ4" s="453"/>
      <c r="DOK4" s="453"/>
      <c r="DOL4" s="453"/>
      <c r="DOM4" s="453"/>
      <c r="DON4" s="453"/>
      <c r="DOO4" s="453"/>
      <c r="DOP4" s="453"/>
      <c r="DOQ4" s="453"/>
      <c r="DOR4" s="453"/>
      <c r="DOS4" s="453"/>
      <c r="DOT4" s="453"/>
      <c r="DOU4" s="453"/>
      <c r="DOV4" s="453"/>
      <c r="DOW4" s="453"/>
      <c r="DOX4" s="453"/>
      <c r="DOY4" s="453"/>
      <c r="DOZ4" s="453"/>
      <c r="DPA4" s="453"/>
      <c r="DPB4" s="453"/>
      <c r="DPC4" s="453"/>
      <c r="DPD4" s="453"/>
      <c r="DPE4" s="453"/>
      <c r="DPF4" s="453"/>
      <c r="DPG4" s="453"/>
      <c r="DPH4" s="453"/>
      <c r="DPI4" s="453"/>
      <c r="DPJ4" s="453"/>
      <c r="DPK4" s="453"/>
      <c r="DPL4" s="453"/>
      <c r="DPM4" s="453"/>
      <c r="DPN4" s="453"/>
      <c r="DPO4" s="453"/>
      <c r="DPP4" s="453"/>
      <c r="DPQ4" s="453"/>
      <c r="DPR4" s="453"/>
      <c r="DPS4" s="453"/>
      <c r="DPT4" s="453"/>
      <c r="DPU4" s="453"/>
      <c r="DPV4" s="453"/>
      <c r="DPW4" s="453"/>
      <c r="DPX4" s="453"/>
      <c r="DPY4" s="453"/>
      <c r="DPZ4" s="453"/>
      <c r="DQA4" s="453"/>
      <c r="DQB4" s="453"/>
      <c r="DQC4" s="453"/>
      <c r="DQD4" s="453"/>
      <c r="DQE4" s="453"/>
      <c r="DQF4" s="453"/>
      <c r="DQG4" s="453"/>
      <c r="DQH4" s="453"/>
      <c r="DQI4" s="453"/>
      <c r="DQJ4" s="453"/>
      <c r="DQK4" s="453"/>
      <c r="DQL4" s="453"/>
      <c r="DQM4" s="453"/>
      <c r="DQN4" s="453"/>
      <c r="DQO4" s="453"/>
      <c r="DQP4" s="453"/>
      <c r="DQQ4" s="453"/>
      <c r="DQR4" s="453"/>
      <c r="DQS4" s="453"/>
      <c r="DQT4" s="453"/>
      <c r="DQU4" s="453"/>
      <c r="DQV4" s="453"/>
      <c r="DQW4" s="453"/>
      <c r="DQX4" s="453"/>
      <c r="DQY4" s="453"/>
      <c r="DQZ4" s="453"/>
      <c r="DRA4" s="453"/>
      <c r="DRB4" s="453"/>
      <c r="DRC4" s="453"/>
      <c r="DRD4" s="453"/>
      <c r="DRE4" s="453"/>
      <c r="DRF4" s="453"/>
      <c r="DRG4" s="453"/>
      <c r="DRH4" s="453"/>
      <c r="DRI4" s="453"/>
      <c r="DRJ4" s="453"/>
      <c r="DRK4" s="453"/>
      <c r="DRL4" s="453"/>
      <c r="DRM4" s="453"/>
      <c r="DRN4" s="453"/>
      <c r="DRO4" s="453"/>
      <c r="DRP4" s="453"/>
      <c r="DRQ4" s="453"/>
      <c r="DRR4" s="453"/>
      <c r="DRS4" s="453"/>
      <c r="DRT4" s="453"/>
      <c r="DRU4" s="453"/>
      <c r="DRV4" s="453"/>
      <c r="DRW4" s="453"/>
      <c r="DRX4" s="453"/>
      <c r="DRY4" s="453"/>
      <c r="DRZ4" s="453"/>
      <c r="DSA4" s="453"/>
      <c r="DSB4" s="453"/>
      <c r="DSC4" s="453"/>
      <c r="DSD4" s="453"/>
      <c r="DSE4" s="453"/>
      <c r="DSF4" s="453"/>
      <c r="DSG4" s="453"/>
      <c r="DSH4" s="453"/>
      <c r="DSI4" s="453"/>
      <c r="DSJ4" s="453"/>
      <c r="DSK4" s="453"/>
      <c r="DSL4" s="453"/>
      <c r="DSM4" s="453"/>
      <c r="DSN4" s="453"/>
      <c r="DSO4" s="453"/>
      <c r="DSP4" s="453"/>
      <c r="DSQ4" s="453"/>
      <c r="DSR4" s="453"/>
      <c r="DSS4" s="453"/>
      <c r="DST4" s="453"/>
      <c r="DSU4" s="453"/>
      <c r="DSV4" s="453"/>
      <c r="DSW4" s="453"/>
      <c r="DSX4" s="453"/>
      <c r="DSY4" s="453"/>
      <c r="DSZ4" s="453"/>
      <c r="DTA4" s="453"/>
      <c r="DTB4" s="453"/>
      <c r="DTC4" s="453"/>
      <c r="DTD4" s="453"/>
      <c r="DTE4" s="453"/>
      <c r="DTF4" s="453"/>
      <c r="DTG4" s="453"/>
      <c r="DTH4" s="453"/>
      <c r="DTI4" s="453"/>
      <c r="DTJ4" s="453"/>
      <c r="DTK4" s="453"/>
      <c r="DTL4" s="453"/>
      <c r="DTM4" s="453"/>
      <c r="DTN4" s="453"/>
      <c r="DTO4" s="453"/>
      <c r="DTP4" s="453"/>
      <c r="DTQ4" s="453"/>
      <c r="DTR4" s="453"/>
      <c r="DTS4" s="453"/>
      <c r="DTT4" s="453"/>
      <c r="DTU4" s="453"/>
      <c r="DTV4" s="453"/>
      <c r="DTW4" s="453"/>
      <c r="DTX4" s="453"/>
      <c r="DTY4" s="453"/>
      <c r="DTZ4" s="453"/>
      <c r="DUA4" s="453"/>
      <c r="DUB4" s="453"/>
      <c r="DUC4" s="453"/>
      <c r="DUD4" s="453"/>
      <c r="DUE4" s="453"/>
      <c r="DUF4" s="453"/>
      <c r="DUG4" s="453"/>
      <c r="DUH4" s="453"/>
      <c r="DUI4" s="453"/>
      <c r="DUJ4" s="453"/>
      <c r="DUK4" s="453"/>
      <c r="DUL4" s="453"/>
      <c r="DUM4" s="453"/>
      <c r="DUN4" s="453"/>
      <c r="DUO4" s="453"/>
      <c r="DUP4" s="453"/>
      <c r="DUQ4" s="453"/>
      <c r="DUR4" s="453"/>
      <c r="DUS4" s="453"/>
      <c r="DUT4" s="453"/>
      <c r="DUU4" s="453"/>
      <c r="DUV4" s="453"/>
      <c r="DUW4" s="453"/>
      <c r="DUX4" s="453"/>
      <c r="DUY4" s="453"/>
      <c r="DUZ4" s="453"/>
      <c r="DVA4" s="453"/>
      <c r="DVB4" s="453"/>
      <c r="DVC4" s="453"/>
      <c r="DVD4" s="453"/>
      <c r="DVE4" s="453"/>
      <c r="DVF4" s="453"/>
      <c r="DVG4" s="453"/>
      <c r="DVH4" s="453"/>
      <c r="DVI4" s="453"/>
      <c r="DVJ4" s="453"/>
      <c r="DVK4" s="453"/>
      <c r="DVL4" s="453"/>
      <c r="DVM4" s="453"/>
      <c r="DVN4" s="453"/>
      <c r="DVO4" s="453"/>
      <c r="DVP4" s="453"/>
      <c r="DVQ4" s="453"/>
      <c r="DVR4" s="453"/>
      <c r="DVS4" s="453"/>
      <c r="DVT4" s="453"/>
      <c r="DVU4" s="453"/>
      <c r="DVV4" s="453"/>
      <c r="DVW4" s="453"/>
      <c r="DVX4" s="453"/>
      <c r="DVY4" s="453"/>
      <c r="DVZ4" s="453"/>
      <c r="DWA4" s="453"/>
      <c r="DWB4" s="453"/>
      <c r="DWC4" s="453"/>
      <c r="DWD4" s="453"/>
      <c r="DWE4" s="453"/>
      <c r="DWF4" s="453"/>
      <c r="DWG4" s="453"/>
      <c r="DWH4" s="453"/>
      <c r="DWI4" s="453"/>
      <c r="DWJ4" s="453"/>
      <c r="DWK4" s="453"/>
      <c r="DWL4" s="453"/>
      <c r="DWM4" s="453"/>
      <c r="DWN4" s="453"/>
      <c r="DWO4" s="453"/>
      <c r="DWP4" s="453"/>
      <c r="DWQ4" s="453"/>
      <c r="DWR4" s="453"/>
      <c r="DWS4" s="453"/>
      <c r="DWT4" s="453"/>
      <c r="DWU4" s="453"/>
      <c r="DWV4" s="453"/>
      <c r="DWW4" s="453"/>
      <c r="DWX4" s="453"/>
      <c r="DWY4" s="453"/>
      <c r="DWZ4" s="453"/>
      <c r="DXA4" s="453"/>
      <c r="DXB4" s="453"/>
      <c r="DXC4" s="453"/>
      <c r="DXD4" s="453"/>
      <c r="DXE4" s="453"/>
      <c r="DXF4" s="453"/>
      <c r="DXG4" s="453"/>
      <c r="DXH4" s="453"/>
      <c r="DXI4" s="453"/>
      <c r="DXJ4" s="453"/>
      <c r="DXK4" s="453"/>
      <c r="DXL4" s="453"/>
      <c r="DXM4" s="453"/>
      <c r="DXN4" s="453"/>
      <c r="DXO4" s="453"/>
      <c r="DXP4" s="453"/>
      <c r="DXQ4" s="453"/>
      <c r="DXR4" s="453"/>
      <c r="DXS4" s="453"/>
      <c r="DXT4" s="453"/>
      <c r="DXU4" s="453"/>
      <c r="DXV4" s="453"/>
      <c r="DXW4" s="453"/>
      <c r="DXX4" s="453"/>
      <c r="DXY4" s="453"/>
      <c r="DXZ4" s="453"/>
      <c r="DYA4" s="453"/>
      <c r="DYB4" s="453"/>
      <c r="DYC4" s="453"/>
      <c r="DYD4" s="453"/>
      <c r="DYE4" s="453"/>
      <c r="DYF4" s="453"/>
      <c r="DYG4" s="453"/>
      <c r="DYH4" s="453"/>
      <c r="DYI4" s="453"/>
      <c r="DYJ4" s="453"/>
      <c r="DYK4" s="453"/>
      <c r="DYL4" s="453"/>
      <c r="DYM4" s="453"/>
      <c r="DYN4" s="453"/>
      <c r="DYO4" s="453"/>
      <c r="DYP4" s="453"/>
      <c r="DYQ4" s="453"/>
      <c r="DYR4" s="453"/>
      <c r="DYS4" s="453"/>
      <c r="DYT4" s="453"/>
      <c r="DYU4" s="453"/>
      <c r="DYV4" s="453"/>
      <c r="DYW4" s="453"/>
      <c r="DYX4" s="453"/>
      <c r="DYY4" s="453"/>
      <c r="DYZ4" s="453"/>
      <c r="DZA4" s="453"/>
      <c r="DZB4" s="453"/>
      <c r="DZC4" s="453"/>
      <c r="DZD4" s="453"/>
      <c r="DZE4" s="453"/>
      <c r="DZF4" s="453"/>
      <c r="DZG4" s="453"/>
      <c r="DZH4" s="453"/>
      <c r="DZI4" s="453"/>
      <c r="DZJ4" s="453"/>
      <c r="DZK4" s="453"/>
      <c r="DZL4" s="453"/>
      <c r="DZM4" s="453"/>
      <c r="DZN4" s="453"/>
      <c r="DZO4" s="453"/>
      <c r="DZP4" s="453"/>
      <c r="DZQ4" s="453"/>
      <c r="DZR4" s="453"/>
      <c r="DZS4" s="453"/>
      <c r="DZT4" s="453"/>
      <c r="DZU4" s="453"/>
      <c r="DZV4" s="453"/>
      <c r="DZW4" s="453"/>
      <c r="DZX4" s="453"/>
      <c r="DZY4" s="453"/>
      <c r="DZZ4" s="453"/>
      <c r="EAA4" s="453"/>
      <c r="EAB4" s="453"/>
      <c r="EAC4" s="453"/>
      <c r="EAD4" s="453"/>
      <c r="EAE4" s="453"/>
      <c r="EAF4" s="453"/>
      <c r="EAG4" s="453"/>
      <c r="EAH4" s="453"/>
      <c r="EAI4" s="453"/>
      <c r="EAJ4" s="453"/>
      <c r="EAK4" s="453"/>
      <c r="EAL4" s="453"/>
      <c r="EAM4" s="453"/>
      <c r="EAN4" s="453"/>
      <c r="EAO4" s="453"/>
      <c r="EAP4" s="453"/>
      <c r="EAQ4" s="453"/>
      <c r="EAR4" s="453"/>
      <c r="EAS4" s="453"/>
      <c r="EAT4" s="453"/>
      <c r="EAU4" s="453"/>
      <c r="EAV4" s="453"/>
      <c r="EAW4" s="453"/>
      <c r="EAX4" s="453"/>
      <c r="EAY4" s="453"/>
      <c r="EAZ4" s="453"/>
      <c r="EBA4" s="453"/>
      <c r="EBB4" s="453"/>
      <c r="EBC4" s="453"/>
      <c r="EBD4" s="453"/>
      <c r="EBE4" s="453"/>
      <c r="EBF4" s="453"/>
      <c r="EBG4" s="453"/>
      <c r="EBH4" s="453"/>
      <c r="EBI4" s="453"/>
      <c r="EBJ4" s="453"/>
      <c r="EBK4" s="453"/>
      <c r="EBL4" s="453"/>
      <c r="EBM4" s="453"/>
      <c r="EBN4" s="453"/>
      <c r="EBO4" s="453"/>
      <c r="EBP4" s="453"/>
      <c r="EBQ4" s="453"/>
      <c r="EBR4" s="453"/>
      <c r="EBS4" s="453"/>
      <c r="EBT4" s="453"/>
      <c r="EBU4" s="453"/>
      <c r="EBV4" s="453"/>
      <c r="EBW4" s="453"/>
      <c r="EBX4" s="453"/>
      <c r="EBY4" s="453"/>
      <c r="EBZ4" s="453"/>
      <c r="ECA4" s="453"/>
      <c r="ECB4" s="453"/>
      <c r="ECC4" s="453"/>
      <c r="ECD4" s="453"/>
      <c r="ECE4" s="453"/>
      <c r="ECF4" s="453"/>
      <c r="ECG4" s="453"/>
      <c r="ECH4" s="453"/>
      <c r="ECI4" s="453"/>
      <c r="ECJ4" s="453"/>
      <c r="ECK4" s="453"/>
      <c r="ECL4" s="453"/>
      <c r="ECM4" s="453"/>
      <c r="ECN4" s="453"/>
      <c r="ECO4" s="453"/>
      <c r="ECP4" s="453"/>
      <c r="ECQ4" s="453"/>
      <c r="ECR4" s="453"/>
      <c r="ECS4" s="453"/>
      <c r="ECT4" s="453"/>
      <c r="ECU4" s="453"/>
      <c r="ECV4" s="453"/>
      <c r="ECW4" s="453"/>
      <c r="ECX4" s="453"/>
      <c r="ECY4" s="453"/>
      <c r="ECZ4" s="453"/>
      <c r="EDA4" s="453"/>
      <c r="EDB4" s="453"/>
      <c r="EDC4" s="453"/>
      <c r="EDD4" s="453"/>
      <c r="EDE4" s="453"/>
      <c r="EDF4" s="453"/>
      <c r="EDG4" s="453"/>
      <c r="EDH4" s="453"/>
      <c r="EDI4" s="453"/>
      <c r="EDJ4" s="453"/>
      <c r="EDK4" s="453"/>
      <c r="EDL4" s="453"/>
      <c r="EDM4" s="453"/>
      <c r="EDN4" s="453"/>
      <c r="EDO4" s="453"/>
      <c r="EDP4" s="453"/>
      <c r="EDQ4" s="453"/>
      <c r="EDR4" s="453"/>
      <c r="EDS4" s="453"/>
      <c r="EDT4" s="453"/>
      <c r="EDU4" s="453"/>
      <c r="EDV4" s="453"/>
      <c r="EDW4" s="453"/>
      <c r="EDX4" s="453"/>
      <c r="EDY4" s="453"/>
      <c r="EDZ4" s="453"/>
      <c r="EEA4" s="453"/>
      <c r="EEB4" s="453"/>
      <c r="EEC4" s="453"/>
      <c r="EED4" s="453"/>
      <c r="EEE4" s="453"/>
      <c r="EEF4" s="453"/>
      <c r="EEG4" s="453"/>
      <c r="EEH4" s="453"/>
      <c r="EEI4" s="453"/>
      <c r="EEJ4" s="453"/>
      <c r="EEK4" s="453"/>
      <c r="EEL4" s="453"/>
      <c r="EEM4" s="453"/>
      <c r="EEN4" s="453"/>
      <c r="EEO4" s="453"/>
      <c r="EEP4" s="453"/>
      <c r="EEQ4" s="453"/>
      <c r="EER4" s="453"/>
      <c r="EES4" s="453"/>
      <c r="EET4" s="453"/>
      <c r="EEU4" s="453"/>
      <c r="EEV4" s="453"/>
      <c r="EEW4" s="453"/>
      <c r="EEX4" s="453"/>
      <c r="EEY4" s="453"/>
      <c r="EEZ4" s="453"/>
      <c r="EFA4" s="453"/>
      <c r="EFB4" s="453"/>
      <c r="EFC4" s="453"/>
      <c r="EFD4" s="453"/>
      <c r="EFE4" s="453"/>
      <c r="EFF4" s="453"/>
      <c r="EFG4" s="453"/>
      <c r="EFH4" s="453"/>
      <c r="EFI4" s="453"/>
      <c r="EFJ4" s="453"/>
      <c r="EFK4" s="453"/>
      <c r="EFL4" s="453"/>
      <c r="EFM4" s="453"/>
      <c r="EFN4" s="453"/>
      <c r="EFO4" s="453"/>
      <c r="EFP4" s="453"/>
      <c r="EFQ4" s="453"/>
      <c r="EFR4" s="453"/>
      <c r="EFS4" s="453"/>
      <c r="EFT4" s="453"/>
      <c r="EFU4" s="453"/>
      <c r="EFV4" s="453"/>
      <c r="EFW4" s="453"/>
      <c r="EFX4" s="453"/>
      <c r="EFY4" s="453"/>
      <c r="EFZ4" s="453"/>
      <c r="EGA4" s="453"/>
      <c r="EGB4" s="453"/>
      <c r="EGC4" s="453"/>
      <c r="EGD4" s="453"/>
      <c r="EGE4" s="453"/>
      <c r="EGF4" s="453"/>
      <c r="EGG4" s="453"/>
      <c r="EGH4" s="453"/>
      <c r="EGI4" s="453"/>
      <c r="EGJ4" s="453"/>
      <c r="EGK4" s="453"/>
      <c r="EGL4" s="453"/>
      <c r="EGM4" s="453"/>
      <c r="EGN4" s="453"/>
      <c r="EGO4" s="453"/>
      <c r="EGP4" s="453"/>
      <c r="EGQ4" s="453"/>
      <c r="EGR4" s="453"/>
      <c r="EGS4" s="453"/>
      <c r="EGT4" s="453"/>
      <c r="EGU4" s="453"/>
      <c r="EGV4" s="453"/>
      <c r="EGW4" s="453"/>
      <c r="EGX4" s="453"/>
      <c r="EGY4" s="453"/>
      <c r="EGZ4" s="453"/>
      <c r="EHA4" s="453"/>
      <c r="EHB4" s="453"/>
      <c r="EHC4" s="453"/>
      <c r="EHD4" s="453"/>
      <c r="EHE4" s="453"/>
      <c r="EHF4" s="453"/>
      <c r="EHG4" s="453"/>
      <c r="EHH4" s="453"/>
      <c r="EHI4" s="453"/>
      <c r="EHJ4" s="453"/>
      <c r="EHK4" s="453"/>
      <c r="EHL4" s="453"/>
      <c r="EHM4" s="453"/>
      <c r="EHN4" s="453"/>
      <c r="EHO4" s="453"/>
      <c r="EHP4" s="453"/>
      <c r="EHQ4" s="453"/>
      <c r="EHR4" s="453"/>
      <c r="EHS4" s="453"/>
      <c r="EHT4" s="453"/>
      <c r="EHU4" s="453"/>
      <c r="EHV4" s="453"/>
      <c r="EHW4" s="453"/>
      <c r="EHX4" s="453"/>
      <c r="EHY4" s="453"/>
      <c r="EHZ4" s="453"/>
      <c r="EIA4" s="453"/>
      <c r="EIB4" s="453"/>
      <c r="EIC4" s="453"/>
      <c r="EID4" s="453"/>
      <c r="EIE4" s="453"/>
      <c r="EIF4" s="453"/>
      <c r="EIG4" s="453"/>
      <c r="EIH4" s="453"/>
      <c r="EII4" s="453"/>
      <c r="EIJ4" s="453"/>
      <c r="EIK4" s="453"/>
      <c r="EIL4" s="453"/>
      <c r="EIM4" s="453"/>
      <c r="EIN4" s="453"/>
      <c r="EIO4" s="453"/>
      <c r="EIP4" s="453"/>
      <c r="EIQ4" s="453"/>
      <c r="EIR4" s="453"/>
      <c r="EIS4" s="453"/>
      <c r="EIT4" s="453"/>
      <c r="EIU4" s="453"/>
      <c r="EIV4" s="453"/>
      <c r="EIW4" s="453"/>
      <c r="EIX4" s="453"/>
      <c r="EIY4" s="453"/>
      <c r="EIZ4" s="453"/>
      <c r="EJA4" s="453"/>
      <c r="EJB4" s="453"/>
      <c r="EJC4" s="453"/>
      <c r="EJD4" s="453"/>
      <c r="EJE4" s="453"/>
      <c r="EJF4" s="453"/>
      <c r="EJG4" s="453"/>
      <c r="EJH4" s="453"/>
      <c r="EJI4" s="453"/>
      <c r="EJJ4" s="453"/>
      <c r="EJK4" s="453"/>
      <c r="EJL4" s="453"/>
      <c r="EJM4" s="453"/>
      <c r="EJN4" s="453"/>
      <c r="EJO4" s="453"/>
      <c r="EJP4" s="453"/>
      <c r="EJQ4" s="453"/>
      <c r="EJR4" s="453"/>
      <c r="EJS4" s="453"/>
      <c r="EJT4" s="453"/>
      <c r="EJU4" s="453"/>
      <c r="EJV4" s="453"/>
      <c r="EJW4" s="453"/>
      <c r="EJX4" s="453"/>
      <c r="EJY4" s="453"/>
      <c r="EJZ4" s="453"/>
      <c r="EKA4" s="453"/>
      <c r="EKB4" s="453"/>
      <c r="EKC4" s="453"/>
      <c r="EKD4" s="453"/>
      <c r="EKE4" s="453"/>
      <c r="EKF4" s="453"/>
      <c r="EKG4" s="453"/>
      <c r="EKH4" s="453"/>
      <c r="EKI4" s="453"/>
      <c r="EKJ4" s="453"/>
      <c r="EKK4" s="453"/>
      <c r="EKL4" s="453"/>
      <c r="EKM4" s="453"/>
      <c r="EKN4" s="453"/>
      <c r="EKO4" s="453"/>
      <c r="EKP4" s="453"/>
      <c r="EKQ4" s="453"/>
      <c r="EKR4" s="453"/>
      <c r="EKS4" s="453"/>
      <c r="EKT4" s="453"/>
      <c r="EKU4" s="453"/>
      <c r="EKV4" s="453"/>
      <c r="EKW4" s="453"/>
      <c r="EKX4" s="453"/>
      <c r="EKY4" s="453"/>
      <c r="EKZ4" s="453"/>
      <c r="ELA4" s="453"/>
      <c r="ELB4" s="453"/>
      <c r="ELC4" s="453"/>
      <c r="ELD4" s="453"/>
      <c r="ELE4" s="453"/>
      <c r="ELF4" s="453"/>
      <c r="ELG4" s="453"/>
      <c r="ELH4" s="453"/>
      <c r="ELI4" s="453"/>
      <c r="ELJ4" s="453"/>
      <c r="ELK4" s="453"/>
      <c r="ELL4" s="453"/>
      <c r="ELM4" s="453"/>
      <c r="ELN4" s="453"/>
      <c r="ELO4" s="453"/>
      <c r="ELP4" s="453"/>
      <c r="ELQ4" s="453"/>
      <c r="ELR4" s="453"/>
      <c r="ELS4" s="453"/>
      <c r="ELT4" s="453"/>
      <c r="ELU4" s="453"/>
      <c r="ELV4" s="453"/>
      <c r="ELW4" s="453"/>
      <c r="ELX4" s="453"/>
      <c r="ELY4" s="453"/>
      <c r="ELZ4" s="453"/>
      <c r="EMA4" s="453"/>
      <c r="EMB4" s="453"/>
      <c r="EMC4" s="453"/>
      <c r="EMD4" s="453"/>
      <c r="EME4" s="453"/>
      <c r="EMF4" s="453"/>
      <c r="EMG4" s="453"/>
      <c r="EMH4" s="453"/>
      <c r="EMI4" s="453"/>
      <c r="EMJ4" s="453"/>
      <c r="EMK4" s="453"/>
      <c r="EML4" s="453"/>
      <c r="EMM4" s="453"/>
      <c r="EMN4" s="453"/>
      <c r="EMO4" s="453"/>
      <c r="EMP4" s="453"/>
      <c r="EMQ4" s="453"/>
      <c r="EMR4" s="453"/>
      <c r="EMS4" s="453"/>
      <c r="EMT4" s="453"/>
      <c r="EMU4" s="453"/>
      <c r="EMV4" s="453"/>
      <c r="EMW4" s="453"/>
      <c r="EMX4" s="453"/>
      <c r="EMY4" s="453"/>
      <c r="EMZ4" s="453"/>
      <c r="ENA4" s="453"/>
      <c r="ENB4" s="453"/>
      <c r="ENC4" s="453"/>
      <c r="END4" s="453"/>
      <c r="ENE4" s="453"/>
      <c r="ENF4" s="453"/>
      <c r="ENG4" s="453"/>
      <c r="ENH4" s="453"/>
      <c r="ENI4" s="453"/>
      <c r="ENJ4" s="453"/>
      <c r="ENK4" s="453"/>
      <c r="ENL4" s="453"/>
      <c r="ENM4" s="453"/>
      <c r="ENN4" s="453"/>
      <c r="ENO4" s="453"/>
      <c r="ENP4" s="453"/>
      <c r="ENQ4" s="453"/>
      <c r="ENR4" s="453"/>
      <c r="ENS4" s="453"/>
      <c r="ENT4" s="453"/>
      <c r="ENU4" s="453"/>
      <c r="ENV4" s="453"/>
      <c r="ENW4" s="453"/>
      <c r="ENX4" s="453"/>
      <c r="ENY4" s="453"/>
      <c r="ENZ4" s="453"/>
      <c r="EOA4" s="453"/>
      <c r="EOB4" s="453"/>
      <c r="EOC4" s="453"/>
      <c r="EOD4" s="453"/>
      <c r="EOE4" s="453"/>
      <c r="EOF4" s="453"/>
      <c r="EOG4" s="453"/>
      <c r="EOH4" s="453"/>
      <c r="EOI4" s="453"/>
      <c r="EOJ4" s="453"/>
      <c r="EOK4" s="453"/>
      <c r="EOL4" s="453"/>
      <c r="EOM4" s="453"/>
      <c r="EON4" s="453"/>
      <c r="EOO4" s="453"/>
      <c r="EOP4" s="453"/>
      <c r="EOQ4" s="453"/>
      <c r="EOR4" s="453"/>
      <c r="EOS4" s="453"/>
      <c r="EOT4" s="453"/>
      <c r="EOU4" s="453"/>
      <c r="EOV4" s="453"/>
      <c r="EOW4" s="453"/>
      <c r="EOX4" s="453"/>
      <c r="EOY4" s="453"/>
      <c r="EOZ4" s="453"/>
      <c r="EPA4" s="453"/>
      <c r="EPB4" s="453"/>
      <c r="EPC4" s="453"/>
      <c r="EPD4" s="453"/>
      <c r="EPE4" s="453"/>
      <c r="EPF4" s="453"/>
      <c r="EPG4" s="453"/>
      <c r="EPH4" s="453"/>
      <c r="EPI4" s="453"/>
      <c r="EPJ4" s="453"/>
      <c r="EPK4" s="453"/>
      <c r="EPL4" s="453"/>
      <c r="EPM4" s="453"/>
      <c r="EPN4" s="453"/>
      <c r="EPO4" s="453"/>
      <c r="EPP4" s="453"/>
      <c r="EPQ4" s="453"/>
      <c r="EPR4" s="453"/>
      <c r="EPS4" s="453"/>
      <c r="EPT4" s="453"/>
      <c r="EPU4" s="453"/>
      <c r="EPV4" s="453"/>
      <c r="EPW4" s="453"/>
      <c r="EPX4" s="453"/>
      <c r="EPY4" s="453"/>
      <c r="EPZ4" s="453"/>
      <c r="EQA4" s="453"/>
      <c r="EQB4" s="453"/>
      <c r="EQC4" s="453"/>
      <c r="EQD4" s="453"/>
      <c r="EQE4" s="453"/>
      <c r="EQF4" s="453"/>
      <c r="EQG4" s="453"/>
      <c r="EQH4" s="453"/>
      <c r="EQI4" s="453"/>
      <c r="EQJ4" s="453"/>
      <c r="EQK4" s="453"/>
      <c r="EQL4" s="453"/>
      <c r="EQM4" s="453"/>
      <c r="EQN4" s="453"/>
      <c r="EQO4" s="453"/>
      <c r="EQP4" s="453"/>
      <c r="EQQ4" s="453"/>
      <c r="EQR4" s="453"/>
      <c r="EQS4" s="453"/>
      <c r="EQT4" s="453"/>
      <c r="EQU4" s="453"/>
      <c r="EQV4" s="453"/>
      <c r="EQW4" s="453"/>
      <c r="EQX4" s="453"/>
      <c r="EQY4" s="453"/>
      <c r="EQZ4" s="453"/>
      <c r="ERA4" s="453"/>
      <c r="ERB4" s="453"/>
      <c r="ERC4" s="453"/>
      <c r="ERD4" s="453"/>
      <c r="ERE4" s="453"/>
      <c r="ERF4" s="453"/>
      <c r="ERG4" s="453"/>
      <c r="ERH4" s="453"/>
      <c r="ERI4" s="453"/>
      <c r="ERJ4" s="453"/>
      <c r="ERK4" s="453"/>
      <c r="ERL4" s="453"/>
      <c r="ERM4" s="453"/>
      <c r="ERN4" s="453"/>
      <c r="ERO4" s="453"/>
      <c r="ERP4" s="453"/>
      <c r="ERQ4" s="453"/>
      <c r="ERR4" s="453"/>
      <c r="ERS4" s="453"/>
      <c r="ERT4" s="453"/>
      <c r="ERU4" s="453"/>
      <c r="ERV4" s="453"/>
      <c r="ERW4" s="453"/>
      <c r="ERX4" s="453"/>
      <c r="ERY4" s="453"/>
      <c r="ERZ4" s="453"/>
      <c r="ESA4" s="453"/>
      <c r="ESB4" s="453"/>
      <c r="ESC4" s="453"/>
      <c r="ESD4" s="453"/>
      <c r="ESE4" s="453"/>
      <c r="ESF4" s="453"/>
      <c r="ESG4" s="453"/>
      <c r="ESH4" s="453"/>
      <c r="ESI4" s="453"/>
      <c r="ESJ4" s="453"/>
      <c r="ESK4" s="453"/>
      <c r="ESL4" s="453"/>
      <c r="ESM4" s="453"/>
      <c r="ESN4" s="453"/>
      <c r="ESO4" s="453"/>
      <c r="ESP4" s="453"/>
      <c r="ESQ4" s="453"/>
      <c r="ESR4" s="453"/>
      <c r="ESS4" s="453"/>
      <c r="EST4" s="453"/>
      <c r="ESU4" s="453"/>
      <c r="ESV4" s="453"/>
      <c r="ESW4" s="453"/>
      <c r="ESX4" s="453"/>
      <c r="ESY4" s="453"/>
      <c r="ESZ4" s="453"/>
      <c r="ETA4" s="453"/>
      <c r="ETB4" s="453"/>
      <c r="ETC4" s="453"/>
      <c r="ETD4" s="453"/>
      <c r="ETE4" s="453"/>
      <c r="ETF4" s="453"/>
      <c r="ETG4" s="453"/>
      <c r="ETH4" s="453"/>
      <c r="ETI4" s="453"/>
      <c r="ETJ4" s="453"/>
      <c r="ETK4" s="453"/>
      <c r="ETL4" s="453"/>
      <c r="ETM4" s="453"/>
      <c r="ETN4" s="453"/>
      <c r="ETO4" s="453"/>
      <c r="ETP4" s="453"/>
      <c r="ETQ4" s="453"/>
      <c r="ETR4" s="453"/>
      <c r="ETS4" s="453"/>
      <c r="ETT4" s="453"/>
      <c r="ETU4" s="453"/>
      <c r="ETV4" s="453"/>
      <c r="ETW4" s="453"/>
      <c r="ETX4" s="453"/>
      <c r="ETY4" s="453"/>
      <c r="ETZ4" s="453"/>
      <c r="EUA4" s="453"/>
      <c r="EUB4" s="453"/>
      <c r="EUC4" s="453"/>
      <c r="EUD4" s="453"/>
      <c r="EUE4" s="453"/>
      <c r="EUF4" s="453"/>
      <c r="EUG4" s="453"/>
      <c r="EUH4" s="453"/>
      <c r="EUI4" s="453"/>
      <c r="EUJ4" s="453"/>
      <c r="EUK4" s="453"/>
      <c r="EUL4" s="453"/>
      <c r="EUM4" s="453"/>
      <c r="EUN4" s="453"/>
      <c r="EUO4" s="453"/>
      <c r="EUP4" s="453"/>
      <c r="EUQ4" s="453"/>
      <c r="EUR4" s="453"/>
      <c r="EUS4" s="453"/>
      <c r="EUT4" s="453"/>
      <c r="EUU4" s="453"/>
      <c r="EUV4" s="453"/>
      <c r="EUW4" s="453"/>
      <c r="EUX4" s="453"/>
      <c r="EUY4" s="453"/>
      <c r="EUZ4" s="453"/>
      <c r="EVA4" s="453"/>
      <c r="EVB4" s="453"/>
      <c r="EVC4" s="453"/>
      <c r="EVD4" s="453"/>
      <c r="EVE4" s="453"/>
      <c r="EVF4" s="453"/>
      <c r="EVG4" s="453"/>
      <c r="EVH4" s="453"/>
      <c r="EVI4" s="453"/>
      <c r="EVJ4" s="453"/>
      <c r="EVK4" s="453"/>
      <c r="EVL4" s="453"/>
      <c r="EVM4" s="453"/>
      <c r="EVN4" s="453"/>
      <c r="EVO4" s="453"/>
      <c r="EVP4" s="453"/>
      <c r="EVQ4" s="453"/>
      <c r="EVR4" s="453"/>
      <c r="EVS4" s="453"/>
      <c r="EVT4" s="453"/>
      <c r="EVU4" s="453"/>
      <c r="EVV4" s="453"/>
      <c r="EVW4" s="453"/>
      <c r="EVX4" s="453"/>
      <c r="EVY4" s="453"/>
      <c r="EVZ4" s="453"/>
      <c r="EWA4" s="453"/>
      <c r="EWB4" s="453"/>
      <c r="EWC4" s="453"/>
      <c r="EWD4" s="453"/>
      <c r="EWE4" s="453"/>
      <c r="EWF4" s="453"/>
      <c r="EWG4" s="453"/>
      <c r="EWH4" s="453"/>
      <c r="EWI4" s="453"/>
      <c r="EWJ4" s="453"/>
      <c r="EWK4" s="453"/>
      <c r="EWL4" s="453"/>
      <c r="EWM4" s="453"/>
      <c r="EWN4" s="453"/>
      <c r="EWO4" s="453"/>
      <c r="EWP4" s="453"/>
      <c r="EWQ4" s="453"/>
      <c r="EWR4" s="453"/>
      <c r="EWS4" s="453"/>
      <c r="EWT4" s="453"/>
      <c r="EWU4" s="453"/>
      <c r="EWV4" s="453"/>
      <c r="EWW4" s="453"/>
      <c r="EWX4" s="453"/>
      <c r="EWY4" s="453"/>
      <c r="EWZ4" s="453"/>
      <c r="EXA4" s="453"/>
      <c r="EXB4" s="453"/>
      <c r="EXC4" s="453"/>
      <c r="EXD4" s="453"/>
      <c r="EXE4" s="453"/>
      <c r="EXF4" s="453"/>
      <c r="EXG4" s="453"/>
      <c r="EXH4" s="453"/>
      <c r="EXI4" s="453"/>
      <c r="EXJ4" s="453"/>
      <c r="EXK4" s="453"/>
      <c r="EXL4" s="453"/>
      <c r="EXM4" s="453"/>
      <c r="EXN4" s="453"/>
      <c r="EXO4" s="453"/>
      <c r="EXP4" s="453"/>
      <c r="EXQ4" s="453"/>
      <c r="EXR4" s="453"/>
      <c r="EXS4" s="453"/>
      <c r="EXT4" s="453"/>
      <c r="EXU4" s="453"/>
      <c r="EXV4" s="453"/>
      <c r="EXW4" s="453"/>
      <c r="EXX4" s="453"/>
      <c r="EXY4" s="453"/>
      <c r="EXZ4" s="453"/>
      <c r="EYA4" s="453"/>
      <c r="EYB4" s="453"/>
      <c r="EYC4" s="453"/>
      <c r="EYD4" s="453"/>
      <c r="EYE4" s="453"/>
      <c r="EYF4" s="453"/>
      <c r="EYG4" s="453"/>
      <c r="EYH4" s="453"/>
      <c r="EYI4" s="453"/>
      <c r="EYJ4" s="453"/>
      <c r="EYK4" s="453"/>
      <c r="EYL4" s="453"/>
      <c r="EYM4" s="453"/>
      <c r="EYN4" s="453"/>
      <c r="EYO4" s="453"/>
      <c r="EYP4" s="453"/>
      <c r="EYQ4" s="453"/>
      <c r="EYR4" s="453"/>
      <c r="EYS4" s="453"/>
      <c r="EYT4" s="453"/>
      <c r="EYU4" s="453"/>
      <c r="EYV4" s="453"/>
      <c r="EYW4" s="453"/>
      <c r="EYX4" s="453"/>
      <c r="EYY4" s="453"/>
      <c r="EYZ4" s="453"/>
      <c r="EZA4" s="453"/>
      <c r="EZB4" s="453"/>
      <c r="EZC4" s="453"/>
      <c r="EZD4" s="453"/>
      <c r="EZE4" s="453"/>
      <c r="EZF4" s="453"/>
      <c r="EZG4" s="453"/>
      <c r="EZH4" s="453"/>
      <c r="EZI4" s="453"/>
      <c r="EZJ4" s="453"/>
      <c r="EZK4" s="453"/>
      <c r="EZL4" s="453"/>
      <c r="EZM4" s="453"/>
      <c r="EZN4" s="453"/>
      <c r="EZO4" s="453"/>
      <c r="EZP4" s="453"/>
      <c r="EZQ4" s="453"/>
      <c r="EZR4" s="453"/>
      <c r="EZS4" s="453"/>
      <c r="EZT4" s="453"/>
      <c r="EZU4" s="453"/>
      <c r="EZV4" s="453"/>
      <c r="EZW4" s="453"/>
      <c r="EZX4" s="453"/>
      <c r="EZY4" s="453"/>
      <c r="EZZ4" s="453"/>
      <c r="FAA4" s="453"/>
      <c r="FAB4" s="453"/>
      <c r="FAC4" s="453"/>
      <c r="FAD4" s="453"/>
      <c r="FAE4" s="453"/>
      <c r="FAF4" s="453"/>
      <c r="FAG4" s="453"/>
      <c r="FAH4" s="453"/>
      <c r="FAI4" s="453"/>
      <c r="FAJ4" s="453"/>
      <c r="FAK4" s="453"/>
      <c r="FAL4" s="453"/>
      <c r="FAM4" s="453"/>
      <c r="FAN4" s="453"/>
      <c r="FAO4" s="453"/>
      <c r="FAP4" s="453"/>
      <c r="FAQ4" s="453"/>
      <c r="FAR4" s="453"/>
      <c r="FAS4" s="453"/>
      <c r="FAT4" s="453"/>
      <c r="FAU4" s="453"/>
      <c r="FAV4" s="453"/>
      <c r="FAW4" s="453"/>
      <c r="FAX4" s="453"/>
      <c r="FAY4" s="453"/>
      <c r="FAZ4" s="453"/>
      <c r="FBA4" s="453"/>
      <c r="FBB4" s="453"/>
      <c r="FBC4" s="453"/>
      <c r="FBD4" s="453"/>
      <c r="FBE4" s="453"/>
      <c r="FBF4" s="453"/>
      <c r="FBG4" s="453"/>
      <c r="FBH4" s="453"/>
      <c r="FBI4" s="453"/>
      <c r="FBJ4" s="453"/>
      <c r="FBK4" s="453"/>
      <c r="FBL4" s="453"/>
      <c r="FBM4" s="453"/>
      <c r="FBN4" s="453"/>
      <c r="FBO4" s="453"/>
      <c r="FBP4" s="453"/>
      <c r="FBQ4" s="453"/>
      <c r="FBR4" s="453"/>
      <c r="FBS4" s="453"/>
      <c r="FBT4" s="453"/>
      <c r="FBU4" s="453"/>
      <c r="FBV4" s="453"/>
      <c r="FBW4" s="453"/>
      <c r="FBX4" s="453"/>
      <c r="FBY4" s="453"/>
      <c r="FBZ4" s="453"/>
      <c r="FCA4" s="453"/>
      <c r="FCB4" s="453"/>
      <c r="FCC4" s="453"/>
      <c r="FCD4" s="453"/>
      <c r="FCE4" s="453"/>
      <c r="FCF4" s="453"/>
      <c r="FCG4" s="453"/>
      <c r="FCH4" s="453"/>
      <c r="FCI4" s="453"/>
      <c r="FCJ4" s="453"/>
      <c r="FCK4" s="453"/>
      <c r="FCL4" s="453"/>
      <c r="FCM4" s="453"/>
      <c r="FCN4" s="453"/>
      <c r="FCO4" s="453"/>
      <c r="FCP4" s="453"/>
      <c r="FCQ4" s="453"/>
      <c r="FCR4" s="453"/>
      <c r="FCS4" s="453"/>
      <c r="FCT4" s="453"/>
      <c r="FCU4" s="453"/>
      <c r="FCV4" s="453"/>
      <c r="FCW4" s="453"/>
      <c r="FCX4" s="453"/>
      <c r="FCY4" s="453"/>
      <c r="FCZ4" s="453"/>
      <c r="FDA4" s="453"/>
      <c r="FDB4" s="453"/>
      <c r="FDC4" s="453"/>
      <c r="FDD4" s="453"/>
      <c r="FDE4" s="453"/>
      <c r="FDF4" s="453"/>
      <c r="FDG4" s="453"/>
      <c r="FDH4" s="453"/>
      <c r="FDI4" s="453"/>
      <c r="FDJ4" s="453"/>
      <c r="FDK4" s="453"/>
      <c r="FDL4" s="453"/>
      <c r="FDM4" s="453"/>
      <c r="FDN4" s="453"/>
      <c r="FDO4" s="453"/>
      <c r="FDP4" s="453"/>
      <c r="FDQ4" s="453"/>
      <c r="FDR4" s="453"/>
      <c r="FDS4" s="453"/>
      <c r="FDT4" s="453"/>
      <c r="FDU4" s="453"/>
      <c r="FDV4" s="453"/>
      <c r="FDW4" s="453"/>
      <c r="FDX4" s="453"/>
      <c r="FDY4" s="453"/>
      <c r="FDZ4" s="453"/>
      <c r="FEA4" s="453"/>
      <c r="FEB4" s="453"/>
      <c r="FEC4" s="453"/>
      <c r="FED4" s="453"/>
      <c r="FEE4" s="453"/>
      <c r="FEF4" s="453"/>
      <c r="FEG4" s="453"/>
      <c r="FEH4" s="453"/>
      <c r="FEI4" s="453"/>
      <c r="FEJ4" s="453"/>
      <c r="FEK4" s="453"/>
      <c r="FEL4" s="453"/>
      <c r="FEM4" s="453"/>
      <c r="FEN4" s="453"/>
      <c r="FEO4" s="453"/>
      <c r="FEP4" s="453"/>
      <c r="FEQ4" s="453"/>
      <c r="FER4" s="453"/>
      <c r="FES4" s="453"/>
      <c r="FET4" s="453"/>
      <c r="FEU4" s="453"/>
      <c r="FEV4" s="453"/>
      <c r="FEW4" s="453"/>
      <c r="FEX4" s="453"/>
      <c r="FEY4" s="453"/>
      <c r="FEZ4" s="453"/>
      <c r="FFA4" s="453"/>
      <c r="FFB4" s="453"/>
      <c r="FFC4" s="453"/>
      <c r="FFD4" s="453"/>
      <c r="FFE4" s="453"/>
      <c r="FFF4" s="453"/>
      <c r="FFG4" s="453"/>
      <c r="FFH4" s="453"/>
      <c r="FFI4" s="453"/>
      <c r="FFJ4" s="453"/>
      <c r="FFK4" s="453"/>
      <c r="FFL4" s="453"/>
      <c r="FFM4" s="453"/>
      <c r="FFN4" s="453"/>
      <c r="FFO4" s="453"/>
      <c r="FFP4" s="453"/>
      <c r="FFQ4" s="453"/>
      <c r="FFR4" s="453"/>
      <c r="FFS4" s="453"/>
      <c r="FFT4" s="453"/>
      <c r="FFU4" s="453"/>
      <c r="FFV4" s="453"/>
      <c r="FFW4" s="453"/>
      <c r="FFX4" s="453"/>
      <c r="FFY4" s="453"/>
      <c r="FFZ4" s="453"/>
      <c r="FGA4" s="453"/>
      <c r="FGB4" s="453"/>
      <c r="FGC4" s="453"/>
      <c r="FGD4" s="453"/>
      <c r="FGE4" s="453"/>
      <c r="FGF4" s="453"/>
      <c r="FGG4" s="453"/>
      <c r="FGH4" s="453"/>
      <c r="FGI4" s="453"/>
      <c r="FGJ4" s="453"/>
      <c r="FGK4" s="453"/>
      <c r="FGL4" s="453"/>
      <c r="FGM4" s="453"/>
      <c r="FGN4" s="453"/>
      <c r="FGO4" s="453"/>
      <c r="FGP4" s="453"/>
      <c r="FGQ4" s="453"/>
      <c r="FGR4" s="453"/>
      <c r="FGS4" s="453"/>
      <c r="FGT4" s="453"/>
      <c r="FGU4" s="453"/>
      <c r="FGV4" s="453"/>
      <c r="FGW4" s="453"/>
      <c r="FGX4" s="453"/>
      <c r="FGY4" s="453"/>
      <c r="FGZ4" s="453"/>
      <c r="FHA4" s="453"/>
      <c r="FHB4" s="453"/>
      <c r="FHC4" s="453"/>
      <c r="FHD4" s="453"/>
      <c r="FHE4" s="453"/>
      <c r="FHF4" s="453"/>
      <c r="FHG4" s="453"/>
      <c r="FHH4" s="453"/>
      <c r="FHI4" s="453"/>
      <c r="FHJ4" s="453"/>
      <c r="FHK4" s="453"/>
      <c r="FHL4" s="453"/>
      <c r="FHM4" s="453"/>
      <c r="FHN4" s="453"/>
      <c r="FHO4" s="453"/>
      <c r="FHP4" s="453"/>
      <c r="FHQ4" s="453"/>
      <c r="FHR4" s="453"/>
      <c r="FHS4" s="453"/>
      <c r="FHT4" s="453"/>
      <c r="FHU4" s="453"/>
      <c r="FHV4" s="453"/>
      <c r="FHW4" s="453"/>
      <c r="FHX4" s="453"/>
      <c r="FHY4" s="453"/>
      <c r="FHZ4" s="453"/>
      <c r="FIA4" s="453"/>
      <c r="FIB4" s="453"/>
      <c r="FIC4" s="453"/>
      <c r="FID4" s="453"/>
      <c r="FIE4" s="453"/>
      <c r="FIF4" s="453"/>
      <c r="FIG4" s="453"/>
      <c r="FIH4" s="453"/>
      <c r="FII4" s="453"/>
      <c r="FIJ4" s="453"/>
      <c r="FIK4" s="453"/>
      <c r="FIL4" s="453"/>
      <c r="FIM4" s="453"/>
      <c r="FIN4" s="453"/>
      <c r="FIO4" s="453"/>
      <c r="FIP4" s="453"/>
      <c r="FIQ4" s="453"/>
      <c r="FIR4" s="453"/>
      <c r="FIS4" s="453"/>
      <c r="FIT4" s="453"/>
      <c r="FIU4" s="453"/>
      <c r="FIV4" s="453"/>
      <c r="FIW4" s="453"/>
      <c r="FIX4" s="453"/>
      <c r="FIY4" s="453"/>
      <c r="FIZ4" s="453"/>
      <c r="FJA4" s="453"/>
      <c r="FJB4" s="453"/>
      <c r="FJC4" s="453"/>
      <c r="FJD4" s="453"/>
      <c r="FJE4" s="453"/>
      <c r="FJF4" s="453"/>
      <c r="FJG4" s="453"/>
      <c r="FJH4" s="453"/>
      <c r="FJI4" s="453"/>
      <c r="FJJ4" s="453"/>
      <c r="FJK4" s="453"/>
      <c r="FJL4" s="453"/>
      <c r="FJM4" s="453"/>
      <c r="FJN4" s="453"/>
      <c r="FJO4" s="453"/>
      <c r="FJP4" s="453"/>
      <c r="FJQ4" s="453"/>
      <c r="FJR4" s="453"/>
      <c r="FJS4" s="453"/>
      <c r="FJT4" s="453"/>
      <c r="FJU4" s="453"/>
      <c r="FJV4" s="453"/>
      <c r="FJW4" s="453"/>
      <c r="FJX4" s="453"/>
      <c r="FJY4" s="453"/>
      <c r="FJZ4" s="453"/>
      <c r="FKA4" s="453"/>
      <c r="FKB4" s="453"/>
      <c r="FKC4" s="453"/>
      <c r="FKD4" s="453"/>
      <c r="FKE4" s="453"/>
      <c r="FKF4" s="453"/>
      <c r="FKG4" s="453"/>
      <c r="FKH4" s="453"/>
      <c r="FKI4" s="453"/>
      <c r="FKJ4" s="453"/>
      <c r="FKK4" s="453"/>
      <c r="FKL4" s="453"/>
      <c r="FKM4" s="453"/>
      <c r="FKN4" s="453"/>
      <c r="FKO4" s="453"/>
      <c r="FKP4" s="453"/>
      <c r="FKQ4" s="453"/>
      <c r="FKR4" s="453"/>
      <c r="FKS4" s="453"/>
      <c r="FKT4" s="453"/>
      <c r="FKU4" s="453"/>
      <c r="FKV4" s="453"/>
      <c r="FKW4" s="453"/>
      <c r="FKX4" s="453"/>
      <c r="FKY4" s="453"/>
      <c r="FKZ4" s="453"/>
      <c r="FLA4" s="453"/>
      <c r="FLB4" s="453"/>
      <c r="FLC4" s="453"/>
      <c r="FLD4" s="453"/>
      <c r="FLE4" s="453"/>
      <c r="FLF4" s="453"/>
      <c r="FLG4" s="453"/>
      <c r="FLH4" s="453"/>
      <c r="FLI4" s="453"/>
      <c r="FLJ4" s="453"/>
      <c r="FLK4" s="453"/>
      <c r="FLL4" s="453"/>
      <c r="FLM4" s="453"/>
      <c r="FLN4" s="453"/>
      <c r="FLO4" s="453"/>
      <c r="FLP4" s="453"/>
      <c r="FLQ4" s="453"/>
      <c r="FLR4" s="453"/>
      <c r="FLS4" s="453"/>
      <c r="FLT4" s="453"/>
      <c r="FLU4" s="453"/>
      <c r="FLV4" s="453"/>
      <c r="FLW4" s="453"/>
      <c r="FLX4" s="453"/>
      <c r="FLY4" s="453"/>
      <c r="FLZ4" s="453"/>
      <c r="FMA4" s="453"/>
      <c r="FMB4" s="453"/>
      <c r="FMC4" s="453"/>
      <c r="FMD4" s="453"/>
      <c r="FME4" s="453"/>
      <c r="FMF4" s="453"/>
      <c r="FMG4" s="453"/>
      <c r="FMH4" s="453"/>
      <c r="FMI4" s="453"/>
      <c r="FMJ4" s="453"/>
      <c r="FMK4" s="453"/>
      <c r="FML4" s="453"/>
      <c r="FMM4" s="453"/>
      <c r="FMN4" s="453"/>
      <c r="FMO4" s="453"/>
      <c r="FMP4" s="453"/>
      <c r="FMQ4" s="453"/>
      <c r="FMR4" s="453"/>
      <c r="FMS4" s="453"/>
      <c r="FMT4" s="453"/>
      <c r="FMU4" s="453"/>
      <c r="FMV4" s="453"/>
      <c r="FMW4" s="453"/>
      <c r="FMX4" s="453"/>
      <c r="FMY4" s="453"/>
      <c r="FMZ4" s="453"/>
      <c r="FNA4" s="453"/>
      <c r="FNB4" s="453"/>
      <c r="FNC4" s="453"/>
      <c r="FND4" s="453"/>
      <c r="FNE4" s="453"/>
      <c r="FNF4" s="453"/>
      <c r="FNG4" s="453"/>
      <c r="FNH4" s="453"/>
      <c r="FNI4" s="453"/>
      <c r="FNJ4" s="453"/>
      <c r="FNK4" s="453"/>
      <c r="FNL4" s="453"/>
      <c r="FNM4" s="453"/>
      <c r="FNN4" s="453"/>
      <c r="FNO4" s="453"/>
      <c r="FNP4" s="453"/>
      <c r="FNQ4" s="453"/>
      <c r="FNR4" s="453"/>
      <c r="FNS4" s="453"/>
      <c r="FNT4" s="453"/>
      <c r="FNU4" s="453"/>
      <c r="FNV4" s="453"/>
      <c r="FNW4" s="453"/>
      <c r="FNX4" s="453"/>
      <c r="FNY4" s="453"/>
      <c r="FNZ4" s="453"/>
      <c r="FOA4" s="453"/>
      <c r="FOB4" s="453"/>
      <c r="FOC4" s="453"/>
      <c r="FOD4" s="453"/>
      <c r="FOE4" s="453"/>
      <c r="FOF4" s="453"/>
      <c r="FOG4" s="453"/>
      <c r="FOH4" s="453"/>
      <c r="FOI4" s="453"/>
      <c r="FOJ4" s="453"/>
      <c r="FOK4" s="453"/>
      <c r="FOL4" s="453"/>
      <c r="FOM4" s="453"/>
      <c r="FON4" s="453"/>
      <c r="FOO4" s="453"/>
      <c r="FOP4" s="453"/>
      <c r="FOQ4" s="453"/>
      <c r="FOR4" s="453"/>
      <c r="FOS4" s="453"/>
      <c r="FOT4" s="453"/>
      <c r="FOU4" s="453"/>
      <c r="FOV4" s="453"/>
      <c r="FOW4" s="453"/>
      <c r="FOX4" s="453"/>
      <c r="FOY4" s="453"/>
      <c r="FOZ4" s="453"/>
      <c r="FPA4" s="453"/>
      <c r="FPB4" s="453"/>
      <c r="FPC4" s="453"/>
      <c r="FPD4" s="453"/>
      <c r="FPE4" s="453"/>
      <c r="FPF4" s="453"/>
      <c r="FPG4" s="453"/>
      <c r="FPH4" s="453"/>
      <c r="FPI4" s="453"/>
      <c r="FPJ4" s="453"/>
      <c r="FPK4" s="453"/>
      <c r="FPL4" s="453"/>
      <c r="FPM4" s="453"/>
      <c r="FPN4" s="453"/>
      <c r="FPO4" s="453"/>
      <c r="FPP4" s="453"/>
      <c r="FPQ4" s="453"/>
      <c r="FPR4" s="453"/>
      <c r="FPS4" s="453"/>
      <c r="FPT4" s="453"/>
      <c r="FPU4" s="453"/>
      <c r="FPV4" s="453"/>
      <c r="FPW4" s="453"/>
      <c r="FPX4" s="453"/>
      <c r="FPY4" s="453"/>
      <c r="FPZ4" s="453"/>
      <c r="FQA4" s="453"/>
      <c r="FQB4" s="453"/>
      <c r="FQC4" s="453"/>
      <c r="FQD4" s="453"/>
      <c r="FQE4" s="453"/>
      <c r="FQF4" s="453"/>
      <c r="FQG4" s="453"/>
      <c r="FQH4" s="453"/>
      <c r="FQI4" s="453"/>
      <c r="FQJ4" s="453"/>
      <c r="FQK4" s="453"/>
      <c r="FQL4" s="453"/>
      <c r="FQM4" s="453"/>
      <c r="FQN4" s="453"/>
      <c r="FQO4" s="453"/>
      <c r="FQP4" s="453"/>
      <c r="FQQ4" s="453"/>
      <c r="FQR4" s="453"/>
      <c r="FQS4" s="453"/>
      <c r="FQT4" s="453"/>
      <c r="FQU4" s="453"/>
      <c r="FQV4" s="453"/>
      <c r="FQW4" s="453"/>
      <c r="FQX4" s="453"/>
      <c r="FQY4" s="453"/>
      <c r="FQZ4" s="453"/>
      <c r="FRA4" s="453"/>
      <c r="FRB4" s="453"/>
      <c r="FRC4" s="453"/>
      <c r="FRD4" s="453"/>
      <c r="FRE4" s="453"/>
      <c r="FRF4" s="453"/>
      <c r="FRG4" s="453"/>
      <c r="FRH4" s="453"/>
      <c r="FRI4" s="453"/>
      <c r="FRJ4" s="453"/>
      <c r="FRK4" s="453"/>
      <c r="FRL4" s="453"/>
      <c r="FRM4" s="453"/>
      <c r="FRN4" s="453"/>
      <c r="FRO4" s="453"/>
      <c r="FRP4" s="453"/>
      <c r="FRQ4" s="453"/>
      <c r="FRR4" s="453"/>
      <c r="FRS4" s="453"/>
      <c r="FRT4" s="453"/>
      <c r="FRU4" s="453"/>
      <c r="FRV4" s="453"/>
      <c r="FRW4" s="453"/>
      <c r="FRX4" s="453"/>
      <c r="FRY4" s="453"/>
      <c r="FRZ4" s="453"/>
      <c r="FSA4" s="453"/>
      <c r="FSB4" s="453"/>
      <c r="FSC4" s="453"/>
      <c r="FSD4" s="453"/>
      <c r="FSE4" s="453"/>
      <c r="FSF4" s="453"/>
      <c r="FSG4" s="453"/>
      <c r="FSH4" s="453"/>
      <c r="FSI4" s="453"/>
      <c r="FSJ4" s="453"/>
      <c r="FSK4" s="453"/>
      <c r="FSL4" s="453"/>
      <c r="FSM4" s="453"/>
      <c r="FSN4" s="453"/>
      <c r="FSO4" s="453"/>
      <c r="FSP4" s="453"/>
      <c r="FSQ4" s="453"/>
      <c r="FSR4" s="453"/>
      <c r="FSS4" s="453"/>
      <c r="FST4" s="453"/>
      <c r="FSU4" s="453"/>
      <c r="FSV4" s="453"/>
      <c r="FSW4" s="453"/>
      <c r="FSX4" s="453"/>
      <c r="FSY4" s="453"/>
      <c r="FSZ4" s="453"/>
      <c r="FTA4" s="453"/>
      <c r="FTB4" s="453"/>
      <c r="FTC4" s="453"/>
      <c r="FTD4" s="453"/>
      <c r="FTE4" s="453"/>
      <c r="FTF4" s="453"/>
      <c r="FTG4" s="453"/>
      <c r="FTH4" s="453"/>
      <c r="FTI4" s="453"/>
      <c r="FTJ4" s="453"/>
      <c r="FTK4" s="453"/>
      <c r="FTL4" s="453"/>
      <c r="FTM4" s="453"/>
      <c r="FTN4" s="453"/>
      <c r="FTO4" s="453"/>
      <c r="FTP4" s="453"/>
      <c r="FTQ4" s="453"/>
      <c r="FTR4" s="453"/>
      <c r="FTS4" s="453"/>
      <c r="FTT4" s="453"/>
      <c r="FTU4" s="453"/>
      <c r="FTV4" s="453"/>
      <c r="FTW4" s="453"/>
      <c r="FTX4" s="453"/>
      <c r="FTY4" s="453"/>
      <c r="FTZ4" s="453"/>
      <c r="FUA4" s="453"/>
      <c r="FUB4" s="453"/>
      <c r="FUC4" s="453"/>
      <c r="FUD4" s="453"/>
      <c r="FUE4" s="453"/>
      <c r="FUF4" s="453"/>
      <c r="FUG4" s="453"/>
      <c r="FUH4" s="453"/>
      <c r="FUI4" s="453"/>
      <c r="FUJ4" s="453"/>
      <c r="FUK4" s="453"/>
      <c r="FUL4" s="453"/>
      <c r="FUM4" s="453"/>
      <c r="FUN4" s="453"/>
      <c r="FUO4" s="453"/>
      <c r="FUP4" s="453"/>
      <c r="FUQ4" s="453"/>
      <c r="FUR4" s="453"/>
      <c r="FUS4" s="453"/>
      <c r="FUT4" s="453"/>
      <c r="FUU4" s="453"/>
      <c r="FUV4" s="453"/>
      <c r="FUW4" s="453"/>
      <c r="FUX4" s="453"/>
      <c r="FUY4" s="453"/>
      <c r="FUZ4" s="453"/>
      <c r="FVA4" s="453"/>
      <c r="FVB4" s="453"/>
      <c r="FVC4" s="453"/>
      <c r="FVD4" s="453"/>
      <c r="FVE4" s="453"/>
      <c r="FVF4" s="453"/>
      <c r="FVG4" s="453"/>
      <c r="FVH4" s="453"/>
      <c r="FVI4" s="453"/>
      <c r="FVJ4" s="453"/>
      <c r="FVK4" s="453"/>
      <c r="FVL4" s="453"/>
      <c r="FVM4" s="453"/>
      <c r="FVN4" s="453"/>
      <c r="FVO4" s="453"/>
      <c r="FVP4" s="453"/>
      <c r="FVQ4" s="453"/>
      <c r="FVR4" s="453"/>
      <c r="FVS4" s="453"/>
      <c r="FVT4" s="453"/>
      <c r="FVU4" s="453"/>
      <c r="FVV4" s="453"/>
      <c r="FVW4" s="453"/>
      <c r="FVX4" s="453"/>
      <c r="FVY4" s="453"/>
      <c r="FVZ4" s="453"/>
      <c r="FWA4" s="453"/>
      <c r="FWB4" s="453"/>
      <c r="FWC4" s="453"/>
      <c r="FWD4" s="453"/>
      <c r="FWE4" s="453"/>
      <c r="FWF4" s="453"/>
      <c r="FWG4" s="453"/>
      <c r="FWH4" s="453"/>
      <c r="FWI4" s="453"/>
      <c r="FWJ4" s="453"/>
      <c r="FWK4" s="453"/>
      <c r="FWL4" s="453"/>
      <c r="FWM4" s="453"/>
      <c r="FWN4" s="453"/>
      <c r="FWO4" s="453"/>
      <c r="FWP4" s="453"/>
      <c r="FWQ4" s="453"/>
      <c r="FWR4" s="453"/>
      <c r="FWS4" s="453"/>
      <c r="FWT4" s="453"/>
      <c r="FWU4" s="453"/>
      <c r="FWV4" s="453"/>
      <c r="FWW4" s="453"/>
      <c r="FWX4" s="453"/>
      <c r="FWY4" s="453"/>
      <c r="FWZ4" s="453"/>
      <c r="FXA4" s="453"/>
      <c r="FXB4" s="453"/>
      <c r="FXC4" s="453"/>
      <c r="FXD4" s="453"/>
      <c r="FXE4" s="453"/>
      <c r="FXF4" s="453"/>
      <c r="FXG4" s="453"/>
      <c r="FXH4" s="453"/>
      <c r="FXI4" s="453"/>
      <c r="FXJ4" s="453"/>
      <c r="FXK4" s="453"/>
      <c r="FXL4" s="453"/>
      <c r="FXM4" s="453"/>
      <c r="FXN4" s="453"/>
      <c r="FXO4" s="453"/>
      <c r="FXP4" s="453"/>
      <c r="FXQ4" s="453"/>
      <c r="FXR4" s="453"/>
      <c r="FXS4" s="453"/>
      <c r="FXT4" s="453"/>
      <c r="FXU4" s="453"/>
      <c r="FXV4" s="453"/>
      <c r="FXW4" s="453"/>
      <c r="FXX4" s="453"/>
      <c r="FXY4" s="453"/>
      <c r="FXZ4" s="453"/>
      <c r="FYA4" s="453"/>
      <c r="FYB4" s="453"/>
      <c r="FYC4" s="453"/>
      <c r="FYD4" s="453"/>
      <c r="FYE4" s="453"/>
      <c r="FYF4" s="453"/>
      <c r="FYG4" s="453"/>
      <c r="FYH4" s="453"/>
      <c r="FYI4" s="453"/>
      <c r="FYJ4" s="453"/>
      <c r="FYK4" s="453"/>
      <c r="FYL4" s="453"/>
      <c r="FYM4" s="453"/>
      <c r="FYN4" s="453"/>
      <c r="FYO4" s="453"/>
      <c r="FYP4" s="453"/>
      <c r="FYQ4" s="453"/>
      <c r="FYR4" s="453"/>
      <c r="FYS4" s="453"/>
      <c r="FYT4" s="453"/>
      <c r="FYU4" s="453"/>
      <c r="FYV4" s="453"/>
      <c r="FYW4" s="453"/>
      <c r="FYX4" s="453"/>
      <c r="FYY4" s="453"/>
      <c r="FYZ4" s="453"/>
      <c r="FZA4" s="453"/>
      <c r="FZB4" s="453"/>
      <c r="FZC4" s="453"/>
      <c r="FZD4" s="453"/>
      <c r="FZE4" s="453"/>
      <c r="FZF4" s="453"/>
      <c r="FZG4" s="453"/>
      <c r="FZH4" s="453"/>
      <c r="FZI4" s="453"/>
      <c r="FZJ4" s="453"/>
      <c r="FZK4" s="453"/>
      <c r="FZL4" s="453"/>
      <c r="FZM4" s="453"/>
      <c r="FZN4" s="453"/>
      <c r="FZO4" s="453"/>
      <c r="FZP4" s="453"/>
      <c r="FZQ4" s="453"/>
      <c r="FZR4" s="453"/>
      <c r="FZS4" s="453"/>
      <c r="FZT4" s="453"/>
      <c r="FZU4" s="453"/>
      <c r="FZV4" s="453"/>
      <c r="FZW4" s="453"/>
      <c r="FZX4" s="453"/>
      <c r="FZY4" s="453"/>
      <c r="FZZ4" s="453"/>
      <c r="GAA4" s="453"/>
      <c r="GAB4" s="453"/>
      <c r="GAC4" s="453"/>
      <c r="GAD4" s="453"/>
      <c r="GAE4" s="453"/>
      <c r="GAF4" s="453"/>
      <c r="GAG4" s="453"/>
      <c r="GAH4" s="453"/>
      <c r="GAI4" s="453"/>
      <c r="GAJ4" s="453"/>
      <c r="GAK4" s="453"/>
      <c r="GAL4" s="453"/>
      <c r="GAM4" s="453"/>
      <c r="GAN4" s="453"/>
      <c r="GAO4" s="453"/>
      <c r="GAP4" s="453"/>
      <c r="GAQ4" s="453"/>
      <c r="GAR4" s="453"/>
      <c r="GAS4" s="453"/>
      <c r="GAT4" s="453"/>
      <c r="GAU4" s="453"/>
      <c r="GAV4" s="453"/>
      <c r="GAW4" s="453"/>
      <c r="GAX4" s="453"/>
      <c r="GAY4" s="453"/>
      <c r="GAZ4" s="453"/>
      <c r="GBA4" s="453"/>
      <c r="GBB4" s="453"/>
      <c r="GBC4" s="453"/>
      <c r="GBD4" s="453"/>
      <c r="GBE4" s="453"/>
      <c r="GBF4" s="453"/>
      <c r="GBG4" s="453"/>
      <c r="GBH4" s="453"/>
      <c r="GBI4" s="453"/>
      <c r="GBJ4" s="453"/>
      <c r="GBK4" s="453"/>
      <c r="GBL4" s="453"/>
      <c r="GBM4" s="453"/>
      <c r="GBN4" s="453"/>
      <c r="GBO4" s="453"/>
      <c r="GBP4" s="453"/>
      <c r="GBQ4" s="453"/>
      <c r="GBR4" s="453"/>
      <c r="GBS4" s="453"/>
      <c r="GBT4" s="453"/>
      <c r="GBU4" s="453"/>
      <c r="GBV4" s="453"/>
      <c r="GBW4" s="453"/>
      <c r="GBX4" s="453"/>
      <c r="GBY4" s="453"/>
      <c r="GBZ4" s="453"/>
      <c r="GCA4" s="453"/>
      <c r="GCB4" s="453"/>
      <c r="GCC4" s="453"/>
      <c r="GCD4" s="453"/>
      <c r="GCE4" s="453"/>
      <c r="GCF4" s="453"/>
      <c r="GCG4" s="453"/>
      <c r="GCH4" s="453"/>
      <c r="GCI4" s="453"/>
      <c r="GCJ4" s="453"/>
      <c r="GCK4" s="453"/>
      <c r="GCL4" s="453"/>
      <c r="GCM4" s="453"/>
      <c r="GCN4" s="453"/>
      <c r="GCO4" s="453"/>
      <c r="GCP4" s="453"/>
      <c r="GCQ4" s="453"/>
      <c r="GCR4" s="453"/>
      <c r="GCS4" s="453"/>
      <c r="GCT4" s="453"/>
      <c r="GCU4" s="453"/>
      <c r="GCV4" s="453"/>
      <c r="GCW4" s="453"/>
      <c r="GCX4" s="453"/>
      <c r="GCY4" s="453"/>
      <c r="GCZ4" s="453"/>
      <c r="GDA4" s="453"/>
      <c r="GDB4" s="453"/>
      <c r="GDC4" s="453"/>
      <c r="GDD4" s="453"/>
      <c r="GDE4" s="453"/>
      <c r="GDF4" s="453"/>
      <c r="GDG4" s="453"/>
      <c r="GDH4" s="453"/>
      <c r="GDI4" s="453"/>
      <c r="GDJ4" s="453"/>
      <c r="GDK4" s="453"/>
      <c r="GDL4" s="453"/>
      <c r="GDM4" s="453"/>
      <c r="GDN4" s="453"/>
      <c r="GDO4" s="453"/>
      <c r="GDP4" s="453"/>
      <c r="GDQ4" s="453"/>
      <c r="GDR4" s="453"/>
      <c r="GDS4" s="453"/>
      <c r="GDT4" s="453"/>
      <c r="GDU4" s="453"/>
      <c r="GDV4" s="453"/>
      <c r="GDW4" s="453"/>
      <c r="GDX4" s="453"/>
      <c r="GDY4" s="453"/>
      <c r="GDZ4" s="453"/>
      <c r="GEA4" s="453"/>
      <c r="GEB4" s="453"/>
      <c r="GEC4" s="453"/>
      <c r="GED4" s="453"/>
      <c r="GEE4" s="453"/>
      <c r="GEF4" s="453"/>
      <c r="GEG4" s="453"/>
      <c r="GEH4" s="453"/>
      <c r="GEI4" s="453"/>
      <c r="GEJ4" s="453"/>
      <c r="GEK4" s="453"/>
      <c r="GEL4" s="453"/>
      <c r="GEM4" s="453"/>
      <c r="GEN4" s="453"/>
      <c r="GEO4" s="453"/>
      <c r="GEP4" s="453"/>
      <c r="GEQ4" s="453"/>
      <c r="GER4" s="453"/>
      <c r="GES4" s="453"/>
      <c r="GET4" s="453"/>
      <c r="GEU4" s="453"/>
      <c r="GEV4" s="453"/>
      <c r="GEW4" s="453"/>
      <c r="GEX4" s="453"/>
      <c r="GEY4" s="453"/>
      <c r="GEZ4" s="453"/>
      <c r="GFA4" s="453"/>
      <c r="GFB4" s="453"/>
      <c r="GFC4" s="453"/>
      <c r="GFD4" s="453"/>
      <c r="GFE4" s="453"/>
      <c r="GFF4" s="453"/>
      <c r="GFG4" s="453"/>
      <c r="GFH4" s="453"/>
      <c r="GFI4" s="453"/>
      <c r="GFJ4" s="453"/>
      <c r="GFK4" s="453"/>
      <c r="GFL4" s="453"/>
      <c r="GFM4" s="453"/>
      <c r="GFN4" s="453"/>
      <c r="GFO4" s="453"/>
      <c r="GFP4" s="453"/>
      <c r="GFQ4" s="453"/>
      <c r="GFR4" s="453"/>
      <c r="GFS4" s="453"/>
      <c r="GFT4" s="453"/>
      <c r="GFU4" s="453"/>
      <c r="GFV4" s="453"/>
      <c r="GFW4" s="453"/>
      <c r="GFX4" s="453"/>
      <c r="GFY4" s="453"/>
      <c r="GFZ4" s="453"/>
      <c r="GGA4" s="453"/>
      <c r="GGB4" s="453"/>
      <c r="GGC4" s="453"/>
      <c r="GGD4" s="453"/>
      <c r="GGE4" s="453"/>
      <c r="GGF4" s="453"/>
      <c r="GGG4" s="453"/>
      <c r="GGH4" s="453"/>
      <c r="GGI4" s="453"/>
      <c r="GGJ4" s="453"/>
      <c r="GGK4" s="453"/>
      <c r="GGL4" s="453"/>
      <c r="GGM4" s="453"/>
      <c r="GGN4" s="453"/>
      <c r="GGO4" s="453"/>
      <c r="GGP4" s="453"/>
      <c r="GGQ4" s="453"/>
      <c r="GGR4" s="453"/>
      <c r="GGS4" s="453"/>
      <c r="GGT4" s="453"/>
      <c r="GGU4" s="453"/>
      <c r="GGV4" s="453"/>
      <c r="GGW4" s="453"/>
      <c r="GGX4" s="453"/>
      <c r="GGY4" s="453"/>
      <c r="GGZ4" s="453"/>
      <c r="GHA4" s="453"/>
      <c r="GHB4" s="453"/>
      <c r="GHC4" s="453"/>
      <c r="GHD4" s="453"/>
      <c r="GHE4" s="453"/>
      <c r="GHF4" s="453"/>
      <c r="GHG4" s="453"/>
      <c r="GHH4" s="453"/>
      <c r="GHI4" s="453"/>
      <c r="GHJ4" s="453"/>
      <c r="GHK4" s="453"/>
      <c r="GHL4" s="453"/>
      <c r="GHM4" s="453"/>
      <c r="GHN4" s="453"/>
      <c r="GHO4" s="453"/>
      <c r="GHP4" s="453"/>
      <c r="GHQ4" s="453"/>
      <c r="GHR4" s="453"/>
      <c r="GHS4" s="453"/>
      <c r="GHT4" s="453"/>
      <c r="GHU4" s="453"/>
      <c r="GHV4" s="453"/>
      <c r="GHW4" s="453"/>
      <c r="GHX4" s="453"/>
      <c r="GHY4" s="453"/>
      <c r="GHZ4" s="453"/>
      <c r="GIA4" s="453"/>
      <c r="GIB4" s="453"/>
      <c r="GIC4" s="453"/>
      <c r="GID4" s="453"/>
      <c r="GIE4" s="453"/>
      <c r="GIF4" s="453"/>
      <c r="GIG4" s="453"/>
      <c r="GIH4" s="453"/>
      <c r="GII4" s="453"/>
      <c r="GIJ4" s="453"/>
      <c r="GIK4" s="453"/>
      <c r="GIL4" s="453"/>
      <c r="GIM4" s="453"/>
      <c r="GIN4" s="453"/>
      <c r="GIO4" s="453"/>
      <c r="GIP4" s="453"/>
      <c r="GIQ4" s="453"/>
      <c r="GIR4" s="453"/>
      <c r="GIS4" s="453"/>
      <c r="GIT4" s="453"/>
      <c r="GIU4" s="453"/>
      <c r="GIV4" s="453"/>
      <c r="GIW4" s="453"/>
      <c r="GIX4" s="453"/>
      <c r="GIY4" s="453"/>
      <c r="GIZ4" s="453"/>
      <c r="GJA4" s="453"/>
      <c r="GJB4" s="453"/>
      <c r="GJC4" s="453"/>
      <c r="GJD4" s="453"/>
      <c r="GJE4" s="453"/>
      <c r="GJF4" s="453"/>
      <c r="GJG4" s="453"/>
      <c r="GJH4" s="453"/>
      <c r="GJI4" s="453"/>
      <c r="GJJ4" s="453"/>
      <c r="GJK4" s="453"/>
      <c r="GJL4" s="453"/>
      <c r="GJM4" s="453"/>
      <c r="GJN4" s="453"/>
      <c r="GJO4" s="453"/>
      <c r="GJP4" s="453"/>
      <c r="GJQ4" s="453"/>
      <c r="GJR4" s="453"/>
      <c r="GJS4" s="453"/>
      <c r="GJT4" s="453"/>
      <c r="GJU4" s="453"/>
      <c r="GJV4" s="453"/>
      <c r="GJW4" s="453"/>
      <c r="GJX4" s="453"/>
      <c r="GJY4" s="453"/>
      <c r="GJZ4" s="453"/>
      <c r="GKA4" s="453"/>
      <c r="GKB4" s="453"/>
      <c r="GKC4" s="453"/>
      <c r="GKD4" s="453"/>
      <c r="GKE4" s="453"/>
      <c r="GKF4" s="453"/>
      <c r="GKG4" s="453"/>
      <c r="GKH4" s="453"/>
      <c r="GKI4" s="453"/>
      <c r="GKJ4" s="453"/>
      <c r="GKK4" s="453"/>
      <c r="GKL4" s="453"/>
      <c r="GKM4" s="453"/>
      <c r="GKN4" s="453"/>
      <c r="GKO4" s="453"/>
      <c r="GKP4" s="453"/>
      <c r="GKQ4" s="453"/>
      <c r="GKR4" s="453"/>
      <c r="GKS4" s="453"/>
      <c r="GKT4" s="453"/>
      <c r="GKU4" s="453"/>
      <c r="GKV4" s="453"/>
      <c r="GKW4" s="453"/>
      <c r="GKX4" s="453"/>
      <c r="GKY4" s="453"/>
      <c r="GKZ4" s="453"/>
      <c r="GLA4" s="453"/>
      <c r="GLB4" s="453"/>
      <c r="GLC4" s="453"/>
      <c r="GLD4" s="453"/>
      <c r="GLE4" s="453"/>
      <c r="GLF4" s="453"/>
      <c r="GLG4" s="453"/>
      <c r="GLH4" s="453"/>
      <c r="GLI4" s="453"/>
      <c r="GLJ4" s="453"/>
      <c r="GLK4" s="453"/>
      <c r="GLL4" s="453"/>
      <c r="GLM4" s="453"/>
      <c r="GLN4" s="453"/>
      <c r="GLO4" s="453"/>
      <c r="GLP4" s="453"/>
      <c r="GLQ4" s="453"/>
      <c r="GLR4" s="453"/>
      <c r="GLS4" s="453"/>
      <c r="GLT4" s="453"/>
      <c r="GLU4" s="453"/>
      <c r="GLV4" s="453"/>
      <c r="GLW4" s="453"/>
      <c r="GLX4" s="453"/>
      <c r="GLY4" s="453"/>
      <c r="GLZ4" s="453"/>
      <c r="GMA4" s="453"/>
      <c r="GMB4" s="453"/>
      <c r="GMC4" s="453"/>
      <c r="GMD4" s="453"/>
      <c r="GME4" s="453"/>
      <c r="GMF4" s="453"/>
      <c r="GMG4" s="453"/>
      <c r="GMH4" s="453"/>
      <c r="GMI4" s="453"/>
      <c r="GMJ4" s="453"/>
      <c r="GMK4" s="453"/>
      <c r="GML4" s="453"/>
      <c r="GMM4" s="453"/>
      <c r="GMN4" s="453"/>
      <c r="GMO4" s="453"/>
      <c r="GMP4" s="453"/>
      <c r="GMQ4" s="453"/>
      <c r="GMR4" s="453"/>
      <c r="GMS4" s="453"/>
      <c r="GMT4" s="453"/>
      <c r="GMU4" s="453"/>
      <c r="GMV4" s="453"/>
      <c r="GMW4" s="453"/>
      <c r="GMX4" s="453"/>
      <c r="GMY4" s="453"/>
      <c r="GMZ4" s="453"/>
      <c r="GNA4" s="453"/>
      <c r="GNB4" s="453"/>
      <c r="GNC4" s="453"/>
      <c r="GND4" s="453"/>
      <c r="GNE4" s="453"/>
      <c r="GNF4" s="453"/>
      <c r="GNG4" s="453"/>
      <c r="GNH4" s="453"/>
      <c r="GNI4" s="453"/>
      <c r="GNJ4" s="453"/>
      <c r="GNK4" s="453"/>
      <c r="GNL4" s="453"/>
      <c r="GNM4" s="453"/>
      <c r="GNN4" s="453"/>
      <c r="GNO4" s="453"/>
      <c r="GNP4" s="453"/>
      <c r="GNQ4" s="453"/>
      <c r="GNR4" s="453"/>
      <c r="GNS4" s="453"/>
      <c r="GNT4" s="453"/>
      <c r="GNU4" s="453"/>
      <c r="GNV4" s="453"/>
      <c r="GNW4" s="453"/>
      <c r="GNX4" s="453"/>
      <c r="GNY4" s="453"/>
      <c r="GNZ4" s="453"/>
      <c r="GOA4" s="453"/>
      <c r="GOB4" s="453"/>
      <c r="GOC4" s="453"/>
      <c r="GOD4" s="453"/>
      <c r="GOE4" s="453"/>
      <c r="GOF4" s="453"/>
      <c r="GOG4" s="453"/>
      <c r="GOH4" s="453"/>
      <c r="GOI4" s="453"/>
      <c r="GOJ4" s="453"/>
      <c r="GOK4" s="453"/>
      <c r="GOL4" s="453"/>
      <c r="GOM4" s="453"/>
      <c r="GON4" s="453"/>
      <c r="GOO4" s="453"/>
      <c r="GOP4" s="453"/>
      <c r="GOQ4" s="453"/>
      <c r="GOR4" s="453"/>
      <c r="GOS4" s="453"/>
      <c r="GOT4" s="453"/>
      <c r="GOU4" s="453"/>
      <c r="GOV4" s="453"/>
      <c r="GOW4" s="453"/>
      <c r="GOX4" s="453"/>
      <c r="GOY4" s="453"/>
      <c r="GOZ4" s="453"/>
      <c r="GPA4" s="453"/>
      <c r="GPB4" s="453"/>
      <c r="GPC4" s="453"/>
      <c r="GPD4" s="453"/>
      <c r="GPE4" s="453"/>
      <c r="GPF4" s="453"/>
      <c r="GPG4" s="453"/>
      <c r="GPH4" s="453"/>
      <c r="GPI4" s="453"/>
      <c r="GPJ4" s="453"/>
      <c r="GPK4" s="453"/>
      <c r="GPL4" s="453"/>
      <c r="GPM4" s="453"/>
      <c r="GPN4" s="453"/>
      <c r="GPO4" s="453"/>
      <c r="GPP4" s="453"/>
      <c r="GPQ4" s="453"/>
      <c r="GPR4" s="453"/>
      <c r="GPS4" s="453"/>
      <c r="GPT4" s="453"/>
      <c r="GPU4" s="453"/>
      <c r="GPV4" s="453"/>
      <c r="GPW4" s="453"/>
      <c r="GPX4" s="453"/>
      <c r="GPY4" s="453"/>
      <c r="GPZ4" s="453"/>
      <c r="GQA4" s="453"/>
      <c r="GQB4" s="453"/>
      <c r="GQC4" s="453"/>
      <c r="GQD4" s="453"/>
      <c r="GQE4" s="453"/>
      <c r="GQF4" s="453"/>
      <c r="GQG4" s="453"/>
      <c r="GQH4" s="453"/>
      <c r="GQI4" s="453"/>
      <c r="GQJ4" s="453"/>
      <c r="GQK4" s="453"/>
      <c r="GQL4" s="453"/>
      <c r="GQM4" s="453"/>
      <c r="GQN4" s="453"/>
      <c r="GQO4" s="453"/>
      <c r="GQP4" s="453"/>
      <c r="GQQ4" s="453"/>
      <c r="GQR4" s="453"/>
      <c r="GQS4" s="453"/>
      <c r="GQT4" s="453"/>
      <c r="GQU4" s="453"/>
      <c r="GQV4" s="453"/>
      <c r="GQW4" s="453"/>
      <c r="GQX4" s="453"/>
      <c r="GQY4" s="453"/>
      <c r="GQZ4" s="453"/>
      <c r="GRA4" s="453"/>
      <c r="GRB4" s="453"/>
      <c r="GRC4" s="453"/>
      <c r="GRD4" s="453"/>
      <c r="GRE4" s="453"/>
      <c r="GRF4" s="453"/>
      <c r="GRG4" s="453"/>
      <c r="GRH4" s="453"/>
      <c r="GRI4" s="453"/>
      <c r="GRJ4" s="453"/>
      <c r="GRK4" s="453"/>
      <c r="GRL4" s="453"/>
      <c r="GRM4" s="453"/>
      <c r="GRN4" s="453"/>
      <c r="GRO4" s="453"/>
      <c r="GRP4" s="453"/>
      <c r="GRQ4" s="453"/>
      <c r="GRR4" s="453"/>
      <c r="GRS4" s="453"/>
      <c r="GRT4" s="453"/>
      <c r="GRU4" s="453"/>
      <c r="GRV4" s="453"/>
      <c r="GRW4" s="453"/>
      <c r="GRX4" s="453"/>
      <c r="GRY4" s="453"/>
      <c r="GRZ4" s="453"/>
      <c r="GSA4" s="453"/>
      <c r="GSB4" s="453"/>
      <c r="GSC4" s="453"/>
      <c r="GSD4" s="453"/>
      <c r="GSE4" s="453"/>
      <c r="GSF4" s="453"/>
      <c r="GSG4" s="453"/>
      <c r="GSH4" s="453"/>
      <c r="GSI4" s="453"/>
      <c r="GSJ4" s="453"/>
      <c r="GSK4" s="453"/>
      <c r="GSL4" s="453"/>
      <c r="GSM4" s="453"/>
      <c r="GSN4" s="453"/>
      <c r="GSO4" s="453"/>
      <c r="GSP4" s="453"/>
      <c r="GSQ4" s="453"/>
      <c r="GSR4" s="453"/>
      <c r="GSS4" s="453"/>
      <c r="GST4" s="453"/>
      <c r="GSU4" s="453"/>
      <c r="GSV4" s="453"/>
      <c r="GSW4" s="453"/>
      <c r="GSX4" s="453"/>
      <c r="GSY4" s="453"/>
      <c r="GSZ4" s="453"/>
      <c r="GTA4" s="453"/>
      <c r="GTB4" s="453"/>
      <c r="GTC4" s="453"/>
      <c r="GTD4" s="453"/>
      <c r="GTE4" s="453"/>
      <c r="GTF4" s="453"/>
      <c r="GTG4" s="453"/>
      <c r="GTH4" s="453"/>
      <c r="GTI4" s="453"/>
      <c r="GTJ4" s="453"/>
      <c r="GTK4" s="453"/>
      <c r="GTL4" s="453"/>
      <c r="GTM4" s="453"/>
      <c r="GTN4" s="453"/>
      <c r="GTO4" s="453"/>
      <c r="GTP4" s="453"/>
      <c r="GTQ4" s="453"/>
      <c r="GTR4" s="453"/>
      <c r="GTS4" s="453"/>
      <c r="GTT4" s="453"/>
      <c r="GTU4" s="453"/>
      <c r="GTV4" s="453"/>
      <c r="GTW4" s="453"/>
      <c r="GTX4" s="453"/>
      <c r="GTY4" s="453"/>
      <c r="GTZ4" s="453"/>
      <c r="GUA4" s="453"/>
      <c r="GUB4" s="453"/>
      <c r="GUC4" s="453"/>
      <c r="GUD4" s="453"/>
      <c r="GUE4" s="453"/>
      <c r="GUF4" s="453"/>
      <c r="GUG4" s="453"/>
      <c r="GUH4" s="453"/>
      <c r="GUI4" s="453"/>
      <c r="GUJ4" s="453"/>
      <c r="GUK4" s="453"/>
      <c r="GUL4" s="453"/>
      <c r="GUM4" s="453"/>
      <c r="GUN4" s="453"/>
      <c r="GUO4" s="453"/>
      <c r="GUP4" s="453"/>
      <c r="GUQ4" s="453"/>
      <c r="GUR4" s="453"/>
      <c r="GUS4" s="453"/>
      <c r="GUT4" s="453"/>
      <c r="GUU4" s="453"/>
      <c r="GUV4" s="453"/>
      <c r="GUW4" s="453"/>
      <c r="GUX4" s="453"/>
      <c r="GUY4" s="453"/>
      <c r="GUZ4" s="453"/>
      <c r="GVA4" s="453"/>
      <c r="GVB4" s="453"/>
      <c r="GVC4" s="453"/>
      <c r="GVD4" s="453"/>
      <c r="GVE4" s="453"/>
      <c r="GVF4" s="453"/>
      <c r="GVG4" s="453"/>
      <c r="GVH4" s="453"/>
      <c r="GVI4" s="453"/>
      <c r="GVJ4" s="453"/>
      <c r="GVK4" s="453"/>
      <c r="GVL4" s="453"/>
      <c r="GVM4" s="453"/>
      <c r="GVN4" s="453"/>
      <c r="GVO4" s="453"/>
      <c r="GVP4" s="453"/>
      <c r="GVQ4" s="453"/>
      <c r="GVR4" s="453"/>
      <c r="GVS4" s="453"/>
      <c r="GVT4" s="453"/>
      <c r="GVU4" s="453"/>
      <c r="GVV4" s="453"/>
      <c r="GVW4" s="453"/>
      <c r="GVX4" s="453"/>
      <c r="GVY4" s="453"/>
      <c r="GVZ4" s="453"/>
      <c r="GWA4" s="453"/>
      <c r="GWB4" s="453"/>
      <c r="GWC4" s="453"/>
      <c r="GWD4" s="453"/>
      <c r="GWE4" s="453"/>
      <c r="GWF4" s="453"/>
      <c r="GWG4" s="453"/>
      <c r="GWH4" s="453"/>
      <c r="GWI4" s="453"/>
      <c r="GWJ4" s="453"/>
      <c r="GWK4" s="453"/>
      <c r="GWL4" s="453"/>
      <c r="GWM4" s="453"/>
      <c r="GWN4" s="453"/>
      <c r="GWO4" s="453"/>
      <c r="GWP4" s="453"/>
      <c r="GWQ4" s="453"/>
      <c r="GWR4" s="453"/>
      <c r="GWS4" s="453"/>
      <c r="GWT4" s="453"/>
      <c r="GWU4" s="453"/>
      <c r="GWV4" s="453"/>
      <c r="GWW4" s="453"/>
      <c r="GWX4" s="453"/>
      <c r="GWY4" s="453"/>
      <c r="GWZ4" s="453"/>
      <c r="GXA4" s="453"/>
      <c r="GXB4" s="453"/>
      <c r="GXC4" s="453"/>
      <c r="GXD4" s="453"/>
      <c r="GXE4" s="453"/>
      <c r="GXF4" s="453"/>
      <c r="GXG4" s="453"/>
      <c r="GXH4" s="453"/>
      <c r="GXI4" s="453"/>
      <c r="GXJ4" s="453"/>
      <c r="GXK4" s="453"/>
      <c r="GXL4" s="453"/>
      <c r="GXM4" s="453"/>
      <c r="GXN4" s="453"/>
      <c r="GXO4" s="453"/>
      <c r="GXP4" s="453"/>
      <c r="GXQ4" s="453"/>
      <c r="GXR4" s="453"/>
      <c r="GXS4" s="453"/>
      <c r="GXT4" s="453"/>
      <c r="GXU4" s="453"/>
      <c r="GXV4" s="453"/>
      <c r="GXW4" s="453"/>
      <c r="GXX4" s="453"/>
      <c r="GXY4" s="453"/>
      <c r="GXZ4" s="453"/>
      <c r="GYA4" s="453"/>
      <c r="GYB4" s="453"/>
      <c r="GYC4" s="453"/>
      <c r="GYD4" s="453"/>
      <c r="GYE4" s="453"/>
      <c r="GYF4" s="453"/>
      <c r="GYG4" s="453"/>
      <c r="GYH4" s="453"/>
      <c r="GYI4" s="453"/>
      <c r="GYJ4" s="453"/>
      <c r="GYK4" s="453"/>
      <c r="GYL4" s="453"/>
      <c r="GYM4" s="453"/>
      <c r="GYN4" s="453"/>
      <c r="GYO4" s="453"/>
      <c r="GYP4" s="453"/>
      <c r="GYQ4" s="453"/>
      <c r="GYR4" s="453"/>
      <c r="GYS4" s="453"/>
      <c r="GYT4" s="453"/>
      <c r="GYU4" s="453"/>
      <c r="GYV4" s="453"/>
      <c r="GYW4" s="453"/>
      <c r="GYX4" s="453"/>
      <c r="GYY4" s="453"/>
      <c r="GYZ4" s="453"/>
      <c r="GZA4" s="453"/>
      <c r="GZB4" s="453"/>
      <c r="GZC4" s="453"/>
      <c r="GZD4" s="453"/>
      <c r="GZE4" s="453"/>
      <c r="GZF4" s="453"/>
      <c r="GZG4" s="453"/>
      <c r="GZH4" s="453"/>
      <c r="GZI4" s="453"/>
      <c r="GZJ4" s="453"/>
      <c r="GZK4" s="453"/>
      <c r="GZL4" s="453"/>
      <c r="GZM4" s="453"/>
      <c r="GZN4" s="453"/>
      <c r="GZO4" s="453"/>
      <c r="GZP4" s="453"/>
      <c r="GZQ4" s="453"/>
      <c r="GZR4" s="453"/>
      <c r="GZS4" s="453"/>
      <c r="GZT4" s="453"/>
      <c r="GZU4" s="453"/>
      <c r="GZV4" s="453"/>
      <c r="GZW4" s="453"/>
      <c r="GZX4" s="453"/>
      <c r="GZY4" s="453"/>
      <c r="GZZ4" s="453"/>
      <c r="HAA4" s="453"/>
      <c r="HAB4" s="453"/>
      <c r="HAC4" s="453"/>
      <c r="HAD4" s="453"/>
      <c r="HAE4" s="453"/>
      <c r="HAF4" s="453"/>
      <c r="HAG4" s="453"/>
      <c r="HAH4" s="453"/>
      <c r="HAI4" s="453"/>
      <c r="HAJ4" s="453"/>
      <c r="HAK4" s="453"/>
      <c r="HAL4" s="453"/>
      <c r="HAM4" s="453"/>
      <c r="HAN4" s="453"/>
      <c r="HAO4" s="453"/>
      <c r="HAP4" s="453"/>
      <c r="HAQ4" s="453"/>
      <c r="HAR4" s="453"/>
      <c r="HAS4" s="453"/>
      <c r="HAT4" s="453"/>
      <c r="HAU4" s="453"/>
      <c r="HAV4" s="453"/>
      <c r="HAW4" s="453"/>
      <c r="HAX4" s="453"/>
      <c r="HAY4" s="453"/>
      <c r="HAZ4" s="453"/>
      <c r="HBA4" s="453"/>
      <c r="HBB4" s="453"/>
      <c r="HBC4" s="453"/>
      <c r="HBD4" s="453"/>
      <c r="HBE4" s="453"/>
      <c r="HBF4" s="453"/>
      <c r="HBG4" s="453"/>
      <c r="HBH4" s="453"/>
      <c r="HBI4" s="453"/>
      <c r="HBJ4" s="453"/>
      <c r="HBK4" s="453"/>
      <c r="HBL4" s="453"/>
      <c r="HBM4" s="453"/>
      <c r="HBN4" s="453"/>
      <c r="HBO4" s="453"/>
      <c r="HBP4" s="453"/>
      <c r="HBQ4" s="453"/>
      <c r="HBR4" s="453"/>
      <c r="HBS4" s="453"/>
      <c r="HBT4" s="453"/>
      <c r="HBU4" s="453"/>
      <c r="HBV4" s="453"/>
      <c r="HBW4" s="453"/>
      <c r="HBX4" s="453"/>
      <c r="HBY4" s="453"/>
      <c r="HBZ4" s="453"/>
      <c r="HCA4" s="453"/>
      <c r="HCB4" s="453"/>
      <c r="HCC4" s="453"/>
      <c r="HCD4" s="453"/>
      <c r="HCE4" s="453"/>
      <c r="HCF4" s="453"/>
      <c r="HCG4" s="453"/>
      <c r="HCH4" s="453"/>
      <c r="HCI4" s="453"/>
      <c r="HCJ4" s="453"/>
      <c r="HCK4" s="453"/>
      <c r="HCL4" s="453"/>
      <c r="HCM4" s="453"/>
      <c r="HCN4" s="453"/>
      <c r="HCO4" s="453"/>
      <c r="HCP4" s="453"/>
      <c r="HCQ4" s="453"/>
      <c r="HCR4" s="453"/>
      <c r="HCS4" s="453"/>
      <c r="HCT4" s="453"/>
      <c r="HCU4" s="453"/>
      <c r="HCV4" s="453"/>
      <c r="HCW4" s="453"/>
      <c r="HCX4" s="453"/>
      <c r="HCY4" s="453"/>
      <c r="HCZ4" s="453"/>
      <c r="HDA4" s="453"/>
      <c r="HDB4" s="453"/>
      <c r="HDC4" s="453"/>
      <c r="HDD4" s="453"/>
      <c r="HDE4" s="453"/>
      <c r="HDF4" s="453"/>
      <c r="HDG4" s="453"/>
      <c r="HDH4" s="453"/>
      <c r="HDI4" s="453"/>
      <c r="HDJ4" s="453"/>
      <c r="HDK4" s="453"/>
      <c r="HDL4" s="453"/>
      <c r="HDM4" s="453"/>
      <c r="HDN4" s="453"/>
      <c r="HDO4" s="453"/>
      <c r="HDP4" s="453"/>
      <c r="HDQ4" s="453"/>
      <c r="HDR4" s="453"/>
      <c r="HDS4" s="453"/>
      <c r="HDT4" s="453"/>
      <c r="HDU4" s="453"/>
      <c r="HDV4" s="453"/>
      <c r="HDW4" s="453"/>
      <c r="HDX4" s="453"/>
      <c r="HDY4" s="453"/>
      <c r="HDZ4" s="453"/>
      <c r="HEA4" s="453"/>
      <c r="HEB4" s="453"/>
      <c r="HEC4" s="453"/>
      <c r="HED4" s="453"/>
      <c r="HEE4" s="453"/>
      <c r="HEF4" s="453"/>
      <c r="HEG4" s="453"/>
      <c r="HEH4" s="453"/>
      <c r="HEI4" s="453"/>
      <c r="HEJ4" s="453"/>
      <c r="HEK4" s="453"/>
      <c r="HEL4" s="453"/>
      <c r="HEM4" s="453"/>
      <c r="HEN4" s="453"/>
      <c r="HEO4" s="453"/>
      <c r="HEP4" s="453"/>
      <c r="HEQ4" s="453"/>
      <c r="HER4" s="453"/>
      <c r="HES4" s="453"/>
      <c r="HET4" s="453"/>
      <c r="HEU4" s="453"/>
      <c r="HEV4" s="453"/>
      <c r="HEW4" s="453"/>
      <c r="HEX4" s="453"/>
      <c r="HEY4" s="453"/>
      <c r="HEZ4" s="453"/>
      <c r="HFA4" s="453"/>
      <c r="HFB4" s="453"/>
      <c r="HFC4" s="453"/>
      <c r="HFD4" s="453"/>
      <c r="HFE4" s="453"/>
      <c r="HFF4" s="453"/>
      <c r="HFG4" s="453"/>
      <c r="HFH4" s="453"/>
      <c r="HFI4" s="453"/>
      <c r="HFJ4" s="453"/>
      <c r="HFK4" s="453"/>
      <c r="HFL4" s="453"/>
      <c r="HFM4" s="453"/>
      <c r="HFN4" s="453"/>
      <c r="HFO4" s="453"/>
      <c r="HFP4" s="453"/>
      <c r="HFQ4" s="453"/>
      <c r="HFR4" s="453"/>
      <c r="HFS4" s="453"/>
      <c r="HFT4" s="453"/>
      <c r="HFU4" s="453"/>
      <c r="HFV4" s="453"/>
      <c r="HFW4" s="453"/>
      <c r="HFX4" s="453"/>
      <c r="HFY4" s="453"/>
      <c r="HFZ4" s="453"/>
      <c r="HGA4" s="453"/>
      <c r="HGB4" s="453"/>
      <c r="HGC4" s="453"/>
      <c r="HGD4" s="453"/>
      <c r="HGE4" s="453"/>
      <c r="HGF4" s="453"/>
      <c r="HGG4" s="453"/>
      <c r="HGH4" s="453"/>
      <c r="HGI4" s="453"/>
      <c r="HGJ4" s="453"/>
      <c r="HGK4" s="453"/>
      <c r="HGL4" s="453"/>
      <c r="HGM4" s="453"/>
      <c r="HGN4" s="453"/>
      <c r="HGO4" s="453"/>
      <c r="HGP4" s="453"/>
      <c r="HGQ4" s="453"/>
      <c r="HGR4" s="453"/>
      <c r="HGS4" s="453"/>
      <c r="HGT4" s="453"/>
      <c r="HGU4" s="453"/>
      <c r="HGV4" s="453"/>
      <c r="HGW4" s="453"/>
      <c r="HGX4" s="453"/>
      <c r="HGY4" s="453"/>
      <c r="HGZ4" s="453"/>
      <c r="HHA4" s="453"/>
      <c r="HHB4" s="453"/>
      <c r="HHC4" s="453"/>
      <c r="HHD4" s="453"/>
      <c r="HHE4" s="453"/>
      <c r="HHF4" s="453"/>
      <c r="HHG4" s="453"/>
      <c r="HHH4" s="453"/>
      <c r="HHI4" s="453"/>
      <c r="HHJ4" s="453"/>
      <c r="HHK4" s="453"/>
      <c r="HHL4" s="453"/>
      <c r="HHM4" s="453"/>
      <c r="HHN4" s="453"/>
      <c r="HHO4" s="453"/>
      <c r="HHP4" s="453"/>
      <c r="HHQ4" s="453"/>
      <c r="HHR4" s="453"/>
      <c r="HHS4" s="453"/>
      <c r="HHT4" s="453"/>
      <c r="HHU4" s="453"/>
      <c r="HHV4" s="453"/>
      <c r="HHW4" s="453"/>
      <c r="HHX4" s="453"/>
      <c r="HHY4" s="453"/>
      <c r="HHZ4" s="453"/>
      <c r="HIA4" s="453"/>
      <c r="HIB4" s="453"/>
      <c r="HIC4" s="453"/>
      <c r="HID4" s="453"/>
      <c r="HIE4" s="453"/>
      <c r="HIF4" s="453"/>
      <c r="HIG4" s="453"/>
      <c r="HIH4" s="453"/>
      <c r="HII4" s="453"/>
      <c r="HIJ4" s="453"/>
      <c r="HIK4" s="453"/>
      <c r="HIL4" s="453"/>
      <c r="HIM4" s="453"/>
      <c r="HIN4" s="453"/>
      <c r="HIO4" s="453"/>
      <c r="HIP4" s="453"/>
      <c r="HIQ4" s="453"/>
      <c r="HIR4" s="453"/>
      <c r="HIS4" s="453"/>
      <c r="HIT4" s="453"/>
      <c r="HIU4" s="453"/>
      <c r="HIV4" s="453"/>
      <c r="HIW4" s="453"/>
      <c r="HIX4" s="453"/>
      <c r="HIY4" s="453"/>
      <c r="HIZ4" s="453"/>
      <c r="HJA4" s="453"/>
      <c r="HJB4" s="453"/>
      <c r="HJC4" s="453"/>
      <c r="HJD4" s="453"/>
      <c r="HJE4" s="453"/>
      <c r="HJF4" s="453"/>
      <c r="HJG4" s="453"/>
      <c r="HJH4" s="453"/>
      <c r="HJI4" s="453"/>
      <c r="HJJ4" s="453"/>
      <c r="HJK4" s="453"/>
      <c r="HJL4" s="453"/>
      <c r="HJM4" s="453"/>
      <c r="HJN4" s="453"/>
      <c r="HJO4" s="453"/>
      <c r="HJP4" s="453"/>
      <c r="HJQ4" s="453"/>
      <c r="HJR4" s="453"/>
      <c r="HJS4" s="453"/>
      <c r="HJT4" s="453"/>
      <c r="HJU4" s="453"/>
      <c r="HJV4" s="453"/>
      <c r="HJW4" s="453"/>
      <c r="HJX4" s="453"/>
      <c r="HJY4" s="453"/>
      <c r="HJZ4" s="453"/>
      <c r="HKA4" s="453"/>
      <c r="HKB4" s="453"/>
      <c r="HKC4" s="453"/>
      <c r="HKD4" s="453"/>
      <c r="HKE4" s="453"/>
      <c r="HKF4" s="453"/>
      <c r="HKG4" s="453"/>
      <c r="HKH4" s="453"/>
      <c r="HKI4" s="453"/>
      <c r="HKJ4" s="453"/>
      <c r="HKK4" s="453"/>
      <c r="HKL4" s="453"/>
      <c r="HKM4" s="453"/>
      <c r="HKN4" s="453"/>
      <c r="HKO4" s="453"/>
      <c r="HKP4" s="453"/>
      <c r="HKQ4" s="453"/>
      <c r="HKR4" s="453"/>
      <c r="HKS4" s="453"/>
      <c r="HKT4" s="453"/>
      <c r="HKU4" s="453"/>
      <c r="HKV4" s="453"/>
      <c r="HKW4" s="453"/>
      <c r="HKX4" s="453"/>
      <c r="HKY4" s="453"/>
      <c r="HKZ4" s="453"/>
      <c r="HLA4" s="453"/>
      <c r="HLB4" s="453"/>
      <c r="HLC4" s="453"/>
      <c r="HLD4" s="453"/>
      <c r="HLE4" s="453"/>
      <c r="HLF4" s="453"/>
      <c r="HLG4" s="453"/>
      <c r="HLH4" s="453"/>
      <c r="HLI4" s="453"/>
      <c r="HLJ4" s="453"/>
      <c r="HLK4" s="453"/>
      <c r="HLL4" s="453"/>
      <c r="HLM4" s="453"/>
      <c r="HLN4" s="453"/>
      <c r="HLO4" s="453"/>
      <c r="HLP4" s="453"/>
      <c r="HLQ4" s="453"/>
      <c r="HLR4" s="453"/>
      <c r="HLS4" s="453"/>
      <c r="HLT4" s="453"/>
      <c r="HLU4" s="453"/>
      <c r="HLV4" s="453"/>
      <c r="HLW4" s="453"/>
      <c r="HLX4" s="453"/>
      <c r="HLY4" s="453"/>
      <c r="HLZ4" s="453"/>
      <c r="HMA4" s="453"/>
      <c r="HMB4" s="453"/>
      <c r="HMC4" s="453"/>
      <c r="HMD4" s="453"/>
      <c r="HME4" s="453"/>
      <c r="HMF4" s="453"/>
      <c r="HMG4" s="453"/>
      <c r="HMH4" s="453"/>
      <c r="HMI4" s="453"/>
      <c r="HMJ4" s="453"/>
      <c r="HMK4" s="453"/>
      <c r="HML4" s="453"/>
      <c r="HMM4" s="453"/>
      <c r="HMN4" s="453"/>
      <c r="HMO4" s="453"/>
      <c r="HMP4" s="453"/>
      <c r="HMQ4" s="453"/>
      <c r="HMR4" s="453"/>
      <c r="HMS4" s="453"/>
      <c r="HMT4" s="453"/>
      <c r="HMU4" s="453"/>
      <c r="HMV4" s="453"/>
      <c r="HMW4" s="453"/>
      <c r="HMX4" s="453"/>
      <c r="HMY4" s="453"/>
      <c r="HMZ4" s="453"/>
      <c r="HNA4" s="453"/>
      <c r="HNB4" s="453"/>
      <c r="HNC4" s="453"/>
      <c r="HND4" s="453"/>
      <c r="HNE4" s="453"/>
      <c r="HNF4" s="453"/>
      <c r="HNG4" s="453"/>
      <c r="HNH4" s="453"/>
      <c r="HNI4" s="453"/>
      <c r="HNJ4" s="453"/>
      <c r="HNK4" s="453"/>
      <c r="HNL4" s="453"/>
      <c r="HNM4" s="453"/>
      <c r="HNN4" s="453"/>
      <c r="HNO4" s="453"/>
      <c r="HNP4" s="453"/>
      <c r="HNQ4" s="453"/>
      <c r="HNR4" s="453"/>
      <c r="HNS4" s="453"/>
      <c r="HNT4" s="453"/>
      <c r="HNU4" s="453"/>
      <c r="HNV4" s="453"/>
      <c r="HNW4" s="453"/>
      <c r="HNX4" s="453"/>
      <c r="HNY4" s="453"/>
      <c r="HNZ4" s="453"/>
      <c r="HOA4" s="453"/>
      <c r="HOB4" s="453"/>
      <c r="HOC4" s="453"/>
      <c r="HOD4" s="453"/>
      <c r="HOE4" s="453"/>
      <c r="HOF4" s="453"/>
      <c r="HOG4" s="453"/>
      <c r="HOH4" s="453"/>
      <c r="HOI4" s="453"/>
      <c r="HOJ4" s="453"/>
      <c r="HOK4" s="453"/>
      <c r="HOL4" s="453"/>
      <c r="HOM4" s="453"/>
      <c r="HON4" s="453"/>
      <c r="HOO4" s="453"/>
      <c r="HOP4" s="453"/>
      <c r="HOQ4" s="453"/>
      <c r="HOR4" s="453"/>
      <c r="HOS4" s="453"/>
      <c r="HOT4" s="453"/>
      <c r="HOU4" s="453"/>
      <c r="HOV4" s="453"/>
      <c r="HOW4" s="453"/>
      <c r="HOX4" s="453"/>
      <c r="HOY4" s="453"/>
      <c r="HOZ4" s="453"/>
      <c r="HPA4" s="453"/>
      <c r="HPB4" s="453"/>
      <c r="HPC4" s="453"/>
      <c r="HPD4" s="453"/>
      <c r="HPE4" s="453"/>
      <c r="HPF4" s="453"/>
      <c r="HPG4" s="453"/>
      <c r="HPH4" s="453"/>
      <c r="HPI4" s="453"/>
      <c r="HPJ4" s="453"/>
      <c r="HPK4" s="453"/>
      <c r="HPL4" s="453"/>
      <c r="HPM4" s="453"/>
      <c r="HPN4" s="453"/>
      <c r="HPO4" s="453"/>
      <c r="HPP4" s="453"/>
      <c r="HPQ4" s="453"/>
      <c r="HPR4" s="453"/>
      <c r="HPS4" s="453"/>
      <c r="HPT4" s="453"/>
      <c r="HPU4" s="453"/>
      <c r="HPV4" s="453"/>
      <c r="HPW4" s="453"/>
      <c r="HPX4" s="453"/>
      <c r="HPY4" s="453"/>
      <c r="HPZ4" s="453"/>
      <c r="HQA4" s="453"/>
      <c r="HQB4" s="453"/>
      <c r="HQC4" s="453"/>
      <c r="HQD4" s="453"/>
      <c r="HQE4" s="453"/>
      <c r="HQF4" s="453"/>
      <c r="HQG4" s="453"/>
      <c r="HQH4" s="453"/>
      <c r="HQI4" s="453"/>
      <c r="HQJ4" s="453"/>
      <c r="HQK4" s="453"/>
      <c r="HQL4" s="453"/>
      <c r="HQM4" s="453"/>
      <c r="HQN4" s="453"/>
      <c r="HQO4" s="453"/>
      <c r="HQP4" s="453"/>
      <c r="HQQ4" s="453"/>
      <c r="HQR4" s="453"/>
      <c r="HQS4" s="453"/>
      <c r="HQT4" s="453"/>
      <c r="HQU4" s="453"/>
      <c r="HQV4" s="453"/>
      <c r="HQW4" s="453"/>
      <c r="HQX4" s="453"/>
      <c r="HQY4" s="453"/>
      <c r="HQZ4" s="453"/>
      <c r="HRA4" s="453"/>
      <c r="HRB4" s="453"/>
      <c r="HRC4" s="453"/>
      <c r="HRD4" s="453"/>
      <c r="HRE4" s="453"/>
      <c r="HRF4" s="453"/>
      <c r="HRG4" s="453"/>
      <c r="HRH4" s="453"/>
      <c r="HRI4" s="453"/>
      <c r="HRJ4" s="453"/>
      <c r="HRK4" s="453"/>
      <c r="HRL4" s="453"/>
      <c r="HRM4" s="453"/>
      <c r="HRN4" s="453"/>
      <c r="HRO4" s="453"/>
      <c r="HRP4" s="453"/>
      <c r="HRQ4" s="453"/>
      <c r="HRR4" s="453"/>
      <c r="HRS4" s="453"/>
      <c r="HRT4" s="453"/>
      <c r="HRU4" s="453"/>
      <c r="HRV4" s="453"/>
      <c r="HRW4" s="453"/>
      <c r="HRX4" s="453"/>
      <c r="HRY4" s="453"/>
      <c r="HRZ4" s="453"/>
      <c r="HSA4" s="453"/>
      <c r="HSB4" s="453"/>
      <c r="HSC4" s="453"/>
      <c r="HSD4" s="453"/>
      <c r="HSE4" s="453"/>
      <c r="HSF4" s="453"/>
      <c r="HSG4" s="453"/>
      <c r="HSH4" s="453"/>
      <c r="HSI4" s="453"/>
      <c r="HSJ4" s="453"/>
      <c r="HSK4" s="453"/>
      <c r="HSL4" s="453"/>
      <c r="HSM4" s="453"/>
      <c r="HSN4" s="453"/>
      <c r="HSO4" s="453"/>
      <c r="HSP4" s="453"/>
      <c r="HSQ4" s="453"/>
      <c r="HSR4" s="453"/>
      <c r="HSS4" s="453"/>
      <c r="HST4" s="453"/>
      <c r="HSU4" s="453"/>
      <c r="HSV4" s="453"/>
      <c r="HSW4" s="453"/>
      <c r="HSX4" s="453"/>
      <c r="HSY4" s="453"/>
      <c r="HSZ4" s="453"/>
      <c r="HTA4" s="453"/>
      <c r="HTB4" s="453"/>
      <c r="HTC4" s="453"/>
      <c r="HTD4" s="453"/>
      <c r="HTE4" s="453"/>
      <c r="HTF4" s="453"/>
      <c r="HTG4" s="453"/>
      <c r="HTH4" s="453"/>
      <c r="HTI4" s="453"/>
      <c r="HTJ4" s="453"/>
      <c r="HTK4" s="453"/>
      <c r="HTL4" s="453"/>
      <c r="HTM4" s="453"/>
      <c r="HTN4" s="453"/>
      <c r="HTO4" s="453"/>
      <c r="HTP4" s="453"/>
      <c r="HTQ4" s="453"/>
      <c r="HTR4" s="453"/>
      <c r="HTS4" s="453"/>
      <c r="HTT4" s="453"/>
      <c r="HTU4" s="453"/>
      <c r="HTV4" s="453"/>
      <c r="HTW4" s="453"/>
      <c r="HTX4" s="453"/>
      <c r="HTY4" s="453"/>
      <c r="HTZ4" s="453"/>
      <c r="HUA4" s="453"/>
      <c r="HUB4" s="453"/>
      <c r="HUC4" s="453"/>
      <c r="HUD4" s="453"/>
      <c r="HUE4" s="453"/>
      <c r="HUF4" s="453"/>
      <c r="HUG4" s="453"/>
      <c r="HUH4" s="453"/>
      <c r="HUI4" s="453"/>
      <c r="HUJ4" s="453"/>
      <c r="HUK4" s="453"/>
      <c r="HUL4" s="453"/>
      <c r="HUM4" s="453"/>
      <c r="HUN4" s="453"/>
      <c r="HUO4" s="453"/>
      <c r="HUP4" s="453"/>
      <c r="HUQ4" s="453"/>
      <c r="HUR4" s="453"/>
      <c r="HUS4" s="453"/>
      <c r="HUT4" s="453"/>
      <c r="HUU4" s="453"/>
      <c r="HUV4" s="453"/>
      <c r="HUW4" s="453"/>
      <c r="HUX4" s="453"/>
      <c r="HUY4" s="453"/>
      <c r="HUZ4" s="453"/>
      <c r="HVA4" s="453"/>
      <c r="HVB4" s="453"/>
      <c r="HVC4" s="453"/>
      <c r="HVD4" s="453"/>
      <c r="HVE4" s="453"/>
      <c r="HVF4" s="453"/>
      <c r="HVG4" s="453"/>
      <c r="HVH4" s="453"/>
      <c r="HVI4" s="453"/>
      <c r="HVJ4" s="453"/>
      <c r="HVK4" s="453"/>
      <c r="HVL4" s="453"/>
      <c r="HVM4" s="453"/>
      <c r="HVN4" s="453"/>
      <c r="HVO4" s="453"/>
      <c r="HVP4" s="453"/>
      <c r="HVQ4" s="453"/>
      <c r="HVR4" s="453"/>
      <c r="HVS4" s="453"/>
      <c r="HVT4" s="453"/>
      <c r="HVU4" s="453"/>
      <c r="HVV4" s="453"/>
      <c r="HVW4" s="453"/>
      <c r="HVX4" s="453"/>
      <c r="HVY4" s="453"/>
      <c r="HVZ4" s="453"/>
      <c r="HWA4" s="453"/>
      <c r="HWB4" s="453"/>
      <c r="HWC4" s="453"/>
      <c r="HWD4" s="453"/>
      <c r="HWE4" s="453"/>
      <c r="HWF4" s="453"/>
      <c r="HWG4" s="453"/>
      <c r="HWH4" s="453"/>
      <c r="HWI4" s="453"/>
      <c r="HWJ4" s="453"/>
      <c r="HWK4" s="453"/>
      <c r="HWL4" s="453"/>
      <c r="HWM4" s="453"/>
      <c r="HWN4" s="453"/>
      <c r="HWO4" s="453"/>
      <c r="HWP4" s="453"/>
      <c r="HWQ4" s="453"/>
      <c r="HWR4" s="453"/>
      <c r="HWS4" s="453"/>
      <c r="HWT4" s="453"/>
      <c r="HWU4" s="453"/>
      <c r="HWV4" s="453"/>
      <c r="HWW4" s="453"/>
      <c r="HWX4" s="453"/>
      <c r="HWY4" s="453"/>
      <c r="HWZ4" s="453"/>
      <c r="HXA4" s="453"/>
      <c r="HXB4" s="453"/>
      <c r="HXC4" s="453"/>
      <c r="HXD4" s="453"/>
      <c r="HXE4" s="453"/>
      <c r="HXF4" s="453"/>
      <c r="HXG4" s="453"/>
      <c r="HXH4" s="453"/>
      <c r="HXI4" s="453"/>
      <c r="HXJ4" s="453"/>
      <c r="HXK4" s="453"/>
      <c r="HXL4" s="453"/>
      <c r="HXM4" s="453"/>
      <c r="HXN4" s="453"/>
      <c r="HXO4" s="453"/>
      <c r="HXP4" s="453"/>
      <c r="HXQ4" s="453"/>
      <c r="HXR4" s="453"/>
      <c r="HXS4" s="453"/>
      <c r="HXT4" s="453"/>
      <c r="HXU4" s="453"/>
      <c r="HXV4" s="453"/>
      <c r="HXW4" s="453"/>
      <c r="HXX4" s="453"/>
      <c r="HXY4" s="453"/>
      <c r="HXZ4" s="453"/>
      <c r="HYA4" s="453"/>
      <c r="HYB4" s="453"/>
      <c r="HYC4" s="453"/>
      <c r="HYD4" s="453"/>
      <c r="HYE4" s="453"/>
      <c r="HYF4" s="453"/>
      <c r="HYG4" s="453"/>
      <c r="HYH4" s="453"/>
      <c r="HYI4" s="453"/>
      <c r="HYJ4" s="453"/>
      <c r="HYK4" s="453"/>
      <c r="HYL4" s="453"/>
      <c r="HYM4" s="453"/>
      <c r="HYN4" s="453"/>
      <c r="HYO4" s="453"/>
      <c r="HYP4" s="453"/>
      <c r="HYQ4" s="453"/>
      <c r="HYR4" s="453"/>
      <c r="HYS4" s="453"/>
      <c r="HYT4" s="453"/>
      <c r="HYU4" s="453"/>
      <c r="HYV4" s="453"/>
      <c r="HYW4" s="453"/>
      <c r="HYX4" s="453"/>
      <c r="HYY4" s="453"/>
      <c r="HYZ4" s="453"/>
      <c r="HZA4" s="453"/>
      <c r="HZB4" s="453"/>
      <c r="HZC4" s="453"/>
      <c r="HZD4" s="453"/>
      <c r="HZE4" s="453"/>
      <c r="HZF4" s="453"/>
      <c r="HZG4" s="453"/>
      <c r="HZH4" s="453"/>
      <c r="HZI4" s="453"/>
      <c r="HZJ4" s="453"/>
      <c r="HZK4" s="453"/>
      <c r="HZL4" s="453"/>
      <c r="HZM4" s="453"/>
      <c r="HZN4" s="453"/>
      <c r="HZO4" s="453"/>
      <c r="HZP4" s="453"/>
      <c r="HZQ4" s="453"/>
      <c r="HZR4" s="453"/>
      <c r="HZS4" s="453"/>
      <c r="HZT4" s="453"/>
      <c r="HZU4" s="453"/>
      <c r="HZV4" s="453"/>
      <c r="HZW4" s="453"/>
      <c r="HZX4" s="453"/>
      <c r="HZY4" s="453"/>
      <c r="HZZ4" s="453"/>
      <c r="IAA4" s="453"/>
      <c r="IAB4" s="453"/>
      <c r="IAC4" s="453"/>
      <c r="IAD4" s="453"/>
      <c r="IAE4" s="453"/>
      <c r="IAF4" s="453"/>
      <c r="IAG4" s="453"/>
      <c r="IAH4" s="453"/>
      <c r="IAI4" s="453"/>
      <c r="IAJ4" s="453"/>
      <c r="IAK4" s="453"/>
      <c r="IAL4" s="453"/>
      <c r="IAM4" s="453"/>
      <c r="IAN4" s="453"/>
      <c r="IAO4" s="453"/>
      <c r="IAP4" s="453"/>
      <c r="IAQ4" s="453"/>
      <c r="IAR4" s="453"/>
      <c r="IAS4" s="453"/>
      <c r="IAT4" s="453"/>
      <c r="IAU4" s="453"/>
      <c r="IAV4" s="453"/>
      <c r="IAW4" s="453"/>
      <c r="IAX4" s="453"/>
      <c r="IAY4" s="453"/>
      <c r="IAZ4" s="453"/>
      <c r="IBA4" s="453"/>
      <c r="IBB4" s="453"/>
      <c r="IBC4" s="453"/>
      <c r="IBD4" s="453"/>
      <c r="IBE4" s="453"/>
      <c r="IBF4" s="453"/>
      <c r="IBG4" s="453"/>
      <c r="IBH4" s="453"/>
      <c r="IBI4" s="453"/>
      <c r="IBJ4" s="453"/>
      <c r="IBK4" s="453"/>
      <c r="IBL4" s="453"/>
      <c r="IBM4" s="453"/>
      <c r="IBN4" s="453"/>
      <c r="IBO4" s="453"/>
      <c r="IBP4" s="453"/>
      <c r="IBQ4" s="453"/>
      <c r="IBR4" s="453"/>
      <c r="IBS4" s="453"/>
      <c r="IBT4" s="453"/>
      <c r="IBU4" s="453"/>
      <c r="IBV4" s="453"/>
      <c r="IBW4" s="453"/>
      <c r="IBX4" s="453"/>
      <c r="IBY4" s="453"/>
      <c r="IBZ4" s="453"/>
      <c r="ICA4" s="453"/>
      <c r="ICB4" s="453"/>
      <c r="ICC4" s="453"/>
      <c r="ICD4" s="453"/>
      <c r="ICE4" s="453"/>
      <c r="ICF4" s="453"/>
      <c r="ICG4" s="453"/>
      <c r="ICH4" s="453"/>
      <c r="ICI4" s="453"/>
      <c r="ICJ4" s="453"/>
      <c r="ICK4" s="453"/>
      <c r="ICL4" s="453"/>
      <c r="ICM4" s="453"/>
      <c r="ICN4" s="453"/>
      <c r="ICO4" s="453"/>
      <c r="ICP4" s="453"/>
      <c r="ICQ4" s="453"/>
      <c r="ICR4" s="453"/>
      <c r="ICS4" s="453"/>
      <c r="ICT4" s="453"/>
      <c r="ICU4" s="453"/>
      <c r="ICV4" s="453"/>
      <c r="ICW4" s="453"/>
      <c r="ICX4" s="453"/>
      <c r="ICY4" s="453"/>
      <c r="ICZ4" s="453"/>
      <c r="IDA4" s="453"/>
      <c r="IDB4" s="453"/>
      <c r="IDC4" s="453"/>
      <c r="IDD4" s="453"/>
      <c r="IDE4" s="453"/>
      <c r="IDF4" s="453"/>
      <c r="IDG4" s="453"/>
      <c r="IDH4" s="453"/>
      <c r="IDI4" s="453"/>
      <c r="IDJ4" s="453"/>
      <c r="IDK4" s="453"/>
      <c r="IDL4" s="453"/>
      <c r="IDM4" s="453"/>
      <c r="IDN4" s="453"/>
      <c r="IDO4" s="453"/>
      <c r="IDP4" s="453"/>
      <c r="IDQ4" s="453"/>
      <c r="IDR4" s="453"/>
      <c r="IDS4" s="453"/>
      <c r="IDT4" s="453"/>
      <c r="IDU4" s="453"/>
      <c r="IDV4" s="453"/>
      <c r="IDW4" s="453"/>
      <c r="IDX4" s="453"/>
      <c r="IDY4" s="453"/>
      <c r="IDZ4" s="453"/>
      <c r="IEA4" s="453"/>
      <c r="IEB4" s="453"/>
      <c r="IEC4" s="453"/>
      <c r="IED4" s="453"/>
      <c r="IEE4" s="453"/>
      <c r="IEF4" s="453"/>
      <c r="IEG4" s="453"/>
      <c r="IEH4" s="453"/>
      <c r="IEI4" s="453"/>
      <c r="IEJ4" s="453"/>
      <c r="IEK4" s="453"/>
      <c r="IEL4" s="453"/>
      <c r="IEM4" s="453"/>
      <c r="IEN4" s="453"/>
      <c r="IEO4" s="453"/>
      <c r="IEP4" s="453"/>
      <c r="IEQ4" s="453"/>
      <c r="IER4" s="453"/>
      <c r="IES4" s="453"/>
      <c r="IET4" s="453"/>
      <c r="IEU4" s="453"/>
      <c r="IEV4" s="453"/>
      <c r="IEW4" s="453"/>
      <c r="IEX4" s="453"/>
      <c r="IEY4" s="453"/>
      <c r="IEZ4" s="453"/>
      <c r="IFA4" s="453"/>
      <c r="IFB4" s="453"/>
      <c r="IFC4" s="453"/>
      <c r="IFD4" s="453"/>
      <c r="IFE4" s="453"/>
      <c r="IFF4" s="453"/>
      <c r="IFG4" s="453"/>
      <c r="IFH4" s="453"/>
      <c r="IFI4" s="453"/>
      <c r="IFJ4" s="453"/>
      <c r="IFK4" s="453"/>
      <c r="IFL4" s="453"/>
      <c r="IFM4" s="453"/>
      <c r="IFN4" s="453"/>
      <c r="IFO4" s="453"/>
      <c r="IFP4" s="453"/>
      <c r="IFQ4" s="453"/>
      <c r="IFR4" s="453"/>
      <c r="IFS4" s="453"/>
      <c r="IFT4" s="453"/>
      <c r="IFU4" s="453"/>
      <c r="IFV4" s="453"/>
      <c r="IFW4" s="453"/>
      <c r="IFX4" s="453"/>
      <c r="IFY4" s="453"/>
      <c r="IFZ4" s="453"/>
      <c r="IGA4" s="453"/>
      <c r="IGB4" s="453"/>
      <c r="IGC4" s="453"/>
      <c r="IGD4" s="453"/>
      <c r="IGE4" s="453"/>
      <c r="IGF4" s="453"/>
      <c r="IGG4" s="453"/>
      <c r="IGH4" s="453"/>
      <c r="IGI4" s="453"/>
      <c r="IGJ4" s="453"/>
      <c r="IGK4" s="453"/>
      <c r="IGL4" s="453"/>
      <c r="IGM4" s="453"/>
      <c r="IGN4" s="453"/>
      <c r="IGO4" s="453"/>
      <c r="IGP4" s="453"/>
      <c r="IGQ4" s="453"/>
      <c r="IGR4" s="453"/>
      <c r="IGS4" s="453"/>
      <c r="IGT4" s="453"/>
      <c r="IGU4" s="453"/>
      <c r="IGV4" s="453"/>
      <c r="IGW4" s="453"/>
      <c r="IGX4" s="453"/>
      <c r="IGY4" s="453"/>
      <c r="IGZ4" s="453"/>
      <c r="IHA4" s="453"/>
      <c r="IHB4" s="453"/>
      <c r="IHC4" s="453"/>
      <c r="IHD4" s="453"/>
      <c r="IHE4" s="453"/>
      <c r="IHF4" s="453"/>
      <c r="IHG4" s="453"/>
      <c r="IHH4" s="453"/>
      <c r="IHI4" s="453"/>
      <c r="IHJ4" s="453"/>
      <c r="IHK4" s="453"/>
      <c r="IHL4" s="453"/>
      <c r="IHM4" s="453"/>
      <c r="IHN4" s="453"/>
      <c r="IHO4" s="453"/>
      <c r="IHP4" s="453"/>
      <c r="IHQ4" s="453"/>
      <c r="IHR4" s="453"/>
      <c r="IHS4" s="453"/>
      <c r="IHT4" s="453"/>
      <c r="IHU4" s="453"/>
      <c r="IHV4" s="453"/>
      <c r="IHW4" s="453"/>
      <c r="IHX4" s="453"/>
      <c r="IHY4" s="453"/>
      <c r="IHZ4" s="453"/>
      <c r="IIA4" s="453"/>
      <c r="IIB4" s="453"/>
      <c r="IIC4" s="453"/>
      <c r="IID4" s="453"/>
      <c r="IIE4" s="453"/>
      <c r="IIF4" s="453"/>
      <c r="IIG4" s="453"/>
      <c r="IIH4" s="453"/>
      <c r="III4" s="453"/>
      <c r="IIJ4" s="453"/>
      <c r="IIK4" s="453"/>
      <c r="IIL4" s="453"/>
      <c r="IIM4" s="453"/>
      <c r="IIN4" s="453"/>
      <c r="IIO4" s="453"/>
      <c r="IIP4" s="453"/>
      <c r="IIQ4" s="453"/>
      <c r="IIR4" s="453"/>
      <c r="IIS4" s="453"/>
      <c r="IIT4" s="453"/>
      <c r="IIU4" s="453"/>
      <c r="IIV4" s="453"/>
      <c r="IIW4" s="453"/>
      <c r="IIX4" s="453"/>
      <c r="IIY4" s="453"/>
      <c r="IIZ4" s="453"/>
      <c r="IJA4" s="453"/>
      <c r="IJB4" s="453"/>
      <c r="IJC4" s="453"/>
      <c r="IJD4" s="453"/>
      <c r="IJE4" s="453"/>
      <c r="IJF4" s="453"/>
      <c r="IJG4" s="453"/>
      <c r="IJH4" s="453"/>
      <c r="IJI4" s="453"/>
      <c r="IJJ4" s="453"/>
      <c r="IJK4" s="453"/>
      <c r="IJL4" s="453"/>
      <c r="IJM4" s="453"/>
      <c r="IJN4" s="453"/>
      <c r="IJO4" s="453"/>
      <c r="IJP4" s="453"/>
      <c r="IJQ4" s="453"/>
      <c r="IJR4" s="453"/>
      <c r="IJS4" s="453"/>
      <c r="IJT4" s="453"/>
      <c r="IJU4" s="453"/>
      <c r="IJV4" s="453"/>
      <c r="IJW4" s="453"/>
      <c r="IJX4" s="453"/>
      <c r="IJY4" s="453"/>
      <c r="IJZ4" s="453"/>
      <c r="IKA4" s="453"/>
      <c r="IKB4" s="453"/>
      <c r="IKC4" s="453"/>
      <c r="IKD4" s="453"/>
      <c r="IKE4" s="453"/>
      <c r="IKF4" s="453"/>
      <c r="IKG4" s="453"/>
      <c r="IKH4" s="453"/>
      <c r="IKI4" s="453"/>
      <c r="IKJ4" s="453"/>
      <c r="IKK4" s="453"/>
      <c r="IKL4" s="453"/>
      <c r="IKM4" s="453"/>
      <c r="IKN4" s="453"/>
      <c r="IKO4" s="453"/>
      <c r="IKP4" s="453"/>
      <c r="IKQ4" s="453"/>
      <c r="IKR4" s="453"/>
      <c r="IKS4" s="453"/>
      <c r="IKT4" s="453"/>
      <c r="IKU4" s="453"/>
      <c r="IKV4" s="453"/>
      <c r="IKW4" s="453"/>
      <c r="IKX4" s="453"/>
      <c r="IKY4" s="453"/>
      <c r="IKZ4" s="453"/>
      <c r="ILA4" s="453"/>
      <c r="ILB4" s="453"/>
      <c r="ILC4" s="453"/>
      <c r="ILD4" s="453"/>
      <c r="ILE4" s="453"/>
      <c r="ILF4" s="453"/>
      <c r="ILG4" s="453"/>
      <c r="ILH4" s="453"/>
      <c r="ILI4" s="453"/>
      <c r="ILJ4" s="453"/>
      <c r="ILK4" s="453"/>
      <c r="ILL4" s="453"/>
      <c r="ILM4" s="453"/>
      <c r="ILN4" s="453"/>
      <c r="ILO4" s="453"/>
      <c r="ILP4" s="453"/>
      <c r="ILQ4" s="453"/>
      <c r="ILR4" s="453"/>
      <c r="ILS4" s="453"/>
      <c r="ILT4" s="453"/>
      <c r="ILU4" s="453"/>
      <c r="ILV4" s="453"/>
      <c r="ILW4" s="453"/>
      <c r="ILX4" s="453"/>
      <c r="ILY4" s="453"/>
      <c r="ILZ4" s="453"/>
      <c r="IMA4" s="453"/>
      <c r="IMB4" s="453"/>
      <c r="IMC4" s="453"/>
      <c r="IMD4" s="453"/>
      <c r="IME4" s="453"/>
      <c r="IMF4" s="453"/>
      <c r="IMG4" s="453"/>
      <c r="IMH4" s="453"/>
      <c r="IMI4" s="453"/>
      <c r="IMJ4" s="453"/>
      <c r="IMK4" s="453"/>
      <c r="IML4" s="453"/>
      <c r="IMM4" s="453"/>
      <c r="IMN4" s="453"/>
      <c r="IMO4" s="453"/>
      <c r="IMP4" s="453"/>
      <c r="IMQ4" s="453"/>
      <c r="IMR4" s="453"/>
      <c r="IMS4" s="453"/>
      <c r="IMT4" s="453"/>
      <c r="IMU4" s="453"/>
      <c r="IMV4" s="453"/>
      <c r="IMW4" s="453"/>
      <c r="IMX4" s="453"/>
      <c r="IMY4" s="453"/>
      <c r="IMZ4" s="453"/>
      <c r="INA4" s="453"/>
      <c r="INB4" s="453"/>
      <c r="INC4" s="453"/>
      <c r="IND4" s="453"/>
      <c r="INE4" s="453"/>
      <c r="INF4" s="453"/>
      <c r="ING4" s="453"/>
      <c r="INH4" s="453"/>
      <c r="INI4" s="453"/>
      <c r="INJ4" s="453"/>
      <c r="INK4" s="453"/>
      <c r="INL4" s="453"/>
      <c r="INM4" s="453"/>
      <c r="INN4" s="453"/>
      <c r="INO4" s="453"/>
      <c r="INP4" s="453"/>
      <c r="INQ4" s="453"/>
      <c r="INR4" s="453"/>
      <c r="INS4" s="453"/>
      <c r="INT4" s="453"/>
      <c r="INU4" s="453"/>
      <c r="INV4" s="453"/>
      <c r="INW4" s="453"/>
      <c r="INX4" s="453"/>
      <c r="INY4" s="453"/>
      <c r="INZ4" s="453"/>
      <c r="IOA4" s="453"/>
      <c r="IOB4" s="453"/>
      <c r="IOC4" s="453"/>
      <c r="IOD4" s="453"/>
      <c r="IOE4" s="453"/>
      <c r="IOF4" s="453"/>
      <c r="IOG4" s="453"/>
      <c r="IOH4" s="453"/>
      <c r="IOI4" s="453"/>
      <c r="IOJ4" s="453"/>
      <c r="IOK4" s="453"/>
      <c r="IOL4" s="453"/>
      <c r="IOM4" s="453"/>
      <c r="ION4" s="453"/>
      <c r="IOO4" s="453"/>
      <c r="IOP4" s="453"/>
      <c r="IOQ4" s="453"/>
      <c r="IOR4" s="453"/>
      <c r="IOS4" s="453"/>
      <c r="IOT4" s="453"/>
      <c r="IOU4" s="453"/>
      <c r="IOV4" s="453"/>
      <c r="IOW4" s="453"/>
      <c r="IOX4" s="453"/>
      <c r="IOY4" s="453"/>
      <c r="IOZ4" s="453"/>
      <c r="IPA4" s="453"/>
      <c r="IPB4" s="453"/>
      <c r="IPC4" s="453"/>
      <c r="IPD4" s="453"/>
      <c r="IPE4" s="453"/>
      <c r="IPF4" s="453"/>
      <c r="IPG4" s="453"/>
      <c r="IPH4" s="453"/>
      <c r="IPI4" s="453"/>
      <c r="IPJ4" s="453"/>
      <c r="IPK4" s="453"/>
      <c r="IPL4" s="453"/>
      <c r="IPM4" s="453"/>
      <c r="IPN4" s="453"/>
      <c r="IPO4" s="453"/>
      <c r="IPP4" s="453"/>
      <c r="IPQ4" s="453"/>
      <c r="IPR4" s="453"/>
      <c r="IPS4" s="453"/>
      <c r="IPT4" s="453"/>
      <c r="IPU4" s="453"/>
      <c r="IPV4" s="453"/>
      <c r="IPW4" s="453"/>
      <c r="IPX4" s="453"/>
      <c r="IPY4" s="453"/>
      <c r="IPZ4" s="453"/>
      <c r="IQA4" s="453"/>
      <c r="IQB4" s="453"/>
      <c r="IQC4" s="453"/>
      <c r="IQD4" s="453"/>
      <c r="IQE4" s="453"/>
      <c r="IQF4" s="453"/>
      <c r="IQG4" s="453"/>
      <c r="IQH4" s="453"/>
      <c r="IQI4" s="453"/>
      <c r="IQJ4" s="453"/>
      <c r="IQK4" s="453"/>
      <c r="IQL4" s="453"/>
      <c r="IQM4" s="453"/>
      <c r="IQN4" s="453"/>
      <c r="IQO4" s="453"/>
      <c r="IQP4" s="453"/>
      <c r="IQQ4" s="453"/>
      <c r="IQR4" s="453"/>
      <c r="IQS4" s="453"/>
      <c r="IQT4" s="453"/>
      <c r="IQU4" s="453"/>
      <c r="IQV4" s="453"/>
      <c r="IQW4" s="453"/>
      <c r="IQX4" s="453"/>
      <c r="IQY4" s="453"/>
      <c r="IQZ4" s="453"/>
      <c r="IRA4" s="453"/>
      <c r="IRB4" s="453"/>
      <c r="IRC4" s="453"/>
      <c r="IRD4" s="453"/>
      <c r="IRE4" s="453"/>
      <c r="IRF4" s="453"/>
      <c r="IRG4" s="453"/>
      <c r="IRH4" s="453"/>
      <c r="IRI4" s="453"/>
      <c r="IRJ4" s="453"/>
      <c r="IRK4" s="453"/>
      <c r="IRL4" s="453"/>
      <c r="IRM4" s="453"/>
      <c r="IRN4" s="453"/>
      <c r="IRO4" s="453"/>
      <c r="IRP4" s="453"/>
      <c r="IRQ4" s="453"/>
      <c r="IRR4" s="453"/>
      <c r="IRS4" s="453"/>
      <c r="IRT4" s="453"/>
      <c r="IRU4" s="453"/>
      <c r="IRV4" s="453"/>
      <c r="IRW4" s="453"/>
      <c r="IRX4" s="453"/>
      <c r="IRY4" s="453"/>
      <c r="IRZ4" s="453"/>
      <c r="ISA4" s="453"/>
      <c r="ISB4" s="453"/>
      <c r="ISC4" s="453"/>
      <c r="ISD4" s="453"/>
      <c r="ISE4" s="453"/>
      <c r="ISF4" s="453"/>
      <c r="ISG4" s="453"/>
      <c r="ISH4" s="453"/>
      <c r="ISI4" s="453"/>
      <c r="ISJ4" s="453"/>
      <c r="ISK4" s="453"/>
      <c r="ISL4" s="453"/>
      <c r="ISM4" s="453"/>
      <c r="ISN4" s="453"/>
      <c r="ISO4" s="453"/>
      <c r="ISP4" s="453"/>
      <c r="ISQ4" s="453"/>
      <c r="ISR4" s="453"/>
      <c r="ISS4" s="453"/>
      <c r="IST4" s="453"/>
      <c r="ISU4" s="453"/>
      <c r="ISV4" s="453"/>
      <c r="ISW4" s="453"/>
      <c r="ISX4" s="453"/>
      <c r="ISY4" s="453"/>
      <c r="ISZ4" s="453"/>
      <c r="ITA4" s="453"/>
      <c r="ITB4" s="453"/>
      <c r="ITC4" s="453"/>
      <c r="ITD4" s="453"/>
      <c r="ITE4" s="453"/>
      <c r="ITF4" s="453"/>
      <c r="ITG4" s="453"/>
      <c r="ITH4" s="453"/>
      <c r="ITI4" s="453"/>
      <c r="ITJ4" s="453"/>
      <c r="ITK4" s="453"/>
      <c r="ITL4" s="453"/>
      <c r="ITM4" s="453"/>
      <c r="ITN4" s="453"/>
      <c r="ITO4" s="453"/>
      <c r="ITP4" s="453"/>
      <c r="ITQ4" s="453"/>
      <c r="ITR4" s="453"/>
      <c r="ITS4" s="453"/>
      <c r="ITT4" s="453"/>
      <c r="ITU4" s="453"/>
      <c r="ITV4" s="453"/>
      <c r="ITW4" s="453"/>
      <c r="ITX4" s="453"/>
      <c r="ITY4" s="453"/>
      <c r="ITZ4" s="453"/>
      <c r="IUA4" s="453"/>
      <c r="IUB4" s="453"/>
      <c r="IUC4" s="453"/>
      <c r="IUD4" s="453"/>
      <c r="IUE4" s="453"/>
      <c r="IUF4" s="453"/>
      <c r="IUG4" s="453"/>
      <c r="IUH4" s="453"/>
      <c r="IUI4" s="453"/>
      <c r="IUJ4" s="453"/>
      <c r="IUK4" s="453"/>
      <c r="IUL4" s="453"/>
      <c r="IUM4" s="453"/>
      <c r="IUN4" s="453"/>
      <c r="IUO4" s="453"/>
      <c r="IUP4" s="453"/>
      <c r="IUQ4" s="453"/>
      <c r="IUR4" s="453"/>
      <c r="IUS4" s="453"/>
      <c r="IUT4" s="453"/>
      <c r="IUU4" s="453"/>
      <c r="IUV4" s="453"/>
      <c r="IUW4" s="453"/>
      <c r="IUX4" s="453"/>
      <c r="IUY4" s="453"/>
      <c r="IUZ4" s="453"/>
      <c r="IVA4" s="453"/>
      <c r="IVB4" s="453"/>
      <c r="IVC4" s="453"/>
      <c r="IVD4" s="453"/>
      <c r="IVE4" s="453"/>
      <c r="IVF4" s="453"/>
      <c r="IVG4" s="453"/>
      <c r="IVH4" s="453"/>
      <c r="IVI4" s="453"/>
      <c r="IVJ4" s="453"/>
      <c r="IVK4" s="453"/>
      <c r="IVL4" s="453"/>
      <c r="IVM4" s="453"/>
      <c r="IVN4" s="453"/>
      <c r="IVO4" s="453"/>
      <c r="IVP4" s="453"/>
      <c r="IVQ4" s="453"/>
      <c r="IVR4" s="453"/>
      <c r="IVS4" s="453"/>
      <c r="IVT4" s="453"/>
      <c r="IVU4" s="453"/>
      <c r="IVV4" s="453"/>
      <c r="IVW4" s="453"/>
      <c r="IVX4" s="453"/>
      <c r="IVY4" s="453"/>
      <c r="IVZ4" s="453"/>
      <c r="IWA4" s="453"/>
      <c r="IWB4" s="453"/>
      <c r="IWC4" s="453"/>
      <c r="IWD4" s="453"/>
      <c r="IWE4" s="453"/>
      <c r="IWF4" s="453"/>
      <c r="IWG4" s="453"/>
      <c r="IWH4" s="453"/>
      <c r="IWI4" s="453"/>
      <c r="IWJ4" s="453"/>
      <c r="IWK4" s="453"/>
      <c r="IWL4" s="453"/>
      <c r="IWM4" s="453"/>
      <c r="IWN4" s="453"/>
      <c r="IWO4" s="453"/>
      <c r="IWP4" s="453"/>
      <c r="IWQ4" s="453"/>
      <c r="IWR4" s="453"/>
      <c r="IWS4" s="453"/>
      <c r="IWT4" s="453"/>
      <c r="IWU4" s="453"/>
      <c r="IWV4" s="453"/>
      <c r="IWW4" s="453"/>
      <c r="IWX4" s="453"/>
      <c r="IWY4" s="453"/>
      <c r="IWZ4" s="453"/>
      <c r="IXA4" s="453"/>
      <c r="IXB4" s="453"/>
      <c r="IXC4" s="453"/>
      <c r="IXD4" s="453"/>
      <c r="IXE4" s="453"/>
      <c r="IXF4" s="453"/>
      <c r="IXG4" s="453"/>
      <c r="IXH4" s="453"/>
      <c r="IXI4" s="453"/>
      <c r="IXJ4" s="453"/>
      <c r="IXK4" s="453"/>
      <c r="IXL4" s="453"/>
      <c r="IXM4" s="453"/>
      <c r="IXN4" s="453"/>
      <c r="IXO4" s="453"/>
      <c r="IXP4" s="453"/>
      <c r="IXQ4" s="453"/>
      <c r="IXR4" s="453"/>
      <c r="IXS4" s="453"/>
      <c r="IXT4" s="453"/>
      <c r="IXU4" s="453"/>
      <c r="IXV4" s="453"/>
      <c r="IXW4" s="453"/>
      <c r="IXX4" s="453"/>
      <c r="IXY4" s="453"/>
      <c r="IXZ4" s="453"/>
      <c r="IYA4" s="453"/>
      <c r="IYB4" s="453"/>
      <c r="IYC4" s="453"/>
      <c r="IYD4" s="453"/>
      <c r="IYE4" s="453"/>
      <c r="IYF4" s="453"/>
      <c r="IYG4" s="453"/>
      <c r="IYH4" s="453"/>
      <c r="IYI4" s="453"/>
      <c r="IYJ4" s="453"/>
      <c r="IYK4" s="453"/>
      <c r="IYL4" s="453"/>
      <c r="IYM4" s="453"/>
      <c r="IYN4" s="453"/>
      <c r="IYO4" s="453"/>
      <c r="IYP4" s="453"/>
      <c r="IYQ4" s="453"/>
      <c r="IYR4" s="453"/>
      <c r="IYS4" s="453"/>
      <c r="IYT4" s="453"/>
      <c r="IYU4" s="453"/>
      <c r="IYV4" s="453"/>
      <c r="IYW4" s="453"/>
      <c r="IYX4" s="453"/>
      <c r="IYY4" s="453"/>
      <c r="IYZ4" s="453"/>
      <c r="IZA4" s="453"/>
      <c r="IZB4" s="453"/>
      <c r="IZC4" s="453"/>
      <c r="IZD4" s="453"/>
      <c r="IZE4" s="453"/>
      <c r="IZF4" s="453"/>
      <c r="IZG4" s="453"/>
      <c r="IZH4" s="453"/>
      <c r="IZI4" s="453"/>
      <c r="IZJ4" s="453"/>
      <c r="IZK4" s="453"/>
      <c r="IZL4" s="453"/>
      <c r="IZM4" s="453"/>
      <c r="IZN4" s="453"/>
      <c r="IZO4" s="453"/>
      <c r="IZP4" s="453"/>
      <c r="IZQ4" s="453"/>
      <c r="IZR4" s="453"/>
      <c r="IZS4" s="453"/>
      <c r="IZT4" s="453"/>
      <c r="IZU4" s="453"/>
      <c r="IZV4" s="453"/>
      <c r="IZW4" s="453"/>
      <c r="IZX4" s="453"/>
      <c r="IZY4" s="453"/>
      <c r="IZZ4" s="453"/>
      <c r="JAA4" s="453"/>
      <c r="JAB4" s="453"/>
      <c r="JAC4" s="453"/>
      <c r="JAD4" s="453"/>
      <c r="JAE4" s="453"/>
      <c r="JAF4" s="453"/>
      <c r="JAG4" s="453"/>
      <c r="JAH4" s="453"/>
      <c r="JAI4" s="453"/>
      <c r="JAJ4" s="453"/>
      <c r="JAK4" s="453"/>
      <c r="JAL4" s="453"/>
      <c r="JAM4" s="453"/>
      <c r="JAN4" s="453"/>
      <c r="JAO4" s="453"/>
      <c r="JAP4" s="453"/>
      <c r="JAQ4" s="453"/>
      <c r="JAR4" s="453"/>
      <c r="JAS4" s="453"/>
      <c r="JAT4" s="453"/>
      <c r="JAU4" s="453"/>
      <c r="JAV4" s="453"/>
      <c r="JAW4" s="453"/>
      <c r="JAX4" s="453"/>
      <c r="JAY4" s="453"/>
      <c r="JAZ4" s="453"/>
      <c r="JBA4" s="453"/>
      <c r="JBB4" s="453"/>
      <c r="JBC4" s="453"/>
      <c r="JBD4" s="453"/>
      <c r="JBE4" s="453"/>
      <c r="JBF4" s="453"/>
      <c r="JBG4" s="453"/>
      <c r="JBH4" s="453"/>
      <c r="JBI4" s="453"/>
      <c r="JBJ4" s="453"/>
      <c r="JBK4" s="453"/>
      <c r="JBL4" s="453"/>
      <c r="JBM4" s="453"/>
      <c r="JBN4" s="453"/>
      <c r="JBO4" s="453"/>
      <c r="JBP4" s="453"/>
      <c r="JBQ4" s="453"/>
      <c r="JBR4" s="453"/>
      <c r="JBS4" s="453"/>
      <c r="JBT4" s="453"/>
      <c r="JBU4" s="453"/>
      <c r="JBV4" s="453"/>
      <c r="JBW4" s="453"/>
      <c r="JBX4" s="453"/>
      <c r="JBY4" s="453"/>
      <c r="JBZ4" s="453"/>
      <c r="JCA4" s="453"/>
      <c r="JCB4" s="453"/>
      <c r="JCC4" s="453"/>
      <c r="JCD4" s="453"/>
      <c r="JCE4" s="453"/>
      <c r="JCF4" s="453"/>
      <c r="JCG4" s="453"/>
      <c r="JCH4" s="453"/>
      <c r="JCI4" s="453"/>
      <c r="JCJ4" s="453"/>
      <c r="JCK4" s="453"/>
      <c r="JCL4" s="453"/>
      <c r="JCM4" s="453"/>
      <c r="JCN4" s="453"/>
      <c r="JCO4" s="453"/>
      <c r="JCP4" s="453"/>
      <c r="JCQ4" s="453"/>
      <c r="JCR4" s="453"/>
      <c r="JCS4" s="453"/>
      <c r="JCT4" s="453"/>
      <c r="JCU4" s="453"/>
      <c r="JCV4" s="453"/>
      <c r="JCW4" s="453"/>
      <c r="JCX4" s="453"/>
      <c r="JCY4" s="453"/>
      <c r="JCZ4" s="453"/>
      <c r="JDA4" s="453"/>
      <c r="JDB4" s="453"/>
      <c r="JDC4" s="453"/>
      <c r="JDD4" s="453"/>
      <c r="JDE4" s="453"/>
      <c r="JDF4" s="453"/>
      <c r="JDG4" s="453"/>
      <c r="JDH4" s="453"/>
      <c r="JDI4" s="453"/>
      <c r="JDJ4" s="453"/>
      <c r="JDK4" s="453"/>
      <c r="JDL4" s="453"/>
      <c r="JDM4" s="453"/>
      <c r="JDN4" s="453"/>
      <c r="JDO4" s="453"/>
      <c r="JDP4" s="453"/>
      <c r="JDQ4" s="453"/>
      <c r="JDR4" s="453"/>
      <c r="JDS4" s="453"/>
      <c r="JDT4" s="453"/>
      <c r="JDU4" s="453"/>
      <c r="JDV4" s="453"/>
      <c r="JDW4" s="453"/>
      <c r="JDX4" s="453"/>
      <c r="JDY4" s="453"/>
      <c r="JDZ4" s="453"/>
      <c r="JEA4" s="453"/>
      <c r="JEB4" s="453"/>
      <c r="JEC4" s="453"/>
      <c r="JED4" s="453"/>
      <c r="JEE4" s="453"/>
      <c r="JEF4" s="453"/>
      <c r="JEG4" s="453"/>
      <c r="JEH4" s="453"/>
      <c r="JEI4" s="453"/>
      <c r="JEJ4" s="453"/>
      <c r="JEK4" s="453"/>
      <c r="JEL4" s="453"/>
      <c r="JEM4" s="453"/>
      <c r="JEN4" s="453"/>
      <c r="JEO4" s="453"/>
      <c r="JEP4" s="453"/>
      <c r="JEQ4" s="453"/>
      <c r="JER4" s="453"/>
      <c r="JES4" s="453"/>
      <c r="JET4" s="453"/>
      <c r="JEU4" s="453"/>
      <c r="JEV4" s="453"/>
      <c r="JEW4" s="453"/>
      <c r="JEX4" s="453"/>
      <c r="JEY4" s="453"/>
      <c r="JEZ4" s="453"/>
      <c r="JFA4" s="453"/>
      <c r="JFB4" s="453"/>
      <c r="JFC4" s="453"/>
      <c r="JFD4" s="453"/>
      <c r="JFE4" s="453"/>
      <c r="JFF4" s="453"/>
      <c r="JFG4" s="453"/>
      <c r="JFH4" s="453"/>
      <c r="JFI4" s="453"/>
      <c r="JFJ4" s="453"/>
      <c r="JFK4" s="453"/>
      <c r="JFL4" s="453"/>
      <c r="JFM4" s="453"/>
      <c r="JFN4" s="453"/>
      <c r="JFO4" s="453"/>
      <c r="JFP4" s="453"/>
      <c r="JFQ4" s="453"/>
      <c r="JFR4" s="453"/>
      <c r="JFS4" s="453"/>
      <c r="JFT4" s="453"/>
      <c r="JFU4" s="453"/>
      <c r="JFV4" s="453"/>
      <c r="JFW4" s="453"/>
      <c r="JFX4" s="453"/>
      <c r="JFY4" s="453"/>
      <c r="JFZ4" s="453"/>
      <c r="JGA4" s="453"/>
      <c r="JGB4" s="453"/>
      <c r="JGC4" s="453"/>
      <c r="JGD4" s="453"/>
      <c r="JGE4" s="453"/>
      <c r="JGF4" s="453"/>
      <c r="JGG4" s="453"/>
      <c r="JGH4" s="453"/>
      <c r="JGI4" s="453"/>
      <c r="JGJ4" s="453"/>
      <c r="JGK4" s="453"/>
      <c r="JGL4" s="453"/>
      <c r="JGM4" s="453"/>
      <c r="JGN4" s="453"/>
      <c r="JGO4" s="453"/>
      <c r="JGP4" s="453"/>
      <c r="JGQ4" s="453"/>
      <c r="JGR4" s="453"/>
      <c r="JGS4" s="453"/>
      <c r="JGT4" s="453"/>
      <c r="JGU4" s="453"/>
      <c r="JGV4" s="453"/>
      <c r="JGW4" s="453"/>
      <c r="JGX4" s="453"/>
      <c r="JGY4" s="453"/>
      <c r="JGZ4" s="453"/>
      <c r="JHA4" s="453"/>
      <c r="JHB4" s="453"/>
      <c r="JHC4" s="453"/>
      <c r="JHD4" s="453"/>
      <c r="JHE4" s="453"/>
      <c r="JHF4" s="453"/>
      <c r="JHG4" s="453"/>
      <c r="JHH4" s="453"/>
      <c r="JHI4" s="453"/>
      <c r="JHJ4" s="453"/>
      <c r="JHK4" s="453"/>
      <c r="JHL4" s="453"/>
      <c r="JHM4" s="453"/>
      <c r="JHN4" s="453"/>
      <c r="JHO4" s="453"/>
      <c r="JHP4" s="453"/>
      <c r="JHQ4" s="453"/>
      <c r="JHR4" s="453"/>
      <c r="JHS4" s="453"/>
      <c r="JHT4" s="453"/>
      <c r="JHU4" s="453"/>
      <c r="JHV4" s="453"/>
      <c r="JHW4" s="453"/>
      <c r="JHX4" s="453"/>
      <c r="JHY4" s="453"/>
      <c r="JHZ4" s="453"/>
      <c r="JIA4" s="453"/>
      <c r="JIB4" s="453"/>
      <c r="JIC4" s="453"/>
      <c r="JID4" s="453"/>
      <c r="JIE4" s="453"/>
      <c r="JIF4" s="453"/>
      <c r="JIG4" s="453"/>
      <c r="JIH4" s="453"/>
      <c r="JII4" s="453"/>
      <c r="JIJ4" s="453"/>
      <c r="JIK4" s="453"/>
      <c r="JIL4" s="453"/>
      <c r="JIM4" s="453"/>
      <c r="JIN4" s="453"/>
      <c r="JIO4" s="453"/>
      <c r="JIP4" s="453"/>
      <c r="JIQ4" s="453"/>
      <c r="JIR4" s="453"/>
      <c r="JIS4" s="453"/>
      <c r="JIT4" s="453"/>
      <c r="JIU4" s="453"/>
      <c r="JIV4" s="453"/>
      <c r="JIW4" s="453"/>
      <c r="JIX4" s="453"/>
      <c r="JIY4" s="453"/>
      <c r="JIZ4" s="453"/>
      <c r="JJA4" s="453"/>
      <c r="JJB4" s="453"/>
      <c r="JJC4" s="453"/>
      <c r="JJD4" s="453"/>
      <c r="JJE4" s="453"/>
      <c r="JJF4" s="453"/>
      <c r="JJG4" s="453"/>
      <c r="JJH4" s="453"/>
      <c r="JJI4" s="453"/>
      <c r="JJJ4" s="453"/>
      <c r="JJK4" s="453"/>
      <c r="JJL4" s="453"/>
      <c r="JJM4" s="453"/>
      <c r="JJN4" s="453"/>
      <c r="JJO4" s="453"/>
      <c r="JJP4" s="453"/>
      <c r="JJQ4" s="453"/>
      <c r="JJR4" s="453"/>
      <c r="JJS4" s="453"/>
      <c r="JJT4" s="453"/>
      <c r="JJU4" s="453"/>
      <c r="JJV4" s="453"/>
      <c r="JJW4" s="453"/>
      <c r="JJX4" s="453"/>
      <c r="JJY4" s="453"/>
      <c r="JJZ4" s="453"/>
      <c r="JKA4" s="453"/>
      <c r="JKB4" s="453"/>
      <c r="JKC4" s="453"/>
      <c r="JKD4" s="453"/>
      <c r="JKE4" s="453"/>
      <c r="JKF4" s="453"/>
      <c r="JKG4" s="453"/>
      <c r="JKH4" s="453"/>
      <c r="JKI4" s="453"/>
      <c r="JKJ4" s="453"/>
      <c r="JKK4" s="453"/>
      <c r="JKL4" s="453"/>
      <c r="JKM4" s="453"/>
      <c r="JKN4" s="453"/>
      <c r="JKO4" s="453"/>
      <c r="JKP4" s="453"/>
      <c r="JKQ4" s="453"/>
      <c r="JKR4" s="453"/>
      <c r="JKS4" s="453"/>
      <c r="JKT4" s="453"/>
      <c r="JKU4" s="453"/>
      <c r="JKV4" s="453"/>
      <c r="JKW4" s="453"/>
      <c r="JKX4" s="453"/>
      <c r="JKY4" s="453"/>
      <c r="JKZ4" s="453"/>
      <c r="JLA4" s="453"/>
      <c r="JLB4" s="453"/>
      <c r="JLC4" s="453"/>
      <c r="JLD4" s="453"/>
      <c r="JLE4" s="453"/>
      <c r="JLF4" s="453"/>
      <c r="JLG4" s="453"/>
      <c r="JLH4" s="453"/>
      <c r="JLI4" s="453"/>
      <c r="JLJ4" s="453"/>
      <c r="JLK4" s="453"/>
      <c r="JLL4" s="453"/>
      <c r="JLM4" s="453"/>
      <c r="JLN4" s="453"/>
      <c r="JLO4" s="453"/>
      <c r="JLP4" s="453"/>
      <c r="JLQ4" s="453"/>
      <c r="JLR4" s="453"/>
      <c r="JLS4" s="453"/>
      <c r="JLT4" s="453"/>
      <c r="JLU4" s="453"/>
      <c r="JLV4" s="453"/>
      <c r="JLW4" s="453"/>
      <c r="JLX4" s="453"/>
      <c r="JLY4" s="453"/>
      <c r="JLZ4" s="453"/>
      <c r="JMA4" s="453"/>
      <c r="JMB4" s="453"/>
      <c r="JMC4" s="453"/>
      <c r="JMD4" s="453"/>
      <c r="JME4" s="453"/>
      <c r="JMF4" s="453"/>
      <c r="JMG4" s="453"/>
      <c r="JMH4" s="453"/>
      <c r="JMI4" s="453"/>
      <c r="JMJ4" s="453"/>
      <c r="JMK4" s="453"/>
      <c r="JML4" s="453"/>
      <c r="JMM4" s="453"/>
      <c r="JMN4" s="453"/>
      <c r="JMO4" s="453"/>
      <c r="JMP4" s="453"/>
      <c r="JMQ4" s="453"/>
      <c r="JMR4" s="453"/>
      <c r="JMS4" s="453"/>
      <c r="JMT4" s="453"/>
      <c r="JMU4" s="453"/>
      <c r="JMV4" s="453"/>
      <c r="JMW4" s="453"/>
      <c r="JMX4" s="453"/>
      <c r="JMY4" s="453"/>
      <c r="JMZ4" s="453"/>
      <c r="JNA4" s="453"/>
      <c r="JNB4" s="453"/>
      <c r="JNC4" s="453"/>
      <c r="JND4" s="453"/>
      <c r="JNE4" s="453"/>
      <c r="JNF4" s="453"/>
      <c r="JNG4" s="453"/>
      <c r="JNH4" s="453"/>
      <c r="JNI4" s="453"/>
      <c r="JNJ4" s="453"/>
      <c r="JNK4" s="453"/>
      <c r="JNL4" s="453"/>
      <c r="JNM4" s="453"/>
      <c r="JNN4" s="453"/>
      <c r="JNO4" s="453"/>
      <c r="JNP4" s="453"/>
      <c r="JNQ4" s="453"/>
      <c r="JNR4" s="453"/>
      <c r="JNS4" s="453"/>
      <c r="JNT4" s="453"/>
      <c r="JNU4" s="453"/>
      <c r="JNV4" s="453"/>
      <c r="JNW4" s="453"/>
      <c r="JNX4" s="453"/>
      <c r="JNY4" s="453"/>
      <c r="JNZ4" s="453"/>
      <c r="JOA4" s="453"/>
      <c r="JOB4" s="453"/>
      <c r="JOC4" s="453"/>
      <c r="JOD4" s="453"/>
      <c r="JOE4" s="453"/>
      <c r="JOF4" s="453"/>
      <c r="JOG4" s="453"/>
      <c r="JOH4" s="453"/>
      <c r="JOI4" s="453"/>
      <c r="JOJ4" s="453"/>
      <c r="JOK4" s="453"/>
      <c r="JOL4" s="453"/>
      <c r="JOM4" s="453"/>
      <c r="JON4" s="453"/>
      <c r="JOO4" s="453"/>
      <c r="JOP4" s="453"/>
      <c r="JOQ4" s="453"/>
      <c r="JOR4" s="453"/>
      <c r="JOS4" s="453"/>
      <c r="JOT4" s="453"/>
      <c r="JOU4" s="453"/>
      <c r="JOV4" s="453"/>
      <c r="JOW4" s="453"/>
      <c r="JOX4" s="453"/>
      <c r="JOY4" s="453"/>
      <c r="JOZ4" s="453"/>
      <c r="JPA4" s="453"/>
      <c r="JPB4" s="453"/>
      <c r="JPC4" s="453"/>
      <c r="JPD4" s="453"/>
      <c r="JPE4" s="453"/>
      <c r="JPF4" s="453"/>
      <c r="JPG4" s="453"/>
      <c r="JPH4" s="453"/>
      <c r="JPI4" s="453"/>
      <c r="JPJ4" s="453"/>
      <c r="JPK4" s="453"/>
      <c r="JPL4" s="453"/>
      <c r="JPM4" s="453"/>
      <c r="JPN4" s="453"/>
      <c r="JPO4" s="453"/>
      <c r="JPP4" s="453"/>
      <c r="JPQ4" s="453"/>
      <c r="JPR4" s="453"/>
      <c r="JPS4" s="453"/>
      <c r="JPT4" s="453"/>
      <c r="JPU4" s="453"/>
      <c r="JPV4" s="453"/>
      <c r="JPW4" s="453"/>
      <c r="JPX4" s="453"/>
      <c r="JPY4" s="453"/>
      <c r="JPZ4" s="453"/>
      <c r="JQA4" s="453"/>
      <c r="JQB4" s="453"/>
      <c r="JQC4" s="453"/>
      <c r="JQD4" s="453"/>
      <c r="JQE4" s="453"/>
      <c r="JQF4" s="453"/>
      <c r="JQG4" s="453"/>
      <c r="JQH4" s="453"/>
      <c r="JQI4" s="453"/>
      <c r="JQJ4" s="453"/>
      <c r="JQK4" s="453"/>
      <c r="JQL4" s="453"/>
      <c r="JQM4" s="453"/>
      <c r="JQN4" s="453"/>
      <c r="JQO4" s="453"/>
      <c r="JQP4" s="453"/>
      <c r="JQQ4" s="453"/>
      <c r="JQR4" s="453"/>
      <c r="JQS4" s="453"/>
      <c r="JQT4" s="453"/>
      <c r="JQU4" s="453"/>
      <c r="JQV4" s="453"/>
      <c r="JQW4" s="453"/>
      <c r="JQX4" s="453"/>
      <c r="JQY4" s="453"/>
      <c r="JQZ4" s="453"/>
      <c r="JRA4" s="453"/>
      <c r="JRB4" s="453"/>
      <c r="JRC4" s="453"/>
      <c r="JRD4" s="453"/>
      <c r="JRE4" s="453"/>
      <c r="JRF4" s="453"/>
      <c r="JRG4" s="453"/>
      <c r="JRH4" s="453"/>
      <c r="JRI4" s="453"/>
      <c r="JRJ4" s="453"/>
      <c r="JRK4" s="453"/>
      <c r="JRL4" s="453"/>
      <c r="JRM4" s="453"/>
      <c r="JRN4" s="453"/>
      <c r="JRO4" s="453"/>
      <c r="JRP4" s="453"/>
      <c r="JRQ4" s="453"/>
      <c r="JRR4" s="453"/>
      <c r="JRS4" s="453"/>
      <c r="JRT4" s="453"/>
      <c r="JRU4" s="453"/>
      <c r="JRV4" s="453"/>
      <c r="JRW4" s="453"/>
      <c r="JRX4" s="453"/>
      <c r="JRY4" s="453"/>
      <c r="JRZ4" s="453"/>
      <c r="JSA4" s="453"/>
      <c r="JSB4" s="453"/>
      <c r="JSC4" s="453"/>
      <c r="JSD4" s="453"/>
      <c r="JSE4" s="453"/>
      <c r="JSF4" s="453"/>
      <c r="JSG4" s="453"/>
      <c r="JSH4" s="453"/>
      <c r="JSI4" s="453"/>
      <c r="JSJ4" s="453"/>
      <c r="JSK4" s="453"/>
      <c r="JSL4" s="453"/>
      <c r="JSM4" s="453"/>
      <c r="JSN4" s="453"/>
      <c r="JSO4" s="453"/>
      <c r="JSP4" s="453"/>
      <c r="JSQ4" s="453"/>
      <c r="JSR4" s="453"/>
      <c r="JSS4" s="453"/>
      <c r="JST4" s="453"/>
      <c r="JSU4" s="453"/>
      <c r="JSV4" s="453"/>
      <c r="JSW4" s="453"/>
      <c r="JSX4" s="453"/>
      <c r="JSY4" s="453"/>
      <c r="JSZ4" s="453"/>
      <c r="JTA4" s="453"/>
      <c r="JTB4" s="453"/>
      <c r="JTC4" s="453"/>
      <c r="JTD4" s="453"/>
      <c r="JTE4" s="453"/>
      <c r="JTF4" s="453"/>
      <c r="JTG4" s="453"/>
      <c r="JTH4" s="453"/>
      <c r="JTI4" s="453"/>
      <c r="JTJ4" s="453"/>
      <c r="JTK4" s="453"/>
      <c r="JTL4" s="453"/>
      <c r="JTM4" s="453"/>
      <c r="JTN4" s="453"/>
      <c r="JTO4" s="453"/>
      <c r="JTP4" s="453"/>
      <c r="JTQ4" s="453"/>
      <c r="JTR4" s="453"/>
      <c r="JTS4" s="453"/>
      <c r="JTT4" s="453"/>
      <c r="JTU4" s="453"/>
      <c r="JTV4" s="453"/>
      <c r="JTW4" s="453"/>
      <c r="JTX4" s="453"/>
      <c r="JTY4" s="453"/>
      <c r="JTZ4" s="453"/>
      <c r="JUA4" s="453"/>
      <c r="JUB4" s="453"/>
      <c r="JUC4" s="453"/>
      <c r="JUD4" s="453"/>
      <c r="JUE4" s="453"/>
      <c r="JUF4" s="453"/>
      <c r="JUG4" s="453"/>
      <c r="JUH4" s="453"/>
      <c r="JUI4" s="453"/>
      <c r="JUJ4" s="453"/>
      <c r="JUK4" s="453"/>
      <c r="JUL4" s="453"/>
      <c r="JUM4" s="453"/>
      <c r="JUN4" s="453"/>
      <c r="JUO4" s="453"/>
      <c r="JUP4" s="453"/>
      <c r="JUQ4" s="453"/>
      <c r="JUR4" s="453"/>
      <c r="JUS4" s="453"/>
      <c r="JUT4" s="453"/>
      <c r="JUU4" s="453"/>
      <c r="JUV4" s="453"/>
      <c r="JUW4" s="453"/>
      <c r="JUX4" s="453"/>
      <c r="JUY4" s="453"/>
      <c r="JUZ4" s="453"/>
      <c r="JVA4" s="453"/>
      <c r="JVB4" s="453"/>
      <c r="JVC4" s="453"/>
      <c r="JVD4" s="453"/>
      <c r="JVE4" s="453"/>
      <c r="JVF4" s="453"/>
      <c r="JVG4" s="453"/>
      <c r="JVH4" s="453"/>
      <c r="JVI4" s="453"/>
      <c r="JVJ4" s="453"/>
      <c r="JVK4" s="453"/>
      <c r="JVL4" s="453"/>
      <c r="JVM4" s="453"/>
      <c r="JVN4" s="453"/>
      <c r="JVO4" s="453"/>
      <c r="JVP4" s="453"/>
      <c r="JVQ4" s="453"/>
      <c r="JVR4" s="453"/>
      <c r="JVS4" s="453"/>
      <c r="JVT4" s="453"/>
      <c r="JVU4" s="453"/>
      <c r="JVV4" s="453"/>
      <c r="JVW4" s="453"/>
      <c r="JVX4" s="453"/>
      <c r="JVY4" s="453"/>
      <c r="JVZ4" s="453"/>
      <c r="JWA4" s="453"/>
      <c r="JWB4" s="453"/>
      <c r="JWC4" s="453"/>
      <c r="JWD4" s="453"/>
      <c r="JWE4" s="453"/>
      <c r="JWF4" s="453"/>
      <c r="JWG4" s="453"/>
      <c r="JWH4" s="453"/>
      <c r="JWI4" s="453"/>
      <c r="JWJ4" s="453"/>
      <c r="JWK4" s="453"/>
      <c r="JWL4" s="453"/>
      <c r="JWM4" s="453"/>
      <c r="JWN4" s="453"/>
      <c r="JWO4" s="453"/>
      <c r="JWP4" s="453"/>
      <c r="JWQ4" s="453"/>
      <c r="JWR4" s="453"/>
      <c r="JWS4" s="453"/>
      <c r="JWT4" s="453"/>
      <c r="JWU4" s="453"/>
      <c r="JWV4" s="453"/>
      <c r="JWW4" s="453"/>
      <c r="JWX4" s="453"/>
      <c r="JWY4" s="453"/>
      <c r="JWZ4" s="453"/>
      <c r="JXA4" s="453"/>
      <c r="JXB4" s="453"/>
      <c r="JXC4" s="453"/>
      <c r="JXD4" s="453"/>
      <c r="JXE4" s="453"/>
      <c r="JXF4" s="453"/>
      <c r="JXG4" s="453"/>
      <c r="JXH4" s="453"/>
      <c r="JXI4" s="453"/>
      <c r="JXJ4" s="453"/>
      <c r="JXK4" s="453"/>
      <c r="JXL4" s="453"/>
      <c r="JXM4" s="453"/>
      <c r="JXN4" s="453"/>
      <c r="JXO4" s="453"/>
      <c r="JXP4" s="453"/>
      <c r="JXQ4" s="453"/>
      <c r="JXR4" s="453"/>
      <c r="JXS4" s="453"/>
      <c r="JXT4" s="453"/>
      <c r="JXU4" s="453"/>
      <c r="JXV4" s="453"/>
      <c r="JXW4" s="453"/>
      <c r="JXX4" s="453"/>
      <c r="JXY4" s="453"/>
      <c r="JXZ4" s="453"/>
      <c r="JYA4" s="453"/>
      <c r="JYB4" s="453"/>
      <c r="JYC4" s="453"/>
      <c r="JYD4" s="453"/>
      <c r="JYE4" s="453"/>
      <c r="JYF4" s="453"/>
      <c r="JYG4" s="453"/>
      <c r="JYH4" s="453"/>
      <c r="JYI4" s="453"/>
      <c r="JYJ4" s="453"/>
      <c r="JYK4" s="453"/>
      <c r="JYL4" s="453"/>
      <c r="JYM4" s="453"/>
      <c r="JYN4" s="453"/>
      <c r="JYO4" s="453"/>
      <c r="JYP4" s="453"/>
      <c r="JYQ4" s="453"/>
      <c r="JYR4" s="453"/>
      <c r="JYS4" s="453"/>
      <c r="JYT4" s="453"/>
      <c r="JYU4" s="453"/>
      <c r="JYV4" s="453"/>
      <c r="JYW4" s="453"/>
      <c r="JYX4" s="453"/>
      <c r="JYY4" s="453"/>
      <c r="JYZ4" s="453"/>
      <c r="JZA4" s="453"/>
      <c r="JZB4" s="453"/>
      <c r="JZC4" s="453"/>
      <c r="JZD4" s="453"/>
      <c r="JZE4" s="453"/>
      <c r="JZF4" s="453"/>
      <c r="JZG4" s="453"/>
      <c r="JZH4" s="453"/>
      <c r="JZI4" s="453"/>
      <c r="JZJ4" s="453"/>
      <c r="JZK4" s="453"/>
      <c r="JZL4" s="453"/>
      <c r="JZM4" s="453"/>
      <c r="JZN4" s="453"/>
      <c r="JZO4" s="453"/>
      <c r="JZP4" s="453"/>
      <c r="JZQ4" s="453"/>
      <c r="JZR4" s="453"/>
      <c r="JZS4" s="453"/>
      <c r="JZT4" s="453"/>
      <c r="JZU4" s="453"/>
      <c r="JZV4" s="453"/>
      <c r="JZW4" s="453"/>
      <c r="JZX4" s="453"/>
      <c r="JZY4" s="453"/>
      <c r="JZZ4" s="453"/>
      <c r="KAA4" s="453"/>
      <c r="KAB4" s="453"/>
      <c r="KAC4" s="453"/>
      <c r="KAD4" s="453"/>
      <c r="KAE4" s="453"/>
      <c r="KAF4" s="453"/>
      <c r="KAG4" s="453"/>
      <c r="KAH4" s="453"/>
      <c r="KAI4" s="453"/>
      <c r="KAJ4" s="453"/>
      <c r="KAK4" s="453"/>
      <c r="KAL4" s="453"/>
      <c r="KAM4" s="453"/>
      <c r="KAN4" s="453"/>
      <c r="KAO4" s="453"/>
      <c r="KAP4" s="453"/>
      <c r="KAQ4" s="453"/>
      <c r="KAR4" s="453"/>
      <c r="KAS4" s="453"/>
      <c r="KAT4" s="453"/>
      <c r="KAU4" s="453"/>
      <c r="KAV4" s="453"/>
      <c r="KAW4" s="453"/>
      <c r="KAX4" s="453"/>
      <c r="KAY4" s="453"/>
      <c r="KAZ4" s="453"/>
      <c r="KBA4" s="453"/>
      <c r="KBB4" s="453"/>
      <c r="KBC4" s="453"/>
      <c r="KBD4" s="453"/>
      <c r="KBE4" s="453"/>
      <c r="KBF4" s="453"/>
      <c r="KBG4" s="453"/>
      <c r="KBH4" s="453"/>
      <c r="KBI4" s="453"/>
      <c r="KBJ4" s="453"/>
      <c r="KBK4" s="453"/>
      <c r="KBL4" s="453"/>
      <c r="KBM4" s="453"/>
      <c r="KBN4" s="453"/>
      <c r="KBO4" s="453"/>
      <c r="KBP4" s="453"/>
      <c r="KBQ4" s="453"/>
      <c r="KBR4" s="453"/>
      <c r="KBS4" s="453"/>
      <c r="KBT4" s="453"/>
      <c r="KBU4" s="453"/>
      <c r="KBV4" s="453"/>
      <c r="KBW4" s="453"/>
      <c r="KBX4" s="453"/>
      <c r="KBY4" s="453"/>
      <c r="KBZ4" s="453"/>
      <c r="KCA4" s="453"/>
      <c r="KCB4" s="453"/>
      <c r="KCC4" s="453"/>
      <c r="KCD4" s="453"/>
      <c r="KCE4" s="453"/>
      <c r="KCF4" s="453"/>
      <c r="KCG4" s="453"/>
      <c r="KCH4" s="453"/>
      <c r="KCI4" s="453"/>
      <c r="KCJ4" s="453"/>
      <c r="KCK4" s="453"/>
      <c r="KCL4" s="453"/>
      <c r="KCM4" s="453"/>
      <c r="KCN4" s="453"/>
      <c r="KCO4" s="453"/>
      <c r="KCP4" s="453"/>
      <c r="KCQ4" s="453"/>
      <c r="KCR4" s="453"/>
      <c r="KCS4" s="453"/>
      <c r="KCT4" s="453"/>
      <c r="KCU4" s="453"/>
      <c r="KCV4" s="453"/>
      <c r="KCW4" s="453"/>
      <c r="KCX4" s="453"/>
      <c r="KCY4" s="453"/>
      <c r="KCZ4" s="453"/>
      <c r="KDA4" s="453"/>
      <c r="KDB4" s="453"/>
      <c r="KDC4" s="453"/>
      <c r="KDD4" s="453"/>
      <c r="KDE4" s="453"/>
      <c r="KDF4" s="453"/>
      <c r="KDG4" s="453"/>
      <c r="KDH4" s="453"/>
      <c r="KDI4" s="453"/>
      <c r="KDJ4" s="453"/>
      <c r="KDK4" s="453"/>
      <c r="KDL4" s="453"/>
      <c r="KDM4" s="453"/>
      <c r="KDN4" s="453"/>
      <c r="KDO4" s="453"/>
      <c r="KDP4" s="453"/>
      <c r="KDQ4" s="453"/>
      <c r="KDR4" s="453"/>
      <c r="KDS4" s="453"/>
      <c r="KDT4" s="453"/>
      <c r="KDU4" s="453"/>
      <c r="KDV4" s="453"/>
      <c r="KDW4" s="453"/>
      <c r="KDX4" s="453"/>
      <c r="KDY4" s="453"/>
      <c r="KDZ4" s="453"/>
      <c r="KEA4" s="453"/>
      <c r="KEB4" s="453"/>
      <c r="KEC4" s="453"/>
      <c r="KED4" s="453"/>
      <c r="KEE4" s="453"/>
      <c r="KEF4" s="453"/>
      <c r="KEG4" s="453"/>
      <c r="KEH4" s="453"/>
      <c r="KEI4" s="453"/>
      <c r="KEJ4" s="453"/>
      <c r="KEK4" s="453"/>
      <c r="KEL4" s="453"/>
      <c r="KEM4" s="453"/>
      <c r="KEN4" s="453"/>
      <c r="KEO4" s="453"/>
      <c r="KEP4" s="453"/>
      <c r="KEQ4" s="453"/>
      <c r="KER4" s="453"/>
      <c r="KES4" s="453"/>
      <c r="KET4" s="453"/>
      <c r="KEU4" s="453"/>
      <c r="KEV4" s="453"/>
      <c r="KEW4" s="453"/>
      <c r="KEX4" s="453"/>
      <c r="KEY4" s="453"/>
      <c r="KEZ4" s="453"/>
      <c r="KFA4" s="453"/>
      <c r="KFB4" s="453"/>
      <c r="KFC4" s="453"/>
      <c r="KFD4" s="453"/>
      <c r="KFE4" s="453"/>
      <c r="KFF4" s="453"/>
      <c r="KFG4" s="453"/>
      <c r="KFH4" s="453"/>
      <c r="KFI4" s="453"/>
      <c r="KFJ4" s="453"/>
      <c r="KFK4" s="453"/>
      <c r="KFL4" s="453"/>
      <c r="KFM4" s="453"/>
      <c r="KFN4" s="453"/>
      <c r="KFO4" s="453"/>
      <c r="KFP4" s="453"/>
      <c r="KFQ4" s="453"/>
      <c r="KFR4" s="453"/>
      <c r="KFS4" s="453"/>
      <c r="KFT4" s="453"/>
      <c r="KFU4" s="453"/>
      <c r="KFV4" s="453"/>
      <c r="KFW4" s="453"/>
      <c r="KFX4" s="453"/>
      <c r="KFY4" s="453"/>
      <c r="KFZ4" s="453"/>
      <c r="KGA4" s="453"/>
      <c r="KGB4" s="453"/>
      <c r="KGC4" s="453"/>
      <c r="KGD4" s="453"/>
      <c r="KGE4" s="453"/>
      <c r="KGF4" s="453"/>
      <c r="KGG4" s="453"/>
      <c r="KGH4" s="453"/>
      <c r="KGI4" s="453"/>
      <c r="KGJ4" s="453"/>
      <c r="KGK4" s="453"/>
      <c r="KGL4" s="453"/>
      <c r="KGM4" s="453"/>
      <c r="KGN4" s="453"/>
      <c r="KGO4" s="453"/>
      <c r="KGP4" s="453"/>
      <c r="KGQ4" s="453"/>
      <c r="KGR4" s="453"/>
      <c r="KGS4" s="453"/>
      <c r="KGT4" s="453"/>
      <c r="KGU4" s="453"/>
      <c r="KGV4" s="453"/>
      <c r="KGW4" s="453"/>
      <c r="KGX4" s="453"/>
      <c r="KGY4" s="453"/>
      <c r="KGZ4" s="453"/>
      <c r="KHA4" s="453"/>
      <c r="KHB4" s="453"/>
      <c r="KHC4" s="453"/>
      <c r="KHD4" s="453"/>
      <c r="KHE4" s="453"/>
      <c r="KHF4" s="453"/>
      <c r="KHG4" s="453"/>
      <c r="KHH4" s="453"/>
      <c r="KHI4" s="453"/>
      <c r="KHJ4" s="453"/>
      <c r="KHK4" s="453"/>
      <c r="KHL4" s="453"/>
      <c r="KHM4" s="453"/>
      <c r="KHN4" s="453"/>
      <c r="KHO4" s="453"/>
      <c r="KHP4" s="453"/>
      <c r="KHQ4" s="453"/>
      <c r="KHR4" s="453"/>
      <c r="KHS4" s="453"/>
      <c r="KHT4" s="453"/>
      <c r="KHU4" s="453"/>
      <c r="KHV4" s="453"/>
      <c r="KHW4" s="453"/>
      <c r="KHX4" s="453"/>
      <c r="KHY4" s="453"/>
      <c r="KHZ4" s="453"/>
      <c r="KIA4" s="453"/>
      <c r="KIB4" s="453"/>
      <c r="KIC4" s="453"/>
      <c r="KID4" s="453"/>
      <c r="KIE4" s="453"/>
      <c r="KIF4" s="453"/>
      <c r="KIG4" s="453"/>
      <c r="KIH4" s="453"/>
      <c r="KII4" s="453"/>
      <c r="KIJ4" s="453"/>
      <c r="KIK4" s="453"/>
      <c r="KIL4" s="453"/>
      <c r="KIM4" s="453"/>
      <c r="KIN4" s="453"/>
      <c r="KIO4" s="453"/>
      <c r="KIP4" s="453"/>
      <c r="KIQ4" s="453"/>
      <c r="KIR4" s="453"/>
      <c r="KIS4" s="453"/>
      <c r="KIT4" s="453"/>
      <c r="KIU4" s="453"/>
      <c r="KIV4" s="453"/>
      <c r="KIW4" s="453"/>
      <c r="KIX4" s="453"/>
      <c r="KIY4" s="453"/>
      <c r="KIZ4" s="453"/>
      <c r="KJA4" s="453"/>
      <c r="KJB4" s="453"/>
      <c r="KJC4" s="453"/>
      <c r="KJD4" s="453"/>
      <c r="KJE4" s="453"/>
      <c r="KJF4" s="453"/>
      <c r="KJG4" s="453"/>
      <c r="KJH4" s="453"/>
      <c r="KJI4" s="453"/>
      <c r="KJJ4" s="453"/>
      <c r="KJK4" s="453"/>
      <c r="KJL4" s="453"/>
      <c r="KJM4" s="453"/>
      <c r="KJN4" s="453"/>
      <c r="KJO4" s="453"/>
      <c r="KJP4" s="453"/>
      <c r="KJQ4" s="453"/>
      <c r="KJR4" s="453"/>
      <c r="KJS4" s="453"/>
      <c r="KJT4" s="453"/>
      <c r="KJU4" s="453"/>
      <c r="KJV4" s="453"/>
      <c r="KJW4" s="453"/>
      <c r="KJX4" s="453"/>
      <c r="KJY4" s="453"/>
      <c r="KJZ4" s="453"/>
      <c r="KKA4" s="453"/>
      <c r="KKB4" s="453"/>
      <c r="KKC4" s="453"/>
      <c r="KKD4" s="453"/>
      <c r="KKE4" s="453"/>
      <c r="KKF4" s="453"/>
      <c r="KKG4" s="453"/>
      <c r="KKH4" s="453"/>
      <c r="KKI4" s="453"/>
      <c r="KKJ4" s="453"/>
      <c r="KKK4" s="453"/>
      <c r="KKL4" s="453"/>
      <c r="KKM4" s="453"/>
      <c r="KKN4" s="453"/>
      <c r="KKO4" s="453"/>
      <c r="KKP4" s="453"/>
      <c r="KKQ4" s="453"/>
      <c r="KKR4" s="453"/>
      <c r="KKS4" s="453"/>
      <c r="KKT4" s="453"/>
      <c r="KKU4" s="453"/>
      <c r="KKV4" s="453"/>
      <c r="KKW4" s="453"/>
      <c r="KKX4" s="453"/>
      <c r="KKY4" s="453"/>
      <c r="KKZ4" s="453"/>
      <c r="KLA4" s="453"/>
      <c r="KLB4" s="453"/>
      <c r="KLC4" s="453"/>
      <c r="KLD4" s="453"/>
      <c r="KLE4" s="453"/>
      <c r="KLF4" s="453"/>
      <c r="KLG4" s="453"/>
      <c r="KLH4" s="453"/>
      <c r="KLI4" s="453"/>
      <c r="KLJ4" s="453"/>
      <c r="KLK4" s="453"/>
      <c r="KLL4" s="453"/>
      <c r="KLM4" s="453"/>
      <c r="KLN4" s="453"/>
      <c r="KLO4" s="453"/>
      <c r="KLP4" s="453"/>
      <c r="KLQ4" s="453"/>
      <c r="KLR4" s="453"/>
      <c r="KLS4" s="453"/>
      <c r="KLT4" s="453"/>
      <c r="KLU4" s="453"/>
      <c r="KLV4" s="453"/>
      <c r="KLW4" s="453"/>
      <c r="KLX4" s="453"/>
      <c r="KLY4" s="453"/>
      <c r="KLZ4" s="453"/>
      <c r="KMA4" s="453"/>
      <c r="KMB4" s="453"/>
      <c r="KMC4" s="453"/>
      <c r="KMD4" s="453"/>
      <c r="KME4" s="453"/>
      <c r="KMF4" s="453"/>
      <c r="KMG4" s="453"/>
      <c r="KMH4" s="453"/>
      <c r="KMI4" s="453"/>
      <c r="KMJ4" s="453"/>
      <c r="KMK4" s="453"/>
      <c r="KML4" s="453"/>
      <c r="KMM4" s="453"/>
      <c r="KMN4" s="453"/>
      <c r="KMO4" s="453"/>
      <c r="KMP4" s="453"/>
      <c r="KMQ4" s="453"/>
      <c r="KMR4" s="453"/>
      <c r="KMS4" s="453"/>
      <c r="KMT4" s="453"/>
      <c r="KMU4" s="453"/>
      <c r="KMV4" s="453"/>
      <c r="KMW4" s="453"/>
      <c r="KMX4" s="453"/>
      <c r="KMY4" s="453"/>
      <c r="KMZ4" s="453"/>
      <c r="KNA4" s="453"/>
      <c r="KNB4" s="453"/>
      <c r="KNC4" s="453"/>
      <c r="KND4" s="453"/>
      <c r="KNE4" s="453"/>
      <c r="KNF4" s="453"/>
      <c r="KNG4" s="453"/>
      <c r="KNH4" s="453"/>
      <c r="KNI4" s="453"/>
      <c r="KNJ4" s="453"/>
      <c r="KNK4" s="453"/>
      <c r="KNL4" s="453"/>
      <c r="KNM4" s="453"/>
      <c r="KNN4" s="453"/>
      <c r="KNO4" s="453"/>
      <c r="KNP4" s="453"/>
      <c r="KNQ4" s="453"/>
      <c r="KNR4" s="453"/>
      <c r="KNS4" s="453"/>
      <c r="KNT4" s="453"/>
      <c r="KNU4" s="453"/>
      <c r="KNV4" s="453"/>
      <c r="KNW4" s="453"/>
      <c r="KNX4" s="453"/>
      <c r="KNY4" s="453"/>
      <c r="KNZ4" s="453"/>
      <c r="KOA4" s="453"/>
      <c r="KOB4" s="453"/>
      <c r="KOC4" s="453"/>
      <c r="KOD4" s="453"/>
      <c r="KOE4" s="453"/>
      <c r="KOF4" s="453"/>
      <c r="KOG4" s="453"/>
      <c r="KOH4" s="453"/>
      <c r="KOI4" s="453"/>
      <c r="KOJ4" s="453"/>
      <c r="KOK4" s="453"/>
      <c r="KOL4" s="453"/>
      <c r="KOM4" s="453"/>
      <c r="KON4" s="453"/>
      <c r="KOO4" s="453"/>
      <c r="KOP4" s="453"/>
      <c r="KOQ4" s="453"/>
      <c r="KOR4" s="453"/>
      <c r="KOS4" s="453"/>
      <c r="KOT4" s="453"/>
      <c r="KOU4" s="453"/>
      <c r="KOV4" s="453"/>
      <c r="KOW4" s="453"/>
      <c r="KOX4" s="453"/>
      <c r="KOY4" s="453"/>
      <c r="KOZ4" s="453"/>
      <c r="KPA4" s="453"/>
      <c r="KPB4" s="453"/>
      <c r="KPC4" s="453"/>
      <c r="KPD4" s="453"/>
      <c r="KPE4" s="453"/>
      <c r="KPF4" s="453"/>
      <c r="KPG4" s="453"/>
      <c r="KPH4" s="453"/>
      <c r="KPI4" s="453"/>
      <c r="KPJ4" s="453"/>
      <c r="KPK4" s="453"/>
      <c r="KPL4" s="453"/>
      <c r="KPM4" s="453"/>
      <c r="KPN4" s="453"/>
      <c r="KPO4" s="453"/>
      <c r="KPP4" s="453"/>
      <c r="KPQ4" s="453"/>
      <c r="KPR4" s="453"/>
      <c r="KPS4" s="453"/>
      <c r="KPT4" s="453"/>
      <c r="KPU4" s="453"/>
      <c r="KPV4" s="453"/>
      <c r="KPW4" s="453"/>
      <c r="KPX4" s="453"/>
      <c r="KPY4" s="453"/>
      <c r="KPZ4" s="453"/>
      <c r="KQA4" s="453"/>
      <c r="KQB4" s="453"/>
      <c r="KQC4" s="453"/>
      <c r="KQD4" s="453"/>
      <c r="KQE4" s="453"/>
      <c r="KQF4" s="453"/>
      <c r="KQG4" s="453"/>
      <c r="KQH4" s="453"/>
      <c r="KQI4" s="453"/>
      <c r="KQJ4" s="453"/>
      <c r="KQK4" s="453"/>
      <c r="KQL4" s="453"/>
      <c r="KQM4" s="453"/>
      <c r="KQN4" s="453"/>
      <c r="KQO4" s="453"/>
      <c r="KQP4" s="453"/>
      <c r="KQQ4" s="453"/>
      <c r="KQR4" s="453"/>
      <c r="KQS4" s="453"/>
      <c r="KQT4" s="453"/>
      <c r="KQU4" s="453"/>
      <c r="KQV4" s="453"/>
      <c r="KQW4" s="453"/>
      <c r="KQX4" s="453"/>
      <c r="KQY4" s="453"/>
      <c r="KQZ4" s="453"/>
      <c r="KRA4" s="453"/>
      <c r="KRB4" s="453"/>
      <c r="KRC4" s="453"/>
      <c r="KRD4" s="453"/>
      <c r="KRE4" s="453"/>
      <c r="KRF4" s="453"/>
      <c r="KRG4" s="453"/>
      <c r="KRH4" s="453"/>
      <c r="KRI4" s="453"/>
      <c r="KRJ4" s="453"/>
      <c r="KRK4" s="453"/>
      <c r="KRL4" s="453"/>
      <c r="KRM4" s="453"/>
      <c r="KRN4" s="453"/>
      <c r="KRO4" s="453"/>
      <c r="KRP4" s="453"/>
      <c r="KRQ4" s="453"/>
      <c r="KRR4" s="453"/>
      <c r="KRS4" s="453"/>
      <c r="KRT4" s="453"/>
      <c r="KRU4" s="453"/>
      <c r="KRV4" s="453"/>
      <c r="KRW4" s="453"/>
      <c r="KRX4" s="453"/>
      <c r="KRY4" s="453"/>
      <c r="KRZ4" s="453"/>
      <c r="KSA4" s="453"/>
      <c r="KSB4" s="453"/>
      <c r="KSC4" s="453"/>
      <c r="KSD4" s="453"/>
      <c r="KSE4" s="453"/>
      <c r="KSF4" s="453"/>
      <c r="KSG4" s="453"/>
      <c r="KSH4" s="453"/>
      <c r="KSI4" s="453"/>
      <c r="KSJ4" s="453"/>
      <c r="KSK4" s="453"/>
      <c r="KSL4" s="453"/>
      <c r="KSM4" s="453"/>
      <c r="KSN4" s="453"/>
      <c r="KSO4" s="453"/>
      <c r="KSP4" s="453"/>
      <c r="KSQ4" s="453"/>
      <c r="KSR4" s="453"/>
      <c r="KSS4" s="453"/>
      <c r="KST4" s="453"/>
      <c r="KSU4" s="453"/>
      <c r="KSV4" s="453"/>
      <c r="KSW4" s="453"/>
      <c r="KSX4" s="453"/>
      <c r="KSY4" s="453"/>
      <c r="KSZ4" s="453"/>
      <c r="KTA4" s="453"/>
      <c r="KTB4" s="453"/>
      <c r="KTC4" s="453"/>
      <c r="KTD4" s="453"/>
      <c r="KTE4" s="453"/>
      <c r="KTF4" s="453"/>
      <c r="KTG4" s="453"/>
      <c r="KTH4" s="453"/>
      <c r="KTI4" s="453"/>
      <c r="KTJ4" s="453"/>
      <c r="KTK4" s="453"/>
      <c r="KTL4" s="453"/>
      <c r="KTM4" s="453"/>
      <c r="KTN4" s="453"/>
      <c r="KTO4" s="453"/>
      <c r="KTP4" s="453"/>
      <c r="KTQ4" s="453"/>
      <c r="KTR4" s="453"/>
      <c r="KTS4" s="453"/>
      <c r="KTT4" s="453"/>
      <c r="KTU4" s="453"/>
      <c r="KTV4" s="453"/>
      <c r="KTW4" s="453"/>
      <c r="KTX4" s="453"/>
      <c r="KTY4" s="453"/>
      <c r="KTZ4" s="453"/>
      <c r="KUA4" s="453"/>
      <c r="KUB4" s="453"/>
      <c r="KUC4" s="453"/>
      <c r="KUD4" s="453"/>
      <c r="KUE4" s="453"/>
      <c r="KUF4" s="453"/>
      <c r="KUG4" s="453"/>
      <c r="KUH4" s="453"/>
      <c r="KUI4" s="453"/>
      <c r="KUJ4" s="453"/>
      <c r="KUK4" s="453"/>
      <c r="KUL4" s="453"/>
      <c r="KUM4" s="453"/>
      <c r="KUN4" s="453"/>
      <c r="KUO4" s="453"/>
      <c r="KUP4" s="453"/>
      <c r="KUQ4" s="453"/>
      <c r="KUR4" s="453"/>
      <c r="KUS4" s="453"/>
      <c r="KUT4" s="453"/>
      <c r="KUU4" s="453"/>
      <c r="KUV4" s="453"/>
      <c r="KUW4" s="453"/>
      <c r="KUX4" s="453"/>
      <c r="KUY4" s="453"/>
      <c r="KUZ4" s="453"/>
      <c r="KVA4" s="453"/>
      <c r="KVB4" s="453"/>
      <c r="KVC4" s="453"/>
      <c r="KVD4" s="453"/>
      <c r="KVE4" s="453"/>
      <c r="KVF4" s="453"/>
      <c r="KVG4" s="453"/>
      <c r="KVH4" s="453"/>
      <c r="KVI4" s="453"/>
      <c r="KVJ4" s="453"/>
      <c r="KVK4" s="453"/>
      <c r="KVL4" s="453"/>
      <c r="KVM4" s="453"/>
      <c r="KVN4" s="453"/>
      <c r="KVO4" s="453"/>
      <c r="KVP4" s="453"/>
      <c r="KVQ4" s="453"/>
      <c r="KVR4" s="453"/>
      <c r="KVS4" s="453"/>
      <c r="KVT4" s="453"/>
      <c r="KVU4" s="453"/>
      <c r="KVV4" s="453"/>
      <c r="KVW4" s="453"/>
      <c r="KVX4" s="453"/>
      <c r="KVY4" s="453"/>
      <c r="KVZ4" s="453"/>
      <c r="KWA4" s="453"/>
      <c r="KWB4" s="453"/>
      <c r="KWC4" s="453"/>
      <c r="KWD4" s="453"/>
      <c r="KWE4" s="453"/>
      <c r="KWF4" s="453"/>
      <c r="KWG4" s="453"/>
      <c r="KWH4" s="453"/>
      <c r="KWI4" s="453"/>
      <c r="KWJ4" s="453"/>
      <c r="KWK4" s="453"/>
      <c r="KWL4" s="453"/>
      <c r="KWM4" s="453"/>
      <c r="KWN4" s="453"/>
      <c r="KWO4" s="453"/>
      <c r="KWP4" s="453"/>
      <c r="KWQ4" s="453"/>
      <c r="KWR4" s="453"/>
      <c r="KWS4" s="453"/>
      <c r="KWT4" s="453"/>
      <c r="KWU4" s="453"/>
      <c r="KWV4" s="453"/>
      <c r="KWW4" s="453"/>
      <c r="KWX4" s="453"/>
      <c r="KWY4" s="453"/>
      <c r="KWZ4" s="453"/>
      <c r="KXA4" s="453"/>
      <c r="KXB4" s="453"/>
      <c r="KXC4" s="453"/>
      <c r="KXD4" s="453"/>
      <c r="KXE4" s="453"/>
      <c r="KXF4" s="453"/>
      <c r="KXG4" s="453"/>
      <c r="KXH4" s="453"/>
      <c r="KXI4" s="453"/>
      <c r="KXJ4" s="453"/>
      <c r="KXK4" s="453"/>
      <c r="KXL4" s="453"/>
      <c r="KXM4" s="453"/>
      <c r="KXN4" s="453"/>
      <c r="KXO4" s="453"/>
      <c r="KXP4" s="453"/>
      <c r="KXQ4" s="453"/>
      <c r="KXR4" s="453"/>
      <c r="KXS4" s="453"/>
      <c r="KXT4" s="453"/>
      <c r="KXU4" s="453"/>
      <c r="KXV4" s="453"/>
      <c r="KXW4" s="453"/>
      <c r="KXX4" s="453"/>
      <c r="KXY4" s="453"/>
      <c r="KXZ4" s="453"/>
      <c r="KYA4" s="453"/>
      <c r="KYB4" s="453"/>
      <c r="KYC4" s="453"/>
      <c r="KYD4" s="453"/>
      <c r="KYE4" s="453"/>
      <c r="KYF4" s="453"/>
      <c r="KYG4" s="453"/>
      <c r="KYH4" s="453"/>
      <c r="KYI4" s="453"/>
      <c r="KYJ4" s="453"/>
      <c r="KYK4" s="453"/>
      <c r="KYL4" s="453"/>
      <c r="KYM4" s="453"/>
      <c r="KYN4" s="453"/>
      <c r="KYO4" s="453"/>
      <c r="KYP4" s="453"/>
      <c r="KYQ4" s="453"/>
      <c r="KYR4" s="453"/>
      <c r="KYS4" s="453"/>
      <c r="KYT4" s="453"/>
      <c r="KYU4" s="453"/>
      <c r="KYV4" s="453"/>
      <c r="KYW4" s="453"/>
      <c r="KYX4" s="453"/>
      <c r="KYY4" s="453"/>
      <c r="KYZ4" s="453"/>
      <c r="KZA4" s="453"/>
      <c r="KZB4" s="453"/>
      <c r="KZC4" s="453"/>
      <c r="KZD4" s="453"/>
      <c r="KZE4" s="453"/>
      <c r="KZF4" s="453"/>
      <c r="KZG4" s="453"/>
      <c r="KZH4" s="453"/>
      <c r="KZI4" s="453"/>
      <c r="KZJ4" s="453"/>
      <c r="KZK4" s="453"/>
      <c r="KZL4" s="453"/>
      <c r="KZM4" s="453"/>
      <c r="KZN4" s="453"/>
      <c r="KZO4" s="453"/>
      <c r="KZP4" s="453"/>
      <c r="KZQ4" s="453"/>
      <c r="KZR4" s="453"/>
      <c r="KZS4" s="453"/>
      <c r="KZT4" s="453"/>
      <c r="KZU4" s="453"/>
      <c r="KZV4" s="453"/>
      <c r="KZW4" s="453"/>
      <c r="KZX4" s="453"/>
      <c r="KZY4" s="453"/>
      <c r="KZZ4" s="453"/>
      <c r="LAA4" s="453"/>
      <c r="LAB4" s="453"/>
      <c r="LAC4" s="453"/>
      <c r="LAD4" s="453"/>
      <c r="LAE4" s="453"/>
      <c r="LAF4" s="453"/>
      <c r="LAG4" s="453"/>
      <c r="LAH4" s="453"/>
      <c r="LAI4" s="453"/>
      <c r="LAJ4" s="453"/>
      <c r="LAK4" s="453"/>
      <c r="LAL4" s="453"/>
      <c r="LAM4" s="453"/>
      <c r="LAN4" s="453"/>
      <c r="LAO4" s="453"/>
      <c r="LAP4" s="453"/>
      <c r="LAQ4" s="453"/>
      <c r="LAR4" s="453"/>
      <c r="LAS4" s="453"/>
      <c r="LAT4" s="453"/>
      <c r="LAU4" s="453"/>
      <c r="LAV4" s="453"/>
      <c r="LAW4" s="453"/>
      <c r="LAX4" s="453"/>
      <c r="LAY4" s="453"/>
      <c r="LAZ4" s="453"/>
      <c r="LBA4" s="453"/>
      <c r="LBB4" s="453"/>
      <c r="LBC4" s="453"/>
      <c r="LBD4" s="453"/>
      <c r="LBE4" s="453"/>
      <c r="LBF4" s="453"/>
      <c r="LBG4" s="453"/>
      <c r="LBH4" s="453"/>
      <c r="LBI4" s="453"/>
      <c r="LBJ4" s="453"/>
      <c r="LBK4" s="453"/>
      <c r="LBL4" s="453"/>
      <c r="LBM4" s="453"/>
      <c r="LBN4" s="453"/>
      <c r="LBO4" s="453"/>
      <c r="LBP4" s="453"/>
      <c r="LBQ4" s="453"/>
      <c r="LBR4" s="453"/>
      <c r="LBS4" s="453"/>
      <c r="LBT4" s="453"/>
      <c r="LBU4" s="453"/>
      <c r="LBV4" s="453"/>
      <c r="LBW4" s="453"/>
      <c r="LBX4" s="453"/>
      <c r="LBY4" s="453"/>
      <c r="LBZ4" s="453"/>
      <c r="LCA4" s="453"/>
      <c r="LCB4" s="453"/>
      <c r="LCC4" s="453"/>
      <c r="LCD4" s="453"/>
      <c r="LCE4" s="453"/>
      <c r="LCF4" s="453"/>
      <c r="LCG4" s="453"/>
      <c r="LCH4" s="453"/>
      <c r="LCI4" s="453"/>
      <c r="LCJ4" s="453"/>
      <c r="LCK4" s="453"/>
      <c r="LCL4" s="453"/>
      <c r="LCM4" s="453"/>
      <c r="LCN4" s="453"/>
      <c r="LCO4" s="453"/>
      <c r="LCP4" s="453"/>
      <c r="LCQ4" s="453"/>
      <c r="LCR4" s="453"/>
      <c r="LCS4" s="453"/>
      <c r="LCT4" s="453"/>
      <c r="LCU4" s="453"/>
      <c r="LCV4" s="453"/>
      <c r="LCW4" s="453"/>
      <c r="LCX4" s="453"/>
      <c r="LCY4" s="453"/>
      <c r="LCZ4" s="453"/>
      <c r="LDA4" s="453"/>
      <c r="LDB4" s="453"/>
      <c r="LDC4" s="453"/>
      <c r="LDD4" s="453"/>
      <c r="LDE4" s="453"/>
      <c r="LDF4" s="453"/>
      <c r="LDG4" s="453"/>
      <c r="LDH4" s="453"/>
      <c r="LDI4" s="453"/>
      <c r="LDJ4" s="453"/>
      <c r="LDK4" s="453"/>
      <c r="LDL4" s="453"/>
      <c r="LDM4" s="453"/>
      <c r="LDN4" s="453"/>
      <c r="LDO4" s="453"/>
      <c r="LDP4" s="453"/>
      <c r="LDQ4" s="453"/>
      <c r="LDR4" s="453"/>
      <c r="LDS4" s="453"/>
      <c r="LDT4" s="453"/>
      <c r="LDU4" s="453"/>
      <c r="LDV4" s="453"/>
      <c r="LDW4" s="453"/>
      <c r="LDX4" s="453"/>
      <c r="LDY4" s="453"/>
      <c r="LDZ4" s="453"/>
      <c r="LEA4" s="453"/>
      <c r="LEB4" s="453"/>
      <c r="LEC4" s="453"/>
      <c r="LED4" s="453"/>
      <c r="LEE4" s="453"/>
      <c r="LEF4" s="453"/>
      <c r="LEG4" s="453"/>
      <c r="LEH4" s="453"/>
      <c r="LEI4" s="453"/>
      <c r="LEJ4" s="453"/>
      <c r="LEK4" s="453"/>
      <c r="LEL4" s="453"/>
      <c r="LEM4" s="453"/>
      <c r="LEN4" s="453"/>
      <c r="LEO4" s="453"/>
      <c r="LEP4" s="453"/>
      <c r="LEQ4" s="453"/>
      <c r="LER4" s="453"/>
      <c r="LES4" s="453"/>
      <c r="LET4" s="453"/>
      <c r="LEU4" s="453"/>
      <c r="LEV4" s="453"/>
      <c r="LEW4" s="453"/>
      <c r="LEX4" s="453"/>
      <c r="LEY4" s="453"/>
      <c r="LEZ4" s="453"/>
      <c r="LFA4" s="453"/>
      <c r="LFB4" s="453"/>
      <c r="LFC4" s="453"/>
      <c r="LFD4" s="453"/>
      <c r="LFE4" s="453"/>
      <c r="LFF4" s="453"/>
      <c r="LFG4" s="453"/>
      <c r="LFH4" s="453"/>
      <c r="LFI4" s="453"/>
      <c r="LFJ4" s="453"/>
      <c r="LFK4" s="453"/>
      <c r="LFL4" s="453"/>
      <c r="LFM4" s="453"/>
      <c r="LFN4" s="453"/>
      <c r="LFO4" s="453"/>
      <c r="LFP4" s="453"/>
      <c r="LFQ4" s="453"/>
      <c r="LFR4" s="453"/>
      <c r="LFS4" s="453"/>
      <c r="LFT4" s="453"/>
      <c r="LFU4" s="453"/>
      <c r="LFV4" s="453"/>
      <c r="LFW4" s="453"/>
      <c r="LFX4" s="453"/>
      <c r="LFY4" s="453"/>
      <c r="LFZ4" s="453"/>
      <c r="LGA4" s="453"/>
      <c r="LGB4" s="453"/>
      <c r="LGC4" s="453"/>
      <c r="LGD4" s="453"/>
      <c r="LGE4" s="453"/>
      <c r="LGF4" s="453"/>
      <c r="LGG4" s="453"/>
      <c r="LGH4" s="453"/>
      <c r="LGI4" s="453"/>
      <c r="LGJ4" s="453"/>
      <c r="LGK4" s="453"/>
      <c r="LGL4" s="453"/>
      <c r="LGM4" s="453"/>
      <c r="LGN4" s="453"/>
      <c r="LGO4" s="453"/>
      <c r="LGP4" s="453"/>
      <c r="LGQ4" s="453"/>
      <c r="LGR4" s="453"/>
      <c r="LGS4" s="453"/>
      <c r="LGT4" s="453"/>
      <c r="LGU4" s="453"/>
      <c r="LGV4" s="453"/>
      <c r="LGW4" s="453"/>
      <c r="LGX4" s="453"/>
      <c r="LGY4" s="453"/>
      <c r="LGZ4" s="453"/>
      <c r="LHA4" s="453"/>
      <c r="LHB4" s="453"/>
      <c r="LHC4" s="453"/>
      <c r="LHD4" s="453"/>
      <c r="LHE4" s="453"/>
      <c r="LHF4" s="453"/>
      <c r="LHG4" s="453"/>
      <c r="LHH4" s="453"/>
      <c r="LHI4" s="453"/>
      <c r="LHJ4" s="453"/>
      <c r="LHK4" s="453"/>
      <c r="LHL4" s="453"/>
      <c r="LHM4" s="453"/>
      <c r="LHN4" s="453"/>
      <c r="LHO4" s="453"/>
      <c r="LHP4" s="453"/>
      <c r="LHQ4" s="453"/>
      <c r="LHR4" s="453"/>
      <c r="LHS4" s="453"/>
      <c r="LHT4" s="453"/>
      <c r="LHU4" s="453"/>
      <c r="LHV4" s="453"/>
      <c r="LHW4" s="453"/>
      <c r="LHX4" s="453"/>
      <c r="LHY4" s="453"/>
      <c r="LHZ4" s="453"/>
      <c r="LIA4" s="453"/>
      <c r="LIB4" s="453"/>
      <c r="LIC4" s="453"/>
      <c r="LID4" s="453"/>
      <c r="LIE4" s="453"/>
      <c r="LIF4" s="453"/>
      <c r="LIG4" s="453"/>
      <c r="LIH4" s="453"/>
      <c r="LII4" s="453"/>
      <c r="LIJ4" s="453"/>
      <c r="LIK4" s="453"/>
      <c r="LIL4" s="453"/>
      <c r="LIM4" s="453"/>
      <c r="LIN4" s="453"/>
      <c r="LIO4" s="453"/>
      <c r="LIP4" s="453"/>
      <c r="LIQ4" s="453"/>
      <c r="LIR4" s="453"/>
      <c r="LIS4" s="453"/>
      <c r="LIT4" s="453"/>
      <c r="LIU4" s="453"/>
      <c r="LIV4" s="453"/>
      <c r="LIW4" s="453"/>
      <c r="LIX4" s="453"/>
      <c r="LIY4" s="453"/>
      <c r="LIZ4" s="453"/>
      <c r="LJA4" s="453"/>
      <c r="LJB4" s="453"/>
      <c r="LJC4" s="453"/>
      <c r="LJD4" s="453"/>
      <c r="LJE4" s="453"/>
      <c r="LJF4" s="453"/>
      <c r="LJG4" s="453"/>
      <c r="LJH4" s="453"/>
      <c r="LJI4" s="453"/>
      <c r="LJJ4" s="453"/>
      <c r="LJK4" s="453"/>
      <c r="LJL4" s="453"/>
      <c r="LJM4" s="453"/>
      <c r="LJN4" s="453"/>
      <c r="LJO4" s="453"/>
      <c r="LJP4" s="453"/>
      <c r="LJQ4" s="453"/>
      <c r="LJR4" s="453"/>
      <c r="LJS4" s="453"/>
      <c r="LJT4" s="453"/>
      <c r="LJU4" s="453"/>
      <c r="LJV4" s="453"/>
      <c r="LJW4" s="453"/>
      <c r="LJX4" s="453"/>
      <c r="LJY4" s="453"/>
      <c r="LJZ4" s="453"/>
      <c r="LKA4" s="453"/>
      <c r="LKB4" s="453"/>
      <c r="LKC4" s="453"/>
      <c r="LKD4" s="453"/>
      <c r="LKE4" s="453"/>
      <c r="LKF4" s="453"/>
      <c r="LKG4" s="453"/>
      <c r="LKH4" s="453"/>
      <c r="LKI4" s="453"/>
      <c r="LKJ4" s="453"/>
      <c r="LKK4" s="453"/>
      <c r="LKL4" s="453"/>
      <c r="LKM4" s="453"/>
      <c r="LKN4" s="453"/>
      <c r="LKO4" s="453"/>
      <c r="LKP4" s="453"/>
      <c r="LKQ4" s="453"/>
      <c r="LKR4" s="453"/>
      <c r="LKS4" s="453"/>
      <c r="LKT4" s="453"/>
      <c r="LKU4" s="453"/>
      <c r="LKV4" s="453"/>
      <c r="LKW4" s="453"/>
      <c r="LKX4" s="453"/>
      <c r="LKY4" s="453"/>
      <c r="LKZ4" s="453"/>
      <c r="LLA4" s="453"/>
      <c r="LLB4" s="453"/>
      <c r="LLC4" s="453"/>
      <c r="LLD4" s="453"/>
      <c r="LLE4" s="453"/>
      <c r="LLF4" s="453"/>
      <c r="LLG4" s="453"/>
      <c r="LLH4" s="453"/>
      <c r="LLI4" s="453"/>
      <c r="LLJ4" s="453"/>
      <c r="LLK4" s="453"/>
      <c r="LLL4" s="453"/>
      <c r="LLM4" s="453"/>
      <c r="LLN4" s="453"/>
      <c r="LLO4" s="453"/>
      <c r="LLP4" s="453"/>
      <c r="LLQ4" s="453"/>
      <c r="LLR4" s="453"/>
      <c r="LLS4" s="453"/>
      <c r="LLT4" s="453"/>
      <c r="LLU4" s="453"/>
      <c r="LLV4" s="453"/>
      <c r="LLW4" s="453"/>
      <c r="LLX4" s="453"/>
      <c r="LLY4" s="453"/>
      <c r="LLZ4" s="453"/>
      <c r="LMA4" s="453"/>
      <c r="LMB4" s="453"/>
      <c r="LMC4" s="453"/>
      <c r="LMD4" s="453"/>
      <c r="LME4" s="453"/>
      <c r="LMF4" s="453"/>
      <c r="LMG4" s="453"/>
      <c r="LMH4" s="453"/>
      <c r="LMI4" s="453"/>
      <c r="LMJ4" s="453"/>
      <c r="LMK4" s="453"/>
      <c r="LML4" s="453"/>
      <c r="LMM4" s="453"/>
      <c r="LMN4" s="453"/>
      <c r="LMO4" s="453"/>
      <c r="LMP4" s="453"/>
      <c r="LMQ4" s="453"/>
      <c r="LMR4" s="453"/>
      <c r="LMS4" s="453"/>
      <c r="LMT4" s="453"/>
      <c r="LMU4" s="453"/>
      <c r="LMV4" s="453"/>
      <c r="LMW4" s="453"/>
      <c r="LMX4" s="453"/>
      <c r="LMY4" s="453"/>
      <c r="LMZ4" s="453"/>
      <c r="LNA4" s="453"/>
      <c r="LNB4" s="453"/>
      <c r="LNC4" s="453"/>
      <c r="LND4" s="453"/>
      <c r="LNE4" s="453"/>
      <c r="LNF4" s="453"/>
      <c r="LNG4" s="453"/>
      <c r="LNH4" s="453"/>
      <c r="LNI4" s="453"/>
      <c r="LNJ4" s="453"/>
      <c r="LNK4" s="453"/>
      <c r="LNL4" s="453"/>
      <c r="LNM4" s="453"/>
      <c r="LNN4" s="453"/>
      <c r="LNO4" s="453"/>
      <c r="LNP4" s="453"/>
      <c r="LNQ4" s="453"/>
      <c r="LNR4" s="453"/>
      <c r="LNS4" s="453"/>
      <c r="LNT4" s="453"/>
      <c r="LNU4" s="453"/>
      <c r="LNV4" s="453"/>
      <c r="LNW4" s="453"/>
      <c r="LNX4" s="453"/>
      <c r="LNY4" s="453"/>
      <c r="LNZ4" s="453"/>
      <c r="LOA4" s="453"/>
      <c r="LOB4" s="453"/>
      <c r="LOC4" s="453"/>
      <c r="LOD4" s="453"/>
      <c r="LOE4" s="453"/>
      <c r="LOF4" s="453"/>
      <c r="LOG4" s="453"/>
      <c r="LOH4" s="453"/>
      <c r="LOI4" s="453"/>
      <c r="LOJ4" s="453"/>
      <c r="LOK4" s="453"/>
      <c r="LOL4" s="453"/>
      <c r="LOM4" s="453"/>
      <c r="LON4" s="453"/>
      <c r="LOO4" s="453"/>
      <c r="LOP4" s="453"/>
      <c r="LOQ4" s="453"/>
      <c r="LOR4" s="453"/>
      <c r="LOS4" s="453"/>
      <c r="LOT4" s="453"/>
      <c r="LOU4" s="453"/>
      <c r="LOV4" s="453"/>
      <c r="LOW4" s="453"/>
      <c r="LOX4" s="453"/>
      <c r="LOY4" s="453"/>
      <c r="LOZ4" s="453"/>
      <c r="LPA4" s="453"/>
      <c r="LPB4" s="453"/>
      <c r="LPC4" s="453"/>
      <c r="LPD4" s="453"/>
      <c r="LPE4" s="453"/>
      <c r="LPF4" s="453"/>
      <c r="LPG4" s="453"/>
      <c r="LPH4" s="453"/>
      <c r="LPI4" s="453"/>
      <c r="LPJ4" s="453"/>
      <c r="LPK4" s="453"/>
      <c r="LPL4" s="453"/>
      <c r="LPM4" s="453"/>
      <c r="LPN4" s="453"/>
      <c r="LPO4" s="453"/>
      <c r="LPP4" s="453"/>
      <c r="LPQ4" s="453"/>
      <c r="LPR4" s="453"/>
      <c r="LPS4" s="453"/>
      <c r="LPT4" s="453"/>
      <c r="LPU4" s="453"/>
      <c r="LPV4" s="453"/>
      <c r="LPW4" s="453"/>
      <c r="LPX4" s="453"/>
      <c r="LPY4" s="453"/>
      <c r="LPZ4" s="453"/>
      <c r="LQA4" s="453"/>
      <c r="LQB4" s="453"/>
      <c r="LQC4" s="453"/>
      <c r="LQD4" s="453"/>
      <c r="LQE4" s="453"/>
      <c r="LQF4" s="453"/>
      <c r="LQG4" s="453"/>
      <c r="LQH4" s="453"/>
      <c r="LQI4" s="453"/>
      <c r="LQJ4" s="453"/>
      <c r="LQK4" s="453"/>
      <c r="LQL4" s="453"/>
      <c r="LQM4" s="453"/>
      <c r="LQN4" s="453"/>
      <c r="LQO4" s="453"/>
      <c r="LQP4" s="453"/>
      <c r="LQQ4" s="453"/>
      <c r="LQR4" s="453"/>
      <c r="LQS4" s="453"/>
      <c r="LQT4" s="453"/>
      <c r="LQU4" s="453"/>
      <c r="LQV4" s="453"/>
      <c r="LQW4" s="453"/>
      <c r="LQX4" s="453"/>
      <c r="LQY4" s="453"/>
      <c r="LQZ4" s="453"/>
      <c r="LRA4" s="453"/>
      <c r="LRB4" s="453"/>
      <c r="LRC4" s="453"/>
      <c r="LRD4" s="453"/>
      <c r="LRE4" s="453"/>
      <c r="LRF4" s="453"/>
      <c r="LRG4" s="453"/>
      <c r="LRH4" s="453"/>
      <c r="LRI4" s="453"/>
      <c r="LRJ4" s="453"/>
      <c r="LRK4" s="453"/>
      <c r="LRL4" s="453"/>
      <c r="LRM4" s="453"/>
      <c r="LRN4" s="453"/>
      <c r="LRO4" s="453"/>
      <c r="LRP4" s="453"/>
      <c r="LRQ4" s="453"/>
      <c r="LRR4" s="453"/>
      <c r="LRS4" s="453"/>
      <c r="LRT4" s="453"/>
      <c r="LRU4" s="453"/>
      <c r="LRV4" s="453"/>
      <c r="LRW4" s="453"/>
      <c r="LRX4" s="453"/>
      <c r="LRY4" s="453"/>
      <c r="LRZ4" s="453"/>
      <c r="LSA4" s="453"/>
      <c r="LSB4" s="453"/>
      <c r="LSC4" s="453"/>
      <c r="LSD4" s="453"/>
      <c r="LSE4" s="453"/>
      <c r="LSF4" s="453"/>
      <c r="LSG4" s="453"/>
      <c r="LSH4" s="453"/>
      <c r="LSI4" s="453"/>
      <c r="LSJ4" s="453"/>
      <c r="LSK4" s="453"/>
      <c r="LSL4" s="453"/>
      <c r="LSM4" s="453"/>
      <c r="LSN4" s="453"/>
      <c r="LSO4" s="453"/>
      <c r="LSP4" s="453"/>
      <c r="LSQ4" s="453"/>
      <c r="LSR4" s="453"/>
      <c r="LSS4" s="453"/>
      <c r="LST4" s="453"/>
      <c r="LSU4" s="453"/>
      <c r="LSV4" s="453"/>
      <c r="LSW4" s="453"/>
      <c r="LSX4" s="453"/>
      <c r="LSY4" s="453"/>
      <c r="LSZ4" s="453"/>
      <c r="LTA4" s="453"/>
      <c r="LTB4" s="453"/>
      <c r="LTC4" s="453"/>
      <c r="LTD4" s="453"/>
      <c r="LTE4" s="453"/>
      <c r="LTF4" s="453"/>
      <c r="LTG4" s="453"/>
      <c r="LTH4" s="453"/>
      <c r="LTI4" s="453"/>
      <c r="LTJ4" s="453"/>
      <c r="LTK4" s="453"/>
      <c r="LTL4" s="453"/>
      <c r="LTM4" s="453"/>
      <c r="LTN4" s="453"/>
      <c r="LTO4" s="453"/>
      <c r="LTP4" s="453"/>
      <c r="LTQ4" s="453"/>
      <c r="LTR4" s="453"/>
      <c r="LTS4" s="453"/>
      <c r="LTT4" s="453"/>
      <c r="LTU4" s="453"/>
      <c r="LTV4" s="453"/>
      <c r="LTW4" s="453"/>
      <c r="LTX4" s="453"/>
      <c r="LTY4" s="453"/>
      <c r="LTZ4" s="453"/>
      <c r="LUA4" s="453"/>
      <c r="LUB4" s="453"/>
      <c r="LUC4" s="453"/>
      <c r="LUD4" s="453"/>
      <c r="LUE4" s="453"/>
      <c r="LUF4" s="453"/>
      <c r="LUG4" s="453"/>
      <c r="LUH4" s="453"/>
      <c r="LUI4" s="453"/>
      <c r="LUJ4" s="453"/>
      <c r="LUK4" s="453"/>
      <c r="LUL4" s="453"/>
      <c r="LUM4" s="453"/>
      <c r="LUN4" s="453"/>
      <c r="LUO4" s="453"/>
      <c r="LUP4" s="453"/>
      <c r="LUQ4" s="453"/>
      <c r="LUR4" s="453"/>
      <c r="LUS4" s="453"/>
      <c r="LUT4" s="453"/>
      <c r="LUU4" s="453"/>
      <c r="LUV4" s="453"/>
      <c r="LUW4" s="453"/>
      <c r="LUX4" s="453"/>
      <c r="LUY4" s="453"/>
      <c r="LUZ4" s="453"/>
      <c r="LVA4" s="453"/>
      <c r="LVB4" s="453"/>
      <c r="LVC4" s="453"/>
      <c r="LVD4" s="453"/>
      <c r="LVE4" s="453"/>
      <c r="LVF4" s="453"/>
      <c r="LVG4" s="453"/>
      <c r="LVH4" s="453"/>
      <c r="LVI4" s="453"/>
      <c r="LVJ4" s="453"/>
      <c r="LVK4" s="453"/>
      <c r="LVL4" s="453"/>
      <c r="LVM4" s="453"/>
      <c r="LVN4" s="453"/>
      <c r="LVO4" s="453"/>
      <c r="LVP4" s="453"/>
      <c r="LVQ4" s="453"/>
      <c r="LVR4" s="453"/>
      <c r="LVS4" s="453"/>
      <c r="LVT4" s="453"/>
      <c r="LVU4" s="453"/>
      <c r="LVV4" s="453"/>
      <c r="LVW4" s="453"/>
      <c r="LVX4" s="453"/>
      <c r="LVY4" s="453"/>
      <c r="LVZ4" s="453"/>
      <c r="LWA4" s="453"/>
      <c r="LWB4" s="453"/>
      <c r="LWC4" s="453"/>
      <c r="LWD4" s="453"/>
      <c r="LWE4" s="453"/>
      <c r="LWF4" s="453"/>
      <c r="LWG4" s="453"/>
      <c r="LWH4" s="453"/>
      <c r="LWI4" s="453"/>
      <c r="LWJ4" s="453"/>
      <c r="LWK4" s="453"/>
      <c r="LWL4" s="453"/>
      <c r="LWM4" s="453"/>
      <c r="LWN4" s="453"/>
      <c r="LWO4" s="453"/>
      <c r="LWP4" s="453"/>
      <c r="LWQ4" s="453"/>
      <c r="LWR4" s="453"/>
      <c r="LWS4" s="453"/>
      <c r="LWT4" s="453"/>
      <c r="LWU4" s="453"/>
      <c r="LWV4" s="453"/>
      <c r="LWW4" s="453"/>
      <c r="LWX4" s="453"/>
      <c r="LWY4" s="453"/>
      <c r="LWZ4" s="453"/>
      <c r="LXA4" s="453"/>
      <c r="LXB4" s="453"/>
      <c r="LXC4" s="453"/>
      <c r="LXD4" s="453"/>
      <c r="LXE4" s="453"/>
      <c r="LXF4" s="453"/>
      <c r="LXG4" s="453"/>
      <c r="LXH4" s="453"/>
      <c r="LXI4" s="453"/>
      <c r="LXJ4" s="453"/>
      <c r="LXK4" s="453"/>
      <c r="LXL4" s="453"/>
      <c r="LXM4" s="453"/>
      <c r="LXN4" s="453"/>
      <c r="LXO4" s="453"/>
      <c r="LXP4" s="453"/>
      <c r="LXQ4" s="453"/>
      <c r="LXR4" s="453"/>
      <c r="LXS4" s="453"/>
      <c r="LXT4" s="453"/>
      <c r="LXU4" s="453"/>
      <c r="LXV4" s="453"/>
      <c r="LXW4" s="453"/>
      <c r="LXX4" s="453"/>
      <c r="LXY4" s="453"/>
      <c r="LXZ4" s="453"/>
      <c r="LYA4" s="453"/>
      <c r="LYB4" s="453"/>
      <c r="LYC4" s="453"/>
      <c r="LYD4" s="453"/>
      <c r="LYE4" s="453"/>
      <c r="LYF4" s="453"/>
      <c r="LYG4" s="453"/>
      <c r="LYH4" s="453"/>
      <c r="LYI4" s="453"/>
      <c r="LYJ4" s="453"/>
      <c r="LYK4" s="453"/>
      <c r="LYL4" s="453"/>
      <c r="LYM4" s="453"/>
      <c r="LYN4" s="453"/>
      <c r="LYO4" s="453"/>
      <c r="LYP4" s="453"/>
      <c r="LYQ4" s="453"/>
      <c r="LYR4" s="453"/>
      <c r="LYS4" s="453"/>
      <c r="LYT4" s="453"/>
      <c r="LYU4" s="453"/>
      <c r="LYV4" s="453"/>
      <c r="LYW4" s="453"/>
      <c r="LYX4" s="453"/>
      <c r="LYY4" s="453"/>
      <c r="LYZ4" s="453"/>
      <c r="LZA4" s="453"/>
      <c r="LZB4" s="453"/>
      <c r="LZC4" s="453"/>
      <c r="LZD4" s="453"/>
      <c r="LZE4" s="453"/>
      <c r="LZF4" s="453"/>
      <c r="LZG4" s="453"/>
      <c r="LZH4" s="453"/>
      <c r="LZI4" s="453"/>
      <c r="LZJ4" s="453"/>
      <c r="LZK4" s="453"/>
      <c r="LZL4" s="453"/>
      <c r="LZM4" s="453"/>
      <c r="LZN4" s="453"/>
      <c r="LZO4" s="453"/>
      <c r="LZP4" s="453"/>
      <c r="LZQ4" s="453"/>
      <c r="LZR4" s="453"/>
      <c r="LZS4" s="453"/>
      <c r="LZT4" s="453"/>
      <c r="LZU4" s="453"/>
      <c r="LZV4" s="453"/>
      <c r="LZW4" s="453"/>
      <c r="LZX4" s="453"/>
      <c r="LZY4" s="453"/>
      <c r="LZZ4" s="453"/>
      <c r="MAA4" s="453"/>
      <c r="MAB4" s="453"/>
      <c r="MAC4" s="453"/>
      <c r="MAD4" s="453"/>
      <c r="MAE4" s="453"/>
      <c r="MAF4" s="453"/>
      <c r="MAG4" s="453"/>
      <c r="MAH4" s="453"/>
      <c r="MAI4" s="453"/>
      <c r="MAJ4" s="453"/>
      <c r="MAK4" s="453"/>
      <c r="MAL4" s="453"/>
      <c r="MAM4" s="453"/>
      <c r="MAN4" s="453"/>
      <c r="MAO4" s="453"/>
      <c r="MAP4" s="453"/>
      <c r="MAQ4" s="453"/>
      <c r="MAR4" s="453"/>
      <c r="MAS4" s="453"/>
      <c r="MAT4" s="453"/>
      <c r="MAU4" s="453"/>
      <c r="MAV4" s="453"/>
      <c r="MAW4" s="453"/>
      <c r="MAX4" s="453"/>
      <c r="MAY4" s="453"/>
      <c r="MAZ4" s="453"/>
      <c r="MBA4" s="453"/>
      <c r="MBB4" s="453"/>
      <c r="MBC4" s="453"/>
      <c r="MBD4" s="453"/>
      <c r="MBE4" s="453"/>
      <c r="MBF4" s="453"/>
      <c r="MBG4" s="453"/>
      <c r="MBH4" s="453"/>
      <c r="MBI4" s="453"/>
      <c r="MBJ4" s="453"/>
      <c r="MBK4" s="453"/>
      <c r="MBL4" s="453"/>
      <c r="MBM4" s="453"/>
      <c r="MBN4" s="453"/>
      <c r="MBO4" s="453"/>
      <c r="MBP4" s="453"/>
      <c r="MBQ4" s="453"/>
      <c r="MBR4" s="453"/>
      <c r="MBS4" s="453"/>
      <c r="MBT4" s="453"/>
      <c r="MBU4" s="453"/>
      <c r="MBV4" s="453"/>
      <c r="MBW4" s="453"/>
      <c r="MBX4" s="453"/>
      <c r="MBY4" s="453"/>
      <c r="MBZ4" s="453"/>
      <c r="MCA4" s="453"/>
      <c r="MCB4" s="453"/>
      <c r="MCC4" s="453"/>
      <c r="MCD4" s="453"/>
      <c r="MCE4" s="453"/>
      <c r="MCF4" s="453"/>
      <c r="MCG4" s="453"/>
      <c r="MCH4" s="453"/>
      <c r="MCI4" s="453"/>
      <c r="MCJ4" s="453"/>
      <c r="MCK4" s="453"/>
      <c r="MCL4" s="453"/>
      <c r="MCM4" s="453"/>
      <c r="MCN4" s="453"/>
      <c r="MCO4" s="453"/>
      <c r="MCP4" s="453"/>
      <c r="MCQ4" s="453"/>
      <c r="MCR4" s="453"/>
      <c r="MCS4" s="453"/>
      <c r="MCT4" s="453"/>
      <c r="MCU4" s="453"/>
      <c r="MCV4" s="453"/>
      <c r="MCW4" s="453"/>
      <c r="MCX4" s="453"/>
      <c r="MCY4" s="453"/>
      <c r="MCZ4" s="453"/>
      <c r="MDA4" s="453"/>
      <c r="MDB4" s="453"/>
      <c r="MDC4" s="453"/>
      <c r="MDD4" s="453"/>
      <c r="MDE4" s="453"/>
      <c r="MDF4" s="453"/>
      <c r="MDG4" s="453"/>
      <c r="MDH4" s="453"/>
      <c r="MDI4" s="453"/>
      <c r="MDJ4" s="453"/>
      <c r="MDK4" s="453"/>
      <c r="MDL4" s="453"/>
      <c r="MDM4" s="453"/>
      <c r="MDN4" s="453"/>
      <c r="MDO4" s="453"/>
      <c r="MDP4" s="453"/>
      <c r="MDQ4" s="453"/>
      <c r="MDR4" s="453"/>
      <c r="MDS4" s="453"/>
      <c r="MDT4" s="453"/>
      <c r="MDU4" s="453"/>
      <c r="MDV4" s="453"/>
      <c r="MDW4" s="453"/>
      <c r="MDX4" s="453"/>
      <c r="MDY4" s="453"/>
      <c r="MDZ4" s="453"/>
      <c r="MEA4" s="453"/>
      <c r="MEB4" s="453"/>
      <c r="MEC4" s="453"/>
      <c r="MED4" s="453"/>
      <c r="MEE4" s="453"/>
      <c r="MEF4" s="453"/>
      <c r="MEG4" s="453"/>
      <c r="MEH4" s="453"/>
      <c r="MEI4" s="453"/>
      <c r="MEJ4" s="453"/>
      <c r="MEK4" s="453"/>
      <c r="MEL4" s="453"/>
      <c r="MEM4" s="453"/>
      <c r="MEN4" s="453"/>
      <c r="MEO4" s="453"/>
      <c r="MEP4" s="453"/>
      <c r="MEQ4" s="453"/>
      <c r="MER4" s="453"/>
      <c r="MES4" s="453"/>
      <c r="MET4" s="453"/>
      <c r="MEU4" s="453"/>
      <c r="MEV4" s="453"/>
      <c r="MEW4" s="453"/>
      <c r="MEX4" s="453"/>
      <c r="MEY4" s="453"/>
      <c r="MEZ4" s="453"/>
      <c r="MFA4" s="453"/>
      <c r="MFB4" s="453"/>
      <c r="MFC4" s="453"/>
      <c r="MFD4" s="453"/>
      <c r="MFE4" s="453"/>
      <c r="MFF4" s="453"/>
      <c r="MFG4" s="453"/>
      <c r="MFH4" s="453"/>
      <c r="MFI4" s="453"/>
      <c r="MFJ4" s="453"/>
      <c r="MFK4" s="453"/>
      <c r="MFL4" s="453"/>
      <c r="MFM4" s="453"/>
      <c r="MFN4" s="453"/>
      <c r="MFO4" s="453"/>
      <c r="MFP4" s="453"/>
      <c r="MFQ4" s="453"/>
      <c r="MFR4" s="453"/>
      <c r="MFS4" s="453"/>
      <c r="MFT4" s="453"/>
      <c r="MFU4" s="453"/>
      <c r="MFV4" s="453"/>
      <c r="MFW4" s="453"/>
      <c r="MFX4" s="453"/>
      <c r="MFY4" s="453"/>
      <c r="MFZ4" s="453"/>
      <c r="MGA4" s="453"/>
      <c r="MGB4" s="453"/>
      <c r="MGC4" s="453"/>
      <c r="MGD4" s="453"/>
      <c r="MGE4" s="453"/>
      <c r="MGF4" s="453"/>
      <c r="MGG4" s="453"/>
      <c r="MGH4" s="453"/>
      <c r="MGI4" s="453"/>
      <c r="MGJ4" s="453"/>
      <c r="MGK4" s="453"/>
      <c r="MGL4" s="453"/>
      <c r="MGM4" s="453"/>
      <c r="MGN4" s="453"/>
      <c r="MGO4" s="453"/>
      <c r="MGP4" s="453"/>
      <c r="MGQ4" s="453"/>
      <c r="MGR4" s="453"/>
      <c r="MGS4" s="453"/>
      <c r="MGT4" s="453"/>
      <c r="MGU4" s="453"/>
      <c r="MGV4" s="453"/>
      <c r="MGW4" s="453"/>
      <c r="MGX4" s="453"/>
      <c r="MGY4" s="453"/>
      <c r="MGZ4" s="453"/>
      <c r="MHA4" s="453"/>
      <c r="MHB4" s="453"/>
      <c r="MHC4" s="453"/>
      <c r="MHD4" s="453"/>
      <c r="MHE4" s="453"/>
      <c r="MHF4" s="453"/>
      <c r="MHG4" s="453"/>
      <c r="MHH4" s="453"/>
      <c r="MHI4" s="453"/>
      <c r="MHJ4" s="453"/>
      <c r="MHK4" s="453"/>
      <c r="MHL4" s="453"/>
      <c r="MHM4" s="453"/>
      <c r="MHN4" s="453"/>
      <c r="MHO4" s="453"/>
      <c r="MHP4" s="453"/>
      <c r="MHQ4" s="453"/>
      <c r="MHR4" s="453"/>
      <c r="MHS4" s="453"/>
      <c r="MHT4" s="453"/>
      <c r="MHU4" s="453"/>
      <c r="MHV4" s="453"/>
      <c r="MHW4" s="453"/>
      <c r="MHX4" s="453"/>
      <c r="MHY4" s="453"/>
      <c r="MHZ4" s="453"/>
      <c r="MIA4" s="453"/>
      <c r="MIB4" s="453"/>
      <c r="MIC4" s="453"/>
      <c r="MID4" s="453"/>
      <c r="MIE4" s="453"/>
      <c r="MIF4" s="453"/>
      <c r="MIG4" s="453"/>
      <c r="MIH4" s="453"/>
      <c r="MII4" s="453"/>
      <c r="MIJ4" s="453"/>
      <c r="MIK4" s="453"/>
      <c r="MIL4" s="453"/>
      <c r="MIM4" s="453"/>
      <c r="MIN4" s="453"/>
      <c r="MIO4" s="453"/>
      <c r="MIP4" s="453"/>
      <c r="MIQ4" s="453"/>
      <c r="MIR4" s="453"/>
      <c r="MIS4" s="453"/>
      <c r="MIT4" s="453"/>
      <c r="MIU4" s="453"/>
      <c r="MIV4" s="453"/>
      <c r="MIW4" s="453"/>
      <c r="MIX4" s="453"/>
      <c r="MIY4" s="453"/>
      <c r="MIZ4" s="453"/>
      <c r="MJA4" s="453"/>
      <c r="MJB4" s="453"/>
      <c r="MJC4" s="453"/>
      <c r="MJD4" s="453"/>
      <c r="MJE4" s="453"/>
      <c r="MJF4" s="453"/>
      <c r="MJG4" s="453"/>
      <c r="MJH4" s="453"/>
      <c r="MJI4" s="453"/>
      <c r="MJJ4" s="453"/>
      <c r="MJK4" s="453"/>
      <c r="MJL4" s="453"/>
      <c r="MJM4" s="453"/>
      <c r="MJN4" s="453"/>
      <c r="MJO4" s="453"/>
      <c r="MJP4" s="453"/>
      <c r="MJQ4" s="453"/>
      <c r="MJR4" s="453"/>
      <c r="MJS4" s="453"/>
      <c r="MJT4" s="453"/>
      <c r="MJU4" s="453"/>
      <c r="MJV4" s="453"/>
      <c r="MJW4" s="453"/>
      <c r="MJX4" s="453"/>
      <c r="MJY4" s="453"/>
      <c r="MJZ4" s="453"/>
      <c r="MKA4" s="453"/>
      <c r="MKB4" s="453"/>
      <c r="MKC4" s="453"/>
      <c r="MKD4" s="453"/>
      <c r="MKE4" s="453"/>
      <c r="MKF4" s="453"/>
      <c r="MKG4" s="453"/>
      <c r="MKH4" s="453"/>
      <c r="MKI4" s="453"/>
      <c r="MKJ4" s="453"/>
      <c r="MKK4" s="453"/>
      <c r="MKL4" s="453"/>
      <c r="MKM4" s="453"/>
      <c r="MKN4" s="453"/>
      <c r="MKO4" s="453"/>
      <c r="MKP4" s="453"/>
      <c r="MKQ4" s="453"/>
      <c r="MKR4" s="453"/>
      <c r="MKS4" s="453"/>
      <c r="MKT4" s="453"/>
      <c r="MKU4" s="453"/>
      <c r="MKV4" s="453"/>
      <c r="MKW4" s="453"/>
      <c r="MKX4" s="453"/>
      <c r="MKY4" s="453"/>
      <c r="MKZ4" s="453"/>
      <c r="MLA4" s="453"/>
      <c r="MLB4" s="453"/>
      <c r="MLC4" s="453"/>
      <c r="MLD4" s="453"/>
      <c r="MLE4" s="453"/>
      <c r="MLF4" s="453"/>
      <c r="MLG4" s="453"/>
      <c r="MLH4" s="453"/>
      <c r="MLI4" s="453"/>
      <c r="MLJ4" s="453"/>
      <c r="MLK4" s="453"/>
      <c r="MLL4" s="453"/>
      <c r="MLM4" s="453"/>
      <c r="MLN4" s="453"/>
      <c r="MLO4" s="453"/>
      <c r="MLP4" s="453"/>
      <c r="MLQ4" s="453"/>
      <c r="MLR4" s="453"/>
      <c r="MLS4" s="453"/>
      <c r="MLT4" s="453"/>
      <c r="MLU4" s="453"/>
      <c r="MLV4" s="453"/>
      <c r="MLW4" s="453"/>
      <c r="MLX4" s="453"/>
      <c r="MLY4" s="453"/>
      <c r="MLZ4" s="453"/>
      <c r="MMA4" s="453"/>
      <c r="MMB4" s="453"/>
      <c r="MMC4" s="453"/>
      <c r="MMD4" s="453"/>
      <c r="MME4" s="453"/>
      <c r="MMF4" s="453"/>
      <c r="MMG4" s="453"/>
      <c r="MMH4" s="453"/>
      <c r="MMI4" s="453"/>
      <c r="MMJ4" s="453"/>
      <c r="MMK4" s="453"/>
      <c r="MML4" s="453"/>
      <c r="MMM4" s="453"/>
      <c r="MMN4" s="453"/>
      <c r="MMO4" s="453"/>
      <c r="MMP4" s="453"/>
      <c r="MMQ4" s="453"/>
      <c r="MMR4" s="453"/>
      <c r="MMS4" s="453"/>
      <c r="MMT4" s="453"/>
      <c r="MMU4" s="453"/>
      <c r="MMV4" s="453"/>
      <c r="MMW4" s="453"/>
      <c r="MMX4" s="453"/>
      <c r="MMY4" s="453"/>
      <c r="MMZ4" s="453"/>
      <c r="MNA4" s="453"/>
      <c r="MNB4" s="453"/>
      <c r="MNC4" s="453"/>
      <c r="MND4" s="453"/>
      <c r="MNE4" s="453"/>
      <c r="MNF4" s="453"/>
      <c r="MNG4" s="453"/>
      <c r="MNH4" s="453"/>
      <c r="MNI4" s="453"/>
      <c r="MNJ4" s="453"/>
      <c r="MNK4" s="453"/>
      <c r="MNL4" s="453"/>
      <c r="MNM4" s="453"/>
      <c r="MNN4" s="453"/>
      <c r="MNO4" s="453"/>
      <c r="MNP4" s="453"/>
      <c r="MNQ4" s="453"/>
      <c r="MNR4" s="453"/>
      <c r="MNS4" s="453"/>
      <c r="MNT4" s="453"/>
      <c r="MNU4" s="453"/>
      <c r="MNV4" s="453"/>
      <c r="MNW4" s="453"/>
      <c r="MNX4" s="453"/>
      <c r="MNY4" s="453"/>
      <c r="MNZ4" s="453"/>
      <c r="MOA4" s="453"/>
      <c r="MOB4" s="453"/>
      <c r="MOC4" s="453"/>
      <c r="MOD4" s="453"/>
      <c r="MOE4" s="453"/>
      <c r="MOF4" s="453"/>
      <c r="MOG4" s="453"/>
      <c r="MOH4" s="453"/>
      <c r="MOI4" s="453"/>
      <c r="MOJ4" s="453"/>
      <c r="MOK4" s="453"/>
      <c r="MOL4" s="453"/>
      <c r="MOM4" s="453"/>
      <c r="MON4" s="453"/>
      <c r="MOO4" s="453"/>
      <c r="MOP4" s="453"/>
      <c r="MOQ4" s="453"/>
      <c r="MOR4" s="453"/>
      <c r="MOS4" s="453"/>
      <c r="MOT4" s="453"/>
      <c r="MOU4" s="453"/>
      <c r="MOV4" s="453"/>
      <c r="MOW4" s="453"/>
      <c r="MOX4" s="453"/>
      <c r="MOY4" s="453"/>
      <c r="MOZ4" s="453"/>
      <c r="MPA4" s="453"/>
      <c r="MPB4" s="453"/>
      <c r="MPC4" s="453"/>
      <c r="MPD4" s="453"/>
      <c r="MPE4" s="453"/>
      <c r="MPF4" s="453"/>
      <c r="MPG4" s="453"/>
      <c r="MPH4" s="453"/>
      <c r="MPI4" s="453"/>
      <c r="MPJ4" s="453"/>
      <c r="MPK4" s="453"/>
      <c r="MPL4" s="453"/>
      <c r="MPM4" s="453"/>
      <c r="MPN4" s="453"/>
      <c r="MPO4" s="453"/>
      <c r="MPP4" s="453"/>
      <c r="MPQ4" s="453"/>
      <c r="MPR4" s="453"/>
      <c r="MPS4" s="453"/>
      <c r="MPT4" s="453"/>
      <c r="MPU4" s="453"/>
      <c r="MPV4" s="453"/>
      <c r="MPW4" s="453"/>
      <c r="MPX4" s="453"/>
      <c r="MPY4" s="453"/>
      <c r="MPZ4" s="453"/>
      <c r="MQA4" s="453"/>
      <c r="MQB4" s="453"/>
      <c r="MQC4" s="453"/>
      <c r="MQD4" s="453"/>
      <c r="MQE4" s="453"/>
      <c r="MQF4" s="453"/>
      <c r="MQG4" s="453"/>
      <c r="MQH4" s="453"/>
      <c r="MQI4" s="453"/>
      <c r="MQJ4" s="453"/>
      <c r="MQK4" s="453"/>
      <c r="MQL4" s="453"/>
      <c r="MQM4" s="453"/>
      <c r="MQN4" s="453"/>
      <c r="MQO4" s="453"/>
      <c r="MQP4" s="453"/>
      <c r="MQQ4" s="453"/>
      <c r="MQR4" s="453"/>
      <c r="MQS4" s="453"/>
      <c r="MQT4" s="453"/>
      <c r="MQU4" s="453"/>
      <c r="MQV4" s="453"/>
      <c r="MQW4" s="453"/>
      <c r="MQX4" s="453"/>
      <c r="MQY4" s="453"/>
      <c r="MQZ4" s="453"/>
      <c r="MRA4" s="453"/>
      <c r="MRB4" s="453"/>
      <c r="MRC4" s="453"/>
      <c r="MRD4" s="453"/>
      <c r="MRE4" s="453"/>
      <c r="MRF4" s="453"/>
      <c r="MRG4" s="453"/>
      <c r="MRH4" s="453"/>
      <c r="MRI4" s="453"/>
      <c r="MRJ4" s="453"/>
      <c r="MRK4" s="453"/>
      <c r="MRL4" s="453"/>
      <c r="MRM4" s="453"/>
      <c r="MRN4" s="453"/>
      <c r="MRO4" s="453"/>
      <c r="MRP4" s="453"/>
      <c r="MRQ4" s="453"/>
      <c r="MRR4" s="453"/>
      <c r="MRS4" s="453"/>
      <c r="MRT4" s="453"/>
      <c r="MRU4" s="453"/>
      <c r="MRV4" s="453"/>
      <c r="MRW4" s="453"/>
      <c r="MRX4" s="453"/>
      <c r="MRY4" s="453"/>
      <c r="MRZ4" s="453"/>
      <c r="MSA4" s="453"/>
      <c r="MSB4" s="453"/>
      <c r="MSC4" s="453"/>
      <c r="MSD4" s="453"/>
      <c r="MSE4" s="453"/>
      <c r="MSF4" s="453"/>
      <c r="MSG4" s="453"/>
      <c r="MSH4" s="453"/>
      <c r="MSI4" s="453"/>
      <c r="MSJ4" s="453"/>
      <c r="MSK4" s="453"/>
      <c r="MSL4" s="453"/>
      <c r="MSM4" s="453"/>
      <c r="MSN4" s="453"/>
      <c r="MSO4" s="453"/>
      <c r="MSP4" s="453"/>
      <c r="MSQ4" s="453"/>
      <c r="MSR4" s="453"/>
      <c r="MSS4" s="453"/>
      <c r="MST4" s="453"/>
      <c r="MSU4" s="453"/>
      <c r="MSV4" s="453"/>
      <c r="MSW4" s="453"/>
      <c r="MSX4" s="453"/>
      <c r="MSY4" s="453"/>
      <c r="MSZ4" s="453"/>
      <c r="MTA4" s="453"/>
      <c r="MTB4" s="453"/>
      <c r="MTC4" s="453"/>
      <c r="MTD4" s="453"/>
      <c r="MTE4" s="453"/>
      <c r="MTF4" s="453"/>
      <c r="MTG4" s="453"/>
      <c r="MTH4" s="453"/>
      <c r="MTI4" s="453"/>
      <c r="MTJ4" s="453"/>
      <c r="MTK4" s="453"/>
      <c r="MTL4" s="453"/>
      <c r="MTM4" s="453"/>
      <c r="MTN4" s="453"/>
      <c r="MTO4" s="453"/>
      <c r="MTP4" s="453"/>
      <c r="MTQ4" s="453"/>
      <c r="MTR4" s="453"/>
      <c r="MTS4" s="453"/>
      <c r="MTT4" s="453"/>
      <c r="MTU4" s="453"/>
      <c r="MTV4" s="453"/>
      <c r="MTW4" s="453"/>
      <c r="MTX4" s="453"/>
      <c r="MTY4" s="453"/>
      <c r="MTZ4" s="453"/>
      <c r="MUA4" s="453"/>
      <c r="MUB4" s="453"/>
      <c r="MUC4" s="453"/>
      <c r="MUD4" s="453"/>
      <c r="MUE4" s="453"/>
      <c r="MUF4" s="453"/>
      <c r="MUG4" s="453"/>
      <c r="MUH4" s="453"/>
      <c r="MUI4" s="453"/>
      <c r="MUJ4" s="453"/>
      <c r="MUK4" s="453"/>
      <c r="MUL4" s="453"/>
      <c r="MUM4" s="453"/>
      <c r="MUN4" s="453"/>
      <c r="MUO4" s="453"/>
      <c r="MUP4" s="453"/>
      <c r="MUQ4" s="453"/>
      <c r="MUR4" s="453"/>
      <c r="MUS4" s="453"/>
      <c r="MUT4" s="453"/>
      <c r="MUU4" s="453"/>
      <c r="MUV4" s="453"/>
      <c r="MUW4" s="453"/>
      <c r="MUX4" s="453"/>
      <c r="MUY4" s="453"/>
      <c r="MUZ4" s="453"/>
      <c r="MVA4" s="453"/>
      <c r="MVB4" s="453"/>
      <c r="MVC4" s="453"/>
      <c r="MVD4" s="453"/>
      <c r="MVE4" s="453"/>
      <c r="MVF4" s="453"/>
      <c r="MVG4" s="453"/>
      <c r="MVH4" s="453"/>
      <c r="MVI4" s="453"/>
      <c r="MVJ4" s="453"/>
      <c r="MVK4" s="453"/>
      <c r="MVL4" s="453"/>
      <c r="MVM4" s="453"/>
      <c r="MVN4" s="453"/>
      <c r="MVO4" s="453"/>
      <c r="MVP4" s="453"/>
      <c r="MVQ4" s="453"/>
      <c r="MVR4" s="453"/>
      <c r="MVS4" s="453"/>
      <c r="MVT4" s="453"/>
      <c r="MVU4" s="453"/>
      <c r="MVV4" s="453"/>
      <c r="MVW4" s="453"/>
      <c r="MVX4" s="453"/>
      <c r="MVY4" s="453"/>
      <c r="MVZ4" s="453"/>
      <c r="MWA4" s="453"/>
      <c r="MWB4" s="453"/>
      <c r="MWC4" s="453"/>
      <c r="MWD4" s="453"/>
      <c r="MWE4" s="453"/>
      <c r="MWF4" s="453"/>
      <c r="MWG4" s="453"/>
      <c r="MWH4" s="453"/>
      <c r="MWI4" s="453"/>
      <c r="MWJ4" s="453"/>
      <c r="MWK4" s="453"/>
      <c r="MWL4" s="453"/>
      <c r="MWM4" s="453"/>
      <c r="MWN4" s="453"/>
      <c r="MWO4" s="453"/>
      <c r="MWP4" s="453"/>
      <c r="MWQ4" s="453"/>
      <c r="MWR4" s="453"/>
      <c r="MWS4" s="453"/>
      <c r="MWT4" s="453"/>
      <c r="MWU4" s="453"/>
      <c r="MWV4" s="453"/>
      <c r="MWW4" s="453"/>
      <c r="MWX4" s="453"/>
      <c r="MWY4" s="453"/>
      <c r="MWZ4" s="453"/>
      <c r="MXA4" s="453"/>
      <c r="MXB4" s="453"/>
      <c r="MXC4" s="453"/>
      <c r="MXD4" s="453"/>
      <c r="MXE4" s="453"/>
      <c r="MXF4" s="453"/>
      <c r="MXG4" s="453"/>
      <c r="MXH4" s="453"/>
      <c r="MXI4" s="453"/>
      <c r="MXJ4" s="453"/>
      <c r="MXK4" s="453"/>
      <c r="MXL4" s="453"/>
      <c r="MXM4" s="453"/>
      <c r="MXN4" s="453"/>
      <c r="MXO4" s="453"/>
      <c r="MXP4" s="453"/>
      <c r="MXQ4" s="453"/>
      <c r="MXR4" s="453"/>
      <c r="MXS4" s="453"/>
      <c r="MXT4" s="453"/>
      <c r="MXU4" s="453"/>
      <c r="MXV4" s="453"/>
      <c r="MXW4" s="453"/>
      <c r="MXX4" s="453"/>
      <c r="MXY4" s="453"/>
      <c r="MXZ4" s="453"/>
      <c r="MYA4" s="453"/>
      <c r="MYB4" s="453"/>
      <c r="MYC4" s="453"/>
      <c r="MYD4" s="453"/>
      <c r="MYE4" s="453"/>
      <c r="MYF4" s="453"/>
      <c r="MYG4" s="453"/>
      <c r="MYH4" s="453"/>
      <c r="MYI4" s="453"/>
      <c r="MYJ4" s="453"/>
      <c r="MYK4" s="453"/>
      <c r="MYL4" s="453"/>
      <c r="MYM4" s="453"/>
      <c r="MYN4" s="453"/>
      <c r="MYO4" s="453"/>
      <c r="MYP4" s="453"/>
      <c r="MYQ4" s="453"/>
      <c r="MYR4" s="453"/>
      <c r="MYS4" s="453"/>
      <c r="MYT4" s="453"/>
      <c r="MYU4" s="453"/>
      <c r="MYV4" s="453"/>
      <c r="MYW4" s="453"/>
      <c r="MYX4" s="453"/>
      <c r="MYY4" s="453"/>
      <c r="MYZ4" s="453"/>
      <c r="MZA4" s="453"/>
      <c r="MZB4" s="453"/>
      <c r="MZC4" s="453"/>
      <c r="MZD4" s="453"/>
      <c r="MZE4" s="453"/>
      <c r="MZF4" s="453"/>
      <c r="MZG4" s="453"/>
      <c r="MZH4" s="453"/>
      <c r="MZI4" s="453"/>
      <c r="MZJ4" s="453"/>
      <c r="MZK4" s="453"/>
      <c r="MZL4" s="453"/>
      <c r="MZM4" s="453"/>
      <c r="MZN4" s="453"/>
      <c r="MZO4" s="453"/>
      <c r="MZP4" s="453"/>
      <c r="MZQ4" s="453"/>
      <c r="MZR4" s="453"/>
      <c r="MZS4" s="453"/>
      <c r="MZT4" s="453"/>
      <c r="MZU4" s="453"/>
      <c r="MZV4" s="453"/>
      <c r="MZW4" s="453"/>
      <c r="MZX4" s="453"/>
      <c r="MZY4" s="453"/>
      <c r="MZZ4" s="453"/>
      <c r="NAA4" s="453"/>
      <c r="NAB4" s="453"/>
      <c r="NAC4" s="453"/>
      <c r="NAD4" s="453"/>
      <c r="NAE4" s="453"/>
      <c r="NAF4" s="453"/>
      <c r="NAG4" s="453"/>
      <c r="NAH4" s="453"/>
      <c r="NAI4" s="453"/>
      <c r="NAJ4" s="453"/>
      <c r="NAK4" s="453"/>
      <c r="NAL4" s="453"/>
      <c r="NAM4" s="453"/>
      <c r="NAN4" s="453"/>
      <c r="NAO4" s="453"/>
      <c r="NAP4" s="453"/>
      <c r="NAQ4" s="453"/>
      <c r="NAR4" s="453"/>
      <c r="NAS4" s="453"/>
      <c r="NAT4" s="453"/>
      <c r="NAU4" s="453"/>
      <c r="NAV4" s="453"/>
      <c r="NAW4" s="453"/>
      <c r="NAX4" s="453"/>
      <c r="NAY4" s="453"/>
      <c r="NAZ4" s="453"/>
      <c r="NBA4" s="453"/>
      <c r="NBB4" s="453"/>
      <c r="NBC4" s="453"/>
      <c r="NBD4" s="453"/>
      <c r="NBE4" s="453"/>
      <c r="NBF4" s="453"/>
      <c r="NBG4" s="453"/>
      <c r="NBH4" s="453"/>
      <c r="NBI4" s="453"/>
      <c r="NBJ4" s="453"/>
      <c r="NBK4" s="453"/>
      <c r="NBL4" s="453"/>
      <c r="NBM4" s="453"/>
      <c r="NBN4" s="453"/>
      <c r="NBO4" s="453"/>
      <c r="NBP4" s="453"/>
      <c r="NBQ4" s="453"/>
      <c r="NBR4" s="453"/>
      <c r="NBS4" s="453"/>
      <c r="NBT4" s="453"/>
      <c r="NBU4" s="453"/>
      <c r="NBV4" s="453"/>
      <c r="NBW4" s="453"/>
      <c r="NBX4" s="453"/>
      <c r="NBY4" s="453"/>
      <c r="NBZ4" s="453"/>
      <c r="NCA4" s="453"/>
      <c r="NCB4" s="453"/>
      <c r="NCC4" s="453"/>
      <c r="NCD4" s="453"/>
      <c r="NCE4" s="453"/>
      <c r="NCF4" s="453"/>
      <c r="NCG4" s="453"/>
      <c r="NCH4" s="453"/>
      <c r="NCI4" s="453"/>
      <c r="NCJ4" s="453"/>
      <c r="NCK4" s="453"/>
      <c r="NCL4" s="453"/>
      <c r="NCM4" s="453"/>
      <c r="NCN4" s="453"/>
      <c r="NCO4" s="453"/>
      <c r="NCP4" s="453"/>
      <c r="NCQ4" s="453"/>
      <c r="NCR4" s="453"/>
      <c r="NCS4" s="453"/>
      <c r="NCT4" s="453"/>
      <c r="NCU4" s="453"/>
      <c r="NCV4" s="453"/>
      <c r="NCW4" s="453"/>
      <c r="NCX4" s="453"/>
      <c r="NCY4" s="453"/>
      <c r="NCZ4" s="453"/>
      <c r="NDA4" s="453"/>
      <c r="NDB4" s="453"/>
      <c r="NDC4" s="453"/>
      <c r="NDD4" s="453"/>
      <c r="NDE4" s="453"/>
      <c r="NDF4" s="453"/>
      <c r="NDG4" s="453"/>
      <c r="NDH4" s="453"/>
      <c r="NDI4" s="453"/>
      <c r="NDJ4" s="453"/>
      <c r="NDK4" s="453"/>
      <c r="NDL4" s="453"/>
      <c r="NDM4" s="453"/>
      <c r="NDN4" s="453"/>
      <c r="NDO4" s="453"/>
      <c r="NDP4" s="453"/>
      <c r="NDQ4" s="453"/>
      <c r="NDR4" s="453"/>
      <c r="NDS4" s="453"/>
      <c r="NDT4" s="453"/>
      <c r="NDU4" s="453"/>
      <c r="NDV4" s="453"/>
      <c r="NDW4" s="453"/>
      <c r="NDX4" s="453"/>
      <c r="NDY4" s="453"/>
      <c r="NDZ4" s="453"/>
      <c r="NEA4" s="453"/>
      <c r="NEB4" s="453"/>
      <c r="NEC4" s="453"/>
      <c r="NED4" s="453"/>
      <c r="NEE4" s="453"/>
      <c r="NEF4" s="453"/>
      <c r="NEG4" s="453"/>
      <c r="NEH4" s="453"/>
      <c r="NEI4" s="453"/>
      <c r="NEJ4" s="453"/>
      <c r="NEK4" s="453"/>
      <c r="NEL4" s="453"/>
      <c r="NEM4" s="453"/>
      <c r="NEN4" s="453"/>
      <c r="NEO4" s="453"/>
      <c r="NEP4" s="453"/>
      <c r="NEQ4" s="453"/>
      <c r="NER4" s="453"/>
      <c r="NES4" s="453"/>
      <c r="NET4" s="453"/>
      <c r="NEU4" s="453"/>
      <c r="NEV4" s="453"/>
      <c r="NEW4" s="453"/>
      <c r="NEX4" s="453"/>
      <c r="NEY4" s="453"/>
      <c r="NEZ4" s="453"/>
      <c r="NFA4" s="453"/>
      <c r="NFB4" s="453"/>
      <c r="NFC4" s="453"/>
      <c r="NFD4" s="453"/>
      <c r="NFE4" s="453"/>
      <c r="NFF4" s="453"/>
      <c r="NFG4" s="453"/>
      <c r="NFH4" s="453"/>
      <c r="NFI4" s="453"/>
      <c r="NFJ4" s="453"/>
      <c r="NFK4" s="453"/>
      <c r="NFL4" s="453"/>
      <c r="NFM4" s="453"/>
      <c r="NFN4" s="453"/>
      <c r="NFO4" s="453"/>
      <c r="NFP4" s="453"/>
      <c r="NFQ4" s="453"/>
      <c r="NFR4" s="453"/>
      <c r="NFS4" s="453"/>
      <c r="NFT4" s="453"/>
      <c r="NFU4" s="453"/>
      <c r="NFV4" s="453"/>
      <c r="NFW4" s="453"/>
      <c r="NFX4" s="453"/>
      <c r="NFY4" s="453"/>
      <c r="NFZ4" s="453"/>
      <c r="NGA4" s="453"/>
      <c r="NGB4" s="453"/>
      <c r="NGC4" s="453"/>
      <c r="NGD4" s="453"/>
      <c r="NGE4" s="453"/>
      <c r="NGF4" s="453"/>
      <c r="NGG4" s="453"/>
      <c r="NGH4" s="453"/>
      <c r="NGI4" s="453"/>
      <c r="NGJ4" s="453"/>
      <c r="NGK4" s="453"/>
      <c r="NGL4" s="453"/>
      <c r="NGM4" s="453"/>
      <c r="NGN4" s="453"/>
      <c r="NGO4" s="453"/>
      <c r="NGP4" s="453"/>
      <c r="NGQ4" s="453"/>
      <c r="NGR4" s="453"/>
      <c r="NGS4" s="453"/>
      <c r="NGT4" s="453"/>
      <c r="NGU4" s="453"/>
      <c r="NGV4" s="453"/>
      <c r="NGW4" s="453"/>
      <c r="NGX4" s="453"/>
      <c r="NGY4" s="453"/>
      <c r="NGZ4" s="453"/>
      <c r="NHA4" s="453"/>
      <c r="NHB4" s="453"/>
      <c r="NHC4" s="453"/>
      <c r="NHD4" s="453"/>
      <c r="NHE4" s="453"/>
      <c r="NHF4" s="453"/>
      <c r="NHG4" s="453"/>
      <c r="NHH4" s="453"/>
      <c r="NHI4" s="453"/>
      <c r="NHJ4" s="453"/>
      <c r="NHK4" s="453"/>
      <c r="NHL4" s="453"/>
      <c r="NHM4" s="453"/>
      <c r="NHN4" s="453"/>
      <c r="NHO4" s="453"/>
      <c r="NHP4" s="453"/>
      <c r="NHQ4" s="453"/>
      <c r="NHR4" s="453"/>
      <c r="NHS4" s="453"/>
      <c r="NHT4" s="453"/>
      <c r="NHU4" s="453"/>
      <c r="NHV4" s="453"/>
      <c r="NHW4" s="453"/>
      <c r="NHX4" s="453"/>
      <c r="NHY4" s="453"/>
      <c r="NHZ4" s="453"/>
      <c r="NIA4" s="453"/>
      <c r="NIB4" s="453"/>
      <c r="NIC4" s="453"/>
      <c r="NID4" s="453"/>
      <c r="NIE4" s="453"/>
      <c r="NIF4" s="453"/>
      <c r="NIG4" s="453"/>
      <c r="NIH4" s="453"/>
      <c r="NII4" s="453"/>
      <c r="NIJ4" s="453"/>
      <c r="NIK4" s="453"/>
      <c r="NIL4" s="453"/>
      <c r="NIM4" s="453"/>
      <c r="NIN4" s="453"/>
      <c r="NIO4" s="453"/>
      <c r="NIP4" s="453"/>
      <c r="NIQ4" s="453"/>
      <c r="NIR4" s="453"/>
      <c r="NIS4" s="453"/>
      <c r="NIT4" s="453"/>
      <c r="NIU4" s="453"/>
      <c r="NIV4" s="453"/>
      <c r="NIW4" s="453"/>
      <c r="NIX4" s="453"/>
      <c r="NIY4" s="453"/>
      <c r="NIZ4" s="453"/>
      <c r="NJA4" s="453"/>
      <c r="NJB4" s="453"/>
      <c r="NJC4" s="453"/>
      <c r="NJD4" s="453"/>
      <c r="NJE4" s="453"/>
      <c r="NJF4" s="453"/>
      <c r="NJG4" s="453"/>
      <c r="NJH4" s="453"/>
      <c r="NJI4" s="453"/>
      <c r="NJJ4" s="453"/>
      <c r="NJK4" s="453"/>
      <c r="NJL4" s="453"/>
      <c r="NJM4" s="453"/>
      <c r="NJN4" s="453"/>
      <c r="NJO4" s="453"/>
      <c r="NJP4" s="453"/>
      <c r="NJQ4" s="453"/>
      <c r="NJR4" s="453"/>
      <c r="NJS4" s="453"/>
      <c r="NJT4" s="453"/>
      <c r="NJU4" s="453"/>
      <c r="NJV4" s="453"/>
      <c r="NJW4" s="453"/>
      <c r="NJX4" s="453"/>
      <c r="NJY4" s="453"/>
      <c r="NJZ4" s="453"/>
      <c r="NKA4" s="453"/>
      <c r="NKB4" s="453"/>
      <c r="NKC4" s="453"/>
      <c r="NKD4" s="453"/>
      <c r="NKE4" s="453"/>
      <c r="NKF4" s="453"/>
      <c r="NKG4" s="453"/>
      <c r="NKH4" s="453"/>
      <c r="NKI4" s="453"/>
      <c r="NKJ4" s="453"/>
      <c r="NKK4" s="453"/>
      <c r="NKL4" s="453"/>
      <c r="NKM4" s="453"/>
      <c r="NKN4" s="453"/>
      <c r="NKO4" s="453"/>
      <c r="NKP4" s="453"/>
      <c r="NKQ4" s="453"/>
      <c r="NKR4" s="453"/>
      <c r="NKS4" s="453"/>
      <c r="NKT4" s="453"/>
      <c r="NKU4" s="453"/>
      <c r="NKV4" s="453"/>
      <c r="NKW4" s="453"/>
      <c r="NKX4" s="453"/>
      <c r="NKY4" s="453"/>
      <c r="NKZ4" s="453"/>
      <c r="NLA4" s="453"/>
      <c r="NLB4" s="453"/>
      <c r="NLC4" s="453"/>
      <c r="NLD4" s="453"/>
      <c r="NLE4" s="453"/>
      <c r="NLF4" s="453"/>
      <c r="NLG4" s="453"/>
      <c r="NLH4" s="453"/>
      <c r="NLI4" s="453"/>
      <c r="NLJ4" s="453"/>
      <c r="NLK4" s="453"/>
      <c r="NLL4" s="453"/>
      <c r="NLM4" s="453"/>
      <c r="NLN4" s="453"/>
      <c r="NLO4" s="453"/>
      <c r="NLP4" s="453"/>
      <c r="NLQ4" s="453"/>
      <c r="NLR4" s="453"/>
      <c r="NLS4" s="453"/>
      <c r="NLT4" s="453"/>
      <c r="NLU4" s="453"/>
      <c r="NLV4" s="453"/>
      <c r="NLW4" s="453"/>
      <c r="NLX4" s="453"/>
      <c r="NLY4" s="453"/>
      <c r="NLZ4" s="453"/>
      <c r="NMA4" s="453"/>
      <c r="NMB4" s="453"/>
      <c r="NMC4" s="453"/>
      <c r="NMD4" s="453"/>
      <c r="NME4" s="453"/>
      <c r="NMF4" s="453"/>
      <c r="NMG4" s="453"/>
      <c r="NMH4" s="453"/>
      <c r="NMI4" s="453"/>
      <c r="NMJ4" s="453"/>
      <c r="NMK4" s="453"/>
      <c r="NML4" s="453"/>
      <c r="NMM4" s="453"/>
      <c r="NMN4" s="453"/>
      <c r="NMO4" s="453"/>
      <c r="NMP4" s="453"/>
      <c r="NMQ4" s="453"/>
      <c r="NMR4" s="453"/>
      <c r="NMS4" s="453"/>
      <c r="NMT4" s="453"/>
      <c r="NMU4" s="453"/>
      <c r="NMV4" s="453"/>
      <c r="NMW4" s="453"/>
      <c r="NMX4" s="453"/>
      <c r="NMY4" s="453"/>
      <c r="NMZ4" s="453"/>
      <c r="NNA4" s="453"/>
      <c r="NNB4" s="453"/>
      <c r="NNC4" s="453"/>
      <c r="NND4" s="453"/>
      <c r="NNE4" s="453"/>
      <c r="NNF4" s="453"/>
      <c r="NNG4" s="453"/>
      <c r="NNH4" s="453"/>
      <c r="NNI4" s="453"/>
      <c r="NNJ4" s="453"/>
      <c r="NNK4" s="453"/>
      <c r="NNL4" s="453"/>
      <c r="NNM4" s="453"/>
      <c r="NNN4" s="453"/>
      <c r="NNO4" s="453"/>
      <c r="NNP4" s="453"/>
      <c r="NNQ4" s="453"/>
      <c r="NNR4" s="453"/>
      <c r="NNS4" s="453"/>
      <c r="NNT4" s="453"/>
      <c r="NNU4" s="453"/>
      <c r="NNV4" s="453"/>
      <c r="NNW4" s="453"/>
      <c r="NNX4" s="453"/>
      <c r="NNY4" s="453"/>
      <c r="NNZ4" s="453"/>
      <c r="NOA4" s="453"/>
      <c r="NOB4" s="453"/>
      <c r="NOC4" s="453"/>
      <c r="NOD4" s="453"/>
      <c r="NOE4" s="453"/>
      <c r="NOF4" s="453"/>
      <c r="NOG4" s="453"/>
      <c r="NOH4" s="453"/>
      <c r="NOI4" s="453"/>
      <c r="NOJ4" s="453"/>
      <c r="NOK4" s="453"/>
      <c r="NOL4" s="453"/>
      <c r="NOM4" s="453"/>
      <c r="NON4" s="453"/>
      <c r="NOO4" s="453"/>
      <c r="NOP4" s="453"/>
      <c r="NOQ4" s="453"/>
      <c r="NOR4" s="453"/>
      <c r="NOS4" s="453"/>
      <c r="NOT4" s="453"/>
      <c r="NOU4" s="453"/>
      <c r="NOV4" s="453"/>
      <c r="NOW4" s="453"/>
      <c r="NOX4" s="453"/>
      <c r="NOY4" s="453"/>
      <c r="NOZ4" s="453"/>
      <c r="NPA4" s="453"/>
      <c r="NPB4" s="453"/>
      <c r="NPC4" s="453"/>
      <c r="NPD4" s="453"/>
      <c r="NPE4" s="453"/>
      <c r="NPF4" s="453"/>
      <c r="NPG4" s="453"/>
      <c r="NPH4" s="453"/>
      <c r="NPI4" s="453"/>
      <c r="NPJ4" s="453"/>
      <c r="NPK4" s="453"/>
      <c r="NPL4" s="453"/>
      <c r="NPM4" s="453"/>
      <c r="NPN4" s="453"/>
      <c r="NPO4" s="453"/>
      <c r="NPP4" s="453"/>
      <c r="NPQ4" s="453"/>
      <c r="NPR4" s="453"/>
      <c r="NPS4" s="453"/>
      <c r="NPT4" s="453"/>
      <c r="NPU4" s="453"/>
      <c r="NPV4" s="453"/>
      <c r="NPW4" s="453"/>
      <c r="NPX4" s="453"/>
      <c r="NPY4" s="453"/>
      <c r="NPZ4" s="453"/>
      <c r="NQA4" s="453"/>
      <c r="NQB4" s="453"/>
      <c r="NQC4" s="453"/>
      <c r="NQD4" s="453"/>
      <c r="NQE4" s="453"/>
      <c r="NQF4" s="453"/>
      <c r="NQG4" s="453"/>
      <c r="NQH4" s="453"/>
      <c r="NQI4" s="453"/>
      <c r="NQJ4" s="453"/>
      <c r="NQK4" s="453"/>
      <c r="NQL4" s="453"/>
      <c r="NQM4" s="453"/>
      <c r="NQN4" s="453"/>
      <c r="NQO4" s="453"/>
      <c r="NQP4" s="453"/>
      <c r="NQQ4" s="453"/>
      <c r="NQR4" s="453"/>
      <c r="NQS4" s="453"/>
      <c r="NQT4" s="453"/>
      <c r="NQU4" s="453"/>
      <c r="NQV4" s="453"/>
      <c r="NQW4" s="453"/>
      <c r="NQX4" s="453"/>
      <c r="NQY4" s="453"/>
      <c r="NQZ4" s="453"/>
      <c r="NRA4" s="453"/>
      <c r="NRB4" s="453"/>
      <c r="NRC4" s="453"/>
      <c r="NRD4" s="453"/>
      <c r="NRE4" s="453"/>
      <c r="NRF4" s="453"/>
      <c r="NRG4" s="453"/>
      <c r="NRH4" s="453"/>
      <c r="NRI4" s="453"/>
      <c r="NRJ4" s="453"/>
      <c r="NRK4" s="453"/>
      <c r="NRL4" s="453"/>
      <c r="NRM4" s="453"/>
      <c r="NRN4" s="453"/>
      <c r="NRO4" s="453"/>
      <c r="NRP4" s="453"/>
      <c r="NRQ4" s="453"/>
      <c r="NRR4" s="453"/>
      <c r="NRS4" s="453"/>
      <c r="NRT4" s="453"/>
      <c r="NRU4" s="453"/>
      <c r="NRV4" s="453"/>
      <c r="NRW4" s="453"/>
      <c r="NRX4" s="453"/>
      <c r="NRY4" s="453"/>
      <c r="NRZ4" s="453"/>
      <c r="NSA4" s="453"/>
      <c r="NSB4" s="453"/>
      <c r="NSC4" s="453"/>
      <c r="NSD4" s="453"/>
      <c r="NSE4" s="453"/>
      <c r="NSF4" s="453"/>
      <c r="NSG4" s="453"/>
      <c r="NSH4" s="453"/>
      <c r="NSI4" s="453"/>
      <c r="NSJ4" s="453"/>
      <c r="NSK4" s="453"/>
      <c r="NSL4" s="453"/>
      <c r="NSM4" s="453"/>
      <c r="NSN4" s="453"/>
      <c r="NSO4" s="453"/>
      <c r="NSP4" s="453"/>
      <c r="NSQ4" s="453"/>
      <c r="NSR4" s="453"/>
      <c r="NSS4" s="453"/>
      <c r="NST4" s="453"/>
      <c r="NSU4" s="453"/>
      <c r="NSV4" s="453"/>
      <c r="NSW4" s="453"/>
      <c r="NSX4" s="453"/>
      <c r="NSY4" s="453"/>
      <c r="NSZ4" s="453"/>
      <c r="NTA4" s="453"/>
      <c r="NTB4" s="453"/>
      <c r="NTC4" s="453"/>
      <c r="NTD4" s="453"/>
      <c r="NTE4" s="453"/>
      <c r="NTF4" s="453"/>
      <c r="NTG4" s="453"/>
      <c r="NTH4" s="453"/>
      <c r="NTI4" s="453"/>
      <c r="NTJ4" s="453"/>
      <c r="NTK4" s="453"/>
      <c r="NTL4" s="453"/>
      <c r="NTM4" s="453"/>
      <c r="NTN4" s="453"/>
      <c r="NTO4" s="453"/>
      <c r="NTP4" s="453"/>
      <c r="NTQ4" s="453"/>
      <c r="NTR4" s="453"/>
      <c r="NTS4" s="453"/>
      <c r="NTT4" s="453"/>
      <c r="NTU4" s="453"/>
      <c r="NTV4" s="453"/>
      <c r="NTW4" s="453"/>
      <c r="NTX4" s="453"/>
      <c r="NTY4" s="453"/>
      <c r="NTZ4" s="453"/>
      <c r="NUA4" s="453"/>
      <c r="NUB4" s="453"/>
      <c r="NUC4" s="453"/>
      <c r="NUD4" s="453"/>
      <c r="NUE4" s="453"/>
      <c r="NUF4" s="453"/>
      <c r="NUG4" s="453"/>
      <c r="NUH4" s="453"/>
      <c r="NUI4" s="453"/>
      <c r="NUJ4" s="453"/>
      <c r="NUK4" s="453"/>
      <c r="NUL4" s="453"/>
      <c r="NUM4" s="453"/>
      <c r="NUN4" s="453"/>
      <c r="NUO4" s="453"/>
      <c r="NUP4" s="453"/>
      <c r="NUQ4" s="453"/>
      <c r="NUR4" s="453"/>
      <c r="NUS4" s="453"/>
      <c r="NUT4" s="453"/>
      <c r="NUU4" s="453"/>
      <c r="NUV4" s="453"/>
      <c r="NUW4" s="453"/>
      <c r="NUX4" s="453"/>
      <c r="NUY4" s="453"/>
      <c r="NUZ4" s="453"/>
      <c r="NVA4" s="453"/>
      <c r="NVB4" s="453"/>
      <c r="NVC4" s="453"/>
      <c r="NVD4" s="453"/>
      <c r="NVE4" s="453"/>
      <c r="NVF4" s="453"/>
      <c r="NVG4" s="453"/>
      <c r="NVH4" s="453"/>
      <c r="NVI4" s="453"/>
      <c r="NVJ4" s="453"/>
      <c r="NVK4" s="453"/>
      <c r="NVL4" s="453"/>
      <c r="NVM4" s="453"/>
      <c r="NVN4" s="453"/>
      <c r="NVO4" s="453"/>
      <c r="NVP4" s="453"/>
      <c r="NVQ4" s="453"/>
      <c r="NVR4" s="453"/>
      <c r="NVS4" s="453"/>
      <c r="NVT4" s="453"/>
      <c r="NVU4" s="453"/>
      <c r="NVV4" s="453"/>
      <c r="NVW4" s="453"/>
      <c r="NVX4" s="453"/>
      <c r="NVY4" s="453"/>
      <c r="NVZ4" s="453"/>
      <c r="NWA4" s="453"/>
      <c r="NWB4" s="453"/>
      <c r="NWC4" s="453"/>
      <c r="NWD4" s="453"/>
      <c r="NWE4" s="453"/>
      <c r="NWF4" s="453"/>
      <c r="NWG4" s="453"/>
      <c r="NWH4" s="453"/>
      <c r="NWI4" s="453"/>
      <c r="NWJ4" s="453"/>
      <c r="NWK4" s="453"/>
      <c r="NWL4" s="453"/>
      <c r="NWM4" s="453"/>
      <c r="NWN4" s="453"/>
      <c r="NWO4" s="453"/>
      <c r="NWP4" s="453"/>
      <c r="NWQ4" s="453"/>
      <c r="NWR4" s="453"/>
      <c r="NWS4" s="453"/>
      <c r="NWT4" s="453"/>
      <c r="NWU4" s="453"/>
      <c r="NWV4" s="453"/>
      <c r="NWW4" s="453"/>
      <c r="NWX4" s="453"/>
      <c r="NWY4" s="453"/>
      <c r="NWZ4" s="453"/>
      <c r="NXA4" s="453"/>
      <c r="NXB4" s="453"/>
      <c r="NXC4" s="453"/>
      <c r="NXD4" s="453"/>
      <c r="NXE4" s="453"/>
      <c r="NXF4" s="453"/>
      <c r="NXG4" s="453"/>
      <c r="NXH4" s="453"/>
      <c r="NXI4" s="453"/>
      <c r="NXJ4" s="453"/>
      <c r="NXK4" s="453"/>
      <c r="NXL4" s="453"/>
      <c r="NXM4" s="453"/>
      <c r="NXN4" s="453"/>
      <c r="NXO4" s="453"/>
      <c r="NXP4" s="453"/>
      <c r="NXQ4" s="453"/>
      <c r="NXR4" s="453"/>
      <c r="NXS4" s="453"/>
      <c r="NXT4" s="453"/>
      <c r="NXU4" s="453"/>
      <c r="NXV4" s="453"/>
      <c r="NXW4" s="453"/>
      <c r="NXX4" s="453"/>
      <c r="NXY4" s="453"/>
      <c r="NXZ4" s="453"/>
      <c r="NYA4" s="453"/>
      <c r="NYB4" s="453"/>
      <c r="NYC4" s="453"/>
      <c r="NYD4" s="453"/>
      <c r="NYE4" s="453"/>
      <c r="NYF4" s="453"/>
      <c r="NYG4" s="453"/>
      <c r="NYH4" s="453"/>
      <c r="NYI4" s="453"/>
      <c r="NYJ4" s="453"/>
      <c r="NYK4" s="453"/>
      <c r="NYL4" s="453"/>
      <c r="NYM4" s="453"/>
      <c r="NYN4" s="453"/>
      <c r="NYO4" s="453"/>
      <c r="NYP4" s="453"/>
      <c r="NYQ4" s="453"/>
      <c r="NYR4" s="453"/>
      <c r="NYS4" s="453"/>
      <c r="NYT4" s="453"/>
      <c r="NYU4" s="453"/>
      <c r="NYV4" s="453"/>
      <c r="NYW4" s="453"/>
      <c r="NYX4" s="453"/>
      <c r="NYY4" s="453"/>
      <c r="NYZ4" s="453"/>
      <c r="NZA4" s="453"/>
      <c r="NZB4" s="453"/>
      <c r="NZC4" s="453"/>
      <c r="NZD4" s="453"/>
      <c r="NZE4" s="453"/>
      <c r="NZF4" s="453"/>
      <c r="NZG4" s="453"/>
      <c r="NZH4" s="453"/>
      <c r="NZI4" s="453"/>
      <c r="NZJ4" s="453"/>
      <c r="NZK4" s="453"/>
      <c r="NZL4" s="453"/>
      <c r="NZM4" s="453"/>
      <c r="NZN4" s="453"/>
      <c r="NZO4" s="453"/>
      <c r="NZP4" s="453"/>
      <c r="NZQ4" s="453"/>
      <c r="NZR4" s="453"/>
      <c r="NZS4" s="453"/>
      <c r="NZT4" s="453"/>
      <c r="NZU4" s="453"/>
      <c r="NZV4" s="453"/>
      <c r="NZW4" s="453"/>
      <c r="NZX4" s="453"/>
      <c r="NZY4" s="453"/>
      <c r="NZZ4" s="453"/>
      <c r="OAA4" s="453"/>
      <c r="OAB4" s="453"/>
      <c r="OAC4" s="453"/>
      <c r="OAD4" s="453"/>
      <c r="OAE4" s="453"/>
      <c r="OAF4" s="453"/>
      <c r="OAG4" s="453"/>
      <c r="OAH4" s="453"/>
      <c r="OAI4" s="453"/>
      <c r="OAJ4" s="453"/>
      <c r="OAK4" s="453"/>
      <c r="OAL4" s="453"/>
      <c r="OAM4" s="453"/>
      <c r="OAN4" s="453"/>
      <c r="OAO4" s="453"/>
      <c r="OAP4" s="453"/>
      <c r="OAQ4" s="453"/>
      <c r="OAR4" s="453"/>
      <c r="OAS4" s="453"/>
      <c r="OAT4" s="453"/>
      <c r="OAU4" s="453"/>
      <c r="OAV4" s="453"/>
      <c r="OAW4" s="453"/>
      <c r="OAX4" s="453"/>
      <c r="OAY4" s="453"/>
      <c r="OAZ4" s="453"/>
      <c r="OBA4" s="453"/>
      <c r="OBB4" s="453"/>
      <c r="OBC4" s="453"/>
      <c r="OBD4" s="453"/>
      <c r="OBE4" s="453"/>
      <c r="OBF4" s="453"/>
      <c r="OBG4" s="453"/>
      <c r="OBH4" s="453"/>
      <c r="OBI4" s="453"/>
      <c r="OBJ4" s="453"/>
      <c r="OBK4" s="453"/>
      <c r="OBL4" s="453"/>
      <c r="OBM4" s="453"/>
      <c r="OBN4" s="453"/>
      <c r="OBO4" s="453"/>
      <c r="OBP4" s="453"/>
      <c r="OBQ4" s="453"/>
      <c r="OBR4" s="453"/>
      <c r="OBS4" s="453"/>
      <c r="OBT4" s="453"/>
      <c r="OBU4" s="453"/>
      <c r="OBV4" s="453"/>
      <c r="OBW4" s="453"/>
      <c r="OBX4" s="453"/>
      <c r="OBY4" s="453"/>
      <c r="OBZ4" s="453"/>
      <c r="OCA4" s="453"/>
      <c r="OCB4" s="453"/>
      <c r="OCC4" s="453"/>
      <c r="OCD4" s="453"/>
      <c r="OCE4" s="453"/>
      <c r="OCF4" s="453"/>
      <c r="OCG4" s="453"/>
      <c r="OCH4" s="453"/>
      <c r="OCI4" s="453"/>
      <c r="OCJ4" s="453"/>
      <c r="OCK4" s="453"/>
      <c r="OCL4" s="453"/>
      <c r="OCM4" s="453"/>
      <c r="OCN4" s="453"/>
      <c r="OCO4" s="453"/>
      <c r="OCP4" s="453"/>
      <c r="OCQ4" s="453"/>
      <c r="OCR4" s="453"/>
      <c r="OCS4" s="453"/>
      <c r="OCT4" s="453"/>
      <c r="OCU4" s="453"/>
      <c r="OCV4" s="453"/>
      <c r="OCW4" s="453"/>
      <c r="OCX4" s="453"/>
      <c r="OCY4" s="453"/>
      <c r="OCZ4" s="453"/>
      <c r="ODA4" s="453"/>
      <c r="ODB4" s="453"/>
      <c r="ODC4" s="453"/>
      <c r="ODD4" s="453"/>
      <c r="ODE4" s="453"/>
      <c r="ODF4" s="453"/>
      <c r="ODG4" s="453"/>
      <c r="ODH4" s="453"/>
      <c r="ODI4" s="453"/>
      <c r="ODJ4" s="453"/>
      <c r="ODK4" s="453"/>
      <c r="ODL4" s="453"/>
      <c r="ODM4" s="453"/>
      <c r="ODN4" s="453"/>
      <c r="ODO4" s="453"/>
      <c r="ODP4" s="453"/>
      <c r="ODQ4" s="453"/>
      <c r="ODR4" s="453"/>
      <c r="ODS4" s="453"/>
      <c r="ODT4" s="453"/>
      <c r="ODU4" s="453"/>
      <c r="ODV4" s="453"/>
      <c r="ODW4" s="453"/>
      <c r="ODX4" s="453"/>
      <c r="ODY4" s="453"/>
      <c r="ODZ4" s="453"/>
      <c r="OEA4" s="453"/>
      <c r="OEB4" s="453"/>
      <c r="OEC4" s="453"/>
      <c r="OED4" s="453"/>
      <c r="OEE4" s="453"/>
      <c r="OEF4" s="453"/>
      <c r="OEG4" s="453"/>
      <c r="OEH4" s="453"/>
      <c r="OEI4" s="453"/>
      <c r="OEJ4" s="453"/>
      <c r="OEK4" s="453"/>
      <c r="OEL4" s="453"/>
      <c r="OEM4" s="453"/>
      <c r="OEN4" s="453"/>
      <c r="OEO4" s="453"/>
      <c r="OEP4" s="453"/>
      <c r="OEQ4" s="453"/>
      <c r="OER4" s="453"/>
      <c r="OES4" s="453"/>
      <c r="OET4" s="453"/>
      <c r="OEU4" s="453"/>
      <c r="OEV4" s="453"/>
      <c r="OEW4" s="453"/>
      <c r="OEX4" s="453"/>
      <c r="OEY4" s="453"/>
      <c r="OEZ4" s="453"/>
      <c r="OFA4" s="453"/>
      <c r="OFB4" s="453"/>
      <c r="OFC4" s="453"/>
      <c r="OFD4" s="453"/>
      <c r="OFE4" s="453"/>
      <c r="OFF4" s="453"/>
      <c r="OFG4" s="453"/>
      <c r="OFH4" s="453"/>
      <c r="OFI4" s="453"/>
      <c r="OFJ4" s="453"/>
      <c r="OFK4" s="453"/>
      <c r="OFL4" s="453"/>
      <c r="OFM4" s="453"/>
      <c r="OFN4" s="453"/>
      <c r="OFO4" s="453"/>
      <c r="OFP4" s="453"/>
      <c r="OFQ4" s="453"/>
      <c r="OFR4" s="453"/>
      <c r="OFS4" s="453"/>
      <c r="OFT4" s="453"/>
      <c r="OFU4" s="453"/>
      <c r="OFV4" s="453"/>
      <c r="OFW4" s="453"/>
      <c r="OFX4" s="453"/>
      <c r="OFY4" s="453"/>
      <c r="OFZ4" s="453"/>
      <c r="OGA4" s="453"/>
      <c r="OGB4" s="453"/>
      <c r="OGC4" s="453"/>
      <c r="OGD4" s="453"/>
      <c r="OGE4" s="453"/>
      <c r="OGF4" s="453"/>
      <c r="OGG4" s="453"/>
      <c r="OGH4" s="453"/>
      <c r="OGI4" s="453"/>
      <c r="OGJ4" s="453"/>
      <c r="OGK4" s="453"/>
      <c r="OGL4" s="453"/>
      <c r="OGM4" s="453"/>
      <c r="OGN4" s="453"/>
      <c r="OGO4" s="453"/>
      <c r="OGP4" s="453"/>
      <c r="OGQ4" s="453"/>
      <c r="OGR4" s="453"/>
      <c r="OGS4" s="453"/>
      <c r="OGT4" s="453"/>
      <c r="OGU4" s="453"/>
      <c r="OGV4" s="453"/>
      <c r="OGW4" s="453"/>
      <c r="OGX4" s="453"/>
      <c r="OGY4" s="453"/>
      <c r="OGZ4" s="453"/>
      <c r="OHA4" s="453"/>
      <c r="OHB4" s="453"/>
      <c r="OHC4" s="453"/>
      <c r="OHD4" s="453"/>
      <c r="OHE4" s="453"/>
      <c r="OHF4" s="453"/>
      <c r="OHG4" s="453"/>
      <c r="OHH4" s="453"/>
      <c r="OHI4" s="453"/>
      <c r="OHJ4" s="453"/>
      <c r="OHK4" s="453"/>
      <c r="OHL4" s="453"/>
      <c r="OHM4" s="453"/>
      <c r="OHN4" s="453"/>
      <c r="OHO4" s="453"/>
      <c r="OHP4" s="453"/>
      <c r="OHQ4" s="453"/>
      <c r="OHR4" s="453"/>
      <c r="OHS4" s="453"/>
      <c r="OHT4" s="453"/>
      <c r="OHU4" s="453"/>
      <c r="OHV4" s="453"/>
      <c r="OHW4" s="453"/>
      <c r="OHX4" s="453"/>
      <c r="OHY4" s="453"/>
      <c r="OHZ4" s="453"/>
      <c r="OIA4" s="453"/>
      <c r="OIB4" s="453"/>
      <c r="OIC4" s="453"/>
      <c r="OID4" s="453"/>
      <c r="OIE4" s="453"/>
      <c r="OIF4" s="453"/>
      <c r="OIG4" s="453"/>
      <c r="OIH4" s="453"/>
      <c r="OII4" s="453"/>
      <c r="OIJ4" s="453"/>
      <c r="OIK4" s="453"/>
      <c r="OIL4" s="453"/>
      <c r="OIM4" s="453"/>
      <c r="OIN4" s="453"/>
      <c r="OIO4" s="453"/>
      <c r="OIP4" s="453"/>
      <c r="OIQ4" s="453"/>
      <c r="OIR4" s="453"/>
      <c r="OIS4" s="453"/>
      <c r="OIT4" s="453"/>
      <c r="OIU4" s="453"/>
      <c r="OIV4" s="453"/>
      <c r="OIW4" s="453"/>
      <c r="OIX4" s="453"/>
      <c r="OIY4" s="453"/>
      <c r="OIZ4" s="453"/>
      <c r="OJA4" s="453"/>
      <c r="OJB4" s="453"/>
      <c r="OJC4" s="453"/>
      <c r="OJD4" s="453"/>
      <c r="OJE4" s="453"/>
      <c r="OJF4" s="453"/>
      <c r="OJG4" s="453"/>
      <c r="OJH4" s="453"/>
      <c r="OJI4" s="453"/>
      <c r="OJJ4" s="453"/>
      <c r="OJK4" s="453"/>
      <c r="OJL4" s="453"/>
      <c r="OJM4" s="453"/>
      <c r="OJN4" s="453"/>
      <c r="OJO4" s="453"/>
      <c r="OJP4" s="453"/>
      <c r="OJQ4" s="453"/>
      <c r="OJR4" s="453"/>
      <c r="OJS4" s="453"/>
      <c r="OJT4" s="453"/>
      <c r="OJU4" s="453"/>
      <c r="OJV4" s="453"/>
      <c r="OJW4" s="453"/>
      <c r="OJX4" s="453"/>
      <c r="OJY4" s="453"/>
      <c r="OJZ4" s="453"/>
      <c r="OKA4" s="453"/>
      <c r="OKB4" s="453"/>
      <c r="OKC4" s="453"/>
      <c r="OKD4" s="453"/>
      <c r="OKE4" s="453"/>
      <c r="OKF4" s="453"/>
      <c r="OKG4" s="453"/>
      <c r="OKH4" s="453"/>
      <c r="OKI4" s="453"/>
      <c r="OKJ4" s="453"/>
      <c r="OKK4" s="453"/>
      <c r="OKL4" s="453"/>
      <c r="OKM4" s="453"/>
      <c r="OKN4" s="453"/>
      <c r="OKO4" s="453"/>
      <c r="OKP4" s="453"/>
      <c r="OKQ4" s="453"/>
      <c r="OKR4" s="453"/>
      <c r="OKS4" s="453"/>
      <c r="OKT4" s="453"/>
      <c r="OKU4" s="453"/>
      <c r="OKV4" s="453"/>
      <c r="OKW4" s="453"/>
      <c r="OKX4" s="453"/>
      <c r="OKY4" s="453"/>
      <c r="OKZ4" s="453"/>
      <c r="OLA4" s="453"/>
      <c r="OLB4" s="453"/>
      <c r="OLC4" s="453"/>
      <c r="OLD4" s="453"/>
      <c r="OLE4" s="453"/>
      <c r="OLF4" s="453"/>
      <c r="OLG4" s="453"/>
      <c r="OLH4" s="453"/>
      <c r="OLI4" s="453"/>
      <c r="OLJ4" s="453"/>
      <c r="OLK4" s="453"/>
      <c r="OLL4" s="453"/>
      <c r="OLM4" s="453"/>
      <c r="OLN4" s="453"/>
      <c r="OLO4" s="453"/>
      <c r="OLP4" s="453"/>
      <c r="OLQ4" s="453"/>
      <c r="OLR4" s="453"/>
      <c r="OLS4" s="453"/>
      <c r="OLT4" s="453"/>
      <c r="OLU4" s="453"/>
      <c r="OLV4" s="453"/>
      <c r="OLW4" s="453"/>
      <c r="OLX4" s="453"/>
      <c r="OLY4" s="453"/>
      <c r="OLZ4" s="453"/>
      <c r="OMA4" s="453"/>
      <c r="OMB4" s="453"/>
      <c r="OMC4" s="453"/>
      <c r="OMD4" s="453"/>
      <c r="OME4" s="453"/>
      <c r="OMF4" s="453"/>
      <c r="OMG4" s="453"/>
      <c r="OMH4" s="453"/>
      <c r="OMI4" s="453"/>
      <c r="OMJ4" s="453"/>
      <c r="OMK4" s="453"/>
      <c r="OML4" s="453"/>
      <c r="OMM4" s="453"/>
      <c r="OMN4" s="453"/>
      <c r="OMO4" s="453"/>
      <c r="OMP4" s="453"/>
      <c r="OMQ4" s="453"/>
      <c r="OMR4" s="453"/>
      <c r="OMS4" s="453"/>
      <c r="OMT4" s="453"/>
      <c r="OMU4" s="453"/>
      <c r="OMV4" s="453"/>
      <c r="OMW4" s="453"/>
      <c r="OMX4" s="453"/>
      <c r="OMY4" s="453"/>
      <c r="OMZ4" s="453"/>
      <c r="ONA4" s="453"/>
      <c r="ONB4" s="453"/>
      <c r="ONC4" s="453"/>
      <c r="OND4" s="453"/>
      <c r="ONE4" s="453"/>
      <c r="ONF4" s="453"/>
      <c r="ONG4" s="453"/>
      <c r="ONH4" s="453"/>
      <c r="ONI4" s="453"/>
      <c r="ONJ4" s="453"/>
      <c r="ONK4" s="453"/>
      <c r="ONL4" s="453"/>
      <c r="ONM4" s="453"/>
      <c r="ONN4" s="453"/>
      <c r="ONO4" s="453"/>
      <c r="ONP4" s="453"/>
      <c r="ONQ4" s="453"/>
      <c r="ONR4" s="453"/>
      <c r="ONS4" s="453"/>
      <c r="ONT4" s="453"/>
      <c r="ONU4" s="453"/>
      <c r="ONV4" s="453"/>
      <c r="ONW4" s="453"/>
      <c r="ONX4" s="453"/>
      <c r="ONY4" s="453"/>
      <c r="ONZ4" s="453"/>
      <c r="OOA4" s="453"/>
      <c r="OOB4" s="453"/>
      <c r="OOC4" s="453"/>
      <c r="OOD4" s="453"/>
      <c r="OOE4" s="453"/>
      <c r="OOF4" s="453"/>
      <c r="OOG4" s="453"/>
      <c r="OOH4" s="453"/>
      <c r="OOI4" s="453"/>
      <c r="OOJ4" s="453"/>
      <c r="OOK4" s="453"/>
      <c r="OOL4" s="453"/>
      <c r="OOM4" s="453"/>
      <c r="OON4" s="453"/>
      <c r="OOO4" s="453"/>
      <c r="OOP4" s="453"/>
      <c r="OOQ4" s="453"/>
      <c r="OOR4" s="453"/>
      <c r="OOS4" s="453"/>
      <c r="OOT4" s="453"/>
      <c r="OOU4" s="453"/>
      <c r="OOV4" s="453"/>
      <c r="OOW4" s="453"/>
      <c r="OOX4" s="453"/>
      <c r="OOY4" s="453"/>
      <c r="OOZ4" s="453"/>
      <c r="OPA4" s="453"/>
      <c r="OPB4" s="453"/>
      <c r="OPC4" s="453"/>
      <c r="OPD4" s="453"/>
      <c r="OPE4" s="453"/>
      <c r="OPF4" s="453"/>
      <c r="OPG4" s="453"/>
      <c r="OPH4" s="453"/>
      <c r="OPI4" s="453"/>
      <c r="OPJ4" s="453"/>
      <c r="OPK4" s="453"/>
      <c r="OPL4" s="453"/>
      <c r="OPM4" s="453"/>
      <c r="OPN4" s="453"/>
      <c r="OPO4" s="453"/>
      <c r="OPP4" s="453"/>
      <c r="OPQ4" s="453"/>
      <c r="OPR4" s="453"/>
      <c r="OPS4" s="453"/>
      <c r="OPT4" s="453"/>
      <c r="OPU4" s="453"/>
      <c r="OPV4" s="453"/>
      <c r="OPW4" s="453"/>
      <c r="OPX4" s="453"/>
      <c r="OPY4" s="453"/>
      <c r="OPZ4" s="453"/>
      <c r="OQA4" s="453"/>
      <c r="OQB4" s="453"/>
      <c r="OQC4" s="453"/>
      <c r="OQD4" s="453"/>
      <c r="OQE4" s="453"/>
      <c r="OQF4" s="453"/>
      <c r="OQG4" s="453"/>
      <c r="OQH4" s="453"/>
      <c r="OQI4" s="453"/>
      <c r="OQJ4" s="453"/>
      <c r="OQK4" s="453"/>
      <c r="OQL4" s="453"/>
      <c r="OQM4" s="453"/>
      <c r="OQN4" s="453"/>
      <c r="OQO4" s="453"/>
      <c r="OQP4" s="453"/>
      <c r="OQQ4" s="453"/>
      <c r="OQR4" s="453"/>
      <c r="OQS4" s="453"/>
      <c r="OQT4" s="453"/>
      <c r="OQU4" s="453"/>
      <c r="OQV4" s="453"/>
      <c r="OQW4" s="453"/>
      <c r="OQX4" s="453"/>
      <c r="OQY4" s="453"/>
      <c r="OQZ4" s="453"/>
      <c r="ORA4" s="453"/>
      <c r="ORB4" s="453"/>
      <c r="ORC4" s="453"/>
      <c r="ORD4" s="453"/>
      <c r="ORE4" s="453"/>
      <c r="ORF4" s="453"/>
      <c r="ORG4" s="453"/>
      <c r="ORH4" s="453"/>
      <c r="ORI4" s="453"/>
      <c r="ORJ4" s="453"/>
      <c r="ORK4" s="453"/>
      <c r="ORL4" s="453"/>
      <c r="ORM4" s="453"/>
      <c r="ORN4" s="453"/>
      <c r="ORO4" s="453"/>
      <c r="ORP4" s="453"/>
      <c r="ORQ4" s="453"/>
      <c r="ORR4" s="453"/>
      <c r="ORS4" s="453"/>
      <c r="ORT4" s="453"/>
      <c r="ORU4" s="453"/>
      <c r="ORV4" s="453"/>
      <c r="ORW4" s="453"/>
      <c r="ORX4" s="453"/>
      <c r="ORY4" s="453"/>
      <c r="ORZ4" s="453"/>
      <c r="OSA4" s="453"/>
      <c r="OSB4" s="453"/>
      <c r="OSC4" s="453"/>
      <c r="OSD4" s="453"/>
      <c r="OSE4" s="453"/>
      <c r="OSF4" s="453"/>
      <c r="OSG4" s="453"/>
      <c r="OSH4" s="453"/>
      <c r="OSI4" s="453"/>
      <c r="OSJ4" s="453"/>
      <c r="OSK4" s="453"/>
      <c r="OSL4" s="453"/>
      <c r="OSM4" s="453"/>
      <c r="OSN4" s="453"/>
      <c r="OSO4" s="453"/>
      <c r="OSP4" s="453"/>
      <c r="OSQ4" s="453"/>
      <c r="OSR4" s="453"/>
      <c r="OSS4" s="453"/>
      <c r="OST4" s="453"/>
      <c r="OSU4" s="453"/>
      <c r="OSV4" s="453"/>
      <c r="OSW4" s="453"/>
      <c r="OSX4" s="453"/>
      <c r="OSY4" s="453"/>
      <c r="OSZ4" s="453"/>
      <c r="OTA4" s="453"/>
      <c r="OTB4" s="453"/>
      <c r="OTC4" s="453"/>
      <c r="OTD4" s="453"/>
      <c r="OTE4" s="453"/>
      <c r="OTF4" s="453"/>
      <c r="OTG4" s="453"/>
      <c r="OTH4" s="453"/>
      <c r="OTI4" s="453"/>
      <c r="OTJ4" s="453"/>
      <c r="OTK4" s="453"/>
      <c r="OTL4" s="453"/>
      <c r="OTM4" s="453"/>
      <c r="OTN4" s="453"/>
      <c r="OTO4" s="453"/>
      <c r="OTP4" s="453"/>
      <c r="OTQ4" s="453"/>
      <c r="OTR4" s="453"/>
      <c r="OTS4" s="453"/>
      <c r="OTT4" s="453"/>
      <c r="OTU4" s="453"/>
      <c r="OTV4" s="453"/>
      <c r="OTW4" s="453"/>
      <c r="OTX4" s="453"/>
      <c r="OTY4" s="453"/>
      <c r="OTZ4" s="453"/>
      <c r="OUA4" s="453"/>
      <c r="OUB4" s="453"/>
      <c r="OUC4" s="453"/>
      <c r="OUD4" s="453"/>
      <c r="OUE4" s="453"/>
      <c r="OUF4" s="453"/>
      <c r="OUG4" s="453"/>
      <c r="OUH4" s="453"/>
      <c r="OUI4" s="453"/>
      <c r="OUJ4" s="453"/>
      <c r="OUK4" s="453"/>
      <c r="OUL4" s="453"/>
      <c r="OUM4" s="453"/>
      <c r="OUN4" s="453"/>
      <c r="OUO4" s="453"/>
      <c r="OUP4" s="453"/>
      <c r="OUQ4" s="453"/>
      <c r="OUR4" s="453"/>
      <c r="OUS4" s="453"/>
      <c r="OUT4" s="453"/>
      <c r="OUU4" s="453"/>
      <c r="OUV4" s="453"/>
      <c r="OUW4" s="453"/>
      <c r="OUX4" s="453"/>
      <c r="OUY4" s="453"/>
      <c r="OUZ4" s="453"/>
      <c r="OVA4" s="453"/>
      <c r="OVB4" s="453"/>
      <c r="OVC4" s="453"/>
      <c r="OVD4" s="453"/>
      <c r="OVE4" s="453"/>
      <c r="OVF4" s="453"/>
      <c r="OVG4" s="453"/>
      <c r="OVH4" s="453"/>
      <c r="OVI4" s="453"/>
      <c r="OVJ4" s="453"/>
      <c r="OVK4" s="453"/>
      <c r="OVL4" s="453"/>
      <c r="OVM4" s="453"/>
      <c r="OVN4" s="453"/>
      <c r="OVO4" s="453"/>
      <c r="OVP4" s="453"/>
      <c r="OVQ4" s="453"/>
      <c r="OVR4" s="453"/>
      <c r="OVS4" s="453"/>
      <c r="OVT4" s="453"/>
      <c r="OVU4" s="453"/>
      <c r="OVV4" s="453"/>
      <c r="OVW4" s="453"/>
      <c r="OVX4" s="453"/>
      <c r="OVY4" s="453"/>
      <c r="OVZ4" s="453"/>
      <c r="OWA4" s="453"/>
      <c r="OWB4" s="453"/>
      <c r="OWC4" s="453"/>
      <c r="OWD4" s="453"/>
      <c r="OWE4" s="453"/>
      <c r="OWF4" s="453"/>
      <c r="OWG4" s="453"/>
      <c r="OWH4" s="453"/>
      <c r="OWI4" s="453"/>
      <c r="OWJ4" s="453"/>
      <c r="OWK4" s="453"/>
      <c r="OWL4" s="453"/>
      <c r="OWM4" s="453"/>
      <c r="OWN4" s="453"/>
      <c r="OWO4" s="453"/>
      <c r="OWP4" s="453"/>
      <c r="OWQ4" s="453"/>
      <c r="OWR4" s="453"/>
      <c r="OWS4" s="453"/>
      <c r="OWT4" s="453"/>
      <c r="OWU4" s="453"/>
      <c r="OWV4" s="453"/>
      <c r="OWW4" s="453"/>
      <c r="OWX4" s="453"/>
      <c r="OWY4" s="453"/>
      <c r="OWZ4" s="453"/>
      <c r="OXA4" s="453"/>
      <c r="OXB4" s="453"/>
      <c r="OXC4" s="453"/>
      <c r="OXD4" s="453"/>
      <c r="OXE4" s="453"/>
      <c r="OXF4" s="453"/>
      <c r="OXG4" s="453"/>
      <c r="OXH4" s="453"/>
      <c r="OXI4" s="453"/>
      <c r="OXJ4" s="453"/>
      <c r="OXK4" s="453"/>
      <c r="OXL4" s="453"/>
      <c r="OXM4" s="453"/>
      <c r="OXN4" s="453"/>
      <c r="OXO4" s="453"/>
      <c r="OXP4" s="453"/>
      <c r="OXQ4" s="453"/>
      <c r="OXR4" s="453"/>
      <c r="OXS4" s="453"/>
      <c r="OXT4" s="453"/>
      <c r="OXU4" s="453"/>
      <c r="OXV4" s="453"/>
      <c r="OXW4" s="453"/>
      <c r="OXX4" s="453"/>
      <c r="OXY4" s="453"/>
      <c r="OXZ4" s="453"/>
      <c r="OYA4" s="453"/>
      <c r="OYB4" s="453"/>
      <c r="OYC4" s="453"/>
      <c r="OYD4" s="453"/>
      <c r="OYE4" s="453"/>
      <c r="OYF4" s="453"/>
      <c r="OYG4" s="453"/>
      <c r="OYH4" s="453"/>
      <c r="OYI4" s="453"/>
      <c r="OYJ4" s="453"/>
      <c r="OYK4" s="453"/>
      <c r="OYL4" s="453"/>
      <c r="OYM4" s="453"/>
      <c r="OYN4" s="453"/>
      <c r="OYO4" s="453"/>
      <c r="OYP4" s="453"/>
      <c r="OYQ4" s="453"/>
      <c r="OYR4" s="453"/>
      <c r="OYS4" s="453"/>
      <c r="OYT4" s="453"/>
      <c r="OYU4" s="453"/>
      <c r="OYV4" s="453"/>
      <c r="OYW4" s="453"/>
      <c r="OYX4" s="453"/>
      <c r="OYY4" s="453"/>
      <c r="OYZ4" s="453"/>
      <c r="OZA4" s="453"/>
      <c r="OZB4" s="453"/>
      <c r="OZC4" s="453"/>
      <c r="OZD4" s="453"/>
      <c r="OZE4" s="453"/>
      <c r="OZF4" s="453"/>
      <c r="OZG4" s="453"/>
      <c r="OZH4" s="453"/>
      <c r="OZI4" s="453"/>
      <c r="OZJ4" s="453"/>
      <c r="OZK4" s="453"/>
      <c r="OZL4" s="453"/>
      <c r="OZM4" s="453"/>
      <c r="OZN4" s="453"/>
      <c r="OZO4" s="453"/>
      <c r="OZP4" s="453"/>
      <c r="OZQ4" s="453"/>
      <c r="OZR4" s="453"/>
      <c r="OZS4" s="453"/>
      <c r="OZT4" s="453"/>
      <c r="OZU4" s="453"/>
      <c r="OZV4" s="453"/>
      <c r="OZW4" s="453"/>
      <c r="OZX4" s="453"/>
      <c r="OZY4" s="453"/>
      <c r="OZZ4" s="453"/>
      <c r="PAA4" s="453"/>
      <c r="PAB4" s="453"/>
      <c r="PAC4" s="453"/>
      <c r="PAD4" s="453"/>
      <c r="PAE4" s="453"/>
      <c r="PAF4" s="453"/>
      <c r="PAG4" s="453"/>
      <c r="PAH4" s="453"/>
      <c r="PAI4" s="453"/>
      <c r="PAJ4" s="453"/>
      <c r="PAK4" s="453"/>
      <c r="PAL4" s="453"/>
      <c r="PAM4" s="453"/>
      <c r="PAN4" s="453"/>
      <c r="PAO4" s="453"/>
      <c r="PAP4" s="453"/>
      <c r="PAQ4" s="453"/>
      <c r="PAR4" s="453"/>
      <c r="PAS4" s="453"/>
      <c r="PAT4" s="453"/>
      <c r="PAU4" s="453"/>
      <c r="PAV4" s="453"/>
      <c r="PAW4" s="453"/>
      <c r="PAX4" s="453"/>
      <c r="PAY4" s="453"/>
      <c r="PAZ4" s="453"/>
      <c r="PBA4" s="453"/>
      <c r="PBB4" s="453"/>
      <c r="PBC4" s="453"/>
      <c r="PBD4" s="453"/>
      <c r="PBE4" s="453"/>
      <c r="PBF4" s="453"/>
      <c r="PBG4" s="453"/>
      <c r="PBH4" s="453"/>
      <c r="PBI4" s="453"/>
      <c r="PBJ4" s="453"/>
      <c r="PBK4" s="453"/>
      <c r="PBL4" s="453"/>
      <c r="PBM4" s="453"/>
      <c r="PBN4" s="453"/>
      <c r="PBO4" s="453"/>
      <c r="PBP4" s="453"/>
      <c r="PBQ4" s="453"/>
      <c r="PBR4" s="453"/>
      <c r="PBS4" s="453"/>
      <c r="PBT4" s="453"/>
      <c r="PBU4" s="453"/>
      <c r="PBV4" s="453"/>
      <c r="PBW4" s="453"/>
      <c r="PBX4" s="453"/>
      <c r="PBY4" s="453"/>
      <c r="PBZ4" s="453"/>
      <c r="PCA4" s="453"/>
      <c r="PCB4" s="453"/>
      <c r="PCC4" s="453"/>
      <c r="PCD4" s="453"/>
      <c r="PCE4" s="453"/>
      <c r="PCF4" s="453"/>
      <c r="PCG4" s="453"/>
      <c r="PCH4" s="453"/>
      <c r="PCI4" s="453"/>
      <c r="PCJ4" s="453"/>
      <c r="PCK4" s="453"/>
      <c r="PCL4" s="453"/>
      <c r="PCM4" s="453"/>
      <c r="PCN4" s="453"/>
      <c r="PCO4" s="453"/>
      <c r="PCP4" s="453"/>
      <c r="PCQ4" s="453"/>
      <c r="PCR4" s="453"/>
      <c r="PCS4" s="453"/>
      <c r="PCT4" s="453"/>
      <c r="PCU4" s="453"/>
      <c r="PCV4" s="453"/>
      <c r="PCW4" s="453"/>
      <c r="PCX4" s="453"/>
      <c r="PCY4" s="453"/>
      <c r="PCZ4" s="453"/>
      <c r="PDA4" s="453"/>
      <c r="PDB4" s="453"/>
      <c r="PDC4" s="453"/>
      <c r="PDD4" s="453"/>
      <c r="PDE4" s="453"/>
      <c r="PDF4" s="453"/>
      <c r="PDG4" s="453"/>
      <c r="PDH4" s="453"/>
      <c r="PDI4" s="453"/>
      <c r="PDJ4" s="453"/>
      <c r="PDK4" s="453"/>
      <c r="PDL4" s="453"/>
      <c r="PDM4" s="453"/>
      <c r="PDN4" s="453"/>
      <c r="PDO4" s="453"/>
      <c r="PDP4" s="453"/>
      <c r="PDQ4" s="453"/>
      <c r="PDR4" s="453"/>
      <c r="PDS4" s="453"/>
      <c r="PDT4" s="453"/>
      <c r="PDU4" s="453"/>
      <c r="PDV4" s="453"/>
      <c r="PDW4" s="453"/>
      <c r="PDX4" s="453"/>
      <c r="PDY4" s="453"/>
      <c r="PDZ4" s="453"/>
      <c r="PEA4" s="453"/>
      <c r="PEB4" s="453"/>
      <c r="PEC4" s="453"/>
      <c r="PED4" s="453"/>
      <c r="PEE4" s="453"/>
      <c r="PEF4" s="453"/>
      <c r="PEG4" s="453"/>
      <c r="PEH4" s="453"/>
      <c r="PEI4" s="453"/>
      <c r="PEJ4" s="453"/>
      <c r="PEK4" s="453"/>
      <c r="PEL4" s="453"/>
      <c r="PEM4" s="453"/>
      <c r="PEN4" s="453"/>
      <c r="PEO4" s="453"/>
      <c r="PEP4" s="453"/>
      <c r="PEQ4" s="453"/>
      <c r="PER4" s="453"/>
      <c r="PES4" s="453"/>
      <c r="PET4" s="453"/>
      <c r="PEU4" s="453"/>
      <c r="PEV4" s="453"/>
      <c r="PEW4" s="453"/>
      <c r="PEX4" s="453"/>
      <c r="PEY4" s="453"/>
      <c r="PEZ4" s="453"/>
      <c r="PFA4" s="453"/>
      <c r="PFB4" s="453"/>
      <c r="PFC4" s="453"/>
      <c r="PFD4" s="453"/>
      <c r="PFE4" s="453"/>
      <c r="PFF4" s="453"/>
      <c r="PFG4" s="453"/>
      <c r="PFH4" s="453"/>
      <c r="PFI4" s="453"/>
      <c r="PFJ4" s="453"/>
      <c r="PFK4" s="453"/>
      <c r="PFL4" s="453"/>
      <c r="PFM4" s="453"/>
      <c r="PFN4" s="453"/>
      <c r="PFO4" s="453"/>
      <c r="PFP4" s="453"/>
      <c r="PFQ4" s="453"/>
      <c r="PFR4" s="453"/>
      <c r="PFS4" s="453"/>
      <c r="PFT4" s="453"/>
      <c r="PFU4" s="453"/>
      <c r="PFV4" s="453"/>
      <c r="PFW4" s="453"/>
      <c r="PFX4" s="453"/>
      <c r="PFY4" s="453"/>
      <c r="PFZ4" s="453"/>
      <c r="PGA4" s="453"/>
      <c r="PGB4" s="453"/>
      <c r="PGC4" s="453"/>
      <c r="PGD4" s="453"/>
      <c r="PGE4" s="453"/>
      <c r="PGF4" s="453"/>
      <c r="PGG4" s="453"/>
      <c r="PGH4" s="453"/>
      <c r="PGI4" s="453"/>
      <c r="PGJ4" s="453"/>
      <c r="PGK4" s="453"/>
      <c r="PGL4" s="453"/>
      <c r="PGM4" s="453"/>
      <c r="PGN4" s="453"/>
      <c r="PGO4" s="453"/>
      <c r="PGP4" s="453"/>
      <c r="PGQ4" s="453"/>
      <c r="PGR4" s="453"/>
      <c r="PGS4" s="453"/>
      <c r="PGT4" s="453"/>
      <c r="PGU4" s="453"/>
      <c r="PGV4" s="453"/>
      <c r="PGW4" s="453"/>
      <c r="PGX4" s="453"/>
      <c r="PGY4" s="453"/>
      <c r="PGZ4" s="453"/>
      <c r="PHA4" s="453"/>
      <c r="PHB4" s="453"/>
      <c r="PHC4" s="453"/>
      <c r="PHD4" s="453"/>
      <c r="PHE4" s="453"/>
      <c r="PHF4" s="453"/>
      <c r="PHG4" s="453"/>
      <c r="PHH4" s="453"/>
      <c r="PHI4" s="453"/>
      <c r="PHJ4" s="453"/>
      <c r="PHK4" s="453"/>
      <c r="PHL4" s="453"/>
      <c r="PHM4" s="453"/>
      <c r="PHN4" s="453"/>
      <c r="PHO4" s="453"/>
      <c r="PHP4" s="453"/>
      <c r="PHQ4" s="453"/>
      <c r="PHR4" s="453"/>
      <c r="PHS4" s="453"/>
      <c r="PHT4" s="453"/>
      <c r="PHU4" s="453"/>
      <c r="PHV4" s="453"/>
      <c r="PHW4" s="453"/>
      <c r="PHX4" s="453"/>
      <c r="PHY4" s="453"/>
      <c r="PHZ4" s="453"/>
      <c r="PIA4" s="453"/>
      <c r="PIB4" s="453"/>
      <c r="PIC4" s="453"/>
      <c r="PID4" s="453"/>
      <c r="PIE4" s="453"/>
      <c r="PIF4" s="453"/>
      <c r="PIG4" s="453"/>
      <c r="PIH4" s="453"/>
      <c r="PII4" s="453"/>
      <c r="PIJ4" s="453"/>
      <c r="PIK4" s="453"/>
      <c r="PIL4" s="453"/>
      <c r="PIM4" s="453"/>
      <c r="PIN4" s="453"/>
      <c r="PIO4" s="453"/>
      <c r="PIP4" s="453"/>
      <c r="PIQ4" s="453"/>
      <c r="PIR4" s="453"/>
      <c r="PIS4" s="453"/>
      <c r="PIT4" s="453"/>
      <c r="PIU4" s="453"/>
      <c r="PIV4" s="453"/>
      <c r="PIW4" s="453"/>
      <c r="PIX4" s="453"/>
      <c r="PIY4" s="453"/>
      <c r="PIZ4" s="453"/>
      <c r="PJA4" s="453"/>
      <c r="PJB4" s="453"/>
      <c r="PJC4" s="453"/>
      <c r="PJD4" s="453"/>
      <c r="PJE4" s="453"/>
      <c r="PJF4" s="453"/>
      <c r="PJG4" s="453"/>
      <c r="PJH4" s="453"/>
      <c r="PJI4" s="453"/>
      <c r="PJJ4" s="453"/>
      <c r="PJK4" s="453"/>
      <c r="PJL4" s="453"/>
      <c r="PJM4" s="453"/>
      <c r="PJN4" s="453"/>
      <c r="PJO4" s="453"/>
      <c r="PJP4" s="453"/>
      <c r="PJQ4" s="453"/>
      <c r="PJR4" s="453"/>
      <c r="PJS4" s="453"/>
      <c r="PJT4" s="453"/>
      <c r="PJU4" s="453"/>
      <c r="PJV4" s="453"/>
      <c r="PJW4" s="453"/>
      <c r="PJX4" s="453"/>
      <c r="PJY4" s="453"/>
      <c r="PJZ4" s="453"/>
      <c r="PKA4" s="453"/>
      <c r="PKB4" s="453"/>
      <c r="PKC4" s="453"/>
      <c r="PKD4" s="453"/>
      <c r="PKE4" s="453"/>
      <c r="PKF4" s="453"/>
      <c r="PKG4" s="453"/>
      <c r="PKH4" s="453"/>
      <c r="PKI4" s="453"/>
      <c r="PKJ4" s="453"/>
      <c r="PKK4" s="453"/>
      <c r="PKL4" s="453"/>
      <c r="PKM4" s="453"/>
      <c r="PKN4" s="453"/>
      <c r="PKO4" s="453"/>
      <c r="PKP4" s="453"/>
      <c r="PKQ4" s="453"/>
      <c r="PKR4" s="453"/>
      <c r="PKS4" s="453"/>
      <c r="PKT4" s="453"/>
      <c r="PKU4" s="453"/>
      <c r="PKV4" s="453"/>
      <c r="PKW4" s="453"/>
      <c r="PKX4" s="453"/>
      <c r="PKY4" s="453"/>
      <c r="PKZ4" s="453"/>
      <c r="PLA4" s="453"/>
      <c r="PLB4" s="453"/>
      <c r="PLC4" s="453"/>
      <c r="PLD4" s="453"/>
      <c r="PLE4" s="453"/>
      <c r="PLF4" s="453"/>
      <c r="PLG4" s="453"/>
      <c r="PLH4" s="453"/>
      <c r="PLI4" s="453"/>
      <c r="PLJ4" s="453"/>
      <c r="PLK4" s="453"/>
      <c r="PLL4" s="453"/>
      <c r="PLM4" s="453"/>
      <c r="PLN4" s="453"/>
      <c r="PLO4" s="453"/>
      <c r="PLP4" s="453"/>
      <c r="PLQ4" s="453"/>
      <c r="PLR4" s="453"/>
      <c r="PLS4" s="453"/>
      <c r="PLT4" s="453"/>
      <c r="PLU4" s="453"/>
      <c r="PLV4" s="453"/>
      <c r="PLW4" s="453"/>
      <c r="PLX4" s="453"/>
      <c r="PLY4" s="453"/>
      <c r="PLZ4" s="453"/>
      <c r="PMA4" s="453"/>
      <c r="PMB4" s="453"/>
      <c r="PMC4" s="453"/>
      <c r="PMD4" s="453"/>
      <c r="PME4" s="453"/>
      <c r="PMF4" s="453"/>
      <c r="PMG4" s="453"/>
      <c r="PMH4" s="453"/>
      <c r="PMI4" s="453"/>
      <c r="PMJ4" s="453"/>
      <c r="PMK4" s="453"/>
      <c r="PML4" s="453"/>
      <c r="PMM4" s="453"/>
      <c r="PMN4" s="453"/>
      <c r="PMO4" s="453"/>
      <c r="PMP4" s="453"/>
      <c r="PMQ4" s="453"/>
      <c r="PMR4" s="453"/>
      <c r="PMS4" s="453"/>
      <c r="PMT4" s="453"/>
      <c r="PMU4" s="453"/>
      <c r="PMV4" s="453"/>
      <c r="PMW4" s="453"/>
      <c r="PMX4" s="453"/>
      <c r="PMY4" s="453"/>
      <c r="PMZ4" s="453"/>
      <c r="PNA4" s="453"/>
      <c r="PNB4" s="453"/>
      <c r="PNC4" s="453"/>
      <c r="PND4" s="453"/>
      <c r="PNE4" s="453"/>
      <c r="PNF4" s="453"/>
      <c r="PNG4" s="453"/>
      <c r="PNH4" s="453"/>
      <c r="PNI4" s="453"/>
      <c r="PNJ4" s="453"/>
      <c r="PNK4" s="453"/>
      <c r="PNL4" s="453"/>
      <c r="PNM4" s="453"/>
      <c r="PNN4" s="453"/>
      <c r="PNO4" s="453"/>
      <c r="PNP4" s="453"/>
      <c r="PNQ4" s="453"/>
      <c r="PNR4" s="453"/>
      <c r="PNS4" s="453"/>
      <c r="PNT4" s="453"/>
      <c r="PNU4" s="453"/>
      <c r="PNV4" s="453"/>
      <c r="PNW4" s="453"/>
      <c r="PNX4" s="453"/>
      <c r="PNY4" s="453"/>
      <c r="PNZ4" s="453"/>
      <c r="POA4" s="453"/>
      <c r="POB4" s="453"/>
      <c r="POC4" s="453"/>
      <c r="POD4" s="453"/>
      <c r="POE4" s="453"/>
      <c r="POF4" s="453"/>
      <c r="POG4" s="453"/>
      <c r="POH4" s="453"/>
      <c r="POI4" s="453"/>
      <c r="POJ4" s="453"/>
      <c r="POK4" s="453"/>
      <c r="POL4" s="453"/>
      <c r="POM4" s="453"/>
      <c r="PON4" s="453"/>
      <c r="POO4" s="453"/>
      <c r="POP4" s="453"/>
      <c r="POQ4" s="453"/>
      <c r="POR4" s="453"/>
      <c r="POS4" s="453"/>
      <c r="POT4" s="453"/>
      <c r="POU4" s="453"/>
      <c r="POV4" s="453"/>
      <c r="POW4" s="453"/>
      <c r="POX4" s="453"/>
      <c r="POY4" s="453"/>
      <c r="POZ4" s="453"/>
      <c r="PPA4" s="453"/>
      <c r="PPB4" s="453"/>
      <c r="PPC4" s="453"/>
      <c r="PPD4" s="453"/>
      <c r="PPE4" s="453"/>
      <c r="PPF4" s="453"/>
      <c r="PPG4" s="453"/>
      <c r="PPH4" s="453"/>
      <c r="PPI4" s="453"/>
      <c r="PPJ4" s="453"/>
      <c r="PPK4" s="453"/>
      <c r="PPL4" s="453"/>
      <c r="PPM4" s="453"/>
      <c r="PPN4" s="453"/>
      <c r="PPO4" s="453"/>
      <c r="PPP4" s="453"/>
      <c r="PPQ4" s="453"/>
      <c r="PPR4" s="453"/>
      <c r="PPS4" s="453"/>
      <c r="PPT4" s="453"/>
      <c r="PPU4" s="453"/>
      <c r="PPV4" s="453"/>
      <c r="PPW4" s="453"/>
      <c r="PPX4" s="453"/>
      <c r="PPY4" s="453"/>
      <c r="PPZ4" s="453"/>
      <c r="PQA4" s="453"/>
      <c r="PQB4" s="453"/>
      <c r="PQC4" s="453"/>
      <c r="PQD4" s="453"/>
      <c r="PQE4" s="453"/>
      <c r="PQF4" s="453"/>
      <c r="PQG4" s="453"/>
      <c r="PQH4" s="453"/>
      <c r="PQI4" s="453"/>
      <c r="PQJ4" s="453"/>
      <c r="PQK4" s="453"/>
      <c r="PQL4" s="453"/>
      <c r="PQM4" s="453"/>
      <c r="PQN4" s="453"/>
      <c r="PQO4" s="453"/>
      <c r="PQP4" s="453"/>
      <c r="PQQ4" s="453"/>
      <c r="PQR4" s="453"/>
      <c r="PQS4" s="453"/>
      <c r="PQT4" s="453"/>
      <c r="PQU4" s="453"/>
      <c r="PQV4" s="453"/>
      <c r="PQW4" s="453"/>
      <c r="PQX4" s="453"/>
      <c r="PQY4" s="453"/>
      <c r="PQZ4" s="453"/>
      <c r="PRA4" s="453"/>
      <c r="PRB4" s="453"/>
      <c r="PRC4" s="453"/>
      <c r="PRD4" s="453"/>
      <c r="PRE4" s="453"/>
      <c r="PRF4" s="453"/>
      <c r="PRG4" s="453"/>
      <c r="PRH4" s="453"/>
      <c r="PRI4" s="453"/>
      <c r="PRJ4" s="453"/>
      <c r="PRK4" s="453"/>
      <c r="PRL4" s="453"/>
      <c r="PRM4" s="453"/>
      <c r="PRN4" s="453"/>
      <c r="PRO4" s="453"/>
      <c r="PRP4" s="453"/>
      <c r="PRQ4" s="453"/>
      <c r="PRR4" s="453"/>
      <c r="PRS4" s="453"/>
      <c r="PRT4" s="453"/>
      <c r="PRU4" s="453"/>
      <c r="PRV4" s="453"/>
      <c r="PRW4" s="453"/>
      <c r="PRX4" s="453"/>
      <c r="PRY4" s="453"/>
      <c r="PRZ4" s="453"/>
      <c r="PSA4" s="453"/>
      <c r="PSB4" s="453"/>
      <c r="PSC4" s="453"/>
      <c r="PSD4" s="453"/>
      <c r="PSE4" s="453"/>
      <c r="PSF4" s="453"/>
      <c r="PSG4" s="453"/>
      <c r="PSH4" s="453"/>
      <c r="PSI4" s="453"/>
      <c r="PSJ4" s="453"/>
      <c r="PSK4" s="453"/>
      <c r="PSL4" s="453"/>
      <c r="PSM4" s="453"/>
      <c r="PSN4" s="453"/>
      <c r="PSO4" s="453"/>
      <c r="PSP4" s="453"/>
      <c r="PSQ4" s="453"/>
      <c r="PSR4" s="453"/>
      <c r="PSS4" s="453"/>
      <c r="PST4" s="453"/>
      <c r="PSU4" s="453"/>
      <c r="PSV4" s="453"/>
      <c r="PSW4" s="453"/>
      <c r="PSX4" s="453"/>
      <c r="PSY4" s="453"/>
      <c r="PSZ4" s="453"/>
      <c r="PTA4" s="453"/>
      <c r="PTB4" s="453"/>
      <c r="PTC4" s="453"/>
      <c r="PTD4" s="453"/>
      <c r="PTE4" s="453"/>
      <c r="PTF4" s="453"/>
      <c r="PTG4" s="453"/>
      <c r="PTH4" s="453"/>
      <c r="PTI4" s="453"/>
      <c r="PTJ4" s="453"/>
      <c r="PTK4" s="453"/>
      <c r="PTL4" s="453"/>
      <c r="PTM4" s="453"/>
      <c r="PTN4" s="453"/>
      <c r="PTO4" s="453"/>
      <c r="PTP4" s="453"/>
      <c r="PTQ4" s="453"/>
      <c r="PTR4" s="453"/>
      <c r="PTS4" s="453"/>
      <c r="PTT4" s="453"/>
      <c r="PTU4" s="453"/>
      <c r="PTV4" s="453"/>
      <c r="PTW4" s="453"/>
      <c r="PTX4" s="453"/>
      <c r="PTY4" s="453"/>
      <c r="PTZ4" s="453"/>
      <c r="PUA4" s="453"/>
      <c r="PUB4" s="453"/>
      <c r="PUC4" s="453"/>
      <c r="PUD4" s="453"/>
      <c r="PUE4" s="453"/>
      <c r="PUF4" s="453"/>
      <c r="PUG4" s="453"/>
      <c r="PUH4" s="453"/>
      <c r="PUI4" s="453"/>
      <c r="PUJ4" s="453"/>
      <c r="PUK4" s="453"/>
      <c r="PUL4" s="453"/>
      <c r="PUM4" s="453"/>
      <c r="PUN4" s="453"/>
      <c r="PUO4" s="453"/>
      <c r="PUP4" s="453"/>
      <c r="PUQ4" s="453"/>
      <c r="PUR4" s="453"/>
      <c r="PUS4" s="453"/>
      <c r="PUT4" s="453"/>
      <c r="PUU4" s="453"/>
      <c r="PUV4" s="453"/>
      <c r="PUW4" s="453"/>
      <c r="PUX4" s="453"/>
      <c r="PUY4" s="453"/>
      <c r="PUZ4" s="453"/>
      <c r="PVA4" s="453"/>
      <c r="PVB4" s="453"/>
      <c r="PVC4" s="453"/>
      <c r="PVD4" s="453"/>
      <c r="PVE4" s="453"/>
      <c r="PVF4" s="453"/>
      <c r="PVG4" s="453"/>
      <c r="PVH4" s="453"/>
      <c r="PVI4" s="453"/>
      <c r="PVJ4" s="453"/>
      <c r="PVK4" s="453"/>
      <c r="PVL4" s="453"/>
      <c r="PVM4" s="453"/>
      <c r="PVN4" s="453"/>
      <c r="PVO4" s="453"/>
      <c r="PVP4" s="453"/>
      <c r="PVQ4" s="453"/>
      <c r="PVR4" s="453"/>
      <c r="PVS4" s="453"/>
      <c r="PVT4" s="453"/>
      <c r="PVU4" s="453"/>
      <c r="PVV4" s="453"/>
      <c r="PVW4" s="453"/>
      <c r="PVX4" s="453"/>
      <c r="PVY4" s="453"/>
      <c r="PVZ4" s="453"/>
      <c r="PWA4" s="453"/>
      <c r="PWB4" s="453"/>
      <c r="PWC4" s="453"/>
      <c r="PWD4" s="453"/>
      <c r="PWE4" s="453"/>
      <c r="PWF4" s="453"/>
      <c r="PWG4" s="453"/>
      <c r="PWH4" s="453"/>
      <c r="PWI4" s="453"/>
      <c r="PWJ4" s="453"/>
      <c r="PWK4" s="453"/>
      <c r="PWL4" s="453"/>
      <c r="PWM4" s="453"/>
      <c r="PWN4" s="453"/>
      <c r="PWO4" s="453"/>
      <c r="PWP4" s="453"/>
      <c r="PWQ4" s="453"/>
      <c r="PWR4" s="453"/>
      <c r="PWS4" s="453"/>
      <c r="PWT4" s="453"/>
      <c r="PWU4" s="453"/>
      <c r="PWV4" s="453"/>
      <c r="PWW4" s="453"/>
      <c r="PWX4" s="453"/>
      <c r="PWY4" s="453"/>
      <c r="PWZ4" s="453"/>
      <c r="PXA4" s="453"/>
      <c r="PXB4" s="453"/>
      <c r="PXC4" s="453"/>
      <c r="PXD4" s="453"/>
      <c r="PXE4" s="453"/>
      <c r="PXF4" s="453"/>
      <c r="PXG4" s="453"/>
      <c r="PXH4" s="453"/>
      <c r="PXI4" s="453"/>
      <c r="PXJ4" s="453"/>
      <c r="PXK4" s="453"/>
      <c r="PXL4" s="453"/>
      <c r="PXM4" s="453"/>
      <c r="PXN4" s="453"/>
      <c r="PXO4" s="453"/>
      <c r="PXP4" s="453"/>
      <c r="PXQ4" s="453"/>
      <c r="PXR4" s="453"/>
      <c r="PXS4" s="453"/>
      <c r="PXT4" s="453"/>
      <c r="PXU4" s="453"/>
      <c r="PXV4" s="453"/>
      <c r="PXW4" s="453"/>
      <c r="PXX4" s="453"/>
      <c r="PXY4" s="453"/>
      <c r="PXZ4" s="453"/>
      <c r="PYA4" s="453"/>
      <c r="PYB4" s="453"/>
      <c r="PYC4" s="453"/>
      <c r="PYD4" s="453"/>
      <c r="PYE4" s="453"/>
      <c r="PYF4" s="453"/>
      <c r="PYG4" s="453"/>
      <c r="PYH4" s="453"/>
      <c r="PYI4" s="453"/>
      <c r="PYJ4" s="453"/>
      <c r="PYK4" s="453"/>
      <c r="PYL4" s="453"/>
      <c r="PYM4" s="453"/>
      <c r="PYN4" s="453"/>
      <c r="PYO4" s="453"/>
      <c r="PYP4" s="453"/>
      <c r="PYQ4" s="453"/>
      <c r="PYR4" s="453"/>
      <c r="PYS4" s="453"/>
      <c r="PYT4" s="453"/>
      <c r="PYU4" s="453"/>
      <c r="PYV4" s="453"/>
      <c r="PYW4" s="453"/>
      <c r="PYX4" s="453"/>
      <c r="PYY4" s="453"/>
      <c r="PYZ4" s="453"/>
      <c r="PZA4" s="453"/>
      <c r="PZB4" s="453"/>
      <c r="PZC4" s="453"/>
      <c r="PZD4" s="453"/>
      <c r="PZE4" s="453"/>
      <c r="PZF4" s="453"/>
      <c r="PZG4" s="453"/>
      <c r="PZH4" s="453"/>
      <c r="PZI4" s="453"/>
      <c r="PZJ4" s="453"/>
      <c r="PZK4" s="453"/>
      <c r="PZL4" s="453"/>
      <c r="PZM4" s="453"/>
      <c r="PZN4" s="453"/>
      <c r="PZO4" s="453"/>
      <c r="PZP4" s="453"/>
      <c r="PZQ4" s="453"/>
      <c r="PZR4" s="453"/>
      <c r="PZS4" s="453"/>
      <c r="PZT4" s="453"/>
      <c r="PZU4" s="453"/>
      <c r="PZV4" s="453"/>
      <c r="PZW4" s="453"/>
      <c r="PZX4" s="453"/>
      <c r="PZY4" s="453"/>
      <c r="PZZ4" s="453"/>
      <c r="QAA4" s="453"/>
      <c r="QAB4" s="453"/>
      <c r="QAC4" s="453"/>
      <c r="QAD4" s="453"/>
      <c r="QAE4" s="453"/>
      <c r="QAF4" s="453"/>
      <c r="QAG4" s="453"/>
      <c r="QAH4" s="453"/>
      <c r="QAI4" s="453"/>
      <c r="QAJ4" s="453"/>
      <c r="QAK4" s="453"/>
      <c r="QAL4" s="453"/>
      <c r="QAM4" s="453"/>
      <c r="QAN4" s="453"/>
      <c r="QAO4" s="453"/>
      <c r="QAP4" s="453"/>
      <c r="QAQ4" s="453"/>
      <c r="QAR4" s="453"/>
      <c r="QAS4" s="453"/>
      <c r="QAT4" s="453"/>
      <c r="QAU4" s="453"/>
      <c r="QAV4" s="453"/>
      <c r="QAW4" s="453"/>
      <c r="QAX4" s="453"/>
      <c r="QAY4" s="453"/>
      <c r="QAZ4" s="453"/>
      <c r="QBA4" s="453"/>
      <c r="QBB4" s="453"/>
      <c r="QBC4" s="453"/>
      <c r="QBD4" s="453"/>
      <c r="QBE4" s="453"/>
      <c r="QBF4" s="453"/>
      <c r="QBG4" s="453"/>
      <c r="QBH4" s="453"/>
      <c r="QBI4" s="453"/>
      <c r="QBJ4" s="453"/>
      <c r="QBK4" s="453"/>
      <c r="QBL4" s="453"/>
      <c r="QBM4" s="453"/>
      <c r="QBN4" s="453"/>
      <c r="QBO4" s="453"/>
      <c r="QBP4" s="453"/>
      <c r="QBQ4" s="453"/>
      <c r="QBR4" s="453"/>
      <c r="QBS4" s="453"/>
      <c r="QBT4" s="453"/>
      <c r="QBU4" s="453"/>
      <c r="QBV4" s="453"/>
      <c r="QBW4" s="453"/>
      <c r="QBX4" s="453"/>
      <c r="QBY4" s="453"/>
      <c r="QBZ4" s="453"/>
      <c r="QCA4" s="453"/>
      <c r="QCB4" s="453"/>
      <c r="QCC4" s="453"/>
      <c r="QCD4" s="453"/>
      <c r="QCE4" s="453"/>
      <c r="QCF4" s="453"/>
      <c r="QCG4" s="453"/>
      <c r="QCH4" s="453"/>
      <c r="QCI4" s="453"/>
      <c r="QCJ4" s="453"/>
      <c r="QCK4" s="453"/>
      <c r="QCL4" s="453"/>
      <c r="QCM4" s="453"/>
      <c r="QCN4" s="453"/>
      <c r="QCO4" s="453"/>
      <c r="QCP4" s="453"/>
      <c r="QCQ4" s="453"/>
      <c r="QCR4" s="453"/>
      <c r="QCS4" s="453"/>
      <c r="QCT4" s="453"/>
      <c r="QCU4" s="453"/>
      <c r="QCV4" s="453"/>
      <c r="QCW4" s="453"/>
      <c r="QCX4" s="453"/>
      <c r="QCY4" s="453"/>
      <c r="QCZ4" s="453"/>
      <c r="QDA4" s="453"/>
      <c r="QDB4" s="453"/>
      <c r="QDC4" s="453"/>
      <c r="QDD4" s="453"/>
      <c r="QDE4" s="453"/>
      <c r="QDF4" s="453"/>
      <c r="QDG4" s="453"/>
      <c r="QDH4" s="453"/>
      <c r="QDI4" s="453"/>
      <c r="QDJ4" s="453"/>
      <c r="QDK4" s="453"/>
      <c r="QDL4" s="453"/>
      <c r="QDM4" s="453"/>
      <c r="QDN4" s="453"/>
      <c r="QDO4" s="453"/>
      <c r="QDP4" s="453"/>
      <c r="QDQ4" s="453"/>
      <c r="QDR4" s="453"/>
      <c r="QDS4" s="453"/>
      <c r="QDT4" s="453"/>
      <c r="QDU4" s="453"/>
      <c r="QDV4" s="453"/>
      <c r="QDW4" s="453"/>
      <c r="QDX4" s="453"/>
      <c r="QDY4" s="453"/>
      <c r="QDZ4" s="453"/>
      <c r="QEA4" s="453"/>
      <c r="QEB4" s="453"/>
      <c r="QEC4" s="453"/>
      <c r="QED4" s="453"/>
      <c r="QEE4" s="453"/>
      <c r="QEF4" s="453"/>
      <c r="QEG4" s="453"/>
      <c r="QEH4" s="453"/>
      <c r="QEI4" s="453"/>
      <c r="QEJ4" s="453"/>
      <c r="QEK4" s="453"/>
      <c r="QEL4" s="453"/>
      <c r="QEM4" s="453"/>
      <c r="QEN4" s="453"/>
      <c r="QEO4" s="453"/>
      <c r="QEP4" s="453"/>
      <c r="QEQ4" s="453"/>
      <c r="QER4" s="453"/>
      <c r="QES4" s="453"/>
      <c r="QET4" s="453"/>
      <c r="QEU4" s="453"/>
      <c r="QEV4" s="453"/>
      <c r="QEW4" s="453"/>
      <c r="QEX4" s="453"/>
      <c r="QEY4" s="453"/>
      <c r="QEZ4" s="453"/>
      <c r="QFA4" s="453"/>
      <c r="QFB4" s="453"/>
      <c r="QFC4" s="453"/>
      <c r="QFD4" s="453"/>
      <c r="QFE4" s="453"/>
      <c r="QFF4" s="453"/>
      <c r="QFG4" s="453"/>
      <c r="QFH4" s="453"/>
      <c r="QFI4" s="453"/>
      <c r="QFJ4" s="453"/>
      <c r="QFK4" s="453"/>
      <c r="QFL4" s="453"/>
      <c r="QFM4" s="453"/>
      <c r="QFN4" s="453"/>
      <c r="QFO4" s="453"/>
      <c r="QFP4" s="453"/>
      <c r="QFQ4" s="453"/>
      <c r="QFR4" s="453"/>
      <c r="QFS4" s="453"/>
      <c r="QFT4" s="453"/>
      <c r="QFU4" s="453"/>
      <c r="QFV4" s="453"/>
      <c r="QFW4" s="453"/>
      <c r="QFX4" s="453"/>
      <c r="QFY4" s="453"/>
      <c r="QFZ4" s="453"/>
      <c r="QGA4" s="453"/>
      <c r="QGB4" s="453"/>
      <c r="QGC4" s="453"/>
      <c r="QGD4" s="453"/>
      <c r="QGE4" s="453"/>
      <c r="QGF4" s="453"/>
      <c r="QGG4" s="453"/>
      <c r="QGH4" s="453"/>
      <c r="QGI4" s="453"/>
      <c r="QGJ4" s="453"/>
      <c r="QGK4" s="453"/>
      <c r="QGL4" s="453"/>
      <c r="QGM4" s="453"/>
      <c r="QGN4" s="453"/>
      <c r="QGO4" s="453"/>
      <c r="QGP4" s="453"/>
      <c r="QGQ4" s="453"/>
      <c r="QGR4" s="453"/>
      <c r="QGS4" s="453"/>
      <c r="QGT4" s="453"/>
      <c r="QGU4" s="453"/>
      <c r="QGV4" s="453"/>
      <c r="QGW4" s="453"/>
      <c r="QGX4" s="453"/>
      <c r="QGY4" s="453"/>
      <c r="QGZ4" s="453"/>
      <c r="QHA4" s="453"/>
      <c r="QHB4" s="453"/>
      <c r="QHC4" s="453"/>
      <c r="QHD4" s="453"/>
      <c r="QHE4" s="453"/>
      <c r="QHF4" s="453"/>
      <c r="QHG4" s="453"/>
      <c r="QHH4" s="453"/>
      <c r="QHI4" s="453"/>
      <c r="QHJ4" s="453"/>
      <c r="QHK4" s="453"/>
      <c r="QHL4" s="453"/>
      <c r="QHM4" s="453"/>
      <c r="QHN4" s="453"/>
      <c r="QHO4" s="453"/>
      <c r="QHP4" s="453"/>
      <c r="QHQ4" s="453"/>
      <c r="QHR4" s="453"/>
      <c r="QHS4" s="453"/>
      <c r="QHT4" s="453"/>
      <c r="QHU4" s="453"/>
      <c r="QHV4" s="453"/>
      <c r="QHW4" s="453"/>
      <c r="QHX4" s="453"/>
      <c r="QHY4" s="453"/>
      <c r="QHZ4" s="453"/>
      <c r="QIA4" s="453"/>
      <c r="QIB4" s="453"/>
      <c r="QIC4" s="453"/>
      <c r="QID4" s="453"/>
      <c r="QIE4" s="453"/>
      <c r="QIF4" s="453"/>
      <c r="QIG4" s="453"/>
      <c r="QIH4" s="453"/>
      <c r="QII4" s="453"/>
      <c r="QIJ4" s="453"/>
      <c r="QIK4" s="453"/>
      <c r="QIL4" s="453"/>
      <c r="QIM4" s="453"/>
      <c r="QIN4" s="453"/>
      <c r="QIO4" s="453"/>
      <c r="QIP4" s="453"/>
      <c r="QIQ4" s="453"/>
      <c r="QIR4" s="453"/>
      <c r="QIS4" s="453"/>
      <c r="QIT4" s="453"/>
      <c r="QIU4" s="453"/>
      <c r="QIV4" s="453"/>
      <c r="QIW4" s="453"/>
      <c r="QIX4" s="453"/>
      <c r="QIY4" s="453"/>
      <c r="QIZ4" s="453"/>
      <c r="QJA4" s="453"/>
      <c r="QJB4" s="453"/>
      <c r="QJC4" s="453"/>
      <c r="QJD4" s="453"/>
      <c r="QJE4" s="453"/>
      <c r="QJF4" s="453"/>
      <c r="QJG4" s="453"/>
      <c r="QJH4" s="453"/>
      <c r="QJI4" s="453"/>
      <c r="QJJ4" s="453"/>
      <c r="QJK4" s="453"/>
      <c r="QJL4" s="453"/>
      <c r="QJM4" s="453"/>
      <c r="QJN4" s="453"/>
      <c r="QJO4" s="453"/>
      <c r="QJP4" s="453"/>
      <c r="QJQ4" s="453"/>
      <c r="QJR4" s="453"/>
      <c r="QJS4" s="453"/>
      <c r="QJT4" s="453"/>
      <c r="QJU4" s="453"/>
      <c r="QJV4" s="453"/>
      <c r="QJW4" s="453"/>
      <c r="QJX4" s="453"/>
      <c r="QJY4" s="453"/>
      <c r="QJZ4" s="453"/>
      <c r="QKA4" s="453"/>
      <c r="QKB4" s="453"/>
      <c r="QKC4" s="453"/>
      <c r="QKD4" s="453"/>
      <c r="QKE4" s="453"/>
      <c r="QKF4" s="453"/>
      <c r="QKG4" s="453"/>
      <c r="QKH4" s="453"/>
      <c r="QKI4" s="453"/>
      <c r="QKJ4" s="453"/>
      <c r="QKK4" s="453"/>
      <c r="QKL4" s="453"/>
      <c r="QKM4" s="453"/>
      <c r="QKN4" s="453"/>
      <c r="QKO4" s="453"/>
      <c r="QKP4" s="453"/>
      <c r="QKQ4" s="453"/>
      <c r="QKR4" s="453"/>
      <c r="QKS4" s="453"/>
      <c r="QKT4" s="453"/>
      <c r="QKU4" s="453"/>
      <c r="QKV4" s="453"/>
      <c r="QKW4" s="453"/>
      <c r="QKX4" s="453"/>
      <c r="QKY4" s="453"/>
      <c r="QKZ4" s="453"/>
      <c r="QLA4" s="453"/>
      <c r="QLB4" s="453"/>
      <c r="QLC4" s="453"/>
      <c r="QLD4" s="453"/>
      <c r="QLE4" s="453"/>
      <c r="QLF4" s="453"/>
      <c r="QLG4" s="453"/>
      <c r="QLH4" s="453"/>
      <c r="QLI4" s="453"/>
      <c r="QLJ4" s="453"/>
      <c r="QLK4" s="453"/>
      <c r="QLL4" s="453"/>
      <c r="QLM4" s="453"/>
      <c r="QLN4" s="453"/>
      <c r="QLO4" s="453"/>
      <c r="QLP4" s="453"/>
      <c r="QLQ4" s="453"/>
      <c r="QLR4" s="453"/>
      <c r="QLS4" s="453"/>
      <c r="QLT4" s="453"/>
      <c r="QLU4" s="453"/>
      <c r="QLV4" s="453"/>
      <c r="QLW4" s="453"/>
      <c r="QLX4" s="453"/>
      <c r="QLY4" s="453"/>
      <c r="QLZ4" s="453"/>
      <c r="QMA4" s="453"/>
      <c r="QMB4" s="453"/>
      <c r="QMC4" s="453"/>
      <c r="QMD4" s="453"/>
      <c r="QME4" s="453"/>
      <c r="QMF4" s="453"/>
      <c r="QMG4" s="453"/>
      <c r="QMH4" s="453"/>
      <c r="QMI4" s="453"/>
      <c r="QMJ4" s="453"/>
      <c r="QMK4" s="453"/>
      <c r="QML4" s="453"/>
      <c r="QMM4" s="453"/>
      <c r="QMN4" s="453"/>
      <c r="QMO4" s="453"/>
      <c r="QMP4" s="453"/>
      <c r="QMQ4" s="453"/>
      <c r="QMR4" s="453"/>
      <c r="QMS4" s="453"/>
      <c r="QMT4" s="453"/>
      <c r="QMU4" s="453"/>
      <c r="QMV4" s="453"/>
      <c r="QMW4" s="453"/>
      <c r="QMX4" s="453"/>
      <c r="QMY4" s="453"/>
      <c r="QMZ4" s="453"/>
      <c r="QNA4" s="453"/>
      <c r="QNB4" s="453"/>
      <c r="QNC4" s="453"/>
      <c r="QND4" s="453"/>
      <c r="QNE4" s="453"/>
      <c r="QNF4" s="453"/>
      <c r="QNG4" s="453"/>
      <c r="QNH4" s="453"/>
      <c r="QNI4" s="453"/>
      <c r="QNJ4" s="453"/>
      <c r="QNK4" s="453"/>
      <c r="QNL4" s="453"/>
      <c r="QNM4" s="453"/>
      <c r="QNN4" s="453"/>
      <c r="QNO4" s="453"/>
      <c r="QNP4" s="453"/>
      <c r="QNQ4" s="453"/>
      <c r="QNR4" s="453"/>
      <c r="QNS4" s="453"/>
      <c r="QNT4" s="453"/>
      <c r="QNU4" s="453"/>
      <c r="QNV4" s="453"/>
      <c r="QNW4" s="453"/>
      <c r="QNX4" s="453"/>
      <c r="QNY4" s="453"/>
      <c r="QNZ4" s="453"/>
      <c r="QOA4" s="453"/>
      <c r="QOB4" s="453"/>
      <c r="QOC4" s="453"/>
      <c r="QOD4" s="453"/>
      <c r="QOE4" s="453"/>
      <c r="QOF4" s="453"/>
      <c r="QOG4" s="453"/>
      <c r="QOH4" s="453"/>
      <c r="QOI4" s="453"/>
      <c r="QOJ4" s="453"/>
      <c r="QOK4" s="453"/>
      <c r="QOL4" s="453"/>
      <c r="QOM4" s="453"/>
      <c r="QON4" s="453"/>
      <c r="QOO4" s="453"/>
      <c r="QOP4" s="453"/>
      <c r="QOQ4" s="453"/>
      <c r="QOR4" s="453"/>
      <c r="QOS4" s="453"/>
      <c r="QOT4" s="453"/>
      <c r="QOU4" s="453"/>
      <c r="QOV4" s="453"/>
      <c r="QOW4" s="453"/>
      <c r="QOX4" s="453"/>
      <c r="QOY4" s="453"/>
      <c r="QOZ4" s="453"/>
      <c r="QPA4" s="453"/>
      <c r="QPB4" s="453"/>
      <c r="QPC4" s="453"/>
      <c r="QPD4" s="453"/>
      <c r="QPE4" s="453"/>
      <c r="QPF4" s="453"/>
      <c r="QPG4" s="453"/>
      <c r="QPH4" s="453"/>
      <c r="QPI4" s="453"/>
      <c r="QPJ4" s="453"/>
      <c r="QPK4" s="453"/>
      <c r="QPL4" s="453"/>
      <c r="QPM4" s="453"/>
      <c r="QPN4" s="453"/>
      <c r="QPO4" s="453"/>
      <c r="QPP4" s="453"/>
      <c r="QPQ4" s="453"/>
      <c r="QPR4" s="453"/>
      <c r="QPS4" s="453"/>
      <c r="QPT4" s="453"/>
      <c r="QPU4" s="453"/>
      <c r="QPV4" s="453"/>
      <c r="QPW4" s="453"/>
      <c r="QPX4" s="453"/>
      <c r="QPY4" s="453"/>
      <c r="QPZ4" s="453"/>
      <c r="QQA4" s="453"/>
      <c r="QQB4" s="453"/>
      <c r="QQC4" s="453"/>
      <c r="QQD4" s="453"/>
      <c r="QQE4" s="453"/>
      <c r="QQF4" s="453"/>
      <c r="QQG4" s="453"/>
      <c r="QQH4" s="453"/>
      <c r="QQI4" s="453"/>
      <c r="QQJ4" s="453"/>
      <c r="QQK4" s="453"/>
      <c r="QQL4" s="453"/>
      <c r="QQM4" s="453"/>
      <c r="QQN4" s="453"/>
      <c r="QQO4" s="453"/>
      <c r="QQP4" s="453"/>
      <c r="QQQ4" s="453"/>
      <c r="QQR4" s="453"/>
      <c r="QQS4" s="453"/>
      <c r="QQT4" s="453"/>
      <c r="QQU4" s="453"/>
      <c r="QQV4" s="453"/>
      <c r="QQW4" s="453"/>
      <c r="QQX4" s="453"/>
      <c r="QQY4" s="453"/>
      <c r="QQZ4" s="453"/>
      <c r="QRA4" s="453"/>
      <c r="QRB4" s="453"/>
      <c r="QRC4" s="453"/>
      <c r="QRD4" s="453"/>
      <c r="QRE4" s="453"/>
      <c r="QRF4" s="453"/>
      <c r="QRG4" s="453"/>
      <c r="QRH4" s="453"/>
      <c r="QRI4" s="453"/>
      <c r="QRJ4" s="453"/>
      <c r="QRK4" s="453"/>
      <c r="QRL4" s="453"/>
      <c r="QRM4" s="453"/>
      <c r="QRN4" s="453"/>
      <c r="QRO4" s="453"/>
      <c r="QRP4" s="453"/>
      <c r="QRQ4" s="453"/>
      <c r="QRR4" s="453"/>
      <c r="QRS4" s="453"/>
      <c r="QRT4" s="453"/>
      <c r="QRU4" s="453"/>
      <c r="QRV4" s="453"/>
      <c r="QRW4" s="453"/>
      <c r="QRX4" s="453"/>
      <c r="QRY4" s="453"/>
      <c r="QRZ4" s="453"/>
      <c r="QSA4" s="453"/>
      <c r="QSB4" s="453"/>
      <c r="QSC4" s="453"/>
      <c r="QSD4" s="453"/>
      <c r="QSE4" s="453"/>
      <c r="QSF4" s="453"/>
      <c r="QSG4" s="453"/>
      <c r="QSH4" s="453"/>
      <c r="QSI4" s="453"/>
      <c r="QSJ4" s="453"/>
      <c r="QSK4" s="453"/>
      <c r="QSL4" s="453"/>
      <c r="QSM4" s="453"/>
      <c r="QSN4" s="453"/>
      <c r="QSO4" s="453"/>
      <c r="QSP4" s="453"/>
      <c r="QSQ4" s="453"/>
      <c r="QSR4" s="453"/>
      <c r="QSS4" s="453"/>
      <c r="QST4" s="453"/>
      <c r="QSU4" s="453"/>
      <c r="QSV4" s="453"/>
      <c r="QSW4" s="453"/>
      <c r="QSX4" s="453"/>
      <c r="QSY4" s="453"/>
      <c r="QSZ4" s="453"/>
      <c r="QTA4" s="453"/>
      <c r="QTB4" s="453"/>
      <c r="QTC4" s="453"/>
      <c r="QTD4" s="453"/>
      <c r="QTE4" s="453"/>
      <c r="QTF4" s="453"/>
      <c r="QTG4" s="453"/>
      <c r="QTH4" s="453"/>
      <c r="QTI4" s="453"/>
      <c r="QTJ4" s="453"/>
      <c r="QTK4" s="453"/>
      <c r="QTL4" s="453"/>
      <c r="QTM4" s="453"/>
      <c r="QTN4" s="453"/>
      <c r="QTO4" s="453"/>
      <c r="QTP4" s="453"/>
      <c r="QTQ4" s="453"/>
      <c r="QTR4" s="453"/>
      <c r="QTS4" s="453"/>
      <c r="QTT4" s="453"/>
      <c r="QTU4" s="453"/>
      <c r="QTV4" s="453"/>
      <c r="QTW4" s="453"/>
      <c r="QTX4" s="453"/>
      <c r="QTY4" s="453"/>
      <c r="QTZ4" s="453"/>
      <c r="QUA4" s="453"/>
      <c r="QUB4" s="453"/>
      <c r="QUC4" s="453"/>
      <c r="QUD4" s="453"/>
      <c r="QUE4" s="453"/>
      <c r="QUF4" s="453"/>
      <c r="QUG4" s="453"/>
      <c r="QUH4" s="453"/>
      <c r="QUI4" s="453"/>
      <c r="QUJ4" s="453"/>
      <c r="QUK4" s="453"/>
      <c r="QUL4" s="453"/>
      <c r="QUM4" s="453"/>
      <c r="QUN4" s="453"/>
      <c r="QUO4" s="453"/>
      <c r="QUP4" s="453"/>
      <c r="QUQ4" s="453"/>
      <c r="QUR4" s="453"/>
      <c r="QUS4" s="453"/>
      <c r="QUT4" s="453"/>
      <c r="QUU4" s="453"/>
      <c r="QUV4" s="453"/>
      <c r="QUW4" s="453"/>
      <c r="QUX4" s="453"/>
      <c r="QUY4" s="453"/>
      <c r="QUZ4" s="453"/>
      <c r="QVA4" s="453"/>
      <c r="QVB4" s="453"/>
      <c r="QVC4" s="453"/>
      <c r="QVD4" s="453"/>
      <c r="QVE4" s="453"/>
      <c r="QVF4" s="453"/>
      <c r="QVG4" s="453"/>
      <c r="QVH4" s="453"/>
      <c r="QVI4" s="453"/>
      <c r="QVJ4" s="453"/>
      <c r="QVK4" s="453"/>
      <c r="QVL4" s="453"/>
      <c r="QVM4" s="453"/>
      <c r="QVN4" s="453"/>
      <c r="QVO4" s="453"/>
      <c r="QVP4" s="453"/>
      <c r="QVQ4" s="453"/>
      <c r="QVR4" s="453"/>
      <c r="QVS4" s="453"/>
      <c r="QVT4" s="453"/>
      <c r="QVU4" s="453"/>
      <c r="QVV4" s="453"/>
      <c r="QVW4" s="453"/>
      <c r="QVX4" s="453"/>
      <c r="QVY4" s="453"/>
      <c r="QVZ4" s="453"/>
      <c r="QWA4" s="453"/>
      <c r="QWB4" s="453"/>
      <c r="QWC4" s="453"/>
      <c r="QWD4" s="453"/>
      <c r="QWE4" s="453"/>
      <c r="QWF4" s="453"/>
      <c r="QWG4" s="453"/>
      <c r="QWH4" s="453"/>
      <c r="QWI4" s="453"/>
      <c r="QWJ4" s="453"/>
      <c r="QWK4" s="453"/>
      <c r="QWL4" s="453"/>
      <c r="QWM4" s="453"/>
      <c r="QWN4" s="453"/>
      <c r="QWO4" s="453"/>
      <c r="QWP4" s="453"/>
      <c r="QWQ4" s="453"/>
      <c r="QWR4" s="453"/>
      <c r="QWS4" s="453"/>
      <c r="QWT4" s="453"/>
      <c r="QWU4" s="453"/>
      <c r="QWV4" s="453"/>
      <c r="QWW4" s="453"/>
      <c r="QWX4" s="453"/>
      <c r="QWY4" s="453"/>
      <c r="QWZ4" s="453"/>
      <c r="QXA4" s="453"/>
      <c r="QXB4" s="453"/>
      <c r="QXC4" s="453"/>
      <c r="QXD4" s="453"/>
      <c r="QXE4" s="453"/>
      <c r="QXF4" s="453"/>
      <c r="QXG4" s="453"/>
      <c r="QXH4" s="453"/>
      <c r="QXI4" s="453"/>
      <c r="QXJ4" s="453"/>
      <c r="QXK4" s="453"/>
      <c r="QXL4" s="453"/>
      <c r="QXM4" s="453"/>
      <c r="QXN4" s="453"/>
      <c r="QXO4" s="453"/>
      <c r="QXP4" s="453"/>
      <c r="QXQ4" s="453"/>
      <c r="QXR4" s="453"/>
      <c r="QXS4" s="453"/>
      <c r="QXT4" s="453"/>
      <c r="QXU4" s="453"/>
      <c r="QXV4" s="453"/>
      <c r="QXW4" s="453"/>
      <c r="QXX4" s="453"/>
      <c r="QXY4" s="453"/>
      <c r="QXZ4" s="453"/>
      <c r="QYA4" s="453"/>
      <c r="QYB4" s="453"/>
      <c r="QYC4" s="453"/>
      <c r="QYD4" s="453"/>
      <c r="QYE4" s="453"/>
      <c r="QYF4" s="453"/>
      <c r="QYG4" s="453"/>
      <c r="QYH4" s="453"/>
      <c r="QYI4" s="453"/>
      <c r="QYJ4" s="453"/>
      <c r="QYK4" s="453"/>
      <c r="QYL4" s="453"/>
      <c r="QYM4" s="453"/>
      <c r="QYN4" s="453"/>
      <c r="QYO4" s="453"/>
      <c r="QYP4" s="453"/>
      <c r="QYQ4" s="453"/>
      <c r="QYR4" s="453"/>
      <c r="QYS4" s="453"/>
      <c r="QYT4" s="453"/>
      <c r="QYU4" s="453"/>
      <c r="QYV4" s="453"/>
      <c r="QYW4" s="453"/>
      <c r="QYX4" s="453"/>
      <c r="QYY4" s="453"/>
      <c r="QYZ4" s="453"/>
      <c r="QZA4" s="453"/>
      <c r="QZB4" s="453"/>
      <c r="QZC4" s="453"/>
      <c r="QZD4" s="453"/>
      <c r="QZE4" s="453"/>
      <c r="QZF4" s="453"/>
      <c r="QZG4" s="453"/>
      <c r="QZH4" s="453"/>
      <c r="QZI4" s="453"/>
      <c r="QZJ4" s="453"/>
      <c r="QZK4" s="453"/>
      <c r="QZL4" s="453"/>
      <c r="QZM4" s="453"/>
      <c r="QZN4" s="453"/>
      <c r="QZO4" s="453"/>
      <c r="QZP4" s="453"/>
      <c r="QZQ4" s="453"/>
      <c r="QZR4" s="453"/>
      <c r="QZS4" s="453"/>
      <c r="QZT4" s="453"/>
      <c r="QZU4" s="453"/>
      <c r="QZV4" s="453"/>
      <c r="QZW4" s="453"/>
      <c r="QZX4" s="453"/>
      <c r="QZY4" s="453"/>
      <c r="QZZ4" s="453"/>
      <c r="RAA4" s="453"/>
      <c r="RAB4" s="453"/>
      <c r="RAC4" s="453"/>
      <c r="RAD4" s="453"/>
      <c r="RAE4" s="453"/>
      <c r="RAF4" s="453"/>
      <c r="RAG4" s="453"/>
      <c r="RAH4" s="453"/>
      <c r="RAI4" s="453"/>
      <c r="RAJ4" s="453"/>
      <c r="RAK4" s="453"/>
      <c r="RAL4" s="453"/>
      <c r="RAM4" s="453"/>
      <c r="RAN4" s="453"/>
      <c r="RAO4" s="453"/>
      <c r="RAP4" s="453"/>
      <c r="RAQ4" s="453"/>
      <c r="RAR4" s="453"/>
      <c r="RAS4" s="453"/>
      <c r="RAT4" s="453"/>
      <c r="RAU4" s="453"/>
      <c r="RAV4" s="453"/>
      <c r="RAW4" s="453"/>
      <c r="RAX4" s="453"/>
      <c r="RAY4" s="453"/>
      <c r="RAZ4" s="453"/>
      <c r="RBA4" s="453"/>
      <c r="RBB4" s="453"/>
      <c r="RBC4" s="453"/>
      <c r="RBD4" s="453"/>
      <c r="RBE4" s="453"/>
      <c r="RBF4" s="453"/>
      <c r="RBG4" s="453"/>
      <c r="RBH4" s="453"/>
      <c r="RBI4" s="453"/>
      <c r="RBJ4" s="453"/>
      <c r="RBK4" s="453"/>
      <c r="RBL4" s="453"/>
      <c r="RBM4" s="453"/>
      <c r="RBN4" s="453"/>
      <c r="RBO4" s="453"/>
      <c r="RBP4" s="453"/>
      <c r="RBQ4" s="453"/>
      <c r="RBR4" s="453"/>
      <c r="RBS4" s="453"/>
      <c r="RBT4" s="453"/>
      <c r="RBU4" s="453"/>
      <c r="RBV4" s="453"/>
      <c r="RBW4" s="453"/>
      <c r="RBX4" s="453"/>
      <c r="RBY4" s="453"/>
      <c r="RBZ4" s="453"/>
      <c r="RCA4" s="453"/>
      <c r="RCB4" s="453"/>
      <c r="RCC4" s="453"/>
      <c r="RCD4" s="453"/>
      <c r="RCE4" s="453"/>
      <c r="RCF4" s="453"/>
      <c r="RCG4" s="453"/>
      <c r="RCH4" s="453"/>
      <c r="RCI4" s="453"/>
      <c r="RCJ4" s="453"/>
      <c r="RCK4" s="453"/>
      <c r="RCL4" s="453"/>
      <c r="RCM4" s="453"/>
      <c r="RCN4" s="453"/>
      <c r="RCO4" s="453"/>
      <c r="RCP4" s="453"/>
      <c r="RCQ4" s="453"/>
      <c r="RCR4" s="453"/>
      <c r="RCS4" s="453"/>
      <c r="RCT4" s="453"/>
      <c r="RCU4" s="453"/>
      <c r="RCV4" s="453"/>
      <c r="RCW4" s="453"/>
      <c r="RCX4" s="453"/>
      <c r="RCY4" s="453"/>
      <c r="RCZ4" s="453"/>
      <c r="RDA4" s="453"/>
      <c r="RDB4" s="453"/>
      <c r="RDC4" s="453"/>
      <c r="RDD4" s="453"/>
      <c r="RDE4" s="453"/>
      <c r="RDF4" s="453"/>
      <c r="RDG4" s="453"/>
      <c r="RDH4" s="453"/>
      <c r="RDI4" s="453"/>
      <c r="RDJ4" s="453"/>
      <c r="RDK4" s="453"/>
      <c r="RDL4" s="453"/>
      <c r="RDM4" s="453"/>
      <c r="RDN4" s="453"/>
      <c r="RDO4" s="453"/>
      <c r="RDP4" s="453"/>
      <c r="RDQ4" s="453"/>
      <c r="RDR4" s="453"/>
      <c r="RDS4" s="453"/>
      <c r="RDT4" s="453"/>
      <c r="RDU4" s="453"/>
      <c r="RDV4" s="453"/>
      <c r="RDW4" s="453"/>
      <c r="RDX4" s="453"/>
      <c r="RDY4" s="453"/>
      <c r="RDZ4" s="453"/>
      <c r="REA4" s="453"/>
      <c r="REB4" s="453"/>
      <c r="REC4" s="453"/>
      <c r="RED4" s="453"/>
      <c r="REE4" s="453"/>
      <c r="REF4" s="453"/>
      <c r="REG4" s="453"/>
      <c r="REH4" s="453"/>
      <c r="REI4" s="453"/>
      <c r="REJ4" s="453"/>
      <c r="REK4" s="453"/>
      <c r="REL4" s="453"/>
      <c r="REM4" s="453"/>
      <c r="REN4" s="453"/>
      <c r="REO4" s="453"/>
      <c r="REP4" s="453"/>
      <c r="REQ4" s="453"/>
      <c r="RER4" s="453"/>
      <c r="RES4" s="453"/>
      <c r="RET4" s="453"/>
      <c r="REU4" s="453"/>
      <c r="REV4" s="453"/>
      <c r="REW4" s="453"/>
      <c r="REX4" s="453"/>
      <c r="REY4" s="453"/>
      <c r="REZ4" s="453"/>
      <c r="RFA4" s="453"/>
      <c r="RFB4" s="453"/>
      <c r="RFC4" s="453"/>
      <c r="RFD4" s="453"/>
      <c r="RFE4" s="453"/>
      <c r="RFF4" s="453"/>
      <c r="RFG4" s="453"/>
      <c r="RFH4" s="453"/>
      <c r="RFI4" s="453"/>
      <c r="RFJ4" s="453"/>
      <c r="RFK4" s="453"/>
      <c r="RFL4" s="453"/>
      <c r="RFM4" s="453"/>
      <c r="RFN4" s="453"/>
      <c r="RFO4" s="453"/>
      <c r="RFP4" s="453"/>
      <c r="RFQ4" s="453"/>
      <c r="RFR4" s="453"/>
      <c r="RFS4" s="453"/>
      <c r="RFT4" s="453"/>
      <c r="RFU4" s="453"/>
      <c r="RFV4" s="453"/>
      <c r="RFW4" s="453"/>
      <c r="RFX4" s="453"/>
      <c r="RFY4" s="453"/>
      <c r="RFZ4" s="453"/>
      <c r="RGA4" s="453"/>
      <c r="RGB4" s="453"/>
      <c r="RGC4" s="453"/>
      <c r="RGD4" s="453"/>
      <c r="RGE4" s="453"/>
      <c r="RGF4" s="453"/>
      <c r="RGG4" s="453"/>
      <c r="RGH4" s="453"/>
      <c r="RGI4" s="453"/>
      <c r="RGJ4" s="453"/>
      <c r="RGK4" s="453"/>
      <c r="RGL4" s="453"/>
      <c r="RGM4" s="453"/>
      <c r="RGN4" s="453"/>
      <c r="RGO4" s="453"/>
      <c r="RGP4" s="453"/>
      <c r="RGQ4" s="453"/>
      <c r="RGR4" s="453"/>
      <c r="RGS4" s="453"/>
      <c r="RGT4" s="453"/>
      <c r="RGU4" s="453"/>
      <c r="RGV4" s="453"/>
      <c r="RGW4" s="453"/>
      <c r="RGX4" s="453"/>
      <c r="RGY4" s="453"/>
      <c r="RGZ4" s="453"/>
      <c r="RHA4" s="453"/>
      <c r="RHB4" s="453"/>
      <c r="RHC4" s="453"/>
      <c r="RHD4" s="453"/>
      <c r="RHE4" s="453"/>
      <c r="RHF4" s="453"/>
      <c r="RHG4" s="453"/>
      <c r="RHH4" s="453"/>
      <c r="RHI4" s="453"/>
      <c r="RHJ4" s="453"/>
      <c r="RHK4" s="453"/>
      <c r="RHL4" s="453"/>
      <c r="RHM4" s="453"/>
      <c r="RHN4" s="453"/>
      <c r="RHO4" s="453"/>
      <c r="RHP4" s="453"/>
      <c r="RHQ4" s="453"/>
      <c r="RHR4" s="453"/>
      <c r="RHS4" s="453"/>
      <c r="RHT4" s="453"/>
      <c r="RHU4" s="453"/>
      <c r="RHV4" s="453"/>
      <c r="RHW4" s="453"/>
      <c r="RHX4" s="453"/>
      <c r="RHY4" s="453"/>
      <c r="RHZ4" s="453"/>
      <c r="RIA4" s="453"/>
      <c r="RIB4" s="453"/>
      <c r="RIC4" s="453"/>
      <c r="RID4" s="453"/>
      <c r="RIE4" s="453"/>
      <c r="RIF4" s="453"/>
      <c r="RIG4" s="453"/>
      <c r="RIH4" s="453"/>
      <c r="RII4" s="453"/>
      <c r="RIJ4" s="453"/>
      <c r="RIK4" s="453"/>
      <c r="RIL4" s="453"/>
      <c r="RIM4" s="453"/>
      <c r="RIN4" s="453"/>
      <c r="RIO4" s="453"/>
      <c r="RIP4" s="453"/>
      <c r="RIQ4" s="453"/>
      <c r="RIR4" s="453"/>
      <c r="RIS4" s="453"/>
      <c r="RIT4" s="453"/>
      <c r="RIU4" s="453"/>
      <c r="RIV4" s="453"/>
      <c r="RIW4" s="453"/>
      <c r="RIX4" s="453"/>
      <c r="RIY4" s="453"/>
      <c r="RIZ4" s="453"/>
      <c r="RJA4" s="453"/>
      <c r="RJB4" s="453"/>
      <c r="RJC4" s="453"/>
      <c r="RJD4" s="453"/>
      <c r="RJE4" s="453"/>
      <c r="RJF4" s="453"/>
      <c r="RJG4" s="453"/>
      <c r="RJH4" s="453"/>
      <c r="RJI4" s="453"/>
      <c r="RJJ4" s="453"/>
      <c r="RJK4" s="453"/>
      <c r="RJL4" s="453"/>
      <c r="RJM4" s="453"/>
      <c r="RJN4" s="453"/>
      <c r="RJO4" s="453"/>
      <c r="RJP4" s="453"/>
      <c r="RJQ4" s="453"/>
      <c r="RJR4" s="453"/>
      <c r="RJS4" s="453"/>
      <c r="RJT4" s="453"/>
      <c r="RJU4" s="453"/>
      <c r="RJV4" s="453"/>
      <c r="RJW4" s="453"/>
      <c r="RJX4" s="453"/>
      <c r="RJY4" s="453"/>
      <c r="RJZ4" s="453"/>
      <c r="RKA4" s="453"/>
      <c r="RKB4" s="453"/>
      <c r="RKC4" s="453"/>
      <c r="RKD4" s="453"/>
      <c r="RKE4" s="453"/>
      <c r="RKF4" s="453"/>
      <c r="RKG4" s="453"/>
      <c r="RKH4" s="453"/>
      <c r="RKI4" s="453"/>
      <c r="RKJ4" s="453"/>
      <c r="RKK4" s="453"/>
      <c r="RKL4" s="453"/>
      <c r="RKM4" s="453"/>
      <c r="RKN4" s="453"/>
      <c r="RKO4" s="453"/>
      <c r="RKP4" s="453"/>
      <c r="RKQ4" s="453"/>
      <c r="RKR4" s="453"/>
      <c r="RKS4" s="453"/>
      <c r="RKT4" s="453"/>
      <c r="RKU4" s="453"/>
      <c r="RKV4" s="453"/>
      <c r="RKW4" s="453"/>
      <c r="RKX4" s="453"/>
      <c r="RKY4" s="453"/>
      <c r="RKZ4" s="453"/>
      <c r="RLA4" s="453"/>
      <c r="RLB4" s="453"/>
      <c r="RLC4" s="453"/>
      <c r="RLD4" s="453"/>
      <c r="RLE4" s="453"/>
      <c r="RLF4" s="453"/>
      <c r="RLG4" s="453"/>
      <c r="RLH4" s="453"/>
      <c r="RLI4" s="453"/>
      <c r="RLJ4" s="453"/>
      <c r="RLK4" s="453"/>
      <c r="RLL4" s="453"/>
      <c r="RLM4" s="453"/>
      <c r="RLN4" s="453"/>
      <c r="RLO4" s="453"/>
      <c r="RLP4" s="453"/>
      <c r="RLQ4" s="453"/>
      <c r="RLR4" s="453"/>
      <c r="RLS4" s="453"/>
      <c r="RLT4" s="453"/>
      <c r="RLU4" s="453"/>
      <c r="RLV4" s="453"/>
      <c r="RLW4" s="453"/>
      <c r="RLX4" s="453"/>
      <c r="RLY4" s="453"/>
      <c r="RLZ4" s="453"/>
      <c r="RMA4" s="453"/>
      <c r="RMB4" s="453"/>
      <c r="RMC4" s="453"/>
      <c r="RMD4" s="453"/>
      <c r="RME4" s="453"/>
      <c r="RMF4" s="453"/>
      <c r="RMG4" s="453"/>
      <c r="RMH4" s="453"/>
      <c r="RMI4" s="453"/>
      <c r="RMJ4" s="453"/>
      <c r="RMK4" s="453"/>
      <c r="RML4" s="453"/>
      <c r="RMM4" s="453"/>
      <c r="RMN4" s="453"/>
      <c r="RMO4" s="453"/>
      <c r="RMP4" s="453"/>
      <c r="RMQ4" s="453"/>
      <c r="RMR4" s="453"/>
      <c r="RMS4" s="453"/>
      <c r="RMT4" s="453"/>
      <c r="RMU4" s="453"/>
      <c r="RMV4" s="453"/>
      <c r="RMW4" s="453"/>
      <c r="RMX4" s="453"/>
      <c r="RMY4" s="453"/>
      <c r="RMZ4" s="453"/>
      <c r="RNA4" s="453"/>
      <c r="RNB4" s="453"/>
      <c r="RNC4" s="453"/>
      <c r="RND4" s="453"/>
      <c r="RNE4" s="453"/>
      <c r="RNF4" s="453"/>
      <c r="RNG4" s="453"/>
      <c r="RNH4" s="453"/>
      <c r="RNI4" s="453"/>
      <c r="RNJ4" s="453"/>
      <c r="RNK4" s="453"/>
      <c r="RNL4" s="453"/>
      <c r="RNM4" s="453"/>
      <c r="RNN4" s="453"/>
      <c r="RNO4" s="453"/>
      <c r="RNP4" s="453"/>
      <c r="RNQ4" s="453"/>
      <c r="RNR4" s="453"/>
      <c r="RNS4" s="453"/>
      <c r="RNT4" s="453"/>
      <c r="RNU4" s="453"/>
      <c r="RNV4" s="453"/>
      <c r="RNW4" s="453"/>
      <c r="RNX4" s="453"/>
      <c r="RNY4" s="453"/>
      <c r="RNZ4" s="453"/>
      <c r="ROA4" s="453"/>
      <c r="ROB4" s="453"/>
      <c r="ROC4" s="453"/>
      <c r="ROD4" s="453"/>
      <c r="ROE4" s="453"/>
      <c r="ROF4" s="453"/>
      <c r="ROG4" s="453"/>
      <c r="ROH4" s="453"/>
      <c r="ROI4" s="453"/>
      <c r="ROJ4" s="453"/>
      <c r="ROK4" s="453"/>
      <c r="ROL4" s="453"/>
      <c r="ROM4" s="453"/>
      <c r="RON4" s="453"/>
      <c r="ROO4" s="453"/>
      <c r="ROP4" s="453"/>
      <c r="ROQ4" s="453"/>
      <c r="ROR4" s="453"/>
      <c r="ROS4" s="453"/>
      <c r="ROT4" s="453"/>
      <c r="ROU4" s="453"/>
      <c r="ROV4" s="453"/>
      <c r="ROW4" s="453"/>
      <c r="ROX4" s="453"/>
      <c r="ROY4" s="453"/>
      <c r="ROZ4" s="453"/>
      <c r="RPA4" s="453"/>
      <c r="RPB4" s="453"/>
      <c r="RPC4" s="453"/>
      <c r="RPD4" s="453"/>
      <c r="RPE4" s="453"/>
      <c r="RPF4" s="453"/>
      <c r="RPG4" s="453"/>
      <c r="RPH4" s="453"/>
      <c r="RPI4" s="453"/>
      <c r="RPJ4" s="453"/>
      <c r="RPK4" s="453"/>
      <c r="RPL4" s="453"/>
      <c r="RPM4" s="453"/>
      <c r="RPN4" s="453"/>
      <c r="RPO4" s="453"/>
      <c r="RPP4" s="453"/>
      <c r="RPQ4" s="453"/>
      <c r="RPR4" s="453"/>
      <c r="RPS4" s="453"/>
      <c r="RPT4" s="453"/>
      <c r="RPU4" s="453"/>
      <c r="RPV4" s="453"/>
      <c r="RPW4" s="453"/>
      <c r="RPX4" s="453"/>
      <c r="RPY4" s="453"/>
      <c r="RPZ4" s="453"/>
      <c r="RQA4" s="453"/>
      <c r="RQB4" s="453"/>
      <c r="RQC4" s="453"/>
      <c r="RQD4" s="453"/>
      <c r="RQE4" s="453"/>
      <c r="RQF4" s="453"/>
      <c r="RQG4" s="453"/>
      <c r="RQH4" s="453"/>
      <c r="RQI4" s="453"/>
      <c r="RQJ4" s="453"/>
      <c r="RQK4" s="453"/>
      <c r="RQL4" s="453"/>
      <c r="RQM4" s="453"/>
      <c r="RQN4" s="453"/>
      <c r="RQO4" s="453"/>
      <c r="RQP4" s="453"/>
      <c r="RQQ4" s="453"/>
      <c r="RQR4" s="453"/>
      <c r="RQS4" s="453"/>
      <c r="RQT4" s="453"/>
      <c r="RQU4" s="453"/>
      <c r="RQV4" s="453"/>
      <c r="RQW4" s="453"/>
      <c r="RQX4" s="453"/>
      <c r="RQY4" s="453"/>
      <c r="RQZ4" s="453"/>
      <c r="RRA4" s="453"/>
      <c r="RRB4" s="453"/>
      <c r="RRC4" s="453"/>
      <c r="RRD4" s="453"/>
      <c r="RRE4" s="453"/>
      <c r="RRF4" s="453"/>
      <c r="RRG4" s="453"/>
      <c r="RRH4" s="453"/>
      <c r="RRI4" s="453"/>
      <c r="RRJ4" s="453"/>
      <c r="RRK4" s="453"/>
      <c r="RRL4" s="453"/>
      <c r="RRM4" s="453"/>
      <c r="RRN4" s="453"/>
      <c r="RRO4" s="453"/>
      <c r="RRP4" s="453"/>
      <c r="RRQ4" s="453"/>
      <c r="RRR4" s="453"/>
      <c r="RRS4" s="453"/>
      <c r="RRT4" s="453"/>
      <c r="RRU4" s="453"/>
      <c r="RRV4" s="453"/>
      <c r="RRW4" s="453"/>
      <c r="RRX4" s="453"/>
      <c r="RRY4" s="453"/>
      <c r="RRZ4" s="453"/>
      <c r="RSA4" s="453"/>
      <c r="RSB4" s="453"/>
      <c r="RSC4" s="453"/>
      <c r="RSD4" s="453"/>
      <c r="RSE4" s="453"/>
      <c r="RSF4" s="453"/>
      <c r="RSG4" s="453"/>
      <c r="RSH4" s="453"/>
      <c r="RSI4" s="453"/>
      <c r="RSJ4" s="453"/>
      <c r="RSK4" s="453"/>
      <c r="RSL4" s="453"/>
      <c r="RSM4" s="453"/>
      <c r="RSN4" s="453"/>
      <c r="RSO4" s="453"/>
      <c r="RSP4" s="453"/>
      <c r="RSQ4" s="453"/>
      <c r="RSR4" s="453"/>
      <c r="RSS4" s="453"/>
      <c r="RST4" s="453"/>
      <c r="RSU4" s="453"/>
      <c r="RSV4" s="453"/>
      <c r="RSW4" s="453"/>
      <c r="RSX4" s="453"/>
      <c r="RSY4" s="453"/>
      <c r="RSZ4" s="453"/>
      <c r="RTA4" s="453"/>
      <c r="RTB4" s="453"/>
      <c r="RTC4" s="453"/>
      <c r="RTD4" s="453"/>
      <c r="RTE4" s="453"/>
      <c r="RTF4" s="453"/>
      <c r="RTG4" s="453"/>
      <c r="RTH4" s="453"/>
      <c r="RTI4" s="453"/>
      <c r="RTJ4" s="453"/>
      <c r="RTK4" s="453"/>
      <c r="RTL4" s="453"/>
      <c r="RTM4" s="453"/>
      <c r="RTN4" s="453"/>
      <c r="RTO4" s="453"/>
      <c r="RTP4" s="453"/>
      <c r="RTQ4" s="453"/>
      <c r="RTR4" s="453"/>
      <c r="RTS4" s="453"/>
      <c r="RTT4" s="453"/>
      <c r="RTU4" s="453"/>
      <c r="RTV4" s="453"/>
      <c r="RTW4" s="453"/>
      <c r="RTX4" s="453"/>
      <c r="RTY4" s="453"/>
      <c r="RTZ4" s="453"/>
      <c r="RUA4" s="453"/>
      <c r="RUB4" s="453"/>
      <c r="RUC4" s="453"/>
      <c r="RUD4" s="453"/>
      <c r="RUE4" s="453"/>
      <c r="RUF4" s="453"/>
      <c r="RUG4" s="453"/>
      <c r="RUH4" s="453"/>
      <c r="RUI4" s="453"/>
      <c r="RUJ4" s="453"/>
      <c r="RUK4" s="453"/>
      <c r="RUL4" s="453"/>
      <c r="RUM4" s="453"/>
      <c r="RUN4" s="453"/>
      <c r="RUO4" s="453"/>
      <c r="RUP4" s="453"/>
      <c r="RUQ4" s="453"/>
      <c r="RUR4" s="453"/>
      <c r="RUS4" s="453"/>
      <c r="RUT4" s="453"/>
      <c r="RUU4" s="453"/>
      <c r="RUV4" s="453"/>
      <c r="RUW4" s="453"/>
      <c r="RUX4" s="453"/>
      <c r="RUY4" s="453"/>
      <c r="RUZ4" s="453"/>
      <c r="RVA4" s="453"/>
      <c r="RVB4" s="453"/>
      <c r="RVC4" s="453"/>
      <c r="RVD4" s="453"/>
      <c r="RVE4" s="453"/>
      <c r="RVF4" s="453"/>
      <c r="RVG4" s="453"/>
      <c r="RVH4" s="453"/>
      <c r="RVI4" s="453"/>
      <c r="RVJ4" s="453"/>
      <c r="RVK4" s="453"/>
      <c r="RVL4" s="453"/>
      <c r="RVM4" s="453"/>
      <c r="RVN4" s="453"/>
      <c r="RVO4" s="453"/>
      <c r="RVP4" s="453"/>
      <c r="RVQ4" s="453"/>
      <c r="RVR4" s="453"/>
      <c r="RVS4" s="453"/>
      <c r="RVT4" s="453"/>
      <c r="RVU4" s="453"/>
      <c r="RVV4" s="453"/>
      <c r="RVW4" s="453"/>
      <c r="RVX4" s="453"/>
      <c r="RVY4" s="453"/>
      <c r="RVZ4" s="453"/>
      <c r="RWA4" s="453"/>
      <c r="RWB4" s="453"/>
      <c r="RWC4" s="453"/>
      <c r="RWD4" s="453"/>
      <c r="RWE4" s="453"/>
      <c r="RWF4" s="453"/>
      <c r="RWG4" s="453"/>
      <c r="RWH4" s="453"/>
      <c r="RWI4" s="453"/>
      <c r="RWJ4" s="453"/>
      <c r="RWK4" s="453"/>
      <c r="RWL4" s="453"/>
      <c r="RWM4" s="453"/>
      <c r="RWN4" s="453"/>
      <c r="RWO4" s="453"/>
      <c r="RWP4" s="453"/>
      <c r="RWQ4" s="453"/>
      <c r="RWR4" s="453"/>
      <c r="RWS4" s="453"/>
      <c r="RWT4" s="453"/>
      <c r="RWU4" s="453"/>
      <c r="RWV4" s="453"/>
      <c r="RWW4" s="453"/>
      <c r="RWX4" s="453"/>
      <c r="RWY4" s="453"/>
      <c r="RWZ4" s="453"/>
      <c r="RXA4" s="453"/>
      <c r="RXB4" s="453"/>
      <c r="RXC4" s="453"/>
      <c r="RXD4" s="453"/>
      <c r="RXE4" s="453"/>
      <c r="RXF4" s="453"/>
      <c r="RXG4" s="453"/>
      <c r="RXH4" s="453"/>
      <c r="RXI4" s="453"/>
      <c r="RXJ4" s="453"/>
      <c r="RXK4" s="453"/>
      <c r="RXL4" s="453"/>
      <c r="RXM4" s="453"/>
      <c r="RXN4" s="453"/>
      <c r="RXO4" s="453"/>
      <c r="RXP4" s="453"/>
      <c r="RXQ4" s="453"/>
      <c r="RXR4" s="453"/>
      <c r="RXS4" s="453"/>
      <c r="RXT4" s="453"/>
      <c r="RXU4" s="453"/>
      <c r="RXV4" s="453"/>
      <c r="RXW4" s="453"/>
      <c r="RXX4" s="453"/>
      <c r="RXY4" s="453"/>
      <c r="RXZ4" s="453"/>
      <c r="RYA4" s="453"/>
      <c r="RYB4" s="453"/>
      <c r="RYC4" s="453"/>
      <c r="RYD4" s="453"/>
      <c r="RYE4" s="453"/>
      <c r="RYF4" s="453"/>
      <c r="RYG4" s="453"/>
      <c r="RYH4" s="453"/>
      <c r="RYI4" s="453"/>
      <c r="RYJ4" s="453"/>
      <c r="RYK4" s="453"/>
      <c r="RYL4" s="453"/>
      <c r="RYM4" s="453"/>
      <c r="RYN4" s="453"/>
      <c r="RYO4" s="453"/>
      <c r="RYP4" s="453"/>
      <c r="RYQ4" s="453"/>
      <c r="RYR4" s="453"/>
      <c r="RYS4" s="453"/>
      <c r="RYT4" s="453"/>
      <c r="RYU4" s="453"/>
      <c r="RYV4" s="453"/>
      <c r="RYW4" s="453"/>
      <c r="RYX4" s="453"/>
      <c r="RYY4" s="453"/>
      <c r="RYZ4" s="453"/>
      <c r="RZA4" s="453"/>
      <c r="RZB4" s="453"/>
      <c r="RZC4" s="453"/>
      <c r="RZD4" s="453"/>
      <c r="RZE4" s="453"/>
      <c r="RZF4" s="453"/>
      <c r="RZG4" s="453"/>
      <c r="RZH4" s="453"/>
      <c r="RZI4" s="453"/>
      <c r="RZJ4" s="453"/>
      <c r="RZK4" s="453"/>
      <c r="RZL4" s="453"/>
      <c r="RZM4" s="453"/>
      <c r="RZN4" s="453"/>
      <c r="RZO4" s="453"/>
      <c r="RZP4" s="453"/>
      <c r="RZQ4" s="453"/>
      <c r="RZR4" s="453"/>
      <c r="RZS4" s="453"/>
      <c r="RZT4" s="453"/>
      <c r="RZU4" s="453"/>
      <c r="RZV4" s="453"/>
      <c r="RZW4" s="453"/>
      <c r="RZX4" s="453"/>
      <c r="RZY4" s="453"/>
      <c r="RZZ4" s="453"/>
      <c r="SAA4" s="453"/>
      <c r="SAB4" s="453"/>
      <c r="SAC4" s="453"/>
      <c r="SAD4" s="453"/>
      <c r="SAE4" s="453"/>
      <c r="SAF4" s="453"/>
      <c r="SAG4" s="453"/>
      <c r="SAH4" s="453"/>
      <c r="SAI4" s="453"/>
      <c r="SAJ4" s="453"/>
      <c r="SAK4" s="453"/>
      <c r="SAL4" s="453"/>
      <c r="SAM4" s="453"/>
      <c r="SAN4" s="453"/>
      <c r="SAO4" s="453"/>
      <c r="SAP4" s="453"/>
      <c r="SAQ4" s="453"/>
      <c r="SAR4" s="453"/>
      <c r="SAS4" s="453"/>
      <c r="SAT4" s="453"/>
      <c r="SAU4" s="453"/>
      <c r="SAV4" s="453"/>
      <c r="SAW4" s="453"/>
      <c r="SAX4" s="453"/>
      <c r="SAY4" s="453"/>
      <c r="SAZ4" s="453"/>
      <c r="SBA4" s="453"/>
      <c r="SBB4" s="453"/>
      <c r="SBC4" s="453"/>
      <c r="SBD4" s="453"/>
      <c r="SBE4" s="453"/>
      <c r="SBF4" s="453"/>
      <c r="SBG4" s="453"/>
      <c r="SBH4" s="453"/>
      <c r="SBI4" s="453"/>
      <c r="SBJ4" s="453"/>
      <c r="SBK4" s="453"/>
      <c r="SBL4" s="453"/>
      <c r="SBM4" s="453"/>
      <c r="SBN4" s="453"/>
      <c r="SBO4" s="453"/>
      <c r="SBP4" s="453"/>
      <c r="SBQ4" s="453"/>
      <c r="SBR4" s="453"/>
      <c r="SBS4" s="453"/>
      <c r="SBT4" s="453"/>
      <c r="SBU4" s="453"/>
      <c r="SBV4" s="453"/>
      <c r="SBW4" s="453"/>
      <c r="SBX4" s="453"/>
      <c r="SBY4" s="453"/>
      <c r="SBZ4" s="453"/>
      <c r="SCA4" s="453"/>
      <c r="SCB4" s="453"/>
      <c r="SCC4" s="453"/>
      <c r="SCD4" s="453"/>
      <c r="SCE4" s="453"/>
      <c r="SCF4" s="453"/>
      <c r="SCG4" s="453"/>
      <c r="SCH4" s="453"/>
      <c r="SCI4" s="453"/>
      <c r="SCJ4" s="453"/>
      <c r="SCK4" s="453"/>
      <c r="SCL4" s="453"/>
      <c r="SCM4" s="453"/>
      <c r="SCN4" s="453"/>
      <c r="SCO4" s="453"/>
      <c r="SCP4" s="453"/>
      <c r="SCQ4" s="453"/>
      <c r="SCR4" s="453"/>
      <c r="SCS4" s="453"/>
      <c r="SCT4" s="453"/>
      <c r="SCU4" s="453"/>
      <c r="SCV4" s="453"/>
      <c r="SCW4" s="453"/>
      <c r="SCX4" s="453"/>
      <c r="SCY4" s="453"/>
      <c r="SCZ4" s="453"/>
      <c r="SDA4" s="453"/>
      <c r="SDB4" s="453"/>
      <c r="SDC4" s="453"/>
      <c r="SDD4" s="453"/>
      <c r="SDE4" s="453"/>
      <c r="SDF4" s="453"/>
      <c r="SDG4" s="453"/>
      <c r="SDH4" s="453"/>
      <c r="SDI4" s="453"/>
      <c r="SDJ4" s="453"/>
      <c r="SDK4" s="453"/>
      <c r="SDL4" s="453"/>
      <c r="SDM4" s="453"/>
      <c r="SDN4" s="453"/>
      <c r="SDO4" s="453"/>
      <c r="SDP4" s="453"/>
      <c r="SDQ4" s="453"/>
      <c r="SDR4" s="453"/>
      <c r="SDS4" s="453"/>
      <c r="SDT4" s="453"/>
      <c r="SDU4" s="453"/>
      <c r="SDV4" s="453"/>
      <c r="SDW4" s="453"/>
      <c r="SDX4" s="453"/>
      <c r="SDY4" s="453"/>
      <c r="SDZ4" s="453"/>
      <c r="SEA4" s="453"/>
      <c r="SEB4" s="453"/>
      <c r="SEC4" s="453"/>
      <c r="SED4" s="453"/>
      <c r="SEE4" s="453"/>
      <c r="SEF4" s="453"/>
      <c r="SEG4" s="453"/>
      <c r="SEH4" s="453"/>
      <c r="SEI4" s="453"/>
      <c r="SEJ4" s="453"/>
      <c r="SEK4" s="453"/>
      <c r="SEL4" s="453"/>
      <c r="SEM4" s="453"/>
      <c r="SEN4" s="453"/>
      <c r="SEO4" s="453"/>
      <c r="SEP4" s="453"/>
      <c r="SEQ4" s="453"/>
      <c r="SER4" s="453"/>
      <c r="SES4" s="453"/>
      <c r="SET4" s="453"/>
      <c r="SEU4" s="453"/>
      <c r="SEV4" s="453"/>
      <c r="SEW4" s="453"/>
      <c r="SEX4" s="453"/>
      <c r="SEY4" s="453"/>
      <c r="SEZ4" s="453"/>
      <c r="SFA4" s="453"/>
      <c r="SFB4" s="453"/>
      <c r="SFC4" s="453"/>
      <c r="SFD4" s="453"/>
      <c r="SFE4" s="453"/>
      <c r="SFF4" s="453"/>
      <c r="SFG4" s="453"/>
      <c r="SFH4" s="453"/>
      <c r="SFI4" s="453"/>
      <c r="SFJ4" s="453"/>
      <c r="SFK4" s="453"/>
      <c r="SFL4" s="453"/>
      <c r="SFM4" s="453"/>
      <c r="SFN4" s="453"/>
      <c r="SFO4" s="453"/>
      <c r="SFP4" s="453"/>
      <c r="SFQ4" s="453"/>
      <c r="SFR4" s="453"/>
      <c r="SFS4" s="453"/>
      <c r="SFT4" s="453"/>
      <c r="SFU4" s="453"/>
      <c r="SFV4" s="453"/>
      <c r="SFW4" s="453"/>
      <c r="SFX4" s="453"/>
      <c r="SFY4" s="453"/>
      <c r="SFZ4" s="453"/>
      <c r="SGA4" s="453"/>
      <c r="SGB4" s="453"/>
      <c r="SGC4" s="453"/>
      <c r="SGD4" s="453"/>
      <c r="SGE4" s="453"/>
      <c r="SGF4" s="453"/>
      <c r="SGG4" s="453"/>
      <c r="SGH4" s="453"/>
      <c r="SGI4" s="453"/>
      <c r="SGJ4" s="453"/>
      <c r="SGK4" s="453"/>
      <c r="SGL4" s="453"/>
      <c r="SGM4" s="453"/>
      <c r="SGN4" s="453"/>
      <c r="SGO4" s="453"/>
      <c r="SGP4" s="453"/>
      <c r="SGQ4" s="453"/>
      <c r="SGR4" s="453"/>
      <c r="SGS4" s="453"/>
      <c r="SGT4" s="453"/>
      <c r="SGU4" s="453"/>
      <c r="SGV4" s="453"/>
      <c r="SGW4" s="453"/>
      <c r="SGX4" s="453"/>
      <c r="SGY4" s="453"/>
      <c r="SGZ4" s="453"/>
      <c r="SHA4" s="453"/>
      <c r="SHB4" s="453"/>
      <c r="SHC4" s="453"/>
      <c r="SHD4" s="453"/>
      <c r="SHE4" s="453"/>
      <c r="SHF4" s="453"/>
      <c r="SHG4" s="453"/>
      <c r="SHH4" s="453"/>
      <c r="SHI4" s="453"/>
      <c r="SHJ4" s="453"/>
      <c r="SHK4" s="453"/>
      <c r="SHL4" s="453"/>
      <c r="SHM4" s="453"/>
      <c r="SHN4" s="453"/>
      <c r="SHO4" s="453"/>
      <c r="SHP4" s="453"/>
      <c r="SHQ4" s="453"/>
      <c r="SHR4" s="453"/>
      <c r="SHS4" s="453"/>
      <c r="SHT4" s="453"/>
      <c r="SHU4" s="453"/>
      <c r="SHV4" s="453"/>
      <c r="SHW4" s="453"/>
      <c r="SHX4" s="453"/>
      <c r="SHY4" s="453"/>
      <c r="SHZ4" s="453"/>
      <c r="SIA4" s="453"/>
      <c r="SIB4" s="453"/>
      <c r="SIC4" s="453"/>
      <c r="SID4" s="453"/>
      <c r="SIE4" s="453"/>
      <c r="SIF4" s="453"/>
      <c r="SIG4" s="453"/>
      <c r="SIH4" s="453"/>
      <c r="SII4" s="453"/>
      <c r="SIJ4" s="453"/>
      <c r="SIK4" s="453"/>
      <c r="SIL4" s="453"/>
      <c r="SIM4" s="453"/>
      <c r="SIN4" s="453"/>
      <c r="SIO4" s="453"/>
      <c r="SIP4" s="453"/>
      <c r="SIQ4" s="453"/>
      <c r="SIR4" s="453"/>
      <c r="SIS4" s="453"/>
      <c r="SIT4" s="453"/>
      <c r="SIU4" s="453"/>
      <c r="SIV4" s="453"/>
      <c r="SIW4" s="453"/>
      <c r="SIX4" s="453"/>
      <c r="SIY4" s="453"/>
      <c r="SIZ4" s="453"/>
      <c r="SJA4" s="453"/>
      <c r="SJB4" s="453"/>
      <c r="SJC4" s="453"/>
      <c r="SJD4" s="453"/>
      <c r="SJE4" s="453"/>
      <c r="SJF4" s="453"/>
      <c r="SJG4" s="453"/>
      <c r="SJH4" s="453"/>
      <c r="SJI4" s="453"/>
      <c r="SJJ4" s="453"/>
      <c r="SJK4" s="453"/>
      <c r="SJL4" s="453"/>
      <c r="SJM4" s="453"/>
      <c r="SJN4" s="453"/>
      <c r="SJO4" s="453"/>
      <c r="SJP4" s="453"/>
      <c r="SJQ4" s="453"/>
      <c r="SJR4" s="453"/>
      <c r="SJS4" s="453"/>
      <c r="SJT4" s="453"/>
      <c r="SJU4" s="453"/>
      <c r="SJV4" s="453"/>
      <c r="SJW4" s="453"/>
      <c r="SJX4" s="453"/>
      <c r="SJY4" s="453"/>
      <c r="SJZ4" s="453"/>
      <c r="SKA4" s="453"/>
      <c r="SKB4" s="453"/>
      <c r="SKC4" s="453"/>
      <c r="SKD4" s="453"/>
      <c r="SKE4" s="453"/>
      <c r="SKF4" s="453"/>
      <c r="SKG4" s="453"/>
      <c r="SKH4" s="453"/>
      <c r="SKI4" s="453"/>
      <c r="SKJ4" s="453"/>
      <c r="SKK4" s="453"/>
      <c r="SKL4" s="453"/>
      <c r="SKM4" s="453"/>
      <c r="SKN4" s="453"/>
      <c r="SKO4" s="453"/>
      <c r="SKP4" s="453"/>
      <c r="SKQ4" s="453"/>
      <c r="SKR4" s="453"/>
      <c r="SKS4" s="453"/>
      <c r="SKT4" s="453"/>
      <c r="SKU4" s="453"/>
      <c r="SKV4" s="453"/>
      <c r="SKW4" s="453"/>
      <c r="SKX4" s="453"/>
      <c r="SKY4" s="453"/>
      <c r="SKZ4" s="453"/>
      <c r="SLA4" s="453"/>
      <c r="SLB4" s="453"/>
      <c r="SLC4" s="453"/>
      <c r="SLD4" s="453"/>
      <c r="SLE4" s="453"/>
      <c r="SLF4" s="453"/>
      <c r="SLG4" s="453"/>
      <c r="SLH4" s="453"/>
      <c r="SLI4" s="453"/>
      <c r="SLJ4" s="453"/>
      <c r="SLK4" s="453"/>
      <c r="SLL4" s="453"/>
      <c r="SLM4" s="453"/>
      <c r="SLN4" s="453"/>
      <c r="SLO4" s="453"/>
      <c r="SLP4" s="453"/>
      <c r="SLQ4" s="453"/>
      <c r="SLR4" s="453"/>
      <c r="SLS4" s="453"/>
      <c r="SLT4" s="453"/>
      <c r="SLU4" s="453"/>
      <c r="SLV4" s="453"/>
      <c r="SLW4" s="453"/>
      <c r="SLX4" s="453"/>
      <c r="SLY4" s="453"/>
      <c r="SLZ4" s="453"/>
      <c r="SMA4" s="453"/>
      <c r="SMB4" s="453"/>
      <c r="SMC4" s="453"/>
      <c r="SMD4" s="453"/>
      <c r="SME4" s="453"/>
      <c r="SMF4" s="453"/>
      <c r="SMG4" s="453"/>
      <c r="SMH4" s="453"/>
      <c r="SMI4" s="453"/>
      <c r="SMJ4" s="453"/>
      <c r="SMK4" s="453"/>
      <c r="SML4" s="453"/>
      <c r="SMM4" s="453"/>
      <c r="SMN4" s="453"/>
      <c r="SMO4" s="453"/>
      <c r="SMP4" s="453"/>
      <c r="SMQ4" s="453"/>
      <c r="SMR4" s="453"/>
      <c r="SMS4" s="453"/>
      <c r="SMT4" s="453"/>
      <c r="SMU4" s="453"/>
      <c r="SMV4" s="453"/>
      <c r="SMW4" s="453"/>
      <c r="SMX4" s="453"/>
      <c r="SMY4" s="453"/>
      <c r="SMZ4" s="453"/>
      <c r="SNA4" s="453"/>
      <c r="SNB4" s="453"/>
      <c r="SNC4" s="453"/>
      <c r="SND4" s="453"/>
      <c r="SNE4" s="453"/>
      <c r="SNF4" s="453"/>
      <c r="SNG4" s="453"/>
      <c r="SNH4" s="453"/>
      <c r="SNI4" s="453"/>
      <c r="SNJ4" s="453"/>
      <c r="SNK4" s="453"/>
      <c r="SNL4" s="453"/>
      <c r="SNM4" s="453"/>
      <c r="SNN4" s="453"/>
      <c r="SNO4" s="453"/>
      <c r="SNP4" s="453"/>
      <c r="SNQ4" s="453"/>
      <c r="SNR4" s="453"/>
      <c r="SNS4" s="453"/>
      <c r="SNT4" s="453"/>
      <c r="SNU4" s="453"/>
      <c r="SNV4" s="453"/>
      <c r="SNW4" s="453"/>
      <c r="SNX4" s="453"/>
      <c r="SNY4" s="453"/>
      <c r="SNZ4" s="453"/>
      <c r="SOA4" s="453"/>
      <c r="SOB4" s="453"/>
      <c r="SOC4" s="453"/>
      <c r="SOD4" s="453"/>
      <c r="SOE4" s="453"/>
      <c r="SOF4" s="453"/>
      <c r="SOG4" s="453"/>
      <c r="SOH4" s="453"/>
      <c r="SOI4" s="453"/>
      <c r="SOJ4" s="453"/>
      <c r="SOK4" s="453"/>
      <c r="SOL4" s="453"/>
      <c r="SOM4" s="453"/>
      <c r="SON4" s="453"/>
      <c r="SOO4" s="453"/>
      <c r="SOP4" s="453"/>
      <c r="SOQ4" s="453"/>
      <c r="SOR4" s="453"/>
      <c r="SOS4" s="453"/>
      <c r="SOT4" s="453"/>
      <c r="SOU4" s="453"/>
      <c r="SOV4" s="453"/>
      <c r="SOW4" s="453"/>
      <c r="SOX4" s="453"/>
      <c r="SOY4" s="453"/>
      <c r="SOZ4" s="453"/>
      <c r="SPA4" s="453"/>
      <c r="SPB4" s="453"/>
      <c r="SPC4" s="453"/>
      <c r="SPD4" s="453"/>
      <c r="SPE4" s="453"/>
      <c r="SPF4" s="453"/>
      <c r="SPG4" s="453"/>
      <c r="SPH4" s="453"/>
      <c r="SPI4" s="453"/>
      <c r="SPJ4" s="453"/>
      <c r="SPK4" s="453"/>
      <c r="SPL4" s="453"/>
      <c r="SPM4" s="453"/>
      <c r="SPN4" s="453"/>
      <c r="SPO4" s="453"/>
      <c r="SPP4" s="453"/>
      <c r="SPQ4" s="453"/>
      <c r="SPR4" s="453"/>
      <c r="SPS4" s="453"/>
      <c r="SPT4" s="453"/>
      <c r="SPU4" s="453"/>
      <c r="SPV4" s="453"/>
      <c r="SPW4" s="453"/>
      <c r="SPX4" s="453"/>
      <c r="SPY4" s="453"/>
      <c r="SPZ4" s="453"/>
      <c r="SQA4" s="453"/>
      <c r="SQB4" s="453"/>
      <c r="SQC4" s="453"/>
      <c r="SQD4" s="453"/>
      <c r="SQE4" s="453"/>
      <c r="SQF4" s="453"/>
      <c r="SQG4" s="453"/>
      <c r="SQH4" s="453"/>
      <c r="SQI4" s="453"/>
      <c r="SQJ4" s="453"/>
      <c r="SQK4" s="453"/>
      <c r="SQL4" s="453"/>
      <c r="SQM4" s="453"/>
      <c r="SQN4" s="453"/>
      <c r="SQO4" s="453"/>
      <c r="SQP4" s="453"/>
      <c r="SQQ4" s="453"/>
      <c r="SQR4" s="453"/>
      <c r="SQS4" s="453"/>
      <c r="SQT4" s="453"/>
      <c r="SQU4" s="453"/>
      <c r="SQV4" s="453"/>
      <c r="SQW4" s="453"/>
      <c r="SQX4" s="453"/>
      <c r="SQY4" s="453"/>
      <c r="SQZ4" s="453"/>
      <c r="SRA4" s="453"/>
      <c r="SRB4" s="453"/>
      <c r="SRC4" s="453"/>
      <c r="SRD4" s="453"/>
      <c r="SRE4" s="453"/>
      <c r="SRF4" s="453"/>
      <c r="SRG4" s="453"/>
      <c r="SRH4" s="453"/>
      <c r="SRI4" s="453"/>
      <c r="SRJ4" s="453"/>
      <c r="SRK4" s="453"/>
      <c r="SRL4" s="453"/>
      <c r="SRM4" s="453"/>
      <c r="SRN4" s="453"/>
      <c r="SRO4" s="453"/>
      <c r="SRP4" s="453"/>
      <c r="SRQ4" s="453"/>
      <c r="SRR4" s="453"/>
      <c r="SRS4" s="453"/>
      <c r="SRT4" s="453"/>
      <c r="SRU4" s="453"/>
      <c r="SRV4" s="453"/>
      <c r="SRW4" s="453"/>
      <c r="SRX4" s="453"/>
      <c r="SRY4" s="453"/>
      <c r="SRZ4" s="453"/>
      <c r="SSA4" s="453"/>
      <c r="SSB4" s="453"/>
      <c r="SSC4" s="453"/>
      <c r="SSD4" s="453"/>
      <c r="SSE4" s="453"/>
      <c r="SSF4" s="453"/>
      <c r="SSG4" s="453"/>
      <c r="SSH4" s="453"/>
      <c r="SSI4" s="453"/>
      <c r="SSJ4" s="453"/>
      <c r="SSK4" s="453"/>
      <c r="SSL4" s="453"/>
      <c r="SSM4" s="453"/>
      <c r="SSN4" s="453"/>
      <c r="SSO4" s="453"/>
      <c r="SSP4" s="453"/>
      <c r="SSQ4" s="453"/>
      <c r="SSR4" s="453"/>
      <c r="SSS4" s="453"/>
      <c r="SST4" s="453"/>
      <c r="SSU4" s="453"/>
      <c r="SSV4" s="453"/>
      <c r="SSW4" s="453"/>
      <c r="SSX4" s="453"/>
      <c r="SSY4" s="453"/>
      <c r="SSZ4" s="453"/>
      <c r="STA4" s="453"/>
      <c r="STB4" s="453"/>
      <c r="STC4" s="453"/>
      <c r="STD4" s="453"/>
      <c r="STE4" s="453"/>
      <c r="STF4" s="453"/>
      <c r="STG4" s="453"/>
      <c r="STH4" s="453"/>
      <c r="STI4" s="453"/>
      <c r="STJ4" s="453"/>
      <c r="STK4" s="453"/>
      <c r="STL4" s="453"/>
      <c r="STM4" s="453"/>
      <c r="STN4" s="453"/>
      <c r="STO4" s="453"/>
      <c r="STP4" s="453"/>
      <c r="STQ4" s="453"/>
      <c r="STR4" s="453"/>
      <c r="STS4" s="453"/>
      <c r="STT4" s="453"/>
      <c r="STU4" s="453"/>
      <c r="STV4" s="453"/>
      <c r="STW4" s="453"/>
      <c r="STX4" s="453"/>
      <c r="STY4" s="453"/>
      <c r="STZ4" s="453"/>
      <c r="SUA4" s="453"/>
      <c r="SUB4" s="453"/>
      <c r="SUC4" s="453"/>
      <c r="SUD4" s="453"/>
      <c r="SUE4" s="453"/>
      <c r="SUF4" s="453"/>
      <c r="SUG4" s="453"/>
      <c r="SUH4" s="453"/>
      <c r="SUI4" s="453"/>
      <c r="SUJ4" s="453"/>
      <c r="SUK4" s="453"/>
      <c r="SUL4" s="453"/>
      <c r="SUM4" s="453"/>
      <c r="SUN4" s="453"/>
      <c r="SUO4" s="453"/>
      <c r="SUP4" s="453"/>
      <c r="SUQ4" s="453"/>
      <c r="SUR4" s="453"/>
      <c r="SUS4" s="453"/>
      <c r="SUT4" s="453"/>
      <c r="SUU4" s="453"/>
      <c r="SUV4" s="453"/>
      <c r="SUW4" s="453"/>
      <c r="SUX4" s="453"/>
      <c r="SUY4" s="453"/>
      <c r="SUZ4" s="453"/>
      <c r="SVA4" s="453"/>
      <c r="SVB4" s="453"/>
      <c r="SVC4" s="453"/>
      <c r="SVD4" s="453"/>
      <c r="SVE4" s="453"/>
      <c r="SVF4" s="453"/>
      <c r="SVG4" s="453"/>
      <c r="SVH4" s="453"/>
      <c r="SVI4" s="453"/>
      <c r="SVJ4" s="453"/>
      <c r="SVK4" s="453"/>
      <c r="SVL4" s="453"/>
      <c r="SVM4" s="453"/>
      <c r="SVN4" s="453"/>
      <c r="SVO4" s="453"/>
      <c r="SVP4" s="453"/>
      <c r="SVQ4" s="453"/>
      <c r="SVR4" s="453"/>
      <c r="SVS4" s="453"/>
      <c r="SVT4" s="453"/>
      <c r="SVU4" s="453"/>
      <c r="SVV4" s="453"/>
      <c r="SVW4" s="453"/>
      <c r="SVX4" s="453"/>
      <c r="SVY4" s="453"/>
      <c r="SVZ4" s="453"/>
      <c r="SWA4" s="453"/>
      <c r="SWB4" s="453"/>
      <c r="SWC4" s="453"/>
      <c r="SWD4" s="453"/>
      <c r="SWE4" s="453"/>
      <c r="SWF4" s="453"/>
      <c r="SWG4" s="453"/>
      <c r="SWH4" s="453"/>
      <c r="SWI4" s="453"/>
      <c r="SWJ4" s="453"/>
      <c r="SWK4" s="453"/>
      <c r="SWL4" s="453"/>
      <c r="SWM4" s="453"/>
      <c r="SWN4" s="453"/>
      <c r="SWO4" s="453"/>
      <c r="SWP4" s="453"/>
      <c r="SWQ4" s="453"/>
      <c r="SWR4" s="453"/>
      <c r="SWS4" s="453"/>
      <c r="SWT4" s="453"/>
      <c r="SWU4" s="453"/>
      <c r="SWV4" s="453"/>
      <c r="SWW4" s="453"/>
      <c r="SWX4" s="453"/>
      <c r="SWY4" s="453"/>
      <c r="SWZ4" s="453"/>
      <c r="SXA4" s="453"/>
      <c r="SXB4" s="453"/>
      <c r="SXC4" s="453"/>
      <c r="SXD4" s="453"/>
      <c r="SXE4" s="453"/>
      <c r="SXF4" s="453"/>
      <c r="SXG4" s="453"/>
      <c r="SXH4" s="453"/>
      <c r="SXI4" s="453"/>
      <c r="SXJ4" s="453"/>
      <c r="SXK4" s="453"/>
      <c r="SXL4" s="453"/>
      <c r="SXM4" s="453"/>
      <c r="SXN4" s="453"/>
      <c r="SXO4" s="453"/>
      <c r="SXP4" s="453"/>
      <c r="SXQ4" s="453"/>
      <c r="SXR4" s="453"/>
      <c r="SXS4" s="453"/>
      <c r="SXT4" s="453"/>
      <c r="SXU4" s="453"/>
      <c r="SXV4" s="453"/>
      <c r="SXW4" s="453"/>
      <c r="SXX4" s="453"/>
      <c r="SXY4" s="453"/>
      <c r="SXZ4" s="453"/>
      <c r="SYA4" s="453"/>
      <c r="SYB4" s="453"/>
      <c r="SYC4" s="453"/>
      <c r="SYD4" s="453"/>
      <c r="SYE4" s="453"/>
      <c r="SYF4" s="453"/>
      <c r="SYG4" s="453"/>
      <c r="SYH4" s="453"/>
      <c r="SYI4" s="453"/>
      <c r="SYJ4" s="453"/>
      <c r="SYK4" s="453"/>
      <c r="SYL4" s="453"/>
      <c r="SYM4" s="453"/>
      <c r="SYN4" s="453"/>
      <c r="SYO4" s="453"/>
      <c r="SYP4" s="453"/>
      <c r="SYQ4" s="453"/>
      <c r="SYR4" s="453"/>
      <c r="SYS4" s="453"/>
      <c r="SYT4" s="453"/>
      <c r="SYU4" s="453"/>
      <c r="SYV4" s="453"/>
      <c r="SYW4" s="453"/>
      <c r="SYX4" s="453"/>
      <c r="SYY4" s="453"/>
      <c r="SYZ4" s="453"/>
      <c r="SZA4" s="453"/>
      <c r="SZB4" s="453"/>
      <c r="SZC4" s="453"/>
      <c r="SZD4" s="453"/>
      <c r="SZE4" s="453"/>
      <c r="SZF4" s="453"/>
      <c r="SZG4" s="453"/>
      <c r="SZH4" s="453"/>
      <c r="SZI4" s="453"/>
      <c r="SZJ4" s="453"/>
      <c r="SZK4" s="453"/>
      <c r="SZL4" s="453"/>
      <c r="SZM4" s="453"/>
      <c r="SZN4" s="453"/>
      <c r="SZO4" s="453"/>
      <c r="SZP4" s="453"/>
      <c r="SZQ4" s="453"/>
      <c r="SZR4" s="453"/>
      <c r="SZS4" s="453"/>
      <c r="SZT4" s="453"/>
      <c r="SZU4" s="453"/>
      <c r="SZV4" s="453"/>
      <c r="SZW4" s="453"/>
      <c r="SZX4" s="453"/>
      <c r="SZY4" s="453"/>
      <c r="SZZ4" s="453"/>
      <c r="TAA4" s="453"/>
      <c r="TAB4" s="453"/>
      <c r="TAC4" s="453"/>
      <c r="TAD4" s="453"/>
      <c r="TAE4" s="453"/>
      <c r="TAF4" s="453"/>
      <c r="TAG4" s="453"/>
      <c r="TAH4" s="453"/>
      <c r="TAI4" s="453"/>
      <c r="TAJ4" s="453"/>
      <c r="TAK4" s="453"/>
      <c r="TAL4" s="453"/>
      <c r="TAM4" s="453"/>
      <c r="TAN4" s="453"/>
      <c r="TAO4" s="453"/>
      <c r="TAP4" s="453"/>
      <c r="TAQ4" s="453"/>
      <c r="TAR4" s="453"/>
      <c r="TAS4" s="453"/>
      <c r="TAT4" s="453"/>
      <c r="TAU4" s="453"/>
      <c r="TAV4" s="453"/>
      <c r="TAW4" s="453"/>
      <c r="TAX4" s="453"/>
      <c r="TAY4" s="453"/>
      <c r="TAZ4" s="453"/>
      <c r="TBA4" s="453"/>
      <c r="TBB4" s="453"/>
      <c r="TBC4" s="453"/>
      <c r="TBD4" s="453"/>
      <c r="TBE4" s="453"/>
      <c r="TBF4" s="453"/>
      <c r="TBG4" s="453"/>
      <c r="TBH4" s="453"/>
      <c r="TBI4" s="453"/>
      <c r="TBJ4" s="453"/>
      <c r="TBK4" s="453"/>
      <c r="TBL4" s="453"/>
      <c r="TBM4" s="453"/>
      <c r="TBN4" s="453"/>
      <c r="TBO4" s="453"/>
      <c r="TBP4" s="453"/>
      <c r="TBQ4" s="453"/>
      <c r="TBR4" s="453"/>
      <c r="TBS4" s="453"/>
      <c r="TBT4" s="453"/>
      <c r="TBU4" s="453"/>
      <c r="TBV4" s="453"/>
      <c r="TBW4" s="453"/>
      <c r="TBX4" s="453"/>
      <c r="TBY4" s="453"/>
      <c r="TBZ4" s="453"/>
      <c r="TCA4" s="453"/>
      <c r="TCB4" s="453"/>
      <c r="TCC4" s="453"/>
      <c r="TCD4" s="453"/>
      <c r="TCE4" s="453"/>
      <c r="TCF4" s="453"/>
      <c r="TCG4" s="453"/>
      <c r="TCH4" s="453"/>
      <c r="TCI4" s="453"/>
      <c r="TCJ4" s="453"/>
      <c r="TCK4" s="453"/>
      <c r="TCL4" s="453"/>
      <c r="TCM4" s="453"/>
      <c r="TCN4" s="453"/>
      <c r="TCO4" s="453"/>
      <c r="TCP4" s="453"/>
      <c r="TCQ4" s="453"/>
      <c r="TCR4" s="453"/>
      <c r="TCS4" s="453"/>
      <c r="TCT4" s="453"/>
      <c r="TCU4" s="453"/>
      <c r="TCV4" s="453"/>
      <c r="TCW4" s="453"/>
      <c r="TCX4" s="453"/>
      <c r="TCY4" s="453"/>
      <c r="TCZ4" s="453"/>
      <c r="TDA4" s="453"/>
      <c r="TDB4" s="453"/>
      <c r="TDC4" s="453"/>
      <c r="TDD4" s="453"/>
      <c r="TDE4" s="453"/>
      <c r="TDF4" s="453"/>
      <c r="TDG4" s="453"/>
      <c r="TDH4" s="453"/>
      <c r="TDI4" s="453"/>
      <c r="TDJ4" s="453"/>
      <c r="TDK4" s="453"/>
      <c r="TDL4" s="453"/>
      <c r="TDM4" s="453"/>
      <c r="TDN4" s="453"/>
      <c r="TDO4" s="453"/>
      <c r="TDP4" s="453"/>
      <c r="TDQ4" s="453"/>
      <c r="TDR4" s="453"/>
      <c r="TDS4" s="453"/>
      <c r="TDT4" s="453"/>
      <c r="TDU4" s="453"/>
      <c r="TDV4" s="453"/>
      <c r="TDW4" s="453"/>
      <c r="TDX4" s="453"/>
      <c r="TDY4" s="453"/>
      <c r="TDZ4" s="453"/>
      <c r="TEA4" s="453"/>
      <c r="TEB4" s="453"/>
      <c r="TEC4" s="453"/>
      <c r="TED4" s="453"/>
      <c r="TEE4" s="453"/>
      <c r="TEF4" s="453"/>
      <c r="TEG4" s="453"/>
      <c r="TEH4" s="453"/>
      <c r="TEI4" s="453"/>
      <c r="TEJ4" s="453"/>
      <c r="TEK4" s="453"/>
      <c r="TEL4" s="453"/>
      <c r="TEM4" s="453"/>
      <c r="TEN4" s="453"/>
      <c r="TEO4" s="453"/>
      <c r="TEP4" s="453"/>
      <c r="TEQ4" s="453"/>
      <c r="TER4" s="453"/>
      <c r="TES4" s="453"/>
      <c r="TET4" s="453"/>
      <c r="TEU4" s="453"/>
      <c r="TEV4" s="453"/>
      <c r="TEW4" s="453"/>
      <c r="TEX4" s="453"/>
      <c r="TEY4" s="453"/>
      <c r="TEZ4" s="453"/>
      <c r="TFA4" s="453"/>
      <c r="TFB4" s="453"/>
      <c r="TFC4" s="453"/>
      <c r="TFD4" s="453"/>
      <c r="TFE4" s="453"/>
      <c r="TFF4" s="453"/>
      <c r="TFG4" s="453"/>
      <c r="TFH4" s="453"/>
      <c r="TFI4" s="453"/>
      <c r="TFJ4" s="453"/>
      <c r="TFK4" s="453"/>
      <c r="TFL4" s="453"/>
      <c r="TFM4" s="453"/>
      <c r="TFN4" s="453"/>
      <c r="TFO4" s="453"/>
      <c r="TFP4" s="453"/>
      <c r="TFQ4" s="453"/>
      <c r="TFR4" s="453"/>
      <c r="TFS4" s="453"/>
      <c r="TFT4" s="453"/>
      <c r="TFU4" s="453"/>
      <c r="TFV4" s="453"/>
      <c r="TFW4" s="453"/>
      <c r="TFX4" s="453"/>
      <c r="TFY4" s="453"/>
      <c r="TFZ4" s="453"/>
      <c r="TGA4" s="453"/>
      <c r="TGB4" s="453"/>
      <c r="TGC4" s="453"/>
      <c r="TGD4" s="453"/>
      <c r="TGE4" s="453"/>
      <c r="TGF4" s="453"/>
      <c r="TGG4" s="453"/>
      <c r="TGH4" s="453"/>
      <c r="TGI4" s="453"/>
      <c r="TGJ4" s="453"/>
      <c r="TGK4" s="453"/>
      <c r="TGL4" s="453"/>
      <c r="TGM4" s="453"/>
      <c r="TGN4" s="453"/>
      <c r="TGO4" s="453"/>
      <c r="TGP4" s="453"/>
      <c r="TGQ4" s="453"/>
      <c r="TGR4" s="453"/>
      <c r="TGS4" s="453"/>
      <c r="TGT4" s="453"/>
      <c r="TGU4" s="453"/>
      <c r="TGV4" s="453"/>
      <c r="TGW4" s="453"/>
      <c r="TGX4" s="453"/>
      <c r="TGY4" s="453"/>
      <c r="TGZ4" s="453"/>
      <c r="THA4" s="453"/>
      <c r="THB4" s="453"/>
      <c r="THC4" s="453"/>
      <c r="THD4" s="453"/>
      <c r="THE4" s="453"/>
      <c r="THF4" s="453"/>
      <c r="THG4" s="453"/>
      <c r="THH4" s="453"/>
      <c r="THI4" s="453"/>
      <c r="THJ4" s="453"/>
      <c r="THK4" s="453"/>
      <c r="THL4" s="453"/>
      <c r="THM4" s="453"/>
      <c r="THN4" s="453"/>
      <c r="THO4" s="453"/>
      <c r="THP4" s="453"/>
      <c r="THQ4" s="453"/>
      <c r="THR4" s="453"/>
      <c r="THS4" s="453"/>
      <c r="THT4" s="453"/>
      <c r="THU4" s="453"/>
      <c r="THV4" s="453"/>
      <c r="THW4" s="453"/>
      <c r="THX4" s="453"/>
      <c r="THY4" s="453"/>
      <c r="THZ4" s="453"/>
      <c r="TIA4" s="453"/>
      <c r="TIB4" s="453"/>
      <c r="TIC4" s="453"/>
      <c r="TID4" s="453"/>
      <c r="TIE4" s="453"/>
      <c r="TIF4" s="453"/>
      <c r="TIG4" s="453"/>
      <c r="TIH4" s="453"/>
      <c r="TII4" s="453"/>
      <c r="TIJ4" s="453"/>
      <c r="TIK4" s="453"/>
      <c r="TIL4" s="453"/>
      <c r="TIM4" s="453"/>
      <c r="TIN4" s="453"/>
      <c r="TIO4" s="453"/>
      <c r="TIP4" s="453"/>
      <c r="TIQ4" s="453"/>
      <c r="TIR4" s="453"/>
      <c r="TIS4" s="453"/>
      <c r="TIT4" s="453"/>
      <c r="TIU4" s="453"/>
      <c r="TIV4" s="453"/>
      <c r="TIW4" s="453"/>
      <c r="TIX4" s="453"/>
      <c r="TIY4" s="453"/>
      <c r="TIZ4" s="453"/>
      <c r="TJA4" s="453"/>
      <c r="TJB4" s="453"/>
      <c r="TJC4" s="453"/>
      <c r="TJD4" s="453"/>
      <c r="TJE4" s="453"/>
      <c r="TJF4" s="453"/>
      <c r="TJG4" s="453"/>
      <c r="TJH4" s="453"/>
      <c r="TJI4" s="453"/>
      <c r="TJJ4" s="453"/>
      <c r="TJK4" s="453"/>
      <c r="TJL4" s="453"/>
      <c r="TJM4" s="453"/>
      <c r="TJN4" s="453"/>
      <c r="TJO4" s="453"/>
      <c r="TJP4" s="453"/>
      <c r="TJQ4" s="453"/>
      <c r="TJR4" s="453"/>
      <c r="TJS4" s="453"/>
      <c r="TJT4" s="453"/>
      <c r="TJU4" s="453"/>
      <c r="TJV4" s="453"/>
      <c r="TJW4" s="453"/>
      <c r="TJX4" s="453"/>
      <c r="TJY4" s="453"/>
      <c r="TJZ4" s="453"/>
      <c r="TKA4" s="453"/>
      <c r="TKB4" s="453"/>
      <c r="TKC4" s="453"/>
      <c r="TKD4" s="453"/>
      <c r="TKE4" s="453"/>
      <c r="TKF4" s="453"/>
      <c r="TKG4" s="453"/>
      <c r="TKH4" s="453"/>
      <c r="TKI4" s="453"/>
      <c r="TKJ4" s="453"/>
      <c r="TKK4" s="453"/>
      <c r="TKL4" s="453"/>
      <c r="TKM4" s="453"/>
      <c r="TKN4" s="453"/>
      <c r="TKO4" s="453"/>
      <c r="TKP4" s="453"/>
      <c r="TKQ4" s="453"/>
      <c r="TKR4" s="453"/>
      <c r="TKS4" s="453"/>
      <c r="TKT4" s="453"/>
      <c r="TKU4" s="453"/>
      <c r="TKV4" s="453"/>
      <c r="TKW4" s="453"/>
      <c r="TKX4" s="453"/>
      <c r="TKY4" s="453"/>
      <c r="TKZ4" s="453"/>
      <c r="TLA4" s="453"/>
      <c r="TLB4" s="453"/>
      <c r="TLC4" s="453"/>
      <c r="TLD4" s="453"/>
      <c r="TLE4" s="453"/>
      <c r="TLF4" s="453"/>
      <c r="TLG4" s="453"/>
      <c r="TLH4" s="453"/>
      <c r="TLI4" s="453"/>
      <c r="TLJ4" s="453"/>
      <c r="TLK4" s="453"/>
      <c r="TLL4" s="453"/>
      <c r="TLM4" s="453"/>
      <c r="TLN4" s="453"/>
      <c r="TLO4" s="453"/>
      <c r="TLP4" s="453"/>
      <c r="TLQ4" s="453"/>
      <c r="TLR4" s="453"/>
      <c r="TLS4" s="453"/>
      <c r="TLT4" s="453"/>
      <c r="TLU4" s="453"/>
      <c r="TLV4" s="453"/>
      <c r="TLW4" s="453"/>
      <c r="TLX4" s="453"/>
      <c r="TLY4" s="453"/>
      <c r="TLZ4" s="453"/>
      <c r="TMA4" s="453"/>
      <c r="TMB4" s="453"/>
      <c r="TMC4" s="453"/>
      <c r="TMD4" s="453"/>
      <c r="TME4" s="453"/>
      <c r="TMF4" s="453"/>
      <c r="TMG4" s="453"/>
      <c r="TMH4" s="453"/>
      <c r="TMI4" s="453"/>
      <c r="TMJ4" s="453"/>
      <c r="TMK4" s="453"/>
      <c r="TML4" s="453"/>
      <c r="TMM4" s="453"/>
      <c r="TMN4" s="453"/>
      <c r="TMO4" s="453"/>
      <c r="TMP4" s="453"/>
      <c r="TMQ4" s="453"/>
      <c r="TMR4" s="453"/>
      <c r="TMS4" s="453"/>
      <c r="TMT4" s="453"/>
      <c r="TMU4" s="453"/>
      <c r="TMV4" s="453"/>
      <c r="TMW4" s="453"/>
      <c r="TMX4" s="453"/>
      <c r="TMY4" s="453"/>
      <c r="TMZ4" s="453"/>
      <c r="TNA4" s="453"/>
      <c r="TNB4" s="453"/>
      <c r="TNC4" s="453"/>
      <c r="TND4" s="453"/>
      <c r="TNE4" s="453"/>
      <c r="TNF4" s="453"/>
      <c r="TNG4" s="453"/>
      <c r="TNH4" s="453"/>
      <c r="TNI4" s="453"/>
      <c r="TNJ4" s="453"/>
      <c r="TNK4" s="453"/>
      <c r="TNL4" s="453"/>
      <c r="TNM4" s="453"/>
      <c r="TNN4" s="453"/>
      <c r="TNO4" s="453"/>
      <c r="TNP4" s="453"/>
      <c r="TNQ4" s="453"/>
      <c r="TNR4" s="453"/>
      <c r="TNS4" s="453"/>
      <c r="TNT4" s="453"/>
      <c r="TNU4" s="453"/>
      <c r="TNV4" s="453"/>
      <c r="TNW4" s="453"/>
      <c r="TNX4" s="453"/>
      <c r="TNY4" s="453"/>
      <c r="TNZ4" s="453"/>
      <c r="TOA4" s="453"/>
      <c r="TOB4" s="453"/>
      <c r="TOC4" s="453"/>
      <c r="TOD4" s="453"/>
      <c r="TOE4" s="453"/>
      <c r="TOF4" s="453"/>
      <c r="TOG4" s="453"/>
      <c r="TOH4" s="453"/>
      <c r="TOI4" s="453"/>
      <c r="TOJ4" s="453"/>
      <c r="TOK4" s="453"/>
      <c r="TOL4" s="453"/>
      <c r="TOM4" s="453"/>
      <c r="TON4" s="453"/>
      <c r="TOO4" s="453"/>
      <c r="TOP4" s="453"/>
      <c r="TOQ4" s="453"/>
      <c r="TOR4" s="453"/>
      <c r="TOS4" s="453"/>
      <c r="TOT4" s="453"/>
      <c r="TOU4" s="453"/>
      <c r="TOV4" s="453"/>
      <c r="TOW4" s="453"/>
      <c r="TOX4" s="453"/>
      <c r="TOY4" s="453"/>
      <c r="TOZ4" s="453"/>
      <c r="TPA4" s="453"/>
      <c r="TPB4" s="453"/>
      <c r="TPC4" s="453"/>
      <c r="TPD4" s="453"/>
      <c r="TPE4" s="453"/>
      <c r="TPF4" s="453"/>
      <c r="TPG4" s="453"/>
      <c r="TPH4" s="453"/>
      <c r="TPI4" s="453"/>
      <c r="TPJ4" s="453"/>
      <c r="TPK4" s="453"/>
      <c r="TPL4" s="453"/>
      <c r="TPM4" s="453"/>
      <c r="TPN4" s="453"/>
      <c r="TPO4" s="453"/>
      <c r="TPP4" s="453"/>
      <c r="TPQ4" s="453"/>
      <c r="TPR4" s="453"/>
      <c r="TPS4" s="453"/>
      <c r="TPT4" s="453"/>
      <c r="TPU4" s="453"/>
      <c r="TPV4" s="453"/>
      <c r="TPW4" s="453"/>
      <c r="TPX4" s="453"/>
      <c r="TPY4" s="453"/>
      <c r="TPZ4" s="453"/>
      <c r="TQA4" s="453"/>
      <c r="TQB4" s="453"/>
      <c r="TQC4" s="453"/>
      <c r="TQD4" s="453"/>
      <c r="TQE4" s="453"/>
      <c r="TQF4" s="453"/>
      <c r="TQG4" s="453"/>
      <c r="TQH4" s="453"/>
      <c r="TQI4" s="453"/>
      <c r="TQJ4" s="453"/>
      <c r="TQK4" s="453"/>
      <c r="TQL4" s="453"/>
      <c r="TQM4" s="453"/>
      <c r="TQN4" s="453"/>
      <c r="TQO4" s="453"/>
      <c r="TQP4" s="453"/>
      <c r="TQQ4" s="453"/>
      <c r="TQR4" s="453"/>
      <c r="TQS4" s="453"/>
      <c r="TQT4" s="453"/>
      <c r="TQU4" s="453"/>
      <c r="TQV4" s="453"/>
      <c r="TQW4" s="453"/>
      <c r="TQX4" s="453"/>
      <c r="TQY4" s="453"/>
      <c r="TQZ4" s="453"/>
      <c r="TRA4" s="453"/>
      <c r="TRB4" s="453"/>
      <c r="TRC4" s="453"/>
      <c r="TRD4" s="453"/>
      <c r="TRE4" s="453"/>
      <c r="TRF4" s="453"/>
      <c r="TRG4" s="453"/>
      <c r="TRH4" s="453"/>
      <c r="TRI4" s="453"/>
      <c r="TRJ4" s="453"/>
      <c r="TRK4" s="453"/>
      <c r="TRL4" s="453"/>
      <c r="TRM4" s="453"/>
      <c r="TRN4" s="453"/>
      <c r="TRO4" s="453"/>
      <c r="TRP4" s="453"/>
      <c r="TRQ4" s="453"/>
      <c r="TRR4" s="453"/>
      <c r="TRS4" s="453"/>
      <c r="TRT4" s="453"/>
      <c r="TRU4" s="453"/>
      <c r="TRV4" s="453"/>
      <c r="TRW4" s="453"/>
      <c r="TRX4" s="453"/>
      <c r="TRY4" s="453"/>
      <c r="TRZ4" s="453"/>
      <c r="TSA4" s="453"/>
      <c r="TSB4" s="453"/>
      <c r="TSC4" s="453"/>
      <c r="TSD4" s="453"/>
      <c r="TSE4" s="453"/>
      <c r="TSF4" s="453"/>
      <c r="TSG4" s="453"/>
      <c r="TSH4" s="453"/>
      <c r="TSI4" s="453"/>
      <c r="TSJ4" s="453"/>
      <c r="TSK4" s="453"/>
      <c r="TSL4" s="453"/>
      <c r="TSM4" s="453"/>
      <c r="TSN4" s="453"/>
      <c r="TSO4" s="453"/>
      <c r="TSP4" s="453"/>
      <c r="TSQ4" s="453"/>
      <c r="TSR4" s="453"/>
      <c r="TSS4" s="453"/>
      <c r="TST4" s="453"/>
      <c r="TSU4" s="453"/>
      <c r="TSV4" s="453"/>
      <c r="TSW4" s="453"/>
      <c r="TSX4" s="453"/>
      <c r="TSY4" s="453"/>
      <c r="TSZ4" s="453"/>
      <c r="TTA4" s="453"/>
      <c r="TTB4" s="453"/>
      <c r="TTC4" s="453"/>
      <c r="TTD4" s="453"/>
      <c r="TTE4" s="453"/>
      <c r="TTF4" s="453"/>
      <c r="TTG4" s="453"/>
      <c r="TTH4" s="453"/>
      <c r="TTI4" s="453"/>
      <c r="TTJ4" s="453"/>
      <c r="TTK4" s="453"/>
      <c r="TTL4" s="453"/>
      <c r="TTM4" s="453"/>
      <c r="TTN4" s="453"/>
      <c r="TTO4" s="453"/>
      <c r="TTP4" s="453"/>
      <c r="TTQ4" s="453"/>
      <c r="TTR4" s="453"/>
      <c r="TTS4" s="453"/>
      <c r="TTT4" s="453"/>
      <c r="TTU4" s="453"/>
      <c r="TTV4" s="453"/>
      <c r="TTW4" s="453"/>
      <c r="TTX4" s="453"/>
      <c r="TTY4" s="453"/>
      <c r="TTZ4" s="453"/>
      <c r="TUA4" s="453"/>
      <c r="TUB4" s="453"/>
      <c r="TUC4" s="453"/>
      <c r="TUD4" s="453"/>
      <c r="TUE4" s="453"/>
      <c r="TUF4" s="453"/>
      <c r="TUG4" s="453"/>
      <c r="TUH4" s="453"/>
      <c r="TUI4" s="453"/>
      <c r="TUJ4" s="453"/>
      <c r="TUK4" s="453"/>
      <c r="TUL4" s="453"/>
      <c r="TUM4" s="453"/>
      <c r="TUN4" s="453"/>
      <c r="TUO4" s="453"/>
      <c r="TUP4" s="453"/>
      <c r="TUQ4" s="453"/>
      <c r="TUR4" s="453"/>
      <c r="TUS4" s="453"/>
      <c r="TUT4" s="453"/>
      <c r="TUU4" s="453"/>
      <c r="TUV4" s="453"/>
      <c r="TUW4" s="453"/>
      <c r="TUX4" s="453"/>
      <c r="TUY4" s="453"/>
      <c r="TUZ4" s="453"/>
      <c r="TVA4" s="453"/>
      <c r="TVB4" s="453"/>
      <c r="TVC4" s="453"/>
      <c r="TVD4" s="453"/>
      <c r="TVE4" s="453"/>
      <c r="TVF4" s="453"/>
      <c r="TVG4" s="453"/>
      <c r="TVH4" s="453"/>
      <c r="TVI4" s="453"/>
      <c r="TVJ4" s="453"/>
      <c r="TVK4" s="453"/>
      <c r="TVL4" s="453"/>
      <c r="TVM4" s="453"/>
      <c r="TVN4" s="453"/>
      <c r="TVO4" s="453"/>
      <c r="TVP4" s="453"/>
      <c r="TVQ4" s="453"/>
      <c r="TVR4" s="453"/>
      <c r="TVS4" s="453"/>
      <c r="TVT4" s="453"/>
      <c r="TVU4" s="453"/>
      <c r="TVV4" s="453"/>
      <c r="TVW4" s="453"/>
      <c r="TVX4" s="453"/>
      <c r="TVY4" s="453"/>
      <c r="TVZ4" s="453"/>
      <c r="TWA4" s="453"/>
      <c r="TWB4" s="453"/>
      <c r="TWC4" s="453"/>
      <c r="TWD4" s="453"/>
      <c r="TWE4" s="453"/>
      <c r="TWF4" s="453"/>
      <c r="TWG4" s="453"/>
      <c r="TWH4" s="453"/>
      <c r="TWI4" s="453"/>
      <c r="TWJ4" s="453"/>
      <c r="TWK4" s="453"/>
      <c r="TWL4" s="453"/>
      <c r="TWM4" s="453"/>
      <c r="TWN4" s="453"/>
      <c r="TWO4" s="453"/>
      <c r="TWP4" s="453"/>
      <c r="TWQ4" s="453"/>
      <c r="TWR4" s="453"/>
      <c r="TWS4" s="453"/>
      <c r="TWT4" s="453"/>
      <c r="TWU4" s="453"/>
      <c r="TWV4" s="453"/>
      <c r="TWW4" s="453"/>
      <c r="TWX4" s="453"/>
      <c r="TWY4" s="453"/>
      <c r="TWZ4" s="453"/>
      <c r="TXA4" s="453"/>
      <c r="TXB4" s="453"/>
      <c r="TXC4" s="453"/>
      <c r="TXD4" s="453"/>
      <c r="TXE4" s="453"/>
      <c r="TXF4" s="453"/>
      <c r="TXG4" s="453"/>
      <c r="TXH4" s="453"/>
      <c r="TXI4" s="453"/>
      <c r="TXJ4" s="453"/>
      <c r="TXK4" s="453"/>
      <c r="TXL4" s="453"/>
      <c r="TXM4" s="453"/>
      <c r="TXN4" s="453"/>
      <c r="TXO4" s="453"/>
      <c r="TXP4" s="453"/>
      <c r="TXQ4" s="453"/>
      <c r="TXR4" s="453"/>
      <c r="TXS4" s="453"/>
      <c r="TXT4" s="453"/>
      <c r="TXU4" s="453"/>
      <c r="TXV4" s="453"/>
      <c r="TXW4" s="453"/>
      <c r="TXX4" s="453"/>
      <c r="TXY4" s="453"/>
      <c r="TXZ4" s="453"/>
      <c r="TYA4" s="453"/>
      <c r="TYB4" s="453"/>
      <c r="TYC4" s="453"/>
      <c r="TYD4" s="453"/>
      <c r="TYE4" s="453"/>
      <c r="TYF4" s="453"/>
      <c r="TYG4" s="453"/>
      <c r="TYH4" s="453"/>
      <c r="TYI4" s="453"/>
      <c r="TYJ4" s="453"/>
      <c r="TYK4" s="453"/>
      <c r="TYL4" s="453"/>
      <c r="TYM4" s="453"/>
      <c r="TYN4" s="453"/>
      <c r="TYO4" s="453"/>
      <c r="TYP4" s="453"/>
      <c r="TYQ4" s="453"/>
      <c r="TYR4" s="453"/>
      <c r="TYS4" s="453"/>
      <c r="TYT4" s="453"/>
      <c r="TYU4" s="453"/>
      <c r="TYV4" s="453"/>
      <c r="TYW4" s="453"/>
      <c r="TYX4" s="453"/>
      <c r="TYY4" s="453"/>
      <c r="TYZ4" s="453"/>
      <c r="TZA4" s="453"/>
      <c r="TZB4" s="453"/>
      <c r="TZC4" s="453"/>
      <c r="TZD4" s="453"/>
      <c r="TZE4" s="453"/>
      <c r="TZF4" s="453"/>
      <c r="TZG4" s="453"/>
      <c r="TZH4" s="453"/>
      <c r="TZI4" s="453"/>
      <c r="TZJ4" s="453"/>
      <c r="TZK4" s="453"/>
      <c r="TZL4" s="453"/>
      <c r="TZM4" s="453"/>
      <c r="TZN4" s="453"/>
      <c r="TZO4" s="453"/>
      <c r="TZP4" s="453"/>
      <c r="TZQ4" s="453"/>
      <c r="TZR4" s="453"/>
      <c r="TZS4" s="453"/>
      <c r="TZT4" s="453"/>
      <c r="TZU4" s="453"/>
      <c r="TZV4" s="453"/>
      <c r="TZW4" s="453"/>
      <c r="TZX4" s="453"/>
      <c r="TZY4" s="453"/>
      <c r="TZZ4" s="453"/>
      <c r="UAA4" s="453"/>
      <c r="UAB4" s="453"/>
      <c r="UAC4" s="453"/>
      <c r="UAD4" s="453"/>
      <c r="UAE4" s="453"/>
      <c r="UAF4" s="453"/>
      <c r="UAG4" s="453"/>
      <c r="UAH4" s="453"/>
      <c r="UAI4" s="453"/>
      <c r="UAJ4" s="453"/>
      <c r="UAK4" s="453"/>
      <c r="UAL4" s="453"/>
      <c r="UAM4" s="453"/>
      <c r="UAN4" s="453"/>
      <c r="UAO4" s="453"/>
      <c r="UAP4" s="453"/>
      <c r="UAQ4" s="453"/>
      <c r="UAR4" s="453"/>
      <c r="UAS4" s="453"/>
      <c r="UAT4" s="453"/>
      <c r="UAU4" s="453"/>
      <c r="UAV4" s="453"/>
      <c r="UAW4" s="453"/>
      <c r="UAX4" s="453"/>
      <c r="UAY4" s="453"/>
      <c r="UAZ4" s="453"/>
      <c r="UBA4" s="453"/>
      <c r="UBB4" s="453"/>
      <c r="UBC4" s="453"/>
      <c r="UBD4" s="453"/>
      <c r="UBE4" s="453"/>
      <c r="UBF4" s="453"/>
      <c r="UBG4" s="453"/>
      <c r="UBH4" s="453"/>
      <c r="UBI4" s="453"/>
      <c r="UBJ4" s="453"/>
      <c r="UBK4" s="453"/>
      <c r="UBL4" s="453"/>
      <c r="UBM4" s="453"/>
      <c r="UBN4" s="453"/>
      <c r="UBO4" s="453"/>
      <c r="UBP4" s="453"/>
      <c r="UBQ4" s="453"/>
      <c r="UBR4" s="453"/>
      <c r="UBS4" s="453"/>
      <c r="UBT4" s="453"/>
      <c r="UBU4" s="453"/>
      <c r="UBV4" s="453"/>
      <c r="UBW4" s="453"/>
      <c r="UBX4" s="453"/>
      <c r="UBY4" s="453"/>
      <c r="UBZ4" s="453"/>
      <c r="UCA4" s="453"/>
      <c r="UCB4" s="453"/>
      <c r="UCC4" s="453"/>
      <c r="UCD4" s="453"/>
      <c r="UCE4" s="453"/>
      <c r="UCF4" s="453"/>
      <c r="UCG4" s="453"/>
      <c r="UCH4" s="453"/>
      <c r="UCI4" s="453"/>
      <c r="UCJ4" s="453"/>
      <c r="UCK4" s="453"/>
      <c r="UCL4" s="453"/>
      <c r="UCM4" s="453"/>
      <c r="UCN4" s="453"/>
      <c r="UCO4" s="453"/>
      <c r="UCP4" s="453"/>
      <c r="UCQ4" s="453"/>
      <c r="UCR4" s="453"/>
      <c r="UCS4" s="453"/>
      <c r="UCT4" s="453"/>
      <c r="UCU4" s="453"/>
      <c r="UCV4" s="453"/>
      <c r="UCW4" s="453"/>
      <c r="UCX4" s="453"/>
      <c r="UCY4" s="453"/>
      <c r="UCZ4" s="453"/>
      <c r="UDA4" s="453"/>
      <c r="UDB4" s="453"/>
      <c r="UDC4" s="453"/>
      <c r="UDD4" s="453"/>
      <c r="UDE4" s="453"/>
      <c r="UDF4" s="453"/>
      <c r="UDG4" s="453"/>
      <c r="UDH4" s="453"/>
      <c r="UDI4" s="453"/>
      <c r="UDJ4" s="453"/>
      <c r="UDK4" s="453"/>
      <c r="UDL4" s="453"/>
      <c r="UDM4" s="453"/>
      <c r="UDN4" s="453"/>
      <c r="UDO4" s="453"/>
      <c r="UDP4" s="453"/>
      <c r="UDQ4" s="453"/>
      <c r="UDR4" s="453"/>
      <c r="UDS4" s="453"/>
      <c r="UDT4" s="453"/>
      <c r="UDU4" s="453"/>
      <c r="UDV4" s="453"/>
      <c r="UDW4" s="453"/>
      <c r="UDX4" s="453"/>
      <c r="UDY4" s="453"/>
      <c r="UDZ4" s="453"/>
      <c r="UEA4" s="453"/>
      <c r="UEB4" s="453"/>
      <c r="UEC4" s="453"/>
      <c r="UED4" s="453"/>
      <c r="UEE4" s="453"/>
      <c r="UEF4" s="453"/>
      <c r="UEG4" s="453"/>
      <c r="UEH4" s="453"/>
      <c r="UEI4" s="453"/>
      <c r="UEJ4" s="453"/>
      <c r="UEK4" s="453"/>
      <c r="UEL4" s="453"/>
      <c r="UEM4" s="453"/>
      <c r="UEN4" s="453"/>
      <c r="UEO4" s="453"/>
      <c r="UEP4" s="453"/>
      <c r="UEQ4" s="453"/>
      <c r="UER4" s="453"/>
      <c r="UES4" s="453"/>
      <c r="UET4" s="453"/>
      <c r="UEU4" s="453"/>
      <c r="UEV4" s="453"/>
      <c r="UEW4" s="453"/>
      <c r="UEX4" s="453"/>
      <c r="UEY4" s="453"/>
      <c r="UEZ4" s="453"/>
      <c r="UFA4" s="453"/>
      <c r="UFB4" s="453"/>
      <c r="UFC4" s="453"/>
      <c r="UFD4" s="453"/>
      <c r="UFE4" s="453"/>
      <c r="UFF4" s="453"/>
      <c r="UFG4" s="453"/>
      <c r="UFH4" s="453"/>
      <c r="UFI4" s="453"/>
      <c r="UFJ4" s="453"/>
      <c r="UFK4" s="453"/>
      <c r="UFL4" s="453"/>
      <c r="UFM4" s="453"/>
      <c r="UFN4" s="453"/>
      <c r="UFO4" s="453"/>
      <c r="UFP4" s="453"/>
      <c r="UFQ4" s="453"/>
      <c r="UFR4" s="453"/>
      <c r="UFS4" s="453"/>
      <c r="UFT4" s="453"/>
      <c r="UFU4" s="453"/>
      <c r="UFV4" s="453"/>
      <c r="UFW4" s="453"/>
      <c r="UFX4" s="453"/>
      <c r="UFY4" s="453"/>
      <c r="UFZ4" s="453"/>
      <c r="UGA4" s="453"/>
      <c r="UGB4" s="453"/>
      <c r="UGC4" s="453"/>
      <c r="UGD4" s="453"/>
      <c r="UGE4" s="453"/>
      <c r="UGF4" s="453"/>
      <c r="UGG4" s="453"/>
      <c r="UGH4" s="453"/>
      <c r="UGI4" s="453"/>
      <c r="UGJ4" s="453"/>
      <c r="UGK4" s="453"/>
      <c r="UGL4" s="453"/>
      <c r="UGM4" s="453"/>
      <c r="UGN4" s="453"/>
      <c r="UGO4" s="453"/>
      <c r="UGP4" s="453"/>
      <c r="UGQ4" s="453"/>
      <c r="UGR4" s="453"/>
      <c r="UGS4" s="453"/>
      <c r="UGT4" s="453"/>
      <c r="UGU4" s="453"/>
      <c r="UGV4" s="453"/>
      <c r="UGW4" s="453"/>
      <c r="UGX4" s="453"/>
      <c r="UGY4" s="453"/>
      <c r="UGZ4" s="453"/>
      <c r="UHA4" s="453"/>
      <c r="UHB4" s="453"/>
      <c r="UHC4" s="453"/>
      <c r="UHD4" s="453"/>
      <c r="UHE4" s="453"/>
      <c r="UHF4" s="453"/>
      <c r="UHG4" s="453"/>
      <c r="UHH4" s="453"/>
      <c r="UHI4" s="453"/>
      <c r="UHJ4" s="453"/>
      <c r="UHK4" s="453"/>
      <c r="UHL4" s="453"/>
      <c r="UHM4" s="453"/>
      <c r="UHN4" s="453"/>
      <c r="UHO4" s="453"/>
      <c r="UHP4" s="453"/>
      <c r="UHQ4" s="453"/>
      <c r="UHR4" s="453"/>
      <c r="UHS4" s="453"/>
      <c r="UHT4" s="453"/>
      <c r="UHU4" s="453"/>
      <c r="UHV4" s="453"/>
      <c r="UHW4" s="453"/>
      <c r="UHX4" s="453"/>
      <c r="UHY4" s="453"/>
      <c r="UHZ4" s="453"/>
      <c r="UIA4" s="453"/>
      <c r="UIB4" s="453"/>
      <c r="UIC4" s="453"/>
      <c r="UID4" s="453"/>
      <c r="UIE4" s="453"/>
      <c r="UIF4" s="453"/>
      <c r="UIG4" s="453"/>
      <c r="UIH4" s="453"/>
      <c r="UII4" s="453"/>
      <c r="UIJ4" s="453"/>
      <c r="UIK4" s="453"/>
      <c r="UIL4" s="453"/>
      <c r="UIM4" s="453"/>
      <c r="UIN4" s="453"/>
      <c r="UIO4" s="453"/>
      <c r="UIP4" s="453"/>
      <c r="UIQ4" s="453"/>
      <c r="UIR4" s="453"/>
      <c r="UIS4" s="453"/>
      <c r="UIT4" s="453"/>
      <c r="UIU4" s="453"/>
      <c r="UIV4" s="453"/>
      <c r="UIW4" s="453"/>
      <c r="UIX4" s="453"/>
      <c r="UIY4" s="453"/>
      <c r="UIZ4" s="453"/>
      <c r="UJA4" s="453"/>
      <c r="UJB4" s="453"/>
      <c r="UJC4" s="453"/>
      <c r="UJD4" s="453"/>
      <c r="UJE4" s="453"/>
      <c r="UJF4" s="453"/>
      <c r="UJG4" s="453"/>
      <c r="UJH4" s="453"/>
      <c r="UJI4" s="453"/>
      <c r="UJJ4" s="453"/>
      <c r="UJK4" s="453"/>
      <c r="UJL4" s="453"/>
      <c r="UJM4" s="453"/>
      <c r="UJN4" s="453"/>
      <c r="UJO4" s="453"/>
      <c r="UJP4" s="453"/>
      <c r="UJQ4" s="453"/>
      <c r="UJR4" s="453"/>
      <c r="UJS4" s="453"/>
      <c r="UJT4" s="453"/>
      <c r="UJU4" s="453"/>
      <c r="UJV4" s="453"/>
      <c r="UJW4" s="453"/>
      <c r="UJX4" s="453"/>
      <c r="UJY4" s="453"/>
      <c r="UJZ4" s="453"/>
      <c r="UKA4" s="453"/>
      <c r="UKB4" s="453"/>
      <c r="UKC4" s="453"/>
      <c r="UKD4" s="453"/>
      <c r="UKE4" s="453"/>
      <c r="UKF4" s="453"/>
      <c r="UKG4" s="453"/>
      <c r="UKH4" s="453"/>
      <c r="UKI4" s="453"/>
      <c r="UKJ4" s="453"/>
      <c r="UKK4" s="453"/>
      <c r="UKL4" s="453"/>
      <c r="UKM4" s="453"/>
      <c r="UKN4" s="453"/>
      <c r="UKO4" s="453"/>
      <c r="UKP4" s="453"/>
      <c r="UKQ4" s="453"/>
      <c r="UKR4" s="453"/>
      <c r="UKS4" s="453"/>
      <c r="UKT4" s="453"/>
      <c r="UKU4" s="453"/>
      <c r="UKV4" s="453"/>
      <c r="UKW4" s="453"/>
      <c r="UKX4" s="453"/>
      <c r="UKY4" s="453"/>
      <c r="UKZ4" s="453"/>
      <c r="ULA4" s="453"/>
      <c r="ULB4" s="453"/>
      <c r="ULC4" s="453"/>
      <c r="ULD4" s="453"/>
      <c r="ULE4" s="453"/>
      <c r="ULF4" s="453"/>
      <c r="ULG4" s="453"/>
      <c r="ULH4" s="453"/>
      <c r="ULI4" s="453"/>
      <c r="ULJ4" s="453"/>
      <c r="ULK4" s="453"/>
      <c r="ULL4" s="453"/>
      <c r="ULM4" s="453"/>
      <c r="ULN4" s="453"/>
      <c r="ULO4" s="453"/>
      <c r="ULP4" s="453"/>
      <c r="ULQ4" s="453"/>
      <c r="ULR4" s="453"/>
      <c r="ULS4" s="453"/>
      <c r="ULT4" s="453"/>
      <c r="ULU4" s="453"/>
      <c r="ULV4" s="453"/>
      <c r="ULW4" s="453"/>
      <c r="ULX4" s="453"/>
      <c r="ULY4" s="453"/>
      <c r="ULZ4" s="453"/>
      <c r="UMA4" s="453"/>
      <c r="UMB4" s="453"/>
      <c r="UMC4" s="453"/>
      <c r="UMD4" s="453"/>
      <c r="UME4" s="453"/>
      <c r="UMF4" s="453"/>
      <c r="UMG4" s="453"/>
      <c r="UMH4" s="453"/>
      <c r="UMI4" s="453"/>
      <c r="UMJ4" s="453"/>
      <c r="UMK4" s="453"/>
      <c r="UML4" s="453"/>
      <c r="UMM4" s="453"/>
      <c r="UMN4" s="453"/>
      <c r="UMO4" s="453"/>
      <c r="UMP4" s="453"/>
      <c r="UMQ4" s="453"/>
      <c r="UMR4" s="453"/>
      <c r="UMS4" s="453"/>
      <c r="UMT4" s="453"/>
      <c r="UMU4" s="453"/>
      <c r="UMV4" s="453"/>
      <c r="UMW4" s="453"/>
      <c r="UMX4" s="453"/>
      <c r="UMY4" s="453"/>
      <c r="UMZ4" s="453"/>
      <c r="UNA4" s="453"/>
      <c r="UNB4" s="453"/>
      <c r="UNC4" s="453"/>
      <c r="UND4" s="453"/>
      <c r="UNE4" s="453"/>
      <c r="UNF4" s="453"/>
      <c r="UNG4" s="453"/>
      <c r="UNH4" s="453"/>
      <c r="UNI4" s="453"/>
      <c r="UNJ4" s="453"/>
      <c r="UNK4" s="453"/>
      <c r="UNL4" s="453"/>
      <c r="UNM4" s="453"/>
      <c r="UNN4" s="453"/>
      <c r="UNO4" s="453"/>
      <c r="UNP4" s="453"/>
      <c r="UNQ4" s="453"/>
      <c r="UNR4" s="453"/>
      <c r="UNS4" s="453"/>
      <c r="UNT4" s="453"/>
      <c r="UNU4" s="453"/>
      <c r="UNV4" s="453"/>
      <c r="UNW4" s="453"/>
      <c r="UNX4" s="453"/>
      <c r="UNY4" s="453"/>
      <c r="UNZ4" s="453"/>
      <c r="UOA4" s="453"/>
      <c r="UOB4" s="453"/>
      <c r="UOC4" s="453"/>
      <c r="UOD4" s="453"/>
      <c r="UOE4" s="453"/>
      <c r="UOF4" s="453"/>
      <c r="UOG4" s="453"/>
      <c r="UOH4" s="453"/>
      <c r="UOI4" s="453"/>
      <c r="UOJ4" s="453"/>
      <c r="UOK4" s="453"/>
      <c r="UOL4" s="453"/>
      <c r="UOM4" s="453"/>
      <c r="UON4" s="453"/>
      <c r="UOO4" s="453"/>
      <c r="UOP4" s="453"/>
      <c r="UOQ4" s="453"/>
      <c r="UOR4" s="453"/>
      <c r="UOS4" s="453"/>
      <c r="UOT4" s="453"/>
      <c r="UOU4" s="453"/>
      <c r="UOV4" s="453"/>
      <c r="UOW4" s="453"/>
      <c r="UOX4" s="453"/>
      <c r="UOY4" s="453"/>
      <c r="UOZ4" s="453"/>
      <c r="UPA4" s="453"/>
      <c r="UPB4" s="453"/>
      <c r="UPC4" s="453"/>
      <c r="UPD4" s="453"/>
      <c r="UPE4" s="453"/>
      <c r="UPF4" s="453"/>
      <c r="UPG4" s="453"/>
      <c r="UPH4" s="453"/>
      <c r="UPI4" s="453"/>
      <c r="UPJ4" s="453"/>
      <c r="UPK4" s="453"/>
      <c r="UPL4" s="453"/>
      <c r="UPM4" s="453"/>
      <c r="UPN4" s="453"/>
      <c r="UPO4" s="453"/>
      <c r="UPP4" s="453"/>
      <c r="UPQ4" s="453"/>
      <c r="UPR4" s="453"/>
      <c r="UPS4" s="453"/>
      <c r="UPT4" s="453"/>
      <c r="UPU4" s="453"/>
      <c r="UPV4" s="453"/>
      <c r="UPW4" s="453"/>
      <c r="UPX4" s="453"/>
      <c r="UPY4" s="453"/>
      <c r="UPZ4" s="453"/>
      <c r="UQA4" s="453"/>
      <c r="UQB4" s="453"/>
      <c r="UQC4" s="453"/>
      <c r="UQD4" s="453"/>
      <c r="UQE4" s="453"/>
      <c r="UQF4" s="453"/>
      <c r="UQG4" s="453"/>
      <c r="UQH4" s="453"/>
      <c r="UQI4" s="453"/>
      <c r="UQJ4" s="453"/>
      <c r="UQK4" s="453"/>
      <c r="UQL4" s="453"/>
      <c r="UQM4" s="453"/>
      <c r="UQN4" s="453"/>
      <c r="UQO4" s="453"/>
      <c r="UQP4" s="453"/>
      <c r="UQQ4" s="453"/>
      <c r="UQR4" s="453"/>
      <c r="UQS4" s="453"/>
      <c r="UQT4" s="453"/>
      <c r="UQU4" s="453"/>
      <c r="UQV4" s="453"/>
      <c r="UQW4" s="453"/>
      <c r="UQX4" s="453"/>
      <c r="UQY4" s="453"/>
      <c r="UQZ4" s="453"/>
      <c r="URA4" s="453"/>
      <c r="URB4" s="453"/>
      <c r="URC4" s="453"/>
      <c r="URD4" s="453"/>
      <c r="URE4" s="453"/>
      <c r="URF4" s="453"/>
      <c r="URG4" s="453"/>
      <c r="URH4" s="453"/>
      <c r="URI4" s="453"/>
      <c r="URJ4" s="453"/>
      <c r="URK4" s="453"/>
      <c r="URL4" s="453"/>
      <c r="URM4" s="453"/>
      <c r="URN4" s="453"/>
      <c r="URO4" s="453"/>
      <c r="URP4" s="453"/>
      <c r="URQ4" s="453"/>
      <c r="URR4" s="453"/>
      <c r="URS4" s="453"/>
      <c r="URT4" s="453"/>
      <c r="URU4" s="453"/>
      <c r="URV4" s="453"/>
      <c r="URW4" s="453"/>
      <c r="URX4" s="453"/>
      <c r="URY4" s="453"/>
      <c r="URZ4" s="453"/>
      <c r="USA4" s="453"/>
      <c r="USB4" s="453"/>
      <c r="USC4" s="453"/>
      <c r="USD4" s="453"/>
      <c r="USE4" s="453"/>
      <c r="USF4" s="453"/>
      <c r="USG4" s="453"/>
      <c r="USH4" s="453"/>
      <c r="USI4" s="453"/>
      <c r="USJ4" s="453"/>
      <c r="USK4" s="453"/>
      <c r="USL4" s="453"/>
      <c r="USM4" s="453"/>
      <c r="USN4" s="453"/>
      <c r="USO4" s="453"/>
      <c r="USP4" s="453"/>
      <c r="USQ4" s="453"/>
      <c r="USR4" s="453"/>
      <c r="USS4" s="453"/>
      <c r="UST4" s="453"/>
      <c r="USU4" s="453"/>
      <c r="USV4" s="453"/>
      <c r="USW4" s="453"/>
      <c r="USX4" s="453"/>
      <c r="USY4" s="453"/>
      <c r="USZ4" s="453"/>
      <c r="UTA4" s="453"/>
      <c r="UTB4" s="453"/>
      <c r="UTC4" s="453"/>
      <c r="UTD4" s="453"/>
      <c r="UTE4" s="453"/>
      <c r="UTF4" s="453"/>
      <c r="UTG4" s="453"/>
      <c r="UTH4" s="453"/>
      <c r="UTI4" s="453"/>
      <c r="UTJ4" s="453"/>
      <c r="UTK4" s="453"/>
      <c r="UTL4" s="453"/>
      <c r="UTM4" s="453"/>
      <c r="UTN4" s="453"/>
      <c r="UTO4" s="453"/>
      <c r="UTP4" s="453"/>
      <c r="UTQ4" s="453"/>
      <c r="UTR4" s="453"/>
      <c r="UTS4" s="453"/>
      <c r="UTT4" s="453"/>
      <c r="UTU4" s="453"/>
      <c r="UTV4" s="453"/>
      <c r="UTW4" s="453"/>
      <c r="UTX4" s="453"/>
      <c r="UTY4" s="453"/>
      <c r="UTZ4" s="453"/>
      <c r="UUA4" s="453"/>
      <c r="UUB4" s="453"/>
      <c r="UUC4" s="453"/>
      <c r="UUD4" s="453"/>
      <c r="UUE4" s="453"/>
      <c r="UUF4" s="453"/>
      <c r="UUG4" s="453"/>
      <c r="UUH4" s="453"/>
      <c r="UUI4" s="453"/>
      <c r="UUJ4" s="453"/>
      <c r="UUK4" s="453"/>
      <c r="UUL4" s="453"/>
      <c r="UUM4" s="453"/>
      <c r="UUN4" s="453"/>
      <c r="UUO4" s="453"/>
      <c r="UUP4" s="453"/>
      <c r="UUQ4" s="453"/>
      <c r="UUR4" s="453"/>
      <c r="UUS4" s="453"/>
      <c r="UUT4" s="453"/>
      <c r="UUU4" s="453"/>
      <c r="UUV4" s="453"/>
      <c r="UUW4" s="453"/>
      <c r="UUX4" s="453"/>
      <c r="UUY4" s="453"/>
      <c r="UUZ4" s="453"/>
      <c r="UVA4" s="453"/>
      <c r="UVB4" s="453"/>
      <c r="UVC4" s="453"/>
      <c r="UVD4" s="453"/>
      <c r="UVE4" s="453"/>
      <c r="UVF4" s="453"/>
      <c r="UVG4" s="453"/>
      <c r="UVH4" s="453"/>
      <c r="UVI4" s="453"/>
      <c r="UVJ4" s="453"/>
      <c r="UVK4" s="453"/>
      <c r="UVL4" s="453"/>
      <c r="UVM4" s="453"/>
      <c r="UVN4" s="453"/>
      <c r="UVO4" s="453"/>
      <c r="UVP4" s="453"/>
      <c r="UVQ4" s="453"/>
      <c r="UVR4" s="453"/>
      <c r="UVS4" s="453"/>
      <c r="UVT4" s="453"/>
      <c r="UVU4" s="453"/>
      <c r="UVV4" s="453"/>
      <c r="UVW4" s="453"/>
      <c r="UVX4" s="453"/>
      <c r="UVY4" s="453"/>
      <c r="UVZ4" s="453"/>
      <c r="UWA4" s="453"/>
      <c r="UWB4" s="453"/>
      <c r="UWC4" s="453"/>
      <c r="UWD4" s="453"/>
      <c r="UWE4" s="453"/>
      <c r="UWF4" s="453"/>
      <c r="UWG4" s="453"/>
      <c r="UWH4" s="453"/>
      <c r="UWI4" s="453"/>
      <c r="UWJ4" s="453"/>
      <c r="UWK4" s="453"/>
      <c r="UWL4" s="453"/>
      <c r="UWM4" s="453"/>
      <c r="UWN4" s="453"/>
      <c r="UWO4" s="453"/>
      <c r="UWP4" s="453"/>
      <c r="UWQ4" s="453"/>
      <c r="UWR4" s="453"/>
      <c r="UWS4" s="453"/>
      <c r="UWT4" s="453"/>
      <c r="UWU4" s="453"/>
      <c r="UWV4" s="453"/>
      <c r="UWW4" s="453"/>
      <c r="UWX4" s="453"/>
      <c r="UWY4" s="453"/>
      <c r="UWZ4" s="453"/>
      <c r="UXA4" s="453"/>
      <c r="UXB4" s="453"/>
      <c r="UXC4" s="453"/>
      <c r="UXD4" s="453"/>
      <c r="UXE4" s="453"/>
      <c r="UXF4" s="453"/>
      <c r="UXG4" s="453"/>
      <c r="UXH4" s="453"/>
      <c r="UXI4" s="453"/>
      <c r="UXJ4" s="453"/>
      <c r="UXK4" s="453"/>
      <c r="UXL4" s="453"/>
      <c r="UXM4" s="453"/>
      <c r="UXN4" s="453"/>
      <c r="UXO4" s="453"/>
      <c r="UXP4" s="453"/>
      <c r="UXQ4" s="453"/>
      <c r="UXR4" s="453"/>
      <c r="UXS4" s="453"/>
      <c r="UXT4" s="453"/>
      <c r="UXU4" s="453"/>
      <c r="UXV4" s="453"/>
      <c r="UXW4" s="453"/>
      <c r="UXX4" s="453"/>
      <c r="UXY4" s="453"/>
      <c r="UXZ4" s="453"/>
      <c r="UYA4" s="453"/>
      <c r="UYB4" s="453"/>
      <c r="UYC4" s="453"/>
      <c r="UYD4" s="453"/>
      <c r="UYE4" s="453"/>
      <c r="UYF4" s="453"/>
      <c r="UYG4" s="453"/>
      <c r="UYH4" s="453"/>
      <c r="UYI4" s="453"/>
      <c r="UYJ4" s="453"/>
      <c r="UYK4" s="453"/>
      <c r="UYL4" s="453"/>
      <c r="UYM4" s="453"/>
      <c r="UYN4" s="453"/>
      <c r="UYO4" s="453"/>
      <c r="UYP4" s="453"/>
      <c r="UYQ4" s="453"/>
      <c r="UYR4" s="453"/>
      <c r="UYS4" s="453"/>
      <c r="UYT4" s="453"/>
      <c r="UYU4" s="453"/>
      <c r="UYV4" s="453"/>
      <c r="UYW4" s="453"/>
      <c r="UYX4" s="453"/>
      <c r="UYY4" s="453"/>
      <c r="UYZ4" s="453"/>
      <c r="UZA4" s="453"/>
      <c r="UZB4" s="453"/>
      <c r="UZC4" s="453"/>
      <c r="UZD4" s="453"/>
      <c r="UZE4" s="453"/>
      <c r="UZF4" s="453"/>
      <c r="UZG4" s="453"/>
      <c r="UZH4" s="453"/>
      <c r="UZI4" s="453"/>
      <c r="UZJ4" s="453"/>
      <c r="UZK4" s="453"/>
      <c r="UZL4" s="453"/>
      <c r="UZM4" s="453"/>
      <c r="UZN4" s="453"/>
      <c r="UZO4" s="453"/>
      <c r="UZP4" s="453"/>
      <c r="UZQ4" s="453"/>
      <c r="UZR4" s="453"/>
      <c r="UZS4" s="453"/>
      <c r="UZT4" s="453"/>
      <c r="UZU4" s="453"/>
      <c r="UZV4" s="453"/>
      <c r="UZW4" s="453"/>
      <c r="UZX4" s="453"/>
      <c r="UZY4" s="453"/>
      <c r="UZZ4" s="453"/>
      <c r="VAA4" s="453"/>
      <c r="VAB4" s="453"/>
      <c r="VAC4" s="453"/>
      <c r="VAD4" s="453"/>
      <c r="VAE4" s="453"/>
      <c r="VAF4" s="453"/>
      <c r="VAG4" s="453"/>
      <c r="VAH4" s="453"/>
      <c r="VAI4" s="453"/>
      <c r="VAJ4" s="453"/>
      <c r="VAK4" s="453"/>
      <c r="VAL4" s="453"/>
      <c r="VAM4" s="453"/>
      <c r="VAN4" s="453"/>
      <c r="VAO4" s="453"/>
      <c r="VAP4" s="453"/>
      <c r="VAQ4" s="453"/>
      <c r="VAR4" s="453"/>
      <c r="VAS4" s="453"/>
      <c r="VAT4" s="453"/>
      <c r="VAU4" s="453"/>
      <c r="VAV4" s="453"/>
      <c r="VAW4" s="453"/>
      <c r="VAX4" s="453"/>
      <c r="VAY4" s="453"/>
      <c r="VAZ4" s="453"/>
      <c r="VBA4" s="453"/>
      <c r="VBB4" s="453"/>
      <c r="VBC4" s="453"/>
      <c r="VBD4" s="453"/>
      <c r="VBE4" s="453"/>
      <c r="VBF4" s="453"/>
      <c r="VBG4" s="453"/>
      <c r="VBH4" s="453"/>
      <c r="VBI4" s="453"/>
      <c r="VBJ4" s="453"/>
      <c r="VBK4" s="453"/>
      <c r="VBL4" s="453"/>
      <c r="VBM4" s="453"/>
      <c r="VBN4" s="453"/>
      <c r="VBO4" s="453"/>
      <c r="VBP4" s="453"/>
      <c r="VBQ4" s="453"/>
      <c r="VBR4" s="453"/>
      <c r="VBS4" s="453"/>
      <c r="VBT4" s="453"/>
      <c r="VBU4" s="453"/>
      <c r="VBV4" s="453"/>
      <c r="VBW4" s="453"/>
      <c r="VBX4" s="453"/>
      <c r="VBY4" s="453"/>
      <c r="VBZ4" s="453"/>
      <c r="VCA4" s="453"/>
      <c r="VCB4" s="453"/>
      <c r="VCC4" s="453"/>
      <c r="VCD4" s="453"/>
      <c r="VCE4" s="453"/>
      <c r="VCF4" s="453"/>
      <c r="VCG4" s="453"/>
      <c r="VCH4" s="453"/>
      <c r="VCI4" s="453"/>
      <c r="VCJ4" s="453"/>
      <c r="VCK4" s="453"/>
      <c r="VCL4" s="453"/>
      <c r="VCM4" s="453"/>
      <c r="VCN4" s="453"/>
      <c r="VCO4" s="453"/>
      <c r="VCP4" s="453"/>
      <c r="VCQ4" s="453"/>
      <c r="VCR4" s="453"/>
      <c r="VCS4" s="453"/>
      <c r="VCT4" s="453"/>
      <c r="VCU4" s="453"/>
      <c r="VCV4" s="453"/>
      <c r="VCW4" s="453"/>
      <c r="VCX4" s="453"/>
      <c r="VCY4" s="453"/>
      <c r="VCZ4" s="453"/>
      <c r="VDA4" s="453"/>
      <c r="VDB4" s="453"/>
      <c r="VDC4" s="453"/>
      <c r="VDD4" s="453"/>
      <c r="VDE4" s="453"/>
      <c r="VDF4" s="453"/>
      <c r="VDG4" s="453"/>
      <c r="VDH4" s="453"/>
      <c r="VDI4" s="453"/>
      <c r="VDJ4" s="453"/>
      <c r="VDK4" s="453"/>
      <c r="VDL4" s="453"/>
      <c r="VDM4" s="453"/>
      <c r="VDN4" s="453"/>
      <c r="VDO4" s="453"/>
      <c r="VDP4" s="453"/>
      <c r="VDQ4" s="453"/>
      <c r="VDR4" s="453"/>
      <c r="VDS4" s="453"/>
      <c r="VDT4" s="453"/>
      <c r="VDU4" s="453"/>
      <c r="VDV4" s="453"/>
      <c r="VDW4" s="453"/>
      <c r="VDX4" s="453"/>
      <c r="VDY4" s="453"/>
      <c r="VDZ4" s="453"/>
      <c r="VEA4" s="453"/>
      <c r="VEB4" s="453"/>
      <c r="VEC4" s="453"/>
      <c r="VED4" s="453"/>
      <c r="VEE4" s="453"/>
      <c r="VEF4" s="453"/>
      <c r="VEG4" s="453"/>
      <c r="VEH4" s="453"/>
      <c r="VEI4" s="453"/>
      <c r="VEJ4" s="453"/>
      <c r="VEK4" s="453"/>
      <c r="VEL4" s="453"/>
      <c r="VEM4" s="453"/>
      <c r="VEN4" s="453"/>
      <c r="VEO4" s="453"/>
      <c r="VEP4" s="453"/>
      <c r="VEQ4" s="453"/>
      <c r="VER4" s="453"/>
      <c r="VES4" s="453"/>
      <c r="VET4" s="453"/>
      <c r="VEU4" s="453"/>
      <c r="VEV4" s="453"/>
      <c r="VEW4" s="453"/>
      <c r="VEX4" s="453"/>
      <c r="VEY4" s="453"/>
      <c r="VEZ4" s="453"/>
      <c r="VFA4" s="453"/>
      <c r="VFB4" s="453"/>
      <c r="VFC4" s="453"/>
      <c r="VFD4" s="453"/>
      <c r="VFE4" s="453"/>
      <c r="VFF4" s="453"/>
      <c r="VFG4" s="453"/>
      <c r="VFH4" s="453"/>
      <c r="VFI4" s="453"/>
      <c r="VFJ4" s="453"/>
      <c r="VFK4" s="453"/>
      <c r="VFL4" s="453"/>
      <c r="VFM4" s="453"/>
      <c r="VFN4" s="453"/>
      <c r="VFO4" s="453"/>
      <c r="VFP4" s="453"/>
      <c r="VFQ4" s="453"/>
      <c r="VFR4" s="453"/>
      <c r="VFS4" s="453"/>
      <c r="VFT4" s="453"/>
      <c r="VFU4" s="453"/>
      <c r="VFV4" s="453"/>
      <c r="VFW4" s="453"/>
      <c r="VFX4" s="453"/>
      <c r="VFY4" s="453"/>
      <c r="VFZ4" s="453"/>
      <c r="VGA4" s="453"/>
      <c r="VGB4" s="453"/>
      <c r="VGC4" s="453"/>
      <c r="VGD4" s="453"/>
      <c r="VGE4" s="453"/>
      <c r="VGF4" s="453"/>
      <c r="VGG4" s="453"/>
      <c r="VGH4" s="453"/>
      <c r="VGI4" s="453"/>
      <c r="VGJ4" s="453"/>
      <c r="VGK4" s="453"/>
      <c r="VGL4" s="453"/>
      <c r="VGM4" s="453"/>
      <c r="VGN4" s="453"/>
      <c r="VGO4" s="453"/>
      <c r="VGP4" s="453"/>
      <c r="VGQ4" s="453"/>
      <c r="VGR4" s="453"/>
      <c r="VGS4" s="453"/>
      <c r="VGT4" s="453"/>
      <c r="VGU4" s="453"/>
      <c r="VGV4" s="453"/>
      <c r="VGW4" s="453"/>
      <c r="VGX4" s="453"/>
      <c r="VGY4" s="453"/>
      <c r="VGZ4" s="453"/>
      <c r="VHA4" s="453"/>
      <c r="VHB4" s="453"/>
      <c r="VHC4" s="453"/>
      <c r="VHD4" s="453"/>
      <c r="VHE4" s="453"/>
      <c r="VHF4" s="453"/>
      <c r="VHG4" s="453"/>
      <c r="VHH4" s="453"/>
      <c r="VHI4" s="453"/>
      <c r="VHJ4" s="453"/>
      <c r="VHK4" s="453"/>
      <c r="VHL4" s="453"/>
      <c r="VHM4" s="453"/>
      <c r="VHN4" s="453"/>
      <c r="VHO4" s="453"/>
      <c r="VHP4" s="453"/>
      <c r="VHQ4" s="453"/>
      <c r="VHR4" s="453"/>
      <c r="VHS4" s="453"/>
      <c r="VHT4" s="453"/>
      <c r="VHU4" s="453"/>
      <c r="VHV4" s="453"/>
      <c r="VHW4" s="453"/>
      <c r="VHX4" s="453"/>
      <c r="VHY4" s="453"/>
      <c r="VHZ4" s="453"/>
      <c r="VIA4" s="453"/>
      <c r="VIB4" s="453"/>
      <c r="VIC4" s="453"/>
      <c r="VID4" s="453"/>
      <c r="VIE4" s="453"/>
      <c r="VIF4" s="453"/>
      <c r="VIG4" s="453"/>
      <c r="VIH4" s="453"/>
      <c r="VII4" s="453"/>
      <c r="VIJ4" s="453"/>
      <c r="VIK4" s="453"/>
      <c r="VIL4" s="453"/>
      <c r="VIM4" s="453"/>
      <c r="VIN4" s="453"/>
      <c r="VIO4" s="453"/>
      <c r="VIP4" s="453"/>
      <c r="VIQ4" s="453"/>
      <c r="VIR4" s="453"/>
      <c r="VIS4" s="453"/>
      <c r="VIT4" s="453"/>
      <c r="VIU4" s="453"/>
      <c r="VIV4" s="453"/>
      <c r="VIW4" s="453"/>
      <c r="VIX4" s="453"/>
      <c r="VIY4" s="453"/>
      <c r="VIZ4" s="453"/>
      <c r="VJA4" s="453"/>
      <c r="VJB4" s="453"/>
      <c r="VJC4" s="453"/>
      <c r="VJD4" s="453"/>
      <c r="VJE4" s="453"/>
      <c r="VJF4" s="453"/>
      <c r="VJG4" s="453"/>
      <c r="VJH4" s="453"/>
      <c r="VJI4" s="453"/>
      <c r="VJJ4" s="453"/>
      <c r="VJK4" s="453"/>
      <c r="VJL4" s="453"/>
      <c r="VJM4" s="453"/>
      <c r="VJN4" s="453"/>
      <c r="VJO4" s="453"/>
      <c r="VJP4" s="453"/>
      <c r="VJQ4" s="453"/>
      <c r="VJR4" s="453"/>
      <c r="VJS4" s="453"/>
      <c r="VJT4" s="453"/>
      <c r="VJU4" s="453"/>
      <c r="VJV4" s="453"/>
      <c r="VJW4" s="453"/>
      <c r="VJX4" s="453"/>
      <c r="VJY4" s="453"/>
      <c r="VJZ4" s="453"/>
      <c r="VKA4" s="453"/>
      <c r="VKB4" s="453"/>
      <c r="VKC4" s="453"/>
      <c r="VKD4" s="453"/>
      <c r="VKE4" s="453"/>
      <c r="VKF4" s="453"/>
      <c r="VKG4" s="453"/>
      <c r="VKH4" s="453"/>
      <c r="VKI4" s="453"/>
      <c r="VKJ4" s="453"/>
      <c r="VKK4" s="453"/>
      <c r="VKL4" s="453"/>
      <c r="VKM4" s="453"/>
      <c r="VKN4" s="453"/>
      <c r="VKO4" s="453"/>
      <c r="VKP4" s="453"/>
      <c r="VKQ4" s="453"/>
      <c r="VKR4" s="453"/>
      <c r="VKS4" s="453"/>
      <c r="VKT4" s="453"/>
      <c r="VKU4" s="453"/>
      <c r="VKV4" s="453"/>
      <c r="VKW4" s="453"/>
      <c r="VKX4" s="453"/>
      <c r="VKY4" s="453"/>
      <c r="VKZ4" s="453"/>
      <c r="VLA4" s="453"/>
      <c r="VLB4" s="453"/>
      <c r="VLC4" s="453"/>
      <c r="VLD4" s="453"/>
      <c r="VLE4" s="453"/>
      <c r="VLF4" s="453"/>
      <c r="VLG4" s="453"/>
      <c r="VLH4" s="453"/>
      <c r="VLI4" s="453"/>
      <c r="VLJ4" s="453"/>
      <c r="VLK4" s="453"/>
      <c r="VLL4" s="453"/>
      <c r="VLM4" s="453"/>
      <c r="VLN4" s="453"/>
      <c r="VLO4" s="453"/>
      <c r="VLP4" s="453"/>
      <c r="VLQ4" s="453"/>
      <c r="VLR4" s="453"/>
      <c r="VLS4" s="453"/>
      <c r="VLT4" s="453"/>
      <c r="VLU4" s="453"/>
      <c r="VLV4" s="453"/>
      <c r="VLW4" s="453"/>
      <c r="VLX4" s="453"/>
      <c r="VLY4" s="453"/>
      <c r="VLZ4" s="453"/>
      <c r="VMA4" s="453"/>
      <c r="VMB4" s="453"/>
      <c r="VMC4" s="453"/>
      <c r="VMD4" s="453"/>
      <c r="VME4" s="453"/>
      <c r="VMF4" s="453"/>
      <c r="VMG4" s="453"/>
      <c r="VMH4" s="453"/>
      <c r="VMI4" s="453"/>
      <c r="VMJ4" s="453"/>
      <c r="VMK4" s="453"/>
      <c r="VML4" s="453"/>
      <c r="VMM4" s="453"/>
      <c r="VMN4" s="453"/>
      <c r="VMO4" s="453"/>
      <c r="VMP4" s="453"/>
      <c r="VMQ4" s="453"/>
      <c r="VMR4" s="453"/>
      <c r="VMS4" s="453"/>
      <c r="VMT4" s="453"/>
      <c r="VMU4" s="453"/>
      <c r="VMV4" s="453"/>
      <c r="VMW4" s="453"/>
      <c r="VMX4" s="453"/>
      <c r="VMY4" s="453"/>
      <c r="VMZ4" s="453"/>
      <c r="VNA4" s="453"/>
      <c r="VNB4" s="453"/>
      <c r="VNC4" s="453"/>
      <c r="VND4" s="453"/>
      <c r="VNE4" s="453"/>
      <c r="VNF4" s="453"/>
      <c r="VNG4" s="453"/>
      <c r="VNH4" s="453"/>
      <c r="VNI4" s="453"/>
      <c r="VNJ4" s="453"/>
      <c r="VNK4" s="453"/>
      <c r="VNL4" s="453"/>
      <c r="VNM4" s="453"/>
      <c r="VNN4" s="453"/>
      <c r="VNO4" s="453"/>
      <c r="VNP4" s="453"/>
      <c r="VNQ4" s="453"/>
      <c r="VNR4" s="453"/>
      <c r="VNS4" s="453"/>
      <c r="VNT4" s="453"/>
      <c r="VNU4" s="453"/>
      <c r="VNV4" s="453"/>
      <c r="VNW4" s="453"/>
      <c r="VNX4" s="453"/>
      <c r="VNY4" s="453"/>
      <c r="VNZ4" s="453"/>
      <c r="VOA4" s="453"/>
      <c r="VOB4" s="453"/>
      <c r="VOC4" s="453"/>
      <c r="VOD4" s="453"/>
      <c r="VOE4" s="453"/>
      <c r="VOF4" s="453"/>
      <c r="VOG4" s="453"/>
      <c r="VOH4" s="453"/>
      <c r="VOI4" s="453"/>
      <c r="VOJ4" s="453"/>
      <c r="VOK4" s="453"/>
      <c r="VOL4" s="453"/>
      <c r="VOM4" s="453"/>
      <c r="VON4" s="453"/>
      <c r="VOO4" s="453"/>
      <c r="VOP4" s="453"/>
      <c r="VOQ4" s="453"/>
      <c r="VOR4" s="453"/>
      <c r="VOS4" s="453"/>
      <c r="VOT4" s="453"/>
      <c r="VOU4" s="453"/>
      <c r="VOV4" s="453"/>
      <c r="VOW4" s="453"/>
      <c r="VOX4" s="453"/>
      <c r="VOY4" s="453"/>
      <c r="VOZ4" s="453"/>
      <c r="VPA4" s="453"/>
      <c r="VPB4" s="453"/>
      <c r="VPC4" s="453"/>
      <c r="VPD4" s="453"/>
      <c r="VPE4" s="453"/>
      <c r="VPF4" s="453"/>
      <c r="VPG4" s="453"/>
      <c r="VPH4" s="453"/>
      <c r="VPI4" s="453"/>
      <c r="VPJ4" s="453"/>
      <c r="VPK4" s="453"/>
      <c r="VPL4" s="453"/>
      <c r="VPM4" s="453"/>
      <c r="VPN4" s="453"/>
      <c r="VPO4" s="453"/>
      <c r="VPP4" s="453"/>
      <c r="VPQ4" s="453"/>
      <c r="VPR4" s="453"/>
      <c r="VPS4" s="453"/>
      <c r="VPT4" s="453"/>
      <c r="VPU4" s="453"/>
      <c r="VPV4" s="453"/>
      <c r="VPW4" s="453"/>
      <c r="VPX4" s="453"/>
      <c r="VPY4" s="453"/>
      <c r="VPZ4" s="453"/>
      <c r="VQA4" s="453"/>
      <c r="VQB4" s="453"/>
      <c r="VQC4" s="453"/>
      <c r="VQD4" s="453"/>
      <c r="VQE4" s="453"/>
      <c r="VQF4" s="453"/>
      <c r="VQG4" s="453"/>
      <c r="VQH4" s="453"/>
      <c r="VQI4" s="453"/>
      <c r="VQJ4" s="453"/>
      <c r="VQK4" s="453"/>
      <c r="VQL4" s="453"/>
      <c r="VQM4" s="453"/>
      <c r="VQN4" s="453"/>
      <c r="VQO4" s="453"/>
      <c r="VQP4" s="453"/>
      <c r="VQQ4" s="453"/>
      <c r="VQR4" s="453"/>
      <c r="VQS4" s="453"/>
      <c r="VQT4" s="453"/>
      <c r="VQU4" s="453"/>
      <c r="VQV4" s="453"/>
      <c r="VQW4" s="453"/>
      <c r="VQX4" s="453"/>
      <c r="VQY4" s="453"/>
      <c r="VQZ4" s="453"/>
      <c r="VRA4" s="453"/>
      <c r="VRB4" s="453"/>
      <c r="VRC4" s="453"/>
      <c r="VRD4" s="453"/>
      <c r="VRE4" s="453"/>
      <c r="VRF4" s="453"/>
      <c r="VRG4" s="453"/>
      <c r="VRH4" s="453"/>
      <c r="VRI4" s="453"/>
      <c r="VRJ4" s="453"/>
      <c r="VRK4" s="453"/>
      <c r="VRL4" s="453"/>
      <c r="VRM4" s="453"/>
      <c r="VRN4" s="453"/>
      <c r="VRO4" s="453"/>
      <c r="VRP4" s="453"/>
      <c r="VRQ4" s="453"/>
      <c r="VRR4" s="453"/>
      <c r="VRS4" s="453"/>
      <c r="VRT4" s="453"/>
      <c r="VRU4" s="453"/>
      <c r="VRV4" s="453"/>
      <c r="VRW4" s="453"/>
      <c r="VRX4" s="453"/>
      <c r="VRY4" s="453"/>
      <c r="VRZ4" s="453"/>
      <c r="VSA4" s="453"/>
      <c r="VSB4" s="453"/>
      <c r="VSC4" s="453"/>
      <c r="VSD4" s="453"/>
      <c r="VSE4" s="453"/>
      <c r="VSF4" s="453"/>
      <c r="VSG4" s="453"/>
      <c r="VSH4" s="453"/>
      <c r="VSI4" s="453"/>
      <c r="VSJ4" s="453"/>
      <c r="VSK4" s="453"/>
      <c r="VSL4" s="453"/>
      <c r="VSM4" s="453"/>
      <c r="VSN4" s="453"/>
      <c r="VSO4" s="453"/>
      <c r="VSP4" s="453"/>
      <c r="VSQ4" s="453"/>
      <c r="VSR4" s="453"/>
      <c r="VSS4" s="453"/>
      <c r="VST4" s="453"/>
      <c r="VSU4" s="453"/>
      <c r="VSV4" s="453"/>
      <c r="VSW4" s="453"/>
      <c r="VSX4" s="453"/>
      <c r="VSY4" s="453"/>
      <c r="VSZ4" s="453"/>
      <c r="VTA4" s="453"/>
      <c r="VTB4" s="453"/>
      <c r="VTC4" s="453"/>
      <c r="VTD4" s="453"/>
      <c r="VTE4" s="453"/>
      <c r="VTF4" s="453"/>
      <c r="VTG4" s="453"/>
      <c r="VTH4" s="453"/>
      <c r="VTI4" s="453"/>
      <c r="VTJ4" s="453"/>
      <c r="VTK4" s="453"/>
      <c r="VTL4" s="453"/>
      <c r="VTM4" s="453"/>
      <c r="VTN4" s="453"/>
      <c r="VTO4" s="453"/>
      <c r="VTP4" s="453"/>
      <c r="VTQ4" s="453"/>
      <c r="VTR4" s="453"/>
      <c r="VTS4" s="453"/>
      <c r="VTT4" s="453"/>
      <c r="VTU4" s="453"/>
      <c r="VTV4" s="453"/>
      <c r="VTW4" s="453"/>
      <c r="VTX4" s="453"/>
      <c r="VTY4" s="453"/>
      <c r="VTZ4" s="453"/>
      <c r="VUA4" s="453"/>
      <c r="VUB4" s="453"/>
      <c r="VUC4" s="453"/>
      <c r="VUD4" s="453"/>
      <c r="VUE4" s="453"/>
      <c r="VUF4" s="453"/>
      <c r="VUG4" s="453"/>
      <c r="VUH4" s="453"/>
      <c r="VUI4" s="453"/>
      <c r="VUJ4" s="453"/>
      <c r="VUK4" s="453"/>
      <c r="VUL4" s="453"/>
      <c r="VUM4" s="453"/>
      <c r="VUN4" s="453"/>
      <c r="VUO4" s="453"/>
      <c r="VUP4" s="453"/>
      <c r="VUQ4" s="453"/>
      <c r="VUR4" s="453"/>
      <c r="VUS4" s="453"/>
      <c r="VUT4" s="453"/>
      <c r="VUU4" s="453"/>
      <c r="VUV4" s="453"/>
      <c r="VUW4" s="453"/>
      <c r="VUX4" s="453"/>
      <c r="VUY4" s="453"/>
      <c r="VUZ4" s="453"/>
      <c r="VVA4" s="453"/>
      <c r="VVB4" s="453"/>
      <c r="VVC4" s="453"/>
      <c r="VVD4" s="453"/>
      <c r="VVE4" s="453"/>
      <c r="VVF4" s="453"/>
      <c r="VVG4" s="453"/>
      <c r="VVH4" s="453"/>
      <c r="VVI4" s="453"/>
      <c r="VVJ4" s="453"/>
      <c r="VVK4" s="453"/>
      <c r="VVL4" s="453"/>
      <c r="VVM4" s="453"/>
      <c r="VVN4" s="453"/>
      <c r="VVO4" s="453"/>
      <c r="VVP4" s="453"/>
      <c r="VVQ4" s="453"/>
      <c r="VVR4" s="453"/>
      <c r="VVS4" s="453"/>
      <c r="VVT4" s="453"/>
      <c r="VVU4" s="453"/>
      <c r="VVV4" s="453"/>
      <c r="VVW4" s="453"/>
      <c r="VVX4" s="453"/>
      <c r="VVY4" s="453"/>
      <c r="VVZ4" s="453"/>
      <c r="VWA4" s="453"/>
      <c r="VWB4" s="453"/>
      <c r="VWC4" s="453"/>
      <c r="VWD4" s="453"/>
      <c r="VWE4" s="453"/>
      <c r="VWF4" s="453"/>
      <c r="VWG4" s="453"/>
      <c r="VWH4" s="453"/>
      <c r="VWI4" s="453"/>
      <c r="VWJ4" s="453"/>
      <c r="VWK4" s="453"/>
      <c r="VWL4" s="453"/>
      <c r="VWM4" s="453"/>
      <c r="VWN4" s="453"/>
      <c r="VWO4" s="453"/>
      <c r="VWP4" s="453"/>
      <c r="VWQ4" s="453"/>
      <c r="VWR4" s="453"/>
      <c r="VWS4" s="453"/>
      <c r="VWT4" s="453"/>
      <c r="VWU4" s="453"/>
      <c r="VWV4" s="453"/>
      <c r="VWW4" s="453"/>
      <c r="VWX4" s="453"/>
      <c r="VWY4" s="453"/>
      <c r="VWZ4" s="453"/>
      <c r="VXA4" s="453"/>
      <c r="VXB4" s="453"/>
      <c r="VXC4" s="453"/>
      <c r="VXD4" s="453"/>
      <c r="VXE4" s="453"/>
      <c r="VXF4" s="453"/>
      <c r="VXG4" s="453"/>
      <c r="VXH4" s="453"/>
      <c r="VXI4" s="453"/>
      <c r="VXJ4" s="453"/>
      <c r="VXK4" s="453"/>
      <c r="VXL4" s="453"/>
      <c r="VXM4" s="453"/>
      <c r="VXN4" s="453"/>
      <c r="VXO4" s="453"/>
      <c r="VXP4" s="453"/>
      <c r="VXQ4" s="453"/>
      <c r="VXR4" s="453"/>
      <c r="VXS4" s="453"/>
      <c r="VXT4" s="453"/>
      <c r="VXU4" s="453"/>
      <c r="VXV4" s="453"/>
      <c r="VXW4" s="453"/>
      <c r="VXX4" s="453"/>
      <c r="VXY4" s="453"/>
      <c r="VXZ4" s="453"/>
      <c r="VYA4" s="453"/>
      <c r="VYB4" s="453"/>
      <c r="VYC4" s="453"/>
      <c r="VYD4" s="453"/>
      <c r="VYE4" s="453"/>
      <c r="VYF4" s="453"/>
      <c r="VYG4" s="453"/>
      <c r="VYH4" s="453"/>
      <c r="VYI4" s="453"/>
      <c r="VYJ4" s="453"/>
      <c r="VYK4" s="453"/>
      <c r="VYL4" s="453"/>
      <c r="VYM4" s="453"/>
      <c r="VYN4" s="453"/>
      <c r="VYO4" s="453"/>
      <c r="VYP4" s="453"/>
      <c r="VYQ4" s="453"/>
      <c r="VYR4" s="453"/>
      <c r="VYS4" s="453"/>
      <c r="VYT4" s="453"/>
      <c r="VYU4" s="453"/>
      <c r="VYV4" s="453"/>
      <c r="VYW4" s="453"/>
      <c r="VYX4" s="453"/>
      <c r="VYY4" s="453"/>
      <c r="VYZ4" s="453"/>
      <c r="VZA4" s="453"/>
      <c r="VZB4" s="453"/>
      <c r="VZC4" s="453"/>
      <c r="VZD4" s="453"/>
      <c r="VZE4" s="453"/>
      <c r="VZF4" s="453"/>
      <c r="VZG4" s="453"/>
      <c r="VZH4" s="453"/>
      <c r="VZI4" s="453"/>
      <c r="VZJ4" s="453"/>
      <c r="VZK4" s="453"/>
      <c r="VZL4" s="453"/>
      <c r="VZM4" s="453"/>
      <c r="VZN4" s="453"/>
      <c r="VZO4" s="453"/>
      <c r="VZP4" s="453"/>
      <c r="VZQ4" s="453"/>
      <c r="VZR4" s="453"/>
      <c r="VZS4" s="453"/>
      <c r="VZT4" s="453"/>
      <c r="VZU4" s="453"/>
      <c r="VZV4" s="453"/>
      <c r="VZW4" s="453"/>
      <c r="VZX4" s="453"/>
      <c r="VZY4" s="453"/>
      <c r="VZZ4" s="453"/>
      <c r="WAA4" s="453"/>
      <c r="WAB4" s="453"/>
      <c r="WAC4" s="453"/>
      <c r="WAD4" s="453"/>
      <c r="WAE4" s="453"/>
      <c r="WAF4" s="453"/>
      <c r="WAG4" s="453"/>
      <c r="WAH4" s="453"/>
      <c r="WAI4" s="453"/>
      <c r="WAJ4" s="453"/>
      <c r="WAK4" s="453"/>
      <c r="WAL4" s="453"/>
      <c r="WAM4" s="453"/>
      <c r="WAN4" s="453"/>
      <c r="WAO4" s="453"/>
      <c r="WAP4" s="453"/>
      <c r="WAQ4" s="453"/>
      <c r="WAR4" s="453"/>
      <c r="WAS4" s="453"/>
      <c r="WAT4" s="453"/>
      <c r="WAU4" s="453"/>
      <c r="WAV4" s="453"/>
      <c r="WAW4" s="453"/>
      <c r="WAX4" s="453"/>
      <c r="WAY4" s="453"/>
      <c r="WAZ4" s="453"/>
      <c r="WBA4" s="453"/>
      <c r="WBB4" s="453"/>
      <c r="WBC4" s="453"/>
      <c r="WBD4" s="453"/>
      <c r="WBE4" s="453"/>
      <c r="WBF4" s="453"/>
      <c r="WBG4" s="453"/>
      <c r="WBH4" s="453"/>
      <c r="WBI4" s="453"/>
      <c r="WBJ4" s="453"/>
      <c r="WBK4" s="453"/>
      <c r="WBL4" s="453"/>
      <c r="WBM4" s="453"/>
      <c r="WBN4" s="453"/>
      <c r="WBO4" s="453"/>
      <c r="WBP4" s="453"/>
      <c r="WBQ4" s="453"/>
      <c r="WBR4" s="453"/>
      <c r="WBS4" s="453"/>
      <c r="WBT4" s="453"/>
      <c r="WBU4" s="453"/>
      <c r="WBV4" s="453"/>
      <c r="WBW4" s="453"/>
      <c r="WBX4" s="453"/>
      <c r="WBY4" s="453"/>
      <c r="WBZ4" s="453"/>
      <c r="WCA4" s="453"/>
      <c r="WCB4" s="453"/>
      <c r="WCC4" s="453"/>
      <c r="WCD4" s="453"/>
      <c r="WCE4" s="453"/>
      <c r="WCF4" s="453"/>
      <c r="WCG4" s="453"/>
      <c r="WCH4" s="453"/>
      <c r="WCI4" s="453"/>
      <c r="WCJ4" s="453"/>
      <c r="WCK4" s="453"/>
      <c r="WCL4" s="453"/>
      <c r="WCM4" s="453"/>
      <c r="WCN4" s="453"/>
      <c r="WCO4" s="453"/>
      <c r="WCP4" s="453"/>
      <c r="WCQ4" s="453"/>
      <c r="WCR4" s="453"/>
      <c r="WCS4" s="453"/>
      <c r="WCT4" s="453"/>
      <c r="WCU4" s="453"/>
      <c r="WCV4" s="453"/>
      <c r="WCW4" s="453"/>
      <c r="WCX4" s="453"/>
      <c r="WCY4" s="453"/>
      <c r="WCZ4" s="453"/>
      <c r="WDA4" s="453"/>
      <c r="WDB4" s="453"/>
      <c r="WDC4" s="453"/>
      <c r="WDD4" s="453"/>
      <c r="WDE4" s="453"/>
      <c r="WDF4" s="453"/>
      <c r="WDG4" s="453"/>
      <c r="WDH4" s="453"/>
      <c r="WDI4" s="453"/>
      <c r="WDJ4" s="453"/>
      <c r="WDK4" s="453"/>
      <c r="WDL4" s="453"/>
      <c r="WDM4" s="453"/>
      <c r="WDN4" s="453"/>
      <c r="WDO4" s="453"/>
      <c r="WDP4" s="453"/>
      <c r="WDQ4" s="453"/>
      <c r="WDR4" s="453"/>
      <c r="WDS4" s="453"/>
      <c r="WDT4" s="453"/>
      <c r="WDU4" s="453"/>
      <c r="WDV4" s="453"/>
      <c r="WDW4" s="453"/>
      <c r="WDX4" s="453"/>
      <c r="WDY4" s="453"/>
      <c r="WDZ4" s="453"/>
      <c r="WEA4" s="453"/>
      <c r="WEB4" s="453"/>
      <c r="WEC4" s="453"/>
      <c r="WED4" s="453"/>
      <c r="WEE4" s="453"/>
      <c r="WEF4" s="453"/>
      <c r="WEG4" s="453"/>
      <c r="WEH4" s="453"/>
      <c r="WEI4" s="453"/>
      <c r="WEJ4" s="453"/>
      <c r="WEK4" s="453"/>
      <c r="WEL4" s="453"/>
      <c r="WEM4" s="453"/>
      <c r="WEN4" s="453"/>
      <c r="WEO4" s="453"/>
      <c r="WEP4" s="453"/>
      <c r="WEQ4" s="453"/>
      <c r="WER4" s="453"/>
      <c r="WES4" s="453"/>
      <c r="WET4" s="453"/>
      <c r="WEU4" s="453"/>
      <c r="WEV4" s="453"/>
      <c r="WEW4" s="453"/>
      <c r="WEX4" s="453"/>
      <c r="WEY4" s="453"/>
      <c r="WEZ4" s="453"/>
      <c r="WFA4" s="453"/>
      <c r="WFB4" s="453"/>
      <c r="WFC4" s="453"/>
      <c r="WFD4" s="453"/>
      <c r="WFE4" s="453"/>
      <c r="WFF4" s="453"/>
      <c r="WFG4" s="453"/>
      <c r="WFH4" s="453"/>
      <c r="WFI4" s="453"/>
      <c r="WFJ4" s="453"/>
      <c r="WFK4" s="453"/>
      <c r="WFL4" s="453"/>
      <c r="WFM4" s="453"/>
      <c r="WFN4" s="453"/>
      <c r="WFO4" s="453"/>
      <c r="WFP4" s="453"/>
      <c r="WFQ4" s="453"/>
      <c r="WFR4" s="453"/>
      <c r="WFS4" s="453"/>
      <c r="WFT4" s="453"/>
      <c r="WFU4" s="453"/>
      <c r="WFV4" s="453"/>
      <c r="WFW4" s="453"/>
      <c r="WFX4" s="453"/>
      <c r="WFY4" s="453"/>
      <c r="WFZ4" s="453"/>
      <c r="WGA4" s="453"/>
      <c r="WGB4" s="453"/>
      <c r="WGC4" s="453"/>
      <c r="WGD4" s="453"/>
      <c r="WGE4" s="453"/>
      <c r="WGF4" s="453"/>
      <c r="WGG4" s="453"/>
      <c r="WGH4" s="453"/>
      <c r="WGI4" s="453"/>
      <c r="WGJ4" s="453"/>
      <c r="WGK4" s="453"/>
      <c r="WGL4" s="453"/>
      <c r="WGM4" s="453"/>
      <c r="WGN4" s="453"/>
      <c r="WGO4" s="453"/>
      <c r="WGP4" s="453"/>
      <c r="WGQ4" s="453"/>
      <c r="WGR4" s="453"/>
      <c r="WGS4" s="453"/>
      <c r="WGT4" s="453"/>
      <c r="WGU4" s="453"/>
      <c r="WGV4" s="453"/>
      <c r="WGW4" s="453"/>
      <c r="WGX4" s="453"/>
      <c r="WGY4" s="453"/>
      <c r="WGZ4" s="453"/>
      <c r="WHA4" s="453"/>
      <c r="WHB4" s="453"/>
      <c r="WHC4" s="453"/>
      <c r="WHD4" s="453"/>
      <c r="WHE4" s="453"/>
      <c r="WHF4" s="453"/>
      <c r="WHG4" s="453"/>
      <c r="WHH4" s="453"/>
      <c r="WHI4" s="453"/>
      <c r="WHJ4" s="453"/>
      <c r="WHK4" s="453"/>
      <c r="WHL4" s="453"/>
      <c r="WHM4" s="453"/>
      <c r="WHN4" s="453"/>
      <c r="WHO4" s="453"/>
      <c r="WHP4" s="453"/>
      <c r="WHQ4" s="453"/>
      <c r="WHR4" s="453"/>
      <c r="WHS4" s="453"/>
      <c r="WHT4" s="453"/>
      <c r="WHU4" s="453"/>
      <c r="WHV4" s="453"/>
      <c r="WHW4" s="453"/>
      <c r="WHX4" s="453"/>
      <c r="WHY4" s="453"/>
      <c r="WHZ4" s="453"/>
      <c r="WIA4" s="453"/>
      <c r="WIB4" s="453"/>
      <c r="WIC4" s="453"/>
      <c r="WID4" s="453"/>
      <c r="WIE4" s="453"/>
      <c r="WIF4" s="453"/>
      <c r="WIG4" s="453"/>
      <c r="WIH4" s="453"/>
      <c r="WII4" s="453"/>
      <c r="WIJ4" s="453"/>
      <c r="WIK4" s="453"/>
      <c r="WIL4" s="453"/>
      <c r="WIM4" s="453"/>
      <c r="WIN4" s="453"/>
      <c r="WIO4" s="453"/>
      <c r="WIP4" s="453"/>
      <c r="WIQ4" s="453"/>
      <c r="WIR4" s="453"/>
      <c r="WIS4" s="453"/>
      <c r="WIT4" s="453"/>
      <c r="WIU4" s="453"/>
      <c r="WIV4" s="453"/>
      <c r="WIW4" s="453"/>
      <c r="WIX4" s="453"/>
      <c r="WIY4" s="453"/>
      <c r="WIZ4" s="453"/>
      <c r="WJA4" s="453"/>
      <c r="WJB4" s="453"/>
      <c r="WJC4" s="453"/>
      <c r="WJD4" s="453"/>
      <c r="WJE4" s="453"/>
      <c r="WJF4" s="453"/>
      <c r="WJG4" s="453"/>
      <c r="WJH4" s="453"/>
      <c r="WJI4" s="453"/>
      <c r="WJJ4" s="453"/>
      <c r="WJK4" s="453"/>
      <c r="WJL4" s="453"/>
      <c r="WJM4" s="453"/>
      <c r="WJN4" s="453"/>
      <c r="WJO4" s="453"/>
      <c r="WJP4" s="453"/>
      <c r="WJQ4" s="453"/>
      <c r="WJR4" s="453"/>
      <c r="WJS4" s="453"/>
      <c r="WJT4" s="453"/>
      <c r="WJU4" s="453"/>
      <c r="WJV4" s="453"/>
      <c r="WJW4" s="453"/>
      <c r="WJX4" s="453"/>
      <c r="WJY4" s="453"/>
      <c r="WJZ4" s="453"/>
      <c r="WKA4" s="453"/>
      <c r="WKB4" s="453"/>
      <c r="WKC4" s="453"/>
      <c r="WKD4" s="453"/>
      <c r="WKE4" s="453"/>
      <c r="WKF4" s="453"/>
      <c r="WKG4" s="453"/>
      <c r="WKH4" s="453"/>
      <c r="WKI4" s="453"/>
      <c r="WKJ4" s="453"/>
      <c r="WKK4" s="453"/>
      <c r="WKL4" s="453"/>
      <c r="WKM4" s="453"/>
      <c r="WKN4" s="453"/>
      <c r="WKO4" s="453"/>
      <c r="WKP4" s="453"/>
      <c r="WKQ4" s="453"/>
      <c r="WKR4" s="453"/>
      <c r="WKS4" s="453"/>
      <c r="WKT4" s="453"/>
      <c r="WKU4" s="453"/>
      <c r="WKV4" s="453"/>
      <c r="WKW4" s="453"/>
      <c r="WKX4" s="453"/>
      <c r="WKY4" s="453"/>
      <c r="WKZ4" s="453"/>
      <c r="WLA4" s="453"/>
      <c r="WLB4" s="453"/>
      <c r="WLC4" s="453"/>
      <c r="WLD4" s="453"/>
      <c r="WLE4" s="453"/>
      <c r="WLF4" s="453"/>
      <c r="WLG4" s="453"/>
      <c r="WLH4" s="453"/>
      <c r="WLI4" s="453"/>
      <c r="WLJ4" s="453"/>
      <c r="WLK4" s="453"/>
      <c r="WLL4" s="453"/>
      <c r="WLM4" s="453"/>
      <c r="WLN4" s="453"/>
      <c r="WLO4" s="453"/>
      <c r="WLP4" s="453"/>
      <c r="WLQ4" s="453"/>
      <c r="WLR4" s="453"/>
      <c r="WLS4" s="453"/>
      <c r="WLT4" s="453"/>
      <c r="WLU4" s="453"/>
      <c r="WLV4" s="453"/>
      <c r="WLW4" s="453"/>
      <c r="WLX4" s="453"/>
      <c r="WLY4" s="453"/>
      <c r="WLZ4" s="453"/>
      <c r="WMA4" s="453"/>
      <c r="WMB4" s="453"/>
      <c r="WMC4" s="453"/>
      <c r="WMD4" s="453"/>
      <c r="WME4" s="453"/>
      <c r="WMF4" s="453"/>
      <c r="WMG4" s="453"/>
      <c r="WMH4" s="453"/>
      <c r="WMI4" s="453"/>
      <c r="WMJ4" s="453"/>
      <c r="WMK4" s="453"/>
      <c r="WML4" s="453"/>
      <c r="WMM4" s="453"/>
      <c r="WMN4" s="453"/>
      <c r="WMO4" s="453"/>
      <c r="WMP4" s="453"/>
      <c r="WMQ4" s="453"/>
      <c r="WMR4" s="453"/>
      <c r="WMS4" s="453"/>
      <c r="WMT4" s="453"/>
      <c r="WMU4" s="453"/>
      <c r="WMV4" s="453"/>
      <c r="WMW4" s="453"/>
      <c r="WMX4" s="453"/>
      <c r="WMY4" s="453"/>
      <c r="WMZ4" s="453"/>
      <c r="WNA4" s="453"/>
      <c r="WNB4" s="453"/>
      <c r="WNC4" s="453"/>
      <c r="WND4" s="453"/>
      <c r="WNE4" s="453"/>
      <c r="WNF4" s="453"/>
      <c r="WNG4" s="453"/>
      <c r="WNH4" s="453"/>
      <c r="WNI4" s="453"/>
      <c r="WNJ4" s="453"/>
      <c r="WNK4" s="453"/>
      <c r="WNL4" s="453"/>
      <c r="WNM4" s="453"/>
      <c r="WNN4" s="453"/>
      <c r="WNO4" s="453"/>
      <c r="WNP4" s="453"/>
      <c r="WNQ4" s="453"/>
      <c r="WNR4" s="453"/>
      <c r="WNS4" s="453"/>
      <c r="WNT4" s="453"/>
      <c r="WNU4" s="453"/>
      <c r="WNV4" s="453"/>
      <c r="WNW4" s="453"/>
      <c r="WNX4" s="453"/>
      <c r="WNY4" s="453"/>
      <c r="WNZ4" s="453"/>
      <c r="WOA4" s="453"/>
      <c r="WOB4" s="453"/>
      <c r="WOC4" s="453"/>
      <c r="WOD4" s="453"/>
      <c r="WOE4" s="453"/>
      <c r="WOF4" s="453"/>
      <c r="WOG4" s="453"/>
      <c r="WOH4" s="453"/>
      <c r="WOI4" s="453"/>
      <c r="WOJ4" s="453"/>
      <c r="WOK4" s="453"/>
      <c r="WOL4" s="453"/>
      <c r="WOM4" s="453"/>
      <c r="WON4" s="453"/>
      <c r="WOO4" s="453"/>
      <c r="WOP4" s="453"/>
      <c r="WOQ4" s="453"/>
      <c r="WOR4" s="453"/>
      <c r="WOS4" s="453"/>
      <c r="WOT4" s="453"/>
      <c r="WOU4" s="453"/>
      <c r="WOV4" s="453"/>
      <c r="WOW4" s="453"/>
      <c r="WOX4" s="453"/>
      <c r="WOY4" s="453"/>
      <c r="WOZ4" s="453"/>
      <c r="WPA4" s="453"/>
      <c r="WPB4" s="453"/>
      <c r="WPC4" s="453"/>
      <c r="WPD4" s="453"/>
      <c r="WPE4" s="453"/>
      <c r="WPF4" s="453"/>
      <c r="WPG4" s="453"/>
      <c r="WPH4" s="453"/>
      <c r="WPI4" s="453"/>
      <c r="WPJ4" s="453"/>
      <c r="WPK4" s="453"/>
      <c r="WPL4" s="453"/>
      <c r="WPM4" s="453"/>
      <c r="WPN4" s="453"/>
      <c r="WPO4" s="453"/>
      <c r="WPP4" s="453"/>
      <c r="WPQ4" s="453"/>
      <c r="WPR4" s="453"/>
      <c r="WPS4" s="453"/>
      <c r="WPT4" s="453"/>
      <c r="WPU4" s="453"/>
      <c r="WPV4" s="453"/>
      <c r="WPW4" s="453"/>
      <c r="WPX4" s="453"/>
      <c r="WPY4" s="453"/>
      <c r="WPZ4" s="453"/>
      <c r="WQA4" s="453"/>
      <c r="WQB4" s="453"/>
      <c r="WQC4" s="453"/>
      <c r="WQD4" s="453"/>
      <c r="WQE4" s="453"/>
      <c r="WQF4" s="453"/>
      <c r="WQG4" s="453"/>
      <c r="WQH4" s="453"/>
      <c r="WQI4" s="453"/>
      <c r="WQJ4" s="453"/>
      <c r="WQK4" s="453"/>
      <c r="WQL4" s="453"/>
      <c r="WQM4" s="453"/>
      <c r="WQN4" s="453"/>
      <c r="WQO4" s="453"/>
      <c r="WQP4" s="453"/>
      <c r="WQQ4" s="453"/>
      <c r="WQR4" s="453"/>
      <c r="WQS4" s="453"/>
      <c r="WQT4" s="453"/>
      <c r="WQU4" s="453"/>
      <c r="WQV4" s="453"/>
      <c r="WQW4" s="453"/>
      <c r="WQX4" s="453"/>
      <c r="WQY4" s="453"/>
      <c r="WQZ4" s="453"/>
      <c r="WRA4" s="453"/>
      <c r="WRB4" s="453"/>
      <c r="WRC4" s="453"/>
      <c r="WRD4" s="453"/>
      <c r="WRE4" s="453"/>
      <c r="WRF4" s="453"/>
      <c r="WRG4" s="453"/>
      <c r="WRH4" s="453"/>
      <c r="WRI4" s="453"/>
      <c r="WRJ4" s="453"/>
      <c r="WRK4" s="453"/>
      <c r="WRL4" s="453"/>
      <c r="WRM4" s="453"/>
      <c r="WRN4" s="453"/>
      <c r="WRO4" s="453"/>
      <c r="WRP4" s="453"/>
      <c r="WRQ4" s="453"/>
      <c r="WRR4" s="453"/>
      <c r="WRS4" s="453"/>
      <c r="WRT4" s="453"/>
      <c r="WRU4" s="453"/>
      <c r="WRV4" s="453"/>
      <c r="WRW4" s="453"/>
      <c r="WRX4" s="453"/>
      <c r="WRY4" s="453"/>
      <c r="WRZ4" s="453"/>
      <c r="WSA4" s="453"/>
      <c r="WSB4" s="453"/>
      <c r="WSC4" s="453"/>
      <c r="WSD4" s="453"/>
      <c r="WSE4" s="453"/>
      <c r="WSF4" s="453"/>
      <c r="WSG4" s="453"/>
      <c r="WSH4" s="453"/>
      <c r="WSI4" s="453"/>
      <c r="WSJ4" s="453"/>
      <c r="WSK4" s="453"/>
      <c r="WSL4" s="453"/>
      <c r="WSM4" s="453"/>
      <c r="WSN4" s="453"/>
      <c r="WSO4" s="453"/>
      <c r="WSP4" s="453"/>
      <c r="WSQ4" s="453"/>
      <c r="WSR4" s="453"/>
      <c r="WSS4" s="453"/>
      <c r="WST4" s="453"/>
      <c r="WSU4" s="453"/>
      <c r="WSV4" s="453"/>
      <c r="WSW4" s="453"/>
      <c r="WSX4" s="453"/>
      <c r="WSY4" s="453"/>
      <c r="WSZ4" s="453"/>
      <c r="WTA4" s="453"/>
      <c r="WTB4" s="453"/>
      <c r="WTC4" s="453"/>
      <c r="WTD4" s="453"/>
      <c r="WTE4" s="453"/>
      <c r="WTF4" s="453"/>
      <c r="WTG4" s="453"/>
      <c r="WTH4" s="453"/>
      <c r="WTI4" s="453"/>
      <c r="WTJ4" s="453"/>
      <c r="WTK4" s="453"/>
      <c r="WTL4" s="453"/>
      <c r="WTM4" s="453"/>
      <c r="WTN4" s="453"/>
      <c r="WTO4" s="453"/>
      <c r="WTP4" s="453"/>
      <c r="WTQ4" s="453"/>
      <c r="WTR4" s="453"/>
      <c r="WTS4" s="453"/>
      <c r="WTT4" s="453"/>
      <c r="WTU4" s="453"/>
      <c r="WTV4" s="453"/>
      <c r="WTW4" s="453"/>
      <c r="WTX4" s="453"/>
      <c r="WTY4" s="453"/>
      <c r="WTZ4" s="453"/>
      <c r="WUA4" s="453"/>
      <c r="WUB4" s="453"/>
      <c r="WUC4" s="453"/>
      <c r="WUD4" s="453"/>
      <c r="WUE4" s="453"/>
      <c r="WUF4" s="453"/>
      <c r="WUG4" s="453"/>
      <c r="WUH4" s="453"/>
      <c r="WUI4" s="453"/>
      <c r="WUJ4" s="453"/>
      <c r="WUK4" s="453"/>
      <c r="WUL4" s="453"/>
      <c r="WUM4" s="453"/>
      <c r="WUN4" s="453"/>
      <c r="WUO4" s="453"/>
      <c r="WUP4" s="453"/>
      <c r="WUQ4" s="453"/>
      <c r="WUR4" s="453"/>
      <c r="WUS4" s="453"/>
      <c r="WUT4" s="453"/>
      <c r="WUU4" s="453"/>
      <c r="WUV4" s="453"/>
      <c r="WUW4" s="453"/>
      <c r="WUX4" s="453"/>
      <c r="WUY4" s="453"/>
      <c r="WUZ4" s="453"/>
      <c r="WVA4" s="453"/>
      <c r="WVB4" s="453"/>
      <c r="WVC4" s="453"/>
      <c r="WVD4" s="453"/>
      <c r="WVE4" s="453"/>
      <c r="WVF4" s="453"/>
      <c r="WVG4" s="453"/>
      <c r="WVH4" s="453"/>
      <c r="WVI4" s="453"/>
      <c r="WVJ4" s="453"/>
      <c r="WVK4" s="453"/>
      <c r="WVL4" s="453"/>
      <c r="WVM4" s="453"/>
      <c r="WVN4" s="453"/>
      <c r="WVO4" s="453"/>
      <c r="WVP4" s="453"/>
      <c r="WVQ4" s="453"/>
      <c r="WVR4" s="453"/>
      <c r="WVS4" s="453"/>
      <c r="WVT4" s="453"/>
      <c r="WVU4" s="453"/>
      <c r="WVV4" s="453"/>
      <c r="WVW4" s="453"/>
      <c r="WVX4" s="453"/>
      <c r="WVY4" s="453"/>
      <c r="WVZ4" s="453"/>
      <c r="WWA4" s="453"/>
      <c r="WWB4" s="453"/>
      <c r="WWC4" s="453"/>
      <c r="WWD4" s="453"/>
      <c r="WWE4" s="453"/>
      <c r="WWF4" s="453"/>
      <c r="WWG4" s="453"/>
      <c r="WWH4" s="453"/>
      <c r="WWI4" s="453"/>
      <c r="WWJ4" s="453"/>
      <c r="WWK4" s="453"/>
      <c r="WWL4" s="453"/>
      <c r="WWM4" s="453"/>
      <c r="WWN4" s="453"/>
      <c r="WWO4" s="453"/>
      <c r="WWP4" s="453"/>
      <c r="WWQ4" s="453"/>
      <c r="WWR4" s="453"/>
      <c r="WWS4" s="453"/>
      <c r="WWT4" s="453"/>
      <c r="WWU4" s="453"/>
      <c r="WWV4" s="453"/>
      <c r="WWW4" s="453"/>
      <c r="WWX4" s="453"/>
      <c r="WWY4" s="453"/>
      <c r="WWZ4" s="453"/>
      <c r="WXA4" s="453"/>
      <c r="WXB4" s="453"/>
      <c r="WXC4" s="453"/>
      <c r="WXD4" s="453"/>
      <c r="WXE4" s="453"/>
      <c r="WXF4" s="453"/>
      <c r="WXG4" s="453"/>
      <c r="WXH4" s="453"/>
      <c r="WXI4" s="453"/>
      <c r="WXJ4" s="453"/>
      <c r="WXK4" s="453"/>
      <c r="WXL4" s="453"/>
      <c r="WXM4" s="453"/>
      <c r="WXN4" s="453"/>
      <c r="WXO4" s="453"/>
      <c r="WXP4" s="453"/>
      <c r="WXQ4" s="453"/>
      <c r="WXR4" s="453"/>
      <c r="WXS4" s="453"/>
      <c r="WXT4" s="453"/>
      <c r="WXU4" s="453"/>
      <c r="WXV4" s="453"/>
      <c r="WXW4" s="453"/>
      <c r="WXX4" s="453"/>
      <c r="WXY4" s="453"/>
      <c r="WXZ4" s="453"/>
      <c r="WYA4" s="453"/>
      <c r="WYB4" s="453"/>
      <c r="WYC4" s="453"/>
      <c r="WYD4" s="453"/>
      <c r="WYE4" s="453"/>
      <c r="WYF4" s="453"/>
      <c r="WYG4" s="453"/>
      <c r="WYH4" s="453"/>
      <c r="WYI4" s="453"/>
      <c r="WYJ4" s="453"/>
      <c r="WYK4" s="453"/>
      <c r="WYL4" s="453"/>
      <c r="WYM4" s="453"/>
      <c r="WYN4" s="453"/>
      <c r="WYO4" s="453"/>
      <c r="WYP4" s="453"/>
      <c r="WYQ4" s="453"/>
      <c r="WYR4" s="453"/>
      <c r="WYS4" s="453"/>
      <c r="WYT4" s="453"/>
      <c r="WYU4" s="453"/>
      <c r="WYV4" s="453"/>
      <c r="WYW4" s="453"/>
      <c r="WYX4" s="453"/>
      <c r="WYY4" s="453"/>
      <c r="WYZ4" s="453"/>
      <c r="WZA4" s="453"/>
      <c r="WZB4" s="453"/>
      <c r="WZC4" s="453"/>
      <c r="WZD4" s="453"/>
      <c r="WZE4" s="453"/>
      <c r="WZF4" s="453"/>
      <c r="WZG4" s="453"/>
      <c r="WZH4" s="453"/>
      <c r="WZI4" s="453"/>
      <c r="WZJ4" s="453"/>
      <c r="WZK4" s="453"/>
      <c r="WZL4" s="453"/>
      <c r="WZM4" s="453"/>
      <c r="WZN4" s="453"/>
      <c r="WZO4" s="453"/>
      <c r="WZP4" s="453"/>
      <c r="WZQ4" s="453"/>
      <c r="WZR4" s="453"/>
      <c r="WZS4" s="453"/>
      <c r="WZT4" s="453"/>
      <c r="WZU4" s="453"/>
      <c r="WZV4" s="453"/>
      <c r="WZW4" s="453"/>
      <c r="WZX4" s="453"/>
      <c r="WZY4" s="453"/>
      <c r="WZZ4" s="453"/>
      <c r="XAA4" s="453"/>
      <c r="XAB4" s="453"/>
      <c r="XAC4" s="453"/>
      <c r="XAD4" s="453"/>
      <c r="XAE4" s="453"/>
      <c r="XAF4" s="453"/>
      <c r="XAG4" s="453"/>
      <c r="XAH4" s="453"/>
      <c r="XAI4" s="453"/>
      <c r="XAJ4" s="453"/>
      <c r="XAK4" s="453"/>
      <c r="XAL4" s="453"/>
      <c r="XAM4" s="453"/>
      <c r="XAN4" s="453"/>
      <c r="XAO4" s="453"/>
      <c r="XAP4" s="453"/>
      <c r="XAQ4" s="453"/>
      <c r="XAR4" s="453"/>
      <c r="XAS4" s="453"/>
      <c r="XAT4" s="453"/>
      <c r="XAU4" s="453"/>
      <c r="XAV4" s="453"/>
      <c r="XAW4" s="453"/>
      <c r="XAX4" s="453"/>
      <c r="XAY4" s="453"/>
      <c r="XAZ4" s="453"/>
      <c r="XBA4" s="453"/>
      <c r="XBB4" s="453"/>
      <c r="XBC4" s="453"/>
      <c r="XBD4" s="453"/>
      <c r="XBE4" s="453"/>
      <c r="XBF4" s="453"/>
      <c r="XBG4" s="453"/>
      <c r="XBH4" s="453"/>
      <c r="XBI4" s="453"/>
      <c r="XBJ4" s="453"/>
      <c r="XBK4" s="453"/>
      <c r="XBL4" s="453"/>
      <c r="XBM4" s="453"/>
      <c r="XBN4" s="453"/>
      <c r="XBO4" s="453"/>
      <c r="XBP4" s="453"/>
      <c r="XBQ4" s="453"/>
      <c r="XBR4" s="453"/>
      <c r="XBS4" s="453"/>
      <c r="XBT4" s="453"/>
      <c r="XBU4" s="453"/>
      <c r="XBV4" s="453"/>
      <c r="XBW4" s="453"/>
      <c r="XBX4" s="453"/>
      <c r="XBY4" s="453"/>
      <c r="XBZ4" s="453"/>
      <c r="XCA4" s="453"/>
      <c r="XCB4" s="453"/>
      <c r="XCC4" s="453"/>
      <c r="XCD4" s="453"/>
      <c r="XCE4" s="453"/>
      <c r="XCF4" s="453"/>
      <c r="XCG4" s="453"/>
      <c r="XCH4" s="453"/>
      <c r="XCI4" s="453"/>
      <c r="XCJ4" s="453"/>
      <c r="XCK4" s="453"/>
      <c r="XCL4" s="453"/>
      <c r="XCM4" s="453"/>
      <c r="XCN4" s="453"/>
      <c r="XCO4" s="453"/>
      <c r="XCP4" s="453"/>
      <c r="XCQ4" s="453"/>
      <c r="XCR4" s="453"/>
      <c r="XCS4" s="453"/>
      <c r="XCT4" s="453"/>
      <c r="XCU4" s="453"/>
      <c r="XCV4" s="453"/>
      <c r="XCW4" s="453"/>
      <c r="XCX4" s="453"/>
      <c r="XCY4" s="453"/>
      <c r="XCZ4" s="453"/>
      <c r="XDA4" s="453"/>
      <c r="XDB4" s="453"/>
      <c r="XDC4" s="453"/>
      <c r="XDD4" s="453"/>
      <c r="XDE4" s="453"/>
      <c r="XDF4" s="453"/>
      <c r="XDG4" s="453"/>
      <c r="XDH4" s="453"/>
      <c r="XDI4" s="453"/>
      <c r="XDJ4" s="453"/>
      <c r="XDK4" s="453"/>
      <c r="XDL4" s="453"/>
      <c r="XDM4" s="453"/>
      <c r="XDN4" s="453"/>
      <c r="XDO4" s="453"/>
      <c r="XDP4" s="453"/>
      <c r="XDQ4" s="453"/>
      <c r="XDR4" s="453"/>
      <c r="XDS4" s="453"/>
      <c r="XDT4" s="453"/>
      <c r="XDU4" s="453"/>
      <c r="XDV4" s="453"/>
      <c r="XDW4" s="453"/>
      <c r="XDX4" s="453"/>
      <c r="XDY4" s="453"/>
      <c r="XDZ4" s="453"/>
      <c r="XEA4" s="453"/>
      <c r="XEB4" s="453"/>
      <c r="XEC4" s="453"/>
      <c r="XED4" s="453"/>
      <c r="XEE4" s="453"/>
      <c r="XEF4" s="453"/>
      <c r="XEG4" s="453"/>
      <c r="XEH4" s="453"/>
      <c r="XEI4" s="453"/>
      <c r="XEJ4" s="453"/>
      <c r="XEK4" s="453"/>
      <c r="XEL4" s="453"/>
      <c r="XEM4" s="453"/>
      <c r="XEN4" s="453"/>
      <c r="XEO4" s="453"/>
      <c r="XEP4" s="453"/>
      <c r="XEQ4" s="453"/>
      <c r="XER4" s="453"/>
      <c r="XES4" s="453"/>
      <c r="XET4" s="453"/>
      <c r="XEU4" s="453"/>
      <c r="XEV4" s="453"/>
      <c r="XEW4" s="453"/>
      <c r="XEX4" s="453"/>
      <c r="XEY4" s="453"/>
      <c r="XEZ4" s="453"/>
      <c r="XFA4" s="453"/>
      <c r="XFB4" s="453"/>
      <c r="XFC4" s="453"/>
      <c r="XFD4" s="453"/>
    </row>
    <row r="5" spans="1:16384" ht="45.75" thickBot="1" x14ac:dyDescent="0.3">
      <c r="A5" s="204" t="s">
        <v>125</v>
      </c>
      <c r="B5" s="181" t="s">
        <v>126</v>
      </c>
      <c r="C5" s="179" t="s">
        <v>139</v>
      </c>
      <c r="D5" s="23"/>
      <c r="E5" s="179" t="s">
        <v>127</v>
      </c>
      <c r="F5" s="182" t="s">
        <v>128</v>
      </c>
      <c r="G5" s="183" t="s">
        <v>129</v>
      </c>
      <c r="H5" s="184" t="s">
        <v>130</v>
      </c>
      <c r="I5" s="182" t="s">
        <v>131</v>
      </c>
      <c r="J5" s="179" t="s">
        <v>132</v>
      </c>
      <c r="K5" s="185" t="s">
        <v>133</v>
      </c>
      <c r="L5" s="186" t="s">
        <v>356</v>
      </c>
      <c r="M5" s="187" t="s">
        <v>357</v>
      </c>
      <c r="N5" s="185" t="s">
        <v>358</v>
      </c>
      <c r="O5" s="179" t="s">
        <v>137</v>
      </c>
      <c r="Q5" s="575" t="s">
        <v>333</v>
      </c>
      <c r="R5" s="576" t="s">
        <v>464</v>
      </c>
      <c r="S5" s="577" t="s">
        <v>465</v>
      </c>
    </row>
    <row r="6" spans="1:16384" ht="15.75" thickBot="1" x14ac:dyDescent="0.3">
      <c r="A6" s="639"/>
      <c r="B6" s="639"/>
      <c r="C6" s="639"/>
      <c r="D6" s="18"/>
      <c r="E6" s="646" t="s">
        <v>436</v>
      </c>
      <c r="F6" s="646"/>
      <c r="G6" s="646"/>
      <c r="H6" s="646"/>
      <c r="I6" s="646"/>
      <c r="J6" s="646"/>
      <c r="K6" s="646"/>
      <c r="L6" s="646"/>
      <c r="M6" s="646"/>
      <c r="N6" s="646"/>
      <c r="O6" s="646"/>
      <c r="Q6" s="237"/>
      <c r="R6" s="37"/>
      <c r="S6" s="574"/>
    </row>
    <row r="7" spans="1:16384" ht="15.75" thickBot="1" x14ac:dyDescent="0.3">
      <c r="A7" s="760" t="s">
        <v>270</v>
      </c>
      <c r="B7" s="761"/>
      <c r="C7" s="762"/>
      <c r="D7" s="11"/>
      <c r="E7" s="763"/>
      <c r="F7" s="764"/>
      <c r="G7" s="764"/>
      <c r="H7" s="764"/>
      <c r="I7" s="764"/>
      <c r="J7" s="764"/>
      <c r="K7" s="764"/>
      <c r="L7" s="764"/>
      <c r="M7" s="764"/>
      <c r="N7" s="764"/>
      <c r="O7" s="765"/>
      <c r="Q7" s="237"/>
      <c r="R7" s="37"/>
      <c r="S7" s="574"/>
    </row>
    <row r="8" spans="1:16384" ht="15.75" thickBot="1" x14ac:dyDescent="0.3">
      <c r="A8" s="513">
        <v>321200019</v>
      </c>
      <c r="B8" s="3" t="s">
        <v>99</v>
      </c>
      <c r="C8" s="514" t="s">
        <v>64</v>
      </c>
      <c r="D8" s="11"/>
      <c r="E8" s="491">
        <v>185.87</v>
      </c>
      <c r="F8" s="351">
        <v>217.19</v>
      </c>
      <c r="G8" s="544"/>
      <c r="H8" s="355" t="s">
        <v>241</v>
      </c>
      <c r="I8" s="327">
        <v>154.55000000000001</v>
      </c>
      <c r="J8" s="410" t="s">
        <v>144</v>
      </c>
      <c r="K8" s="355" t="s">
        <v>359</v>
      </c>
      <c r="L8" s="356"/>
      <c r="M8" s="356"/>
      <c r="N8" s="355"/>
      <c r="O8" s="545"/>
      <c r="Q8" s="548">
        <v>185.87</v>
      </c>
      <c r="R8" s="550">
        <v>180.2</v>
      </c>
      <c r="S8" s="573">
        <v>183.035</v>
      </c>
    </row>
    <row r="9" spans="1:16384" ht="15.75" thickBot="1" x14ac:dyDescent="0.3">
      <c r="A9" s="766">
        <v>320700022</v>
      </c>
      <c r="B9" s="4" t="s">
        <v>288</v>
      </c>
      <c r="C9" s="515" t="s">
        <v>47</v>
      </c>
      <c r="D9" s="11"/>
      <c r="E9" s="769"/>
      <c r="F9" s="770"/>
      <c r="G9" s="770"/>
      <c r="H9" s="770"/>
      <c r="I9" s="770"/>
      <c r="J9" s="770"/>
      <c r="K9" s="770"/>
      <c r="L9" s="770"/>
      <c r="M9" s="770"/>
      <c r="N9" s="770"/>
      <c r="O9" s="771"/>
      <c r="Q9" s="548"/>
      <c r="R9" s="550"/>
      <c r="S9" s="573"/>
    </row>
    <row r="10" spans="1:16384" ht="15.75" thickBot="1" x14ac:dyDescent="0.3">
      <c r="A10" s="767"/>
      <c r="B10" s="100" t="s">
        <v>439</v>
      </c>
      <c r="C10" s="516" t="s">
        <v>64</v>
      </c>
      <c r="D10" s="11"/>
      <c r="E10" s="455">
        <f>(F10)</f>
        <v>2.3359000000000001</v>
      </c>
      <c r="F10" s="278">
        <f>(233.59/100)</f>
        <v>2.3359000000000001</v>
      </c>
      <c r="G10" s="538" t="s">
        <v>427</v>
      </c>
      <c r="H10" s="772" t="s">
        <v>426</v>
      </c>
      <c r="I10" s="773"/>
      <c r="J10" s="773"/>
      <c r="K10" s="773"/>
      <c r="L10" s="773"/>
      <c r="M10" s="773"/>
      <c r="N10" s="774"/>
      <c r="O10" s="539"/>
      <c r="Q10" s="548">
        <v>2.3359000000000001</v>
      </c>
      <c r="R10" s="550">
        <v>1.62</v>
      </c>
      <c r="S10" s="573">
        <v>1.9779500000000001</v>
      </c>
    </row>
    <row r="11" spans="1:16384" ht="15.75" thickBot="1" x14ac:dyDescent="0.3">
      <c r="A11" s="767"/>
      <c r="B11" s="100" t="s">
        <v>440</v>
      </c>
      <c r="C11" s="516" t="s">
        <v>64</v>
      </c>
      <c r="D11" s="11"/>
      <c r="E11" s="455">
        <f>(F11+I11)/2</f>
        <v>21.918749999999999</v>
      </c>
      <c r="F11" s="417">
        <f>(2343.75/100)</f>
        <v>23.4375</v>
      </c>
      <c r="G11" s="245" t="s">
        <v>360</v>
      </c>
      <c r="H11" s="262" t="s">
        <v>428</v>
      </c>
      <c r="I11" s="109">
        <f>(2040/100)</f>
        <v>20.399999999999999</v>
      </c>
      <c r="J11" s="245" t="s">
        <v>360</v>
      </c>
      <c r="K11" s="775" t="s">
        <v>361</v>
      </c>
      <c r="L11" s="776"/>
      <c r="M11" s="776"/>
      <c r="N11" s="777"/>
      <c r="O11" s="454"/>
      <c r="Q11" s="548">
        <v>21.918749999999999</v>
      </c>
      <c r="R11" s="550">
        <v>1.74</v>
      </c>
      <c r="S11" s="573">
        <v>1.74</v>
      </c>
    </row>
    <row r="12" spans="1:16384" ht="15.75" thickBot="1" x14ac:dyDescent="0.3">
      <c r="A12" s="767"/>
      <c r="B12" s="100" t="s">
        <v>441</v>
      </c>
      <c r="C12" s="516" t="s">
        <v>64</v>
      </c>
      <c r="D12" s="11"/>
      <c r="E12" s="455">
        <f>(F12+I12+L12)/3</f>
        <v>19.540833333333335</v>
      </c>
      <c r="F12" s="423">
        <f>(2656.25/100)</f>
        <v>26.5625</v>
      </c>
      <c r="G12" s="540" t="s">
        <v>360</v>
      </c>
      <c r="H12" s="394" t="s">
        <v>401</v>
      </c>
      <c r="I12" s="541">
        <f>(1000/100)</f>
        <v>10</v>
      </c>
      <c r="J12" s="540" t="s">
        <v>403</v>
      </c>
      <c r="K12" s="394" t="s">
        <v>402</v>
      </c>
      <c r="L12" s="321">
        <f>(2206/100)</f>
        <v>22.06</v>
      </c>
      <c r="M12" s="542" t="s">
        <v>360</v>
      </c>
      <c r="N12" s="288" t="s">
        <v>361</v>
      </c>
      <c r="O12" s="543" t="s">
        <v>306</v>
      </c>
      <c r="Q12" s="548">
        <v>19.540833333333335</v>
      </c>
      <c r="R12" s="550">
        <v>1.58</v>
      </c>
      <c r="S12" s="573">
        <v>1.58</v>
      </c>
    </row>
    <row r="13" spans="1:16384" ht="15.75" thickBot="1" x14ac:dyDescent="0.3">
      <c r="A13" s="767"/>
      <c r="B13" s="178" t="s">
        <v>442</v>
      </c>
      <c r="C13" s="517" t="s">
        <v>64</v>
      </c>
      <c r="D13" s="11"/>
      <c r="E13" s="778" t="s">
        <v>425</v>
      </c>
      <c r="F13" s="779"/>
      <c r="G13" s="779"/>
      <c r="H13" s="779"/>
      <c r="I13" s="779"/>
      <c r="J13" s="779"/>
      <c r="K13" s="779"/>
      <c r="L13" s="779"/>
      <c r="M13" s="779"/>
      <c r="N13" s="779"/>
      <c r="O13" s="780"/>
      <c r="Q13" s="548">
        <v>0</v>
      </c>
      <c r="R13" s="550">
        <v>1.84</v>
      </c>
      <c r="S13" s="573">
        <v>1.84</v>
      </c>
    </row>
    <row r="14" spans="1:16384" ht="15.75" thickBot="1" x14ac:dyDescent="0.3">
      <c r="A14" s="767"/>
      <c r="B14" s="100" t="s">
        <v>443</v>
      </c>
      <c r="C14" s="516" t="s">
        <v>64</v>
      </c>
      <c r="D14" s="11"/>
      <c r="E14" s="455">
        <f>(F14+I14)/2</f>
        <v>24.65315</v>
      </c>
      <c r="F14" s="278">
        <f>(2890.63/100)</f>
        <v>28.906300000000002</v>
      </c>
      <c r="G14" s="538" t="s">
        <v>360</v>
      </c>
      <c r="H14" s="283" t="s">
        <v>429</v>
      </c>
      <c r="I14" s="281">
        <f>(2040/100)</f>
        <v>20.399999999999999</v>
      </c>
      <c r="J14" s="538" t="s">
        <v>360</v>
      </c>
      <c r="K14" s="772" t="s">
        <v>361</v>
      </c>
      <c r="L14" s="773"/>
      <c r="M14" s="773"/>
      <c r="N14" s="774"/>
      <c r="O14" s="539"/>
      <c r="Q14" s="548">
        <v>24.65315</v>
      </c>
      <c r="R14" s="550">
        <v>1.6</v>
      </c>
      <c r="S14" s="573">
        <v>1.6</v>
      </c>
    </row>
    <row r="15" spans="1:16384" ht="15.75" thickBot="1" x14ac:dyDescent="0.3">
      <c r="A15" s="768"/>
      <c r="B15" s="100" t="s">
        <v>444</v>
      </c>
      <c r="C15" s="516" t="s">
        <v>64</v>
      </c>
      <c r="D15" s="11"/>
      <c r="E15" s="455">
        <f>(F15+I15)/2</f>
        <v>37.546250000000001</v>
      </c>
      <c r="F15" s="423">
        <f>(4531.25/100)</f>
        <v>45.3125</v>
      </c>
      <c r="G15" s="540" t="s">
        <v>360</v>
      </c>
      <c r="H15" s="394" t="s">
        <v>430</v>
      </c>
      <c r="I15" s="541">
        <f>(2978/100)</f>
        <v>29.78</v>
      </c>
      <c r="J15" s="540" t="s">
        <v>360</v>
      </c>
      <c r="K15" s="788" t="s">
        <v>361</v>
      </c>
      <c r="L15" s="789"/>
      <c r="M15" s="789"/>
      <c r="N15" s="790"/>
      <c r="O15" s="454"/>
      <c r="Q15" s="548">
        <v>37.546250000000001</v>
      </c>
      <c r="R15" s="550">
        <v>2.0499999999999998</v>
      </c>
      <c r="S15" s="573">
        <v>2.0499999999999998</v>
      </c>
    </row>
    <row r="16" spans="1:16384" ht="15.75" thickBot="1" x14ac:dyDescent="0.3">
      <c r="A16" s="685" t="s">
        <v>271</v>
      </c>
      <c r="B16" s="586"/>
      <c r="C16" s="686"/>
      <c r="D16" s="11"/>
      <c r="E16" s="791"/>
      <c r="F16" s="792"/>
      <c r="G16" s="792"/>
      <c r="H16" s="792"/>
      <c r="I16" s="792"/>
      <c r="J16" s="792"/>
      <c r="K16" s="792"/>
      <c r="L16" s="792"/>
      <c r="M16" s="792"/>
      <c r="N16" s="792"/>
      <c r="O16" s="793"/>
      <c r="Q16" s="548"/>
      <c r="R16" s="550"/>
      <c r="S16" s="573"/>
    </row>
    <row r="17" spans="1:19" ht="15.75" thickBot="1" x14ac:dyDescent="0.3">
      <c r="A17" s="672">
        <v>31290027</v>
      </c>
      <c r="B17" s="5" t="s">
        <v>44</v>
      </c>
      <c r="C17" s="518" t="s">
        <v>45</v>
      </c>
      <c r="D17" s="11"/>
      <c r="E17" s="462">
        <f>(F17+I17+L17)/3</f>
        <v>223.68733333333333</v>
      </c>
      <c r="F17" s="265">
        <f>(1320.31/5)</f>
        <v>264.06200000000001</v>
      </c>
      <c r="G17" s="266" t="s">
        <v>41</v>
      </c>
      <c r="H17" s="267" t="s">
        <v>136</v>
      </c>
      <c r="I17" s="268">
        <f>(1200/5)</f>
        <v>240</v>
      </c>
      <c r="J17" s="266" t="s">
        <v>41</v>
      </c>
      <c r="K17" s="267" t="s">
        <v>138</v>
      </c>
      <c r="L17" s="269">
        <f>(835/5)</f>
        <v>167</v>
      </c>
      <c r="M17" s="270"/>
      <c r="N17" s="271" t="s">
        <v>363</v>
      </c>
      <c r="O17" s="546" t="s">
        <v>362</v>
      </c>
      <c r="Q17" s="548">
        <v>223.68733333333333</v>
      </c>
      <c r="R17" s="550">
        <v>193.8</v>
      </c>
      <c r="S17" s="573">
        <v>208.74366666666668</v>
      </c>
    </row>
    <row r="18" spans="1:19" ht="15.75" thickBot="1" x14ac:dyDescent="0.3">
      <c r="A18" s="672"/>
      <c r="B18" s="5" t="s">
        <v>42</v>
      </c>
      <c r="C18" s="518" t="s">
        <v>43</v>
      </c>
      <c r="D18" s="11"/>
      <c r="E18" s="455">
        <f>(F18+I18)/2</f>
        <v>312.62833333333333</v>
      </c>
      <c r="F18" s="272">
        <v>371.09</v>
      </c>
      <c r="G18" s="273" t="s">
        <v>41</v>
      </c>
      <c r="H18" s="274" t="s">
        <v>134</v>
      </c>
      <c r="I18" s="275">
        <f>(3050/12)</f>
        <v>254.16666666666666</v>
      </c>
      <c r="J18" s="273" t="s">
        <v>41</v>
      </c>
      <c r="K18" s="274" t="s">
        <v>135</v>
      </c>
      <c r="L18" s="276"/>
      <c r="M18" s="276"/>
      <c r="N18" s="277"/>
      <c r="O18" s="434" t="s">
        <v>307</v>
      </c>
      <c r="Q18" s="548">
        <v>312.62833333333333</v>
      </c>
      <c r="R18" s="550">
        <v>209.59</v>
      </c>
      <c r="S18" s="573">
        <v>261.10916666666668</v>
      </c>
    </row>
    <row r="19" spans="1:19" ht="15.75" thickBot="1" x14ac:dyDescent="0.3">
      <c r="A19" s="685" t="s">
        <v>272</v>
      </c>
      <c r="B19" s="586"/>
      <c r="C19" s="686"/>
      <c r="D19" s="11"/>
      <c r="E19" s="715"/>
      <c r="F19" s="716"/>
      <c r="G19" s="716"/>
      <c r="H19" s="716"/>
      <c r="I19" s="716"/>
      <c r="J19" s="716"/>
      <c r="K19" s="716"/>
      <c r="L19" s="716"/>
      <c r="M19" s="716"/>
      <c r="N19" s="716"/>
      <c r="O19" s="722"/>
      <c r="Q19" s="548"/>
      <c r="R19" s="550"/>
      <c r="S19" s="573"/>
    </row>
    <row r="20" spans="1:19" ht="15.75" thickBot="1" x14ac:dyDescent="0.3">
      <c r="A20" s="730">
        <v>32020001</v>
      </c>
      <c r="B20" s="3" t="s">
        <v>53</v>
      </c>
      <c r="C20" s="514" t="s">
        <v>54</v>
      </c>
      <c r="D20" s="11"/>
      <c r="E20" s="455">
        <f>(F20+I20+L20)/3</f>
        <v>518.04166666666663</v>
      </c>
      <c r="F20" s="278">
        <f>(6406.25/10)</f>
        <v>640.625</v>
      </c>
      <c r="G20" s="279" t="s">
        <v>0</v>
      </c>
      <c r="H20" s="280" t="s">
        <v>152</v>
      </c>
      <c r="I20" s="281">
        <f>(5625/10)</f>
        <v>562.5</v>
      </c>
      <c r="J20" s="282" t="s">
        <v>154</v>
      </c>
      <c r="K20" s="283" t="s">
        <v>153</v>
      </c>
      <c r="L20" s="269">
        <v>351</v>
      </c>
      <c r="M20" s="284" t="s">
        <v>0</v>
      </c>
      <c r="N20" s="280" t="s">
        <v>364</v>
      </c>
      <c r="O20" s="203" t="s">
        <v>308</v>
      </c>
      <c r="Q20" s="548">
        <v>518.04166666666663</v>
      </c>
      <c r="R20" s="550">
        <v>304</v>
      </c>
      <c r="S20" s="573">
        <v>411.02083333333331</v>
      </c>
    </row>
    <row r="21" spans="1:19" ht="15.75" thickBot="1" x14ac:dyDescent="0.3">
      <c r="A21" s="730"/>
      <c r="B21" s="24" t="s">
        <v>69</v>
      </c>
      <c r="C21" s="519" t="s">
        <v>70</v>
      </c>
      <c r="D21" s="11"/>
      <c r="E21" s="455">
        <f>(F21)</f>
        <v>100</v>
      </c>
      <c r="F21" s="272">
        <f>(2500/25)</f>
        <v>100</v>
      </c>
      <c r="G21" s="273" t="s">
        <v>319</v>
      </c>
      <c r="H21" s="285" t="s">
        <v>318</v>
      </c>
      <c r="I21" s="286"/>
      <c r="J21" s="286"/>
      <c r="K21" s="286"/>
      <c r="L21" s="287"/>
      <c r="M21" s="287"/>
      <c r="N21" s="288"/>
      <c r="O21" s="434" t="s">
        <v>320</v>
      </c>
      <c r="Q21" s="548">
        <v>100</v>
      </c>
      <c r="R21" s="550">
        <v>42.79</v>
      </c>
      <c r="S21" s="573">
        <v>71.394999999999996</v>
      </c>
    </row>
    <row r="22" spans="1:19" ht="15.75" thickBot="1" x14ac:dyDescent="0.3">
      <c r="A22" s="685" t="s">
        <v>296</v>
      </c>
      <c r="B22" s="586"/>
      <c r="C22" s="686"/>
      <c r="D22" s="11"/>
      <c r="E22" s="715"/>
      <c r="F22" s="716"/>
      <c r="G22" s="716"/>
      <c r="H22" s="716"/>
      <c r="I22" s="716"/>
      <c r="J22" s="716"/>
      <c r="K22" s="716"/>
      <c r="L22" s="716"/>
      <c r="M22" s="716"/>
      <c r="N22" s="716"/>
      <c r="O22" s="722"/>
      <c r="Q22" s="548"/>
      <c r="R22" s="550"/>
      <c r="S22" s="573"/>
    </row>
    <row r="23" spans="1:19" ht="15.75" thickBot="1" x14ac:dyDescent="0.3">
      <c r="A23" s="672">
        <v>321000014</v>
      </c>
      <c r="B23" s="5" t="s">
        <v>95</v>
      </c>
      <c r="C23" s="518" t="s">
        <v>47</v>
      </c>
      <c r="D23" s="11"/>
      <c r="E23" s="456">
        <f>(F23+I23)/2</f>
        <v>225</v>
      </c>
      <c r="F23" s="265">
        <v>240</v>
      </c>
      <c r="G23" s="266" t="s">
        <v>3</v>
      </c>
      <c r="H23" s="289" t="s">
        <v>171</v>
      </c>
      <c r="I23" s="290">
        <v>210</v>
      </c>
      <c r="J23" s="291" t="s">
        <v>3</v>
      </c>
      <c r="K23" s="781" t="s">
        <v>366</v>
      </c>
      <c r="L23" s="785"/>
      <c r="M23" s="785"/>
      <c r="N23" s="785"/>
      <c r="O23" s="782"/>
      <c r="Q23" s="548">
        <v>225</v>
      </c>
      <c r="R23" s="550">
        <v>106.55</v>
      </c>
      <c r="S23" s="573">
        <v>165.77500000000001</v>
      </c>
    </row>
    <row r="24" spans="1:19" ht="15.75" thickBot="1" x14ac:dyDescent="0.3">
      <c r="A24" s="672"/>
      <c r="B24" s="5" t="s">
        <v>96</v>
      </c>
      <c r="C24" s="518" t="s">
        <v>64</v>
      </c>
      <c r="D24" s="11"/>
      <c r="E24" s="455">
        <f>(F24+I24+L24)/3</f>
        <v>756.66666666666663</v>
      </c>
      <c r="F24" s="292">
        <v>696</v>
      </c>
      <c r="G24" s="293" t="s">
        <v>373</v>
      </c>
      <c r="H24" s="294" t="s">
        <v>235</v>
      </c>
      <c r="I24" s="19">
        <f>(4375/5)</f>
        <v>875</v>
      </c>
      <c r="J24" s="293" t="s">
        <v>237</v>
      </c>
      <c r="K24" s="295" t="s">
        <v>236</v>
      </c>
      <c r="L24" s="70">
        <f>(6990/10)</f>
        <v>699</v>
      </c>
      <c r="M24" s="89" t="s">
        <v>373</v>
      </c>
      <c r="N24" s="786" t="s">
        <v>404</v>
      </c>
      <c r="O24" s="787"/>
      <c r="Q24" s="548">
        <v>756.66666666666663</v>
      </c>
      <c r="R24" s="550">
        <v>0</v>
      </c>
      <c r="S24" s="573">
        <v>756.66666666666663</v>
      </c>
    </row>
    <row r="25" spans="1:19" ht="15.75" thickBot="1" x14ac:dyDescent="0.3">
      <c r="A25" s="672">
        <v>32020007</v>
      </c>
      <c r="B25" s="5" t="s">
        <v>65</v>
      </c>
      <c r="C25" s="518" t="s">
        <v>47</v>
      </c>
      <c r="D25" s="11"/>
      <c r="E25" s="455">
        <f>(F25+I25+L25)/3</f>
        <v>35.768750000000004</v>
      </c>
      <c r="F25" s="272">
        <f>(5781.25/200)</f>
        <v>28.90625</v>
      </c>
      <c r="G25" s="273" t="s">
        <v>154</v>
      </c>
      <c r="H25" s="294" t="s">
        <v>172</v>
      </c>
      <c r="I25" s="19">
        <f>(284/10)</f>
        <v>28.4</v>
      </c>
      <c r="J25" s="293" t="s">
        <v>174</v>
      </c>
      <c r="K25" s="296" t="s">
        <v>173</v>
      </c>
      <c r="L25" s="61">
        <f>(1000/20)</f>
        <v>50</v>
      </c>
      <c r="M25" s="90" t="s">
        <v>367</v>
      </c>
      <c r="N25" s="297" t="s">
        <v>368</v>
      </c>
      <c r="O25" s="434" t="s">
        <v>175</v>
      </c>
      <c r="Q25" s="548">
        <v>35.768750000000004</v>
      </c>
      <c r="R25" s="550">
        <v>0</v>
      </c>
      <c r="S25" s="573">
        <v>35.768750000000004</v>
      </c>
    </row>
    <row r="26" spans="1:19" ht="15.75" thickBot="1" x14ac:dyDescent="0.3">
      <c r="A26" s="672"/>
      <c r="B26" s="6" t="s">
        <v>63</v>
      </c>
      <c r="C26" s="520" t="s">
        <v>64</v>
      </c>
      <c r="D26" s="11"/>
      <c r="E26" s="457">
        <f>(F26)</f>
        <v>136.71879999999999</v>
      </c>
      <c r="F26" s="298">
        <f>(13671.88/100)</f>
        <v>136.71879999999999</v>
      </c>
      <c r="G26" s="299" t="s">
        <v>405</v>
      </c>
      <c r="H26" s="300" t="s">
        <v>450</v>
      </c>
      <c r="I26" s="301"/>
      <c r="J26" s="302"/>
      <c r="K26" s="302"/>
      <c r="L26" s="303"/>
      <c r="M26" s="303"/>
      <c r="N26" s="302"/>
      <c r="O26" s="458"/>
      <c r="Q26" s="548">
        <v>136.71879999999999</v>
      </c>
      <c r="R26" s="550">
        <v>0</v>
      </c>
      <c r="S26" s="573">
        <v>136.71879999999999</v>
      </c>
    </row>
    <row r="27" spans="1:19" ht="15.75" thickBot="1" x14ac:dyDescent="0.3">
      <c r="A27" s="685" t="s">
        <v>273</v>
      </c>
      <c r="B27" s="586"/>
      <c r="C27" s="686"/>
      <c r="D27" s="11"/>
      <c r="E27" s="715"/>
      <c r="F27" s="716"/>
      <c r="G27" s="716"/>
      <c r="H27" s="716"/>
      <c r="I27" s="716"/>
      <c r="J27" s="716"/>
      <c r="K27" s="716"/>
      <c r="L27" s="716"/>
      <c r="M27" s="716"/>
      <c r="N27" s="716"/>
      <c r="O27" s="722"/>
      <c r="Q27" s="548"/>
      <c r="R27" s="550"/>
      <c r="S27" s="573"/>
    </row>
    <row r="28" spans="1:19" ht="15.75" thickBot="1" x14ac:dyDescent="0.3">
      <c r="A28" s="672">
        <v>32090001</v>
      </c>
      <c r="B28" s="5" t="s">
        <v>12</v>
      </c>
      <c r="C28" s="518" t="s">
        <v>86</v>
      </c>
      <c r="D28" s="11"/>
      <c r="E28" s="459">
        <f>(F28+I28+L28)/3</f>
        <v>175.69666666666669</v>
      </c>
      <c r="F28" s="265">
        <v>146.09</v>
      </c>
      <c r="G28" s="266" t="s">
        <v>39</v>
      </c>
      <c r="H28" s="267" t="s">
        <v>214</v>
      </c>
      <c r="I28" s="268">
        <v>151</v>
      </c>
      <c r="J28" s="266" t="s">
        <v>216</v>
      </c>
      <c r="K28" s="267" t="s">
        <v>215</v>
      </c>
      <c r="L28" s="269">
        <v>230</v>
      </c>
      <c r="M28" s="304" t="s">
        <v>216</v>
      </c>
      <c r="N28" s="781" t="s">
        <v>370</v>
      </c>
      <c r="O28" s="782"/>
      <c r="Q28" s="548">
        <v>175.69666666666669</v>
      </c>
      <c r="R28" s="550">
        <v>119.6</v>
      </c>
      <c r="S28" s="573">
        <v>147.64833333333334</v>
      </c>
    </row>
    <row r="29" spans="1:19" ht="15.75" thickBot="1" x14ac:dyDescent="0.3">
      <c r="A29" s="672"/>
      <c r="B29" s="5" t="s">
        <v>218</v>
      </c>
      <c r="C29" s="518" t="s">
        <v>86</v>
      </c>
      <c r="D29" s="11"/>
      <c r="E29" s="460">
        <f>(F29+I29+L29)/3</f>
        <v>203.82333333333335</v>
      </c>
      <c r="F29" s="272">
        <v>230.47</v>
      </c>
      <c r="G29" s="273" t="s">
        <v>39</v>
      </c>
      <c r="H29" s="274" t="s">
        <v>11</v>
      </c>
      <c r="I29" s="275">
        <v>151</v>
      </c>
      <c r="J29" s="273" t="s">
        <v>216</v>
      </c>
      <c r="K29" s="267" t="s">
        <v>215</v>
      </c>
      <c r="L29" s="305">
        <v>230</v>
      </c>
      <c r="M29" s="306" t="s">
        <v>216</v>
      </c>
      <c r="N29" s="783" t="s">
        <v>369</v>
      </c>
      <c r="O29" s="784"/>
      <c r="Q29" s="548">
        <v>203.82333333333335</v>
      </c>
      <c r="R29" s="550">
        <v>119.6</v>
      </c>
      <c r="S29" s="573">
        <v>161.71166666666667</v>
      </c>
    </row>
    <row r="30" spans="1:19" ht="15.75" thickBot="1" x14ac:dyDescent="0.3">
      <c r="A30" s="685" t="s">
        <v>297</v>
      </c>
      <c r="B30" s="586"/>
      <c r="C30" s="686"/>
      <c r="D30" s="11"/>
      <c r="E30" s="715"/>
      <c r="F30" s="716"/>
      <c r="G30" s="716"/>
      <c r="H30" s="716"/>
      <c r="I30" s="716"/>
      <c r="J30" s="716"/>
      <c r="K30" s="716"/>
      <c r="L30" s="716"/>
      <c r="M30" s="716"/>
      <c r="N30" s="716"/>
      <c r="O30" s="722"/>
      <c r="Q30" s="548"/>
      <c r="R30" s="550"/>
      <c r="S30" s="573"/>
    </row>
    <row r="31" spans="1:19" ht="15.75" thickBot="1" x14ac:dyDescent="0.3">
      <c r="A31" s="521">
        <v>32010001</v>
      </c>
      <c r="B31" s="5" t="s">
        <v>46</v>
      </c>
      <c r="C31" s="518" t="s">
        <v>47</v>
      </c>
      <c r="D31" s="11"/>
      <c r="E31" s="461">
        <f>(F31+I31)/2</f>
        <v>28.546900000000001</v>
      </c>
      <c r="F31" s="307">
        <f>(1800/50)</f>
        <v>36</v>
      </c>
      <c r="G31" s="308" t="s">
        <v>3</v>
      </c>
      <c r="H31" s="309" t="s">
        <v>7</v>
      </c>
      <c r="I31" s="310">
        <f>(2109.38/100)</f>
        <v>21.093800000000002</v>
      </c>
      <c r="J31" s="308" t="s">
        <v>39</v>
      </c>
      <c r="K31" s="311" t="s">
        <v>140</v>
      </c>
      <c r="L31" s="312"/>
      <c r="M31" s="313"/>
      <c r="N31" s="314"/>
      <c r="O31" s="434" t="s">
        <v>141</v>
      </c>
      <c r="Q31" s="548">
        <v>28.546900000000001</v>
      </c>
      <c r="R31" s="550">
        <v>4.9400000000000004</v>
      </c>
      <c r="S31" s="573">
        <v>4.9400000000000004</v>
      </c>
    </row>
    <row r="32" spans="1:19" ht="15.75" thickBot="1" x14ac:dyDescent="0.3">
      <c r="A32" s="685" t="s">
        <v>323</v>
      </c>
      <c r="B32" s="586"/>
      <c r="C32" s="686"/>
      <c r="D32" s="11"/>
      <c r="E32" s="715"/>
      <c r="F32" s="716"/>
      <c r="G32" s="716"/>
      <c r="H32" s="716"/>
      <c r="I32" s="716"/>
      <c r="J32" s="716"/>
      <c r="K32" s="716"/>
      <c r="L32" s="716"/>
      <c r="M32" s="716"/>
      <c r="N32" s="716"/>
      <c r="O32" s="722"/>
      <c r="Q32" s="548"/>
      <c r="R32" s="550"/>
      <c r="S32" s="573"/>
    </row>
    <row r="33" spans="1:19" ht="15.75" thickBot="1" x14ac:dyDescent="0.3">
      <c r="A33" s="521">
        <v>320100049</v>
      </c>
      <c r="B33" s="5" t="s">
        <v>16</v>
      </c>
      <c r="C33" s="518" t="s">
        <v>47</v>
      </c>
      <c r="D33" s="11"/>
      <c r="E33" s="462">
        <f>(F33+I33)/2</f>
        <v>692.25</v>
      </c>
      <c r="F33" s="315">
        <f>(9375/10)</f>
        <v>937.5</v>
      </c>
      <c r="G33" s="266" t="s">
        <v>143</v>
      </c>
      <c r="H33" s="316" t="s">
        <v>15</v>
      </c>
      <c r="I33" s="268">
        <v>447</v>
      </c>
      <c r="J33" s="317"/>
      <c r="K33" s="267" t="s">
        <v>142</v>
      </c>
      <c r="L33" s="318"/>
      <c r="M33" s="270"/>
      <c r="N33" s="271"/>
      <c r="O33" s="434" t="s">
        <v>353</v>
      </c>
      <c r="Q33" s="548">
        <v>692.25</v>
      </c>
      <c r="R33" s="550">
        <v>120</v>
      </c>
      <c r="S33" s="573">
        <f>(R33)</f>
        <v>120</v>
      </c>
    </row>
    <row r="34" spans="1:19" ht="15.75" thickBot="1" x14ac:dyDescent="0.3">
      <c r="A34" s="521">
        <v>320100053</v>
      </c>
      <c r="B34" s="9" t="s">
        <v>48</v>
      </c>
      <c r="C34" s="518" t="s">
        <v>49</v>
      </c>
      <c r="D34" s="11"/>
      <c r="E34" s="456">
        <f>(F34)</f>
        <v>13.387499999999999</v>
      </c>
      <c r="F34" s="292">
        <f>(6693.75/500)</f>
        <v>13.387499999999999</v>
      </c>
      <c r="G34" s="293" t="s">
        <v>409</v>
      </c>
      <c r="H34" s="294" t="s">
        <v>408</v>
      </c>
      <c r="I34" s="71"/>
      <c r="J34" s="319"/>
      <c r="K34" s="294"/>
      <c r="L34" s="62"/>
      <c r="M34" s="62"/>
      <c r="N34" s="297"/>
      <c r="O34" s="434" t="s">
        <v>371</v>
      </c>
      <c r="Q34" s="548">
        <v>13.387499999999999</v>
      </c>
      <c r="R34" s="550">
        <v>15.06</v>
      </c>
      <c r="S34" s="573">
        <v>14.223749999999999</v>
      </c>
    </row>
    <row r="35" spans="1:19" ht="15.75" thickBot="1" x14ac:dyDescent="0.3">
      <c r="A35" s="521">
        <v>320100073</v>
      </c>
      <c r="B35" s="5" t="s">
        <v>17</v>
      </c>
      <c r="C35" s="518" t="s">
        <v>47</v>
      </c>
      <c r="D35" s="11"/>
      <c r="E35" s="463">
        <f>(F35+I35+L35)/3</f>
        <v>9.1822933333333339</v>
      </c>
      <c r="F35" s="272">
        <f>(8046.88/1000)</f>
        <v>8.0468799999999998</v>
      </c>
      <c r="G35" s="273" t="s">
        <v>143</v>
      </c>
      <c r="H35" s="320" t="s">
        <v>18</v>
      </c>
      <c r="I35" s="275">
        <f>(750/100)</f>
        <v>7.5</v>
      </c>
      <c r="J35" s="273" t="s">
        <v>406</v>
      </c>
      <c r="K35" s="274" t="s">
        <v>407</v>
      </c>
      <c r="L35" s="321">
        <f>(1200/100)</f>
        <v>12</v>
      </c>
      <c r="M35" s="276"/>
      <c r="N35" s="277" t="s">
        <v>372</v>
      </c>
      <c r="O35" s="434" t="s">
        <v>451</v>
      </c>
      <c r="Q35" s="548">
        <v>9.1822933333333339</v>
      </c>
      <c r="R35" s="550">
        <v>4.3899999999999997</v>
      </c>
      <c r="S35" s="573">
        <v>6.7861466666666672</v>
      </c>
    </row>
    <row r="36" spans="1:19" ht="15.75" thickBot="1" x14ac:dyDescent="0.3">
      <c r="A36" s="685"/>
      <c r="B36" s="586"/>
      <c r="C36" s="686"/>
      <c r="D36" s="11"/>
      <c r="E36" s="715"/>
      <c r="F36" s="716"/>
      <c r="G36" s="716"/>
      <c r="H36" s="716"/>
      <c r="I36" s="716"/>
      <c r="J36" s="716"/>
      <c r="K36" s="716"/>
      <c r="L36" s="716"/>
      <c r="M36" s="716"/>
      <c r="N36" s="716"/>
      <c r="O36" s="722"/>
      <c r="Q36" s="548"/>
      <c r="R36" s="550"/>
      <c r="S36" s="573"/>
    </row>
    <row r="37" spans="1:19" ht="15.75" thickBot="1" x14ac:dyDescent="0.3">
      <c r="A37" s="672">
        <v>32130001</v>
      </c>
      <c r="B37" s="5" t="s">
        <v>112</v>
      </c>
      <c r="C37" s="518" t="s">
        <v>47</v>
      </c>
      <c r="E37" s="461">
        <f>(F37+I37+L37)/3</f>
        <v>403.33333333333331</v>
      </c>
      <c r="F37" s="265">
        <f>(22500/30)</f>
        <v>750</v>
      </c>
      <c r="G37" s="266" t="s">
        <v>246</v>
      </c>
      <c r="H37" s="267" t="s">
        <v>245</v>
      </c>
      <c r="I37" s="268">
        <v>110</v>
      </c>
      <c r="J37" s="317"/>
      <c r="K37" s="289" t="s">
        <v>247</v>
      </c>
      <c r="L37" s="290">
        <f>(10500/30)</f>
        <v>350</v>
      </c>
      <c r="M37" s="291" t="s">
        <v>373</v>
      </c>
      <c r="N37" s="757" t="s">
        <v>374</v>
      </c>
      <c r="O37" s="758"/>
      <c r="Q37" s="548">
        <v>403.33333333333331</v>
      </c>
      <c r="R37" s="550">
        <v>0</v>
      </c>
      <c r="S37" s="573">
        <v>403.33333333333331</v>
      </c>
    </row>
    <row r="38" spans="1:19" ht="15.75" thickBot="1" x14ac:dyDescent="0.3">
      <c r="A38" s="672"/>
      <c r="B38" s="24" t="s">
        <v>113</v>
      </c>
      <c r="C38" s="519" t="s">
        <v>47</v>
      </c>
      <c r="D38" s="11"/>
      <c r="E38" s="464">
        <f>(F38)</f>
        <v>9.5749999999999993</v>
      </c>
      <c r="F38" s="322">
        <f>(1915/200)</f>
        <v>9.5749999999999993</v>
      </c>
      <c r="G38" s="319"/>
      <c r="H38" s="323" t="s">
        <v>312</v>
      </c>
      <c r="I38" s="323"/>
      <c r="J38" s="323"/>
      <c r="K38" s="323"/>
      <c r="L38" s="63"/>
      <c r="M38" s="63"/>
      <c r="N38" s="324"/>
      <c r="O38" s="434" t="s">
        <v>313</v>
      </c>
      <c r="Q38" s="548">
        <v>9.5749999999999993</v>
      </c>
      <c r="R38" s="550">
        <v>0</v>
      </c>
      <c r="S38" s="573">
        <v>9.5749999999999993</v>
      </c>
    </row>
    <row r="39" spans="1:19" ht="15.75" thickBot="1" x14ac:dyDescent="0.3">
      <c r="A39" s="521">
        <v>322300022</v>
      </c>
      <c r="B39" s="5" t="s">
        <v>36</v>
      </c>
      <c r="C39" s="518" t="s">
        <v>47</v>
      </c>
      <c r="D39" s="11"/>
      <c r="E39" s="455">
        <f>(F39+I39)/2</f>
        <v>273.59399999999999</v>
      </c>
      <c r="F39" s="272">
        <f>(3671.88/10)</f>
        <v>367.18799999999999</v>
      </c>
      <c r="G39" s="273" t="s">
        <v>382</v>
      </c>
      <c r="H39" s="274" t="s">
        <v>410</v>
      </c>
      <c r="I39" s="275">
        <f>(1800/10)</f>
        <v>180</v>
      </c>
      <c r="J39" s="273" t="s">
        <v>412</v>
      </c>
      <c r="K39" s="674" t="s">
        <v>411</v>
      </c>
      <c r="L39" s="675"/>
      <c r="M39" s="675"/>
      <c r="N39" s="675"/>
      <c r="O39" s="676"/>
      <c r="Q39" s="548">
        <v>273.59399999999999</v>
      </c>
      <c r="R39" s="550">
        <v>45.6</v>
      </c>
      <c r="S39" s="573">
        <v>45.6</v>
      </c>
    </row>
    <row r="40" spans="1:19" ht="15.75" thickBot="1" x14ac:dyDescent="0.3">
      <c r="A40" s="522">
        <v>321500181</v>
      </c>
      <c r="B40" s="612" t="s">
        <v>325</v>
      </c>
      <c r="C40" s="759"/>
      <c r="D40" s="11"/>
      <c r="E40" s="719"/>
      <c r="F40" s="720"/>
      <c r="G40" s="720"/>
      <c r="H40" s="720"/>
      <c r="I40" s="720"/>
      <c r="J40" s="720"/>
      <c r="K40" s="720"/>
      <c r="L40" s="720"/>
      <c r="M40" s="720"/>
      <c r="N40" s="720"/>
      <c r="O40" s="721"/>
      <c r="Q40" s="548">
        <v>0</v>
      </c>
      <c r="R40" s="550">
        <v>0</v>
      </c>
      <c r="S40" s="573">
        <v>0</v>
      </c>
    </row>
    <row r="41" spans="1:19" ht="15.75" thickBot="1" x14ac:dyDescent="0.3">
      <c r="A41" s="685" t="s">
        <v>298</v>
      </c>
      <c r="B41" s="586"/>
      <c r="C41" s="686"/>
      <c r="D41" s="11"/>
      <c r="E41" s="715"/>
      <c r="F41" s="716"/>
      <c r="G41" s="716"/>
      <c r="H41" s="716"/>
      <c r="I41" s="716"/>
      <c r="J41" s="716"/>
      <c r="K41" s="716"/>
      <c r="L41" s="716"/>
      <c r="M41" s="716"/>
      <c r="N41" s="716"/>
      <c r="O41" s="722"/>
      <c r="Q41" s="548"/>
      <c r="R41" s="550"/>
      <c r="S41" s="573"/>
    </row>
    <row r="42" spans="1:19" ht="15.75" thickBot="1" x14ac:dyDescent="0.3">
      <c r="A42" s="521">
        <v>321220013</v>
      </c>
      <c r="B42" s="5" t="s">
        <v>111</v>
      </c>
      <c r="C42" s="518" t="s">
        <v>64</v>
      </c>
      <c r="D42" s="11"/>
      <c r="E42" s="460">
        <f>(F42+I42)/2</f>
        <v>24.197499999999998</v>
      </c>
      <c r="F42" s="307">
        <f>(2479/200)</f>
        <v>12.395</v>
      </c>
      <c r="G42" s="325"/>
      <c r="H42" s="326" t="s">
        <v>244</v>
      </c>
      <c r="I42" s="327">
        <f>(720/20)</f>
        <v>36</v>
      </c>
      <c r="J42" s="328"/>
      <c r="K42" s="328" t="s">
        <v>375</v>
      </c>
      <c r="L42" s="329"/>
      <c r="M42" s="329"/>
      <c r="N42" s="326"/>
      <c r="O42" s="465" t="s">
        <v>376</v>
      </c>
      <c r="Q42" s="548">
        <v>24.197499999999998</v>
      </c>
      <c r="R42" s="550">
        <v>0</v>
      </c>
      <c r="S42" s="573">
        <v>24.197499999999998</v>
      </c>
    </row>
    <row r="43" spans="1:19" ht="15.75" thickBot="1" x14ac:dyDescent="0.3">
      <c r="A43" s="755"/>
      <c r="B43" s="634"/>
      <c r="C43" s="756"/>
      <c r="D43" s="11"/>
      <c r="E43" s="715"/>
      <c r="F43" s="716"/>
      <c r="G43" s="716"/>
      <c r="H43" s="716"/>
      <c r="I43" s="716"/>
      <c r="J43" s="716"/>
      <c r="K43" s="716"/>
      <c r="L43" s="716"/>
      <c r="M43" s="716"/>
      <c r="N43" s="716"/>
      <c r="O43" s="722"/>
      <c r="Q43" s="548"/>
      <c r="R43" s="550"/>
      <c r="S43" s="573"/>
    </row>
    <row r="44" spans="1:19" ht="15.75" thickBot="1" x14ac:dyDescent="0.3">
      <c r="A44" s="521">
        <v>322300061</v>
      </c>
      <c r="B44" s="5" t="s">
        <v>124</v>
      </c>
      <c r="C44" s="518" t="s">
        <v>47</v>
      </c>
      <c r="D44" s="11"/>
      <c r="E44" s="460">
        <f>(F44+I44)/2</f>
        <v>417.19</v>
      </c>
      <c r="F44" s="307">
        <v>334.38</v>
      </c>
      <c r="G44" s="330"/>
      <c r="H44" s="328" t="s">
        <v>269</v>
      </c>
      <c r="I44" s="327">
        <v>500</v>
      </c>
      <c r="J44" s="328"/>
      <c r="K44" s="328" t="s">
        <v>377</v>
      </c>
      <c r="L44" s="329"/>
      <c r="M44" s="329"/>
      <c r="N44" s="326"/>
      <c r="O44" s="466" t="s">
        <v>378</v>
      </c>
      <c r="Q44" s="548">
        <v>417.19</v>
      </c>
      <c r="R44" s="550">
        <v>305</v>
      </c>
      <c r="S44" s="573">
        <v>361.09500000000003</v>
      </c>
    </row>
    <row r="45" spans="1:19" ht="15.75" thickBot="1" x14ac:dyDescent="0.3">
      <c r="A45" s="737"/>
      <c r="B45" s="597"/>
      <c r="C45" s="738"/>
      <c r="D45" s="11"/>
      <c r="E45" s="715"/>
      <c r="F45" s="716"/>
      <c r="G45" s="716"/>
      <c r="H45" s="716"/>
      <c r="I45" s="716"/>
      <c r="J45" s="716"/>
      <c r="K45" s="716"/>
      <c r="L45" s="716"/>
      <c r="M45" s="716"/>
      <c r="N45" s="716"/>
      <c r="O45" s="722"/>
      <c r="Q45" s="548"/>
      <c r="R45" s="550"/>
      <c r="S45" s="573"/>
    </row>
    <row r="46" spans="1:19" ht="15.75" thickBot="1" x14ac:dyDescent="0.3">
      <c r="A46" s="522">
        <v>320300033</v>
      </c>
      <c r="B46" s="24" t="s">
        <v>66</v>
      </c>
      <c r="C46" s="519" t="s">
        <v>64</v>
      </c>
      <c r="D46" s="11"/>
      <c r="E46" s="467">
        <f>(F46)</f>
        <v>885</v>
      </c>
      <c r="F46" s="331">
        <v>885</v>
      </c>
      <c r="G46" s="330"/>
      <c r="H46" s="332" t="s">
        <v>314</v>
      </c>
      <c r="I46" s="332"/>
      <c r="J46" s="332"/>
      <c r="K46" s="332"/>
      <c r="L46" s="333"/>
      <c r="M46" s="333"/>
      <c r="N46" s="332"/>
      <c r="O46" s="468"/>
      <c r="Q46" s="548">
        <v>885</v>
      </c>
      <c r="R46" s="550">
        <v>348.9</v>
      </c>
      <c r="S46" s="573">
        <v>348.9</v>
      </c>
    </row>
    <row r="47" spans="1:19" ht="15.75" thickBot="1" x14ac:dyDescent="0.3">
      <c r="A47" s="737"/>
      <c r="B47" s="597"/>
      <c r="C47" s="738"/>
      <c r="D47" s="11"/>
      <c r="E47" s="715"/>
      <c r="F47" s="716"/>
      <c r="G47" s="716"/>
      <c r="H47" s="716"/>
      <c r="I47" s="716"/>
      <c r="J47" s="716"/>
      <c r="K47" s="716"/>
      <c r="L47" s="716"/>
      <c r="M47" s="716"/>
      <c r="N47" s="716"/>
      <c r="O47" s="722"/>
      <c r="Q47" s="548"/>
      <c r="R47" s="550"/>
      <c r="S47" s="573"/>
    </row>
    <row r="48" spans="1:19" ht="15.75" thickBot="1" x14ac:dyDescent="0.3">
      <c r="A48" s="513">
        <v>3207000511</v>
      </c>
      <c r="B48" s="236" t="s">
        <v>289</v>
      </c>
      <c r="C48" s="523" t="s">
        <v>47</v>
      </c>
      <c r="D48" s="11"/>
      <c r="E48" s="719"/>
      <c r="F48" s="720"/>
      <c r="G48" s="720"/>
      <c r="H48" s="720"/>
      <c r="I48" s="720"/>
      <c r="J48" s="720"/>
      <c r="K48" s="720"/>
      <c r="L48" s="720"/>
      <c r="M48" s="720"/>
      <c r="N48" s="720"/>
      <c r="O48" s="721"/>
      <c r="Q48" s="548">
        <v>0</v>
      </c>
      <c r="R48" s="550">
        <v>149.16999999999999</v>
      </c>
      <c r="S48" s="573">
        <f>(R48)</f>
        <v>149.16999999999999</v>
      </c>
    </row>
    <row r="49" spans="1:19" ht="15.75" thickBot="1" x14ac:dyDescent="0.3">
      <c r="A49" s="737"/>
      <c r="B49" s="597"/>
      <c r="C49" s="738"/>
      <c r="D49" s="11"/>
      <c r="E49" s="715"/>
      <c r="F49" s="716"/>
      <c r="G49" s="716"/>
      <c r="H49" s="716"/>
      <c r="I49" s="716"/>
      <c r="J49" s="716"/>
      <c r="K49" s="716"/>
      <c r="L49" s="716"/>
      <c r="M49" s="716"/>
      <c r="N49" s="716"/>
      <c r="O49" s="722"/>
      <c r="Q49" s="548"/>
      <c r="R49" s="550"/>
      <c r="S49" s="573"/>
    </row>
    <row r="50" spans="1:19" ht="15.75" thickBot="1" x14ac:dyDescent="0.3">
      <c r="A50" s="521">
        <v>321600012</v>
      </c>
      <c r="B50" s="5" t="s">
        <v>33</v>
      </c>
      <c r="C50" s="518" t="s">
        <v>47</v>
      </c>
      <c r="D50" s="11"/>
      <c r="E50" s="461">
        <f>(F50+I50)/2</f>
        <v>27.828150000000001</v>
      </c>
      <c r="F50" s="307">
        <f>(2265.63/100)</f>
        <v>22.656300000000002</v>
      </c>
      <c r="G50" s="334" t="s">
        <v>250</v>
      </c>
      <c r="H50" s="309" t="s">
        <v>32</v>
      </c>
      <c r="I50" s="310">
        <f>(3300/100)</f>
        <v>33</v>
      </c>
      <c r="J50" s="330" t="s">
        <v>40</v>
      </c>
      <c r="K50" s="311" t="s">
        <v>283</v>
      </c>
      <c r="L50" s="313"/>
      <c r="M50" s="313"/>
      <c r="N50" s="314"/>
      <c r="O50" s="434" t="s">
        <v>146</v>
      </c>
      <c r="Q50" s="548">
        <v>27.828150000000001</v>
      </c>
      <c r="R50" s="550">
        <v>25.93</v>
      </c>
      <c r="S50" s="573">
        <v>26.879075</v>
      </c>
    </row>
    <row r="51" spans="1:19" ht="15.75" thickBot="1" x14ac:dyDescent="0.3">
      <c r="A51" s="737"/>
      <c r="B51" s="597"/>
      <c r="C51" s="738"/>
      <c r="D51" s="11"/>
      <c r="E51" s="715"/>
      <c r="F51" s="716"/>
      <c r="G51" s="716"/>
      <c r="H51" s="716"/>
      <c r="I51" s="716"/>
      <c r="J51" s="716"/>
      <c r="K51" s="716"/>
      <c r="L51" s="716"/>
      <c r="M51" s="716"/>
      <c r="N51" s="716"/>
      <c r="O51" s="722"/>
      <c r="Q51" s="548"/>
      <c r="R51" s="550"/>
      <c r="S51" s="573"/>
    </row>
    <row r="52" spans="1:19" ht="15.75" thickBot="1" x14ac:dyDescent="0.3">
      <c r="A52" s="521">
        <v>320900071</v>
      </c>
      <c r="B52" s="5" t="s">
        <v>37</v>
      </c>
      <c r="C52" s="518" t="s">
        <v>64</v>
      </c>
      <c r="D52" s="11"/>
      <c r="E52" s="460">
        <f>(F52+I52)/2</f>
        <v>510</v>
      </c>
      <c r="F52" s="307">
        <v>490</v>
      </c>
      <c r="G52" s="330" t="s">
        <v>225</v>
      </c>
      <c r="H52" s="309" t="s">
        <v>38</v>
      </c>
      <c r="I52" s="310">
        <v>530</v>
      </c>
      <c r="J52" s="330"/>
      <c r="K52" s="309" t="s">
        <v>226</v>
      </c>
      <c r="L52" s="335"/>
      <c r="M52" s="335"/>
      <c r="N52" s="311"/>
      <c r="O52" s="469"/>
      <c r="Q52" s="548">
        <v>510</v>
      </c>
      <c r="R52" s="550">
        <v>379.05</v>
      </c>
      <c r="S52" s="573">
        <v>444.52499999999998</v>
      </c>
    </row>
    <row r="53" spans="1:19" ht="15.75" thickBot="1" x14ac:dyDescent="0.3">
      <c r="A53" s="685" t="s">
        <v>299</v>
      </c>
      <c r="B53" s="586"/>
      <c r="C53" s="686"/>
      <c r="D53" s="11"/>
      <c r="E53" s="715"/>
      <c r="F53" s="716"/>
      <c r="G53" s="716"/>
      <c r="H53" s="716"/>
      <c r="I53" s="716"/>
      <c r="J53" s="716"/>
      <c r="K53" s="716"/>
      <c r="L53" s="716"/>
      <c r="M53" s="716"/>
      <c r="N53" s="716"/>
      <c r="O53" s="722"/>
      <c r="Q53" s="548"/>
      <c r="R53" s="550"/>
      <c r="S53" s="573"/>
    </row>
    <row r="54" spans="1:19" ht="15.75" thickBot="1" x14ac:dyDescent="0.3">
      <c r="A54" s="672">
        <v>32150002</v>
      </c>
      <c r="B54" s="5" t="s">
        <v>114</v>
      </c>
      <c r="C54" s="518" t="s">
        <v>60</v>
      </c>
      <c r="D54" s="11"/>
      <c r="E54" s="470">
        <f>(F54)</f>
        <v>450</v>
      </c>
      <c r="F54" s="336">
        <v>450</v>
      </c>
      <c r="G54" s="337" t="s">
        <v>349</v>
      </c>
      <c r="H54" s="338" t="s">
        <v>350</v>
      </c>
      <c r="I54" s="339"/>
      <c r="J54" s="340"/>
      <c r="K54" s="341"/>
      <c r="L54" s="342"/>
      <c r="M54" s="342"/>
      <c r="N54" s="343"/>
      <c r="O54" s="471"/>
      <c r="Q54" s="548">
        <v>450</v>
      </c>
      <c r="R54" s="550">
        <v>0</v>
      </c>
      <c r="S54" s="573">
        <v>450</v>
      </c>
    </row>
    <row r="55" spans="1:19" ht="15.75" thickBot="1" x14ac:dyDescent="0.3">
      <c r="A55" s="672"/>
      <c r="B55" s="5" t="s">
        <v>115</v>
      </c>
      <c r="C55" s="518" t="s">
        <v>70</v>
      </c>
      <c r="D55" s="11"/>
      <c r="E55" s="472">
        <f>(F55+I55)/2</f>
        <v>440</v>
      </c>
      <c r="F55" s="344">
        <v>390</v>
      </c>
      <c r="G55" s="345" t="s">
        <v>349</v>
      </c>
      <c r="H55" s="346" t="s">
        <v>348</v>
      </c>
      <c r="I55" s="347">
        <v>490</v>
      </c>
      <c r="J55" s="348" t="s">
        <v>379</v>
      </c>
      <c r="K55" s="349" t="s">
        <v>380</v>
      </c>
      <c r="L55" s="350"/>
      <c r="M55" s="350"/>
      <c r="N55" s="349"/>
      <c r="O55" s="473"/>
      <c r="Q55" s="548">
        <v>440</v>
      </c>
      <c r="R55" s="550">
        <v>0</v>
      </c>
      <c r="S55" s="573">
        <v>440</v>
      </c>
    </row>
    <row r="56" spans="1:19" ht="15.75" thickBot="1" x14ac:dyDescent="0.3">
      <c r="A56" s="737"/>
      <c r="B56" s="597"/>
      <c r="C56" s="738"/>
      <c r="D56" s="11"/>
      <c r="E56" s="715"/>
      <c r="F56" s="716"/>
      <c r="G56" s="716"/>
      <c r="H56" s="716"/>
      <c r="I56" s="716"/>
      <c r="J56" s="716"/>
      <c r="K56" s="716"/>
      <c r="L56" s="716"/>
      <c r="M56" s="716"/>
      <c r="N56" s="716"/>
      <c r="O56" s="722"/>
      <c r="Q56" s="548"/>
      <c r="R56" s="550"/>
      <c r="S56" s="573"/>
    </row>
    <row r="57" spans="1:19" ht="15.75" thickBot="1" x14ac:dyDescent="0.3">
      <c r="A57" s="521">
        <v>3212002017</v>
      </c>
      <c r="B57" s="9" t="s">
        <v>110</v>
      </c>
      <c r="C57" s="518" t="s">
        <v>64</v>
      </c>
      <c r="D57" s="11"/>
      <c r="E57" s="460">
        <f>(F57)</f>
        <v>3750</v>
      </c>
      <c r="F57" s="307">
        <v>3750</v>
      </c>
      <c r="G57" s="308" t="s">
        <v>382</v>
      </c>
      <c r="H57" s="677" t="s">
        <v>381</v>
      </c>
      <c r="I57" s="678"/>
      <c r="J57" s="678"/>
      <c r="K57" s="678"/>
      <c r="L57" s="678"/>
      <c r="M57" s="678"/>
      <c r="N57" s="678"/>
      <c r="O57" s="679"/>
      <c r="Q57" s="548">
        <v>3750</v>
      </c>
      <c r="R57" s="550">
        <v>1627</v>
      </c>
      <c r="S57" s="573">
        <v>2688.5</v>
      </c>
    </row>
    <row r="58" spans="1:19" ht="15.75" thickBot="1" x14ac:dyDescent="0.3">
      <c r="A58" s="685" t="s">
        <v>300</v>
      </c>
      <c r="B58" s="586"/>
      <c r="C58" s="686"/>
      <c r="D58" s="12"/>
      <c r="E58" s="715"/>
      <c r="F58" s="716"/>
      <c r="G58" s="716"/>
      <c r="H58" s="716"/>
      <c r="I58" s="716"/>
      <c r="J58" s="716"/>
      <c r="K58" s="716"/>
      <c r="L58" s="716"/>
      <c r="M58" s="716"/>
      <c r="N58" s="716"/>
      <c r="O58" s="722"/>
      <c r="Q58" s="548"/>
      <c r="R58" s="550"/>
      <c r="S58" s="573"/>
    </row>
    <row r="59" spans="1:19" ht="15.75" thickBot="1" x14ac:dyDescent="0.3">
      <c r="A59" s="513">
        <v>32220001</v>
      </c>
      <c r="B59" s="157" t="s">
        <v>310</v>
      </c>
      <c r="C59" s="514" t="s">
        <v>47</v>
      </c>
      <c r="D59" s="11"/>
      <c r="E59" s="461">
        <f>(F59+I59)/2</f>
        <v>1729.405</v>
      </c>
      <c r="F59" s="351">
        <v>2007.81</v>
      </c>
      <c r="G59" s="352" t="s">
        <v>413</v>
      </c>
      <c r="H59" s="353" t="s">
        <v>260</v>
      </c>
      <c r="I59" s="354">
        <v>1451</v>
      </c>
      <c r="J59" s="352" t="s">
        <v>262</v>
      </c>
      <c r="K59" s="355" t="s">
        <v>261</v>
      </c>
      <c r="L59" s="356"/>
      <c r="M59" s="356"/>
      <c r="N59" s="355"/>
      <c r="O59" s="474"/>
      <c r="Q59" s="548">
        <v>1729.405</v>
      </c>
      <c r="R59" s="550">
        <v>0</v>
      </c>
      <c r="S59" s="573">
        <v>1729.405</v>
      </c>
    </row>
    <row r="60" spans="1:19" ht="15.75" thickBot="1" x14ac:dyDescent="0.3">
      <c r="A60" s="737"/>
      <c r="B60" s="597"/>
      <c r="C60" s="738"/>
      <c r="D60" s="11"/>
      <c r="E60" s="715"/>
      <c r="F60" s="716"/>
      <c r="G60" s="716"/>
      <c r="H60" s="716"/>
      <c r="I60" s="716"/>
      <c r="J60" s="716"/>
      <c r="K60" s="716"/>
      <c r="L60" s="716"/>
      <c r="M60" s="716"/>
      <c r="N60" s="716"/>
      <c r="O60" s="722"/>
      <c r="Q60" s="548"/>
      <c r="R60" s="550"/>
      <c r="S60" s="573"/>
    </row>
    <row r="61" spans="1:19" x14ac:dyDescent="0.25">
      <c r="A61" s="521">
        <v>321500041</v>
      </c>
      <c r="B61" s="5" t="s">
        <v>118</v>
      </c>
      <c r="C61" s="518" t="s">
        <v>64</v>
      </c>
      <c r="D61" s="11"/>
      <c r="E61" s="460">
        <f>(F61)</f>
        <v>949.2188000000001</v>
      </c>
      <c r="F61" s="307">
        <f>(94921.88/100)</f>
        <v>949.2188000000001</v>
      </c>
      <c r="G61" s="308" t="s">
        <v>3</v>
      </c>
      <c r="H61" s="328" t="s">
        <v>341</v>
      </c>
      <c r="I61" s="328"/>
      <c r="J61" s="328"/>
      <c r="K61" s="328"/>
      <c r="L61" s="357"/>
      <c r="M61" s="357"/>
      <c r="N61" s="358"/>
      <c r="O61" s="469"/>
      <c r="Q61" s="548">
        <v>949.2188000000001</v>
      </c>
      <c r="R61" s="550">
        <v>0</v>
      </c>
      <c r="S61" s="573">
        <v>949.2188000000001</v>
      </c>
    </row>
    <row r="62" spans="1:19" x14ac:dyDescent="0.25">
      <c r="A62" s="737"/>
      <c r="B62" s="597"/>
      <c r="C62" s="738"/>
      <c r="D62" s="11"/>
      <c r="E62" s="748"/>
      <c r="F62" s="749"/>
      <c r="G62" s="749"/>
      <c r="H62" s="749"/>
      <c r="I62" s="749"/>
      <c r="J62" s="749"/>
      <c r="K62" s="749"/>
      <c r="L62" s="749"/>
      <c r="M62" s="749"/>
      <c r="N62" s="749"/>
      <c r="O62" s="751"/>
      <c r="Q62" s="548"/>
      <c r="R62" s="550"/>
      <c r="S62" s="573"/>
    </row>
    <row r="63" spans="1:19" x14ac:dyDescent="0.25">
      <c r="A63" s="524"/>
      <c r="B63" s="217" t="s">
        <v>447</v>
      </c>
      <c r="C63" s="525" t="s">
        <v>47</v>
      </c>
      <c r="D63" s="11"/>
      <c r="E63" s="475"/>
      <c r="F63" s="264"/>
      <c r="G63" s="254"/>
      <c r="H63" s="264"/>
      <c r="I63" s="264"/>
      <c r="J63" s="254"/>
      <c r="K63" s="264"/>
      <c r="L63" s="264"/>
      <c r="M63" s="264"/>
      <c r="N63" s="264"/>
      <c r="O63" s="476"/>
      <c r="Q63" s="548">
        <v>0</v>
      </c>
      <c r="R63" s="550">
        <v>165</v>
      </c>
      <c r="S63" s="573">
        <v>165</v>
      </c>
    </row>
    <row r="64" spans="1:19" x14ac:dyDescent="0.25">
      <c r="A64" s="524"/>
      <c r="B64" s="217" t="s">
        <v>448</v>
      </c>
      <c r="C64" s="525" t="s">
        <v>47</v>
      </c>
      <c r="D64" s="11"/>
      <c r="E64" s="475"/>
      <c r="F64" s="264"/>
      <c r="G64" s="254"/>
      <c r="H64" s="264"/>
      <c r="I64" s="264"/>
      <c r="J64" s="254"/>
      <c r="K64" s="264"/>
      <c r="L64" s="264"/>
      <c r="M64" s="264"/>
      <c r="N64" s="264"/>
      <c r="O64" s="476"/>
      <c r="Q64" s="548">
        <v>0</v>
      </c>
      <c r="R64" s="550">
        <v>295</v>
      </c>
      <c r="S64" s="573">
        <v>295</v>
      </c>
    </row>
    <row r="65" spans="1:19" ht="15.75" thickBot="1" x14ac:dyDescent="0.3">
      <c r="A65" s="521">
        <v>3201000612</v>
      </c>
      <c r="B65" s="5" t="s">
        <v>50</v>
      </c>
      <c r="C65" s="518" t="s">
        <v>47</v>
      </c>
      <c r="D65" s="11"/>
      <c r="E65" s="460">
        <f>(F65)</f>
        <v>192</v>
      </c>
      <c r="F65" s="359">
        <v>192</v>
      </c>
      <c r="G65" s="330"/>
      <c r="H65" s="326" t="s">
        <v>336</v>
      </c>
      <c r="I65" s="360"/>
      <c r="J65" s="361"/>
      <c r="K65" s="362"/>
      <c r="L65" s="363"/>
      <c r="M65" s="363"/>
      <c r="N65" s="364"/>
      <c r="O65" s="477"/>
      <c r="Q65" s="548">
        <v>192</v>
      </c>
      <c r="R65" s="550">
        <v>88.55</v>
      </c>
      <c r="S65" s="573">
        <v>140.27500000000001</v>
      </c>
    </row>
    <row r="66" spans="1:19" ht="15.75" thickBot="1" x14ac:dyDescent="0.3">
      <c r="A66" s="737"/>
      <c r="B66" s="597"/>
      <c r="C66" s="738"/>
      <c r="D66" s="11"/>
      <c r="E66" s="752"/>
      <c r="F66" s="753"/>
      <c r="G66" s="753"/>
      <c r="H66" s="753"/>
      <c r="I66" s="753"/>
      <c r="J66" s="753"/>
      <c r="K66" s="753"/>
      <c r="L66" s="753"/>
      <c r="M66" s="753"/>
      <c r="N66" s="753"/>
      <c r="O66" s="754"/>
      <c r="Q66" s="548"/>
      <c r="R66" s="550"/>
      <c r="S66" s="573"/>
    </row>
    <row r="67" spans="1:19" ht="15.75" thickBot="1" x14ac:dyDescent="0.3">
      <c r="A67" s="521">
        <v>321500036</v>
      </c>
      <c r="B67" s="5" t="s">
        <v>116</v>
      </c>
      <c r="C67" s="518" t="s">
        <v>117</v>
      </c>
      <c r="D67" s="11"/>
      <c r="E67" s="460">
        <f>(F67)</f>
        <v>1562.5</v>
      </c>
      <c r="F67" s="307">
        <v>1562.5</v>
      </c>
      <c r="G67" s="330" t="s">
        <v>249</v>
      </c>
      <c r="H67" s="326" t="s">
        <v>248</v>
      </c>
      <c r="I67" s="361"/>
      <c r="J67" s="361"/>
      <c r="K67" s="365"/>
      <c r="L67" s="313"/>
      <c r="M67" s="313"/>
      <c r="N67" s="314"/>
      <c r="O67" s="469"/>
      <c r="Q67" s="548">
        <v>1562.5</v>
      </c>
      <c r="R67" s="550">
        <v>0</v>
      </c>
      <c r="S67" s="573">
        <v>1562.5</v>
      </c>
    </row>
    <row r="68" spans="1:19" ht="15.75" thickBot="1" x14ac:dyDescent="0.3">
      <c r="A68" s="685" t="s">
        <v>301</v>
      </c>
      <c r="B68" s="586"/>
      <c r="C68" s="686"/>
      <c r="D68" s="11"/>
      <c r="E68" s="715"/>
      <c r="F68" s="716"/>
      <c r="G68" s="716"/>
      <c r="H68" s="716"/>
      <c r="I68" s="716"/>
      <c r="J68" s="716"/>
      <c r="K68" s="716"/>
      <c r="L68" s="716"/>
      <c r="M68" s="716"/>
      <c r="N68" s="716"/>
      <c r="O68" s="717"/>
      <c r="Q68" s="548"/>
      <c r="R68" s="550"/>
      <c r="S68" s="573"/>
    </row>
    <row r="69" spans="1:19" ht="15.75" thickBot="1" x14ac:dyDescent="0.3">
      <c r="A69" s="521">
        <v>32050001</v>
      </c>
      <c r="B69" s="5" t="s">
        <v>311</v>
      </c>
      <c r="C69" s="518" t="s">
        <v>47</v>
      </c>
      <c r="D69" s="11"/>
      <c r="E69" s="461">
        <v>20</v>
      </c>
      <c r="F69" s="307">
        <f>(1000/50)</f>
        <v>20</v>
      </c>
      <c r="G69" s="330"/>
      <c r="H69" s="326" t="s">
        <v>337</v>
      </c>
      <c r="I69" s="361"/>
      <c r="J69" s="361"/>
      <c r="K69" s="362"/>
      <c r="L69" s="363"/>
      <c r="M69" s="363"/>
      <c r="N69" s="314"/>
      <c r="O69" s="434" t="s">
        <v>287</v>
      </c>
      <c r="Q69" s="548">
        <v>20</v>
      </c>
      <c r="R69" s="550">
        <v>9.48</v>
      </c>
      <c r="S69" s="573">
        <v>14.74</v>
      </c>
    </row>
    <row r="70" spans="1:19" ht="15.75" thickBot="1" x14ac:dyDescent="0.3">
      <c r="A70" s="737"/>
      <c r="B70" s="597"/>
      <c r="C70" s="738"/>
      <c r="D70" s="11"/>
      <c r="E70" s="715"/>
      <c r="F70" s="716"/>
      <c r="G70" s="716"/>
      <c r="H70" s="716"/>
      <c r="I70" s="716"/>
      <c r="J70" s="716"/>
      <c r="K70" s="716"/>
      <c r="L70" s="716"/>
      <c r="M70" s="716"/>
      <c r="N70" s="716"/>
      <c r="O70" s="718"/>
      <c r="Q70" s="548"/>
      <c r="R70" s="550"/>
      <c r="S70" s="573"/>
    </row>
    <row r="71" spans="1:19" ht="15.75" thickBot="1" x14ac:dyDescent="0.3">
      <c r="A71" s="526">
        <v>320700121</v>
      </c>
      <c r="B71" s="236" t="s">
        <v>83</v>
      </c>
      <c r="C71" s="523" t="s">
        <v>47</v>
      </c>
      <c r="D71" s="11"/>
      <c r="E71" s="745"/>
      <c r="F71" s="746"/>
      <c r="G71" s="746"/>
      <c r="H71" s="746"/>
      <c r="I71" s="746"/>
      <c r="J71" s="746"/>
      <c r="K71" s="746"/>
      <c r="L71" s="746"/>
      <c r="M71" s="746"/>
      <c r="N71" s="746"/>
      <c r="O71" s="747"/>
      <c r="Q71" s="548">
        <v>0</v>
      </c>
      <c r="R71" s="550">
        <v>89.9</v>
      </c>
      <c r="S71" s="573">
        <v>89.9</v>
      </c>
    </row>
    <row r="72" spans="1:19" ht="15.75" thickBot="1" x14ac:dyDescent="0.3">
      <c r="A72" s="685" t="s">
        <v>281</v>
      </c>
      <c r="B72" s="586"/>
      <c r="C72" s="686"/>
      <c r="D72" s="11"/>
      <c r="E72" s="748"/>
      <c r="F72" s="749"/>
      <c r="G72" s="749"/>
      <c r="H72" s="749"/>
      <c r="I72" s="749"/>
      <c r="J72" s="749"/>
      <c r="K72" s="749"/>
      <c r="L72" s="749"/>
      <c r="M72" s="749"/>
      <c r="N72" s="749"/>
      <c r="O72" s="750"/>
      <c r="Q72" s="548"/>
      <c r="R72" s="550"/>
      <c r="S72" s="573"/>
    </row>
    <row r="73" spans="1:19" ht="15.75" thickBot="1" x14ac:dyDescent="0.3">
      <c r="A73" s="672">
        <v>32160002</v>
      </c>
      <c r="B73" s="5" t="s">
        <v>120</v>
      </c>
      <c r="C73" s="518" t="s">
        <v>47</v>
      </c>
      <c r="D73" s="11"/>
      <c r="E73" s="455">
        <f>(F73+I73+L73)/3</f>
        <v>68.408333333333331</v>
      </c>
      <c r="F73" s="265">
        <f>(6406.25/100)</f>
        <v>64.0625</v>
      </c>
      <c r="G73" s="266" t="s">
        <v>252</v>
      </c>
      <c r="H73" s="267" t="s">
        <v>255</v>
      </c>
      <c r="I73" s="268">
        <f>(7656.25/100)</f>
        <v>76.5625</v>
      </c>
      <c r="J73" s="266" t="s">
        <v>253</v>
      </c>
      <c r="K73" s="267" t="s">
        <v>256</v>
      </c>
      <c r="L73" s="269">
        <f>(6460/100)</f>
        <v>64.599999999999994</v>
      </c>
      <c r="M73" s="304" t="s">
        <v>415</v>
      </c>
      <c r="N73" s="297" t="s">
        <v>452</v>
      </c>
      <c r="O73" s="434" t="s">
        <v>383</v>
      </c>
      <c r="Q73" s="548">
        <v>68.408333333333331</v>
      </c>
      <c r="R73" s="550">
        <v>0</v>
      </c>
      <c r="S73" s="573">
        <v>68.408333333333331</v>
      </c>
    </row>
    <row r="74" spans="1:19" ht="15.75" thickBot="1" x14ac:dyDescent="0.3">
      <c r="A74" s="672"/>
      <c r="B74" s="5" t="s">
        <v>121</v>
      </c>
      <c r="C74" s="518" t="s">
        <v>47</v>
      </c>
      <c r="D74" s="11"/>
      <c r="E74" s="455">
        <f t="shared" ref="E74" si="0">(F74+I74+L74)/3</f>
        <v>79.852933333333326</v>
      </c>
      <c r="F74" s="292">
        <f>(7656.25/100)</f>
        <v>76.5625</v>
      </c>
      <c r="G74" s="293" t="s">
        <v>252</v>
      </c>
      <c r="H74" s="294" t="s">
        <v>251</v>
      </c>
      <c r="I74" s="19">
        <f>(8515.63/100)</f>
        <v>85.156299999999987</v>
      </c>
      <c r="J74" s="293" t="s">
        <v>253</v>
      </c>
      <c r="K74" s="294" t="s">
        <v>254</v>
      </c>
      <c r="L74" s="61">
        <f>(7784/100)</f>
        <v>77.84</v>
      </c>
      <c r="M74" s="90" t="s">
        <v>415</v>
      </c>
      <c r="N74" s="297" t="s">
        <v>414</v>
      </c>
      <c r="O74" s="434" t="s">
        <v>384</v>
      </c>
      <c r="Q74" s="548">
        <v>79.852933333333326</v>
      </c>
      <c r="R74" s="550">
        <v>73.2</v>
      </c>
      <c r="S74" s="573">
        <v>76.526466666666664</v>
      </c>
    </row>
    <row r="75" spans="1:19" ht="15.75" thickBot="1" x14ac:dyDescent="0.3">
      <c r="A75" s="672"/>
      <c r="B75" s="5" t="s">
        <v>14</v>
      </c>
      <c r="C75" s="518" t="s">
        <v>47</v>
      </c>
      <c r="D75" s="11"/>
      <c r="E75" s="455">
        <f>(F75+I75)/2</f>
        <v>83.45705000000001</v>
      </c>
      <c r="F75" s="272">
        <f>(8644.53/100)</f>
        <v>86.445300000000003</v>
      </c>
      <c r="G75" s="366" t="s">
        <v>40</v>
      </c>
      <c r="H75" s="274" t="s">
        <v>13</v>
      </c>
      <c r="I75" s="275">
        <f>(8046.88/100)</f>
        <v>80.468800000000002</v>
      </c>
      <c r="J75" s="273" t="s">
        <v>253</v>
      </c>
      <c r="K75" s="274" t="s">
        <v>257</v>
      </c>
      <c r="L75" s="321"/>
      <c r="M75" s="367"/>
      <c r="N75" s="277"/>
      <c r="O75" s="434" t="s">
        <v>383</v>
      </c>
      <c r="Q75" s="548">
        <v>83.45705000000001</v>
      </c>
      <c r="R75" s="550">
        <v>92</v>
      </c>
      <c r="S75" s="573">
        <v>87.728525000000005</v>
      </c>
    </row>
    <row r="76" spans="1:19" ht="15.75" thickBot="1" x14ac:dyDescent="0.3">
      <c r="A76" s="685"/>
      <c r="B76" s="586"/>
      <c r="C76" s="686"/>
      <c r="D76" s="11"/>
      <c r="E76" s="743"/>
      <c r="F76" s="742"/>
      <c r="G76" s="742"/>
      <c r="H76" s="742"/>
      <c r="I76" s="742"/>
      <c r="J76" s="742"/>
      <c r="K76" s="742"/>
      <c r="L76" s="716"/>
      <c r="M76" s="716"/>
      <c r="N76" s="716"/>
      <c r="O76" s="718"/>
      <c r="Q76" s="548"/>
      <c r="R76" s="550"/>
      <c r="S76" s="573"/>
    </row>
    <row r="77" spans="1:19" ht="15.75" thickBot="1" x14ac:dyDescent="0.3">
      <c r="A77" s="522">
        <v>321200161</v>
      </c>
      <c r="B77" s="236" t="s">
        <v>107</v>
      </c>
      <c r="C77" s="523" t="s">
        <v>64</v>
      </c>
      <c r="D77" s="11"/>
      <c r="E77" s="478"/>
      <c r="F77" s="368"/>
      <c r="G77" s="369"/>
      <c r="H77" s="370"/>
      <c r="I77" s="370"/>
      <c r="J77" s="370"/>
      <c r="K77" s="370"/>
      <c r="L77" s="371"/>
      <c r="M77" s="371"/>
      <c r="N77" s="372"/>
      <c r="O77" s="479"/>
      <c r="Q77" s="548">
        <v>0</v>
      </c>
      <c r="R77" s="550">
        <v>172.33</v>
      </c>
      <c r="S77" s="573">
        <v>172.33</v>
      </c>
    </row>
    <row r="78" spans="1:19" ht="15.75" thickBot="1" x14ac:dyDescent="0.3">
      <c r="A78" s="522">
        <v>321200172</v>
      </c>
      <c r="B78" s="236" t="s">
        <v>108</v>
      </c>
      <c r="C78" s="523" t="s">
        <v>64</v>
      </c>
      <c r="D78" s="11"/>
      <c r="E78" s="480"/>
      <c r="F78" s="368"/>
      <c r="G78" s="373"/>
      <c r="H78" s="370"/>
      <c r="I78" s="370"/>
      <c r="J78" s="370"/>
      <c r="K78" s="370"/>
      <c r="L78" s="374"/>
      <c r="M78" s="374"/>
      <c r="N78" s="375"/>
      <c r="O78" s="481"/>
      <c r="Q78" s="548">
        <v>0</v>
      </c>
      <c r="R78" s="550">
        <v>0</v>
      </c>
      <c r="S78" s="573">
        <v>0</v>
      </c>
    </row>
    <row r="79" spans="1:19" ht="15.75" thickBot="1" x14ac:dyDescent="0.3">
      <c r="A79" s="685"/>
      <c r="B79" s="586"/>
      <c r="C79" s="686"/>
      <c r="D79" s="11"/>
      <c r="E79" s="744"/>
      <c r="F79" s="739"/>
      <c r="G79" s="739"/>
      <c r="H79" s="739"/>
      <c r="I79" s="739"/>
      <c r="J79" s="739"/>
      <c r="K79" s="739"/>
      <c r="L79" s="716"/>
      <c r="M79" s="716"/>
      <c r="N79" s="716"/>
      <c r="O79" s="722"/>
      <c r="Q79" s="548"/>
      <c r="R79" s="550"/>
      <c r="S79" s="573"/>
    </row>
    <row r="80" spans="1:19" ht="15.75" thickBot="1" x14ac:dyDescent="0.3">
      <c r="A80" s="522">
        <v>321200192</v>
      </c>
      <c r="B80" s="24" t="s">
        <v>109</v>
      </c>
      <c r="C80" s="519" t="s">
        <v>47</v>
      </c>
      <c r="D80" s="11"/>
      <c r="E80" s="455">
        <v>950</v>
      </c>
      <c r="F80" s="307">
        <v>950</v>
      </c>
      <c r="G80" s="330"/>
      <c r="H80" s="677" t="s">
        <v>315</v>
      </c>
      <c r="I80" s="678"/>
      <c r="J80" s="678"/>
      <c r="K80" s="678"/>
      <c r="L80" s="678"/>
      <c r="M80" s="678"/>
      <c r="N80" s="678"/>
      <c r="O80" s="679"/>
      <c r="Q80" s="548">
        <v>950</v>
      </c>
      <c r="R80" s="550">
        <v>0</v>
      </c>
      <c r="S80" s="573">
        <v>950</v>
      </c>
    </row>
    <row r="81" spans="1:19" ht="15.75" thickBot="1" x14ac:dyDescent="0.3">
      <c r="A81" s="685" t="s">
        <v>280</v>
      </c>
      <c r="B81" s="586"/>
      <c r="C81" s="686"/>
      <c r="D81" s="11"/>
      <c r="E81" s="715"/>
      <c r="F81" s="716"/>
      <c r="G81" s="716"/>
      <c r="H81" s="716"/>
      <c r="I81" s="716"/>
      <c r="J81" s="716"/>
      <c r="K81" s="716"/>
      <c r="L81" s="716"/>
      <c r="M81" s="716"/>
      <c r="N81" s="716"/>
      <c r="O81" s="717"/>
      <c r="Q81" s="548"/>
      <c r="R81" s="550"/>
      <c r="S81" s="573"/>
    </row>
    <row r="82" spans="1:19" ht="15.75" thickBot="1" x14ac:dyDescent="0.3">
      <c r="A82" s="672">
        <v>32020003</v>
      </c>
      <c r="B82" s="5" t="s">
        <v>57</v>
      </c>
      <c r="C82" s="518" t="s">
        <v>56</v>
      </c>
      <c r="D82" s="11"/>
      <c r="E82" s="462">
        <f>(F82+I82)/2</f>
        <v>2161.875</v>
      </c>
      <c r="F82" s="265">
        <v>2343.75</v>
      </c>
      <c r="G82" s="266" t="s">
        <v>154</v>
      </c>
      <c r="H82" s="267" t="s">
        <v>155</v>
      </c>
      <c r="I82" s="268">
        <v>1980</v>
      </c>
      <c r="J82" s="376" t="s">
        <v>158</v>
      </c>
      <c r="K82" s="267" t="s">
        <v>157</v>
      </c>
      <c r="L82" s="270"/>
      <c r="M82" s="270"/>
      <c r="N82" s="271"/>
      <c r="O82" s="434" t="s">
        <v>156</v>
      </c>
      <c r="Q82" s="548">
        <v>2161.875</v>
      </c>
      <c r="R82" s="550">
        <v>1721.66</v>
      </c>
      <c r="S82" s="573">
        <v>1941.7674999999999</v>
      </c>
    </row>
    <row r="83" spans="1:19" ht="15.75" thickBot="1" x14ac:dyDescent="0.3">
      <c r="A83" s="672"/>
      <c r="B83" s="5" t="s">
        <v>9</v>
      </c>
      <c r="C83" s="518" t="s">
        <v>58</v>
      </c>
      <c r="D83" s="11"/>
      <c r="E83" s="463">
        <f>(F83)</f>
        <v>7.96875</v>
      </c>
      <c r="F83" s="272">
        <f>(15937.5/2000)</f>
        <v>7.96875</v>
      </c>
      <c r="G83" s="273" t="s">
        <v>154</v>
      </c>
      <c r="H83" s="377" t="s">
        <v>159</v>
      </c>
      <c r="I83" s="378"/>
      <c r="J83" s="378"/>
      <c r="K83" s="379"/>
      <c r="L83" s="276"/>
      <c r="M83" s="276"/>
      <c r="N83" s="277"/>
      <c r="O83" s="434" t="s">
        <v>309</v>
      </c>
      <c r="Q83" s="548">
        <v>7.96875</v>
      </c>
      <c r="R83" s="550">
        <v>5.0999999999999996</v>
      </c>
      <c r="S83" s="573">
        <v>7.97</v>
      </c>
    </row>
    <row r="84" spans="1:19" ht="15.75" thickBot="1" x14ac:dyDescent="0.3">
      <c r="A84" s="522">
        <v>320200024</v>
      </c>
      <c r="B84" s="236" t="s">
        <v>55</v>
      </c>
      <c r="C84" s="523" t="s">
        <v>56</v>
      </c>
      <c r="D84" s="11"/>
      <c r="E84" s="719"/>
      <c r="F84" s="720"/>
      <c r="G84" s="720"/>
      <c r="H84" s="720"/>
      <c r="I84" s="720"/>
      <c r="J84" s="720"/>
      <c r="K84" s="720"/>
      <c r="L84" s="720"/>
      <c r="M84" s="720"/>
      <c r="N84" s="720"/>
      <c r="O84" s="741"/>
      <c r="Q84" s="548">
        <v>0</v>
      </c>
      <c r="R84" s="550">
        <v>0</v>
      </c>
      <c r="S84" s="573">
        <v>0</v>
      </c>
    </row>
    <row r="85" spans="1:19" ht="15.75" thickBot="1" x14ac:dyDescent="0.3">
      <c r="A85" s="685"/>
      <c r="B85" s="586"/>
      <c r="C85" s="686"/>
      <c r="D85" s="11"/>
      <c r="E85" s="715"/>
      <c r="F85" s="716"/>
      <c r="G85" s="716"/>
      <c r="H85" s="716"/>
      <c r="I85" s="716"/>
      <c r="J85" s="716"/>
      <c r="K85" s="716"/>
      <c r="L85" s="742"/>
      <c r="M85" s="716"/>
      <c r="N85" s="716"/>
      <c r="O85" s="717"/>
      <c r="Q85" s="548"/>
      <c r="R85" s="550"/>
      <c r="S85" s="573"/>
    </row>
    <row r="86" spans="1:19" ht="15.75" thickBot="1" x14ac:dyDescent="0.3">
      <c r="A86" s="521">
        <v>320500026</v>
      </c>
      <c r="B86" s="5" t="s">
        <v>20</v>
      </c>
      <c r="C86" s="518" t="s">
        <v>67</v>
      </c>
      <c r="D86" s="11"/>
      <c r="E86" s="461">
        <f>(F86+I86+L86)/3</f>
        <v>234</v>
      </c>
      <c r="F86" s="380">
        <v>157</v>
      </c>
      <c r="G86" s="308" t="s">
        <v>181</v>
      </c>
      <c r="H86" s="381" t="s">
        <v>21</v>
      </c>
      <c r="I86" s="310">
        <v>300</v>
      </c>
      <c r="J86" s="330" t="s">
        <v>183</v>
      </c>
      <c r="K86" s="309" t="s">
        <v>182</v>
      </c>
      <c r="L86" s="61">
        <f>(980/2)/2</f>
        <v>245</v>
      </c>
      <c r="M86" s="382" t="s">
        <v>417</v>
      </c>
      <c r="N86" s="311" t="s">
        <v>416</v>
      </c>
      <c r="O86" s="434" t="s">
        <v>184</v>
      </c>
      <c r="Q86" s="548">
        <v>234</v>
      </c>
      <c r="R86" s="550">
        <v>181</v>
      </c>
      <c r="S86" s="573">
        <v>207.5</v>
      </c>
    </row>
    <row r="87" spans="1:19" ht="15.75" thickBot="1" x14ac:dyDescent="0.3">
      <c r="A87" s="685" t="s">
        <v>302</v>
      </c>
      <c r="B87" s="586"/>
      <c r="C87" s="686"/>
      <c r="D87" s="11"/>
      <c r="E87" s="715"/>
      <c r="F87" s="716"/>
      <c r="G87" s="716"/>
      <c r="H87" s="716"/>
      <c r="I87" s="716"/>
      <c r="J87" s="716"/>
      <c r="K87" s="716"/>
      <c r="L87" s="739"/>
      <c r="M87" s="716"/>
      <c r="N87" s="716"/>
      <c r="O87" s="740"/>
      <c r="Q87" s="548"/>
      <c r="R87" s="550"/>
      <c r="S87" s="573"/>
    </row>
    <row r="88" spans="1:19" ht="15.75" thickBot="1" x14ac:dyDescent="0.3">
      <c r="A88" s="527">
        <v>320100112</v>
      </c>
      <c r="B88" s="7" t="s">
        <v>290</v>
      </c>
      <c r="C88" s="528" t="s">
        <v>51</v>
      </c>
      <c r="D88" s="11"/>
      <c r="E88" s="482">
        <f>(F88+I88)/2</f>
        <v>1534.375</v>
      </c>
      <c r="F88" s="383">
        <v>1350</v>
      </c>
      <c r="G88" s="384" t="s">
        <v>145</v>
      </c>
      <c r="H88" s="385" t="s">
        <v>453</v>
      </c>
      <c r="I88" s="386">
        <v>1718.75</v>
      </c>
      <c r="J88" s="387" t="s">
        <v>454</v>
      </c>
      <c r="K88" s="388" t="s">
        <v>455</v>
      </c>
      <c r="L88" s="269"/>
      <c r="M88" s="284"/>
      <c r="N88" s="280"/>
      <c r="O88" s="202" t="s">
        <v>146</v>
      </c>
      <c r="Q88" s="548">
        <v>1534.375</v>
      </c>
      <c r="R88" s="550">
        <v>390</v>
      </c>
      <c r="S88" s="573">
        <f>(R88)</f>
        <v>390</v>
      </c>
    </row>
    <row r="89" spans="1:19" ht="15.75" thickBot="1" x14ac:dyDescent="0.3">
      <c r="A89" s="527">
        <v>320100123</v>
      </c>
      <c r="B89" s="7" t="s">
        <v>291</v>
      </c>
      <c r="C89" s="528" t="s">
        <v>52</v>
      </c>
      <c r="D89" s="11"/>
      <c r="E89" s="483">
        <f>(F89+I89)/2</f>
        <v>64.843800000000002</v>
      </c>
      <c r="F89" s="389">
        <f>(2968.75/50)</f>
        <v>59.375</v>
      </c>
      <c r="G89" s="390" t="s">
        <v>150</v>
      </c>
      <c r="H89" s="261" t="s">
        <v>149</v>
      </c>
      <c r="I89" s="114">
        <f>(3515.63/50)</f>
        <v>70.312600000000003</v>
      </c>
      <c r="J89" s="91" t="s">
        <v>382</v>
      </c>
      <c r="K89" s="261" t="s">
        <v>418</v>
      </c>
      <c r="L89" s="66"/>
      <c r="M89" s="66"/>
      <c r="N89" s="263"/>
      <c r="O89" s="202" t="s">
        <v>151</v>
      </c>
      <c r="Q89" s="548">
        <v>64.843800000000002</v>
      </c>
      <c r="R89" s="550">
        <v>36</v>
      </c>
      <c r="S89" s="573">
        <v>50.421900000000001</v>
      </c>
    </row>
    <row r="90" spans="1:19" ht="15.75" thickBot="1" x14ac:dyDescent="0.3">
      <c r="A90" s="527">
        <v>3201001710</v>
      </c>
      <c r="B90" s="7" t="s">
        <v>292</v>
      </c>
      <c r="C90" s="528" t="s">
        <v>51</v>
      </c>
      <c r="D90" s="12"/>
      <c r="E90" s="484">
        <f>(F90+I90)/2</f>
        <v>1650</v>
      </c>
      <c r="F90" s="391">
        <v>2100</v>
      </c>
      <c r="G90" s="352" t="s">
        <v>367</v>
      </c>
      <c r="H90" s="353" t="s">
        <v>421</v>
      </c>
      <c r="I90" s="392">
        <v>1200</v>
      </c>
      <c r="J90" s="393" t="s">
        <v>420</v>
      </c>
      <c r="K90" s="394" t="s">
        <v>419</v>
      </c>
      <c r="L90" s="287"/>
      <c r="M90" s="287"/>
      <c r="N90" s="288"/>
      <c r="O90" s="202" t="s">
        <v>282</v>
      </c>
      <c r="Q90" s="548">
        <v>1650</v>
      </c>
      <c r="R90" s="550">
        <v>0</v>
      </c>
      <c r="S90" s="573">
        <v>1650</v>
      </c>
    </row>
    <row r="91" spans="1:19" ht="15.75" thickBot="1" x14ac:dyDescent="0.3">
      <c r="A91" s="685" t="s">
        <v>274</v>
      </c>
      <c r="B91" s="586"/>
      <c r="C91" s="686"/>
      <c r="D91" s="12"/>
      <c r="E91" s="715"/>
      <c r="F91" s="716"/>
      <c r="G91" s="716"/>
      <c r="H91" s="716"/>
      <c r="I91" s="716"/>
      <c r="J91" s="716"/>
      <c r="K91" s="716"/>
      <c r="L91" s="716"/>
      <c r="M91" s="716"/>
      <c r="N91" s="716"/>
      <c r="O91" s="718"/>
      <c r="Q91" s="548"/>
      <c r="R91" s="550"/>
      <c r="S91" s="573"/>
    </row>
    <row r="92" spans="1:19" ht="30.75" thickBot="1" x14ac:dyDescent="0.3">
      <c r="A92" s="672">
        <v>32070006</v>
      </c>
      <c r="B92" s="9" t="s">
        <v>77</v>
      </c>
      <c r="C92" s="529" t="s">
        <v>64</v>
      </c>
      <c r="D92" s="11"/>
      <c r="E92" s="485">
        <f>(F92)</f>
        <v>40</v>
      </c>
      <c r="F92" s="395">
        <v>40</v>
      </c>
      <c r="G92" s="396" t="s">
        <v>422</v>
      </c>
      <c r="H92" s="397" t="s">
        <v>385</v>
      </c>
      <c r="I92" s="398"/>
      <c r="J92" s="398"/>
      <c r="K92" s="398"/>
      <c r="L92" s="399"/>
      <c r="M92" s="399"/>
      <c r="N92" s="400"/>
      <c r="O92" s="486"/>
      <c r="Q92" s="548">
        <v>40</v>
      </c>
      <c r="R92" s="550">
        <v>43.98</v>
      </c>
      <c r="S92" s="573">
        <v>41.989999999999995</v>
      </c>
    </row>
    <row r="93" spans="1:19" ht="15.75" thickBot="1" x14ac:dyDescent="0.3">
      <c r="A93" s="672"/>
      <c r="B93" s="5" t="s">
        <v>76</v>
      </c>
      <c r="C93" s="518" t="s">
        <v>47</v>
      </c>
      <c r="D93" s="11"/>
      <c r="E93" s="487">
        <f>(F93+I93)/2</f>
        <v>74.812600000000003</v>
      </c>
      <c r="F93" s="401">
        <v>84</v>
      </c>
      <c r="G93" s="402" t="s">
        <v>201</v>
      </c>
      <c r="H93" s="403" t="s">
        <v>6</v>
      </c>
      <c r="I93" s="404">
        <f>(1640.63/25)</f>
        <v>65.625200000000007</v>
      </c>
      <c r="J93" s="402" t="s">
        <v>39</v>
      </c>
      <c r="K93" s="405" t="s">
        <v>202</v>
      </c>
      <c r="L93" s="371"/>
      <c r="M93" s="371"/>
      <c r="N93" s="406"/>
      <c r="O93" s="488" t="s">
        <v>203</v>
      </c>
      <c r="Q93" s="548">
        <v>74.812600000000003</v>
      </c>
      <c r="R93" s="550">
        <v>88.6</v>
      </c>
      <c r="S93" s="573">
        <f>(R93+Q93)/2</f>
        <v>81.706299999999999</v>
      </c>
    </row>
    <row r="94" spans="1:19" ht="15.75" thickBot="1" x14ac:dyDescent="0.3">
      <c r="A94" s="672"/>
      <c r="B94" s="5" t="s">
        <v>75</v>
      </c>
      <c r="C94" s="518" t="s">
        <v>47</v>
      </c>
      <c r="D94" s="11"/>
      <c r="E94" s="456">
        <f>(F94)</f>
        <v>350</v>
      </c>
      <c r="F94" s="292">
        <f>(35000/100)</f>
        <v>350</v>
      </c>
      <c r="G94" s="293" t="s">
        <v>206</v>
      </c>
      <c r="H94" s="324" t="s">
        <v>205</v>
      </c>
      <c r="I94" s="407"/>
      <c r="J94" s="407"/>
      <c r="K94" s="323"/>
      <c r="L94" s="62"/>
      <c r="M94" s="62"/>
      <c r="N94" s="294"/>
      <c r="O94" s="479"/>
      <c r="Q94" s="548">
        <v>350</v>
      </c>
      <c r="R94" s="550">
        <v>62</v>
      </c>
      <c r="S94" s="573">
        <v>62</v>
      </c>
    </row>
    <row r="95" spans="1:19" ht="15.75" thickBot="1" x14ac:dyDescent="0.3">
      <c r="A95" s="672"/>
      <c r="B95" s="5" t="s">
        <v>74</v>
      </c>
      <c r="C95" s="518" t="s">
        <v>64</v>
      </c>
      <c r="D95" s="11"/>
      <c r="E95" s="489">
        <f t="shared" ref="E95" si="1">(F95)</f>
        <v>80</v>
      </c>
      <c r="F95" s="272">
        <v>80</v>
      </c>
      <c r="G95" s="273" t="s">
        <v>201</v>
      </c>
      <c r="H95" s="377" t="s">
        <v>204</v>
      </c>
      <c r="I95" s="378"/>
      <c r="J95" s="378"/>
      <c r="K95" s="379"/>
      <c r="L95" s="276"/>
      <c r="M95" s="276"/>
      <c r="N95" s="274"/>
      <c r="O95" s="481"/>
      <c r="Q95" s="548">
        <v>80</v>
      </c>
      <c r="R95" s="550">
        <v>21.54</v>
      </c>
      <c r="S95" s="573">
        <f>(R95)</f>
        <v>21.54</v>
      </c>
    </row>
    <row r="96" spans="1:19" ht="15.75" thickBot="1" x14ac:dyDescent="0.3">
      <c r="A96" s="672"/>
      <c r="B96" s="236" t="s">
        <v>73</v>
      </c>
      <c r="C96" s="523" t="s">
        <v>47</v>
      </c>
      <c r="D96" s="11"/>
      <c r="E96" s="690" t="s">
        <v>339</v>
      </c>
      <c r="F96" s="691"/>
      <c r="G96" s="691"/>
      <c r="H96" s="691"/>
      <c r="I96" s="691"/>
      <c r="J96" s="691"/>
      <c r="K96" s="691"/>
      <c r="L96" s="691"/>
      <c r="M96" s="691"/>
      <c r="N96" s="691"/>
      <c r="O96" s="692"/>
      <c r="Q96" s="548">
        <v>0</v>
      </c>
      <c r="R96" s="550">
        <v>0</v>
      </c>
      <c r="S96" s="573">
        <v>0</v>
      </c>
    </row>
    <row r="97" spans="1:19" ht="15.75" thickBot="1" x14ac:dyDescent="0.3">
      <c r="A97" s="530"/>
      <c r="B97" s="162"/>
      <c r="C97" s="531"/>
      <c r="D97" s="11"/>
      <c r="E97" s="731"/>
      <c r="F97" s="732"/>
      <c r="G97" s="732"/>
      <c r="H97" s="732"/>
      <c r="I97" s="732"/>
      <c r="J97" s="732"/>
      <c r="K97" s="732"/>
      <c r="L97" s="732"/>
      <c r="M97" s="732"/>
      <c r="N97" s="732"/>
      <c r="O97" s="733"/>
      <c r="Q97" s="548"/>
      <c r="R97" s="550"/>
      <c r="S97" s="573"/>
    </row>
    <row r="98" spans="1:19" ht="15.75" thickBot="1" x14ac:dyDescent="0.3">
      <c r="A98" s="532">
        <v>321600081</v>
      </c>
      <c r="B98" s="9" t="s">
        <v>122</v>
      </c>
      <c r="C98" s="529" t="s">
        <v>47</v>
      </c>
      <c r="D98" s="11"/>
      <c r="E98" s="456">
        <f>(F98+I98)/2</f>
        <v>1570.5</v>
      </c>
      <c r="F98" s="307">
        <v>1291</v>
      </c>
      <c r="G98" s="408"/>
      <c r="H98" s="355" t="s">
        <v>258</v>
      </c>
      <c r="I98" s="409">
        <v>1850</v>
      </c>
      <c r="J98" s="410" t="s">
        <v>387</v>
      </c>
      <c r="K98" s="734" t="s">
        <v>386</v>
      </c>
      <c r="L98" s="735"/>
      <c r="M98" s="735"/>
      <c r="N98" s="735"/>
      <c r="O98" s="736"/>
      <c r="Q98" s="548">
        <v>1570.5</v>
      </c>
      <c r="R98" s="550">
        <v>0</v>
      </c>
      <c r="S98" s="573">
        <v>1570.5</v>
      </c>
    </row>
    <row r="99" spans="1:19" ht="15.75" thickBot="1" x14ac:dyDescent="0.3">
      <c r="A99" s="685" t="s">
        <v>279</v>
      </c>
      <c r="B99" s="586"/>
      <c r="C99" s="686"/>
      <c r="D99" s="11"/>
      <c r="E99" s="715"/>
      <c r="F99" s="716"/>
      <c r="G99" s="716"/>
      <c r="H99" s="716"/>
      <c r="I99" s="716"/>
      <c r="J99" s="716"/>
      <c r="K99" s="716"/>
      <c r="L99" s="716"/>
      <c r="M99" s="716"/>
      <c r="N99" s="716"/>
      <c r="O99" s="717"/>
      <c r="Q99" s="548"/>
      <c r="R99" s="550"/>
      <c r="S99" s="573"/>
    </row>
    <row r="100" spans="1:19" ht="15.75" thickBot="1" x14ac:dyDescent="0.3">
      <c r="A100" s="533">
        <v>32030001</v>
      </c>
      <c r="B100" s="5" t="s">
        <v>10</v>
      </c>
      <c r="C100" s="518" t="s">
        <v>47</v>
      </c>
      <c r="D100" s="11"/>
      <c r="E100" s="461">
        <f>(F100+I100)/2</f>
        <v>8.8949999999999996</v>
      </c>
      <c r="F100" s="380">
        <f>(901/100)</f>
        <v>9.01</v>
      </c>
      <c r="G100" s="308" t="s">
        <v>176</v>
      </c>
      <c r="H100" s="381" t="s">
        <v>179</v>
      </c>
      <c r="I100" s="310">
        <f>(878/100)</f>
        <v>8.7799999999999994</v>
      </c>
      <c r="J100" s="308" t="s">
        <v>178</v>
      </c>
      <c r="K100" s="309" t="s">
        <v>177</v>
      </c>
      <c r="L100" s="411"/>
      <c r="M100" s="411"/>
      <c r="N100" s="311"/>
      <c r="O100" s="434" t="s">
        <v>180</v>
      </c>
      <c r="Q100" s="548">
        <v>8.8949999999999996</v>
      </c>
      <c r="R100" s="550">
        <v>4.8</v>
      </c>
      <c r="S100" s="573">
        <v>6.8475000000000001</v>
      </c>
    </row>
    <row r="101" spans="1:19" ht="15.75" thickBot="1" x14ac:dyDescent="0.3">
      <c r="A101" s="737"/>
      <c r="B101" s="597"/>
      <c r="C101" s="738"/>
      <c r="D101" s="11"/>
      <c r="E101" s="715"/>
      <c r="F101" s="716"/>
      <c r="G101" s="716"/>
      <c r="H101" s="716"/>
      <c r="I101" s="716"/>
      <c r="J101" s="716"/>
      <c r="K101" s="716"/>
      <c r="L101" s="716"/>
      <c r="M101" s="716"/>
      <c r="N101" s="716"/>
      <c r="O101" s="718"/>
      <c r="Q101" s="548"/>
      <c r="R101" s="550"/>
      <c r="S101" s="573"/>
    </row>
    <row r="102" spans="1:19" ht="15.75" thickBot="1" x14ac:dyDescent="0.3">
      <c r="A102" s="522">
        <v>321500154</v>
      </c>
      <c r="B102" s="236" t="s">
        <v>326</v>
      </c>
      <c r="C102" s="523" t="s">
        <v>64</v>
      </c>
      <c r="D102" s="11"/>
      <c r="E102" s="727"/>
      <c r="F102" s="728"/>
      <c r="G102" s="728"/>
      <c r="H102" s="728"/>
      <c r="I102" s="728"/>
      <c r="J102" s="728"/>
      <c r="K102" s="728"/>
      <c r="L102" s="728"/>
      <c r="M102" s="728"/>
      <c r="N102" s="728"/>
      <c r="O102" s="729"/>
      <c r="Q102" s="548">
        <v>0</v>
      </c>
      <c r="R102" s="550">
        <v>0</v>
      </c>
      <c r="S102" s="573">
        <v>0</v>
      </c>
    </row>
    <row r="103" spans="1:19" ht="15.75" thickBot="1" x14ac:dyDescent="0.3">
      <c r="A103" s="685" t="s">
        <v>303</v>
      </c>
      <c r="B103" s="586"/>
      <c r="C103" s="686"/>
      <c r="D103" s="11"/>
      <c r="E103" s="715"/>
      <c r="F103" s="716"/>
      <c r="G103" s="716"/>
      <c r="H103" s="716"/>
      <c r="I103" s="716"/>
      <c r="J103" s="716"/>
      <c r="K103" s="716"/>
      <c r="L103" s="716"/>
      <c r="M103" s="716"/>
      <c r="N103" s="716"/>
      <c r="O103" s="717"/>
      <c r="Q103" s="548"/>
      <c r="R103" s="550"/>
      <c r="S103" s="573"/>
    </row>
    <row r="104" spans="1:19" ht="15.75" thickBot="1" x14ac:dyDescent="0.3">
      <c r="A104" s="730">
        <v>32070007</v>
      </c>
      <c r="B104" s="3" t="s">
        <v>79</v>
      </c>
      <c r="C104" s="514" t="s">
        <v>47</v>
      </c>
      <c r="D104" s="11"/>
      <c r="E104" s="490">
        <f>(F104+I104+L104)/3</f>
        <v>8.9140666666666668</v>
      </c>
      <c r="F104" s="278">
        <f>(574.22/100)</f>
        <v>5.7422000000000004</v>
      </c>
      <c r="G104" s="282" t="s">
        <v>39</v>
      </c>
      <c r="H104" s="338" t="s">
        <v>210</v>
      </c>
      <c r="I104" s="412">
        <v>9</v>
      </c>
      <c r="J104" s="413" t="s">
        <v>389</v>
      </c>
      <c r="K104" s="338" t="s">
        <v>388</v>
      </c>
      <c r="L104" s="414">
        <v>12</v>
      </c>
      <c r="M104" s="415" t="s">
        <v>389</v>
      </c>
      <c r="N104" s="416" t="s">
        <v>390</v>
      </c>
      <c r="O104" s="203" t="s">
        <v>208</v>
      </c>
      <c r="Q104" s="548">
        <v>8.9140666666666668</v>
      </c>
      <c r="R104" s="550">
        <v>4.25</v>
      </c>
      <c r="S104" s="573">
        <v>6.5820333333333334</v>
      </c>
    </row>
    <row r="105" spans="1:19" ht="15.75" thickBot="1" x14ac:dyDescent="0.3">
      <c r="A105" s="730"/>
      <c r="B105" s="3" t="s">
        <v>80</v>
      </c>
      <c r="C105" s="514" t="s">
        <v>47</v>
      </c>
      <c r="D105" s="11"/>
      <c r="E105" s="491">
        <f>(F105+I105)/2</f>
        <v>12.66405</v>
      </c>
      <c r="F105" s="417">
        <f>(732.81/100)</f>
        <v>7.3280999999999992</v>
      </c>
      <c r="G105" s="390" t="s">
        <v>207</v>
      </c>
      <c r="H105" s="418" t="s">
        <v>5</v>
      </c>
      <c r="I105" s="114">
        <v>18</v>
      </c>
      <c r="J105" s="91" t="s">
        <v>389</v>
      </c>
      <c r="K105" s="261" t="s">
        <v>391</v>
      </c>
      <c r="L105" s="66"/>
      <c r="M105" s="66"/>
      <c r="N105" s="263"/>
      <c r="O105" s="203" t="s">
        <v>208</v>
      </c>
      <c r="Q105" s="548">
        <v>12.66405</v>
      </c>
      <c r="R105" s="550">
        <v>5.94</v>
      </c>
      <c r="S105" s="573">
        <v>9.3020250000000004</v>
      </c>
    </row>
    <row r="106" spans="1:19" ht="15.75" thickBot="1" x14ac:dyDescent="0.3">
      <c r="A106" s="730"/>
      <c r="B106" s="3" t="s">
        <v>81</v>
      </c>
      <c r="C106" s="514" t="s">
        <v>47</v>
      </c>
      <c r="D106" s="11"/>
      <c r="E106" s="491">
        <f t="shared" ref="E106:E107" si="2">(F106+I106)/2</f>
        <v>26.015599999999999</v>
      </c>
      <c r="F106" s="417">
        <f>(1101.56/50)</f>
        <v>22.031199999999998</v>
      </c>
      <c r="G106" s="390" t="s">
        <v>207</v>
      </c>
      <c r="H106" s="418" t="s">
        <v>211</v>
      </c>
      <c r="I106" s="419">
        <f>(1500/50)</f>
        <v>30</v>
      </c>
      <c r="J106" s="420" t="s">
        <v>389</v>
      </c>
      <c r="K106" s="421" t="s">
        <v>392</v>
      </c>
      <c r="L106" s="422"/>
      <c r="M106" s="422"/>
      <c r="N106" s="416"/>
      <c r="O106" s="203" t="s">
        <v>212</v>
      </c>
      <c r="Q106" s="548">
        <v>26.015599999999999</v>
      </c>
      <c r="R106" s="550">
        <v>9.94</v>
      </c>
      <c r="S106" s="573">
        <v>17.977799999999998</v>
      </c>
    </row>
    <row r="107" spans="1:19" ht="15.75" thickBot="1" x14ac:dyDescent="0.3">
      <c r="A107" s="730"/>
      <c r="B107" s="8" t="s">
        <v>82</v>
      </c>
      <c r="C107" s="534" t="s">
        <v>47</v>
      </c>
      <c r="D107" s="11"/>
      <c r="E107" s="491">
        <f t="shared" si="2"/>
        <v>60</v>
      </c>
      <c r="F107" s="417">
        <f>(2100/25)</f>
        <v>84</v>
      </c>
      <c r="G107" s="390" t="s">
        <v>389</v>
      </c>
      <c r="H107" s="418" t="s">
        <v>393</v>
      </c>
      <c r="I107" s="114">
        <f>(900/25)</f>
        <v>36</v>
      </c>
      <c r="J107" s="91" t="s">
        <v>395</v>
      </c>
      <c r="K107" s="261" t="s">
        <v>394</v>
      </c>
      <c r="L107" s="66"/>
      <c r="M107" s="66"/>
      <c r="N107" s="263"/>
      <c r="O107" s="203"/>
      <c r="Q107" s="548">
        <v>60</v>
      </c>
      <c r="R107" s="550">
        <v>27.5</v>
      </c>
      <c r="S107" s="573">
        <f>(R107)</f>
        <v>27.5</v>
      </c>
    </row>
    <row r="108" spans="1:19" ht="15.75" thickBot="1" x14ac:dyDescent="0.3">
      <c r="A108" s="730"/>
      <c r="B108" s="3" t="s">
        <v>78</v>
      </c>
      <c r="C108" s="514" t="s">
        <v>47</v>
      </c>
      <c r="D108" s="11"/>
      <c r="E108" s="492">
        <f t="shared" ref="E108" si="3">(F108)</f>
        <v>4.9531000000000001</v>
      </c>
      <c r="F108" s="423">
        <f>(495.31/100)</f>
        <v>4.9531000000000001</v>
      </c>
      <c r="G108" s="424" t="s">
        <v>39</v>
      </c>
      <c r="H108" s="285" t="s">
        <v>209</v>
      </c>
      <c r="I108" s="425"/>
      <c r="J108" s="426"/>
      <c r="K108" s="421"/>
      <c r="L108" s="422"/>
      <c r="M108" s="422"/>
      <c r="N108" s="416"/>
      <c r="O108" s="203" t="s">
        <v>208</v>
      </c>
      <c r="Q108" s="548">
        <v>4.9531000000000001</v>
      </c>
      <c r="R108" s="550">
        <v>3.95</v>
      </c>
      <c r="S108" s="573">
        <v>4.4515500000000001</v>
      </c>
    </row>
    <row r="109" spans="1:19" ht="15.75" thickBot="1" x14ac:dyDescent="0.3">
      <c r="A109" s="685"/>
      <c r="B109" s="586"/>
      <c r="C109" s="686"/>
      <c r="D109" s="11"/>
      <c r="E109" s="715"/>
      <c r="F109" s="716"/>
      <c r="G109" s="716"/>
      <c r="H109" s="716"/>
      <c r="I109" s="716"/>
      <c r="J109" s="716"/>
      <c r="K109" s="716"/>
      <c r="L109" s="716"/>
      <c r="M109" s="716"/>
      <c r="N109" s="716"/>
      <c r="O109" s="718"/>
      <c r="Q109" s="548"/>
      <c r="R109" s="550"/>
      <c r="S109" s="573"/>
    </row>
    <row r="110" spans="1:19" ht="15.75" thickBot="1" x14ac:dyDescent="0.3">
      <c r="A110" s="521">
        <v>321100011</v>
      </c>
      <c r="B110" s="5" t="s">
        <v>27</v>
      </c>
      <c r="C110" s="518" t="s">
        <v>47</v>
      </c>
      <c r="D110" s="11"/>
      <c r="E110" s="455">
        <f>(F110+I110)/2</f>
        <v>30.781300000000002</v>
      </c>
      <c r="F110" s="307">
        <v>35</v>
      </c>
      <c r="G110" s="330"/>
      <c r="H110" s="309" t="s">
        <v>238</v>
      </c>
      <c r="I110" s="310">
        <f>(1328.13/50)</f>
        <v>26.562600000000003</v>
      </c>
      <c r="J110" s="308" t="s">
        <v>240</v>
      </c>
      <c r="K110" s="677" t="s">
        <v>239</v>
      </c>
      <c r="L110" s="678"/>
      <c r="M110" s="678"/>
      <c r="N110" s="678"/>
      <c r="O110" s="679"/>
      <c r="Q110" s="548">
        <v>30.781300000000002</v>
      </c>
      <c r="R110" s="550">
        <v>22.54</v>
      </c>
      <c r="S110" s="573">
        <v>26.66065</v>
      </c>
    </row>
    <row r="111" spans="1:19" ht="15.75" thickBot="1" x14ac:dyDescent="0.3">
      <c r="A111" s="685" t="s">
        <v>324</v>
      </c>
      <c r="B111" s="586"/>
      <c r="C111" s="686"/>
      <c r="D111" s="11"/>
      <c r="E111" s="715"/>
      <c r="F111" s="716"/>
      <c r="G111" s="716"/>
      <c r="H111" s="716"/>
      <c r="I111" s="716"/>
      <c r="J111" s="716"/>
      <c r="K111" s="716"/>
      <c r="L111" s="716"/>
      <c r="M111" s="716"/>
      <c r="N111" s="716"/>
      <c r="O111" s="722"/>
      <c r="Q111" s="548"/>
      <c r="R111" s="550"/>
      <c r="S111" s="573"/>
    </row>
    <row r="112" spans="1:19" ht="15.75" thickBot="1" x14ac:dyDescent="0.3">
      <c r="A112" s="723">
        <v>32090019</v>
      </c>
      <c r="B112" s="28" t="s">
        <v>94</v>
      </c>
      <c r="C112" s="535" t="s">
        <v>64</v>
      </c>
      <c r="D112" s="11"/>
      <c r="E112" s="456">
        <f>(F112+I112)/2</f>
        <v>637.32999999999993</v>
      </c>
      <c r="F112" s="265">
        <v>722.66</v>
      </c>
      <c r="G112" s="266" t="s">
        <v>232</v>
      </c>
      <c r="H112" s="427" t="s">
        <v>231</v>
      </c>
      <c r="I112" s="428">
        <v>552</v>
      </c>
      <c r="J112" s="337" t="s">
        <v>232</v>
      </c>
      <c r="K112" s="338" t="s">
        <v>342</v>
      </c>
      <c r="L112" s="342"/>
      <c r="M112" s="342"/>
      <c r="N112" s="343"/>
      <c r="O112" s="493"/>
      <c r="Q112" s="548">
        <v>637.32999999999993</v>
      </c>
      <c r="R112" s="550">
        <v>386.5</v>
      </c>
      <c r="S112" s="573">
        <f>(R112)</f>
        <v>386.5</v>
      </c>
    </row>
    <row r="113" spans="1:19" ht="15.75" thickBot="1" x14ac:dyDescent="0.3">
      <c r="A113" s="723"/>
      <c r="B113" s="28" t="s">
        <v>92</v>
      </c>
      <c r="C113" s="535" t="s">
        <v>64</v>
      </c>
      <c r="D113" s="11"/>
      <c r="E113" s="456">
        <f t="shared" ref="E113:E114" si="4">(F113+I113)/2</f>
        <v>637.32999999999993</v>
      </c>
      <c r="F113" s="292">
        <v>722.66</v>
      </c>
      <c r="G113" s="293" t="s">
        <v>232</v>
      </c>
      <c r="H113" s="429" t="s">
        <v>234</v>
      </c>
      <c r="I113" s="430">
        <v>552</v>
      </c>
      <c r="J113" s="82" t="s">
        <v>232</v>
      </c>
      <c r="K113" s="261" t="s">
        <v>342</v>
      </c>
      <c r="L113" s="67"/>
      <c r="M113" s="67"/>
      <c r="N113" s="431"/>
      <c r="O113" s="494"/>
      <c r="Q113" s="548">
        <v>637.32999999999993</v>
      </c>
      <c r="R113" s="550">
        <v>386.5</v>
      </c>
      <c r="S113" s="573">
        <f t="shared" ref="S113:S114" si="5">(R113)</f>
        <v>386.5</v>
      </c>
    </row>
    <row r="114" spans="1:19" ht="15.75" thickBot="1" x14ac:dyDescent="0.3">
      <c r="A114" s="723"/>
      <c r="B114" s="28" t="s">
        <v>93</v>
      </c>
      <c r="C114" s="535" t="s">
        <v>64</v>
      </c>
      <c r="D114" s="11"/>
      <c r="E114" s="456">
        <f t="shared" si="4"/>
        <v>637.32999999999993</v>
      </c>
      <c r="F114" s="292">
        <v>722.66</v>
      </c>
      <c r="G114" s="293" t="s">
        <v>232</v>
      </c>
      <c r="H114" s="429" t="s">
        <v>233</v>
      </c>
      <c r="I114" s="430">
        <v>552</v>
      </c>
      <c r="J114" s="82" t="s">
        <v>232</v>
      </c>
      <c r="K114" s="261" t="s">
        <v>342</v>
      </c>
      <c r="L114" s="67"/>
      <c r="M114" s="67"/>
      <c r="N114" s="431"/>
      <c r="O114" s="495"/>
      <c r="Q114" s="548">
        <v>637.32999999999993</v>
      </c>
      <c r="R114" s="550">
        <v>386.5</v>
      </c>
      <c r="S114" s="573">
        <f t="shared" si="5"/>
        <v>386.5</v>
      </c>
    </row>
    <row r="115" spans="1:19" ht="15.75" thickBot="1" x14ac:dyDescent="0.3">
      <c r="A115" s="724">
        <v>32120004</v>
      </c>
      <c r="B115" s="28" t="s">
        <v>30</v>
      </c>
      <c r="C115" s="535" t="s">
        <v>47</v>
      </c>
      <c r="D115" s="11"/>
      <c r="E115" s="456">
        <f>(F115)</f>
        <v>105.625</v>
      </c>
      <c r="F115" s="292">
        <f>(26406.25/250)</f>
        <v>105.625</v>
      </c>
      <c r="G115" s="293" t="s">
        <v>39</v>
      </c>
      <c r="H115" s="432" t="s">
        <v>31</v>
      </c>
      <c r="I115" s="432"/>
      <c r="J115" s="432"/>
      <c r="K115" s="432"/>
      <c r="L115" s="68"/>
      <c r="M115" s="68"/>
      <c r="N115" s="433"/>
      <c r="O115" s="434" t="s">
        <v>456</v>
      </c>
      <c r="Q115" s="548">
        <v>105.625</v>
      </c>
      <c r="R115" s="550">
        <v>64.8</v>
      </c>
      <c r="S115" s="573">
        <v>85.212500000000006</v>
      </c>
    </row>
    <row r="116" spans="1:19" ht="15.75" thickBot="1" x14ac:dyDescent="0.3">
      <c r="A116" s="724"/>
      <c r="B116" s="9" t="s">
        <v>100</v>
      </c>
      <c r="C116" s="529" t="s">
        <v>47</v>
      </c>
      <c r="D116" s="11"/>
      <c r="E116" s="456">
        <f>(F116)</f>
        <v>66.796899999999994</v>
      </c>
      <c r="F116" s="292">
        <f>(6679.69/100)</f>
        <v>66.796899999999994</v>
      </c>
      <c r="G116" s="293" t="s">
        <v>39</v>
      </c>
      <c r="H116" s="323" t="s">
        <v>242</v>
      </c>
      <c r="I116" s="323"/>
      <c r="J116" s="323"/>
      <c r="K116" s="323"/>
      <c r="L116" s="62"/>
      <c r="M116" s="62"/>
      <c r="N116" s="297"/>
      <c r="O116" s="434" t="s">
        <v>457</v>
      </c>
      <c r="Q116" s="548">
        <v>66.796899999999994</v>
      </c>
      <c r="R116" s="550">
        <v>64.8</v>
      </c>
      <c r="S116" s="573">
        <v>65.798450000000003</v>
      </c>
    </row>
    <row r="117" spans="1:19" ht="15.75" thickBot="1" x14ac:dyDescent="0.3">
      <c r="A117" s="725">
        <v>32120005</v>
      </c>
      <c r="B117" s="6" t="s">
        <v>104</v>
      </c>
      <c r="C117" s="520" t="s">
        <v>47</v>
      </c>
      <c r="D117" s="11"/>
      <c r="E117" s="456">
        <f>(F117)</f>
        <v>280</v>
      </c>
      <c r="F117" s="292">
        <v>280</v>
      </c>
      <c r="G117" s="319"/>
      <c r="H117" s="323" t="s">
        <v>29</v>
      </c>
      <c r="I117" s="323"/>
      <c r="J117" s="323"/>
      <c r="K117" s="323"/>
      <c r="L117" s="62"/>
      <c r="M117" s="62"/>
      <c r="N117" s="294"/>
      <c r="O117" s="479"/>
      <c r="Q117" s="548">
        <v>280</v>
      </c>
      <c r="R117" s="550">
        <v>134.4</v>
      </c>
      <c r="S117" s="573">
        <v>207.2</v>
      </c>
    </row>
    <row r="118" spans="1:19" ht="15.75" thickBot="1" x14ac:dyDescent="0.3">
      <c r="A118" s="725"/>
      <c r="B118" s="232" t="s">
        <v>101</v>
      </c>
      <c r="C118" s="520" t="s">
        <v>102</v>
      </c>
      <c r="D118" s="11"/>
      <c r="E118" s="456">
        <f t="shared" ref="E118:E119" si="6">(F118)</f>
        <v>270</v>
      </c>
      <c r="F118" s="292">
        <v>270</v>
      </c>
      <c r="G118" s="293" t="s">
        <v>286</v>
      </c>
      <c r="H118" s="323" t="s">
        <v>285</v>
      </c>
      <c r="I118" s="323"/>
      <c r="J118" s="323"/>
      <c r="K118" s="323"/>
      <c r="L118" s="62"/>
      <c r="M118" s="62"/>
      <c r="N118" s="294"/>
      <c r="O118" s="496"/>
      <c r="Q118" s="548">
        <v>270</v>
      </c>
      <c r="R118" s="550">
        <v>0</v>
      </c>
      <c r="S118" s="573">
        <v>270</v>
      </c>
    </row>
    <row r="119" spans="1:19" ht="15.75" thickBot="1" x14ac:dyDescent="0.3">
      <c r="A119" s="725"/>
      <c r="B119" s="6" t="s">
        <v>103</v>
      </c>
      <c r="C119" s="520" t="s">
        <v>102</v>
      </c>
      <c r="D119" s="11"/>
      <c r="E119" s="456">
        <f t="shared" si="6"/>
        <v>270</v>
      </c>
      <c r="F119" s="292">
        <v>270</v>
      </c>
      <c r="G119" s="293" t="s">
        <v>286</v>
      </c>
      <c r="H119" s="323" t="s">
        <v>285</v>
      </c>
      <c r="I119" s="323"/>
      <c r="J119" s="323"/>
      <c r="K119" s="323"/>
      <c r="L119" s="62"/>
      <c r="M119" s="62"/>
      <c r="N119" s="294"/>
      <c r="O119" s="496"/>
      <c r="Q119" s="548">
        <v>270</v>
      </c>
      <c r="R119" s="550">
        <v>0</v>
      </c>
      <c r="S119" s="573">
        <v>270</v>
      </c>
    </row>
    <row r="120" spans="1:19" ht="15.75" thickBot="1" x14ac:dyDescent="0.3">
      <c r="A120" s="725"/>
      <c r="B120" s="6" t="s">
        <v>28</v>
      </c>
      <c r="C120" s="520" t="s">
        <v>47</v>
      </c>
      <c r="D120" s="11"/>
      <c r="E120" s="456">
        <f>(F120)</f>
        <v>280</v>
      </c>
      <c r="F120" s="272">
        <v>280</v>
      </c>
      <c r="G120" s="366"/>
      <c r="H120" s="379" t="s">
        <v>29</v>
      </c>
      <c r="I120" s="379"/>
      <c r="J120" s="379"/>
      <c r="K120" s="379"/>
      <c r="L120" s="276"/>
      <c r="M120" s="276"/>
      <c r="N120" s="274"/>
      <c r="O120" s="481"/>
      <c r="Q120" s="548">
        <v>280</v>
      </c>
      <c r="R120" s="550">
        <v>132.49</v>
      </c>
      <c r="S120" s="573">
        <v>206.245</v>
      </c>
    </row>
    <row r="121" spans="1:19" ht="15.75" thickBot="1" x14ac:dyDescent="0.3">
      <c r="A121" s="685" t="s">
        <v>275</v>
      </c>
      <c r="B121" s="586"/>
      <c r="C121" s="686"/>
      <c r="D121" s="237"/>
      <c r="E121" s="699"/>
      <c r="F121" s="700"/>
      <c r="G121" s="700"/>
      <c r="H121" s="700"/>
      <c r="I121" s="700"/>
      <c r="J121" s="700"/>
      <c r="K121" s="700"/>
      <c r="L121" s="700"/>
      <c r="M121" s="700"/>
      <c r="N121" s="700"/>
      <c r="O121" s="726"/>
      <c r="Q121" s="548"/>
      <c r="R121" s="550"/>
      <c r="S121" s="573"/>
    </row>
    <row r="122" spans="1:19" ht="15.75" thickBot="1" x14ac:dyDescent="0.3">
      <c r="A122" s="522">
        <v>32120011</v>
      </c>
      <c r="B122" s="236" t="s">
        <v>304</v>
      </c>
      <c r="C122" s="523" t="s">
        <v>47</v>
      </c>
      <c r="D122" s="11"/>
      <c r="E122" s="719"/>
      <c r="F122" s="720"/>
      <c r="G122" s="720"/>
      <c r="H122" s="720"/>
      <c r="I122" s="720"/>
      <c r="J122" s="720"/>
      <c r="K122" s="720"/>
      <c r="L122" s="720"/>
      <c r="M122" s="720"/>
      <c r="N122" s="720"/>
      <c r="O122" s="721"/>
      <c r="Q122" s="548">
        <v>0</v>
      </c>
      <c r="R122" s="550">
        <v>156.79</v>
      </c>
      <c r="S122" s="573">
        <v>156.79</v>
      </c>
    </row>
    <row r="123" spans="1:19" ht="15.75" thickBot="1" x14ac:dyDescent="0.3">
      <c r="A123" s="685" t="s">
        <v>278</v>
      </c>
      <c r="B123" s="586"/>
      <c r="C123" s="686"/>
      <c r="D123" s="11"/>
      <c r="E123" s="715"/>
      <c r="F123" s="716"/>
      <c r="G123" s="716"/>
      <c r="H123" s="716"/>
      <c r="I123" s="716"/>
      <c r="J123" s="716"/>
      <c r="K123" s="716"/>
      <c r="L123" s="716"/>
      <c r="M123" s="716"/>
      <c r="N123" s="716"/>
      <c r="O123" s="722"/>
      <c r="Q123" s="548"/>
      <c r="R123" s="550"/>
      <c r="S123" s="573"/>
    </row>
    <row r="124" spans="1:19" ht="15.75" thickBot="1" x14ac:dyDescent="0.3">
      <c r="A124" s="672">
        <v>32080004</v>
      </c>
      <c r="B124" s="5" t="s">
        <v>84</v>
      </c>
      <c r="C124" s="518" t="s">
        <v>47</v>
      </c>
      <c r="D124" s="11"/>
      <c r="E124" s="456">
        <f>(F124)</f>
        <v>190</v>
      </c>
      <c r="F124" s="265">
        <v>190</v>
      </c>
      <c r="G124" s="266" t="s">
        <v>423</v>
      </c>
      <c r="H124" s="289" t="s">
        <v>213</v>
      </c>
      <c r="I124" s="289"/>
      <c r="J124" s="289"/>
      <c r="K124" s="289"/>
      <c r="L124" s="270"/>
      <c r="M124" s="270"/>
      <c r="N124" s="267"/>
      <c r="O124" s="479"/>
      <c r="Q124" s="548">
        <v>190</v>
      </c>
      <c r="R124" s="550"/>
      <c r="S124" s="573">
        <f>(Q124)</f>
        <v>190</v>
      </c>
    </row>
    <row r="125" spans="1:19" ht="15.75" thickBot="1" x14ac:dyDescent="0.3">
      <c r="A125" s="672"/>
      <c r="B125" s="5" t="s">
        <v>85</v>
      </c>
      <c r="C125" s="518" t="s">
        <v>47</v>
      </c>
      <c r="D125" s="11"/>
      <c r="E125" s="456">
        <f t="shared" ref="E125:E126" si="7">(F125)</f>
        <v>223</v>
      </c>
      <c r="F125" s="292">
        <v>223</v>
      </c>
      <c r="G125" s="266" t="s">
        <v>423</v>
      </c>
      <c r="H125" s="323" t="s">
        <v>213</v>
      </c>
      <c r="I125" s="323"/>
      <c r="J125" s="323"/>
      <c r="K125" s="323"/>
      <c r="L125" s="62"/>
      <c r="M125" s="62"/>
      <c r="N125" s="294"/>
      <c r="O125" s="496"/>
      <c r="Q125" s="548">
        <v>223</v>
      </c>
      <c r="R125" s="550"/>
      <c r="S125" s="573">
        <f>(Q125)</f>
        <v>223</v>
      </c>
    </row>
    <row r="126" spans="1:19" ht="15.75" thickBot="1" x14ac:dyDescent="0.3">
      <c r="A126" s="672"/>
      <c r="B126" s="5" t="s">
        <v>8</v>
      </c>
      <c r="C126" s="518" t="s">
        <v>47</v>
      </c>
      <c r="D126" s="11"/>
      <c r="E126" s="456">
        <f t="shared" si="7"/>
        <v>190</v>
      </c>
      <c r="F126" s="292">
        <v>190</v>
      </c>
      <c r="G126" s="266" t="s">
        <v>423</v>
      </c>
      <c r="H126" s="323" t="s">
        <v>213</v>
      </c>
      <c r="I126" s="323"/>
      <c r="J126" s="323"/>
      <c r="K126" s="323"/>
      <c r="L126" s="62"/>
      <c r="M126" s="62"/>
      <c r="N126" s="294"/>
      <c r="O126" s="496"/>
      <c r="Q126" s="548">
        <v>190</v>
      </c>
      <c r="R126" s="550">
        <v>90.72</v>
      </c>
      <c r="S126" s="573">
        <v>140.36000000000001</v>
      </c>
    </row>
    <row r="127" spans="1:19" ht="15.75" thickBot="1" x14ac:dyDescent="0.3">
      <c r="A127" s="522">
        <v>320800057</v>
      </c>
      <c r="B127" s="24" t="s">
        <v>294</v>
      </c>
      <c r="C127" s="519" t="s">
        <v>47</v>
      </c>
      <c r="D127" s="11"/>
      <c r="E127" s="455">
        <v>503</v>
      </c>
      <c r="F127" s="272">
        <v>503</v>
      </c>
      <c r="G127" s="266" t="s">
        <v>423</v>
      </c>
      <c r="H127" s="286" t="s">
        <v>321</v>
      </c>
      <c r="I127" s="286"/>
      <c r="J127" s="286"/>
      <c r="K127" s="286"/>
      <c r="L127" s="287"/>
      <c r="M127" s="287"/>
      <c r="N127" s="394"/>
      <c r="O127" s="497"/>
      <c r="Q127" s="548">
        <v>503</v>
      </c>
      <c r="R127" s="550">
        <v>167.2</v>
      </c>
      <c r="S127" s="573">
        <f>(R127)</f>
        <v>167.2</v>
      </c>
    </row>
    <row r="128" spans="1:19" ht="15.75" thickBot="1" x14ac:dyDescent="0.3">
      <c r="A128" s="685"/>
      <c r="B128" s="586"/>
      <c r="C128" s="686"/>
      <c r="D128" s="11"/>
      <c r="E128" s="715"/>
      <c r="F128" s="716"/>
      <c r="G128" s="716"/>
      <c r="H128" s="716"/>
      <c r="I128" s="716"/>
      <c r="J128" s="716"/>
      <c r="K128" s="716"/>
      <c r="L128" s="716"/>
      <c r="M128" s="716"/>
      <c r="N128" s="716"/>
      <c r="O128" s="722"/>
      <c r="Q128" s="548"/>
      <c r="R128" s="550"/>
      <c r="S128" s="573"/>
    </row>
    <row r="129" spans="1:19" ht="15.75" thickBot="1" x14ac:dyDescent="0.3">
      <c r="A129" s="521">
        <v>320900102</v>
      </c>
      <c r="B129" s="5" t="s">
        <v>89</v>
      </c>
      <c r="C129" s="518" t="s">
        <v>64</v>
      </c>
      <c r="D129" s="11"/>
      <c r="E129" s="456">
        <f>(F129)</f>
        <v>276</v>
      </c>
      <c r="F129" s="307">
        <v>276</v>
      </c>
      <c r="G129" s="330"/>
      <c r="H129" s="328" t="s">
        <v>227</v>
      </c>
      <c r="I129" s="328"/>
      <c r="J129" s="328"/>
      <c r="K129" s="328"/>
      <c r="L129" s="411"/>
      <c r="M129" s="411"/>
      <c r="N129" s="309"/>
      <c r="O129" s="469"/>
      <c r="Q129" s="548">
        <v>276</v>
      </c>
      <c r="R129" s="550">
        <v>134.9</v>
      </c>
      <c r="S129" s="573">
        <v>205.45</v>
      </c>
    </row>
    <row r="130" spans="1:19" ht="15.75" thickBot="1" x14ac:dyDescent="0.3">
      <c r="A130" s="685" t="s">
        <v>305</v>
      </c>
      <c r="B130" s="586"/>
      <c r="C130" s="686"/>
      <c r="D130" s="11"/>
      <c r="E130" s="715"/>
      <c r="F130" s="716"/>
      <c r="G130" s="716"/>
      <c r="H130" s="716"/>
      <c r="I130" s="716"/>
      <c r="J130" s="716"/>
      <c r="K130" s="716"/>
      <c r="L130" s="716"/>
      <c r="M130" s="716"/>
      <c r="N130" s="716"/>
      <c r="O130" s="717"/>
      <c r="Q130" s="548"/>
      <c r="R130" s="550"/>
      <c r="S130" s="573"/>
    </row>
    <row r="131" spans="1:19" ht="15.75" thickBot="1" x14ac:dyDescent="0.3">
      <c r="A131" s="521">
        <v>320900135</v>
      </c>
      <c r="B131" s="5" t="s">
        <v>91</v>
      </c>
      <c r="C131" s="518" t="s">
        <v>47</v>
      </c>
      <c r="D131" s="11"/>
      <c r="E131" s="459">
        <f>(F131)</f>
        <v>57.617249999999999</v>
      </c>
      <c r="F131" s="265">
        <f>(4609.38/8)/10</f>
        <v>57.617249999999999</v>
      </c>
      <c r="G131" s="317" t="s">
        <v>1</v>
      </c>
      <c r="H131" s="289" t="s">
        <v>228</v>
      </c>
      <c r="I131" s="289"/>
      <c r="J131" s="289"/>
      <c r="K131" s="289"/>
      <c r="L131" s="270"/>
      <c r="M131" s="270"/>
      <c r="N131" s="271"/>
      <c r="O131" s="434" t="s">
        <v>230</v>
      </c>
      <c r="Q131" s="548">
        <v>57.617249999999999</v>
      </c>
      <c r="R131" s="37">
        <v>0</v>
      </c>
      <c r="S131" s="573">
        <v>57.617249999999999</v>
      </c>
    </row>
    <row r="132" spans="1:19" ht="15.75" thickBot="1" x14ac:dyDescent="0.3">
      <c r="A132" s="521">
        <v>320900131</v>
      </c>
      <c r="B132" s="5" t="s">
        <v>90</v>
      </c>
      <c r="C132" s="518" t="s">
        <v>47</v>
      </c>
      <c r="D132" s="11"/>
      <c r="E132" s="489">
        <f>(F132)</f>
        <v>97.65625</v>
      </c>
      <c r="F132" s="272">
        <f>(3125/2)/16</f>
        <v>97.65625</v>
      </c>
      <c r="G132" s="366" t="s">
        <v>1</v>
      </c>
      <c r="H132" s="379" t="s">
        <v>229</v>
      </c>
      <c r="I132" s="379"/>
      <c r="J132" s="379"/>
      <c r="K132" s="379"/>
      <c r="L132" s="276"/>
      <c r="M132" s="276"/>
      <c r="N132" s="277"/>
      <c r="O132" s="434" t="s">
        <v>458</v>
      </c>
      <c r="Q132" s="548">
        <v>97.65625</v>
      </c>
      <c r="R132" s="550">
        <v>29.39</v>
      </c>
      <c r="S132" s="573">
        <v>63.523125</v>
      </c>
    </row>
    <row r="133" spans="1:19" ht="15.75" thickBot="1" x14ac:dyDescent="0.3">
      <c r="A133" s="685"/>
      <c r="B133" s="586"/>
      <c r="C133" s="686"/>
      <c r="D133" s="11"/>
      <c r="E133" s="715"/>
      <c r="F133" s="716"/>
      <c r="G133" s="716"/>
      <c r="H133" s="716"/>
      <c r="I133" s="716"/>
      <c r="J133" s="716"/>
      <c r="K133" s="716"/>
      <c r="L133" s="716"/>
      <c r="M133" s="716"/>
      <c r="N133" s="716"/>
      <c r="O133" s="718"/>
      <c r="Q133" s="548"/>
      <c r="R133" s="550"/>
      <c r="S133" s="573"/>
    </row>
    <row r="134" spans="1:19" ht="15.75" thickBot="1" x14ac:dyDescent="0.3">
      <c r="A134" s="521">
        <v>320900212</v>
      </c>
      <c r="B134" s="5" t="s">
        <v>26</v>
      </c>
      <c r="C134" s="518" t="s">
        <v>64</v>
      </c>
      <c r="D134" s="11"/>
      <c r="E134" s="482">
        <f>(F134)</f>
        <v>380</v>
      </c>
      <c r="F134" s="383">
        <v>380</v>
      </c>
      <c r="G134" s="435" t="s">
        <v>354</v>
      </c>
      <c r="H134" s="436" t="s">
        <v>284</v>
      </c>
      <c r="I134" s="437"/>
      <c r="J134" s="437"/>
      <c r="K134" s="438"/>
      <c r="L134" s="439"/>
      <c r="M134" s="439"/>
      <c r="N134" s="439"/>
      <c r="O134" s="498"/>
      <c r="Q134" s="548">
        <v>380</v>
      </c>
      <c r="R134" s="550">
        <v>13.88</v>
      </c>
      <c r="S134" s="573">
        <f>(R134)</f>
        <v>13.88</v>
      </c>
    </row>
    <row r="135" spans="1:19" ht="15.75" thickBot="1" x14ac:dyDescent="0.3">
      <c r="A135" s="685"/>
      <c r="B135" s="586"/>
      <c r="C135" s="686"/>
      <c r="D135" s="11"/>
      <c r="E135" s="715"/>
      <c r="F135" s="716"/>
      <c r="G135" s="716"/>
      <c r="H135" s="716"/>
      <c r="I135" s="716"/>
      <c r="J135" s="716"/>
      <c r="K135" s="716"/>
      <c r="L135" s="716"/>
      <c r="M135" s="716"/>
      <c r="N135" s="716"/>
      <c r="O135" s="717"/>
      <c r="Q135" s="548"/>
      <c r="R135" s="550"/>
      <c r="S135" s="573"/>
    </row>
    <row r="136" spans="1:19" ht="15.75" thickBot="1" x14ac:dyDescent="0.3">
      <c r="A136" s="521">
        <v>320500044</v>
      </c>
      <c r="B136" s="5" t="s">
        <v>22</v>
      </c>
      <c r="C136" s="518" t="s">
        <v>60</v>
      </c>
      <c r="D136" s="11"/>
      <c r="E136" s="461">
        <f>(F136+I136)/2</f>
        <v>92.284500000000008</v>
      </c>
      <c r="F136" s="265">
        <f>(654.69/10)</f>
        <v>65.469000000000008</v>
      </c>
      <c r="G136" s="317" t="s">
        <v>189</v>
      </c>
      <c r="H136" s="267" t="s">
        <v>23</v>
      </c>
      <c r="I136" s="268">
        <f>(1191/10)</f>
        <v>119.1</v>
      </c>
      <c r="J136" s="317"/>
      <c r="K136" s="440" t="s">
        <v>190</v>
      </c>
      <c r="L136" s="270"/>
      <c r="M136" s="270"/>
      <c r="N136" s="271"/>
      <c r="O136" s="434" t="s">
        <v>200</v>
      </c>
      <c r="Q136" s="548">
        <v>92.284500000000008</v>
      </c>
      <c r="R136" s="550">
        <v>108.54</v>
      </c>
      <c r="S136" s="573">
        <v>100.41225</v>
      </c>
    </row>
    <row r="137" spans="1:19" ht="15.75" thickBot="1" x14ac:dyDescent="0.3">
      <c r="A137" s="521">
        <v>320500031</v>
      </c>
      <c r="B137" s="5" t="s">
        <v>68</v>
      </c>
      <c r="C137" s="518" t="s">
        <v>60</v>
      </c>
      <c r="D137" s="11"/>
      <c r="E137" s="455">
        <f>(F137+I137)/2</f>
        <v>3328.5</v>
      </c>
      <c r="F137" s="272">
        <v>2200</v>
      </c>
      <c r="G137" s="366" t="s">
        <v>186</v>
      </c>
      <c r="H137" s="274" t="s">
        <v>185</v>
      </c>
      <c r="I137" s="275">
        <v>4457</v>
      </c>
      <c r="J137" s="366" t="s">
        <v>187</v>
      </c>
      <c r="K137" s="379" t="s">
        <v>188</v>
      </c>
      <c r="L137" s="441"/>
      <c r="M137" s="441"/>
      <c r="N137" s="379"/>
      <c r="O137" s="362"/>
      <c r="Q137" s="548">
        <v>3328.5</v>
      </c>
      <c r="R137" s="550">
        <v>2145</v>
      </c>
      <c r="S137" s="573">
        <v>2736.75</v>
      </c>
    </row>
    <row r="138" spans="1:19" ht="15.75" thickBot="1" x14ac:dyDescent="0.3">
      <c r="A138" s="522">
        <v>321500066</v>
      </c>
      <c r="B138" s="6" t="s">
        <v>316</v>
      </c>
      <c r="C138" s="520" t="s">
        <v>119</v>
      </c>
      <c r="D138" s="11"/>
      <c r="E138" s="499">
        <v>12300</v>
      </c>
      <c r="F138" s="442">
        <v>12300</v>
      </c>
      <c r="G138" s="302"/>
      <c r="H138" s="443" t="s">
        <v>396</v>
      </c>
      <c r="I138" s="302"/>
      <c r="J138" s="302"/>
      <c r="K138" s="302"/>
      <c r="L138" s="302"/>
      <c r="M138" s="302"/>
      <c r="N138" s="444"/>
      <c r="O138" s="199" t="s">
        <v>397</v>
      </c>
      <c r="Q138" s="548">
        <v>12300</v>
      </c>
      <c r="R138" s="550">
        <v>17522</v>
      </c>
      <c r="S138" s="573">
        <f>(R138+Q138)/2</f>
        <v>14911</v>
      </c>
    </row>
    <row r="139" spans="1:19" ht="15.75" thickBot="1" x14ac:dyDescent="0.3">
      <c r="A139" s="685"/>
      <c r="B139" s="586"/>
      <c r="C139" s="686"/>
      <c r="D139" s="11"/>
      <c r="E139" s="687"/>
      <c r="F139" s="688"/>
      <c r="G139" s="688"/>
      <c r="H139" s="688"/>
      <c r="I139" s="688"/>
      <c r="J139" s="688"/>
      <c r="K139" s="688"/>
      <c r="L139" s="688"/>
      <c r="M139" s="688"/>
      <c r="N139" s="688"/>
      <c r="O139" s="714"/>
      <c r="Q139" s="548"/>
      <c r="R139" s="550"/>
      <c r="S139" s="573"/>
    </row>
    <row r="140" spans="1:19" ht="15.75" thickBot="1" x14ac:dyDescent="0.3">
      <c r="A140" s="521">
        <v>321600051</v>
      </c>
      <c r="B140" s="5" t="s">
        <v>35</v>
      </c>
      <c r="C140" s="518" t="s">
        <v>47</v>
      </c>
      <c r="D140" s="11"/>
      <c r="E140" s="462">
        <f>(F140+I140+L140)/3</f>
        <v>63.666666666666664</v>
      </c>
      <c r="F140" s="265">
        <f>(670/10)</f>
        <v>67</v>
      </c>
      <c r="G140" s="317" t="s">
        <v>40</v>
      </c>
      <c r="H140" s="267" t="s">
        <v>259</v>
      </c>
      <c r="I140" s="268">
        <v>64</v>
      </c>
      <c r="J140" s="317"/>
      <c r="K140" s="289" t="s">
        <v>34</v>
      </c>
      <c r="L140" s="290">
        <f>(300/5)</f>
        <v>60</v>
      </c>
      <c r="M140" s="291" t="s">
        <v>415</v>
      </c>
      <c r="N140" s="680" t="s">
        <v>398</v>
      </c>
      <c r="O140" s="681"/>
      <c r="Q140" s="548">
        <v>63.666666666666664</v>
      </c>
      <c r="R140" s="550">
        <v>0</v>
      </c>
      <c r="S140" s="573">
        <v>63.666666666666664</v>
      </c>
    </row>
    <row r="141" spans="1:19" ht="15.75" thickBot="1" x14ac:dyDescent="0.3">
      <c r="A141" s="521">
        <v>320900041</v>
      </c>
      <c r="B141" s="5" t="s">
        <v>87</v>
      </c>
      <c r="C141" s="518" t="s">
        <v>64</v>
      </c>
      <c r="D141" s="11"/>
      <c r="E141" s="463">
        <f>(F141+I141)/2</f>
        <v>22.43</v>
      </c>
      <c r="F141" s="272">
        <v>25</v>
      </c>
      <c r="G141" s="273" t="s">
        <v>219</v>
      </c>
      <c r="H141" s="274" t="s">
        <v>220</v>
      </c>
      <c r="I141" s="275">
        <f>(993/50)</f>
        <v>19.86</v>
      </c>
      <c r="J141" s="366"/>
      <c r="K141" s="379" t="s">
        <v>221</v>
      </c>
      <c r="L141" s="441"/>
      <c r="M141" s="441"/>
      <c r="N141" s="379"/>
      <c r="O141" s="500"/>
      <c r="Q141" s="548">
        <v>22.43</v>
      </c>
      <c r="R141" s="550">
        <v>15.91</v>
      </c>
      <c r="S141" s="573">
        <v>19.170000000000002</v>
      </c>
    </row>
    <row r="142" spans="1:19" ht="15.75" thickBot="1" x14ac:dyDescent="0.3">
      <c r="A142" s="685"/>
      <c r="B142" s="586"/>
      <c r="C142" s="686"/>
      <c r="D142" s="11"/>
      <c r="E142" s="687"/>
      <c r="F142" s="688"/>
      <c r="G142" s="688"/>
      <c r="H142" s="688"/>
      <c r="I142" s="688"/>
      <c r="J142" s="688"/>
      <c r="K142" s="688"/>
      <c r="L142" s="688"/>
      <c r="M142" s="688"/>
      <c r="N142" s="688"/>
      <c r="O142" s="689"/>
      <c r="Q142" s="548"/>
      <c r="R142" s="550"/>
      <c r="S142" s="573"/>
    </row>
    <row r="143" spans="1:19" ht="15.75" thickBot="1" x14ac:dyDescent="0.3">
      <c r="A143" s="533">
        <v>321500062</v>
      </c>
      <c r="B143" s="4" t="s">
        <v>293</v>
      </c>
      <c r="C143" s="515" t="s">
        <v>60</v>
      </c>
      <c r="D143" s="11"/>
      <c r="E143" s="501">
        <f>(F143)</f>
        <v>14687.49</v>
      </c>
      <c r="F143" s="351">
        <v>14687.49</v>
      </c>
      <c r="G143" s="352" t="s">
        <v>3</v>
      </c>
      <c r="H143" s="682" t="s">
        <v>351</v>
      </c>
      <c r="I143" s="683"/>
      <c r="J143" s="683"/>
      <c r="K143" s="683"/>
      <c r="L143" s="683"/>
      <c r="M143" s="683"/>
      <c r="N143" s="683"/>
      <c r="O143" s="684"/>
      <c r="Q143" s="548">
        <v>14687.49</v>
      </c>
      <c r="R143" s="550">
        <v>0</v>
      </c>
      <c r="S143" s="573">
        <v>14687.49</v>
      </c>
    </row>
    <row r="144" spans="1:19" ht="15.75" thickBot="1" x14ac:dyDescent="0.3">
      <c r="A144" s="685" t="s">
        <v>322</v>
      </c>
      <c r="B144" s="586"/>
      <c r="C144" s="686"/>
      <c r="D144" s="11"/>
      <c r="E144" s="687"/>
      <c r="F144" s="688"/>
      <c r="G144" s="688"/>
      <c r="H144" s="688"/>
      <c r="I144" s="688"/>
      <c r="J144" s="688"/>
      <c r="K144" s="688"/>
      <c r="L144" s="688"/>
      <c r="M144" s="688"/>
      <c r="N144" s="688"/>
      <c r="O144" s="689"/>
      <c r="Q144" s="548"/>
      <c r="R144" s="550"/>
      <c r="S144" s="573"/>
    </row>
    <row r="145" spans="1:19" ht="15.75" thickBot="1" x14ac:dyDescent="0.3">
      <c r="A145" s="526">
        <v>3211000211</v>
      </c>
      <c r="B145" s="236" t="s">
        <v>97</v>
      </c>
      <c r="C145" s="523" t="s">
        <v>47</v>
      </c>
      <c r="D145" s="11"/>
      <c r="E145" s="704"/>
      <c r="F145" s="705"/>
      <c r="G145" s="705"/>
      <c r="H145" s="705"/>
      <c r="I145" s="705"/>
      <c r="J145" s="705"/>
      <c r="K145" s="705"/>
      <c r="L145" s="705"/>
      <c r="M145" s="705"/>
      <c r="N145" s="705"/>
      <c r="O145" s="706"/>
      <c r="Q145" s="548">
        <v>0</v>
      </c>
      <c r="R145" s="550">
        <v>0</v>
      </c>
      <c r="S145" s="573">
        <v>0</v>
      </c>
    </row>
    <row r="146" spans="1:19" ht="15.75" thickBot="1" x14ac:dyDescent="0.3">
      <c r="A146" s="526">
        <v>3211000212</v>
      </c>
      <c r="B146" s="236" t="s">
        <v>98</v>
      </c>
      <c r="C146" s="523" t="s">
        <v>64</v>
      </c>
      <c r="D146" s="11"/>
      <c r="E146" s="704"/>
      <c r="F146" s="705"/>
      <c r="G146" s="705"/>
      <c r="H146" s="705"/>
      <c r="I146" s="705"/>
      <c r="J146" s="705"/>
      <c r="K146" s="705"/>
      <c r="L146" s="705"/>
      <c r="M146" s="705"/>
      <c r="N146" s="705"/>
      <c r="O146" s="706"/>
      <c r="Q146" s="548">
        <v>0</v>
      </c>
      <c r="R146" s="550">
        <v>295</v>
      </c>
      <c r="S146" s="573">
        <v>295</v>
      </c>
    </row>
    <row r="147" spans="1:19" ht="15.75" thickBot="1" x14ac:dyDescent="0.3">
      <c r="A147" s="685" t="s">
        <v>276</v>
      </c>
      <c r="B147" s="586"/>
      <c r="C147" s="686"/>
      <c r="D147" s="11"/>
      <c r="E147" s="687"/>
      <c r="F147" s="688"/>
      <c r="G147" s="688"/>
      <c r="H147" s="688"/>
      <c r="I147" s="688"/>
      <c r="J147" s="688"/>
      <c r="K147" s="688"/>
      <c r="L147" s="688"/>
      <c r="M147" s="688"/>
      <c r="N147" s="688"/>
      <c r="O147" s="689"/>
      <c r="Q147" s="548"/>
      <c r="R147" s="550"/>
      <c r="S147" s="573"/>
    </row>
    <row r="148" spans="1:19" x14ac:dyDescent="0.25">
      <c r="A148" s="707">
        <v>32130006</v>
      </c>
      <c r="B148" s="24" t="s">
        <v>295</v>
      </c>
      <c r="C148" s="519" t="s">
        <v>64</v>
      </c>
      <c r="D148" s="11"/>
      <c r="E148" s="708">
        <v>46</v>
      </c>
      <c r="F148" s="710">
        <v>46</v>
      </c>
      <c r="G148" s="712"/>
      <c r="H148" s="445" t="s">
        <v>338</v>
      </c>
      <c r="I148" s="445"/>
      <c r="J148" s="445"/>
      <c r="K148" s="445"/>
      <c r="L148" s="399"/>
      <c r="M148" s="399"/>
      <c r="N148" s="400"/>
      <c r="O148" s="479"/>
      <c r="Q148" s="548">
        <v>46</v>
      </c>
      <c r="R148" s="550">
        <v>53.2</v>
      </c>
      <c r="S148" s="573">
        <v>49.6</v>
      </c>
    </row>
    <row r="149" spans="1:19" ht="15.75" thickBot="1" x14ac:dyDescent="0.3">
      <c r="A149" s="707"/>
      <c r="B149" s="24" t="s">
        <v>105</v>
      </c>
      <c r="C149" s="519" t="s">
        <v>47</v>
      </c>
      <c r="D149" s="11"/>
      <c r="E149" s="709"/>
      <c r="F149" s="711"/>
      <c r="G149" s="713"/>
      <c r="H149" s="445" t="s">
        <v>338</v>
      </c>
      <c r="I149" s="446"/>
      <c r="J149" s="446"/>
      <c r="K149" s="446"/>
      <c r="L149" s="69"/>
      <c r="M149" s="69"/>
      <c r="N149" s="447"/>
      <c r="O149" s="496"/>
      <c r="Q149" s="548"/>
      <c r="R149" s="550">
        <v>46.07</v>
      </c>
      <c r="S149" s="573">
        <v>46.07</v>
      </c>
    </row>
    <row r="150" spans="1:19" ht="15.75" thickBot="1" x14ac:dyDescent="0.3">
      <c r="A150" s="533">
        <v>322300033</v>
      </c>
      <c r="B150" s="4" t="s">
        <v>330</v>
      </c>
      <c r="C150" s="515" t="s">
        <v>64</v>
      </c>
      <c r="D150" s="11"/>
      <c r="E150" s="455">
        <f>(F150+I150)/2</f>
        <v>1153.125</v>
      </c>
      <c r="F150" s="448">
        <f>(11562.5/10)</f>
        <v>1156.25</v>
      </c>
      <c r="G150" s="143" t="s">
        <v>382</v>
      </c>
      <c r="H150" s="449" t="s">
        <v>459</v>
      </c>
      <c r="I150" s="109">
        <v>1150</v>
      </c>
      <c r="J150" s="450" t="s">
        <v>460</v>
      </c>
      <c r="K150" s="261" t="s">
        <v>461</v>
      </c>
      <c r="L150" s="60"/>
      <c r="M150" s="60"/>
      <c r="N150" s="261"/>
      <c r="O150" s="502"/>
      <c r="Q150" s="548">
        <v>1153.125</v>
      </c>
      <c r="R150" s="550">
        <v>87</v>
      </c>
      <c r="S150" s="573">
        <f>(R150)</f>
        <v>87</v>
      </c>
    </row>
    <row r="151" spans="1:19" ht="15.75" thickBot="1" x14ac:dyDescent="0.3">
      <c r="A151" s="521">
        <v>322300054</v>
      </c>
      <c r="B151" s="5" t="s">
        <v>123</v>
      </c>
      <c r="C151" s="518" t="s">
        <v>47</v>
      </c>
      <c r="D151" s="11"/>
      <c r="E151" s="463">
        <f>(F151+I151)/2</f>
        <v>32.5</v>
      </c>
      <c r="F151" s="272">
        <f>(2000/50)</f>
        <v>40</v>
      </c>
      <c r="G151" s="273" t="s">
        <v>39</v>
      </c>
      <c r="H151" s="274" t="s">
        <v>267</v>
      </c>
      <c r="I151" s="275">
        <v>25</v>
      </c>
      <c r="J151" s="366"/>
      <c r="K151" s="379" t="s">
        <v>268</v>
      </c>
      <c r="L151" s="441"/>
      <c r="M151" s="441"/>
      <c r="N151" s="379"/>
      <c r="O151" s="500"/>
      <c r="Q151" s="548">
        <v>32.5</v>
      </c>
      <c r="R151" s="550">
        <v>0</v>
      </c>
      <c r="S151" s="573">
        <v>32.5</v>
      </c>
    </row>
    <row r="152" spans="1:19" ht="15.75" thickBot="1" x14ac:dyDescent="0.3">
      <c r="A152" s="685" t="s">
        <v>438</v>
      </c>
      <c r="B152" s="586"/>
      <c r="C152" s="686"/>
      <c r="D152" s="11"/>
      <c r="E152" s="694"/>
      <c r="F152" s="695"/>
      <c r="G152" s="695"/>
      <c r="H152" s="695"/>
      <c r="I152" s="695"/>
      <c r="J152" s="695"/>
      <c r="K152" s="695"/>
      <c r="L152" s="695"/>
      <c r="M152" s="695"/>
      <c r="N152" s="695"/>
      <c r="O152" s="696"/>
      <c r="Q152" s="548"/>
      <c r="R152" s="550"/>
      <c r="S152" s="573"/>
    </row>
    <row r="153" spans="1:19" ht="15.75" thickBot="1" x14ac:dyDescent="0.3">
      <c r="A153" s="672">
        <v>32020006</v>
      </c>
      <c r="B153" s="5" t="s">
        <v>445</v>
      </c>
      <c r="C153" s="518" t="s">
        <v>60</v>
      </c>
      <c r="D153" s="11"/>
      <c r="E153" s="459">
        <v>183.33</v>
      </c>
      <c r="F153" s="265">
        <f>(1100/6)</f>
        <v>183.33333333333334</v>
      </c>
      <c r="G153" s="266" t="s">
        <v>154</v>
      </c>
      <c r="H153" s="289" t="s">
        <v>169</v>
      </c>
      <c r="I153" s="289"/>
      <c r="J153" s="289"/>
      <c r="K153" s="289"/>
      <c r="L153" s="270"/>
      <c r="M153" s="270"/>
      <c r="N153" s="271"/>
      <c r="O153" s="434" t="s">
        <v>170</v>
      </c>
      <c r="Q153" s="548">
        <v>183.33</v>
      </c>
      <c r="R153" s="550">
        <v>262.64</v>
      </c>
      <c r="S153" s="573">
        <v>222.98500000000001</v>
      </c>
    </row>
    <row r="154" spans="1:19" ht="15.75" thickBot="1" x14ac:dyDescent="0.3">
      <c r="A154" s="672"/>
      <c r="B154" s="5" t="s">
        <v>2</v>
      </c>
      <c r="C154" s="518" t="s">
        <v>60</v>
      </c>
      <c r="D154" s="11"/>
      <c r="E154" s="456">
        <v>170</v>
      </c>
      <c r="F154" s="292">
        <v>170</v>
      </c>
      <c r="G154" s="293" t="s">
        <v>168</v>
      </c>
      <c r="H154" s="323" t="s">
        <v>167</v>
      </c>
      <c r="I154" s="323"/>
      <c r="J154" s="323"/>
      <c r="K154" s="323"/>
      <c r="L154" s="62"/>
      <c r="M154" s="62"/>
      <c r="N154" s="294"/>
      <c r="O154" s="503"/>
      <c r="Q154" s="548">
        <v>170</v>
      </c>
      <c r="R154" s="550">
        <v>88.4</v>
      </c>
      <c r="S154" s="573">
        <v>129.19999999999999</v>
      </c>
    </row>
    <row r="155" spans="1:19" ht="15.75" thickBot="1" x14ac:dyDescent="0.3">
      <c r="A155" s="672"/>
      <c r="B155" s="5" t="s">
        <v>62</v>
      </c>
      <c r="C155" s="518" t="s">
        <v>60</v>
      </c>
      <c r="D155" s="11"/>
      <c r="E155" s="489">
        <v>93</v>
      </c>
      <c r="F155" s="272">
        <v>93</v>
      </c>
      <c r="G155" s="273" t="s">
        <v>145</v>
      </c>
      <c r="H155" s="379" t="s">
        <v>165</v>
      </c>
      <c r="I155" s="379"/>
      <c r="J155" s="379"/>
      <c r="K155" s="379"/>
      <c r="L155" s="276"/>
      <c r="M155" s="276"/>
      <c r="N155" s="277"/>
      <c r="O155" s="434" t="s">
        <v>166</v>
      </c>
      <c r="Q155" s="548">
        <v>93</v>
      </c>
      <c r="R155" s="550">
        <v>107.5</v>
      </c>
      <c r="S155" s="573">
        <v>100.25</v>
      </c>
    </row>
    <row r="156" spans="1:19" ht="15.75" thickBot="1" x14ac:dyDescent="0.3">
      <c r="A156" s="697"/>
      <c r="B156" s="627"/>
      <c r="C156" s="698"/>
      <c r="D156" s="11"/>
      <c r="E156" s="699"/>
      <c r="F156" s="700"/>
      <c r="G156" s="700"/>
      <c r="H156" s="700"/>
      <c r="I156" s="700"/>
      <c r="J156" s="700"/>
      <c r="K156" s="700"/>
      <c r="L156" s="700"/>
      <c r="M156" s="700"/>
      <c r="N156" s="700"/>
      <c r="O156" s="701"/>
      <c r="Q156" s="548"/>
      <c r="R156" s="550"/>
      <c r="S156" s="573"/>
    </row>
    <row r="157" spans="1:19" ht="15.75" thickBot="1" x14ac:dyDescent="0.3">
      <c r="A157" s="521">
        <v>320900052</v>
      </c>
      <c r="B157" s="5" t="s">
        <v>88</v>
      </c>
      <c r="C157" s="518" t="s">
        <v>47</v>
      </c>
      <c r="D157" s="11"/>
      <c r="E157" s="461">
        <f>(F157+I157+L157)/3</f>
        <v>880.25</v>
      </c>
      <c r="F157" s="307">
        <v>797</v>
      </c>
      <c r="G157" s="308" t="s">
        <v>4</v>
      </c>
      <c r="H157" s="309" t="s">
        <v>222</v>
      </c>
      <c r="I157" s="310">
        <v>1093.75</v>
      </c>
      <c r="J157" s="308" t="s">
        <v>224</v>
      </c>
      <c r="K157" s="328" t="s">
        <v>223</v>
      </c>
      <c r="L157" s="327">
        <v>750</v>
      </c>
      <c r="M157" s="451" t="s">
        <v>224</v>
      </c>
      <c r="N157" s="702" t="s">
        <v>399</v>
      </c>
      <c r="O157" s="703"/>
      <c r="Q157" s="548">
        <v>880.25</v>
      </c>
      <c r="R157" s="550">
        <v>390.8</v>
      </c>
      <c r="S157" s="573">
        <f>(R157)</f>
        <v>390.8</v>
      </c>
    </row>
    <row r="158" spans="1:19" ht="15.75" thickBot="1" x14ac:dyDescent="0.3">
      <c r="A158" s="685"/>
      <c r="B158" s="586"/>
      <c r="C158" s="686"/>
      <c r="D158" s="11"/>
      <c r="E158" s="687"/>
      <c r="F158" s="688"/>
      <c r="G158" s="688"/>
      <c r="H158" s="688"/>
      <c r="I158" s="688"/>
      <c r="J158" s="688"/>
      <c r="K158" s="688"/>
      <c r="L158" s="688"/>
      <c r="M158" s="688"/>
      <c r="N158" s="688"/>
      <c r="O158" s="689"/>
      <c r="Q158" s="548"/>
      <c r="R158" s="550"/>
      <c r="S158" s="573"/>
    </row>
    <row r="159" spans="1:19" ht="15.75" thickBot="1" x14ac:dyDescent="0.3">
      <c r="A159" s="513">
        <v>3212000815</v>
      </c>
      <c r="B159" s="3" t="s">
        <v>106</v>
      </c>
      <c r="C159" s="514" t="s">
        <v>47</v>
      </c>
      <c r="D159" s="11"/>
      <c r="E159" s="501">
        <v>1015.63</v>
      </c>
      <c r="F159" s="351">
        <v>1015.63</v>
      </c>
      <c r="G159" s="352" t="s">
        <v>264</v>
      </c>
      <c r="H159" s="355" t="s">
        <v>243</v>
      </c>
      <c r="I159" s="355"/>
      <c r="J159" s="355"/>
      <c r="K159" s="355"/>
      <c r="L159" s="356"/>
      <c r="M159" s="356"/>
      <c r="N159" s="355"/>
      <c r="O159" s="474"/>
      <c r="Q159" s="548">
        <v>1015.63</v>
      </c>
      <c r="R159" s="550">
        <v>91.16</v>
      </c>
      <c r="S159" s="573">
        <f>(R159)</f>
        <v>91.16</v>
      </c>
    </row>
    <row r="160" spans="1:19" ht="15.75" thickBot="1" x14ac:dyDescent="0.3">
      <c r="A160" s="526">
        <v>321200332</v>
      </c>
      <c r="B160" s="236" t="s">
        <v>317</v>
      </c>
      <c r="C160" s="523"/>
      <c r="D160" s="237"/>
      <c r="E160" s="690" t="s">
        <v>339</v>
      </c>
      <c r="F160" s="691"/>
      <c r="G160" s="691"/>
      <c r="H160" s="691"/>
      <c r="I160" s="691"/>
      <c r="J160" s="691"/>
      <c r="K160" s="691"/>
      <c r="L160" s="691"/>
      <c r="M160" s="691"/>
      <c r="N160" s="691"/>
      <c r="O160" s="692"/>
      <c r="Q160" s="548">
        <v>0</v>
      </c>
      <c r="R160" s="550">
        <v>0</v>
      </c>
      <c r="S160" s="573">
        <v>0</v>
      </c>
    </row>
    <row r="161" spans="1:19" ht="15.75" thickBot="1" x14ac:dyDescent="0.3">
      <c r="A161" s="685" t="s">
        <v>277</v>
      </c>
      <c r="B161" s="586"/>
      <c r="C161" s="686"/>
      <c r="D161" s="18"/>
      <c r="E161" s="687"/>
      <c r="F161" s="688"/>
      <c r="G161" s="688"/>
      <c r="H161" s="688"/>
      <c r="I161" s="688"/>
      <c r="J161" s="688"/>
      <c r="K161" s="688"/>
      <c r="L161" s="688"/>
      <c r="M161" s="688"/>
      <c r="N161" s="688"/>
      <c r="O161" s="693"/>
      <c r="Q161" s="548"/>
      <c r="R161" s="550"/>
      <c r="S161" s="573"/>
    </row>
    <row r="162" spans="1:19" ht="15.75" thickBot="1" x14ac:dyDescent="0.3">
      <c r="A162" s="672">
        <v>32060005</v>
      </c>
      <c r="B162" s="5" t="s">
        <v>71</v>
      </c>
      <c r="C162" s="518" t="s">
        <v>70</v>
      </c>
      <c r="D162" s="18"/>
      <c r="E162" s="462">
        <f>((F162+I162)/2)</f>
        <v>272.5</v>
      </c>
      <c r="F162" s="265">
        <v>230</v>
      </c>
      <c r="G162" s="266" t="s">
        <v>192</v>
      </c>
      <c r="H162" s="267" t="s">
        <v>194</v>
      </c>
      <c r="I162" s="268">
        <v>315</v>
      </c>
      <c r="J162" s="266" t="s">
        <v>192</v>
      </c>
      <c r="K162" s="267" t="s">
        <v>195</v>
      </c>
      <c r="L162" s="270"/>
      <c r="M162" s="270"/>
      <c r="N162" s="271"/>
      <c r="O162" s="434" t="s">
        <v>197</v>
      </c>
      <c r="Q162" s="548">
        <v>272.5</v>
      </c>
      <c r="R162" s="550">
        <v>131.4</v>
      </c>
      <c r="S162" s="573">
        <f>(R162)</f>
        <v>131.4</v>
      </c>
    </row>
    <row r="163" spans="1:19" ht="15.75" thickBot="1" x14ac:dyDescent="0.3">
      <c r="A163" s="672"/>
      <c r="B163" s="5" t="s">
        <v>25</v>
      </c>
      <c r="C163" s="518" t="s">
        <v>70</v>
      </c>
      <c r="D163" s="18"/>
      <c r="E163" s="455">
        <f t="shared" ref="E163:E166" si="8">((F163+I163)/2)</f>
        <v>376.5</v>
      </c>
      <c r="F163" s="292">
        <v>433</v>
      </c>
      <c r="G163" s="293" t="s">
        <v>192</v>
      </c>
      <c r="H163" s="294" t="s">
        <v>24</v>
      </c>
      <c r="I163" s="19">
        <v>320</v>
      </c>
      <c r="J163" s="293" t="s">
        <v>192</v>
      </c>
      <c r="K163" s="294" t="s">
        <v>196</v>
      </c>
      <c r="L163" s="62"/>
      <c r="M163" s="62"/>
      <c r="N163" s="297"/>
      <c r="O163" s="434" t="s">
        <v>198</v>
      </c>
      <c r="Q163" s="548">
        <v>376.5</v>
      </c>
      <c r="R163" s="550">
        <v>179.5</v>
      </c>
      <c r="S163" s="573">
        <f>(R163)</f>
        <v>179.5</v>
      </c>
    </row>
    <row r="164" spans="1:19" ht="16.5" thickBot="1" x14ac:dyDescent="0.3">
      <c r="A164" s="672"/>
      <c r="B164" s="5" t="s">
        <v>72</v>
      </c>
      <c r="C164" s="518" t="s">
        <v>70</v>
      </c>
      <c r="D164" s="46"/>
      <c r="E164" s="455">
        <f t="shared" si="8"/>
        <v>493.5</v>
      </c>
      <c r="F164" s="292">
        <v>567</v>
      </c>
      <c r="G164" s="293" t="s">
        <v>192</v>
      </c>
      <c r="H164" s="294" t="s">
        <v>191</v>
      </c>
      <c r="I164" s="19">
        <v>420</v>
      </c>
      <c r="J164" s="293" t="s">
        <v>192</v>
      </c>
      <c r="K164" s="294" t="s">
        <v>193</v>
      </c>
      <c r="L164" s="62"/>
      <c r="M164" s="62"/>
      <c r="N164" s="297"/>
      <c r="O164" s="434" t="s">
        <v>199</v>
      </c>
      <c r="Q164" s="548">
        <v>493.5</v>
      </c>
      <c r="R164" s="550">
        <v>233.4</v>
      </c>
      <c r="S164" s="573">
        <f>(R164)</f>
        <v>233.4</v>
      </c>
    </row>
    <row r="165" spans="1:19" ht="16.5" thickBot="1" x14ac:dyDescent="0.3">
      <c r="A165" s="672">
        <v>32020004</v>
      </c>
      <c r="B165" s="5" t="s">
        <v>59</v>
      </c>
      <c r="C165" s="518" t="s">
        <v>60</v>
      </c>
      <c r="D165" s="46"/>
      <c r="E165" s="455">
        <f t="shared" si="8"/>
        <v>49</v>
      </c>
      <c r="F165" s="292">
        <v>43</v>
      </c>
      <c r="G165" s="452" t="s">
        <v>161</v>
      </c>
      <c r="H165" s="294" t="s">
        <v>160</v>
      </c>
      <c r="I165" s="19">
        <v>55</v>
      </c>
      <c r="J165" s="293" t="s">
        <v>424</v>
      </c>
      <c r="K165" s="323" t="s">
        <v>163</v>
      </c>
      <c r="L165" s="63"/>
      <c r="M165" s="63"/>
      <c r="N165" s="323"/>
      <c r="O165" s="504"/>
      <c r="Q165" s="548">
        <v>49</v>
      </c>
      <c r="R165" s="550">
        <v>0</v>
      </c>
      <c r="S165" s="573">
        <v>49</v>
      </c>
    </row>
    <row r="166" spans="1:19" ht="15.75" thickBot="1" x14ac:dyDescent="0.3">
      <c r="A166" s="673"/>
      <c r="B166" s="536" t="s">
        <v>61</v>
      </c>
      <c r="C166" s="537" t="s">
        <v>60</v>
      </c>
      <c r="D166" s="18"/>
      <c r="E166" s="455">
        <f t="shared" si="8"/>
        <v>67</v>
      </c>
      <c r="F166" s="505">
        <v>60</v>
      </c>
      <c r="G166" s="506" t="s">
        <v>161</v>
      </c>
      <c r="H166" s="507" t="s">
        <v>162</v>
      </c>
      <c r="I166" s="508">
        <v>74</v>
      </c>
      <c r="J166" s="509" t="s">
        <v>424</v>
      </c>
      <c r="K166" s="510" t="s">
        <v>164</v>
      </c>
      <c r="L166" s="511"/>
      <c r="M166" s="511"/>
      <c r="N166" s="510"/>
      <c r="O166" s="512"/>
      <c r="Q166" s="548">
        <v>67</v>
      </c>
      <c r="R166" s="550">
        <v>37.950000000000003</v>
      </c>
      <c r="S166" s="573">
        <v>52.475000000000001</v>
      </c>
    </row>
  </sheetData>
  <mergeCells count="8345">
    <mergeCell ref="A6:C6"/>
    <mergeCell ref="E6:O6"/>
    <mergeCell ref="A7:C7"/>
    <mergeCell ref="E7:O7"/>
    <mergeCell ref="A9:A15"/>
    <mergeCell ref="E9:O9"/>
    <mergeCell ref="H10:N10"/>
    <mergeCell ref="K11:N11"/>
    <mergeCell ref="E13:O13"/>
    <mergeCell ref="K14:N14"/>
    <mergeCell ref="A25:A26"/>
    <mergeCell ref="A27:C27"/>
    <mergeCell ref="E27:O27"/>
    <mergeCell ref="A28:A29"/>
    <mergeCell ref="N28:O28"/>
    <mergeCell ref="N29:O29"/>
    <mergeCell ref="A20:A21"/>
    <mergeCell ref="A22:C22"/>
    <mergeCell ref="E22:O22"/>
    <mergeCell ref="A23:A24"/>
    <mergeCell ref="K23:O23"/>
    <mergeCell ref="N24:O24"/>
    <mergeCell ref="K15:N15"/>
    <mergeCell ref="A16:C16"/>
    <mergeCell ref="E16:O16"/>
    <mergeCell ref="A17:A18"/>
    <mergeCell ref="A19:C19"/>
    <mergeCell ref="E19:O19"/>
    <mergeCell ref="A43:C43"/>
    <mergeCell ref="E43:O43"/>
    <mergeCell ref="A45:C45"/>
    <mergeCell ref="E45:O45"/>
    <mergeCell ref="A47:C47"/>
    <mergeCell ref="E47:O47"/>
    <mergeCell ref="A37:A38"/>
    <mergeCell ref="N37:O37"/>
    <mergeCell ref="B40:C40"/>
    <mergeCell ref="E40:O40"/>
    <mergeCell ref="A41:C41"/>
    <mergeCell ref="E41:O41"/>
    <mergeCell ref="A30:C30"/>
    <mergeCell ref="E30:O30"/>
    <mergeCell ref="A32:C32"/>
    <mergeCell ref="E32:O32"/>
    <mergeCell ref="A36:C36"/>
    <mergeCell ref="E36:O36"/>
    <mergeCell ref="A62:C62"/>
    <mergeCell ref="E62:O62"/>
    <mergeCell ref="A66:C66"/>
    <mergeCell ref="E66:O66"/>
    <mergeCell ref="A68:C68"/>
    <mergeCell ref="E68:O68"/>
    <mergeCell ref="A54:A55"/>
    <mergeCell ref="A56:C56"/>
    <mergeCell ref="E56:O56"/>
    <mergeCell ref="A58:C58"/>
    <mergeCell ref="E58:O58"/>
    <mergeCell ref="A60:C60"/>
    <mergeCell ref="E60:O60"/>
    <mergeCell ref="E48:O48"/>
    <mergeCell ref="A49:C49"/>
    <mergeCell ref="E49:O49"/>
    <mergeCell ref="A51:C51"/>
    <mergeCell ref="E51:O51"/>
    <mergeCell ref="A53:C53"/>
    <mergeCell ref="E53:O53"/>
    <mergeCell ref="A87:C87"/>
    <mergeCell ref="E87:O87"/>
    <mergeCell ref="A91:C91"/>
    <mergeCell ref="E91:O91"/>
    <mergeCell ref="A92:A96"/>
    <mergeCell ref="E96:O96"/>
    <mergeCell ref="A81:C81"/>
    <mergeCell ref="E81:O81"/>
    <mergeCell ref="A82:A83"/>
    <mergeCell ref="E84:O84"/>
    <mergeCell ref="A85:C85"/>
    <mergeCell ref="E85:O85"/>
    <mergeCell ref="A76:C76"/>
    <mergeCell ref="E76:O76"/>
    <mergeCell ref="A79:C79"/>
    <mergeCell ref="E79:O79"/>
    <mergeCell ref="A70:C70"/>
    <mergeCell ref="E70:O70"/>
    <mergeCell ref="E71:O71"/>
    <mergeCell ref="A72:C72"/>
    <mergeCell ref="E72:O72"/>
    <mergeCell ref="A73:A75"/>
    <mergeCell ref="A111:C111"/>
    <mergeCell ref="E111:O111"/>
    <mergeCell ref="A112:A114"/>
    <mergeCell ref="A115:A116"/>
    <mergeCell ref="A117:A120"/>
    <mergeCell ref="A121:C121"/>
    <mergeCell ref="E121:O121"/>
    <mergeCell ref="E102:O102"/>
    <mergeCell ref="A103:C103"/>
    <mergeCell ref="E103:O103"/>
    <mergeCell ref="A104:A108"/>
    <mergeCell ref="A109:C109"/>
    <mergeCell ref="E109:O109"/>
    <mergeCell ref="E97:O97"/>
    <mergeCell ref="K98:O98"/>
    <mergeCell ref="A99:C99"/>
    <mergeCell ref="E99:O99"/>
    <mergeCell ref="A101:C101"/>
    <mergeCell ref="E101:O101"/>
    <mergeCell ref="G148:G149"/>
    <mergeCell ref="A139:C139"/>
    <mergeCell ref="E139:O139"/>
    <mergeCell ref="A142:C142"/>
    <mergeCell ref="E142:O142"/>
    <mergeCell ref="A144:C144"/>
    <mergeCell ref="E144:O144"/>
    <mergeCell ref="A130:C130"/>
    <mergeCell ref="E130:O130"/>
    <mergeCell ref="A133:C133"/>
    <mergeCell ref="E133:O133"/>
    <mergeCell ref="A135:C135"/>
    <mergeCell ref="E135:O135"/>
    <mergeCell ref="E122:O122"/>
    <mergeCell ref="A123:C123"/>
    <mergeCell ref="E123:O123"/>
    <mergeCell ref="A124:A126"/>
    <mergeCell ref="A128:C128"/>
    <mergeCell ref="E128:O128"/>
    <mergeCell ref="A3:B3"/>
    <mergeCell ref="C3:D3"/>
    <mergeCell ref="E3:F3"/>
    <mergeCell ref="G3:H3"/>
    <mergeCell ref="I3:J3"/>
    <mergeCell ref="K3:L3"/>
    <mergeCell ref="A165:A166"/>
    <mergeCell ref="K39:O39"/>
    <mergeCell ref="H57:O57"/>
    <mergeCell ref="H80:O80"/>
    <mergeCell ref="K110:O110"/>
    <mergeCell ref="N140:O140"/>
    <mergeCell ref="H143:O143"/>
    <mergeCell ref="A158:C158"/>
    <mergeCell ref="E158:O158"/>
    <mergeCell ref="E160:O160"/>
    <mergeCell ref="A161:C161"/>
    <mergeCell ref="E161:O161"/>
    <mergeCell ref="A162:A164"/>
    <mergeCell ref="A152:C152"/>
    <mergeCell ref="E152:O152"/>
    <mergeCell ref="A153:A155"/>
    <mergeCell ref="A156:C156"/>
    <mergeCell ref="E156:O156"/>
    <mergeCell ref="N157:O157"/>
    <mergeCell ref="E145:O145"/>
    <mergeCell ref="E146:O146"/>
    <mergeCell ref="A147:C147"/>
    <mergeCell ref="E147:O147"/>
    <mergeCell ref="A148:A149"/>
    <mergeCell ref="E148:E149"/>
    <mergeCell ref="F148:F149"/>
    <mergeCell ref="AK3:AL3"/>
    <mergeCell ref="AM3:AN3"/>
    <mergeCell ref="AO3:AP3"/>
    <mergeCell ref="AQ3:AR3"/>
    <mergeCell ref="AS3:AT3"/>
    <mergeCell ref="AU3:AV3"/>
    <mergeCell ref="Y3:Z3"/>
    <mergeCell ref="AA3:AB3"/>
    <mergeCell ref="AC3:AD3"/>
    <mergeCell ref="AE3:AF3"/>
    <mergeCell ref="AG3:AH3"/>
    <mergeCell ref="AI3:AJ3"/>
    <mergeCell ref="M3:N3"/>
    <mergeCell ref="O3:P3"/>
    <mergeCell ref="Q3:R3"/>
    <mergeCell ref="S3:T3"/>
    <mergeCell ref="U3:V3"/>
    <mergeCell ref="W3:X3"/>
    <mergeCell ref="BU3:BV3"/>
    <mergeCell ref="BW3:BX3"/>
    <mergeCell ref="BY3:BZ3"/>
    <mergeCell ref="CA3:CB3"/>
    <mergeCell ref="CC3:CD3"/>
    <mergeCell ref="CE3:CF3"/>
    <mergeCell ref="BI3:BJ3"/>
    <mergeCell ref="BK3:BL3"/>
    <mergeCell ref="BM3:BN3"/>
    <mergeCell ref="BO3:BP3"/>
    <mergeCell ref="BQ3:BR3"/>
    <mergeCell ref="BS3:BT3"/>
    <mergeCell ref="AW3:AX3"/>
    <mergeCell ref="AY3:AZ3"/>
    <mergeCell ref="BA3:BB3"/>
    <mergeCell ref="BC3:BD3"/>
    <mergeCell ref="BE3:BF3"/>
    <mergeCell ref="BG3:BH3"/>
    <mergeCell ref="DE3:DF3"/>
    <mergeCell ref="DG3:DH3"/>
    <mergeCell ref="DI3:DJ3"/>
    <mergeCell ref="DK3:DL3"/>
    <mergeCell ref="DM3:DN3"/>
    <mergeCell ref="DO3:DP3"/>
    <mergeCell ref="CS3:CT3"/>
    <mergeCell ref="CU3:CV3"/>
    <mergeCell ref="CW3:CX3"/>
    <mergeCell ref="CY3:CZ3"/>
    <mergeCell ref="DA3:DB3"/>
    <mergeCell ref="DC3:DD3"/>
    <mergeCell ref="CG3:CH3"/>
    <mergeCell ref="CI3:CJ3"/>
    <mergeCell ref="CK3:CL3"/>
    <mergeCell ref="CM3:CN3"/>
    <mergeCell ref="CO3:CP3"/>
    <mergeCell ref="CQ3:CR3"/>
    <mergeCell ref="EO3:EP3"/>
    <mergeCell ref="EQ3:ER3"/>
    <mergeCell ref="ES3:ET3"/>
    <mergeCell ref="EU3:EV3"/>
    <mergeCell ref="EW3:EX3"/>
    <mergeCell ref="EY3:EZ3"/>
    <mergeCell ref="EC3:ED3"/>
    <mergeCell ref="EE3:EF3"/>
    <mergeCell ref="EG3:EH3"/>
    <mergeCell ref="EI3:EJ3"/>
    <mergeCell ref="EK3:EL3"/>
    <mergeCell ref="EM3:EN3"/>
    <mergeCell ref="DQ3:DR3"/>
    <mergeCell ref="DS3:DT3"/>
    <mergeCell ref="DU3:DV3"/>
    <mergeCell ref="DW3:DX3"/>
    <mergeCell ref="DY3:DZ3"/>
    <mergeCell ref="EA3:EB3"/>
    <mergeCell ref="FY3:FZ3"/>
    <mergeCell ref="GA3:GB3"/>
    <mergeCell ref="GC3:GD3"/>
    <mergeCell ref="GE3:GF3"/>
    <mergeCell ref="GG3:GH3"/>
    <mergeCell ref="GI3:GJ3"/>
    <mergeCell ref="FM3:FN3"/>
    <mergeCell ref="FO3:FP3"/>
    <mergeCell ref="FQ3:FR3"/>
    <mergeCell ref="FS3:FT3"/>
    <mergeCell ref="FU3:FV3"/>
    <mergeCell ref="FW3:FX3"/>
    <mergeCell ref="FA3:FB3"/>
    <mergeCell ref="FC3:FD3"/>
    <mergeCell ref="FE3:FF3"/>
    <mergeCell ref="FG3:FH3"/>
    <mergeCell ref="FI3:FJ3"/>
    <mergeCell ref="FK3:FL3"/>
    <mergeCell ref="HI3:HJ3"/>
    <mergeCell ref="HK3:HL3"/>
    <mergeCell ref="HM3:HN3"/>
    <mergeCell ref="HO3:HP3"/>
    <mergeCell ref="HQ3:HR3"/>
    <mergeCell ref="HS3:HT3"/>
    <mergeCell ref="GW3:GX3"/>
    <mergeCell ref="GY3:GZ3"/>
    <mergeCell ref="HA3:HB3"/>
    <mergeCell ref="HC3:HD3"/>
    <mergeCell ref="HE3:HF3"/>
    <mergeCell ref="HG3:HH3"/>
    <mergeCell ref="GK3:GL3"/>
    <mergeCell ref="GM3:GN3"/>
    <mergeCell ref="GO3:GP3"/>
    <mergeCell ref="GQ3:GR3"/>
    <mergeCell ref="GS3:GT3"/>
    <mergeCell ref="GU3:GV3"/>
    <mergeCell ref="IS3:IT3"/>
    <mergeCell ref="IU3:IV3"/>
    <mergeCell ref="IW3:IX3"/>
    <mergeCell ref="IY3:IZ3"/>
    <mergeCell ref="JA3:JB3"/>
    <mergeCell ref="JC3:JD3"/>
    <mergeCell ref="IG3:IH3"/>
    <mergeCell ref="II3:IJ3"/>
    <mergeCell ref="IK3:IL3"/>
    <mergeCell ref="IM3:IN3"/>
    <mergeCell ref="IO3:IP3"/>
    <mergeCell ref="IQ3:IR3"/>
    <mergeCell ref="HU3:HV3"/>
    <mergeCell ref="HW3:HX3"/>
    <mergeCell ref="HY3:HZ3"/>
    <mergeCell ref="IA3:IB3"/>
    <mergeCell ref="IC3:ID3"/>
    <mergeCell ref="IE3:IF3"/>
    <mergeCell ref="KC3:KD3"/>
    <mergeCell ref="KE3:KF3"/>
    <mergeCell ref="KG3:KH3"/>
    <mergeCell ref="KI3:KJ3"/>
    <mergeCell ref="KK3:KL3"/>
    <mergeCell ref="KM3:KN3"/>
    <mergeCell ref="JQ3:JR3"/>
    <mergeCell ref="JS3:JT3"/>
    <mergeCell ref="JU3:JV3"/>
    <mergeCell ref="JW3:JX3"/>
    <mergeCell ref="JY3:JZ3"/>
    <mergeCell ref="KA3:KB3"/>
    <mergeCell ref="JE3:JF3"/>
    <mergeCell ref="JG3:JH3"/>
    <mergeCell ref="JI3:JJ3"/>
    <mergeCell ref="JK3:JL3"/>
    <mergeCell ref="JM3:JN3"/>
    <mergeCell ref="JO3:JP3"/>
    <mergeCell ref="LM3:LN3"/>
    <mergeCell ref="LO3:LP3"/>
    <mergeCell ref="LQ3:LR3"/>
    <mergeCell ref="LS3:LT3"/>
    <mergeCell ref="LU3:LV3"/>
    <mergeCell ref="LW3:LX3"/>
    <mergeCell ref="LA3:LB3"/>
    <mergeCell ref="LC3:LD3"/>
    <mergeCell ref="LE3:LF3"/>
    <mergeCell ref="LG3:LH3"/>
    <mergeCell ref="LI3:LJ3"/>
    <mergeCell ref="LK3:LL3"/>
    <mergeCell ref="KO3:KP3"/>
    <mergeCell ref="KQ3:KR3"/>
    <mergeCell ref="KS3:KT3"/>
    <mergeCell ref="KU3:KV3"/>
    <mergeCell ref="KW3:KX3"/>
    <mergeCell ref="KY3:KZ3"/>
    <mergeCell ref="MW3:MX3"/>
    <mergeCell ref="MY3:MZ3"/>
    <mergeCell ref="NA3:NB3"/>
    <mergeCell ref="NC3:ND3"/>
    <mergeCell ref="NE3:NF3"/>
    <mergeCell ref="NG3:NH3"/>
    <mergeCell ref="MK3:ML3"/>
    <mergeCell ref="MM3:MN3"/>
    <mergeCell ref="MO3:MP3"/>
    <mergeCell ref="MQ3:MR3"/>
    <mergeCell ref="MS3:MT3"/>
    <mergeCell ref="MU3:MV3"/>
    <mergeCell ref="LY3:LZ3"/>
    <mergeCell ref="MA3:MB3"/>
    <mergeCell ref="MC3:MD3"/>
    <mergeCell ref="ME3:MF3"/>
    <mergeCell ref="MG3:MH3"/>
    <mergeCell ref="MI3:MJ3"/>
    <mergeCell ref="OG3:OH3"/>
    <mergeCell ref="OI3:OJ3"/>
    <mergeCell ref="OK3:OL3"/>
    <mergeCell ref="OM3:ON3"/>
    <mergeCell ref="OO3:OP3"/>
    <mergeCell ref="OQ3:OR3"/>
    <mergeCell ref="NU3:NV3"/>
    <mergeCell ref="NW3:NX3"/>
    <mergeCell ref="NY3:NZ3"/>
    <mergeCell ref="OA3:OB3"/>
    <mergeCell ref="OC3:OD3"/>
    <mergeCell ref="OE3:OF3"/>
    <mergeCell ref="NI3:NJ3"/>
    <mergeCell ref="NK3:NL3"/>
    <mergeCell ref="NM3:NN3"/>
    <mergeCell ref="NO3:NP3"/>
    <mergeCell ref="NQ3:NR3"/>
    <mergeCell ref="NS3:NT3"/>
    <mergeCell ref="PQ3:PR3"/>
    <mergeCell ref="PS3:PT3"/>
    <mergeCell ref="PU3:PV3"/>
    <mergeCell ref="PW3:PX3"/>
    <mergeCell ref="PY3:PZ3"/>
    <mergeCell ref="QA3:QB3"/>
    <mergeCell ref="PE3:PF3"/>
    <mergeCell ref="PG3:PH3"/>
    <mergeCell ref="PI3:PJ3"/>
    <mergeCell ref="PK3:PL3"/>
    <mergeCell ref="PM3:PN3"/>
    <mergeCell ref="PO3:PP3"/>
    <mergeCell ref="OS3:OT3"/>
    <mergeCell ref="OU3:OV3"/>
    <mergeCell ref="OW3:OX3"/>
    <mergeCell ref="OY3:OZ3"/>
    <mergeCell ref="PA3:PB3"/>
    <mergeCell ref="PC3:PD3"/>
    <mergeCell ref="RA3:RB3"/>
    <mergeCell ref="RC3:RD3"/>
    <mergeCell ref="RE3:RF3"/>
    <mergeCell ref="RG3:RH3"/>
    <mergeCell ref="RI3:RJ3"/>
    <mergeCell ref="RK3:RL3"/>
    <mergeCell ref="QO3:QP3"/>
    <mergeCell ref="QQ3:QR3"/>
    <mergeCell ref="QS3:QT3"/>
    <mergeCell ref="QU3:QV3"/>
    <mergeCell ref="QW3:QX3"/>
    <mergeCell ref="QY3:QZ3"/>
    <mergeCell ref="QC3:QD3"/>
    <mergeCell ref="QE3:QF3"/>
    <mergeCell ref="QG3:QH3"/>
    <mergeCell ref="QI3:QJ3"/>
    <mergeCell ref="QK3:QL3"/>
    <mergeCell ref="QM3:QN3"/>
    <mergeCell ref="SK3:SL3"/>
    <mergeCell ref="SM3:SN3"/>
    <mergeCell ref="SO3:SP3"/>
    <mergeCell ref="SQ3:SR3"/>
    <mergeCell ref="SS3:ST3"/>
    <mergeCell ref="SU3:SV3"/>
    <mergeCell ref="RY3:RZ3"/>
    <mergeCell ref="SA3:SB3"/>
    <mergeCell ref="SC3:SD3"/>
    <mergeCell ref="SE3:SF3"/>
    <mergeCell ref="SG3:SH3"/>
    <mergeCell ref="SI3:SJ3"/>
    <mergeCell ref="RM3:RN3"/>
    <mergeCell ref="RO3:RP3"/>
    <mergeCell ref="RQ3:RR3"/>
    <mergeCell ref="RS3:RT3"/>
    <mergeCell ref="RU3:RV3"/>
    <mergeCell ref="RW3:RX3"/>
    <mergeCell ref="TU3:TV3"/>
    <mergeCell ref="TW3:TX3"/>
    <mergeCell ref="TY3:TZ3"/>
    <mergeCell ref="UA3:UB3"/>
    <mergeCell ref="UC3:UD3"/>
    <mergeCell ref="UE3:UF3"/>
    <mergeCell ref="TI3:TJ3"/>
    <mergeCell ref="TK3:TL3"/>
    <mergeCell ref="TM3:TN3"/>
    <mergeCell ref="TO3:TP3"/>
    <mergeCell ref="TQ3:TR3"/>
    <mergeCell ref="TS3:TT3"/>
    <mergeCell ref="SW3:SX3"/>
    <mergeCell ref="SY3:SZ3"/>
    <mergeCell ref="TA3:TB3"/>
    <mergeCell ref="TC3:TD3"/>
    <mergeCell ref="TE3:TF3"/>
    <mergeCell ref="TG3:TH3"/>
    <mergeCell ref="VE3:VF3"/>
    <mergeCell ref="VG3:VH3"/>
    <mergeCell ref="VI3:VJ3"/>
    <mergeCell ref="VK3:VL3"/>
    <mergeCell ref="VM3:VN3"/>
    <mergeCell ref="VO3:VP3"/>
    <mergeCell ref="US3:UT3"/>
    <mergeCell ref="UU3:UV3"/>
    <mergeCell ref="UW3:UX3"/>
    <mergeCell ref="UY3:UZ3"/>
    <mergeCell ref="VA3:VB3"/>
    <mergeCell ref="VC3:VD3"/>
    <mergeCell ref="UG3:UH3"/>
    <mergeCell ref="UI3:UJ3"/>
    <mergeCell ref="UK3:UL3"/>
    <mergeCell ref="UM3:UN3"/>
    <mergeCell ref="UO3:UP3"/>
    <mergeCell ref="UQ3:UR3"/>
    <mergeCell ref="WO3:WP3"/>
    <mergeCell ref="WQ3:WR3"/>
    <mergeCell ref="WS3:WT3"/>
    <mergeCell ref="WU3:WV3"/>
    <mergeCell ref="WW3:WX3"/>
    <mergeCell ref="WY3:WZ3"/>
    <mergeCell ref="WC3:WD3"/>
    <mergeCell ref="WE3:WF3"/>
    <mergeCell ref="WG3:WH3"/>
    <mergeCell ref="WI3:WJ3"/>
    <mergeCell ref="WK3:WL3"/>
    <mergeCell ref="WM3:WN3"/>
    <mergeCell ref="VQ3:VR3"/>
    <mergeCell ref="VS3:VT3"/>
    <mergeCell ref="VU3:VV3"/>
    <mergeCell ref="VW3:VX3"/>
    <mergeCell ref="VY3:VZ3"/>
    <mergeCell ref="WA3:WB3"/>
    <mergeCell ref="XY3:XZ3"/>
    <mergeCell ref="YA3:YB3"/>
    <mergeCell ref="YC3:YD3"/>
    <mergeCell ref="YE3:YF3"/>
    <mergeCell ref="YG3:YH3"/>
    <mergeCell ref="YI3:YJ3"/>
    <mergeCell ref="XM3:XN3"/>
    <mergeCell ref="XO3:XP3"/>
    <mergeCell ref="XQ3:XR3"/>
    <mergeCell ref="XS3:XT3"/>
    <mergeCell ref="XU3:XV3"/>
    <mergeCell ref="XW3:XX3"/>
    <mergeCell ref="XA3:XB3"/>
    <mergeCell ref="XC3:XD3"/>
    <mergeCell ref="XE3:XF3"/>
    <mergeCell ref="XG3:XH3"/>
    <mergeCell ref="XI3:XJ3"/>
    <mergeCell ref="XK3:XL3"/>
    <mergeCell ref="ZI3:ZJ3"/>
    <mergeCell ref="ZK3:ZL3"/>
    <mergeCell ref="ZM3:ZN3"/>
    <mergeCell ref="ZO3:ZP3"/>
    <mergeCell ref="ZQ3:ZR3"/>
    <mergeCell ref="ZS3:ZT3"/>
    <mergeCell ref="YW3:YX3"/>
    <mergeCell ref="YY3:YZ3"/>
    <mergeCell ref="ZA3:ZB3"/>
    <mergeCell ref="ZC3:ZD3"/>
    <mergeCell ref="ZE3:ZF3"/>
    <mergeCell ref="ZG3:ZH3"/>
    <mergeCell ref="YK3:YL3"/>
    <mergeCell ref="YM3:YN3"/>
    <mergeCell ref="YO3:YP3"/>
    <mergeCell ref="YQ3:YR3"/>
    <mergeCell ref="YS3:YT3"/>
    <mergeCell ref="YU3:YV3"/>
    <mergeCell ref="AAS3:AAT3"/>
    <mergeCell ref="AAU3:AAV3"/>
    <mergeCell ref="AAW3:AAX3"/>
    <mergeCell ref="AAY3:AAZ3"/>
    <mergeCell ref="ABA3:ABB3"/>
    <mergeCell ref="ABC3:ABD3"/>
    <mergeCell ref="AAG3:AAH3"/>
    <mergeCell ref="AAI3:AAJ3"/>
    <mergeCell ref="AAK3:AAL3"/>
    <mergeCell ref="AAM3:AAN3"/>
    <mergeCell ref="AAO3:AAP3"/>
    <mergeCell ref="AAQ3:AAR3"/>
    <mergeCell ref="ZU3:ZV3"/>
    <mergeCell ref="ZW3:ZX3"/>
    <mergeCell ref="ZY3:ZZ3"/>
    <mergeCell ref="AAA3:AAB3"/>
    <mergeCell ref="AAC3:AAD3"/>
    <mergeCell ref="AAE3:AAF3"/>
    <mergeCell ref="ACC3:ACD3"/>
    <mergeCell ref="ACE3:ACF3"/>
    <mergeCell ref="ACG3:ACH3"/>
    <mergeCell ref="ACI3:ACJ3"/>
    <mergeCell ref="ACK3:ACL3"/>
    <mergeCell ref="ACM3:ACN3"/>
    <mergeCell ref="ABQ3:ABR3"/>
    <mergeCell ref="ABS3:ABT3"/>
    <mergeCell ref="ABU3:ABV3"/>
    <mergeCell ref="ABW3:ABX3"/>
    <mergeCell ref="ABY3:ABZ3"/>
    <mergeCell ref="ACA3:ACB3"/>
    <mergeCell ref="ABE3:ABF3"/>
    <mergeCell ref="ABG3:ABH3"/>
    <mergeCell ref="ABI3:ABJ3"/>
    <mergeCell ref="ABK3:ABL3"/>
    <mergeCell ref="ABM3:ABN3"/>
    <mergeCell ref="ABO3:ABP3"/>
    <mergeCell ref="ADM3:ADN3"/>
    <mergeCell ref="ADO3:ADP3"/>
    <mergeCell ref="ADQ3:ADR3"/>
    <mergeCell ref="ADS3:ADT3"/>
    <mergeCell ref="ADU3:ADV3"/>
    <mergeCell ref="ADW3:ADX3"/>
    <mergeCell ref="ADA3:ADB3"/>
    <mergeCell ref="ADC3:ADD3"/>
    <mergeCell ref="ADE3:ADF3"/>
    <mergeCell ref="ADG3:ADH3"/>
    <mergeCell ref="ADI3:ADJ3"/>
    <mergeCell ref="ADK3:ADL3"/>
    <mergeCell ref="ACO3:ACP3"/>
    <mergeCell ref="ACQ3:ACR3"/>
    <mergeCell ref="ACS3:ACT3"/>
    <mergeCell ref="ACU3:ACV3"/>
    <mergeCell ref="ACW3:ACX3"/>
    <mergeCell ref="ACY3:ACZ3"/>
    <mergeCell ref="AEW3:AEX3"/>
    <mergeCell ref="AEY3:AEZ3"/>
    <mergeCell ref="AFA3:AFB3"/>
    <mergeCell ref="AFC3:AFD3"/>
    <mergeCell ref="AFE3:AFF3"/>
    <mergeCell ref="AFG3:AFH3"/>
    <mergeCell ref="AEK3:AEL3"/>
    <mergeCell ref="AEM3:AEN3"/>
    <mergeCell ref="AEO3:AEP3"/>
    <mergeCell ref="AEQ3:AER3"/>
    <mergeCell ref="AES3:AET3"/>
    <mergeCell ref="AEU3:AEV3"/>
    <mergeCell ref="ADY3:ADZ3"/>
    <mergeCell ref="AEA3:AEB3"/>
    <mergeCell ref="AEC3:AED3"/>
    <mergeCell ref="AEE3:AEF3"/>
    <mergeCell ref="AEG3:AEH3"/>
    <mergeCell ref="AEI3:AEJ3"/>
    <mergeCell ref="AGG3:AGH3"/>
    <mergeCell ref="AGI3:AGJ3"/>
    <mergeCell ref="AGK3:AGL3"/>
    <mergeCell ref="AGM3:AGN3"/>
    <mergeCell ref="AGO3:AGP3"/>
    <mergeCell ref="AGQ3:AGR3"/>
    <mergeCell ref="AFU3:AFV3"/>
    <mergeCell ref="AFW3:AFX3"/>
    <mergeCell ref="AFY3:AFZ3"/>
    <mergeCell ref="AGA3:AGB3"/>
    <mergeCell ref="AGC3:AGD3"/>
    <mergeCell ref="AGE3:AGF3"/>
    <mergeCell ref="AFI3:AFJ3"/>
    <mergeCell ref="AFK3:AFL3"/>
    <mergeCell ref="AFM3:AFN3"/>
    <mergeCell ref="AFO3:AFP3"/>
    <mergeCell ref="AFQ3:AFR3"/>
    <mergeCell ref="AFS3:AFT3"/>
    <mergeCell ref="AHQ3:AHR3"/>
    <mergeCell ref="AHS3:AHT3"/>
    <mergeCell ref="AHU3:AHV3"/>
    <mergeCell ref="AHW3:AHX3"/>
    <mergeCell ref="AHY3:AHZ3"/>
    <mergeCell ref="AIA3:AIB3"/>
    <mergeCell ref="AHE3:AHF3"/>
    <mergeCell ref="AHG3:AHH3"/>
    <mergeCell ref="AHI3:AHJ3"/>
    <mergeCell ref="AHK3:AHL3"/>
    <mergeCell ref="AHM3:AHN3"/>
    <mergeCell ref="AHO3:AHP3"/>
    <mergeCell ref="AGS3:AGT3"/>
    <mergeCell ref="AGU3:AGV3"/>
    <mergeCell ref="AGW3:AGX3"/>
    <mergeCell ref="AGY3:AGZ3"/>
    <mergeCell ref="AHA3:AHB3"/>
    <mergeCell ref="AHC3:AHD3"/>
    <mergeCell ref="AJA3:AJB3"/>
    <mergeCell ref="AJC3:AJD3"/>
    <mergeCell ref="AJE3:AJF3"/>
    <mergeCell ref="AJG3:AJH3"/>
    <mergeCell ref="AJI3:AJJ3"/>
    <mergeCell ref="AJK3:AJL3"/>
    <mergeCell ref="AIO3:AIP3"/>
    <mergeCell ref="AIQ3:AIR3"/>
    <mergeCell ref="AIS3:AIT3"/>
    <mergeCell ref="AIU3:AIV3"/>
    <mergeCell ref="AIW3:AIX3"/>
    <mergeCell ref="AIY3:AIZ3"/>
    <mergeCell ref="AIC3:AID3"/>
    <mergeCell ref="AIE3:AIF3"/>
    <mergeCell ref="AIG3:AIH3"/>
    <mergeCell ref="AII3:AIJ3"/>
    <mergeCell ref="AIK3:AIL3"/>
    <mergeCell ref="AIM3:AIN3"/>
    <mergeCell ref="AKK3:AKL3"/>
    <mergeCell ref="AKM3:AKN3"/>
    <mergeCell ref="AKO3:AKP3"/>
    <mergeCell ref="AKQ3:AKR3"/>
    <mergeCell ref="AKS3:AKT3"/>
    <mergeCell ref="AKU3:AKV3"/>
    <mergeCell ref="AJY3:AJZ3"/>
    <mergeCell ref="AKA3:AKB3"/>
    <mergeCell ref="AKC3:AKD3"/>
    <mergeCell ref="AKE3:AKF3"/>
    <mergeCell ref="AKG3:AKH3"/>
    <mergeCell ref="AKI3:AKJ3"/>
    <mergeCell ref="AJM3:AJN3"/>
    <mergeCell ref="AJO3:AJP3"/>
    <mergeCell ref="AJQ3:AJR3"/>
    <mergeCell ref="AJS3:AJT3"/>
    <mergeCell ref="AJU3:AJV3"/>
    <mergeCell ref="AJW3:AJX3"/>
    <mergeCell ref="ALU3:ALV3"/>
    <mergeCell ref="ALW3:ALX3"/>
    <mergeCell ref="ALY3:ALZ3"/>
    <mergeCell ref="AMA3:AMB3"/>
    <mergeCell ref="AMC3:AMD3"/>
    <mergeCell ref="AME3:AMF3"/>
    <mergeCell ref="ALI3:ALJ3"/>
    <mergeCell ref="ALK3:ALL3"/>
    <mergeCell ref="ALM3:ALN3"/>
    <mergeCell ref="ALO3:ALP3"/>
    <mergeCell ref="ALQ3:ALR3"/>
    <mergeCell ref="ALS3:ALT3"/>
    <mergeCell ref="AKW3:AKX3"/>
    <mergeCell ref="AKY3:AKZ3"/>
    <mergeCell ref="ALA3:ALB3"/>
    <mergeCell ref="ALC3:ALD3"/>
    <mergeCell ref="ALE3:ALF3"/>
    <mergeCell ref="ALG3:ALH3"/>
    <mergeCell ref="ANE3:ANF3"/>
    <mergeCell ref="ANG3:ANH3"/>
    <mergeCell ref="ANI3:ANJ3"/>
    <mergeCell ref="ANK3:ANL3"/>
    <mergeCell ref="ANM3:ANN3"/>
    <mergeCell ref="ANO3:ANP3"/>
    <mergeCell ref="AMS3:AMT3"/>
    <mergeCell ref="AMU3:AMV3"/>
    <mergeCell ref="AMW3:AMX3"/>
    <mergeCell ref="AMY3:AMZ3"/>
    <mergeCell ref="ANA3:ANB3"/>
    <mergeCell ref="ANC3:AND3"/>
    <mergeCell ref="AMG3:AMH3"/>
    <mergeCell ref="AMI3:AMJ3"/>
    <mergeCell ref="AMK3:AML3"/>
    <mergeCell ref="AMM3:AMN3"/>
    <mergeCell ref="AMO3:AMP3"/>
    <mergeCell ref="AMQ3:AMR3"/>
    <mergeCell ref="AOO3:AOP3"/>
    <mergeCell ref="AOQ3:AOR3"/>
    <mergeCell ref="AOS3:AOT3"/>
    <mergeCell ref="AOU3:AOV3"/>
    <mergeCell ref="AOW3:AOX3"/>
    <mergeCell ref="AOY3:AOZ3"/>
    <mergeCell ref="AOC3:AOD3"/>
    <mergeCell ref="AOE3:AOF3"/>
    <mergeCell ref="AOG3:AOH3"/>
    <mergeCell ref="AOI3:AOJ3"/>
    <mergeCell ref="AOK3:AOL3"/>
    <mergeCell ref="AOM3:AON3"/>
    <mergeCell ref="ANQ3:ANR3"/>
    <mergeCell ref="ANS3:ANT3"/>
    <mergeCell ref="ANU3:ANV3"/>
    <mergeCell ref="ANW3:ANX3"/>
    <mergeCell ref="ANY3:ANZ3"/>
    <mergeCell ref="AOA3:AOB3"/>
    <mergeCell ref="APY3:APZ3"/>
    <mergeCell ref="AQA3:AQB3"/>
    <mergeCell ref="AQC3:AQD3"/>
    <mergeCell ref="AQE3:AQF3"/>
    <mergeCell ref="AQG3:AQH3"/>
    <mergeCell ref="AQI3:AQJ3"/>
    <mergeCell ref="APM3:APN3"/>
    <mergeCell ref="APO3:APP3"/>
    <mergeCell ref="APQ3:APR3"/>
    <mergeCell ref="APS3:APT3"/>
    <mergeCell ref="APU3:APV3"/>
    <mergeCell ref="APW3:APX3"/>
    <mergeCell ref="APA3:APB3"/>
    <mergeCell ref="APC3:APD3"/>
    <mergeCell ref="APE3:APF3"/>
    <mergeCell ref="APG3:APH3"/>
    <mergeCell ref="API3:APJ3"/>
    <mergeCell ref="APK3:APL3"/>
    <mergeCell ref="ARI3:ARJ3"/>
    <mergeCell ref="ARK3:ARL3"/>
    <mergeCell ref="ARM3:ARN3"/>
    <mergeCell ref="ARO3:ARP3"/>
    <mergeCell ref="ARQ3:ARR3"/>
    <mergeCell ref="ARS3:ART3"/>
    <mergeCell ref="AQW3:AQX3"/>
    <mergeCell ref="AQY3:AQZ3"/>
    <mergeCell ref="ARA3:ARB3"/>
    <mergeCell ref="ARC3:ARD3"/>
    <mergeCell ref="ARE3:ARF3"/>
    <mergeCell ref="ARG3:ARH3"/>
    <mergeCell ref="AQK3:AQL3"/>
    <mergeCell ref="AQM3:AQN3"/>
    <mergeCell ref="AQO3:AQP3"/>
    <mergeCell ref="AQQ3:AQR3"/>
    <mergeCell ref="AQS3:AQT3"/>
    <mergeCell ref="AQU3:AQV3"/>
    <mergeCell ref="ASS3:AST3"/>
    <mergeCell ref="ASU3:ASV3"/>
    <mergeCell ref="ASW3:ASX3"/>
    <mergeCell ref="ASY3:ASZ3"/>
    <mergeCell ref="ATA3:ATB3"/>
    <mergeCell ref="ATC3:ATD3"/>
    <mergeCell ref="ASG3:ASH3"/>
    <mergeCell ref="ASI3:ASJ3"/>
    <mergeCell ref="ASK3:ASL3"/>
    <mergeCell ref="ASM3:ASN3"/>
    <mergeCell ref="ASO3:ASP3"/>
    <mergeCell ref="ASQ3:ASR3"/>
    <mergeCell ref="ARU3:ARV3"/>
    <mergeCell ref="ARW3:ARX3"/>
    <mergeCell ref="ARY3:ARZ3"/>
    <mergeCell ref="ASA3:ASB3"/>
    <mergeCell ref="ASC3:ASD3"/>
    <mergeCell ref="ASE3:ASF3"/>
    <mergeCell ref="AUC3:AUD3"/>
    <mergeCell ref="AUE3:AUF3"/>
    <mergeCell ref="AUG3:AUH3"/>
    <mergeCell ref="AUI3:AUJ3"/>
    <mergeCell ref="AUK3:AUL3"/>
    <mergeCell ref="AUM3:AUN3"/>
    <mergeCell ref="ATQ3:ATR3"/>
    <mergeCell ref="ATS3:ATT3"/>
    <mergeCell ref="ATU3:ATV3"/>
    <mergeCell ref="ATW3:ATX3"/>
    <mergeCell ref="ATY3:ATZ3"/>
    <mergeCell ref="AUA3:AUB3"/>
    <mergeCell ref="ATE3:ATF3"/>
    <mergeCell ref="ATG3:ATH3"/>
    <mergeCell ref="ATI3:ATJ3"/>
    <mergeCell ref="ATK3:ATL3"/>
    <mergeCell ref="ATM3:ATN3"/>
    <mergeCell ref="ATO3:ATP3"/>
    <mergeCell ref="AVM3:AVN3"/>
    <mergeCell ref="AVO3:AVP3"/>
    <mergeCell ref="AVQ3:AVR3"/>
    <mergeCell ref="AVS3:AVT3"/>
    <mergeCell ref="AVU3:AVV3"/>
    <mergeCell ref="AVW3:AVX3"/>
    <mergeCell ref="AVA3:AVB3"/>
    <mergeCell ref="AVC3:AVD3"/>
    <mergeCell ref="AVE3:AVF3"/>
    <mergeCell ref="AVG3:AVH3"/>
    <mergeCell ref="AVI3:AVJ3"/>
    <mergeCell ref="AVK3:AVL3"/>
    <mergeCell ref="AUO3:AUP3"/>
    <mergeCell ref="AUQ3:AUR3"/>
    <mergeCell ref="AUS3:AUT3"/>
    <mergeCell ref="AUU3:AUV3"/>
    <mergeCell ref="AUW3:AUX3"/>
    <mergeCell ref="AUY3:AUZ3"/>
    <mergeCell ref="AWW3:AWX3"/>
    <mergeCell ref="AWY3:AWZ3"/>
    <mergeCell ref="AXA3:AXB3"/>
    <mergeCell ref="AXC3:AXD3"/>
    <mergeCell ref="AXE3:AXF3"/>
    <mergeCell ref="AXG3:AXH3"/>
    <mergeCell ref="AWK3:AWL3"/>
    <mergeCell ref="AWM3:AWN3"/>
    <mergeCell ref="AWO3:AWP3"/>
    <mergeCell ref="AWQ3:AWR3"/>
    <mergeCell ref="AWS3:AWT3"/>
    <mergeCell ref="AWU3:AWV3"/>
    <mergeCell ref="AVY3:AVZ3"/>
    <mergeCell ref="AWA3:AWB3"/>
    <mergeCell ref="AWC3:AWD3"/>
    <mergeCell ref="AWE3:AWF3"/>
    <mergeCell ref="AWG3:AWH3"/>
    <mergeCell ref="AWI3:AWJ3"/>
    <mergeCell ref="AYG3:AYH3"/>
    <mergeCell ref="AYI3:AYJ3"/>
    <mergeCell ref="AYK3:AYL3"/>
    <mergeCell ref="AYM3:AYN3"/>
    <mergeCell ref="AYO3:AYP3"/>
    <mergeCell ref="AYQ3:AYR3"/>
    <mergeCell ref="AXU3:AXV3"/>
    <mergeCell ref="AXW3:AXX3"/>
    <mergeCell ref="AXY3:AXZ3"/>
    <mergeCell ref="AYA3:AYB3"/>
    <mergeCell ref="AYC3:AYD3"/>
    <mergeCell ref="AYE3:AYF3"/>
    <mergeCell ref="AXI3:AXJ3"/>
    <mergeCell ref="AXK3:AXL3"/>
    <mergeCell ref="AXM3:AXN3"/>
    <mergeCell ref="AXO3:AXP3"/>
    <mergeCell ref="AXQ3:AXR3"/>
    <mergeCell ref="AXS3:AXT3"/>
    <mergeCell ref="AZQ3:AZR3"/>
    <mergeCell ref="AZS3:AZT3"/>
    <mergeCell ref="AZU3:AZV3"/>
    <mergeCell ref="AZW3:AZX3"/>
    <mergeCell ref="AZY3:AZZ3"/>
    <mergeCell ref="BAA3:BAB3"/>
    <mergeCell ref="AZE3:AZF3"/>
    <mergeCell ref="AZG3:AZH3"/>
    <mergeCell ref="AZI3:AZJ3"/>
    <mergeCell ref="AZK3:AZL3"/>
    <mergeCell ref="AZM3:AZN3"/>
    <mergeCell ref="AZO3:AZP3"/>
    <mergeCell ref="AYS3:AYT3"/>
    <mergeCell ref="AYU3:AYV3"/>
    <mergeCell ref="AYW3:AYX3"/>
    <mergeCell ref="AYY3:AYZ3"/>
    <mergeCell ref="AZA3:AZB3"/>
    <mergeCell ref="AZC3:AZD3"/>
    <mergeCell ref="BBA3:BBB3"/>
    <mergeCell ref="BBC3:BBD3"/>
    <mergeCell ref="BBE3:BBF3"/>
    <mergeCell ref="BBG3:BBH3"/>
    <mergeCell ref="BBI3:BBJ3"/>
    <mergeCell ref="BBK3:BBL3"/>
    <mergeCell ref="BAO3:BAP3"/>
    <mergeCell ref="BAQ3:BAR3"/>
    <mergeCell ref="BAS3:BAT3"/>
    <mergeCell ref="BAU3:BAV3"/>
    <mergeCell ref="BAW3:BAX3"/>
    <mergeCell ref="BAY3:BAZ3"/>
    <mergeCell ref="BAC3:BAD3"/>
    <mergeCell ref="BAE3:BAF3"/>
    <mergeCell ref="BAG3:BAH3"/>
    <mergeCell ref="BAI3:BAJ3"/>
    <mergeCell ref="BAK3:BAL3"/>
    <mergeCell ref="BAM3:BAN3"/>
    <mergeCell ref="BCK3:BCL3"/>
    <mergeCell ref="BCM3:BCN3"/>
    <mergeCell ref="BCO3:BCP3"/>
    <mergeCell ref="BCQ3:BCR3"/>
    <mergeCell ref="BCS3:BCT3"/>
    <mergeCell ref="BCU3:BCV3"/>
    <mergeCell ref="BBY3:BBZ3"/>
    <mergeCell ref="BCA3:BCB3"/>
    <mergeCell ref="BCC3:BCD3"/>
    <mergeCell ref="BCE3:BCF3"/>
    <mergeCell ref="BCG3:BCH3"/>
    <mergeCell ref="BCI3:BCJ3"/>
    <mergeCell ref="BBM3:BBN3"/>
    <mergeCell ref="BBO3:BBP3"/>
    <mergeCell ref="BBQ3:BBR3"/>
    <mergeCell ref="BBS3:BBT3"/>
    <mergeCell ref="BBU3:BBV3"/>
    <mergeCell ref="BBW3:BBX3"/>
    <mergeCell ref="BDU3:BDV3"/>
    <mergeCell ref="BDW3:BDX3"/>
    <mergeCell ref="BDY3:BDZ3"/>
    <mergeCell ref="BEA3:BEB3"/>
    <mergeCell ref="BEC3:BED3"/>
    <mergeCell ref="BEE3:BEF3"/>
    <mergeCell ref="BDI3:BDJ3"/>
    <mergeCell ref="BDK3:BDL3"/>
    <mergeCell ref="BDM3:BDN3"/>
    <mergeCell ref="BDO3:BDP3"/>
    <mergeCell ref="BDQ3:BDR3"/>
    <mergeCell ref="BDS3:BDT3"/>
    <mergeCell ref="BCW3:BCX3"/>
    <mergeCell ref="BCY3:BCZ3"/>
    <mergeCell ref="BDA3:BDB3"/>
    <mergeCell ref="BDC3:BDD3"/>
    <mergeCell ref="BDE3:BDF3"/>
    <mergeCell ref="BDG3:BDH3"/>
    <mergeCell ref="BFE3:BFF3"/>
    <mergeCell ref="BFG3:BFH3"/>
    <mergeCell ref="BFI3:BFJ3"/>
    <mergeCell ref="BFK3:BFL3"/>
    <mergeCell ref="BFM3:BFN3"/>
    <mergeCell ref="BFO3:BFP3"/>
    <mergeCell ref="BES3:BET3"/>
    <mergeCell ref="BEU3:BEV3"/>
    <mergeCell ref="BEW3:BEX3"/>
    <mergeCell ref="BEY3:BEZ3"/>
    <mergeCell ref="BFA3:BFB3"/>
    <mergeCell ref="BFC3:BFD3"/>
    <mergeCell ref="BEG3:BEH3"/>
    <mergeCell ref="BEI3:BEJ3"/>
    <mergeCell ref="BEK3:BEL3"/>
    <mergeCell ref="BEM3:BEN3"/>
    <mergeCell ref="BEO3:BEP3"/>
    <mergeCell ref="BEQ3:BER3"/>
    <mergeCell ref="BGO3:BGP3"/>
    <mergeCell ref="BGQ3:BGR3"/>
    <mergeCell ref="BGS3:BGT3"/>
    <mergeCell ref="BGU3:BGV3"/>
    <mergeCell ref="BGW3:BGX3"/>
    <mergeCell ref="BGY3:BGZ3"/>
    <mergeCell ref="BGC3:BGD3"/>
    <mergeCell ref="BGE3:BGF3"/>
    <mergeCell ref="BGG3:BGH3"/>
    <mergeCell ref="BGI3:BGJ3"/>
    <mergeCell ref="BGK3:BGL3"/>
    <mergeCell ref="BGM3:BGN3"/>
    <mergeCell ref="BFQ3:BFR3"/>
    <mergeCell ref="BFS3:BFT3"/>
    <mergeCell ref="BFU3:BFV3"/>
    <mergeCell ref="BFW3:BFX3"/>
    <mergeCell ref="BFY3:BFZ3"/>
    <mergeCell ref="BGA3:BGB3"/>
    <mergeCell ref="BHY3:BHZ3"/>
    <mergeCell ref="BIA3:BIB3"/>
    <mergeCell ref="BIC3:BID3"/>
    <mergeCell ref="BIE3:BIF3"/>
    <mergeCell ref="BIG3:BIH3"/>
    <mergeCell ref="BII3:BIJ3"/>
    <mergeCell ref="BHM3:BHN3"/>
    <mergeCell ref="BHO3:BHP3"/>
    <mergeCell ref="BHQ3:BHR3"/>
    <mergeCell ref="BHS3:BHT3"/>
    <mergeCell ref="BHU3:BHV3"/>
    <mergeCell ref="BHW3:BHX3"/>
    <mergeCell ref="BHA3:BHB3"/>
    <mergeCell ref="BHC3:BHD3"/>
    <mergeCell ref="BHE3:BHF3"/>
    <mergeCell ref="BHG3:BHH3"/>
    <mergeCell ref="BHI3:BHJ3"/>
    <mergeCell ref="BHK3:BHL3"/>
    <mergeCell ref="BJI3:BJJ3"/>
    <mergeCell ref="BJK3:BJL3"/>
    <mergeCell ref="BJM3:BJN3"/>
    <mergeCell ref="BJO3:BJP3"/>
    <mergeCell ref="BJQ3:BJR3"/>
    <mergeCell ref="BJS3:BJT3"/>
    <mergeCell ref="BIW3:BIX3"/>
    <mergeCell ref="BIY3:BIZ3"/>
    <mergeCell ref="BJA3:BJB3"/>
    <mergeCell ref="BJC3:BJD3"/>
    <mergeCell ref="BJE3:BJF3"/>
    <mergeCell ref="BJG3:BJH3"/>
    <mergeCell ref="BIK3:BIL3"/>
    <mergeCell ref="BIM3:BIN3"/>
    <mergeCell ref="BIO3:BIP3"/>
    <mergeCell ref="BIQ3:BIR3"/>
    <mergeCell ref="BIS3:BIT3"/>
    <mergeCell ref="BIU3:BIV3"/>
    <mergeCell ref="BKS3:BKT3"/>
    <mergeCell ref="BKU3:BKV3"/>
    <mergeCell ref="BKW3:BKX3"/>
    <mergeCell ref="BKY3:BKZ3"/>
    <mergeCell ref="BLA3:BLB3"/>
    <mergeCell ref="BLC3:BLD3"/>
    <mergeCell ref="BKG3:BKH3"/>
    <mergeCell ref="BKI3:BKJ3"/>
    <mergeCell ref="BKK3:BKL3"/>
    <mergeCell ref="BKM3:BKN3"/>
    <mergeCell ref="BKO3:BKP3"/>
    <mergeCell ref="BKQ3:BKR3"/>
    <mergeCell ref="BJU3:BJV3"/>
    <mergeCell ref="BJW3:BJX3"/>
    <mergeCell ref="BJY3:BJZ3"/>
    <mergeCell ref="BKA3:BKB3"/>
    <mergeCell ref="BKC3:BKD3"/>
    <mergeCell ref="BKE3:BKF3"/>
    <mergeCell ref="BMC3:BMD3"/>
    <mergeCell ref="BME3:BMF3"/>
    <mergeCell ref="BMG3:BMH3"/>
    <mergeCell ref="BMI3:BMJ3"/>
    <mergeCell ref="BMK3:BML3"/>
    <mergeCell ref="BMM3:BMN3"/>
    <mergeCell ref="BLQ3:BLR3"/>
    <mergeCell ref="BLS3:BLT3"/>
    <mergeCell ref="BLU3:BLV3"/>
    <mergeCell ref="BLW3:BLX3"/>
    <mergeCell ref="BLY3:BLZ3"/>
    <mergeCell ref="BMA3:BMB3"/>
    <mergeCell ref="BLE3:BLF3"/>
    <mergeCell ref="BLG3:BLH3"/>
    <mergeCell ref="BLI3:BLJ3"/>
    <mergeCell ref="BLK3:BLL3"/>
    <mergeCell ref="BLM3:BLN3"/>
    <mergeCell ref="BLO3:BLP3"/>
    <mergeCell ref="BNM3:BNN3"/>
    <mergeCell ref="BNO3:BNP3"/>
    <mergeCell ref="BNQ3:BNR3"/>
    <mergeCell ref="BNS3:BNT3"/>
    <mergeCell ref="BNU3:BNV3"/>
    <mergeCell ref="BNW3:BNX3"/>
    <mergeCell ref="BNA3:BNB3"/>
    <mergeCell ref="BNC3:BND3"/>
    <mergeCell ref="BNE3:BNF3"/>
    <mergeCell ref="BNG3:BNH3"/>
    <mergeCell ref="BNI3:BNJ3"/>
    <mergeCell ref="BNK3:BNL3"/>
    <mergeCell ref="BMO3:BMP3"/>
    <mergeCell ref="BMQ3:BMR3"/>
    <mergeCell ref="BMS3:BMT3"/>
    <mergeCell ref="BMU3:BMV3"/>
    <mergeCell ref="BMW3:BMX3"/>
    <mergeCell ref="BMY3:BMZ3"/>
    <mergeCell ref="BOW3:BOX3"/>
    <mergeCell ref="BOY3:BOZ3"/>
    <mergeCell ref="BPA3:BPB3"/>
    <mergeCell ref="BPC3:BPD3"/>
    <mergeCell ref="BPE3:BPF3"/>
    <mergeCell ref="BPG3:BPH3"/>
    <mergeCell ref="BOK3:BOL3"/>
    <mergeCell ref="BOM3:BON3"/>
    <mergeCell ref="BOO3:BOP3"/>
    <mergeCell ref="BOQ3:BOR3"/>
    <mergeCell ref="BOS3:BOT3"/>
    <mergeCell ref="BOU3:BOV3"/>
    <mergeCell ref="BNY3:BNZ3"/>
    <mergeCell ref="BOA3:BOB3"/>
    <mergeCell ref="BOC3:BOD3"/>
    <mergeCell ref="BOE3:BOF3"/>
    <mergeCell ref="BOG3:BOH3"/>
    <mergeCell ref="BOI3:BOJ3"/>
    <mergeCell ref="BQG3:BQH3"/>
    <mergeCell ref="BQI3:BQJ3"/>
    <mergeCell ref="BQK3:BQL3"/>
    <mergeCell ref="BQM3:BQN3"/>
    <mergeCell ref="BQO3:BQP3"/>
    <mergeCell ref="BQQ3:BQR3"/>
    <mergeCell ref="BPU3:BPV3"/>
    <mergeCell ref="BPW3:BPX3"/>
    <mergeCell ref="BPY3:BPZ3"/>
    <mergeCell ref="BQA3:BQB3"/>
    <mergeCell ref="BQC3:BQD3"/>
    <mergeCell ref="BQE3:BQF3"/>
    <mergeCell ref="BPI3:BPJ3"/>
    <mergeCell ref="BPK3:BPL3"/>
    <mergeCell ref="BPM3:BPN3"/>
    <mergeCell ref="BPO3:BPP3"/>
    <mergeCell ref="BPQ3:BPR3"/>
    <mergeCell ref="BPS3:BPT3"/>
    <mergeCell ref="BRQ3:BRR3"/>
    <mergeCell ref="BRS3:BRT3"/>
    <mergeCell ref="BRU3:BRV3"/>
    <mergeCell ref="BRW3:BRX3"/>
    <mergeCell ref="BRY3:BRZ3"/>
    <mergeCell ref="BSA3:BSB3"/>
    <mergeCell ref="BRE3:BRF3"/>
    <mergeCell ref="BRG3:BRH3"/>
    <mergeCell ref="BRI3:BRJ3"/>
    <mergeCell ref="BRK3:BRL3"/>
    <mergeCell ref="BRM3:BRN3"/>
    <mergeCell ref="BRO3:BRP3"/>
    <mergeCell ref="BQS3:BQT3"/>
    <mergeCell ref="BQU3:BQV3"/>
    <mergeCell ref="BQW3:BQX3"/>
    <mergeCell ref="BQY3:BQZ3"/>
    <mergeCell ref="BRA3:BRB3"/>
    <mergeCell ref="BRC3:BRD3"/>
    <mergeCell ref="BTA3:BTB3"/>
    <mergeCell ref="BTC3:BTD3"/>
    <mergeCell ref="BTE3:BTF3"/>
    <mergeCell ref="BTG3:BTH3"/>
    <mergeCell ref="BTI3:BTJ3"/>
    <mergeCell ref="BTK3:BTL3"/>
    <mergeCell ref="BSO3:BSP3"/>
    <mergeCell ref="BSQ3:BSR3"/>
    <mergeCell ref="BSS3:BST3"/>
    <mergeCell ref="BSU3:BSV3"/>
    <mergeCell ref="BSW3:BSX3"/>
    <mergeCell ref="BSY3:BSZ3"/>
    <mergeCell ref="BSC3:BSD3"/>
    <mergeCell ref="BSE3:BSF3"/>
    <mergeCell ref="BSG3:BSH3"/>
    <mergeCell ref="BSI3:BSJ3"/>
    <mergeCell ref="BSK3:BSL3"/>
    <mergeCell ref="BSM3:BSN3"/>
    <mergeCell ref="BUK3:BUL3"/>
    <mergeCell ref="BUM3:BUN3"/>
    <mergeCell ref="BUO3:BUP3"/>
    <mergeCell ref="BUQ3:BUR3"/>
    <mergeCell ref="BUS3:BUT3"/>
    <mergeCell ref="BUU3:BUV3"/>
    <mergeCell ref="BTY3:BTZ3"/>
    <mergeCell ref="BUA3:BUB3"/>
    <mergeCell ref="BUC3:BUD3"/>
    <mergeCell ref="BUE3:BUF3"/>
    <mergeCell ref="BUG3:BUH3"/>
    <mergeCell ref="BUI3:BUJ3"/>
    <mergeCell ref="BTM3:BTN3"/>
    <mergeCell ref="BTO3:BTP3"/>
    <mergeCell ref="BTQ3:BTR3"/>
    <mergeCell ref="BTS3:BTT3"/>
    <mergeCell ref="BTU3:BTV3"/>
    <mergeCell ref="BTW3:BTX3"/>
    <mergeCell ref="BVU3:BVV3"/>
    <mergeCell ref="BVW3:BVX3"/>
    <mergeCell ref="BVY3:BVZ3"/>
    <mergeCell ref="BWA3:BWB3"/>
    <mergeCell ref="BWC3:BWD3"/>
    <mergeCell ref="BWE3:BWF3"/>
    <mergeCell ref="BVI3:BVJ3"/>
    <mergeCell ref="BVK3:BVL3"/>
    <mergeCell ref="BVM3:BVN3"/>
    <mergeCell ref="BVO3:BVP3"/>
    <mergeCell ref="BVQ3:BVR3"/>
    <mergeCell ref="BVS3:BVT3"/>
    <mergeCell ref="BUW3:BUX3"/>
    <mergeCell ref="BUY3:BUZ3"/>
    <mergeCell ref="BVA3:BVB3"/>
    <mergeCell ref="BVC3:BVD3"/>
    <mergeCell ref="BVE3:BVF3"/>
    <mergeCell ref="BVG3:BVH3"/>
    <mergeCell ref="BXE3:BXF3"/>
    <mergeCell ref="BXG3:BXH3"/>
    <mergeCell ref="BXI3:BXJ3"/>
    <mergeCell ref="BXK3:BXL3"/>
    <mergeCell ref="BXM3:BXN3"/>
    <mergeCell ref="BXO3:BXP3"/>
    <mergeCell ref="BWS3:BWT3"/>
    <mergeCell ref="BWU3:BWV3"/>
    <mergeCell ref="BWW3:BWX3"/>
    <mergeCell ref="BWY3:BWZ3"/>
    <mergeCell ref="BXA3:BXB3"/>
    <mergeCell ref="BXC3:BXD3"/>
    <mergeCell ref="BWG3:BWH3"/>
    <mergeCell ref="BWI3:BWJ3"/>
    <mergeCell ref="BWK3:BWL3"/>
    <mergeCell ref="BWM3:BWN3"/>
    <mergeCell ref="BWO3:BWP3"/>
    <mergeCell ref="BWQ3:BWR3"/>
    <mergeCell ref="BYO3:BYP3"/>
    <mergeCell ref="BYQ3:BYR3"/>
    <mergeCell ref="BYS3:BYT3"/>
    <mergeCell ref="BYU3:BYV3"/>
    <mergeCell ref="BYW3:BYX3"/>
    <mergeCell ref="BYY3:BYZ3"/>
    <mergeCell ref="BYC3:BYD3"/>
    <mergeCell ref="BYE3:BYF3"/>
    <mergeCell ref="BYG3:BYH3"/>
    <mergeCell ref="BYI3:BYJ3"/>
    <mergeCell ref="BYK3:BYL3"/>
    <mergeCell ref="BYM3:BYN3"/>
    <mergeCell ref="BXQ3:BXR3"/>
    <mergeCell ref="BXS3:BXT3"/>
    <mergeCell ref="BXU3:BXV3"/>
    <mergeCell ref="BXW3:BXX3"/>
    <mergeCell ref="BXY3:BXZ3"/>
    <mergeCell ref="BYA3:BYB3"/>
    <mergeCell ref="BZY3:BZZ3"/>
    <mergeCell ref="CAA3:CAB3"/>
    <mergeCell ref="CAC3:CAD3"/>
    <mergeCell ref="CAE3:CAF3"/>
    <mergeCell ref="CAG3:CAH3"/>
    <mergeCell ref="CAI3:CAJ3"/>
    <mergeCell ref="BZM3:BZN3"/>
    <mergeCell ref="BZO3:BZP3"/>
    <mergeCell ref="BZQ3:BZR3"/>
    <mergeCell ref="BZS3:BZT3"/>
    <mergeCell ref="BZU3:BZV3"/>
    <mergeCell ref="BZW3:BZX3"/>
    <mergeCell ref="BZA3:BZB3"/>
    <mergeCell ref="BZC3:BZD3"/>
    <mergeCell ref="BZE3:BZF3"/>
    <mergeCell ref="BZG3:BZH3"/>
    <mergeCell ref="BZI3:BZJ3"/>
    <mergeCell ref="BZK3:BZL3"/>
    <mergeCell ref="CBI3:CBJ3"/>
    <mergeCell ref="CBK3:CBL3"/>
    <mergeCell ref="CBM3:CBN3"/>
    <mergeCell ref="CBO3:CBP3"/>
    <mergeCell ref="CBQ3:CBR3"/>
    <mergeCell ref="CBS3:CBT3"/>
    <mergeCell ref="CAW3:CAX3"/>
    <mergeCell ref="CAY3:CAZ3"/>
    <mergeCell ref="CBA3:CBB3"/>
    <mergeCell ref="CBC3:CBD3"/>
    <mergeCell ref="CBE3:CBF3"/>
    <mergeCell ref="CBG3:CBH3"/>
    <mergeCell ref="CAK3:CAL3"/>
    <mergeCell ref="CAM3:CAN3"/>
    <mergeCell ref="CAO3:CAP3"/>
    <mergeCell ref="CAQ3:CAR3"/>
    <mergeCell ref="CAS3:CAT3"/>
    <mergeCell ref="CAU3:CAV3"/>
    <mergeCell ref="CCS3:CCT3"/>
    <mergeCell ref="CCU3:CCV3"/>
    <mergeCell ref="CCW3:CCX3"/>
    <mergeCell ref="CCY3:CCZ3"/>
    <mergeCell ref="CDA3:CDB3"/>
    <mergeCell ref="CDC3:CDD3"/>
    <mergeCell ref="CCG3:CCH3"/>
    <mergeCell ref="CCI3:CCJ3"/>
    <mergeCell ref="CCK3:CCL3"/>
    <mergeCell ref="CCM3:CCN3"/>
    <mergeCell ref="CCO3:CCP3"/>
    <mergeCell ref="CCQ3:CCR3"/>
    <mergeCell ref="CBU3:CBV3"/>
    <mergeCell ref="CBW3:CBX3"/>
    <mergeCell ref="CBY3:CBZ3"/>
    <mergeCell ref="CCA3:CCB3"/>
    <mergeCell ref="CCC3:CCD3"/>
    <mergeCell ref="CCE3:CCF3"/>
    <mergeCell ref="CEC3:CED3"/>
    <mergeCell ref="CEE3:CEF3"/>
    <mergeCell ref="CEG3:CEH3"/>
    <mergeCell ref="CEI3:CEJ3"/>
    <mergeCell ref="CEK3:CEL3"/>
    <mergeCell ref="CEM3:CEN3"/>
    <mergeCell ref="CDQ3:CDR3"/>
    <mergeCell ref="CDS3:CDT3"/>
    <mergeCell ref="CDU3:CDV3"/>
    <mergeCell ref="CDW3:CDX3"/>
    <mergeCell ref="CDY3:CDZ3"/>
    <mergeCell ref="CEA3:CEB3"/>
    <mergeCell ref="CDE3:CDF3"/>
    <mergeCell ref="CDG3:CDH3"/>
    <mergeCell ref="CDI3:CDJ3"/>
    <mergeCell ref="CDK3:CDL3"/>
    <mergeCell ref="CDM3:CDN3"/>
    <mergeCell ref="CDO3:CDP3"/>
    <mergeCell ref="CFM3:CFN3"/>
    <mergeCell ref="CFO3:CFP3"/>
    <mergeCell ref="CFQ3:CFR3"/>
    <mergeCell ref="CFS3:CFT3"/>
    <mergeCell ref="CFU3:CFV3"/>
    <mergeCell ref="CFW3:CFX3"/>
    <mergeCell ref="CFA3:CFB3"/>
    <mergeCell ref="CFC3:CFD3"/>
    <mergeCell ref="CFE3:CFF3"/>
    <mergeCell ref="CFG3:CFH3"/>
    <mergeCell ref="CFI3:CFJ3"/>
    <mergeCell ref="CFK3:CFL3"/>
    <mergeCell ref="CEO3:CEP3"/>
    <mergeCell ref="CEQ3:CER3"/>
    <mergeCell ref="CES3:CET3"/>
    <mergeCell ref="CEU3:CEV3"/>
    <mergeCell ref="CEW3:CEX3"/>
    <mergeCell ref="CEY3:CEZ3"/>
    <mergeCell ref="CGW3:CGX3"/>
    <mergeCell ref="CGY3:CGZ3"/>
    <mergeCell ref="CHA3:CHB3"/>
    <mergeCell ref="CHC3:CHD3"/>
    <mergeCell ref="CHE3:CHF3"/>
    <mergeCell ref="CHG3:CHH3"/>
    <mergeCell ref="CGK3:CGL3"/>
    <mergeCell ref="CGM3:CGN3"/>
    <mergeCell ref="CGO3:CGP3"/>
    <mergeCell ref="CGQ3:CGR3"/>
    <mergeCell ref="CGS3:CGT3"/>
    <mergeCell ref="CGU3:CGV3"/>
    <mergeCell ref="CFY3:CFZ3"/>
    <mergeCell ref="CGA3:CGB3"/>
    <mergeCell ref="CGC3:CGD3"/>
    <mergeCell ref="CGE3:CGF3"/>
    <mergeCell ref="CGG3:CGH3"/>
    <mergeCell ref="CGI3:CGJ3"/>
    <mergeCell ref="CIG3:CIH3"/>
    <mergeCell ref="CII3:CIJ3"/>
    <mergeCell ref="CIK3:CIL3"/>
    <mergeCell ref="CIM3:CIN3"/>
    <mergeCell ref="CIO3:CIP3"/>
    <mergeCell ref="CIQ3:CIR3"/>
    <mergeCell ref="CHU3:CHV3"/>
    <mergeCell ref="CHW3:CHX3"/>
    <mergeCell ref="CHY3:CHZ3"/>
    <mergeCell ref="CIA3:CIB3"/>
    <mergeCell ref="CIC3:CID3"/>
    <mergeCell ref="CIE3:CIF3"/>
    <mergeCell ref="CHI3:CHJ3"/>
    <mergeCell ref="CHK3:CHL3"/>
    <mergeCell ref="CHM3:CHN3"/>
    <mergeCell ref="CHO3:CHP3"/>
    <mergeCell ref="CHQ3:CHR3"/>
    <mergeCell ref="CHS3:CHT3"/>
    <mergeCell ref="CJQ3:CJR3"/>
    <mergeCell ref="CJS3:CJT3"/>
    <mergeCell ref="CJU3:CJV3"/>
    <mergeCell ref="CJW3:CJX3"/>
    <mergeCell ref="CJY3:CJZ3"/>
    <mergeCell ref="CKA3:CKB3"/>
    <mergeCell ref="CJE3:CJF3"/>
    <mergeCell ref="CJG3:CJH3"/>
    <mergeCell ref="CJI3:CJJ3"/>
    <mergeCell ref="CJK3:CJL3"/>
    <mergeCell ref="CJM3:CJN3"/>
    <mergeCell ref="CJO3:CJP3"/>
    <mergeCell ref="CIS3:CIT3"/>
    <mergeCell ref="CIU3:CIV3"/>
    <mergeCell ref="CIW3:CIX3"/>
    <mergeCell ref="CIY3:CIZ3"/>
    <mergeCell ref="CJA3:CJB3"/>
    <mergeCell ref="CJC3:CJD3"/>
    <mergeCell ref="CLA3:CLB3"/>
    <mergeCell ref="CLC3:CLD3"/>
    <mergeCell ref="CLE3:CLF3"/>
    <mergeCell ref="CLG3:CLH3"/>
    <mergeCell ref="CLI3:CLJ3"/>
    <mergeCell ref="CLK3:CLL3"/>
    <mergeCell ref="CKO3:CKP3"/>
    <mergeCell ref="CKQ3:CKR3"/>
    <mergeCell ref="CKS3:CKT3"/>
    <mergeCell ref="CKU3:CKV3"/>
    <mergeCell ref="CKW3:CKX3"/>
    <mergeCell ref="CKY3:CKZ3"/>
    <mergeCell ref="CKC3:CKD3"/>
    <mergeCell ref="CKE3:CKF3"/>
    <mergeCell ref="CKG3:CKH3"/>
    <mergeCell ref="CKI3:CKJ3"/>
    <mergeCell ref="CKK3:CKL3"/>
    <mergeCell ref="CKM3:CKN3"/>
    <mergeCell ref="CMK3:CML3"/>
    <mergeCell ref="CMM3:CMN3"/>
    <mergeCell ref="CMO3:CMP3"/>
    <mergeCell ref="CMQ3:CMR3"/>
    <mergeCell ref="CMS3:CMT3"/>
    <mergeCell ref="CMU3:CMV3"/>
    <mergeCell ref="CLY3:CLZ3"/>
    <mergeCell ref="CMA3:CMB3"/>
    <mergeCell ref="CMC3:CMD3"/>
    <mergeCell ref="CME3:CMF3"/>
    <mergeCell ref="CMG3:CMH3"/>
    <mergeCell ref="CMI3:CMJ3"/>
    <mergeCell ref="CLM3:CLN3"/>
    <mergeCell ref="CLO3:CLP3"/>
    <mergeCell ref="CLQ3:CLR3"/>
    <mergeCell ref="CLS3:CLT3"/>
    <mergeCell ref="CLU3:CLV3"/>
    <mergeCell ref="CLW3:CLX3"/>
    <mergeCell ref="CNU3:CNV3"/>
    <mergeCell ref="CNW3:CNX3"/>
    <mergeCell ref="CNY3:CNZ3"/>
    <mergeCell ref="COA3:COB3"/>
    <mergeCell ref="COC3:COD3"/>
    <mergeCell ref="COE3:COF3"/>
    <mergeCell ref="CNI3:CNJ3"/>
    <mergeCell ref="CNK3:CNL3"/>
    <mergeCell ref="CNM3:CNN3"/>
    <mergeCell ref="CNO3:CNP3"/>
    <mergeCell ref="CNQ3:CNR3"/>
    <mergeCell ref="CNS3:CNT3"/>
    <mergeCell ref="CMW3:CMX3"/>
    <mergeCell ref="CMY3:CMZ3"/>
    <mergeCell ref="CNA3:CNB3"/>
    <mergeCell ref="CNC3:CND3"/>
    <mergeCell ref="CNE3:CNF3"/>
    <mergeCell ref="CNG3:CNH3"/>
    <mergeCell ref="CPE3:CPF3"/>
    <mergeCell ref="CPG3:CPH3"/>
    <mergeCell ref="CPI3:CPJ3"/>
    <mergeCell ref="CPK3:CPL3"/>
    <mergeCell ref="CPM3:CPN3"/>
    <mergeCell ref="CPO3:CPP3"/>
    <mergeCell ref="COS3:COT3"/>
    <mergeCell ref="COU3:COV3"/>
    <mergeCell ref="COW3:COX3"/>
    <mergeCell ref="COY3:COZ3"/>
    <mergeCell ref="CPA3:CPB3"/>
    <mergeCell ref="CPC3:CPD3"/>
    <mergeCell ref="COG3:COH3"/>
    <mergeCell ref="COI3:COJ3"/>
    <mergeCell ref="COK3:COL3"/>
    <mergeCell ref="COM3:CON3"/>
    <mergeCell ref="COO3:COP3"/>
    <mergeCell ref="COQ3:COR3"/>
    <mergeCell ref="CQO3:CQP3"/>
    <mergeCell ref="CQQ3:CQR3"/>
    <mergeCell ref="CQS3:CQT3"/>
    <mergeCell ref="CQU3:CQV3"/>
    <mergeCell ref="CQW3:CQX3"/>
    <mergeCell ref="CQY3:CQZ3"/>
    <mergeCell ref="CQC3:CQD3"/>
    <mergeCell ref="CQE3:CQF3"/>
    <mergeCell ref="CQG3:CQH3"/>
    <mergeCell ref="CQI3:CQJ3"/>
    <mergeCell ref="CQK3:CQL3"/>
    <mergeCell ref="CQM3:CQN3"/>
    <mergeCell ref="CPQ3:CPR3"/>
    <mergeCell ref="CPS3:CPT3"/>
    <mergeCell ref="CPU3:CPV3"/>
    <mergeCell ref="CPW3:CPX3"/>
    <mergeCell ref="CPY3:CPZ3"/>
    <mergeCell ref="CQA3:CQB3"/>
    <mergeCell ref="CRY3:CRZ3"/>
    <mergeCell ref="CSA3:CSB3"/>
    <mergeCell ref="CSC3:CSD3"/>
    <mergeCell ref="CSE3:CSF3"/>
    <mergeCell ref="CSG3:CSH3"/>
    <mergeCell ref="CSI3:CSJ3"/>
    <mergeCell ref="CRM3:CRN3"/>
    <mergeCell ref="CRO3:CRP3"/>
    <mergeCell ref="CRQ3:CRR3"/>
    <mergeCell ref="CRS3:CRT3"/>
    <mergeCell ref="CRU3:CRV3"/>
    <mergeCell ref="CRW3:CRX3"/>
    <mergeCell ref="CRA3:CRB3"/>
    <mergeCell ref="CRC3:CRD3"/>
    <mergeCell ref="CRE3:CRF3"/>
    <mergeCell ref="CRG3:CRH3"/>
    <mergeCell ref="CRI3:CRJ3"/>
    <mergeCell ref="CRK3:CRL3"/>
    <mergeCell ref="CTI3:CTJ3"/>
    <mergeCell ref="CTK3:CTL3"/>
    <mergeCell ref="CTM3:CTN3"/>
    <mergeCell ref="CTO3:CTP3"/>
    <mergeCell ref="CTQ3:CTR3"/>
    <mergeCell ref="CTS3:CTT3"/>
    <mergeCell ref="CSW3:CSX3"/>
    <mergeCell ref="CSY3:CSZ3"/>
    <mergeCell ref="CTA3:CTB3"/>
    <mergeCell ref="CTC3:CTD3"/>
    <mergeCell ref="CTE3:CTF3"/>
    <mergeCell ref="CTG3:CTH3"/>
    <mergeCell ref="CSK3:CSL3"/>
    <mergeCell ref="CSM3:CSN3"/>
    <mergeCell ref="CSO3:CSP3"/>
    <mergeCell ref="CSQ3:CSR3"/>
    <mergeCell ref="CSS3:CST3"/>
    <mergeCell ref="CSU3:CSV3"/>
    <mergeCell ref="CUS3:CUT3"/>
    <mergeCell ref="CUU3:CUV3"/>
    <mergeCell ref="CUW3:CUX3"/>
    <mergeCell ref="CUY3:CUZ3"/>
    <mergeCell ref="CVA3:CVB3"/>
    <mergeCell ref="CVC3:CVD3"/>
    <mergeCell ref="CUG3:CUH3"/>
    <mergeCell ref="CUI3:CUJ3"/>
    <mergeCell ref="CUK3:CUL3"/>
    <mergeCell ref="CUM3:CUN3"/>
    <mergeCell ref="CUO3:CUP3"/>
    <mergeCell ref="CUQ3:CUR3"/>
    <mergeCell ref="CTU3:CTV3"/>
    <mergeCell ref="CTW3:CTX3"/>
    <mergeCell ref="CTY3:CTZ3"/>
    <mergeCell ref="CUA3:CUB3"/>
    <mergeCell ref="CUC3:CUD3"/>
    <mergeCell ref="CUE3:CUF3"/>
    <mergeCell ref="CWC3:CWD3"/>
    <mergeCell ref="CWE3:CWF3"/>
    <mergeCell ref="CWG3:CWH3"/>
    <mergeCell ref="CWI3:CWJ3"/>
    <mergeCell ref="CWK3:CWL3"/>
    <mergeCell ref="CWM3:CWN3"/>
    <mergeCell ref="CVQ3:CVR3"/>
    <mergeCell ref="CVS3:CVT3"/>
    <mergeCell ref="CVU3:CVV3"/>
    <mergeCell ref="CVW3:CVX3"/>
    <mergeCell ref="CVY3:CVZ3"/>
    <mergeCell ref="CWA3:CWB3"/>
    <mergeCell ref="CVE3:CVF3"/>
    <mergeCell ref="CVG3:CVH3"/>
    <mergeCell ref="CVI3:CVJ3"/>
    <mergeCell ref="CVK3:CVL3"/>
    <mergeCell ref="CVM3:CVN3"/>
    <mergeCell ref="CVO3:CVP3"/>
    <mergeCell ref="CXM3:CXN3"/>
    <mergeCell ref="CXO3:CXP3"/>
    <mergeCell ref="CXQ3:CXR3"/>
    <mergeCell ref="CXS3:CXT3"/>
    <mergeCell ref="CXU3:CXV3"/>
    <mergeCell ref="CXW3:CXX3"/>
    <mergeCell ref="CXA3:CXB3"/>
    <mergeCell ref="CXC3:CXD3"/>
    <mergeCell ref="CXE3:CXF3"/>
    <mergeCell ref="CXG3:CXH3"/>
    <mergeCell ref="CXI3:CXJ3"/>
    <mergeCell ref="CXK3:CXL3"/>
    <mergeCell ref="CWO3:CWP3"/>
    <mergeCell ref="CWQ3:CWR3"/>
    <mergeCell ref="CWS3:CWT3"/>
    <mergeCell ref="CWU3:CWV3"/>
    <mergeCell ref="CWW3:CWX3"/>
    <mergeCell ref="CWY3:CWZ3"/>
    <mergeCell ref="CYW3:CYX3"/>
    <mergeCell ref="CYY3:CYZ3"/>
    <mergeCell ref="CZA3:CZB3"/>
    <mergeCell ref="CZC3:CZD3"/>
    <mergeCell ref="CZE3:CZF3"/>
    <mergeCell ref="CZG3:CZH3"/>
    <mergeCell ref="CYK3:CYL3"/>
    <mergeCell ref="CYM3:CYN3"/>
    <mergeCell ref="CYO3:CYP3"/>
    <mergeCell ref="CYQ3:CYR3"/>
    <mergeCell ref="CYS3:CYT3"/>
    <mergeCell ref="CYU3:CYV3"/>
    <mergeCell ref="CXY3:CXZ3"/>
    <mergeCell ref="CYA3:CYB3"/>
    <mergeCell ref="CYC3:CYD3"/>
    <mergeCell ref="CYE3:CYF3"/>
    <mergeCell ref="CYG3:CYH3"/>
    <mergeCell ref="CYI3:CYJ3"/>
    <mergeCell ref="DAG3:DAH3"/>
    <mergeCell ref="DAI3:DAJ3"/>
    <mergeCell ref="DAK3:DAL3"/>
    <mergeCell ref="DAM3:DAN3"/>
    <mergeCell ref="DAO3:DAP3"/>
    <mergeCell ref="DAQ3:DAR3"/>
    <mergeCell ref="CZU3:CZV3"/>
    <mergeCell ref="CZW3:CZX3"/>
    <mergeCell ref="CZY3:CZZ3"/>
    <mergeCell ref="DAA3:DAB3"/>
    <mergeCell ref="DAC3:DAD3"/>
    <mergeCell ref="DAE3:DAF3"/>
    <mergeCell ref="CZI3:CZJ3"/>
    <mergeCell ref="CZK3:CZL3"/>
    <mergeCell ref="CZM3:CZN3"/>
    <mergeCell ref="CZO3:CZP3"/>
    <mergeCell ref="CZQ3:CZR3"/>
    <mergeCell ref="CZS3:CZT3"/>
    <mergeCell ref="DBQ3:DBR3"/>
    <mergeCell ref="DBS3:DBT3"/>
    <mergeCell ref="DBU3:DBV3"/>
    <mergeCell ref="DBW3:DBX3"/>
    <mergeCell ref="DBY3:DBZ3"/>
    <mergeCell ref="DCA3:DCB3"/>
    <mergeCell ref="DBE3:DBF3"/>
    <mergeCell ref="DBG3:DBH3"/>
    <mergeCell ref="DBI3:DBJ3"/>
    <mergeCell ref="DBK3:DBL3"/>
    <mergeCell ref="DBM3:DBN3"/>
    <mergeCell ref="DBO3:DBP3"/>
    <mergeCell ref="DAS3:DAT3"/>
    <mergeCell ref="DAU3:DAV3"/>
    <mergeCell ref="DAW3:DAX3"/>
    <mergeCell ref="DAY3:DAZ3"/>
    <mergeCell ref="DBA3:DBB3"/>
    <mergeCell ref="DBC3:DBD3"/>
    <mergeCell ref="DDA3:DDB3"/>
    <mergeCell ref="DDC3:DDD3"/>
    <mergeCell ref="DDE3:DDF3"/>
    <mergeCell ref="DDG3:DDH3"/>
    <mergeCell ref="DDI3:DDJ3"/>
    <mergeCell ref="DDK3:DDL3"/>
    <mergeCell ref="DCO3:DCP3"/>
    <mergeCell ref="DCQ3:DCR3"/>
    <mergeCell ref="DCS3:DCT3"/>
    <mergeCell ref="DCU3:DCV3"/>
    <mergeCell ref="DCW3:DCX3"/>
    <mergeCell ref="DCY3:DCZ3"/>
    <mergeCell ref="DCC3:DCD3"/>
    <mergeCell ref="DCE3:DCF3"/>
    <mergeCell ref="DCG3:DCH3"/>
    <mergeCell ref="DCI3:DCJ3"/>
    <mergeCell ref="DCK3:DCL3"/>
    <mergeCell ref="DCM3:DCN3"/>
    <mergeCell ref="DEK3:DEL3"/>
    <mergeCell ref="DEM3:DEN3"/>
    <mergeCell ref="DEO3:DEP3"/>
    <mergeCell ref="DEQ3:DER3"/>
    <mergeCell ref="DES3:DET3"/>
    <mergeCell ref="DEU3:DEV3"/>
    <mergeCell ref="DDY3:DDZ3"/>
    <mergeCell ref="DEA3:DEB3"/>
    <mergeCell ref="DEC3:DED3"/>
    <mergeCell ref="DEE3:DEF3"/>
    <mergeCell ref="DEG3:DEH3"/>
    <mergeCell ref="DEI3:DEJ3"/>
    <mergeCell ref="DDM3:DDN3"/>
    <mergeCell ref="DDO3:DDP3"/>
    <mergeCell ref="DDQ3:DDR3"/>
    <mergeCell ref="DDS3:DDT3"/>
    <mergeCell ref="DDU3:DDV3"/>
    <mergeCell ref="DDW3:DDX3"/>
    <mergeCell ref="DFU3:DFV3"/>
    <mergeCell ref="DFW3:DFX3"/>
    <mergeCell ref="DFY3:DFZ3"/>
    <mergeCell ref="DGA3:DGB3"/>
    <mergeCell ref="DGC3:DGD3"/>
    <mergeCell ref="DGE3:DGF3"/>
    <mergeCell ref="DFI3:DFJ3"/>
    <mergeCell ref="DFK3:DFL3"/>
    <mergeCell ref="DFM3:DFN3"/>
    <mergeCell ref="DFO3:DFP3"/>
    <mergeCell ref="DFQ3:DFR3"/>
    <mergeCell ref="DFS3:DFT3"/>
    <mergeCell ref="DEW3:DEX3"/>
    <mergeCell ref="DEY3:DEZ3"/>
    <mergeCell ref="DFA3:DFB3"/>
    <mergeCell ref="DFC3:DFD3"/>
    <mergeCell ref="DFE3:DFF3"/>
    <mergeCell ref="DFG3:DFH3"/>
    <mergeCell ref="DHE3:DHF3"/>
    <mergeCell ref="DHG3:DHH3"/>
    <mergeCell ref="DHI3:DHJ3"/>
    <mergeCell ref="DHK3:DHL3"/>
    <mergeCell ref="DHM3:DHN3"/>
    <mergeCell ref="DHO3:DHP3"/>
    <mergeCell ref="DGS3:DGT3"/>
    <mergeCell ref="DGU3:DGV3"/>
    <mergeCell ref="DGW3:DGX3"/>
    <mergeCell ref="DGY3:DGZ3"/>
    <mergeCell ref="DHA3:DHB3"/>
    <mergeCell ref="DHC3:DHD3"/>
    <mergeCell ref="DGG3:DGH3"/>
    <mergeCell ref="DGI3:DGJ3"/>
    <mergeCell ref="DGK3:DGL3"/>
    <mergeCell ref="DGM3:DGN3"/>
    <mergeCell ref="DGO3:DGP3"/>
    <mergeCell ref="DGQ3:DGR3"/>
    <mergeCell ref="DIO3:DIP3"/>
    <mergeCell ref="DIQ3:DIR3"/>
    <mergeCell ref="DIS3:DIT3"/>
    <mergeCell ref="DIU3:DIV3"/>
    <mergeCell ref="DIW3:DIX3"/>
    <mergeCell ref="DIY3:DIZ3"/>
    <mergeCell ref="DIC3:DID3"/>
    <mergeCell ref="DIE3:DIF3"/>
    <mergeCell ref="DIG3:DIH3"/>
    <mergeCell ref="DII3:DIJ3"/>
    <mergeCell ref="DIK3:DIL3"/>
    <mergeCell ref="DIM3:DIN3"/>
    <mergeCell ref="DHQ3:DHR3"/>
    <mergeCell ref="DHS3:DHT3"/>
    <mergeCell ref="DHU3:DHV3"/>
    <mergeCell ref="DHW3:DHX3"/>
    <mergeCell ref="DHY3:DHZ3"/>
    <mergeCell ref="DIA3:DIB3"/>
    <mergeCell ref="DJY3:DJZ3"/>
    <mergeCell ref="DKA3:DKB3"/>
    <mergeCell ref="DKC3:DKD3"/>
    <mergeCell ref="DKE3:DKF3"/>
    <mergeCell ref="DKG3:DKH3"/>
    <mergeCell ref="DKI3:DKJ3"/>
    <mergeCell ref="DJM3:DJN3"/>
    <mergeCell ref="DJO3:DJP3"/>
    <mergeCell ref="DJQ3:DJR3"/>
    <mergeCell ref="DJS3:DJT3"/>
    <mergeCell ref="DJU3:DJV3"/>
    <mergeCell ref="DJW3:DJX3"/>
    <mergeCell ref="DJA3:DJB3"/>
    <mergeCell ref="DJC3:DJD3"/>
    <mergeCell ref="DJE3:DJF3"/>
    <mergeCell ref="DJG3:DJH3"/>
    <mergeCell ref="DJI3:DJJ3"/>
    <mergeCell ref="DJK3:DJL3"/>
    <mergeCell ref="DLI3:DLJ3"/>
    <mergeCell ref="DLK3:DLL3"/>
    <mergeCell ref="DLM3:DLN3"/>
    <mergeCell ref="DLO3:DLP3"/>
    <mergeCell ref="DLQ3:DLR3"/>
    <mergeCell ref="DLS3:DLT3"/>
    <mergeCell ref="DKW3:DKX3"/>
    <mergeCell ref="DKY3:DKZ3"/>
    <mergeCell ref="DLA3:DLB3"/>
    <mergeCell ref="DLC3:DLD3"/>
    <mergeCell ref="DLE3:DLF3"/>
    <mergeCell ref="DLG3:DLH3"/>
    <mergeCell ref="DKK3:DKL3"/>
    <mergeCell ref="DKM3:DKN3"/>
    <mergeCell ref="DKO3:DKP3"/>
    <mergeCell ref="DKQ3:DKR3"/>
    <mergeCell ref="DKS3:DKT3"/>
    <mergeCell ref="DKU3:DKV3"/>
    <mergeCell ref="DMS3:DMT3"/>
    <mergeCell ref="DMU3:DMV3"/>
    <mergeCell ref="DMW3:DMX3"/>
    <mergeCell ref="DMY3:DMZ3"/>
    <mergeCell ref="DNA3:DNB3"/>
    <mergeCell ref="DNC3:DND3"/>
    <mergeCell ref="DMG3:DMH3"/>
    <mergeCell ref="DMI3:DMJ3"/>
    <mergeCell ref="DMK3:DML3"/>
    <mergeCell ref="DMM3:DMN3"/>
    <mergeCell ref="DMO3:DMP3"/>
    <mergeCell ref="DMQ3:DMR3"/>
    <mergeCell ref="DLU3:DLV3"/>
    <mergeCell ref="DLW3:DLX3"/>
    <mergeCell ref="DLY3:DLZ3"/>
    <mergeCell ref="DMA3:DMB3"/>
    <mergeCell ref="DMC3:DMD3"/>
    <mergeCell ref="DME3:DMF3"/>
    <mergeCell ref="DOC3:DOD3"/>
    <mergeCell ref="DOE3:DOF3"/>
    <mergeCell ref="DOG3:DOH3"/>
    <mergeCell ref="DOI3:DOJ3"/>
    <mergeCell ref="DOK3:DOL3"/>
    <mergeCell ref="DOM3:DON3"/>
    <mergeCell ref="DNQ3:DNR3"/>
    <mergeCell ref="DNS3:DNT3"/>
    <mergeCell ref="DNU3:DNV3"/>
    <mergeCell ref="DNW3:DNX3"/>
    <mergeCell ref="DNY3:DNZ3"/>
    <mergeCell ref="DOA3:DOB3"/>
    <mergeCell ref="DNE3:DNF3"/>
    <mergeCell ref="DNG3:DNH3"/>
    <mergeCell ref="DNI3:DNJ3"/>
    <mergeCell ref="DNK3:DNL3"/>
    <mergeCell ref="DNM3:DNN3"/>
    <mergeCell ref="DNO3:DNP3"/>
    <mergeCell ref="DPM3:DPN3"/>
    <mergeCell ref="DPO3:DPP3"/>
    <mergeCell ref="DPQ3:DPR3"/>
    <mergeCell ref="DPS3:DPT3"/>
    <mergeCell ref="DPU3:DPV3"/>
    <mergeCell ref="DPW3:DPX3"/>
    <mergeCell ref="DPA3:DPB3"/>
    <mergeCell ref="DPC3:DPD3"/>
    <mergeCell ref="DPE3:DPF3"/>
    <mergeCell ref="DPG3:DPH3"/>
    <mergeCell ref="DPI3:DPJ3"/>
    <mergeCell ref="DPK3:DPL3"/>
    <mergeCell ref="DOO3:DOP3"/>
    <mergeCell ref="DOQ3:DOR3"/>
    <mergeCell ref="DOS3:DOT3"/>
    <mergeCell ref="DOU3:DOV3"/>
    <mergeCell ref="DOW3:DOX3"/>
    <mergeCell ref="DOY3:DOZ3"/>
    <mergeCell ref="DQW3:DQX3"/>
    <mergeCell ref="DQY3:DQZ3"/>
    <mergeCell ref="DRA3:DRB3"/>
    <mergeCell ref="DRC3:DRD3"/>
    <mergeCell ref="DRE3:DRF3"/>
    <mergeCell ref="DRG3:DRH3"/>
    <mergeCell ref="DQK3:DQL3"/>
    <mergeCell ref="DQM3:DQN3"/>
    <mergeCell ref="DQO3:DQP3"/>
    <mergeCell ref="DQQ3:DQR3"/>
    <mergeCell ref="DQS3:DQT3"/>
    <mergeCell ref="DQU3:DQV3"/>
    <mergeCell ref="DPY3:DPZ3"/>
    <mergeCell ref="DQA3:DQB3"/>
    <mergeCell ref="DQC3:DQD3"/>
    <mergeCell ref="DQE3:DQF3"/>
    <mergeCell ref="DQG3:DQH3"/>
    <mergeCell ref="DQI3:DQJ3"/>
    <mergeCell ref="DSG3:DSH3"/>
    <mergeCell ref="DSI3:DSJ3"/>
    <mergeCell ref="DSK3:DSL3"/>
    <mergeCell ref="DSM3:DSN3"/>
    <mergeCell ref="DSO3:DSP3"/>
    <mergeCell ref="DSQ3:DSR3"/>
    <mergeCell ref="DRU3:DRV3"/>
    <mergeCell ref="DRW3:DRX3"/>
    <mergeCell ref="DRY3:DRZ3"/>
    <mergeCell ref="DSA3:DSB3"/>
    <mergeCell ref="DSC3:DSD3"/>
    <mergeCell ref="DSE3:DSF3"/>
    <mergeCell ref="DRI3:DRJ3"/>
    <mergeCell ref="DRK3:DRL3"/>
    <mergeCell ref="DRM3:DRN3"/>
    <mergeCell ref="DRO3:DRP3"/>
    <mergeCell ref="DRQ3:DRR3"/>
    <mergeCell ref="DRS3:DRT3"/>
    <mergeCell ref="DTQ3:DTR3"/>
    <mergeCell ref="DTS3:DTT3"/>
    <mergeCell ref="DTU3:DTV3"/>
    <mergeCell ref="DTW3:DTX3"/>
    <mergeCell ref="DTY3:DTZ3"/>
    <mergeCell ref="DUA3:DUB3"/>
    <mergeCell ref="DTE3:DTF3"/>
    <mergeCell ref="DTG3:DTH3"/>
    <mergeCell ref="DTI3:DTJ3"/>
    <mergeCell ref="DTK3:DTL3"/>
    <mergeCell ref="DTM3:DTN3"/>
    <mergeCell ref="DTO3:DTP3"/>
    <mergeCell ref="DSS3:DST3"/>
    <mergeCell ref="DSU3:DSV3"/>
    <mergeCell ref="DSW3:DSX3"/>
    <mergeCell ref="DSY3:DSZ3"/>
    <mergeCell ref="DTA3:DTB3"/>
    <mergeCell ref="DTC3:DTD3"/>
    <mergeCell ref="DVA3:DVB3"/>
    <mergeCell ref="DVC3:DVD3"/>
    <mergeCell ref="DVE3:DVF3"/>
    <mergeCell ref="DVG3:DVH3"/>
    <mergeCell ref="DVI3:DVJ3"/>
    <mergeCell ref="DVK3:DVL3"/>
    <mergeCell ref="DUO3:DUP3"/>
    <mergeCell ref="DUQ3:DUR3"/>
    <mergeCell ref="DUS3:DUT3"/>
    <mergeCell ref="DUU3:DUV3"/>
    <mergeCell ref="DUW3:DUX3"/>
    <mergeCell ref="DUY3:DUZ3"/>
    <mergeCell ref="DUC3:DUD3"/>
    <mergeCell ref="DUE3:DUF3"/>
    <mergeCell ref="DUG3:DUH3"/>
    <mergeCell ref="DUI3:DUJ3"/>
    <mergeCell ref="DUK3:DUL3"/>
    <mergeCell ref="DUM3:DUN3"/>
    <mergeCell ref="DWK3:DWL3"/>
    <mergeCell ref="DWM3:DWN3"/>
    <mergeCell ref="DWO3:DWP3"/>
    <mergeCell ref="DWQ3:DWR3"/>
    <mergeCell ref="DWS3:DWT3"/>
    <mergeCell ref="DWU3:DWV3"/>
    <mergeCell ref="DVY3:DVZ3"/>
    <mergeCell ref="DWA3:DWB3"/>
    <mergeCell ref="DWC3:DWD3"/>
    <mergeCell ref="DWE3:DWF3"/>
    <mergeCell ref="DWG3:DWH3"/>
    <mergeCell ref="DWI3:DWJ3"/>
    <mergeCell ref="DVM3:DVN3"/>
    <mergeCell ref="DVO3:DVP3"/>
    <mergeCell ref="DVQ3:DVR3"/>
    <mergeCell ref="DVS3:DVT3"/>
    <mergeCell ref="DVU3:DVV3"/>
    <mergeCell ref="DVW3:DVX3"/>
    <mergeCell ref="DXU3:DXV3"/>
    <mergeCell ref="DXW3:DXX3"/>
    <mergeCell ref="DXY3:DXZ3"/>
    <mergeCell ref="DYA3:DYB3"/>
    <mergeCell ref="DYC3:DYD3"/>
    <mergeCell ref="DYE3:DYF3"/>
    <mergeCell ref="DXI3:DXJ3"/>
    <mergeCell ref="DXK3:DXL3"/>
    <mergeCell ref="DXM3:DXN3"/>
    <mergeCell ref="DXO3:DXP3"/>
    <mergeCell ref="DXQ3:DXR3"/>
    <mergeCell ref="DXS3:DXT3"/>
    <mergeCell ref="DWW3:DWX3"/>
    <mergeCell ref="DWY3:DWZ3"/>
    <mergeCell ref="DXA3:DXB3"/>
    <mergeCell ref="DXC3:DXD3"/>
    <mergeCell ref="DXE3:DXF3"/>
    <mergeCell ref="DXG3:DXH3"/>
    <mergeCell ref="DZE3:DZF3"/>
    <mergeCell ref="DZG3:DZH3"/>
    <mergeCell ref="DZI3:DZJ3"/>
    <mergeCell ref="DZK3:DZL3"/>
    <mergeCell ref="DZM3:DZN3"/>
    <mergeCell ref="DZO3:DZP3"/>
    <mergeCell ref="DYS3:DYT3"/>
    <mergeCell ref="DYU3:DYV3"/>
    <mergeCell ref="DYW3:DYX3"/>
    <mergeCell ref="DYY3:DYZ3"/>
    <mergeCell ref="DZA3:DZB3"/>
    <mergeCell ref="DZC3:DZD3"/>
    <mergeCell ref="DYG3:DYH3"/>
    <mergeCell ref="DYI3:DYJ3"/>
    <mergeCell ref="DYK3:DYL3"/>
    <mergeCell ref="DYM3:DYN3"/>
    <mergeCell ref="DYO3:DYP3"/>
    <mergeCell ref="DYQ3:DYR3"/>
    <mergeCell ref="EAO3:EAP3"/>
    <mergeCell ref="EAQ3:EAR3"/>
    <mergeCell ref="EAS3:EAT3"/>
    <mergeCell ref="EAU3:EAV3"/>
    <mergeCell ref="EAW3:EAX3"/>
    <mergeCell ref="EAY3:EAZ3"/>
    <mergeCell ref="EAC3:EAD3"/>
    <mergeCell ref="EAE3:EAF3"/>
    <mergeCell ref="EAG3:EAH3"/>
    <mergeCell ref="EAI3:EAJ3"/>
    <mergeCell ref="EAK3:EAL3"/>
    <mergeCell ref="EAM3:EAN3"/>
    <mergeCell ref="DZQ3:DZR3"/>
    <mergeCell ref="DZS3:DZT3"/>
    <mergeCell ref="DZU3:DZV3"/>
    <mergeCell ref="DZW3:DZX3"/>
    <mergeCell ref="DZY3:DZZ3"/>
    <mergeCell ref="EAA3:EAB3"/>
    <mergeCell ref="EBY3:EBZ3"/>
    <mergeCell ref="ECA3:ECB3"/>
    <mergeCell ref="ECC3:ECD3"/>
    <mergeCell ref="ECE3:ECF3"/>
    <mergeCell ref="ECG3:ECH3"/>
    <mergeCell ref="ECI3:ECJ3"/>
    <mergeCell ref="EBM3:EBN3"/>
    <mergeCell ref="EBO3:EBP3"/>
    <mergeCell ref="EBQ3:EBR3"/>
    <mergeCell ref="EBS3:EBT3"/>
    <mergeCell ref="EBU3:EBV3"/>
    <mergeCell ref="EBW3:EBX3"/>
    <mergeCell ref="EBA3:EBB3"/>
    <mergeCell ref="EBC3:EBD3"/>
    <mergeCell ref="EBE3:EBF3"/>
    <mergeCell ref="EBG3:EBH3"/>
    <mergeCell ref="EBI3:EBJ3"/>
    <mergeCell ref="EBK3:EBL3"/>
    <mergeCell ref="EDI3:EDJ3"/>
    <mergeCell ref="EDK3:EDL3"/>
    <mergeCell ref="EDM3:EDN3"/>
    <mergeCell ref="EDO3:EDP3"/>
    <mergeCell ref="EDQ3:EDR3"/>
    <mergeCell ref="EDS3:EDT3"/>
    <mergeCell ref="ECW3:ECX3"/>
    <mergeCell ref="ECY3:ECZ3"/>
    <mergeCell ref="EDA3:EDB3"/>
    <mergeCell ref="EDC3:EDD3"/>
    <mergeCell ref="EDE3:EDF3"/>
    <mergeCell ref="EDG3:EDH3"/>
    <mergeCell ref="ECK3:ECL3"/>
    <mergeCell ref="ECM3:ECN3"/>
    <mergeCell ref="ECO3:ECP3"/>
    <mergeCell ref="ECQ3:ECR3"/>
    <mergeCell ref="ECS3:ECT3"/>
    <mergeCell ref="ECU3:ECV3"/>
    <mergeCell ref="EES3:EET3"/>
    <mergeCell ref="EEU3:EEV3"/>
    <mergeCell ref="EEW3:EEX3"/>
    <mergeCell ref="EEY3:EEZ3"/>
    <mergeCell ref="EFA3:EFB3"/>
    <mergeCell ref="EFC3:EFD3"/>
    <mergeCell ref="EEG3:EEH3"/>
    <mergeCell ref="EEI3:EEJ3"/>
    <mergeCell ref="EEK3:EEL3"/>
    <mergeCell ref="EEM3:EEN3"/>
    <mergeCell ref="EEO3:EEP3"/>
    <mergeCell ref="EEQ3:EER3"/>
    <mergeCell ref="EDU3:EDV3"/>
    <mergeCell ref="EDW3:EDX3"/>
    <mergeCell ref="EDY3:EDZ3"/>
    <mergeCell ref="EEA3:EEB3"/>
    <mergeCell ref="EEC3:EED3"/>
    <mergeCell ref="EEE3:EEF3"/>
    <mergeCell ref="EGC3:EGD3"/>
    <mergeCell ref="EGE3:EGF3"/>
    <mergeCell ref="EGG3:EGH3"/>
    <mergeCell ref="EGI3:EGJ3"/>
    <mergeCell ref="EGK3:EGL3"/>
    <mergeCell ref="EGM3:EGN3"/>
    <mergeCell ref="EFQ3:EFR3"/>
    <mergeCell ref="EFS3:EFT3"/>
    <mergeCell ref="EFU3:EFV3"/>
    <mergeCell ref="EFW3:EFX3"/>
    <mergeCell ref="EFY3:EFZ3"/>
    <mergeCell ref="EGA3:EGB3"/>
    <mergeCell ref="EFE3:EFF3"/>
    <mergeCell ref="EFG3:EFH3"/>
    <mergeCell ref="EFI3:EFJ3"/>
    <mergeCell ref="EFK3:EFL3"/>
    <mergeCell ref="EFM3:EFN3"/>
    <mergeCell ref="EFO3:EFP3"/>
    <mergeCell ref="EHM3:EHN3"/>
    <mergeCell ref="EHO3:EHP3"/>
    <mergeCell ref="EHQ3:EHR3"/>
    <mergeCell ref="EHS3:EHT3"/>
    <mergeCell ref="EHU3:EHV3"/>
    <mergeCell ref="EHW3:EHX3"/>
    <mergeCell ref="EHA3:EHB3"/>
    <mergeCell ref="EHC3:EHD3"/>
    <mergeCell ref="EHE3:EHF3"/>
    <mergeCell ref="EHG3:EHH3"/>
    <mergeCell ref="EHI3:EHJ3"/>
    <mergeCell ref="EHK3:EHL3"/>
    <mergeCell ref="EGO3:EGP3"/>
    <mergeCell ref="EGQ3:EGR3"/>
    <mergeCell ref="EGS3:EGT3"/>
    <mergeCell ref="EGU3:EGV3"/>
    <mergeCell ref="EGW3:EGX3"/>
    <mergeCell ref="EGY3:EGZ3"/>
    <mergeCell ref="EIW3:EIX3"/>
    <mergeCell ref="EIY3:EIZ3"/>
    <mergeCell ref="EJA3:EJB3"/>
    <mergeCell ref="EJC3:EJD3"/>
    <mergeCell ref="EJE3:EJF3"/>
    <mergeCell ref="EJG3:EJH3"/>
    <mergeCell ref="EIK3:EIL3"/>
    <mergeCell ref="EIM3:EIN3"/>
    <mergeCell ref="EIO3:EIP3"/>
    <mergeCell ref="EIQ3:EIR3"/>
    <mergeCell ref="EIS3:EIT3"/>
    <mergeCell ref="EIU3:EIV3"/>
    <mergeCell ref="EHY3:EHZ3"/>
    <mergeCell ref="EIA3:EIB3"/>
    <mergeCell ref="EIC3:EID3"/>
    <mergeCell ref="EIE3:EIF3"/>
    <mergeCell ref="EIG3:EIH3"/>
    <mergeCell ref="EII3:EIJ3"/>
    <mergeCell ref="EKG3:EKH3"/>
    <mergeCell ref="EKI3:EKJ3"/>
    <mergeCell ref="EKK3:EKL3"/>
    <mergeCell ref="EKM3:EKN3"/>
    <mergeCell ref="EKO3:EKP3"/>
    <mergeCell ref="EKQ3:EKR3"/>
    <mergeCell ref="EJU3:EJV3"/>
    <mergeCell ref="EJW3:EJX3"/>
    <mergeCell ref="EJY3:EJZ3"/>
    <mergeCell ref="EKA3:EKB3"/>
    <mergeCell ref="EKC3:EKD3"/>
    <mergeCell ref="EKE3:EKF3"/>
    <mergeCell ref="EJI3:EJJ3"/>
    <mergeCell ref="EJK3:EJL3"/>
    <mergeCell ref="EJM3:EJN3"/>
    <mergeCell ref="EJO3:EJP3"/>
    <mergeCell ref="EJQ3:EJR3"/>
    <mergeCell ref="EJS3:EJT3"/>
    <mergeCell ref="ELQ3:ELR3"/>
    <mergeCell ref="ELS3:ELT3"/>
    <mergeCell ref="ELU3:ELV3"/>
    <mergeCell ref="ELW3:ELX3"/>
    <mergeCell ref="ELY3:ELZ3"/>
    <mergeCell ref="EMA3:EMB3"/>
    <mergeCell ref="ELE3:ELF3"/>
    <mergeCell ref="ELG3:ELH3"/>
    <mergeCell ref="ELI3:ELJ3"/>
    <mergeCell ref="ELK3:ELL3"/>
    <mergeCell ref="ELM3:ELN3"/>
    <mergeCell ref="ELO3:ELP3"/>
    <mergeCell ref="EKS3:EKT3"/>
    <mergeCell ref="EKU3:EKV3"/>
    <mergeCell ref="EKW3:EKX3"/>
    <mergeCell ref="EKY3:EKZ3"/>
    <mergeCell ref="ELA3:ELB3"/>
    <mergeCell ref="ELC3:ELD3"/>
    <mergeCell ref="ENA3:ENB3"/>
    <mergeCell ref="ENC3:END3"/>
    <mergeCell ref="ENE3:ENF3"/>
    <mergeCell ref="ENG3:ENH3"/>
    <mergeCell ref="ENI3:ENJ3"/>
    <mergeCell ref="ENK3:ENL3"/>
    <mergeCell ref="EMO3:EMP3"/>
    <mergeCell ref="EMQ3:EMR3"/>
    <mergeCell ref="EMS3:EMT3"/>
    <mergeCell ref="EMU3:EMV3"/>
    <mergeCell ref="EMW3:EMX3"/>
    <mergeCell ref="EMY3:EMZ3"/>
    <mergeCell ref="EMC3:EMD3"/>
    <mergeCell ref="EME3:EMF3"/>
    <mergeCell ref="EMG3:EMH3"/>
    <mergeCell ref="EMI3:EMJ3"/>
    <mergeCell ref="EMK3:EML3"/>
    <mergeCell ref="EMM3:EMN3"/>
    <mergeCell ref="EOK3:EOL3"/>
    <mergeCell ref="EOM3:EON3"/>
    <mergeCell ref="EOO3:EOP3"/>
    <mergeCell ref="EOQ3:EOR3"/>
    <mergeCell ref="EOS3:EOT3"/>
    <mergeCell ref="EOU3:EOV3"/>
    <mergeCell ref="ENY3:ENZ3"/>
    <mergeCell ref="EOA3:EOB3"/>
    <mergeCell ref="EOC3:EOD3"/>
    <mergeCell ref="EOE3:EOF3"/>
    <mergeCell ref="EOG3:EOH3"/>
    <mergeCell ref="EOI3:EOJ3"/>
    <mergeCell ref="ENM3:ENN3"/>
    <mergeCell ref="ENO3:ENP3"/>
    <mergeCell ref="ENQ3:ENR3"/>
    <mergeCell ref="ENS3:ENT3"/>
    <mergeCell ref="ENU3:ENV3"/>
    <mergeCell ref="ENW3:ENX3"/>
    <mergeCell ref="EPU3:EPV3"/>
    <mergeCell ref="EPW3:EPX3"/>
    <mergeCell ref="EPY3:EPZ3"/>
    <mergeCell ref="EQA3:EQB3"/>
    <mergeCell ref="EQC3:EQD3"/>
    <mergeCell ref="EQE3:EQF3"/>
    <mergeCell ref="EPI3:EPJ3"/>
    <mergeCell ref="EPK3:EPL3"/>
    <mergeCell ref="EPM3:EPN3"/>
    <mergeCell ref="EPO3:EPP3"/>
    <mergeCell ref="EPQ3:EPR3"/>
    <mergeCell ref="EPS3:EPT3"/>
    <mergeCell ref="EOW3:EOX3"/>
    <mergeCell ref="EOY3:EOZ3"/>
    <mergeCell ref="EPA3:EPB3"/>
    <mergeCell ref="EPC3:EPD3"/>
    <mergeCell ref="EPE3:EPF3"/>
    <mergeCell ref="EPG3:EPH3"/>
    <mergeCell ref="ERE3:ERF3"/>
    <mergeCell ref="ERG3:ERH3"/>
    <mergeCell ref="ERI3:ERJ3"/>
    <mergeCell ref="ERK3:ERL3"/>
    <mergeCell ref="ERM3:ERN3"/>
    <mergeCell ref="ERO3:ERP3"/>
    <mergeCell ref="EQS3:EQT3"/>
    <mergeCell ref="EQU3:EQV3"/>
    <mergeCell ref="EQW3:EQX3"/>
    <mergeCell ref="EQY3:EQZ3"/>
    <mergeCell ref="ERA3:ERB3"/>
    <mergeCell ref="ERC3:ERD3"/>
    <mergeCell ref="EQG3:EQH3"/>
    <mergeCell ref="EQI3:EQJ3"/>
    <mergeCell ref="EQK3:EQL3"/>
    <mergeCell ref="EQM3:EQN3"/>
    <mergeCell ref="EQO3:EQP3"/>
    <mergeCell ref="EQQ3:EQR3"/>
    <mergeCell ref="ESO3:ESP3"/>
    <mergeCell ref="ESQ3:ESR3"/>
    <mergeCell ref="ESS3:EST3"/>
    <mergeCell ref="ESU3:ESV3"/>
    <mergeCell ref="ESW3:ESX3"/>
    <mergeCell ref="ESY3:ESZ3"/>
    <mergeCell ref="ESC3:ESD3"/>
    <mergeCell ref="ESE3:ESF3"/>
    <mergeCell ref="ESG3:ESH3"/>
    <mergeCell ref="ESI3:ESJ3"/>
    <mergeCell ref="ESK3:ESL3"/>
    <mergeCell ref="ESM3:ESN3"/>
    <mergeCell ref="ERQ3:ERR3"/>
    <mergeCell ref="ERS3:ERT3"/>
    <mergeCell ref="ERU3:ERV3"/>
    <mergeCell ref="ERW3:ERX3"/>
    <mergeCell ref="ERY3:ERZ3"/>
    <mergeCell ref="ESA3:ESB3"/>
    <mergeCell ref="ETY3:ETZ3"/>
    <mergeCell ref="EUA3:EUB3"/>
    <mergeCell ref="EUC3:EUD3"/>
    <mergeCell ref="EUE3:EUF3"/>
    <mergeCell ref="EUG3:EUH3"/>
    <mergeCell ref="EUI3:EUJ3"/>
    <mergeCell ref="ETM3:ETN3"/>
    <mergeCell ref="ETO3:ETP3"/>
    <mergeCell ref="ETQ3:ETR3"/>
    <mergeCell ref="ETS3:ETT3"/>
    <mergeCell ref="ETU3:ETV3"/>
    <mergeCell ref="ETW3:ETX3"/>
    <mergeCell ref="ETA3:ETB3"/>
    <mergeCell ref="ETC3:ETD3"/>
    <mergeCell ref="ETE3:ETF3"/>
    <mergeCell ref="ETG3:ETH3"/>
    <mergeCell ref="ETI3:ETJ3"/>
    <mergeCell ref="ETK3:ETL3"/>
    <mergeCell ref="EVI3:EVJ3"/>
    <mergeCell ref="EVK3:EVL3"/>
    <mergeCell ref="EVM3:EVN3"/>
    <mergeCell ref="EVO3:EVP3"/>
    <mergeCell ref="EVQ3:EVR3"/>
    <mergeCell ref="EVS3:EVT3"/>
    <mergeCell ref="EUW3:EUX3"/>
    <mergeCell ref="EUY3:EUZ3"/>
    <mergeCell ref="EVA3:EVB3"/>
    <mergeCell ref="EVC3:EVD3"/>
    <mergeCell ref="EVE3:EVF3"/>
    <mergeCell ref="EVG3:EVH3"/>
    <mergeCell ref="EUK3:EUL3"/>
    <mergeCell ref="EUM3:EUN3"/>
    <mergeCell ref="EUO3:EUP3"/>
    <mergeCell ref="EUQ3:EUR3"/>
    <mergeCell ref="EUS3:EUT3"/>
    <mergeCell ref="EUU3:EUV3"/>
    <mergeCell ref="EWS3:EWT3"/>
    <mergeCell ref="EWU3:EWV3"/>
    <mergeCell ref="EWW3:EWX3"/>
    <mergeCell ref="EWY3:EWZ3"/>
    <mergeCell ref="EXA3:EXB3"/>
    <mergeCell ref="EXC3:EXD3"/>
    <mergeCell ref="EWG3:EWH3"/>
    <mergeCell ref="EWI3:EWJ3"/>
    <mergeCell ref="EWK3:EWL3"/>
    <mergeCell ref="EWM3:EWN3"/>
    <mergeCell ref="EWO3:EWP3"/>
    <mergeCell ref="EWQ3:EWR3"/>
    <mergeCell ref="EVU3:EVV3"/>
    <mergeCell ref="EVW3:EVX3"/>
    <mergeCell ref="EVY3:EVZ3"/>
    <mergeCell ref="EWA3:EWB3"/>
    <mergeCell ref="EWC3:EWD3"/>
    <mergeCell ref="EWE3:EWF3"/>
    <mergeCell ref="EYC3:EYD3"/>
    <mergeCell ref="EYE3:EYF3"/>
    <mergeCell ref="EYG3:EYH3"/>
    <mergeCell ref="EYI3:EYJ3"/>
    <mergeCell ref="EYK3:EYL3"/>
    <mergeCell ref="EYM3:EYN3"/>
    <mergeCell ref="EXQ3:EXR3"/>
    <mergeCell ref="EXS3:EXT3"/>
    <mergeCell ref="EXU3:EXV3"/>
    <mergeCell ref="EXW3:EXX3"/>
    <mergeCell ref="EXY3:EXZ3"/>
    <mergeCell ref="EYA3:EYB3"/>
    <mergeCell ref="EXE3:EXF3"/>
    <mergeCell ref="EXG3:EXH3"/>
    <mergeCell ref="EXI3:EXJ3"/>
    <mergeCell ref="EXK3:EXL3"/>
    <mergeCell ref="EXM3:EXN3"/>
    <mergeCell ref="EXO3:EXP3"/>
    <mergeCell ref="EZM3:EZN3"/>
    <mergeCell ref="EZO3:EZP3"/>
    <mergeCell ref="EZQ3:EZR3"/>
    <mergeCell ref="EZS3:EZT3"/>
    <mergeCell ref="EZU3:EZV3"/>
    <mergeCell ref="EZW3:EZX3"/>
    <mergeCell ref="EZA3:EZB3"/>
    <mergeCell ref="EZC3:EZD3"/>
    <mergeCell ref="EZE3:EZF3"/>
    <mergeCell ref="EZG3:EZH3"/>
    <mergeCell ref="EZI3:EZJ3"/>
    <mergeCell ref="EZK3:EZL3"/>
    <mergeCell ref="EYO3:EYP3"/>
    <mergeCell ref="EYQ3:EYR3"/>
    <mergeCell ref="EYS3:EYT3"/>
    <mergeCell ref="EYU3:EYV3"/>
    <mergeCell ref="EYW3:EYX3"/>
    <mergeCell ref="EYY3:EYZ3"/>
    <mergeCell ref="FAW3:FAX3"/>
    <mergeCell ref="FAY3:FAZ3"/>
    <mergeCell ref="FBA3:FBB3"/>
    <mergeCell ref="FBC3:FBD3"/>
    <mergeCell ref="FBE3:FBF3"/>
    <mergeCell ref="FBG3:FBH3"/>
    <mergeCell ref="FAK3:FAL3"/>
    <mergeCell ref="FAM3:FAN3"/>
    <mergeCell ref="FAO3:FAP3"/>
    <mergeCell ref="FAQ3:FAR3"/>
    <mergeCell ref="FAS3:FAT3"/>
    <mergeCell ref="FAU3:FAV3"/>
    <mergeCell ref="EZY3:EZZ3"/>
    <mergeCell ref="FAA3:FAB3"/>
    <mergeCell ref="FAC3:FAD3"/>
    <mergeCell ref="FAE3:FAF3"/>
    <mergeCell ref="FAG3:FAH3"/>
    <mergeCell ref="FAI3:FAJ3"/>
    <mergeCell ref="FCG3:FCH3"/>
    <mergeCell ref="FCI3:FCJ3"/>
    <mergeCell ref="FCK3:FCL3"/>
    <mergeCell ref="FCM3:FCN3"/>
    <mergeCell ref="FCO3:FCP3"/>
    <mergeCell ref="FCQ3:FCR3"/>
    <mergeCell ref="FBU3:FBV3"/>
    <mergeCell ref="FBW3:FBX3"/>
    <mergeCell ref="FBY3:FBZ3"/>
    <mergeCell ref="FCA3:FCB3"/>
    <mergeCell ref="FCC3:FCD3"/>
    <mergeCell ref="FCE3:FCF3"/>
    <mergeCell ref="FBI3:FBJ3"/>
    <mergeCell ref="FBK3:FBL3"/>
    <mergeCell ref="FBM3:FBN3"/>
    <mergeCell ref="FBO3:FBP3"/>
    <mergeCell ref="FBQ3:FBR3"/>
    <mergeCell ref="FBS3:FBT3"/>
    <mergeCell ref="FDQ3:FDR3"/>
    <mergeCell ref="FDS3:FDT3"/>
    <mergeCell ref="FDU3:FDV3"/>
    <mergeCell ref="FDW3:FDX3"/>
    <mergeCell ref="FDY3:FDZ3"/>
    <mergeCell ref="FEA3:FEB3"/>
    <mergeCell ref="FDE3:FDF3"/>
    <mergeCell ref="FDG3:FDH3"/>
    <mergeCell ref="FDI3:FDJ3"/>
    <mergeCell ref="FDK3:FDL3"/>
    <mergeCell ref="FDM3:FDN3"/>
    <mergeCell ref="FDO3:FDP3"/>
    <mergeCell ref="FCS3:FCT3"/>
    <mergeCell ref="FCU3:FCV3"/>
    <mergeCell ref="FCW3:FCX3"/>
    <mergeCell ref="FCY3:FCZ3"/>
    <mergeCell ref="FDA3:FDB3"/>
    <mergeCell ref="FDC3:FDD3"/>
    <mergeCell ref="FFA3:FFB3"/>
    <mergeCell ref="FFC3:FFD3"/>
    <mergeCell ref="FFE3:FFF3"/>
    <mergeCell ref="FFG3:FFH3"/>
    <mergeCell ref="FFI3:FFJ3"/>
    <mergeCell ref="FFK3:FFL3"/>
    <mergeCell ref="FEO3:FEP3"/>
    <mergeCell ref="FEQ3:FER3"/>
    <mergeCell ref="FES3:FET3"/>
    <mergeCell ref="FEU3:FEV3"/>
    <mergeCell ref="FEW3:FEX3"/>
    <mergeCell ref="FEY3:FEZ3"/>
    <mergeCell ref="FEC3:FED3"/>
    <mergeCell ref="FEE3:FEF3"/>
    <mergeCell ref="FEG3:FEH3"/>
    <mergeCell ref="FEI3:FEJ3"/>
    <mergeCell ref="FEK3:FEL3"/>
    <mergeCell ref="FEM3:FEN3"/>
    <mergeCell ref="FGK3:FGL3"/>
    <mergeCell ref="FGM3:FGN3"/>
    <mergeCell ref="FGO3:FGP3"/>
    <mergeCell ref="FGQ3:FGR3"/>
    <mergeCell ref="FGS3:FGT3"/>
    <mergeCell ref="FGU3:FGV3"/>
    <mergeCell ref="FFY3:FFZ3"/>
    <mergeCell ref="FGA3:FGB3"/>
    <mergeCell ref="FGC3:FGD3"/>
    <mergeCell ref="FGE3:FGF3"/>
    <mergeCell ref="FGG3:FGH3"/>
    <mergeCell ref="FGI3:FGJ3"/>
    <mergeCell ref="FFM3:FFN3"/>
    <mergeCell ref="FFO3:FFP3"/>
    <mergeCell ref="FFQ3:FFR3"/>
    <mergeCell ref="FFS3:FFT3"/>
    <mergeCell ref="FFU3:FFV3"/>
    <mergeCell ref="FFW3:FFX3"/>
    <mergeCell ref="FHU3:FHV3"/>
    <mergeCell ref="FHW3:FHX3"/>
    <mergeCell ref="FHY3:FHZ3"/>
    <mergeCell ref="FIA3:FIB3"/>
    <mergeCell ref="FIC3:FID3"/>
    <mergeCell ref="FIE3:FIF3"/>
    <mergeCell ref="FHI3:FHJ3"/>
    <mergeCell ref="FHK3:FHL3"/>
    <mergeCell ref="FHM3:FHN3"/>
    <mergeCell ref="FHO3:FHP3"/>
    <mergeCell ref="FHQ3:FHR3"/>
    <mergeCell ref="FHS3:FHT3"/>
    <mergeCell ref="FGW3:FGX3"/>
    <mergeCell ref="FGY3:FGZ3"/>
    <mergeCell ref="FHA3:FHB3"/>
    <mergeCell ref="FHC3:FHD3"/>
    <mergeCell ref="FHE3:FHF3"/>
    <mergeCell ref="FHG3:FHH3"/>
    <mergeCell ref="FJE3:FJF3"/>
    <mergeCell ref="FJG3:FJH3"/>
    <mergeCell ref="FJI3:FJJ3"/>
    <mergeCell ref="FJK3:FJL3"/>
    <mergeCell ref="FJM3:FJN3"/>
    <mergeCell ref="FJO3:FJP3"/>
    <mergeCell ref="FIS3:FIT3"/>
    <mergeCell ref="FIU3:FIV3"/>
    <mergeCell ref="FIW3:FIX3"/>
    <mergeCell ref="FIY3:FIZ3"/>
    <mergeCell ref="FJA3:FJB3"/>
    <mergeCell ref="FJC3:FJD3"/>
    <mergeCell ref="FIG3:FIH3"/>
    <mergeCell ref="FII3:FIJ3"/>
    <mergeCell ref="FIK3:FIL3"/>
    <mergeCell ref="FIM3:FIN3"/>
    <mergeCell ref="FIO3:FIP3"/>
    <mergeCell ref="FIQ3:FIR3"/>
    <mergeCell ref="FKO3:FKP3"/>
    <mergeCell ref="FKQ3:FKR3"/>
    <mergeCell ref="FKS3:FKT3"/>
    <mergeCell ref="FKU3:FKV3"/>
    <mergeCell ref="FKW3:FKX3"/>
    <mergeCell ref="FKY3:FKZ3"/>
    <mergeCell ref="FKC3:FKD3"/>
    <mergeCell ref="FKE3:FKF3"/>
    <mergeCell ref="FKG3:FKH3"/>
    <mergeCell ref="FKI3:FKJ3"/>
    <mergeCell ref="FKK3:FKL3"/>
    <mergeCell ref="FKM3:FKN3"/>
    <mergeCell ref="FJQ3:FJR3"/>
    <mergeCell ref="FJS3:FJT3"/>
    <mergeCell ref="FJU3:FJV3"/>
    <mergeCell ref="FJW3:FJX3"/>
    <mergeCell ref="FJY3:FJZ3"/>
    <mergeCell ref="FKA3:FKB3"/>
    <mergeCell ref="FLY3:FLZ3"/>
    <mergeCell ref="FMA3:FMB3"/>
    <mergeCell ref="FMC3:FMD3"/>
    <mergeCell ref="FME3:FMF3"/>
    <mergeCell ref="FMG3:FMH3"/>
    <mergeCell ref="FMI3:FMJ3"/>
    <mergeCell ref="FLM3:FLN3"/>
    <mergeCell ref="FLO3:FLP3"/>
    <mergeCell ref="FLQ3:FLR3"/>
    <mergeCell ref="FLS3:FLT3"/>
    <mergeCell ref="FLU3:FLV3"/>
    <mergeCell ref="FLW3:FLX3"/>
    <mergeCell ref="FLA3:FLB3"/>
    <mergeCell ref="FLC3:FLD3"/>
    <mergeCell ref="FLE3:FLF3"/>
    <mergeCell ref="FLG3:FLH3"/>
    <mergeCell ref="FLI3:FLJ3"/>
    <mergeCell ref="FLK3:FLL3"/>
    <mergeCell ref="FNI3:FNJ3"/>
    <mergeCell ref="FNK3:FNL3"/>
    <mergeCell ref="FNM3:FNN3"/>
    <mergeCell ref="FNO3:FNP3"/>
    <mergeCell ref="FNQ3:FNR3"/>
    <mergeCell ref="FNS3:FNT3"/>
    <mergeCell ref="FMW3:FMX3"/>
    <mergeCell ref="FMY3:FMZ3"/>
    <mergeCell ref="FNA3:FNB3"/>
    <mergeCell ref="FNC3:FND3"/>
    <mergeCell ref="FNE3:FNF3"/>
    <mergeCell ref="FNG3:FNH3"/>
    <mergeCell ref="FMK3:FML3"/>
    <mergeCell ref="FMM3:FMN3"/>
    <mergeCell ref="FMO3:FMP3"/>
    <mergeCell ref="FMQ3:FMR3"/>
    <mergeCell ref="FMS3:FMT3"/>
    <mergeCell ref="FMU3:FMV3"/>
    <mergeCell ref="FOS3:FOT3"/>
    <mergeCell ref="FOU3:FOV3"/>
    <mergeCell ref="FOW3:FOX3"/>
    <mergeCell ref="FOY3:FOZ3"/>
    <mergeCell ref="FPA3:FPB3"/>
    <mergeCell ref="FPC3:FPD3"/>
    <mergeCell ref="FOG3:FOH3"/>
    <mergeCell ref="FOI3:FOJ3"/>
    <mergeCell ref="FOK3:FOL3"/>
    <mergeCell ref="FOM3:FON3"/>
    <mergeCell ref="FOO3:FOP3"/>
    <mergeCell ref="FOQ3:FOR3"/>
    <mergeCell ref="FNU3:FNV3"/>
    <mergeCell ref="FNW3:FNX3"/>
    <mergeCell ref="FNY3:FNZ3"/>
    <mergeCell ref="FOA3:FOB3"/>
    <mergeCell ref="FOC3:FOD3"/>
    <mergeCell ref="FOE3:FOF3"/>
    <mergeCell ref="FQC3:FQD3"/>
    <mergeCell ref="FQE3:FQF3"/>
    <mergeCell ref="FQG3:FQH3"/>
    <mergeCell ref="FQI3:FQJ3"/>
    <mergeCell ref="FQK3:FQL3"/>
    <mergeCell ref="FQM3:FQN3"/>
    <mergeCell ref="FPQ3:FPR3"/>
    <mergeCell ref="FPS3:FPT3"/>
    <mergeCell ref="FPU3:FPV3"/>
    <mergeCell ref="FPW3:FPX3"/>
    <mergeCell ref="FPY3:FPZ3"/>
    <mergeCell ref="FQA3:FQB3"/>
    <mergeCell ref="FPE3:FPF3"/>
    <mergeCell ref="FPG3:FPH3"/>
    <mergeCell ref="FPI3:FPJ3"/>
    <mergeCell ref="FPK3:FPL3"/>
    <mergeCell ref="FPM3:FPN3"/>
    <mergeCell ref="FPO3:FPP3"/>
    <mergeCell ref="FRM3:FRN3"/>
    <mergeCell ref="FRO3:FRP3"/>
    <mergeCell ref="FRQ3:FRR3"/>
    <mergeCell ref="FRS3:FRT3"/>
    <mergeCell ref="FRU3:FRV3"/>
    <mergeCell ref="FRW3:FRX3"/>
    <mergeCell ref="FRA3:FRB3"/>
    <mergeCell ref="FRC3:FRD3"/>
    <mergeCell ref="FRE3:FRF3"/>
    <mergeCell ref="FRG3:FRH3"/>
    <mergeCell ref="FRI3:FRJ3"/>
    <mergeCell ref="FRK3:FRL3"/>
    <mergeCell ref="FQO3:FQP3"/>
    <mergeCell ref="FQQ3:FQR3"/>
    <mergeCell ref="FQS3:FQT3"/>
    <mergeCell ref="FQU3:FQV3"/>
    <mergeCell ref="FQW3:FQX3"/>
    <mergeCell ref="FQY3:FQZ3"/>
    <mergeCell ref="FSW3:FSX3"/>
    <mergeCell ref="FSY3:FSZ3"/>
    <mergeCell ref="FTA3:FTB3"/>
    <mergeCell ref="FTC3:FTD3"/>
    <mergeCell ref="FTE3:FTF3"/>
    <mergeCell ref="FTG3:FTH3"/>
    <mergeCell ref="FSK3:FSL3"/>
    <mergeCell ref="FSM3:FSN3"/>
    <mergeCell ref="FSO3:FSP3"/>
    <mergeCell ref="FSQ3:FSR3"/>
    <mergeCell ref="FSS3:FST3"/>
    <mergeCell ref="FSU3:FSV3"/>
    <mergeCell ref="FRY3:FRZ3"/>
    <mergeCell ref="FSA3:FSB3"/>
    <mergeCell ref="FSC3:FSD3"/>
    <mergeCell ref="FSE3:FSF3"/>
    <mergeCell ref="FSG3:FSH3"/>
    <mergeCell ref="FSI3:FSJ3"/>
    <mergeCell ref="FUG3:FUH3"/>
    <mergeCell ref="FUI3:FUJ3"/>
    <mergeCell ref="FUK3:FUL3"/>
    <mergeCell ref="FUM3:FUN3"/>
    <mergeCell ref="FUO3:FUP3"/>
    <mergeCell ref="FUQ3:FUR3"/>
    <mergeCell ref="FTU3:FTV3"/>
    <mergeCell ref="FTW3:FTX3"/>
    <mergeCell ref="FTY3:FTZ3"/>
    <mergeCell ref="FUA3:FUB3"/>
    <mergeCell ref="FUC3:FUD3"/>
    <mergeCell ref="FUE3:FUF3"/>
    <mergeCell ref="FTI3:FTJ3"/>
    <mergeCell ref="FTK3:FTL3"/>
    <mergeCell ref="FTM3:FTN3"/>
    <mergeCell ref="FTO3:FTP3"/>
    <mergeCell ref="FTQ3:FTR3"/>
    <mergeCell ref="FTS3:FTT3"/>
    <mergeCell ref="FVQ3:FVR3"/>
    <mergeCell ref="FVS3:FVT3"/>
    <mergeCell ref="FVU3:FVV3"/>
    <mergeCell ref="FVW3:FVX3"/>
    <mergeCell ref="FVY3:FVZ3"/>
    <mergeCell ref="FWA3:FWB3"/>
    <mergeCell ref="FVE3:FVF3"/>
    <mergeCell ref="FVG3:FVH3"/>
    <mergeCell ref="FVI3:FVJ3"/>
    <mergeCell ref="FVK3:FVL3"/>
    <mergeCell ref="FVM3:FVN3"/>
    <mergeCell ref="FVO3:FVP3"/>
    <mergeCell ref="FUS3:FUT3"/>
    <mergeCell ref="FUU3:FUV3"/>
    <mergeCell ref="FUW3:FUX3"/>
    <mergeCell ref="FUY3:FUZ3"/>
    <mergeCell ref="FVA3:FVB3"/>
    <mergeCell ref="FVC3:FVD3"/>
    <mergeCell ref="FXA3:FXB3"/>
    <mergeCell ref="FXC3:FXD3"/>
    <mergeCell ref="FXE3:FXF3"/>
    <mergeCell ref="FXG3:FXH3"/>
    <mergeCell ref="FXI3:FXJ3"/>
    <mergeCell ref="FXK3:FXL3"/>
    <mergeCell ref="FWO3:FWP3"/>
    <mergeCell ref="FWQ3:FWR3"/>
    <mergeCell ref="FWS3:FWT3"/>
    <mergeCell ref="FWU3:FWV3"/>
    <mergeCell ref="FWW3:FWX3"/>
    <mergeCell ref="FWY3:FWZ3"/>
    <mergeCell ref="FWC3:FWD3"/>
    <mergeCell ref="FWE3:FWF3"/>
    <mergeCell ref="FWG3:FWH3"/>
    <mergeCell ref="FWI3:FWJ3"/>
    <mergeCell ref="FWK3:FWL3"/>
    <mergeCell ref="FWM3:FWN3"/>
    <mergeCell ref="FYK3:FYL3"/>
    <mergeCell ref="FYM3:FYN3"/>
    <mergeCell ref="FYO3:FYP3"/>
    <mergeCell ref="FYQ3:FYR3"/>
    <mergeCell ref="FYS3:FYT3"/>
    <mergeCell ref="FYU3:FYV3"/>
    <mergeCell ref="FXY3:FXZ3"/>
    <mergeCell ref="FYA3:FYB3"/>
    <mergeCell ref="FYC3:FYD3"/>
    <mergeCell ref="FYE3:FYF3"/>
    <mergeCell ref="FYG3:FYH3"/>
    <mergeCell ref="FYI3:FYJ3"/>
    <mergeCell ref="FXM3:FXN3"/>
    <mergeCell ref="FXO3:FXP3"/>
    <mergeCell ref="FXQ3:FXR3"/>
    <mergeCell ref="FXS3:FXT3"/>
    <mergeCell ref="FXU3:FXV3"/>
    <mergeCell ref="FXW3:FXX3"/>
    <mergeCell ref="FZU3:FZV3"/>
    <mergeCell ref="FZW3:FZX3"/>
    <mergeCell ref="FZY3:FZZ3"/>
    <mergeCell ref="GAA3:GAB3"/>
    <mergeCell ref="GAC3:GAD3"/>
    <mergeCell ref="GAE3:GAF3"/>
    <mergeCell ref="FZI3:FZJ3"/>
    <mergeCell ref="FZK3:FZL3"/>
    <mergeCell ref="FZM3:FZN3"/>
    <mergeCell ref="FZO3:FZP3"/>
    <mergeCell ref="FZQ3:FZR3"/>
    <mergeCell ref="FZS3:FZT3"/>
    <mergeCell ref="FYW3:FYX3"/>
    <mergeCell ref="FYY3:FYZ3"/>
    <mergeCell ref="FZA3:FZB3"/>
    <mergeCell ref="FZC3:FZD3"/>
    <mergeCell ref="FZE3:FZF3"/>
    <mergeCell ref="FZG3:FZH3"/>
    <mergeCell ref="GBE3:GBF3"/>
    <mergeCell ref="GBG3:GBH3"/>
    <mergeCell ref="GBI3:GBJ3"/>
    <mergeCell ref="GBK3:GBL3"/>
    <mergeCell ref="GBM3:GBN3"/>
    <mergeCell ref="GBO3:GBP3"/>
    <mergeCell ref="GAS3:GAT3"/>
    <mergeCell ref="GAU3:GAV3"/>
    <mergeCell ref="GAW3:GAX3"/>
    <mergeCell ref="GAY3:GAZ3"/>
    <mergeCell ref="GBA3:GBB3"/>
    <mergeCell ref="GBC3:GBD3"/>
    <mergeCell ref="GAG3:GAH3"/>
    <mergeCell ref="GAI3:GAJ3"/>
    <mergeCell ref="GAK3:GAL3"/>
    <mergeCell ref="GAM3:GAN3"/>
    <mergeCell ref="GAO3:GAP3"/>
    <mergeCell ref="GAQ3:GAR3"/>
    <mergeCell ref="GCO3:GCP3"/>
    <mergeCell ref="GCQ3:GCR3"/>
    <mergeCell ref="GCS3:GCT3"/>
    <mergeCell ref="GCU3:GCV3"/>
    <mergeCell ref="GCW3:GCX3"/>
    <mergeCell ref="GCY3:GCZ3"/>
    <mergeCell ref="GCC3:GCD3"/>
    <mergeCell ref="GCE3:GCF3"/>
    <mergeCell ref="GCG3:GCH3"/>
    <mergeCell ref="GCI3:GCJ3"/>
    <mergeCell ref="GCK3:GCL3"/>
    <mergeCell ref="GCM3:GCN3"/>
    <mergeCell ref="GBQ3:GBR3"/>
    <mergeCell ref="GBS3:GBT3"/>
    <mergeCell ref="GBU3:GBV3"/>
    <mergeCell ref="GBW3:GBX3"/>
    <mergeCell ref="GBY3:GBZ3"/>
    <mergeCell ref="GCA3:GCB3"/>
    <mergeCell ref="GDY3:GDZ3"/>
    <mergeCell ref="GEA3:GEB3"/>
    <mergeCell ref="GEC3:GED3"/>
    <mergeCell ref="GEE3:GEF3"/>
    <mergeCell ref="GEG3:GEH3"/>
    <mergeCell ref="GEI3:GEJ3"/>
    <mergeCell ref="GDM3:GDN3"/>
    <mergeCell ref="GDO3:GDP3"/>
    <mergeCell ref="GDQ3:GDR3"/>
    <mergeCell ref="GDS3:GDT3"/>
    <mergeCell ref="GDU3:GDV3"/>
    <mergeCell ref="GDW3:GDX3"/>
    <mergeCell ref="GDA3:GDB3"/>
    <mergeCell ref="GDC3:GDD3"/>
    <mergeCell ref="GDE3:GDF3"/>
    <mergeCell ref="GDG3:GDH3"/>
    <mergeCell ref="GDI3:GDJ3"/>
    <mergeCell ref="GDK3:GDL3"/>
    <mergeCell ref="GFI3:GFJ3"/>
    <mergeCell ref="GFK3:GFL3"/>
    <mergeCell ref="GFM3:GFN3"/>
    <mergeCell ref="GFO3:GFP3"/>
    <mergeCell ref="GFQ3:GFR3"/>
    <mergeCell ref="GFS3:GFT3"/>
    <mergeCell ref="GEW3:GEX3"/>
    <mergeCell ref="GEY3:GEZ3"/>
    <mergeCell ref="GFA3:GFB3"/>
    <mergeCell ref="GFC3:GFD3"/>
    <mergeCell ref="GFE3:GFF3"/>
    <mergeCell ref="GFG3:GFH3"/>
    <mergeCell ref="GEK3:GEL3"/>
    <mergeCell ref="GEM3:GEN3"/>
    <mergeCell ref="GEO3:GEP3"/>
    <mergeCell ref="GEQ3:GER3"/>
    <mergeCell ref="GES3:GET3"/>
    <mergeCell ref="GEU3:GEV3"/>
    <mergeCell ref="GGS3:GGT3"/>
    <mergeCell ref="GGU3:GGV3"/>
    <mergeCell ref="GGW3:GGX3"/>
    <mergeCell ref="GGY3:GGZ3"/>
    <mergeCell ref="GHA3:GHB3"/>
    <mergeCell ref="GHC3:GHD3"/>
    <mergeCell ref="GGG3:GGH3"/>
    <mergeCell ref="GGI3:GGJ3"/>
    <mergeCell ref="GGK3:GGL3"/>
    <mergeCell ref="GGM3:GGN3"/>
    <mergeCell ref="GGO3:GGP3"/>
    <mergeCell ref="GGQ3:GGR3"/>
    <mergeCell ref="GFU3:GFV3"/>
    <mergeCell ref="GFW3:GFX3"/>
    <mergeCell ref="GFY3:GFZ3"/>
    <mergeCell ref="GGA3:GGB3"/>
    <mergeCell ref="GGC3:GGD3"/>
    <mergeCell ref="GGE3:GGF3"/>
    <mergeCell ref="GIC3:GID3"/>
    <mergeCell ref="GIE3:GIF3"/>
    <mergeCell ref="GIG3:GIH3"/>
    <mergeCell ref="GII3:GIJ3"/>
    <mergeCell ref="GIK3:GIL3"/>
    <mergeCell ref="GIM3:GIN3"/>
    <mergeCell ref="GHQ3:GHR3"/>
    <mergeCell ref="GHS3:GHT3"/>
    <mergeCell ref="GHU3:GHV3"/>
    <mergeCell ref="GHW3:GHX3"/>
    <mergeCell ref="GHY3:GHZ3"/>
    <mergeCell ref="GIA3:GIB3"/>
    <mergeCell ref="GHE3:GHF3"/>
    <mergeCell ref="GHG3:GHH3"/>
    <mergeCell ref="GHI3:GHJ3"/>
    <mergeCell ref="GHK3:GHL3"/>
    <mergeCell ref="GHM3:GHN3"/>
    <mergeCell ref="GHO3:GHP3"/>
    <mergeCell ref="GJM3:GJN3"/>
    <mergeCell ref="GJO3:GJP3"/>
    <mergeCell ref="GJQ3:GJR3"/>
    <mergeCell ref="GJS3:GJT3"/>
    <mergeCell ref="GJU3:GJV3"/>
    <mergeCell ref="GJW3:GJX3"/>
    <mergeCell ref="GJA3:GJB3"/>
    <mergeCell ref="GJC3:GJD3"/>
    <mergeCell ref="GJE3:GJF3"/>
    <mergeCell ref="GJG3:GJH3"/>
    <mergeCell ref="GJI3:GJJ3"/>
    <mergeCell ref="GJK3:GJL3"/>
    <mergeCell ref="GIO3:GIP3"/>
    <mergeCell ref="GIQ3:GIR3"/>
    <mergeCell ref="GIS3:GIT3"/>
    <mergeCell ref="GIU3:GIV3"/>
    <mergeCell ref="GIW3:GIX3"/>
    <mergeCell ref="GIY3:GIZ3"/>
    <mergeCell ref="GKW3:GKX3"/>
    <mergeCell ref="GKY3:GKZ3"/>
    <mergeCell ref="GLA3:GLB3"/>
    <mergeCell ref="GLC3:GLD3"/>
    <mergeCell ref="GLE3:GLF3"/>
    <mergeCell ref="GLG3:GLH3"/>
    <mergeCell ref="GKK3:GKL3"/>
    <mergeCell ref="GKM3:GKN3"/>
    <mergeCell ref="GKO3:GKP3"/>
    <mergeCell ref="GKQ3:GKR3"/>
    <mergeCell ref="GKS3:GKT3"/>
    <mergeCell ref="GKU3:GKV3"/>
    <mergeCell ref="GJY3:GJZ3"/>
    <mergeCell ref="GKA3:GKB3"/>
    <mergeCell ref="GKC3:GKD3"/>
    <mergeCell ref="GKE3:GKF3"/>
    <mergeCell ref="GKG3:GKH3"/>
    <mergeCell ref="GKI3:GKJ3"/>
    <mergeCell ref="GMG3:GMH3"/>
    <mergeCell ref="GMI3:GMJ3"/>
    <mergeCell ref="GMK3:GML3"/>
    <mergeCell ref="GMM3:GMN3"/>
    <mergeCell ref="GMO3:GMP3"/>
    <mergeCell ref="GMQ3:GMR3"/>
    <mergeCell ref="GLU3:GLV3"/>
    <mergeCell ref="GLW3:GLX3"/>
    <mergeCell ref="GLY3:GLZ3"/>
    <mergeCell ref="GMA3:GMB3"/>
    <mergeCell ref="GMC3:GMD3"/>
    <mergeCell ref="GME3:GMF3"/>
    <mergeCell ref="GLI3:GLJ3"/>
    <mergeCell ref="GLK3:GLL3"/>
    <mergeCell ref="GLM3:GLN3"/>
    <mergeCell ref="GLO3:GLP3"/>
    <mergeCell ref="GLQ3:GLR3"/>
    <mergeCell ref="GLS3:GLT3"/>
    <mergeCell ref="GNQ3:GNR3"/>
    <mergeCell ref="GNS3:GNT3"/>
    <mergeCell ref="GNU3:GNV3"/>
    <mergeCell ref="GNW3:GNX3"/>
    <mergeCell ref="GNY3:GNZ3"/>
    <mergeCell ref="GOA3:GOB3"/>
    <mergeCell ref="GNE3:GNF3"/>
    <mergeCell ref="GNG3:GNH3"/>
    <mergeCell ref="GNI3:GNJ3"/>
    <mergeCell ref="GNK3:GNL3"/>
    <mergeCell ref="GNM3:GNN3"/>
    <mergeCell ref="GNO3:GNP3"/>
    <mergeCell ref="GMS3:GMT3"/>
    <mergeCell ref="GMU3:GMV3"/>
    <mergeCell ref="GMW3:GMX3"/>
    <mergeCell ref="GMY3:GMZ3"/>
    <mergeCell ref="GNA3:GNB3"/>
    <mergeCell ref="GNC3:GND3"/>
    <mergeCell ref="GPA3:GPB3"/>
    <mergeCell ref="GPC3:GPD3"/>
    <mergeCell ref="GPE3:GPF3"/>
    <mergeCell ref="GPG3:GPH3"/>
    <mergeCell ref="GPI3:GPJ3"/>
    <mergeCell ref="GPK3:GPL3"/>
    <mergeCell ref="GOO3:GOP3"/>
    <mergeCell ref="GOQ3:GOR3"/>
    <mergeCell ref="GOS3:GOT3"/>
    <mergeCell ref="GOU3:GOV3"/>
    <mergeCell ref="GOW3:GOX3"/>
    <mergeCell ref="GOY3:GOZ3"/>
    <mergeCell ref="GOC3:GOD3"/>
    <mergeCell ref="GOE3:GOF3"/>
    <mergeCell ref="GOG3:GOH3"/>
    <mergeCell ref="GOI3:GOJ3"/>
    <mergeCell ref="GOK3:GOL3"/>
    <mergeCell ref="GOM3:GON3"/>
    <mergeCell ref="GQK3:GQL3"/>
    <mergeCell ref="GQM3:GQN3"/>
    <mergeCell ref="GQO3:GQP3"/>
    <mergeCell ref="GQQ3:GQR3"/>
    <mergeCell ref="GQS3:GQT3"/>
    <mergeCell ref="GQU3:GQV3"/>
    <mergeCell ref="GPY3:GPZ3"/>
    <mergeCell ref="GQA3:GQB3"/>
    <mergeCell ref="GQC3:GQD3"/>
    <mergeCell ref="GQE3:GQF3"/>
    <mergeCell ref="GQG3:GQH3"/>
    <mergeCell ref="GQI3:GQJ3"/>
    <mergeCell ref="GPM3:GPN3"/>
    <mergeCell ref="GPO3:GPP3"/>
    <mergeCell ref="GPQ3:GPR3"/>
    <mergeCell ref="GPS3:GPT3"/>
    <mergeCell ref="GPU3:GPV3"/>
    <mergeCell ref="GPW3:GPX3"/>
    <mergeCell ref="GRU3:GRV3"/>
    <mergeCell ref="GRW3:GRX3"/>
    <mergeCell ref="GRY3:GRZ3"/>
    <mergeCell ref="GSA3:GSB3"/>
    <mergeCell ref="GSC3:GSD3"/>
    <mergeCell ref="GSE3:GSF3"/>
    <mergeCell ref="GRI3:GRJ3"/>
    <mergeCell ref="GRK3:GRL3"/>
    <mergeCell ref="GRM3:GRN3"/>
    <mergeCell ref="GRO3:GRP3"/>
    <mergeCell ref="GRQ3:GRR3"/>
    <mergeCell ref="GRS3:GRT3"/>
    <mergeCell ref="GQW3:GQX3"/>
    <mergeCell ref="GQY3:GQZ3"/>
    <mergeCell ref="GRA3:GRB3"/>
    <mergeCell ref="GRC3:GRD3"/>
    <mergeCell ref="GRE3:GRF3"/>
    <mergeCell ref="GRG3:GRH3"/>
    <mergeCell ref="GTE3:GTF3"/>
    <mergeCell ref="GTG3:GTH3"/>
    <mergeCell ref="GTI3:GTJ3"/>
    <mergeCell ref="GTK3:GTL3"/>
    <mergeCell ref="GTM3:GTN3"/>
    <mergeCell ref="GTO3:GTP3"/>
    <mergeCell ref="GSS3:GST3"/>
    <mergeCell ref="GSU3:GSV3"/>
    <mergeCell ref="GSW3:GSX3"/>
    <mergeCell ref="GSY3:GSZ3"/>
    <mergeCell ref="GTA3:GTB3"/>
    <mergeCell ref="GTC3:GTD3"/>
    <mergeCell ref="GSG3:GSH3"/>
    <mergeCell ref="GSI3:GSJ3"/>
    <mergeCell ref="GSK3:GSL3"/>
    <mergeCell ref="GSM3:GSN3"/>
    <mergeCell ref="GSO3:GSP3"/>
    <mergeCell ref="GSQ3:GSR3"/>
    <mergeCell ref="GUO3:GUP3"/>
    <mergeCell ref="GUQ3:GUR3"/>
    <mergeCell ref="GUS3:GUT3"/>
    <mergeCell ref="GUU3:GUV3"/>
    <mergeCell ref="GUW3:GUX3"/>
    <mergeCell ref="GUY3:GUZ3"/>
    <mergeCell ref="GUC3:GUD3"/>
    <mergeCell ref="GUE3:GUF3"/>
    <mergeCell ref="GUG3:GUH3"/>
    <mergeCell ref="GUI3:GUJ3"/>
    <mergeCell ref="GUK3:GUL3"/>
    <mergeCell ref="GUM3:GUN3"/>
    <mergeCell ref="GTQ3:GTR3"/>
    <mergeCell ref="GTS3:GTT3"/>
    <mergeCell ref="GTU3:GTV3"/>
    <mergeCell ref="GTW3:GTX3"/>
    <mergeCell ref="GTY3:GTZ3"/>
    <mergeCell ref="GUA3:GUB3"/>
    <mergeCell ref="GVY3:GVZ3"/>
    <mergeCell ref="GWA3:GWB3"/>
    <mergeCell ref="GWC3:GWD3"/>
    <mergeCell ref="GWE3:GWF3"/>
    <mergeCell ref="GWG3:GWH3"/>
    <mergeCell ref="GWI3:GWJ3"/>
    <mergeCell ref="GVM3:GVN3"/>
    <mergeCell ref="GVO3:GVP3"/>
    <mergeCell ref="GVQ3:GVR3"/>
    <mergeCell ref="GVS3:GVT3"/>
    <mergeCell ref="GVU3:GVV3"/>
    <mergeCell ref="GVW3:GVX3"/>
    <mergeCell ref="GVA3:GVB3"/>
    <mergeCell ref="GVC3:GVD3"/>
    <mergeCell ref="GVE3:GVF3"/>
    <mergeCell ref="GVG3:GVH3"/>
    <mergeCell ref="GVI3:GVJ3"/>
    <mergeCell ref="GVK3:GVL3"/>
    <mergeCell ref="GXI3:GXJ3"/>
    <mergeCell ref="GXK3:GXL3"/>
    <mergeCell ref="GXM3:GXN3"/>
    <mergeCell ref="GXO3:GXP3"/>
    <mergeCell ref="GXQ3:GXR3"/>
    <mergeCell ref="GXS3:GXT3"/>
    <mergeCell ref="GWW3:GWX3"/>
    <mergeCell ref="GWY3:GWZ3"/>
    <mergeCell ref="GXA3:GXB3"/>
    <mergeCell ref="GXC3:GXD3"/>
    <mergeCell ref="GXE3:GXF3"/>
    <mergeCell ref="GXG3:GXH3"/>
    <mergeCell ref="GWK3:GWL3"/>
    <mergeCell ref="GWM3:GWN3"/>
    <mergeCell ref="GWO3:GWP3"/>
    <mergeCell ref="GWQ3:GWR3"/>
    <mergeCell ref="GWS3:GWT3"/>
    <mergeCell ref="GWU3:GWV3"/>
    <mergeCell ref="GYS3:GYT3"/>
    <mergeCell ref="GYU3:GYV3"/>
    <mergeCell ref="GYW3:GYX3"/>
    <mergeCell ref="GYY3:GYZ3"/>
    <mergeCell ref="GZA3:GZB3"/>
    <mergeCell ref="GZC3:GZD3"/>
    <mergeCell ref="GYG3:GYH3"/>
    <mergeCell ref="GYI3:GYJ3"/>
    <mergeCell ref="GYK3:GYL3"/>
    <mergeCell ref="GYM3:GYN3"/>
    <mergeCell ref="GYO3:GYP3"/>
    <mergeCell ref="GYQ3:GYR3"/>
    <mergeCell ref="GXU3:GXV3"/>
    <mergeCell ref="GXW3:GXX3"/>
    <mergeCell ref="GXY3:GXZ3"/>
    <mergeCell ref="GYA3:GYB3"/>
    <mergeCell ref="GYC3:GYD3"/>
    <mergeCell ref="GYE3:GYF3"/>
    <mergeCell ref="HAC3:HAD3"/>
    <mergeCell ref="HAE3:HAF3"/>
    <mergeCell ref="HAG3:HAH3"/>
    <mergeCell ref="HAI3:HAJ3"/>
    <mergeCell ref="HAK3:HAL3"/>
    <mergeCell ref="HAM3:HAN3"/>
    <mergeCell ref="GZQ3:GZR3"/>
    <mergeCell ref="GZS3:GZT3"/>
    <mergeCell ref="GZU3:GZV3"/>
    <mergeCell ref="GZW3:GZX3"/>
    <mergeCell ref="GZY3:GZZ3"/>
    <mergeCell ref="HAA3:HAB3"/>
    <mergeCell ref="GZE3:GZF3"/>
    <mergeCell ref="GZG3:GZH3"/>
    <mergeCell ref="GZI3:GZJ3"/>
    <mergeCell ref="GZK3:GZL3"/>
    <mergeCell ref="GZM3:GZN3"/>
    <mergeCell ref="GZO3:GZP3"/>
    <mergeCell ref="HBM3:HBN3"/>
    <mergeCell ref="HBO3:HBP3"/>
    <mergeCell ref="HBQ3:HBR3"/>
    <mergeCell ref="HBS3:HBT3"/>
    <mergeCell ref="HBU3:HBV3"/>
    <mergeCell ref="HBW3:HBX3"/>
    <mergeCell ref="HBA3:HBB3"/>
    <mergeCell ref="HBC3:HBD3"/>
    <mergeCell ref="HBE3:HBF3"/>
    <mergeCell ref="HBG3:HBH3"/>
    <mergeCell ref="HBI3:HBJ3"/>
    <mergeCell ref="HBK3:HBL3"/>
    <mergeCell ref="HAO3:HAP3"/>
    <mergeCell ref="HAQ3:HAR3"/>
    <mergeCell ref="HAS3:HAT3"/>
    <mergeCell ref="HAU3:HAV3"/>
    <mergeCell ref="HAW3:HAX3"/>
    <mergeCell ref="HAY3:HAZ3"/>
    <mergeCell ref="HCW3:HCX3"/>
    <mergeCell ref="HCY3:HCZ3"/>
    <mergeCell ref="HDA3:HDB3"/>
    <mergeCell ref="HDC3:HDD3"/>
    <mergeCell ref="HDE3:HDF3"/>
    <mergeCell ref="HDG3:HDH3"/>
    <mergeCell ref="HCK3:HCL3"/>
    <mergeCell ref="HCM3:HCN3"/>
    <mergeCell ref="HCO3:HCP3"/>
    <mergeCell ref="HCQ3:HCR3"/>
    <mergeCell ref="HCS3:HCT3"/>
    <mergeCell ref="HCU3:HCV3"/>
    <mergeCell ref="HBY3:HBZ3"/>
    <mergeCell ref="HCA3:HCB3"/>
    <mergeCell ref="HCC3:HCD3"/>
    <mergeCell ref="HCE3:HCF3"/>
    <mergeCell ref="HCG3:HCH3"/>
    <mergeCell ref="HCI3:HCJ3"/>
    <mergeCell ref="HEG3:HEH3"/>
    <mergeCell ref="HEI3:HEJ3"/>
    <mergeCell ref="HEK3:HEL3"/>
    <mergeCell ref="HEM3:HEN3"/>
    <mergeCell ref="HEO3:HEP3"/>
    <mergeCell ref="HEQ3:HER3"/>
    <mergeCell ref="HDU3:HDV3"/>
    <mergeCell ref="HDW3:HDX3"/>
    <mergeCell ref="HDY3:HDZ3"/>
    <mergeCell ref="HEA3:HEB3"/>
    <mergeCell ref="HEC3:HED3"/>
    <mergeCell ref="HEE3:HEF3"/>
    <mergeCell ref="HDI3:HDJ3"/>
    <mergeCell ref="HDK3:HDL3"/>
    <mergeCell ref="HDM3:HDN3"/>
    <mergeCell ref="HDO3:HDP3"/>
    <mergeCell ref="HDQ3:HDR3"/>
    <mergeCell ref="HDS3:HDT3"/>
    <mergeCell ref="HFQ3:HFR3"/>
    <mergeCell ref="HFS3:HFT3"/>
    <mergeCell ref="HFU3:HFV3"/>
    <mergeCell ref="HFW3:HFX3"/>
    <mergeCell ref="HFY3:HFZ3"/>
    <mergeCell ref="HGA3:HGB3"/>
    <mergeCell ref="HFE3:HFF3"/>
    <mergeCell ref="HFG3:HFH3"/>
    <mergeCell ref="HFI3:HFJ3"/>
    <mergeCell ref="HFK3:HFL3"/>
    <mergeCell ref="HFM3:HFN3"/>
    <mergeCell ref="HFO3:HFP3"/>
    <mergeCell ref="HES3:HET3"/>
    <mergeCell ref="HEU3:HEV3"/>
    <mergeCell ref="HEW3:HEX3"/>
    <mergeCell ref="HEY3:HEZ3"/>
    <mergeCell ref="HFA3:HFB3"/>
    <mergeCell ref="HFC3:HFD3"/>
    <mergeCell ref="HHA3:HHB3"/>
    <mergeCell ref="HHC3:HHD3"/>
    <mergeCell ref="HHE3:HHF3"/>
    <mergeCell ref="HHG3:HHH3"/>
    <mergeCell ref="HHI3:HHJ3"/>
    <mergeCell ref="HHK3:HHL3"/>
    <mergeCell ref="HGO3:HGP3"/>
    <mergeCell ref="HGQ3:HGR3"/>
    <mergeCell ref="HGS3:HGT3"/>
    <mergeCell ref="HGU3:HGV3"/>
    <mergeCell ref="HGW3:HGX3"/>
    <mergeCell ref="HGY3:HGZ3"/>
    <mergeCell ref="HGC3:HGD3"/>
    <mergeCell ref="HGE3:HGF3"/>
    <mergeCell ref="HGG3:HGH3"/>
    <mergeCell ref="HGI3:HGJ3"/>
    <mergeCell ref="HGK3:HGL3"/>
    <mergeCell ref="HGM3:HGN3"/>
    <mergeCell ref="HIK3:HIL3"/>
    <mergeCell ref="HIM3:HIN3"/>
    <mergeCell ref="HIO3:HIP3"/>
    <mergeCell ref="HIQ3:HIR3"/>
    <mergeCell ref="HIS3:HIT3"/>
    <mergeCell ref="HIU3:HIV3"/>
    <mergeCell ref="HHY3:HHZ3"/>
    <mergeCell ref="HIA3:HIB3"/>
    <mergeCell ref="HIC3:HID3"/>
    <mergeCell ref="HIE3:HIF3"/>
    <mergeCell ref="HIG3:HIH3"/>
    <mergeCell ref="HII3:HIJ3"/>
    <mergeCell ref="HHM3:HHN3"/>
    <mergeCell ref="HHO3:HHP3"/>
    <mergeCell ref="HHQ3:HHR3"/>
    <mergeCell ref="HHS3:HHT3"/>
    <mergeCell ref="HHU3:HHV3"/>
    <mergeCell ref="HHW3:HHX3"/>
    <mergeCell ref="HJU3:HJV3"/>
    <mergeCell ref="HJW3:HJX3"/>
    <mergeCell ref="HJY3:HJZ3"/>
    <mergeCell ref="HKA3:HKB3"/>
    <mergeCell ref="HKC3:HKD3"/>
    <mergeCell ref="HKE3:HKF3"/>
    <mergeCell ref="HJI3:HJJ3"/>
    <mergeCell ref="HJK3:HJL3"/>
    <mergeCell ref="HJM3:HJN3"/>
    <mergeCell ref="HJO3:HJP3"/>
    <mergeCell ref="HJQ3:HJR3"/>
    <mergeCell ref="HJS3:HJT3"/>
    <mergeCell ref="HIW3:HIX3"/>
    <mergeCell ref="HIY3:HIZ3"/>
    <mergeCell ref="HJA3:HJB3"/>
    <mergeCell ref="HJC3:HJD3"/>
    <mergeCell ref="HJE3:HJF3"/>
    <mergeCell ref="HJG3:HJH3"/>
    <mergeCell ref="HLE3:HLF3"/>
    <mergeCell ref="HLG3:HLH3"/>
    <mergeCell ref="HLI3:HLJ3"/>
    <mergeCell ref="HLK3:HLL3"/>
    <mergeCell ref="HLM3:HLN3"/>
    <mergeCell ref="HLO3:HLP3"/>
    <mergeCell ref="HKS3:HKT3"/>
    <mergeCell ref="HKU3:HKV3"/>
    <mergeCell ref="HKW3:HKX3"/>
    <mergeCell ref="HKY3:HKZ3"/>
    <mergeCell ref="HLA3:HLB3"/>
    <mergeCell ref="HLC3:HLD3"/>
    <mergeCell ref="HKG3:HKH3"/>
    <mergeCell ref="HKI3:HKJ3"/>
    <mergeCell ref="HKK3:HKL3"/>
    <mergeCell ref="HKM3:HKN3"/>
    <mergeCell ref="HKO3:HKP3"/>
    <mergeCell ref="HKQ3:HKR3"/>
    <mergeCell ref="HMO3:HMP3"/>
    <mergeCell ref="HMQ3:HMR3"/>
    <mergeCell ref="HMS3:HMT3"/>
    <mergeCell ref="HMU3:HMV3"/>
    <mergeCell ref="HMW3:HMX3"/>
    <mergeCell ref="HMY3:HMZ3"/>
    <mergeCell ref="HMC3:HMD3"/>
    <mergeCell ref="HME3:HMF3"/>
    <mergeCell ref="HMG3:HMH3"/>
    <mergeCell ref="HMI3:HMJ3"/>
    <mergeCell ref="HMK3:HML3"/>
    <mergeCell ref="HMM3:HMN3"/>
    <mergeCell ref="HLQ3:HLR3"/>
    <mergeCell ref="HLS3:HLT3"/>
    <mergeCell ref="HLU3:HLV3"/>
    <mergeCell ref="HLW3:HLX3"/>
    <mergeCell ref="HLY3:HLZ3"/>
    <mergeCell ref="HMA3:HMB3"/>
    <mergeCell ref="HNY3:HNZ3"/>
    <mergeCell ref="HOA3:HOB3"/>
    <mergeCell ref="HOC3:HOD3"/>
    <mergeCell ref="HOE3:HOF3"/>
    <mergeCell ref="HOG3:HOH3"/>
    <mergeCell ref="HOI3:HOJ3"/>
    <mergeCell ref="HNM3:HNN3"/>
    <mergeCell ref="HNO3:HNP3"/>
    <mergeCell ref="HNQ3:HNR3"/>
    <mergeCell ref="HNS3:HNT3"/>
    <mergeCell ref="HNU3:HNV3"/>
    <mergeCell ref="HNW3:HNX3"/>
    <mergeCell ref="HNA3:HNB3"/>
    <mergeCell ref="HNC3:HND3"/>
    <mergeCell ref="HNE3:HNF3"/>
    <mergeCell ref="HNG3:HNH3"/>
    <mergeCell ref="HNI3:HNJ3"/>
    <mergeCell ref="HNK3:HNL3"/>
    <mergeCell ref="HPI3:HPJ3"/>
    <mergeCell ref="HPK3:HPL3"/>
    <mergeCell ref="HPM3:HPN3"/>
    <mergeCell ref="HPO3:HPP3"/>
    <mergeCell ref="HPQ3:HPR3"/>
    <mergeCell ref="HPS3:HPT3"/>
    <mergeCell ref="HOW3:HOX3"/>
    <mergeCell ref="HOY3:HOZ3"/>
    <mergeCell ref="HPA3:HPB3"/>
    <mergeCell ref="HPC3:HPD3"/>
    <mergeCell ref="HPE3:HPF3"/>
    <mergeCell ref="HPG3:HPH3"/>
    <mergeCell ref="HOK3:HOL3"/>
    <mergeCell ref="HOM3:HON3"/>
    <mergeCell ref="HOO3:HOP3"/>
    <mergeCell ref="HOQ3:HOR3"/>
    <mergeCell ref="HOS3:HOT3"/>
    <mergeCell ref="HOU3:HOV3"/>
    <mergeCell ref="HQS3:HQT3"/>
    <mergeCell ref="HQU3:HQV3"/>
    <mergeCell ref="HQW3:HQX3"/>
    <mergeCell ref="HQY3:HQZ3"/>
    <mergeCell ref="HRA3:HRB3"/>
    <mergeCell ref="HRC3:HRD3"/>
    <mergeCell ref="HQG3:HQH3"/>
    <mergeCell ref="HQI3:HQJ3"/>
    <mergeCell ref="HQK3:HQL3"/>
    <mergeCell ref="HQM3:HQN3"/>
    <mergeCell ref="HQO3:HQP3"/>
    <mergeCell ref="HQQ3:HQR3"/>
    <mergeCell ref="HPU3:HPV3"/>
    <mergeCell ref="HPW3:HPX3"/>
    <mergeCell ref="HPY3:HPZ3"/>
    <mergeCell ref="HQA3:HQB3"/>
    <mergeCell ref="HQC3:HQD3"/>
    <mergeCell ref="HQE3:HQF3"/>
    <mergeCell ref="HSC3:HSD3"/>
    <mergeCell ref="HSE3:HSF3"/>
    <mergeCell ref="HSG3:HSH3"/>
    <mergeCell ref="HSI3:HSJ3"/>
    <mergeCell ref="HSK3:HSL3"/>
    <mergeCell ref="HSM3:HSN3"/>
    <mergeCell ref="HRQ3:HRR3"/>
    <mergeCell ref="HRS3:HRT3"/>
    <mergeCell ref="HRU3:HRV3"/>
    <mergeCell ref="HRW3:HRX3"/>
    <mergeCell ref="HRY3:HRZ3"/>
    <mergeCell ref="HSA3:HSB3"/>
    <mergeCell ref="HRE3:HRF3"/>
    <mergeCell ref="HRG3:HRH3"/>
    <mergeCell ref="HRI3:HRJ3"/>
    <mergeCell ref="HRK3:HRL3"/>
    <mergeCell ref="HRM3:HRN3"/>
    <mergeCell ref="HRO3:HRP3"/>
    <mergeCell ref="HTM3:HTN3"/>
    <mergeCell ref="HTO3:HTP3"/>
    <mergeCell ref="HTQ3:HTR3"/>
    <mergeCell ref="HTS3:HTT3"/>
    <mergeCell ref="HTU3:HTV3"/>
    <mergeCell ref="HTW3:HTX3"/>
    <mergeCell ref="HTA3:HTB3"/>
    <mergeCell ref="HTC3:HTD3"/>
    <mergeCell ref="HTE3:HTF3"/>
    <mergeCell ref="HTG3:HTH3"/>
    <mergeCell ref="HTI3:HTJ3"/>
    <mergeCell ref="HTK3:HTL3"/>
    <mergeCell ref="HSO3:HSP3"/>
    <mergeCell ref="HSQ3:HSR3"/>
    <mergeCell ref="HSS3:HST3"/>
    <mergeCell ref="HSU3:HSV3"/>
    <mergeCell ref="HSW3:HSX3"/>
    <mergeCell ref="HSY3:HSZ3"/>
    <mergeCell ref="HUW3:HUX3"/>
    <mergeCell ref="HUY3:HUZ3"/>
    <mergeCell ref="HVA3:HVB3"/>
    <mergeCell ref="HVC3:HVD3"/>
    <mergeCell ref="HVE3:HVF3"/>
    <mergeCell ref="HVG3:HVH3"/>
    <mergeCell ref="HUK3:HUL3"/>
    <mergeCell ref="HUM3:HUN3"/>
    <mergeCell ref="HUO3:HUP3"/>
    <mergeCell ref="HUQ3:HUR3"/>
    <mergeCell ref="HUS3:HUT3"/>
    <mergeCell ref="HUU3:HUV3"/>
    <mergeCell ref="HTY3:HTZ3"/>
    <mergeCell ref="HUA3:HUB3"/>
    <mergeCell ref="HUC3:HUD3"/>
    <mergeCell ref="HUE3:HUF3"/>
    <mergeCell ref="HUG3:HUH3"/>
    <mergeCell ref="HUI3:HUJ3"/>
    <mergeCell ref="HWG3:HWH3"/>
    <mergeCell ref="HWI3:HWJ3"/>
    <mergeCell ref="HWK3:HWL3"/>
    <mergeCell ref="HWM3:HWN3"/>
    <mergeCell ref="HWO3:HWP3"/>
    <mergeCell ref="HWQ3:HWR3"/>
    <mergeCell ref="HVU3:HVV3"/>
    <mergeCell ref="HVW3:HVX3"/>
    <mergeCell ref="HVY3:HVZ3"/>
    <mergeCell ref="HWA3:HWB3"/>
    <mergeCell ref="HWC3:HWD3"/>
    <mergeCell ref="HWE3:HWF3"/>
    <mergeCell ref="HVI3:HVJ3"/>
    <mergeCell ref="HVK3:HVL3"/>
    <mergeCell ref="HVM3:HVN3"/>
    <mergeCell ref="HVO3:HVP3"/>
    <mergeCell ref="HVQ3:HVR3"/>
    <mergeCell ref="HVS3:HVT3"/>
    <mergeCell ref="HXQ3:HXR3"/>
    <mergeCell ref="HXS3:HXT3"/>
    <mergeCell ref="HXU3:HXV3"/>
    <mergeCell ref="HXW3:HXX3"/>
    <mergeCell ref="HXY3:HXZ3"/>
    <mergeCell ref="HYA3:HYB3"/>
    <mergeCell ref="HXE3:HXF3"/>
    <mergeCell ref="HXG3:HXH3"/>
    <mergeCell ref="HXI3:HXJ3"/>
    <mergeCell ref="HXK3:HXL3"/>
    <mergeCell ref="HXM3:HXN3"/>
    <mergeCell ref="HXO3:HXP3"/>
    <mergeCell ref="HWS3:HWT3"/>
    <mergeCell ref="HWU3:HWV3"/>
    <mergeCell ref="HWW3:HWX3"/>
    <mergeCell ref="HWY3:HWZ3"/>
    <mergeCell ref="HXA3:HXB3"/>
    <mergeCell ref="HXC3:HXD3"/>
    <mergeCell ref="HZA3:HZB3"/>
    <mergeCell ref="HZC3:HZD3"/>
    <mergeCell ref="HZE3:HZF3"/>
    <mergeCell ref="HZG3:HZH3"/>
    <mergeCell ref="HZI3:HZJ3"/>
    <mergeCell ref="HZK3:HZL3"/>
    <mergeCell ref="HYO3:HYP3"/>
    <mergeCell ref="HYQ3:HYR3"/>
    <mergeCell ref="HYS3:HYT3"/>
    <mergeCell ref="HYU3:HYV3"/>
    <mergeCell ref="HYW3:HYX3"/>
    <mergeCell ref="HYY3:HYZ3"/>
    <mergeCell ref="HYC3:HYD3"/>
    <mergeCell ref="HYE3:HYF3"/>
    <mergeCell ref="HYG3:HYH3"/>
    <mergeCell ref="HYI3:HYJ3"/>
    <mergeCell ref="HYK3:HYL3"/>
    <mergeCell ref="HYM3:HYN3"/>
    <mergeCell ref="IAK3:IAL3"/>
    <mergeCell ref="IAM3:IAN3"/>
    <mergeCell ref="IAO3:IAP3"/>
    <mergeCell ref="IAQ3:IAR3"/>
    <mergeCell ref="IAS3:IAT3"/>
    <mergeCell ref="IAU3:IAV3"/>
    <mergeCell ref="HZY3:HZZ3"/>
    <mergeCell ref="IAA3:IAB3"/>
    <mergeCell ref="IAC3:IAD3"/>
    <mergeCell ref="IAE3:IAF3"/>
    <mergeCell ref="IAG3:IAH3"/>
    <mergeCell ref="IAI3:IAJ3"/>
    <mergeCell ref="HZM3:HZN3"/>
    <mergeCell ref="HZO3:HZP3"/>
    <mergeCell ref="HZQ3:HZR3"/>
    <mergeCell ref="HZS3:HZT3"/>
    <mergeCell ref="HZU3:HZV3"/>
    <mergeCell ref="HZW3:HZX3"/>
    <mergeCell ref="IBU3:IBV3"/>
    <mergeCell ref="IBW3:IBX3"/>
    <mergeCell ref="IBY3:IBZ3"/>
    <mergeCell ref="ICA3:ICB3"/>
    <mergeCell ref="ICC3:ICD3"/>
    <mergeCell ref="ICE3:ICF3"/>
    <mergeCell ref="IBI3:IBJ3"/>
    <mergeCell ref="IBK3:IBL3"/>
    <mergeCell ref="IBM3:IBN3"/>
    <mergeCell ref="IBO3:IBP3"/>
    <mergeCell ref="IBQ3:IBR3"/>
    <mergeCell ref="IBS3:IBT3"/>
    <mergeCell ref="IAW3:IAX3"/>
    <mergeCell ref="IAY3:IAZ3"/>
    <mergeCell ref="IBA3:IBB3"/>
    <mergeCell ref="IBC3:IBD3"/>
    <mergeCell ref="IBE3:IBF3"/>
    <mergeCell ref="IBG3:IBH3"/>
    <mergeCell ref="IDE3:IDF3"/>
    <mergeCell ref="IDG3:IDH3"/>
    <mergeCell ref="IDI3:IDJ3"/>
    <mergeCell ref="IDK3:IDL3"/>
    <mergeCell ref="IDM3:IDN3"/>
    <mergeCell ref="IDO3:IDP3"/>
    <mergeCell ref="ICS3:ICT3"/>
    <mergeCell ref="ICU3:ICV3"/>
    <mergeCell ref="ICW3:ICX3"/>
    <mergeCell ref="ICY3:ICZ3"/>
    <mergeCell ref="IDA3:IDB3"/>
    <mergeCell ref="IDC3:IDD3"/>
    <mergeCell ref="ICG3:ICH3"/>
    <mergeCell ref="ICI3:ICJ3"/>
    <mergeCell ref="ICK3:ICL3"/>
    <mergeCell ref="ICM3:ICN3"/>
    <mergeCell ref="ICO3:ICP3"/>
    <mergeCell ref="ICQ3:ICR3"/>
    <mergeCell ref="IEO3:IEP3"/>
    <mergeCell ref="IEQ3:IER3"/>
    <mergeCell ref="IES3:IET3"/>
    <mergeCell ref="IEU3:IEV3"/>
    <mergeCell ref="IEW3:IEX3"/>
    <mergeCell ref="IEY3:IEZ3"/>
    <mergeCell ref="IEC3:IED3"/>
    <mergeCell ref="IEE3:IEF3"/>
    <mergeCell ref="IEG3:IEH3"/>
    <mergeCell ref="IEI3:IEJ3"/>
    <mergeCell ref="IEK3:IEL3"/>
    <mergeCell ref="IEM3:IEN3"/>
    <mergeCell ref="IDQ3:IDR3"/>
    <mergeCell ref="IDS3:IDT3"/>
    <mergeCell ref="IDU3:IDV3"/>
    <mergeCell ref="IDW3:IDX3"/>
    <mergeCell ref="IDY3:IDZ3"/>
    <mergeCell ref="IEA3:IEB3"/>
    <mergeCell ref="IFY3:IFZ3"/>
    <mergeCell ref="IGA3:IGB3"/>
    <mergeCell ref="IGC3:IGD3"/>
    <mergeCell ref="IGE3:IGF3"/>
    <mergeCell ref="IGG3:IGH3"/>
    <mergeCell ref="IGI3:IGJ3"/>
    <mergeCell ref="IFM3:IFN3"/>
    <mergeCell ref="IFO3:IFP3"/>
    <mergeCell ref="IFQ3:IFR3"/>
    <mergeCell ref="IFS3:IFT3"/>
    <mergeCell ref="IFU3:IFV3"/>
    <mergeCell ref="IFW3:IFX3"/>
    <mergeCell ref="IFA3:IFB3"/>
    <mergeCell ref="IFC3:IFD3"/>
    <mergeCell ref="IFE3:IFF3"/>
    <mergeCell ref="IFG3:IFH3"/>
    <mergeCell ref="IFI3:IFJ3"/>
    <mergeCell ref="IFK3:IFL3"/>
    <mergeCell ref="IHI3:IHJ3"/>
    <mergeCell ref="IHK3:IHL3"/>
    <mergeCell ref="IHM3:IHN3"/>
    <mergeCell ref="IHO3:IHP3"/>
    <mergeCell ref="IHQ3:IHR3"/>
    <mergeCell ref="IHS3:IHT3"/>
    <mergeCell ref="IGW3:IGX3"/>
    <mergeCell ref="IGY3:IGZ3"/>
    <mergeCell ref="IHA3:IHB3"/>
    <mergeCell ref="IHC3:IHD3"/>
    <mergeCell ref="IHE3:IHF3"/>
    <mergeCell ref="IHG3:IHH3"/>
    <mergeCell ref="IGK3:IGL3"/>
    <mergeCell ref="IGM3:IGN3"/>
    <mergeCell ref="IGO3:IGP3"/>
    <mergeCell ref="IGQ3:IGR3"/>
    <mergeCell ref="IGS3:IGT3"/>
    <mergeCell ref="IGU3:IGV3"/>
    <mergeCell ref="IIS3:IIT3"/>
    <mergeCell ref="IIU3:IIV3"/>
    <mergeCell ref="IIW3:IIX3"/>
    <mergeCell ref="IIY3:IIZ3"/>
    <mergeCell ref="IJA3:IJB3"/>
    <mergeCell ref="IJC3:IJD3"/>
    <mergeCell ref="IIG3:IIH3"/>
    <mergeCell ref="III3:IIJ3"/>
    <mergeCell ref="IIK3:IIL3"/>
    <mergeCell ref="IIM3:IIN3"/>
    <mergeCell ref="IIO3:IIP3"/>
    <mergeCell ref="IIQ3:IIR3"/>
    <mergeCell ref="IHU3:IHV3"/>
    <mergeCell ref="IHW3:IHX3"/>
    <mergeCell ref="IHY3:IHZ3"/>
    <mergeCell ref="IIA3:IIB3"/>
    <mergeCell ref="IIC3:IID3"/>
    <mergeCell ref="IIE3:IIF3"/>
    <mergeCell ref="IKC3:IKD3"/>
    <mergeCell ref="IKE3:IKF3"/>
    <mergeCell ref="IKG3:IKH3"/>
    <mergeCell ref="IKI3:IKJ3"/>
    <mergeCell ref="IKK3:IKL3"/>
    <mergeCell ref="IKM3:IKN3"/>
    <mergeCell ref="IJQ3:IJR3"/>
    <mergeCell ref="IJS3:IJT3"/>
    <mergeCell ref="IJU3:IJV3"/>
    <mergeCell ref="IJW3:IJX3"/>
    <mergeCell ref="IJY3:IJZ3"/>
    <mergeCell ref="IKA3:IKB3"/>
    <mergeCell ref="IJE3:IJF3"/>
    <mergeCell ref="IJG3:IJH3"/>
    <mergeCell ref="IJI3:IJJ3"/>
    <mergeCell ref="IJK3:IJL3"/>
    <mergeCell ref="IJM3:IJN3"/>
    <mergeCell ref="IJO3:IJP3"/>
    <mergeCell ref="ILM3:ILN3"/>
    <mergeCell ref="ILO3:ILP3"/>
    <mergeCell ref="ILQ3:ILR3"/>
    <mergeCell ref="ILS3:ILT3"/>
    <mergeCell ref="ILU3:ILV3"/>
    <mergeCell ref="ILW3:ILX3"/>
    <mergeCell ref="ILA3:ILB3"/>
    <mergeCell ref="ILC3:ILD3"/>
    <mergeCell ref="ILE3:ILF3"/>
    <mergeCell ref="ILG3:ILH3"/>
    <mergeCell ref="ILI3:ILJ3"/>
    <mergeCell ref="ILK3:ILL3"/>
    <mergeCell ref="IKO3:IKP3"/>
    <mergeCell ref="IKQ3:IKR3"/>
    <mergeCell ref="IKS3:IKT3"/>
    <mergeCell ref="IKU3:IKV3"/>
    <mergeCell ref="IKW3:IKX3"/>
    <mergeCell ref="IKY3:IKZ3"/>
    <mergeCell ref="IMW3:IMX3"/>
    <mergeCell ref="IMY3:IMZ3"/>
    <mergeCell ref="INA3:INB3"/>
    <mergeCell ref="INC3:IND3"/>
    <mergeCell ref="INE3:INF3"/>
    <mergeCell ref="ING3:INH3"/>
    <mergeCell ref="IMK3:IML3"/>
    <mergeCell ref="IMM3:IMN3"/>
    <mergeCell ref="IMO3:IMP3"/>
    <mergeCell ref="IMQ3:IMR3"/>
    <mergeCell ref="IMS3:IMT3"/>
    <mergeCell ref="IMU3:IMV3"/>
    <mergeCell ref="ILY3:ILZ3"/>
    <mergeCell ref="IMA3:IMB3"/>
    <mergeCell ref="IMC3:IMD3"/>
    <mergeCell ref="IME3:IMF3"/>
    <mergeCell ref="IMG3:IMH3"/>
    <mergeCell ref="IMI3:IMJ3"/>
    <mergeCell ref="IOG3:IOH3"/>
    <mergeCell ref="IOI3:IOJ3"/>
    <mergeCell ref="IOK3:IOL3"/>
    <mergeCell ref="IOM3:ION3"/>
    <mergeCell ref="IOO3:IOP3"/>
    <mergeCell ref="IOQ3:IOR3"/>
    <mergeCell ref="INU3:INV3"/>
    <mergeCell ref="INW3:INX3"/>
    <mergeCell ref="INY3:INZ3"/>
    <mergeCell ref="IOA3:IOB3"/>
    <mergeCell ref="IOC3:IOD3"/>
    <mergeCell ref="IOE3:IOF3"/>
    <mergeCell ref="INI3:INJ3"/>
    <mergeCell ref="INK3:INL3"/>
    <mergeCell ref="INM3:INN3"/>
    <mergeCell ref="INO3:INP3"/>
    <mergeCell ref="INQ3:INR3"/>
    <mergeCell ref="INS3:INT3"/>
    <mergeCell ref="IPQ3:IPR3"/>
    <mergeCell ref="IPS3:IPT3"/>
    <mergeCell ref="IPU3:IPV3"/>
    <mergeCell ref="IPW3:IPX3"/>
    <mergeCell ref="IPY3:IPZ3"/>
    <mergeCell ref="IQA3:IQB3"/>
    <mergeCell ref="IPE3:IPF3"/>
    <mergeCell ref="IPG3:IPH3"/>
    <mergeCell ref="IPI3:IPJ3"/>
    <mergeCell ref="IPK3:IPL3"/>
    <mergeCell ref="IPM3:IPN3"/>
    <mergeCell ref="IPO3:IPP3"/>
    <mergeCell ref="IOS3:IOT3"/>
    <mergeCell ref="IOU3:IOV3"/>
    <mergeCell ref="IOW3:IOX3"/>
    <mergeCell ref="IOY3:IOZ3"/>
    <mergeCell ref="IPA3:IPB3"/>
    <mergeCell ref="IPC3:IPD3"/>
    <mergeCell ref="IRA3:IRB3"/>
    <mergeCell ref="IRC3:IRD3"/>
    <mergeCell ref="IRE3:IRF3"/>
    <mergeCell ref="IRG3:IRH3"/>
    <mergeCell ref="IRI3:IRJ3"/>
    <mergeCell ref="IRK3:IRL3"/>
    <mergeCell ref="IQO3:IQP3"/>
    <mergeCell ref="IQQ3:IQR3"/>
    <mergeCell ref="IQS3:IQT3"/>
    <mergeCell ref="IQU3:IQV3"/>
    <mergeCell ref="IQW3:IQX3"/>
    <mergeCell ref="IQY3:IQZ3"/>
    <mergeCell ref="IQC3:IQD3"/>
    <mergeCell ref="IQE3:IQF3"/>
    <mergeCell ref="IQG3:IQH3"/>
    <mergeCell ref="IQI3:IQJ3"/>
    <mergeCell ref="IQK3:IQL3"/>
    <mergeCell ref="IQM3:IQN3"/>
    <mergeCell ref="ISK3:ISL3"/>
    <mergeCell ref="ISM3:ISN3"/>
    <mergeCell ref="ISO3:ISP3"/>
    <mergeCell ref="ISQ3:ISR3"/>
    <mergeCell ref="ISS3:IST3"/>
    <mergeCell ref="ISU3:ISV3"/>
    <mergeCell ref="IRY3:IRZ3"/>
    <mergeCell ref="ISA3:ISB3"/>
    <mergeCell ref="ISC3:ISD3"/>
    <mergeCell ref="ISE3:ISF3"/>
    <mergeCell ref="ISG3:ISH3"/>
    <mergeCell ref="ISI3:ISJ3"/>
    <mergeCell ref="IRM3:IRN3"/>
    <mergeCell ref="IRO3:IRP3"/>
    <mergeCell ref="IRQ3:IRR3"/>
    <mergeCell ref="IRS3:IRT3"/>
    <mergeCell ref="IRU3:IRV3"/>
    <mergeCell ref="IRW3:IRX3"/>
    <mergeCell ref="ITU3:ITV3"/>
    <mergeCell ref="ITW3:ITX3"/>
    <mergeCell ref="ITY3:ITZ3"/>
    <mergeCell ref="IUA3:IUB3"/>
    <mergeCell ref="IUC3:IUD3"/>
    <mergeCell ref="IUE3:IUF3"/>
    <mergeCell ref="ITI3:ITJ3"/>
    <mergeCell ref="ITK3:ITL3"/>
    <mergeCell ref="ITM3:ITN3"/>
    <mergeCell ref="ITO3:ITP3"/>
    <mergeCell ref="ITQ3:ITR3"/>
    <mergeCell ref="ITS3:ITT3"/>
    <mergeCell ref="ISW3:ISX3"/>
    <mergeCell ref="ISY3:ISZ3"/>
    <mergeCell ref="ITA3:ITB3"/>
    <mergeCell ref="ITC3:ITD3"/>
    <mergeCell ref="ITE3:ITF3"/>
    <mergeCell ref="ITG3:ITH3"/>
    <mergeCell ref="IVE3:IVF3"/>
    <mergeCell ref="IVG3:IVH3"/>
    <mergeCell ref="IVI3:IVJ3"/>
    <mergeCell ref="IVK3:IVL3"/>
    <mergeCell ref="IVM3:IVN3"/>
    <mergeCell ref="IVO3:IVP3"/>
    <mergeCell ref="IUS3:IUT3"/>
    <mergeCell ref="IUU3:IUV3"/>
    <mergeCell ref="IUW3:IUX3"/>
    <mergeCell ref="IUY3:IUZ3"/>
    <mergeCell ref="IVA3:IVB3"/>
    <mergeCell ref="IVC3:IVD3"/>
    <mergeCell ref="IUG3:IUH3"/>
    <mergeCell ref="IUI3:IUJ3"/>
    <mergeCell ref="IUK3:IUL3"/>
    <mergeCell ref="IUM3:IUN3"/>
    <mergeCell ref="IUO3:IUP3"/>
    <mergeCell ref="IUQ3:IUR3"/>
    <mergeCell ref="IWO3:IWP3"/>
    <mergeCell ref="IWQ3:IWR3"/>
    <mergeCell ref="IWS3:IWT3"/>
    <mergeCell ref="IWU3:IWV3"/>
    <mergeCell ref="IWW3:IWX3"/>
    <mergeCell ref="IWY3:IWZ3"/>
    <mergeCell ref="IWC3:IWD3"/>
    <mergeCell ref="IWE3:IWF3"/>
    <mergeCell ref="IWG3:IWH3"/>
    <mergeCell ref="IWI3:IWJ3"/>
    <mergeCell ref="IWK3:IWL3"/>
    <mergeCell ref="IWM3:IWN3"/>
    <mergeCell ref="IVQ3:IVR3"/>
    <mergeCell ref="IVS3:IVT3"/>
    <mergeCell ref="IVU3:IVV3"/>
    <mergeCell ref="IVW3:IVX3"/>
    <mergeCell ref="IVY3:IVZ3"/>
    <mergeCell ref="IWA3:IWB3"/>
    <mergeCell ref="IXY3:IXZ3"/>
    <mergeCell ref="IYA3:IYB3"/>
    <mergeCell ref="IYC3:IYD3"/>
    <mergeCell ref="IYE3:IYF3"/>
    <mergeCell ref="IYG3:IYH3"/>
    <mergeCell ref="IYI3:IYJ3"/>
    <mergeCell ref="IXM3:IXN3"/>
    <mergeCell ref="IXO3:IXP3"/>
    <mergeCell ref="IXQ3:IXR3"/>
    <mergeCell ref="IXS3:IXT3"/>
    <mergeCell ref="IXU3:IXV3"/>
    <mergeCell ref="IXW3:IXX3"/>
    <mergeCell ref="IXA3:IXB3"/>
    <mergeCell ref="IXC3:IXD3"/>
    <mergeCell ref="IXE3:IXF3"/>
    <mergeCell ref="IXG3:IXH3"/>
    <mergeCell ref="IXI3:IXJ3"/>
    <mergeCell ref="IXK3:IXL3"/>
    <mergeCell ref="IZI3:IZJ3"/>
    <mergeCell ref="IZK3:IZL3"/>
    <mergeCell ref="IZM3:IZN3"/>
    <mergeCell ref="IZO3:IZP3"/>
    <mergeCell ref="IZQ3:IZR3"/>
    <mergeCell ref="IZS3:IZT3"/>
    <mergeCell ref="IYW3:IYX3"/>
    <mergeCell ref="IYY3:IYZ3"/>
    <mergeCell ref="IZA3:IZB3"/>
    <mergeCell ref="IZC3:IZD3"/>
    <mergeCell ref="IZE3:IZF3"/>
    <mergeCell ref="IZG3:IZH3"/>
    <mergeCell ref="IYK3:IYL3"/>
    <mergeCell ref="IYM3:IYN3"/>
    <mergeCell ref="IYO3:IYP3"/>
    <mergeCell ref="IYQ3:IYR3"/>
    <mergeCell ref="IYS3:IYT3"/>
    <mergeCell ref="IYU3:IYV3"/>
    <mergeCell ref="JAS3:JAT3"/>
    <mergeCell ref="JAU3:JAV3"/>
    <mergeCell ref="JAW3:JAX3"/>
    <mergeCell ref="JAY3:JAZ3"/>
    <mergeCell ref="JBA3:JBB3"/>
    <mergeCell ref="JBC3:JBD3"/>
    <mergeCell ref="JAG3:JAH3"/>
    <mergeCell ref="JAI3:JAJ3"/>
    <mergeCell ref="JAK3:JAL3"/>
    <mergeCell ref="JAM3:JAN3"/>
    <mergeCell ref="JAO3:JAP3"/>
    <mergeCell ref="JAQ3:JAR3"/>
    <mergeCell ref="IZU3:IZV3"/>
    <mergeCell ref="IZW3:IZX3"/>
    <mergeCell ref="IZY3:IZZ3"/>
    <mergeCell ref="JAA3:JAB3"/>
    <mergeCell ref="JAC3:JAD3"/>
    <mergeCell ref="JAE3:JAF3"/>
    <mergeCell ref="JCC3:JCD3"/>
    <mergeCell ref="JCE3:JCF3"/>
    <mergeCell ref="JCG3:JCH3"/>
    <mergeCell ref="JCI3:JCJ3"/>
    <mergeCell ref="JCK3:JCL3"/>
    <mergeCell ref="JCM3:JCN3"/>
    <mergeCell ref="JBQ3:JBR3"/>
    <mergeCell ref="JBS3:JBT3"/>
    <mergeCell ref="JBU3:JBV3"/>
    <mergeCell ref="JBW3:JBX3"/>
    <mergeCell ref="JBY3:JBZ3"/>
    <mergeCell ref="JCA3:JCB3"/>
    <mergeCell ref="JBE3:JBF3"/>
    <mergeCell ref="JBG3:JBH3"/>
    <mergeCell ref="JBI3:JBJ3"/>
    <mergeCell ref="JBK3:JBL3"/>
    <mergeCell ref="JBM3:JBN3"/>
    <mergeCell ref="JBO3:JBP3"/>
    <mergeCell ref="JDM3:JDN3"/>
    <mergeCell ref="JDO3:JDP3"/>
    <mergeCell ref="JDQ3:JDR3"/>
    <mergeCell ref="JDS3:JDT3"/>
    <mergeCell ref="JDU3:JDV3"/>
    <mergeCell ref="JDW3:JDX3"/>
    <mergeCell ref="JDA3:JDB3"/>
    <mergeCell ref="JDC3:JDD3"/>
    <mergeCell ref="JDE3:JDF3"/>
    <mergeCell ref="JDG3:JDH3"/>
    <mergeCell ref="JDI3:JDJ3"/>
    <mergeCell ref="JDK3:JDL3"/>
    <mergeCell ref="JCO3:JCP3"/>
    <mergeCell ref="JCQ3:JCR3"/>
    <mergeCell ref="JCS3:JCT3"/>
    <mergeCell ref="JCU3:JCV3"/>
    <mergeCell ref="JCW3:JCX3"/>
    <mergeCell ref="JCY3:JCZ3"/>
    <mergeCell ref="JEW3:JEX3"/>
    <mergeCell ref="JEY3:JEZ3"/>
    <mergeCell ref="JFA3:JFB3"/>
    <mergeCell ref="JFC3:JFD3"/>
    <mergeCell ref="JFE3:JFF3"/>
    <mergeCell ref="JFG3:JFH3"/>
    <mergeCell ref="JEK3:JEL3"/>
    <mergeCell ref="JEM3:JEN3"/>
    <mergeCell ref="JEO3:JEP3"/>
    <mergeCell ref="JEQ3:JER3"/>
    <mergeCell ref="JES3:JET3"/>
    <mergeCell ref="JEU3:JEV3"/>
    <mergeCell ref="JDY3:JDZ3"/>
    <mergeCell ref="JEA3:JEB3"/>
    <mergeCell ref="JEC3:JED3"/>
    <mergeCell ref="JEE3:JEF3"/>
    <mergeCell ref="JEG3:JEH3"/>
    <mergeCell ref="JEI3:JEJ3"/>
    <mergeCell ref="JGG3:JGH3"/>
    <mergeCell ref="JGI3:JGJ3"/>
    <mergeCell ref="JGK3:JGL3"/>
    <mergeCell ref="JGM3:JGN3"/>
    <mergeCell ref="JGO3:JGP3"/>
    <mergeCell ref="JGQ3:JGR3"/>
    <mergeCell ref="JFU3:JFV3"/>
    <mergeCell ref="JFW3:JFX3"/>
    <mergeCell ref="JFY3:JFZ3"/>
    <mergeCell ref="JGA3:JGB3"/>
    <mergeCell ref="JGC3:JGD3"/>
    <mergeCell ref="JGE3:JGF3"/>
    <mergeCell ref="JFI3:JFJ3"/>
    <mergeCell ref="JFK3:JFL3"/>
    <mergeCell ref="JFM3:JFN3"/>
    <mergeCell ref="JFO3:JFP3"/>
    <mergeCell ref="JFQ3:JFR3"/>
    <mergeCell ref="JFS3:JFT3"/>
    <mergeCell ref="JHQ3:JHR3"/>
    <mergeCell ref="JHS3:JHT3"/>
    <mergeCell ref="JHU3:JHV3"/>
    <mergeCell ref="JHW3:JHX3"/>
    <mergeCell ref="JHY3:JHZ3"/>
    <mergeCell ref="JIA3:JIB3"/>
    <mergeCell ref="JHE3:JHF3"/>
    <mergeCell ref="JHG3:JHH3"/>
    <mergeCell ref="JHI3:JHJ3"/>
    <mergeCell ref="JHK3:JHL3"/>
    <mergeCell ref="JHM3:JHN3"/>
    <mergeCell ref="JHO3:JHP3"/>
    <mergeCell ref="JGS3:JGT3"/>
    <mergeCell ref="JGU3:JGV3"/>
    <mergeCell ref="JGW3:JGX3"/>
    <mergeCell ref="JGY3:JGZ3"/>
    <mergeCell ref="JHA3:JHB3"/>
    <mergeCell ref="JHC3:JHD3"/>
    <mergeCell ref="JJA3:JJB3"/>
    <mergeCell ref="JJC3:JJD3"/>
    <mergeCell ref="JJE3:JJF3"/>
    <mergeCell ref="JJG3:JJH3"/>
    <mergeCell ref="JJI3:JJJ3"/>
    <mergeCell ref="JJK3:JJL3"/>
    <mergeCell ref="JIO3:JIP3"/>
    <mergeCell ref="JIQ3:JIR3"/>
    <mergeCell ref="JIS3:JIT3"/>
    <mergeCell ref="JIU3:JIV3"/>
    <mergeCell ref="JIW3:JIX3"/>
    <mergeCell ref="JIY3:JIZ3"/>
    <mergeCell ref="JIC3:JID3"/>
    <mergeCell ref="JIE3:JIF3"/>
    <mergeCell ref="JIG3:JIH3"/>
    <mergeCell ref="JII3:JIJ3"/>
    <mergeCell ref="JIK3:JIL3"/>
    <mergeCell ref="JIM3:JIN3"/>
    <mergeCell ref="JKK3:JKL3"/>
    <mergeCell ref="JKM3:JKN3"/>
    <mergeCell ref="JKO3:JKP3"/>
    <mergeCell ref="JKQ3:JKR3"/>
    <mergeCell ref="JKS3:JKT3"/>
    <mergeCell ref="JKU3:JKV3"/>
    <mergeCell ref="JJY3:JJZ3"/>
    <mergeCell ref="JKA3:JKB3"/>
    <mergeCell ref="JKC3:JKD3"/>
    <mergeCell ref="JKE3:JKF3"/>
    <mergeCell ref="JKG3:JKH3"/>
    <mergeCell ref="JKI3:JKJ3"/>
    <mergeCell ref="JJM3:JJN3"/>
    <mergeCell ref="JJO3:JJP3"/>
    <mergeCell ref="JJQ3:JJR3"/>
    <mergeCell ref="JJS3:JJT3"/>
    <mergeCell ref="JJU3:JJV3"/>
    <mergeCell ref="JJW3:JJX3"/>
    <mergeCell ref="JLU3:JLV3"/>
    <mergeCell ref="JLW3:JLX3"/>
    <mergeCell ref="JLY3:JLZ3"/>
    <mergeCell ref="JMA3:JMB3"/>
    <mergeCell ref="JMC3:JMD3"/>
    <mergeCell ref="JME3:JMF3"/>
    <mergeCell ref="JLI3:JLJ3"/>
    <mergeCell ref="JLK3:JLL3"/>
    <mergeCell ref="JLM3:JLN3"/>
    <mergeCell ref="JLO3:JLP3"/>
    <mergeCell ref="JLQ3:JLR3"/>
    <mergeCell ref="JLS3:JLT3"/>
    <mergeCell ref="JKW3:JKX3"/>
    <mergeCell ref="JKY3:JKZ3"/>
    <mergeCell ref="JLA3:JLB3"/>
    <mergeCell ref="JLC3:JLD3"/>
    <mergeCell ref="JLE3:JLF3"/>
    <mergeCell ref="JLG3:JLH3"/>
    <mergeCell ref="JNE3:JNF3"/>
    <mergeCell ref="JNG3:JNH3"/>
    <mergeCell ref="JNI3:JNJ3"/>
    <mergeCell ref="JNK3:JNL3"/>
    <mergeCell ref="JNM3:JNN3"/>
    <mergeCell ref="JNO3:JNP3"/>
    <mergeCell ref="JMS3:JMT3"/>
    <mergeCell ref="JMU3:JMV3"/>
    <mergeCell ref="JMW3:JMX3"/>
    <mergeCell ref="JMY3:JMZ3"/>
    <mergeCell ref="JNA3:JNB3"/>
    <mergeCell ref="JNC3:JND3"/>
    <mergeCell ref="JMG3:JMH3"/>
    <mergeCell ref="JMI3:JMJ3"/>
    <mergeCell ref="JMK3:JML3"/>
    <mergeCell ref="JMM3:JMN3"/>
    <mergeCell ref="JMO3:JMP3"/>
    <mergeCell ref="JMQ3:JMR3"/>
    <mergeCell ref="JOO3:JOP3"/>
    <mergeCell ref="JOQ3:JOR3"/>
    <mergeCell ref="JOS3:JOT3"/>
    <mergeCell ref="JOU3:JOV3"/>
    <mergeCell ref="JOW3:JOX3"/>
    <mergeCell ref="JOY3:JOZ3"/>
    <mergeCell ref="JOC3:JOD3"/>
    <mergeCell ref="JOE3:JOF3"/>
    <mergeCell ref="JOG3:JOH3"/>
    <mergeCell ref="JOI3:JOJ3"/>
    <mergeCell ref="JOK3:JOL3"/>
    <mergeCell ref="JOM3:JON3"/>
    <mergeCell ref="JNQ3:JNR3"/>
    <mergeCell ref="JNS3:JNT3"/>
    <mergeCell ref="JNU3:JNV3"/>
    <mergeCell ref="JNW3:JNX3"/>
    <mergeCell ref="JNY3:JNZ3"/>
    <mergeCell ref="JOA3:JOB3"/>
    <mergeCell ref="JPY3:JPZ3"/>
    <mergeCell ref="JQA3:JQB3"/>
    <mergeCell ref="JQC3:JQD3"/>
    <mergeCell ref="JQE3:JQF3"/>
    <mergeCell ref="JQG3:JQH3"/>
    <mergeCell ref="JQI3:JQJ3"/>
    <mergeCell ref="JPM3:JPN3"/>
    <mergeCell ref="JPO3:JPP3"/>
    <mergeCell ref="JPQ3:JPR3"/>
    <mergeCell ref="JPS3:JPT3"/>
    <mergeCell ref="JPU3:JPV3"/>
    <mergeCell ref="JPW3:JPX3"/>
    <mergeCell ref="JPA3:JPB3"/>
    <mergeCell ref="JPC3:JPD3"/>
    <mergeCell ref="JPE3:JPF3"/>
    <mergeCell ref="JPG3:JPH3"/>
    <mergeCell ref="JPI3:JPJ3"/>
    <mergeCell ref="JPK3:JPL3"/>
    <mergeCell ref="JRI3:JRJ3"/>
    <mergeCell ref="JRK3:JRL3"/>
    <mergeCell ref="JRM3:JRN3"/>
    <mergeCell ref="JRO3:JRP3"/>
    <mergeCell ref="JRQ3:JRR3"/>
    <mergeCell ref="JRS3:JRT3"/>
    <mergeCell ref="JQW3:JQX3"/>
    <mergeCell ref="JQY3:JQZ3"/>
    <mergeCell ref="JRA3:JRB3"/>
    <mergeCell ref="JRC3:JRD3"/>
    <mergeCell ref="JRE3:JRF3"/>
    <mergeCell ref="JRG3:JRH3"/>
    <mergeCell ref="JQK3:JQL3"/>
    <mergeCell ref="JQM3:JQN3"/>
    <mergeCell ref="JQO3:JQP3"/>
    <mergeCell ref="JQQ3:JQR3"/>
    <mergeCell ref="JQS3:JQT3"/>
    <mergeCell ref="JQU3:JQV3"/>
    <mergeCell ref="JSS3:JST3"/>
    <mergeCell ref="JSU3:JSV3"/>
    <mergeCell ref="JSW3:JSX3"/>
    <mergeCell ref="JSY3:JSZ3"/>
    <mergeCell ref="JTA3:JTB3"/>
    <mergeCell ref="JTC3:JTD3"/>
    <mergeCell ref="JSG3:JSH3"/>
    <mergeCell ref="JSI3:JSJ3"/>
    <mergeCell ref="JSK3:JSL3"/>
    <mergeCell ref="JSM3:JSN3"/>
    <mergeCell ref="JSO3:JSP3"/>
    <mergeCell ref="JSQ3:JSR3"/>
    <mergeCell ref="JRU3:JRV3"/>
    <mergeCell ref="JRW3:JRX3"/>
    <mergeCell ref="JRY3:JRZ3"/>
    <mergeCell ref="JSA3:JSB3"/>
    <mergeCell ref="JSC3:JSD3"/>
    <mergeCell ref="JSE3:JSF3"/>
    <mergeCell ref="JUC3:JUD3"/>
    <mergeCell ref="JUE3:JUF3"/>
    <mergeCell ref="JUG3:JUH3"/>
    <mergeCell ref="JUI3:JUJ3"/>
    <mergeCell ref="JUK3:JUL3"/>
    <mergeCell ref="JUM3:JUN3"/>
    <mergeCell ref="JTQ3:JTR3"/>
    <mergeCell ref="JTS3:JTT3"/>
    <mergeCell ref="JTU3:JTV3"/>
    <mergeCell ref="JTW3:JTX3"/>
    <mergeCell ref="JTY3:JTZ3"/>
    <mergeCell ref="JUA3:JUB3"/>
    <mergeCell ref="JTE3:JTF3"/>
    <mergeCell ref="JTG3:JTH3"/>
    <mergeCell ref="JTI3:JTJ3"/>
    <mergeCell ref="JTK3:JTL3"/>
    <mergeCell ref="JTM3:JTN3"/>
    <mergeCell ref="JTO3:JTP3"/>
    <mergeCell ref="JVM3:JVN3"/>
    <mergeCell ref="JVO3:JVP3"/>
    <mergeCell ref="JVQ3:JVR3"/>
    <mergeCell ref="JVS3:JVT3"/>
    <mergeCell ref="JVU3:JVV3"/>
    <mergeCell ref="JVW3:JVX3"/>
    <mergeCell ref="JVA3:JVB3"/>
    <mergeCell ref="JVC3:JVD3"/>
    <mergeCell ref="JVE3:JVF3"/>
    <mergeCell ref="JVG3:JVH3"/>
    <mergeCell ref="JVI3:JVJ3"/>
    <mergeCell ref="JVK3:JVL3"/>
    <mergeCell ref="JUO3:JUP3"/>
    <mergeCell ref="JUQ3:JUR3"/>
    <mergeCell ref="JUS3:JUT3"/>
    <mergeCell ref="JUU3:JUV3"/>
    <mergeCell ref="JUW3:JUX3"/>
    <mergeCell ref="JUY3:JUZ3"/>
    <mergeCell ref="JWW3:JWX3"/>
    <mergeCell ref="JWY3:JWZ3"/>
    <mergeCell ref="JXA3:JXB3"/>
    <mergeCell ref="JXC3:JXD3"/>
    <mergeCell ref="JXE3:JXF3"/>
    <mergeCell ref="JXG3:JXH3"/>
    <mergeCell ref="JWK3:JWL3"/>
    <mergeCell ref="JWM3:JWN3"/>
    <mergeCell ref="JWO3:JWP3"/>
    <mergeCell ref="JWQ3:JWR3"/>
    <mergeCell ref="JWS3:JWT3"/>
    <mergeCell ref="JWU3:JWV3"/>
    <mergeCell ref="JVY3:JVZ3"/>
    <mergeCell ref="JWA3:JWB3"/>
    <mergeCell ref="JWC3:JWD3"/>
    <mergeCell ref="JWE3:JWF3"/>
    <mergeCell ref="JWG3:JWH3"/>
    <mergeCell ref="JWI3:JWJ3"/>
    <mergeCell ref="JYG3:JYH3"/>
    <mergeCell ref="JYI3:JYJ3"/>
    <mergeCell ref="JYK3:JYL3"/>
    <mergeCell ref="JYM3:JYN3"/>
    <mergeCell ref="JYO3:JYP3"/>
    <mergeCell ref="JYQ3:JYR3"/>
    <mergeCell ref="JXU3:JXV3"/>
    <mergeCell ref="JXW3:JXX3"/>
    <mergeCell ref="JXY3:JXZ3"/>
    <mergeCell ref="JYA3:JYB3"/>
    <mergeCell ref="JYC3:JYD3"/>
    <mergeCell ref="JYE3:JYF3"/>
    <mergeCell ref="JXI3:JXJ3"/>
    <mergeCell ref="JXK3:JXL3"/>
    <mergeCell ref="JXM3:JXN3"/>
    <mergeCell ref="JXO3:JXP3"/>
    <mergeCell ref="JXQ3:JXR3"/>
    <mergeCell ref="JXS3:JXT3"/>
    <mergeCell ref="JZQ3:JZR3"/>
    <mergeCell ref="JZS3:JZT3"/>
    <mergeCell ref="JZU3:JZV3"/>
    <mergeCell ref="JZW3:JZX3"/>
    <mergeCell ref="JZY3:JZZ3"/>
    <mergeCell ref="KAA3:KAB3"/>
    <mergeCell ref="JZE3:JZF3"/>
    <mergeCell ref="JZG3:JZH3"/>
    <mergeCell ref="JZI3:JZJ3"/>
    <mergeCell ref="JZK3:JZL3"/>
    <mergeCell ref="JZM3:JZN3"/>
    <mergeCell ref="JZO3:JZP3"/>
    <mergeCell ref="JYS3:JYT3"/>
    <mergeCell ref="JYU3:JYV3"/>
    <mergeCell ref="JYW3:JYX3"/>
    <mergeCell ref="JYY3:JYZ3"/>
    <mergeCell ref="JZA3:JZB3"/>
    <mergeCell ref="JZC3:JZD3"/>
    <mergeCell ref="KBA3:KBB3"/>
    <mergeCell ref="KBC3:KBD3"/>
    <mergeCell ref="KBE3:KBF3"/>
    <mergeCell ref="KBG3:KBH3"/>
    <mergeCell ref="KBI3:KBJ3"/>
    <mergeCell ref="KBK3:KBL3"/>
    <mergeCell ref="KAO3:KAP3"/>
    <mergeCell ref="KAQ3:KAR3"/>
    <mergeCell ref="KAS3:KAT3"/>
    <mergeCell ref="KAU3:KAV3"/>
    <mergeCell ref="KAW3:KAX3"/>
    <mergeCell ref="KAY3:KAZ3"/>
    <mergeCell ref="KAC3:KAD3"/>
    <mergeCell ref="KAE3:KAF3"/>
    <mergeCell ref="KAG3:KAH3"/>
    <mergeCell ref="KAI3:KAJ3"/>
    <mergeCell ref="KAK3:KAL3"/>
    <mergeCell ref="KAM3:KAN3"/>
    <mergeCell ref="KCK3:KCL3"/>
    <mergeCell ref="KCM3:KCN3"/>
    <mergeCell ref="KCO3:KCP3"/>
    <mergeCell ref="KCQ3:KCR3"/>
    <mergeCell ref="KCS3:KCT3"/>
    <mergeCell ref="KCU3:KCV3"/>
    <mergeCell ref="KBY3:KBZ3"/>
    <mergeCell ref="KCA3:KCB3"/>
    <mergeCell ref="KCC3:KCD3"/>
    <mergeCell ref="KCE3:KCF3"/>
    <mergeCell ref="KCG3:KCH3"/>
    <mergeCell ref="KCI3:KCJ3"/>
    <mergeCell ref="KBM3:KBN3"/>
    <mergeCell ref="KBO3:KBP3"/>
    <mergeCell ref="KBQ3:KBR3"/>
    <mergeCell ref="KBS3:KBT3"/>
    <mergeCell ref="KBU3:KBV3"/>
    <mergeCell ref="KBW3:KBX3"/>
    <mergeCell ref="KDU3:KDV3"/>
    <mergeCell ref="KDW3:KDX3"/>
    <mergeCell ref="KDY3:KDZ3"/>
    <mergeCell ref="KEA3:KEB3"/>
    <mergeCell ref="KEC3:KED3"/>
    <mergeCell ref="KEE3:KEF3"/>
    <mergeCell ref="KDI3:KDJ3"/>
    <mergeCell ref="KDK3:KDL3"/>
    <mergeCell ref="KDM3:KDN3"/>
    <mergeCell ref="KDO3:KDP3"/>
    <mergeCell ref="KDQ3:KDR3"/>
    <mergeCell ref="KDS3:KDT3"/>
    <mergeCell ref="KCW3:KCX3"/>
    <mergeCell ref="KCY3:KCZ3"/>
    <mergeCell ref="KDA3:KDB3"/>
    <mergeCell ref="KDC3:KDD3"/>
    <mergeCell ref="KDE3:KDF3"/>
    <mergeCell ref="KDG3:KDH3"/>
    <mergeCell ref="KFE3:KFF3"/>
    <mergeCell ref="KFG3:KFH3"/>
    <mergeCell ref="KFI3:KFJ3"/>
    <mergeCell ref="KFK3:KFL3"/>
    <mergeCell ref="KFM3:KFN3"/>
    <mergeCell ref="KFO3:KFP3"/>
    <mergeCell ref="KES3:KET3"/>
    <mergeCell ref="KEU3:KEV3"/>
    <mergeCell ref="KEW3:KEX3"/>
    <mergeCell ref="KEY3:KEZ3"/>
    <mergeCell ref="KFA3:KFB3"/>
    <mergeCell ref="KFC3:KFD3"/>
    <mergeCell ref="KEG3:KEH3"/>
    <mergeCell ref="KEI3:KEJ3"/>
    <mergeCell ref="KEK3:KEL3"/>
    <mergeCell ref="KEM3:KEN3"/>
    <mergeCell ref="KEO3:KEP3"/>
    <mergeCell ref="KEQ3:KER3"/>
    <mergeCell ref="KGO3:KGP3"/>
    <mergeCell ref="KGQ3:KGR3"/>
    <mergeCell ref="KGS3:KGT3"/>
    <mergeCell ref="KGU3:KGV3"/>
    <mergeCell ref="KGW3:KGX3"/>
    <mergeCell ref="KGY3:KGZ3"/>
    <mergeCell ref="KGC3:KGD3"/>
    <mergeCell ref="KGE3:KGF3"/>
    <mergeCell ref="KGG3:KGH3"/>
    <mergeCell ref="KGI3:KGJ3"/>
    <mergeCell ref="KGK3:KGL3"/>
    <mergeCell ref="KGM3:KGN3"/>
    <mergeCell ref="KFQ3:KFR3"/>
    <mergeCell ref="KFS3:KFT3"/>
    <mergeCell ref="KFU3:KFV3"/>
    <mergeCell ref="KFW3:KFX3"/>
    <mergeCell ref="KFY3:KFZ3"/>
    <mergeCell ref="KGA3:KGB3"/>
    <mergeCell ref="KHY3:KHZ3"/>
    <mergeCell ref="KIA3:KIB3"/>
    <mergeCell ref="KIC3:KID3"/>
    <mergeCell ref="KIE3:KIF3"/>
    <mergeCell ref="KIG3:KIH3"/>
    <mergeCell ref="KII3:KIJ3"/>
    <mergeCell ref="KHM3:KHN3"/>
    <mergeCell ref="KHO3:KHP3"/>
    <mergeCell ref="KHQ3:KHR3"/>
    <mergeCell ref="KHS3:KHT3"/>
    <mergeCell ref="KHU3:KHV3"/>
    <mergeCell ref="KHW3:KHX3"/>
    <mergeCell ref="KHA3:KHB3"/>
    <mergeCell ref="KHC3:KHD3"/>
    <mergeCell ref="KHE3:KHF3"/>
    <mergeCell ref="KHG3:KHH3"/>
    <mergeCell ref="KHI3:KHJ3"/>
    <mergeCell ref="KHK3:KHL3"/>
    <mergeCell ref="KJI3:KJJ3"/>
    <mergeCell ref="KJK3:KJL3"/>
    <mergeCell ref="KJM3:KJN3"/>
    <mergeCell ref="KJO3:KJP3"/>
    <mergeCell ref="KJQ3:KJR3"/>
    <mergeCell ref="KJS3:KJT3"/>
    <mergeCell ref="KIW3:KIX3"/>
    <mergeCell ref="KIY3:KIZ3"/>
    <mergeCell ref="KJA3:KJB3"/>
    <mergeCell ref="KJC3:KJD3"/>
    <mergeCell ref="KJE3:KJF3"/>
    <mergeCell ref="KJG3:KJH3"/>
    <mergeCell ref="KIK3:KIL3"/>
    <mergeCell ref="KIM3:KIN3"/>
    <mergeCell ref="KIO3:KIP3"/>
    <mergeCell ref="KIQ3:KIR3"/>
    <mergeCell ref="KIS3:KIT3"/>
    <mergeCell ref="KIU3:KIV3"/>
    <mergeCell ref="KKS3:KKT3"/>
    <mergeCell ref="KKU3:KKV3"/>
    <mergeCell ref="KKW3:KKX3"/>
    <mergeCell ref="KKY3:KKZ3"/>
    <mergeCell ref="KLA3:KLB3"/>
    <mergeCell ref="KLC3:KLD3"/>
    <mergeCell ref="KKG3:KKH3"/>
    <mergeCell ref="KKI3:KKJ3"/>
    <mergeCell ref="KKK3:KKL3"/>
    <mergeCell ref="KKM3:KKN3"/>
    <mergeCell ref="KKO3:KKP3"/>
    <mergeCell ref="KKQ3:KKR3"/>
    <mergeCell ref="KJU3:KJV3"/>
    <mergeCell ref="KJW3:KJX3"/>
    <mergeCell ref="KJY3:KJZ3"/>
    <mergeCell ref="KKA3:KKB3"/>
    <mergeCell ref="KKC3:KKD3"/>
    <mergeCell ref="KKE3:KKF3"/>
    <mergeCell ref="KMC3:KMD3"/>
    <mergeCell ref="KME3:KMF3"/>
    <mergeCell ref="KMG3:KMH3"/>
    <mergeCell ref="KMI3:KMJ3"/>
    <mergeCell ref="KMK3:KML3"/>
    <mergeCell ref="KMM3:KMN3"/>
    <mergeCell ref="KLQ3:KLR3"/>
    <mergeCell ref="KLS3:KLT3"/>
    <mergeCell ref="KLU3:KLV3"/>
    <mergeCell ref="KLW3:KLX3"/>
    <mergeCell ref="KLY3:KLZ3"/>
    <mergeCell ref="KMA3:KMB3"/>
    <mergeCell ref="KLE3:KLF3"/>
    <mergeCell ref="KLG3:KLH3"/>
    <mergeCell ref="KLI3:KLJ3"/>
    <mergeCell ref="KLK3:KLL3"/>
    <mergeCell ref="KLM3:KLN3"/>
    <mergeCell ref="KLO3:KLP3"/>
    <mergeCell ref="KNM3:KNN3"/>
    <mergeCell ref="KNO3:KNP3"/>
    <mergeCell ref="KNQ3:KNR3"/>
    <mergeCell ref="KNS3:KNT3"/>
    <mergeCell ref="KNU3:KNV3"/>
    <mergeCell ref="KNW3:KNX3"/>
    <mergeCell ref="KNA3:KNB3"/>
    <mergeCell ref="KNC3:KND3"/>
    <mergeCell ref="KNE3:KNF3"/>
    <mergeCell ref="KNG3:KNH3"/>
    <mergeCell ref="KNI3:KNJ3"/>
    <mergeCell ref="KNK3:KNL3"/>
    <mergeCell ref="KMO3:KMP3"/>
    <mergeCell ref="KMQ3:KMR3"/>
    <mergeCell ref="KMS3:KMT3"/>
    <mergeCell ref="KMU3:KMV3"/>
    <mergeCell ref="KMW3:KMX3"/>
    <mergeCell ref="KMY3:KMZ3"/>
    <mergeCell ref="KOW3:KOX3"/>
    <mergeCell ref="KOY3:KOZ3"/>
    <mergeCell ref="KPA3:KPB3"/>
    <mergeCell ref="KPC3:KPD3"/>
    <mergeCell ref="KPE3:KPF3"/>
    <mergeCell ref="KPG3:KPH3"/>
    <mergeCell ref="KOK3:KOL3"/>
    <mergeCell ref="KOM3:KON3"/>
    <mergeCell ref="KOO3:KOP3"/>
    <mergeCell ref="KOQ3:KOR3"/>
    <mergeCell ref="KOS3:KOT3"/>
    <mergeCell ref="KOU3:KOV3"/>
    <mergeCell ref="KNY3:KNZ3"/>
    <mergeCell ref="KOA3:KOB3"/>
    <mergeCell ref="KOC3:KOD3"/>
    <mergeCell ref="KOE3:KOF3"/>
    <mergeCell ref="KOG3:KOH3"/>
    <mergeCell ref="KOI3:KOJ3"/>
    <mergeCell ref="KQG3:KQH3"/>
    <mergeCell ref="KQI3:KQJ3"/>
    <mergeCell ref="KQK3:KQL3"/>
    <mergeCell ref="KQM3:KQN3"/>
    <mergeCell ref="KQO3:KQP3"/>
    <mergeCell ref="KQQ3:KQR3"/>
    <mergeCell ref="KPU3:KPV3"/>
    <mergeCell ref="KPW3:KPX3"/>
    <mergeCell ref="KPY3:KPZ3"/>
    <mergeCell ref="KQA3:KQB3"/>
    <mergeCell ref="KQC3:KQD3"/>
    <mergeCell ref="KQE3:KQF3"/>
    <mergeCell ref="KPI3:KPJ3"/>
    <mergeCell ref="KPK3:KPL3"/>
    <mergeCell ref="KPM3:KPN3"/>
    <mergeCell ref="KPO3:KPP3"/>
    <mergeCell ref="KPQ3:KPR3"/>
    <mergeCell ref="KPS3:KPT3"/>
    <mergeCell ref="KRQ3:KRR3"/>
    <mergeCell ref="KRS3:KRT3"/>
    <mergeCell ref="KRU3:KRV3"/>
    <mergeCell ref="KRW3:KRX3"/>
    <mergeCell ref="KRY3:KRZ3"/>
    <mergeCell ref="KSA3:KSB3"/>
    <mergeCell ref="KRE3:KRF3"/>
    <mergeCell ref="KRG3:KRH3"/>
    <mergeCell ref="KRI3:KRJ3"/>
    <mergeCell ref="KRK3:KRL3"/>
    <mergeCell ref="KRM3:KRN3"/>
    <mergeCell ref="KRO3:KRP3"/>
    <mergeCell ref="KQS3:KQT3"/>
    <mergeCell ref="KQU3:KQV3"/>
    <mergeCell ref="KQW3:KQX3"/>
    <mergeCell ref="KQY3:KQZ3"/>
    <mergeCell ref="KRA3:KRB3"/>
    <mergeCell ref="KRC3:KRD3"/>
    <mergeCell ref="KTA3:KTB3"/>
    <mergeCell ref="KTC3:KTD3"/>
    <mergeCell ref="KTE3:KTF3"/>
    <mergeCell ref="KTG3:KTH3"/>
    <mergeCell ref="KTI3:KTJ3"/>
    <mergeCell ref="KTK3:KTL3"/>
    <mergeCell ref="KSO3:KSP3"/>
    <mergeCell ref="KSQ3:KSR3"/>
    <mergeCell ref="KSS3:KST3"/>
    <mergeCell ref="KSU3:KSV3"/>
    <mergeCell ref="KSW3:KSX3"/>
    <mergeCell ref="KSY3:KSZ3"/>
    <mergeCell ref="KSC3:KSD3"/>
    <mergeCell ref="KSE3:KSF3"/>
    <mergeCell ref="KSG3:KSH3"/>
    <mergeCell ref="KSI3:KSJ3"/>
    <mergeCell ref="KSK3:KSL3"/>
    <mergeCell ref="KSM3:KSN3"/>
    <mergeCell ref="KUK3:KUL3"/>
    <mergeCell ref="KUM3:KUN3"/>
    <mergeCell ref="KUO3:KUP3"/>
    <mergeCell ref="KUQ3:KUR3"/>
    <mergeCell ref="KUS3:KUT3"/>
    <mergeCell ref="KUU3:KUV3"/>
    <mergeCell ref="KTY3:KTZ3"/>
    <mergeCell ref="KUA3:KUB3"/>
    <mergeCell ref="KUC3:KUD3"/>
    <mergeCell ref="KUE3:KUF3"/>
    <mergeCell ref="KUG3:KUH3"/>
    <mergeCell ref="KUI3:KUJ3"/>
    <mergeCell ref="KTM3:KTN3"/>
    <mergeCell ref="KTO3:KTP3"/>
    <mergeCell ref="KTQ3:KTR3"/>
    <mergeCell ref="KTS3:KTT3"/>
    <mergeCell ref="KTU3:KTV3"/>
    <mergeCell ref="KTW3:KTX3"/>
    <mergeCell ref="KVU3:KVV3"/>
    <mergeCell ref="KVW3:KVX3"/>
    <mergeCell ref="KVY3:KVZ3"/>
    <mergeCell ref="KWA3:KWB3"/>
    <mergeCell ref="KWC3:KWD3"/>
    <mergeCell ref="KWE3:KWF3"/>
    <mergeCell ref="KVI3:KVJ3"/>
    <mergeCell ref="KVK3:KVL3"/>
    <mergeCell ref="KVM3:KVN3"/>
    <mergeCell ref="KVO3:KVP3"/>
    <mergeCell ref="KVQ3:KVR3"/>
    <mergeCell ref="KVS3:KVT3"/>
    <mergeCell ref="KUW3:KUX3"/>
    <mergeCell ref="KUY3:KUZ3"/>
    <mergeCell ref="KVA3:KVB3"/>
    <mergeCell ref="KVC3:KVD3"/>
    <mergeCell ref="KVE3:KVF3"/>
    <mergeCell ref="KVG3:KVH3"/>
    <mergeCell ref="KXE3:KXF3"/>
    <mergeCell ref="KXG3:KXH3"/>
    <mergeCell ref="KXI3:KXJ3"/>
    <mergeCell ref="KXK3:KXL3"/>
    <mergeCell ref="KXM3:KXN3"/>
    <mergeCell ref="KXO3:KXP3"/>
    <mergeCell ref="KWS3:KWT3"/>
    <mergeCell ref="KWU3:KWV3"/>
    <mergeCell ref="KWW3:KWX3"/>
    <mergeCell ref="KWY3:KWZ3"/>
    <mergeCell ref="KXA3:KXB3"/>
    <mergeCell ref="KXC3:KXD3"/>
    <mergeCell ref="KWG3:KWH3"/>
    <mergeCell ref="KWI3:KWJ3"/>
    <mergeCell ref="KWK3:KWL3"/>
    <mergeCell ref="KWM3:KWN3"/>
    <mergeCell ref="KWO3:KWP3"/>
    <mergeCell ref="KWQ3:KWR3"/>
    <mergeCell ref="KYO3:KYP3"/>
    <mergeCell ref="KYQ3:KYR3"/>
    <mergeCell ref="KYS3:KYT3"/>
    <mergeCell ref="KYU3:KYV3"/>
    <mergeCell ref="KYW3:KYX3"/>
    <mergeCell ref="KYY3:KYZ3"/>
    <mergeCell ref="KYC3:KYD3"/>
    <mergeCell ref="KYE3:KYF3"/>
    <mergeCell ref="KYG3:KYH3"/>
    <mergeCell ref="KYI3:KYJ3"/>
    <mergeCell ref="KYK3:KYL3"/>
    <mergeCell ref="KYM3:KYN3"/>
    <mergeCell ref="KXQ3:KXR3"/>
    <mergeCell ref="KXS3:KXT3"/>
    <mergeCell ref="KXU3:KXV3"/>
    <mergeCell ref="KXW3:KXX3"/>
    <mergeCell ref="KXY3:KXZ3"/>
    <mergeCell ref="KYA3:KYB3"/>
    <mergeCell ref="KZY3:KZZ3"/>
    <mergeCell ref="LAA3:LAB3"/>
    <mergeCell ref="LAC3:LAD3"/>
    <mergeCell ref="LAE3:LAF3"/>
    <mergeCell ref="LAG3:LAH3"/>
    <mergeCell ref="LAI3:LAJ3"/>
    <mergeCell ref="KZM3:KZN3"/>
    <mergeCell ref="KZO3:KZP3"/>
    <mergeCell ref="KZQ3:KZR3"/>
    <mergeCell ref="KZS3:KZT3"/>
    <mergeCell ref="KZU3:KZV3"/>
    <mergeCell ref="KZW3:KZX3"/>
    <mergeCell ref="KZA3:KZB3"/>
    <mergeCell ref="KZC3:KZD3"/>
    <mergeCell ref="KZE3:KZF3"/>
    <mergeCell ref="KZG3:KZH3"/>
    <mergeCell ref="KZI3:KZJ3"/>
    <mergeCell ref="KZK3:KZL3"/>
    <mergeCell ref="LBI3:LBJ3"/>
    <mergeCell ref="LBK3:LBL3"/>
    <mergeCell ref="LBM3:LBN3"/>
    <mergeCell ref="LBO3:LBP3"/>
    <mergeCell ref="LBQ3:LBR3"/>
    <mergeCell ref="LBS3:LBT3"/>
    <mergeCell ref="LAW3:LAX3"/>
    <mergeCell ref="LAY3:LAZ3"/>
    <mergeCell ref="LBA3:LBB3"/>
    <mergeCell ref="LBC3:LBD3"/>
    <mergeCell ref="LBE3:LBF3"/>
    <mergeCell ref="LBG3:LBH3"/>
    <mergeCell ref="LAK3:LAL3"/>
    <mergeCell ref="LAM3:LAN3"/>
    <mergeCell ref="LAO3:LAP3"/>
    <mergeCell ref="LAQ3:LAR3"/>
    <mergeCell ref="LAS3:LAT3"/>
    <mergeCell ref="LAU3:LAV3"/>
    <mergeCell ref="LCS3:LCT3"/>
    <mergeCell ref="LCU3:LCV3"/>
    <mergeCell ref="LCW3:LCX3"/>
    <mergeCell ref="LCY3:LCZ3"/>
    <mergeCell ref="LDA3:LDB3"/>
    <mergeCell ref="LDC3:LDD3"/>
    <mergeCell ref="LCG3:LCH3"/>
    <mergeCell ref="LCI3:LCJ3"/>
    <mergeCell ref="LCK3:LCL3"/>
    <mergeCell ref="LCM3:LCN3"/>
    <mergeCell ref="LCO3:LCP3"/>
    <mergeCell ref="LCQ3:LCR3"/>
    <mergeCell ref="LBU3:LBV3"/>
    <mergeCell ref="LBW3:LBX3"/>
    <mergeCell ref="LBY3:LBZ3"/>
    <mergeCell ref="LCA3:LCB3"/>
    <mergeCell ref="LCC3:LCD3"/>
    <mergeCell ref="LCE3:LCF3"/>
    <mergeCell ref="LEC3:LED3"/>
    <mergeCell ref="LEE3:LEF3"/>
    <mergeCell ref="LEG3:LEH3"/>
    <mergeCell ref="LEI3:LEJ3"/>
    <mergeCell ref="LEK3:LEL3"/>
    <mergeCell ref="LEM3:LEN3"/>
    <mergeCell ref="LDQ3:LDR3"/>
    <mergeCell ref="LDS3:LDT3"/>
    <mergeCell ref="LDU3:LDV3"/>
    <mergeCell ref="LDW3:LDX3"/>
    <mergeCell ref="LDY3:LDZ3"/>
    <mergeCell ref="LEA3:LEB3"/>
    <mergeCell ref="LDE3:LDF3"/>
    <mergeCell ref="LDG3:LDH3"/>
    <mergeCell ref="LDI3:LDJ3"/>
    <mergeCell ref="LDK3:LDL3"/>
    <mergeCell ref="LDM3:LDN3"/>
    <mergeCell ref="LDO3:LDP3"/>
    <mergeCell ref="LFM3:LFN3"/>
    <mergeCell ref="LFO3:LFP3"/>
    <mergeCell ref="LFQ3:LFR3"/>
    <mergeCell ref="LFS3:LFT3"/>
    <mergeCell ref="LFU3:LFV3"/>
    <mergeCell ref="LFW3:LFX3"/>
    <mergeCell ref="LFA3:LFB3"/>
    <mergeCell ref="LFC3:LFD3"/>
    <mergeCell ref="LFE3:LFF3"/>
    <mergeCell ref="LFG3:LFH3"/>
    <mergeCell ref="LFI3:LFJ3"/>
    <mergeCell ref="LFK3:LFL3"/>
    <mergeCell ref="LEO3:LEP3"/>
    <mergeCell ref="LEQ3:LER3"/>
    <mergeCell ref="LES3:LET3"/>
    <mergeCell ref="LEU3:LEV3"/>
    <mergeCell ref="LEW3:LEX3"/>
    <mergeCell ref="LEY3:LEZ3"/>
    <mergeCell ref="LGW3:LGX3"/>
    <mergeCell ref="LGY3:LGZ3"/>
    <mergeCell ref="LHA3:LHB3"/>
    <mergeCell ref="LHC3:LHD3"/>
    <mergeCell ref="LHE3:LHF3"/>
    <mergeCell ref="LHG3:LHH3"/>
    <mergeCell ref="LGK3:LGL3"/>
    <mergeCell ref="LGM3:LGN3"/>
    <mergeCell ref="LGO3:LGP3"/>
    <mergeCell ref="LGQ3:LGR3"/>
    <mergeCell ref="LGS3:LGT3"/>
    <mergeCell ref="LGU3:LGV3"/>
    <mergeCell ref="LFY3:LFZ3"/>
    <mergeCell ref="LGA3:LGB3"/>
    <mergeCell ref="LGC3:LGD3"/>
    <mergeCell ref="LGE3:LGF3"/>
    <mergeCell ref="LGG3:LGH3"/>
    <mergeCell ref="LGI3:LGJ3"/>
    <mergeCell ref="LIG3:LIH3"/>
    <mergeCell ref="LII3:LIJ3"/>
    <mergeCell ref="LIK3:LIL3"/>
    <mergeCell ref="LIM3:LIN3"/>
    <mergeCell ref="LIO3:LIP3"/>
    <mergeCell ref="LIQ3:LIR3"/>
    <mergeCell ref="LHU3:LHV3"/>
    <mergeCell ref="LHW3:LHX3"/>
    <mergeCell ref="LHY3:LHZ3"/>
    <mergeCell ref="LIA3:LIB3"/>
    <mergeCell ref="LIC3:LID3"/>
    <mergeCell ref="LIE3:LIF3"/>
    <mergeCell ref="LHI3:LHJ3"/>
    <mergeCell ref="LHK3:LHL3"/>
    <mergeCell ref="LHM3:LHN3"/>
    <mergeCell ref="LHO3:LHP3"/>
    <mergeCell ref="LHQ3:LHR3"/>
    <mergeCell ref="LHS3:LHT3"/>
    <mergeCell ref="LJQ3:LJR3"/>
    <mergeCell ref="LJS3:LJT3"/>
    <mergeCell ref="LJU3:LJV3"/>
    <mergeCell ref="LJW3:LJX3"/>
    <mergeCell ref="LJY3:LJZ3"/>
    <mergeCell ref="LKA3:LKB3"/>
    <mergeCell ref="LJE3:LJF3"/>
    <mergeCell ref="LJG3:LJH3"/>
    <mergeCell ref="LJI3:LJJ3"/>
    <mergeCell ref="LJK3:LJL3"/>
    <mergeCell ref="LJM3:LJN3"/>
    <mergeCell ref="LJO3:LJP3"/>
    <mergeCell ref="LIS3:LIT3"/>
    <mergeCell ref="LIU3:LIV3"/>
    <mergeCell ref="LIW3:LIX3"/>
    <mergeCell ref="LIY3:LIZ3"/>
    <mergeCell ref="LJA3:LJB3"/>
    <mergeCell ref="LJC3:LJD3"/>
    <mergeCell ref="LLA3:LLB3"/>
    <mergeCell ref="LLC3:LLD3"/>
    <mergeCell ref="LLE3:LLF3"/>
    <mergeCell ref="LLG3:LLH3"/>
    <mergeCell ref="LLI3:LLJ3"/>
    <mergeCell ref="LLK3:LLL3"/>
    <mergeCell ref="LKO3:LKP3"/>
    <mergeCell ref="LKQ3:LKR3"/>
    <mergeCell ref="LKS3:LKT3"/>
    <mergeCell ref="LKU3:LKV3"/>
    <mergeCell ref="LKW3:LKX3"/>
    <mergeCell ref="LKY3:LKZ3"/>
    <mergeCell ref="LKC3:LKD3"/>
    <mergeCell ref="LKE3:LKF3"/>
    <mergeCell ref="LKG3:LKH3"/>
    <mergeCell ref="LKI3:LKJ3"/>
    <mergeCell ref="LKK3:LKL3"/>
    <mergeCell ref="LKM3:LKN3"/>
    <mergeCell ref="LMK3:LML3"/>
    <mergeCell ref="LMM3:LMN3"/>
    <mergeCell ref="LMO3:LMP3"/>
    <mergeCell ref="LMQ3:LMR3"/>
    <mergeCell ref="LMS3:LMT3"/>
    <mergeCell ref="LMU3:LMV3"/>
    <mergeCell ref="LLY3:LLZ3"/>
    <mergeCell ref="LMA3:LMB3"/>
    <mergeCell ref="LMC3:LMD3"/>
    <mergeCell ref="LME3:LMF3"/>
    <mergeCell ref="LMG3:LMH3"/>
    <mergeCell ref="LMI3:LMJ3"/>
    <mergeCell ref="LLM3:LLN3"/>
    <mergeCell ref="LLO3:LLP3"/>
    <mergeCell ref="LLQ3:LLR3"/>
    <mergeCell ref="LLS3:LLT3"/>
    <mergeCell ref="LLU3:LLV3"/>
    <mergeCell ref="LLW3:LLX3"/>
    <mergeCell ref="LNU3:LNV3"/>
    <mergeCell ref="LNW3:LNX3"/>
    <mergeCell ref="LNY3:LNZ3"/>
    <mergeCell ref="LOA3:LOB3"/>
    <mergeCell ref="LOC3:LOD3"/>
    <mergeCell ref="LOE3:LOF3"/>
    <mergeCell ref="LNI3:LNJ3"/>
    <mergeCell ref="LNK3:LNL3"/>
    <mergeCell ref="LNM3:LNN3"/>
    <mergeCell ref="LNO3:LNP3"/>
    <mergeCell ref="LNQ3:LNR3"/>
    <mergeCell ref="LNS3:LNT3"/>
    <mergeCell ref="LMW3:LMX3"/>
    <mergeCell ref="LMY3:LMZ3"/>
    <mergeCell ref="LNA3:LNB3"/>
    <mergeCell ref="LNC3:LND3"/>
    <mergeCell ref="LNE3:LNF3"/>
    <mergeCell ref="LNG3:LNH3"/>
    <mergeCell ref="LPE3:LPF3"/>
    <mergeCell ref="LPG3:LPH3"/>
    <mergeCell ref="LPI3:LPJ3"/>
    <mergeCell ref="LPK3:LPL3"/>
    <mergeCell ref="LPM3:LPN3"/>
    <mergeCell ref="LPO3:LPP3"/>
    <mergeCell ref="LOS3:LOT3"/>
    <mergeCell ref="LOU3:LOV3"/>
    <mergeCell ref="LOW3:LOX3"/>
    <mergeCell ref="LOY3:LOZ3"/>
    <mergeCell ref="LPA3:LPB3"/>
    <mergeCell ref="LPC3:LPD3"/>
    <mergeCell ref="LOG3:LOH3"/>
    <mergeCell ref="LOI3:LOJ3"/>
    <mergeCell ref="LOK3:LOL3"/>
    <mergeCell ref="LOM3:LON3"/>
    <mergeCell ref="LOO3:LOP3"/>
    <mergeCell ref="LOQ3:LOR3"/>
    <mergeCell ref="LQO3:LQP3"/>
    <mergeCell ref="LQQ3:LQR3"/>
    <mergeCell ref="LQS3:LQT3"/>
    <mergeCell ref="LQU3:LQV3"/>
    <mergeCell ref="LQW3:LQX3"/>
    <mergeCell ref="LQY3:LQZ3"/>
    <mergeCell ref="LQC3:LQD3"/>
    <mergeCell ref="LQE3:LQF3"/>
    <mergeCell ref="LQG3:LQH3"/>
    <mergeCell ref="LQI3:LQJ3"/>
    <mergeCell ref="LQK3:LQL3"/>
    <mergeCell ref="LQM3:LQN3"/>
    <mergeCell ref="LPQ3:LPR3"/>
    <mergeCell ref="LPS3:LPT3"/>
    <mergeCell ref="LPU3:LPV3"/>
    <mergeCell ref="LPW3:LPX3"/>
    <mergeCell ref="LPY3:LPZ3"/>
    <mergeCell ref="LQA3:LQB3"/>
    <mergeCell ref="LRY3:LRZ3"/>
    <mergeCell ref="LSA3:LSB3"/>
    <mergeCell ref="LSC3:LSD3"/>
    <mergeCell ref="LSE3:LSF3"/>
    <mergeCell ref="LSG3:LSH3"/>
    <mergeCell ref="LSI3:LSJ3"/>
    <mergeCell ref="LRM3:LRN3"/>
    <mergeCell ref="LRO3:LRP3"/>
    <mergeCell ref="LRQ3:LRR3"/>
    <mergeCell ref="LRS3:LRT3"/>
    <mergeCell ref="LRU3:LRV3"/>
    <mergeCell ref="LRW3:LRX3"/>
    <mergeCell ref="LRA3:LRB3"/>
    <mergeCell ref="LRC3:LRD3"/>
    <mergeCell ref="LRE3:LRF3"/>
    <mergeCell ref="LRG3:LRH3"/>
    <mergeCell ref="LRI3:LRJ3"/>
    <mergeCell ref="LRK3:LRL3"/>
    <mergeCell ref="LTI3:LTJ3"/>
    <mergeCell ref="LTK3:LTL3"/>
    <mergeCell ref="LTM3:LTN3"/>
    <mergeCell ref="LTO3:LTP3"/>
    <mergeCell ref="LTQ3:LTR3"/>
    <mergeCell ref="LTS3:LTT3"/>
    <mergeCell ref="LSW3:LSX3"/>
    <mergeCell ref="LSY3:LSZ3"/>
    <mergeCell ref="LTA3:LTB3"/>
    <mergeCell ref="LTC3:LTD3"/>
    <mergeCell ref="LTE3:LTF3"/>
    <mergeCell ref="LTG3:LTH3"/>
    <mergeCell ref="LSK3:LSL3"/>
    <mergeCell ref="LSM3:LSN3"/>
    <mergeCell ref="LSO3:LSP3"/>
    <mergeCell ref="LSQ3:LSR3"/>
    <mergeCell ref="LSS3:LST3"/>
    <mergeCell ref="LSU3:LSV3"/>
    <mergeCell ref="LUS3:LUT3"/>
    <mergeCell ref="LUU3:LUV3"/>
    <mergeCell ref="LUW3:LUX3"/>
    <mergeCell ref="LUY3:LUZ3"/>
    <mergeCell ref="LVA3:LVB3"/>
    <mergeCell ref="LVC3:LVD3"/>
    <mergeCell ref="LUG3:LUH3"/>
    <mergeCell ref="LUI3:LUJ3"/>
    <mergeCell ref="LUK3:LUL3"/>
    <mergeCell ref="LUM3:LUN3"/>
    <mergeCell ref="LUO3:LUP3"/>
    <mergeCell ref="LUQ3:LUR3"/>
    <mergeCell ref="LTU3:LTV3"/>
    <mergeCell ref="LTW3:LTX3"/>
    <mergeCell ref="LTY3:LTZ3"/>
    <mergeCell ref="LUA3:LUB3"/>
    <mergeCell ref="LUC3:LUD3"/>
    <mergeCell ref="LUE3:LUF3"/>
    <mergeCell ref="LWC3:LWD3"/>
    <mergeCell ref="LWE3:LWF3"/>
    <mergeCell ref="LWG3:LWH3"/>
    <mergeCell ref="LWI3:LWJ3"/>
    <mergeCell ref="LWK3:LWL3"/>
    <mergeCell ref="LWM3:LWN3"/>
    <mergeCell ref="LVQ3:LVR3"/>
    <mergeCell ref="LVS3:LVT3"/>
    <mergeCell ref="LVU3:LVV3"/>
    <mergeCell ref="LVW3:LVX3"/>
    <mergeCell ref="LVY3:LVZ3"/>
    <mergeCell ref="LWA3:LWB3"/>
    <mergeCell ref="LVE3:LVF3"/>
    <mergeCell ref="LVG3:LVH3"/>
    <mergeCell ref="LVI3:LVJ3"/>
    <mergeCell ref="LVK3:LVL3"/>
    <mergeCell ref="LVM3:LVN3"/>
    <mergeCell ref="LVO3:LVP3"/>
    <mergeCell ref="LXM3:LXN3"/>
    <mergeCell ref="LXO3:LXP3"/>
    <mergeCell ref="LXQ3:LXR3"/>
    <mergeCell ref="LXS3:LXT3"/>
    <mergeCell ref="LXU3:LXV3"/>
    <mergeCell ref="LXW3:LXX3"/>
    <mergeCell ref="LXA3:LXB3"/>
    <mergeCell ref="LXC3:LXD3"/>
    <mergeCell ref="LXE3:LXF3"/>
    <mergeCell ref="LXG3:LXH3"/>
    <mergeCell ref="LXI3:LXJ3"/>
    <mergeCell ref="LXK3:LXL3"/>
    <mergeCell ref="LWO3:LWP3"/>
    <mergeCell ref="LWQ3:LWR3"/>
    <mergeCell ref="LWS3:LWT3"/>
    <mergeCell ref="LWU3:LWV3"/>
    <mergeCell ref="LWW3:LWX3"/>
    <mergeCell ref="LWY3:LWZ3"/>
    <mergeCell ref="LYW3:LYX3"/>
    <mergeCell ref="LYY3:LYZ3"/>
    <mergeCell ref="LZA3:LZB3"/>
    <mergeCell ref="LZC3:LZD3"/>
    <mergeCell ref="LZE3:LZF3"/>
    <mergeCell ref="LZG3:LZH3"/>
    <mergeCell ref="LYK3:LYL3"/>
    <mergeCell ref="LYM3:LYN3"/>
    <mergeCell ref="LYO3:LYP3"/>
    <mergeCell ref="LYQ3:LYR3"/>
    <mergeCell ref="LYS3:LYT3"/>
    <mergeCell ref="LYU3:LYV3"/>
    <mergeCell ref="LXY3:LXZ3"/>
    <mergeCell ref="LYA3:LYB3"/>
    <mergeCell ref="LYC3:LYD3"/>
    <mergeCell ref="LYE3:LYF3"/>
    <mergeCell ref="LYG3:LYH3"/>
    <mergeCell ref="LYI3:LYJ3"/>
    <mergeCell ref="MAG3:MAH3"/>
    <mergeCell ref="MAI3:MAJ3"/>
    <mergeCell ref="MAK3:MAL3"/>
    <mergeCell ref="MAM3:MAN3"/>
    <mergeCell ref="MAO3:MAP3"/>
    <mergeCell ref="MAQ3:MAR3"/>
    <mergeCell ref="LZU3:LZV3"/>
    <mergeCell ref="LZW3:LZX3"/>
    <mergeCell ref="LZY3:LZZ3"/>
    <mergeCell ref="MAA3:MAB3"/>
    <mergeCell ref="MAC3:MAD3"/>
    <mergeCell ref="MAE3:MAF3"/>
    <mergeCell ref="LZI3:LZJ3"/>
    <mergeCell ref="LZK3:LZL3"/>
    <mergeCell ref="LZM3:LZN3"/>
    <mergeCell ref="LZO3:LZP3"/>
    <mergeCell ref="LZQ3:LZR3"/>
    <mergeCell ref="LZS3:LZT3"/>
    <mergeCell ref="MBQ3:MBR3"/>
    <mergeCell ref="MBS3:MBT3"/>
    <mergeCell ref="MBU3:MBV3"/>
    <mergeCell ref="MBW3:MBX3"/>
    <mergeCell ref="MBY3:MBZ3"/>
    <mergeCell ref="MCA3:MCB3"/>
    <mergeCell ref="MBE3:MBF3"/>
    <mergeCell ref="MBG3:MBH3"/>
    <mergeCell ref="MBI3:MBJ3"/>
    <mergeCell ref="MBK3:MBL3"/>
    <mergeCell ref="MBM3:MBN3"/>
    <mergeCell ref="MBO3:MBP3"/>
    <mergeCell ref="MAS3:MAT3"/>
    <mergeCell ref="MAU3:MAV3"/>
    <mergeCell ref="MAW3:MAX3"/>
    <mergeCell ref="MAY3:MAZ3"/>
    <mergeCell ref="MBA3:MBB3"/>
    <mergeCell ref="MBC3:MBD3"/>
    <mergeCell ref="MDA3:MDB3"/>
    <mergeCell ref="MDC3:MDD3"/>
    <mergeCell ref="MDE3:MDF3"/>
    <mergeCell ref="MDG3:MDH3"/>
    <mergeCell ref="MDI3:MDJ3"/>
    <mergeCell ref="MDK3:MDL3"/>
    <mergeCell ref="MCO3:MCP3"/>
    <mergeCell ref="MCQ3:MCR3"/>
    <mergeCell ref="MCS3:MCT3"/>
    <mergeCell ref="MCU3:MCV3"/>
    <mergeCell ref="MCW3:MCX3"/>
    <mergeCell ref="MCY3:MCZ3"/>
    <mergeCell ref="MCC3:MCD3"/>
    <mergeCell ref="MCE3:MCF3"/>
    <mergeCell ref="MCG3:MCH3"/>
    <mergeCell ref="MCI3:MCJ3"/>
    <mergeCell ref="MCK3:MCL3"/>
    <mergeCell ref="MCM3:MCN3"/>
    <mergeCell ref="MEK3:MEL3"/>
    <mergeCell ref="MEM3:MEN3"/>
    <mergeCell ref="MEO3:MEP3"/>
    <mergeCell ref="MEQ3:MER3"/>
    <mergeCell ref="MES3:MET3"/>
    <mergeCell ref="MEU3:MEV3"/>
    <mergeCell ref="MDY3:MDZ3"/>
    <mergeCell ref="MEA3:MEB3"/>
    <mergeCell ref="MEC3:MED3"/>
    <mergeCell ref="MEE3:MEF3"/>
    <mergeCell ref="MEG3:MEH3"/>
    <mergeCell ref="MEI3:MEJ3"/>
    <mergeCell ref="MDM3:MDN3"/>
    <mergeCell ref="MDO3:MDP3"/>
    <mergeCell ref="MDQ3:MDR3"/>
    <mergeCell ref="MDS3:MDT3"/>
    <mergeCell ref="MDU3:MDV3"/>
    <mergeCell ref="MDW3:MDX3"/>
    <mergeCell ref="MFU3:MFV3"/>
    <mergeCell ref="MFW3:MFX3"/>
    <mergeCell ref="MFY3:MFZ3"/>
    <mergeCell ref="MGA3:MGB3"/>
    <mergeCell ref="MGC3:MGD3"/>
    <mergeCell ref="MGE3:MGF3"/>
    <mergeCell ref="MFI3:MFJ3"/>
    <mergeCell ref="MFK3:MFL3"/>
    <mergeCell ref="MFM3:MFN3"/>
    <mergeCell ref="MFO3:MFP3"/>
    <mergeCell ref="MFQ3:MFR3"/>
    <mergeCell ref="MFS3:MFT3"/>
    <mergeCell ref="MEW3:MEX3"/>
    <mergeCell ref="MEY3:MEZ3"/>
    <mergeCell ref="MFA3:MFB3"/>
    <mergeCell ref="MFC3:MFD3"/>
    <mergeCell ref="MFE3:MFF3"/>
    <mergeCell ref="MFG3:MFH3"/>
    <mergeCell ref="MHE3:MHF3"/>
    <mergeCell ref="MHG3:MHH3"/>
    <mergeCell ref="MHI3:MHJ3"/>
    <mergeCell ref="MHK3:MHL3"/>
    <mergeCell ref="MHM3:MHN3"/>
    <mergeCell ref="MHO3:MHP3"/>
    <mergeCell ref="MGS3:MGT3"/>
    <mergeCell ref="MGU3:MGV3"/>
    <mergeCell ref="MGW3:MGX3"/>
    <mergeCell ref="MGY3:MGZ3"/>
    <mergeCell ref="MHA3:MHB3"/>
    <mergeCell ref="MHC3:MHD3"/>
    <mergeCell ref="MGG3:MGH3"/>
    <mergeCell ref="MGI3:MGJ3"/>
    <mergeCell ref="MGK3:MGL3"/>
    <mergeCell ref="MGM3:MGN3"/>
    <mergeCell ref="MGO3:MGP3"/>
    <mergeCell ref="MGQ3:MGR3"/>
    <mergeCell ref="MIO3:MIP3"/>
    <mergeCell ref="MIQ3:MIR3"/>
    <mergeCell ref="MIS3:MIT3"/>
    <mergeCell ref="MIU3:MIV3"/>
    <mergeCell ref="MIW3:MIX3"/>
    <mergeCell ref="MIY3:MIZ3"/>
    <mergeCell ref="MIC3:MID3"/>
    <mergeCell ref="MIE3:MIF3"/>
    <mergeCell ref="MIG3:MIH3"/>
    <mergeCell ref="MII3:MIJ3"/>
    <mergeCell ref="MIK3:MIL3"/>
    <mergeCell ref="MIM3:MIN3"/>
    <mergeCell ref="MHQ3:MHR3"/>
    <mergeCell ref="MHS3:MHT3"/>
    <mergeCell ref="MHU3:MHV3"/>
    <mergeCell ref="MHW3:MHX3"/>
    <mergeCell ref="MHY3:MHZ3"/>
    <mergeCell ref="MIA3:MIB3"/>
    <mergeCell ref="MJY3:MJZ3"/>
    <mergeCell ref="MKA3:MKB3"/>
    <mergeCell ref="MKC3:MKD3"/>
    <mergeCell ref="MKE3:MKF3"/>
    <mergeCell ref="MKG3:MKH3"/>
    <mergeCell ref="MKI3:MKJ3"/>
    <mergeCell ref="MJM3:MJN3"/>
    <mergeCell ref="MJO3:MJP3"/>
    <mergeCell ref="MJQ3:MJR3"/>
    <mergeCell ref="MJS3:MJT3"/>
    <mergeCell ref="MJU3:MJV3"/>
    <mergeCell ref="MJW3:MJX3"/>
    <mergeCell ref="MJA3:MJB3"/>
    <mergeCell ref="MJC3:MJD3"/>
    <mergeCell ref="MJE3:MJF3"/>
    <mergeCell ref="MJG3:MJH3"/>
    <mergeCell ref="MJI3:MJJ3"/>
    <mergeCell ref="MJK3:MJL3"/>
    <mergeCell ref="MLI3:MLJ3"/>
    <mergeCell ref="MLK3:MLL3"/>
    <mergeCell ref="MLM3:MLN3"/>
    <mergeCell ref="MLO3:MLP3"/>
    <mergeCell ref="MLQ3:MLR3"/>
    <mergeCell ref="MLS3:MLT3"/>
    <mergeCell ref="MKW3:MKX3"/>
    <mergeCell ref="MKY3:MKZ3"/>
    <mergeCell ref="MLA3:MLB3"/>
    <mergeCell ref="MLC3:MLD3"/>
    <mergeCell ref="MLE3:MLF3"/>
    <mergeCell ref="MLG3:MLH3"/>
    <mergeCell ref="MKK3:MKL3"/>
    <mergeCell ref="MKM3:MKN3"/>
    <mergeCell ref="MKO3:MKP3"/>
    <mergeCell ref="MKQ3:MKR3"/>
    <mergeCell ref="MKS3:MKT3"/>
    <mergeCell ref="MKU3:MKV3"/>
    <mergeCell ref="MMS3:MMT3"/>
    <mergeCell ref="MMU3:MMV3"/>
    <mergeCell ref="MMW3:MMX3"/>
    <mergeCell ref="MMY3:MMZ3"/>
    <mergeCell ref="MNA3:MNB3"/>
    <mergeCell ref="MNC3:MND3"/>
    <mergeCell ref="MMG3:MMH3"/>
    <mergeCell ref="MMI3:MMJ3"/>
    <mergeCell ref="MMK3:MML3"/>
    <mergeCell ref="MMM3:MMN3"/>
    <mergeCell ref="MMO3:MMP3"/>
    <mergeCell ref="MMQ3:MMR3"/>
    <mergeCell ref="MLU3:MLV3"/>
    <mergeCell ref="MLW3:MLX3"/>
    <mergeCell ref="MLY3:MLZ3"/>
    <mergeCell ref="MMA3:MMB3"/>
    <mergeCell ref="MMC3:MMD3"/>
    <mergeCell ref="MME3:MMF3"/>
    <mergeCell ref="MOC3:MOD3"/>
    <mergeCell ref="MOE3:MOF3"/>
    <mergeCell ref="MOG3:MOH3"/>
    <mergeCell ref="MOI3:MOJ3"/>
    <mergeCell ref="MOK3:MOL3"/>
    <mergeCell ref="MOM3:MON3"/>
    <mergeCell ref="MNQ3:MNR3"/>
    <mergeCell ref="MNS3:MNT3"/>
    <mergeCell ref="MNU3:MNV3"/>
    <mergeCell ref="MNW3:MNX3"/>
    <mergeCell ref="MNY3:MNZ3"/>
    <mergeCell ref="MOA3:MOB3"/>
    <mergeCell ref="MNE3:MNF3"/>
    <mergeCell ref="MNG3:MNH3"/>
    <mergeCell ref="MNI3:MNJ3"/>
    <mergeCell ref="MNK3:MNL3"/>
    <mergeCell ref="MNM3:MNN3"/>
    <mergeCell ref="MNO3:MNP3"/>
    <mergeCell ref="MPM3:MPN3"/>
    <mergeCell ref="MPO3:MPP3"/>
    <mergeCell ref="MPQ3:MPR3"/>
    <mergeCell ref="MPS3:MPT3"/>
    <mergeCell ref="MPU3:MPV3"/>
    <mergeCell ref="MPW3:MPX3"/>
    <mergeCell ref="MPA3:MPB3"/>
    <mergeCell ref="MPC3:MPD3"/>
    <mergeCell ref="MPE3:MPF3"/>
    <mergeCell ref="MPG3:MPH3"/>
    <mergeCell ref="MPI3:MPJ3"/>
    <mergeCell ref="MPK3:MPL3"/>
    <mergeCell ref="MOO3:MOP3"/>
    <mergeCell ref="MOQ3:MOR3"/>
    <mergeCell ref="MOS3:MOT3"/>
    <mergeCell ref="MOU3:MOV3"/>
    <mergeCell ref="MOW3:MOX3"/>
    <mergeCell ref="MOY3:MOZ3"/>
    <mergeCell ref="MQW3:MQX3"/>
    <mergeCell ref="MQY3:MQZ3"/>
    <mergeCell ref="MRA3:MRB3"/>
    <mergeCell ref="MRC3:MRD3"/>
    <mergeCell ref="MRE3:MRF3"/>
    <mergeCell ref="MRG3:MRH3"/>
    <mergeCell ref="MQK3:MQL3"/>
    <mergeCell ref="MQM3:MQN3"/>
    <mergeCell ref="MQO3:MQP3"/>
    <mergeCell ref="MQQ3:MQR3"/>
    <mergeCell ref="MQS3:MQT3"/>
    <mergeCell ref="MQU3:MQV3"/>
    <mergeCell ref="MPY3:MPZ3"/>
    <mergeCell ref="MQA3:MQB3"/>
    <mergeCell ref="MQC3:MQD3"/>
    <mergeCell ref="MQE3:MQF3"/>
    <mergeCell ref="MQG3:MQH3"/>
    <mergeCell ref="MQI3:MQJ3"/>
    <mergeCell ref="MSG3:MSH3"/>
    <mergeCell ref="MSI3:MSJ3"/>
    <mergeCell ref="MSK3:MSL3"/>
    <mergeCell ref="MSM3:MSN3"/>
    <mergeCell ref="MSO3:MSP3"/>
    <mergeCell ref="MSQ3:MSR3"/>
    <mergeCell ref="MRU3:MRV3"/>
    <mergeCell ref="MRW3:MRX3"/>
    <mergeCell ref="MRY3:MRZ3"/>
    <mergeCell ref="MSA3:MSB3"/>
    <mergeCell ref="MSC3:MSD3"/>
    <mergeCell ref="MSE3:MSF3"/>
    <mergeCell ref="MRI3:MRJ3"/>
    <mergeCell ref="MRK3:MRL3"/>
    <mergeCell ref="MRM3:MRN3"/>
    <mergeCell ref="MRO3:MRP3"/>
    <mergeCell ref="MRQ3:MRR3"/>
    <mergeCell ref="MRS3:MRT3"/>
    <mergeCell ref="MTQ3:MTR3"/>
    <mergeCell ref="MTS3:MTT3"/>
    <mergeCell ref="MTU3:MTV3"/>
    <mergeCell ref="MTW3:MTX3"/>
    <mergeCell ref="MTY3:MTZ3"/>
    <mergeCell ref="MUA3:MUB3"/>
    <mergeCell ref="MTE3:MTF3"/>
    <mergeCell ref="MTG3:MTH3"/>
    <mergeCell ref="MTI3:MTJ3"/>
    <mergeCell ref="MTK3:MTL3"/>
    <mergeCell ref="MTM3:MTN3"/>
    <mergeCell ref="MTO3:MTP3"/>
    <mergeCell ref="MSS3:MST3"/>
    <mergeCell ref="MSU3:MSV3"/>
    <mergeCell ref="MSW3:MSX3"/>
    <mergeCell ref="MSY3:MSZ3"/>
    <mergeCell ref="MTA3:MTB3"/>
    <mergeCell ref="MTC3:MTD3"/>
    <mergeCell ref="MVA3:MVB3"/>
    <mergeCell ref="MVC3:MVD3"/>
    <mergeCell ref="MVE3:MVF3"/>
    <mergeCell ref="MVG3:MVH3"/>
    <mergeCell ref="MVI3:MVJ3"/>
    <mergeCell ref="MVK3:MVL3"/>
    <mergeCell ref="MUO3:MUP3"/>
    <mergeCell ref="MUQ3:MUR3"/>
    <mergeCell ref="MUS3:MUT3"/>
    <mergeCell ref="MUU3:MUV3"/>
    <mergeCell ref="MUW3:MUX3"/>
    <mergeCell ref="MUY3:MUZ3"/>
    <mergeCell ref="MUC3:MUD3"/>
    <mergeCell ref="MUE3:MUF3"/>
    <mergeCell ref="MUG3:MUH3"/>
    <mergeCell ref="MUI3:MUJ3"/>
    <mergeCell ref="MUK3:MUL3"/>
    <mergeCell ref="MUM3:MUN3"/>
    <mergeCell ref="MWK3:MWL3"/>
    <mergeCell ref="MWM3:MWN3"/>
    <mergeCell ref="MWO3:MWP3"/>
    <mergeCell ref="MWQ3:MWR3"/>
    <mergeCell ref="MWS3:MWT3"/>
    <mergeCell ref="MWU3:MWV3"/>
    <mergeCell ref="MVY3:MVZ3"/>
    <mergeCell ref="MWA3:MWB3"/>
    <mergeCell ref="MWC3:MWD3"/>
    <mergeCell ref="MWE3:MWF3"/>
    <mergeCell ref="MWG3:MWH3"/>
    <mergeCell ref="MWI3:MWJ3"/>
    <mergeCell ref="MVM3:MVN3"/>
    <mergeCell ref="MVO3:MVP3"/>
    <mergeCell ref="MVQ3:MVR3"/>
    <mergeCell ref="MVS3:MVT3"/>
    <mergeCell ref="MVU3:MVV3"/>
    <mergeCell ref="MVW3:MVX3"/>
    <mergeCell ref="MXU3:MXV3"/>
    <mergeCell ref="MXW3:MXX3"/>
    <mergeCell ref="MXY3:MXZ3"/>
    <mergeCell ref="MYA3:MYB3"/>
    <mergeCell ref="MYC3:MYD3"/>
    <mergeCell ref="MYE3:MYF3"/>
    <mergeCell ref="MXI3:MXJ3"/>
    <mergeCell ref="MXK3:MXL3"/>
    <mergeCell ref="MXM3:MXN3"/>
    <mergeCell ref="MXO3:MXP3"/>
    <mergeCell ref="MXQ3:MXR3"/>
    <mergeCell ref="MXS3:MXT3"/>
    <mergeCell ref="MWW3:MWX3"/>
    <mergeCell ref="MWY3:MWZ3"/>
    <mergeCell ref="MXA3:MXB3"/>
    <mergeCell ref="MXC3:MXD3"/>
    <mergeCell ref="MXE3:MXF3"/>
    <mergeCell ref="MXG3:MXH3"/>
    <mergeCell ref="MZE3:MZF3"/>
    <mergeCell ref="MZG3:MZH3"/>
    <mergeCell ref="MZI3:MZJ3"/>
    <mergeCell ref="MZK3:MZL3"/>
    <mergeCell ref="MZM3:MZN3"/>
    <mergeCell ref="MZO3:MZP3"/>
    <mergeCell ref="MYS3:MYT3"/>
    <mergeCell ref="MYU3:MYV3"/>
    <mergeCell ref="MYW3:MYX3"/>
    <mergeCell ref="MYY3:MYZ3"/>
    <mergeCell ref="MZA3:MZB3"/>
    <mergeCell ref="MZC3:MZD3"/>
    <mergeCell ref="MYG3:MYH3"/>
    <mergeCell ref="MYI3:MYJ3"/>
    <mergeCell ref="MYK3:MYL3"/>
    <mergeCell ref="MYM3:MYN3"/>
    <mergeCell ref="MYO3:MYP3"/>
    <mergeCell ref="MYQ3:MYR3"/>
    <mergeCell ref="NAO3:NAP3"/>
    <mergeCell ref="NAQ3:NAR3"/>
    <mergeCell ref="NAS3:NAT3"/>
    <mergeCell ref="NAU3:NAV3"/>
    <mergeCell ref="NAW3:NAX3"/>
    <mergeCell ref="NAY3:NAZ3"/>
    <mergeCell ref="NAC3:NAD3"/>
    <mergeCell ref="NAE3:NAF3"/>
    <mergeCell ref="NAG3:NAH3"/>
    <mergeCell ref="NAI3:NAJ3"/>
    <mergeCell ref="NAK3:NAL3"/>
    <mergeCell ref="NAM3:NAN3"/>
    <mergeCell ref="MZQ3:MZR3"/>
    <mergeCell ref="MZS3:MZT3"/>
    <mergeCell ref="MZU3:MZV3"/>
    <mergeCell ref="MZW3:MZX3"/>
    <mergeCell ref="MZY3:MZZ3"/>
    <mergeCell ref="NAA3:NAB3"/>
    <mergeCell ref="NBY3:NBZ3"/>
    <mergeCell ref="NCA3:NCB3"/>
    <mergeCell ref="NCC3:NCD3"/>
    <mergeCell ref="NCE3:NCF3"/>
    <mergeCell ref="NCG3:NCH3"/>
    <mergeCell ref="NCI3:NCJ3"/>
    <mergeCell ref="NBM3:NBN3"/>
    <mergeCell ref="NBO3:NBP3"/>
    <mergeCell ref="NBQ3:NBR3"/>
    <mergeCell ref="NBS3:NBT3"/>
    <mergeCell ref="NBU3:NBV3"/>
    <mergeCell ref="NBW3:NBX3"/>
    <mergeCell ref="NBA3:NBB3"/>
    <mergeCell ref="NBC3:NBD3"/>
    <mergeCell ref="NBE3:NBF3"/>
    <mergeCell ref="NBG3:NBH3"/>
    <mergeCell ref="NBI3:NBJ3"/>
    <mergeCell ref="NBK3:NBL3"/>
    <mergeCell ref="NDI3:NDJ3"/>
    <mergeCell ref="NDK3:NDL3"/>
    <mergeCell ref="NDM3:NDN3"/>
    <mergeCell ref="NDO3:NDP3"/>
    <mergeCell ref="NDQ3:NDR3"/>
    <mergeCell ref="NDS3:NDT3"/>
    <mergeCell ref="NCW3:NCX3"/>
    <mergeCell ref="NCY3:NCZ3"/>
    <mergeCell ref="NDA3:NDB3"/>
    <mergeCell ref="NDC3:NDD3"/>
    <mergeCell ref="NDE3:NDF3"/>
    <mergeCell ref="NDG3:NDH3"/>
    <mergeCell ref="NCK3:NCL3"/>
    <mergeCell ref="NCM3:NCN3"/>
    <mergeCell ref="NCO3:NCP3"/>
    <mergeCell ref="NCQ3:NCR3"/>
    <mergeCell ref="NCS3:NCT3"/>
    <mergeCell ref="NCU3:NCV3"/>
    <mergeCell ref="NES3:NET3"/>
    <mergeCell ref="NEU3:NEV3"/>
    <mergeCell ref="NEW3:NEX3"/>
    <mergeCell ref="NEY3:NEZ3"/>
    <mergeCell ref="NFA3:NFB3"/>
    <mergeCell ref="NFC3:NFD3"/>
    <mergeCell ref="NEG3:NEH3"/>
    <mergeCell ref="NEI3:NEJ3"/>
    <mergeCell ref="NEK3:NEL3"/>
    <mergeCell ref="NEM3:NEN3"/>
    <mergeCell ref="NEO3:NEP3"/>
    <mergeCell ref="NEQ3:NER3"/>
    <mergeCell ref="NDU3:NDV3"/>
    <mergeCell ref="NDW3:NDX3"/>
    <mergeCell ref="NDY3:NDZ3"/>
    <mergeCell ref="NEA3:NEB3"/>
    <mergeCell ref="NEC3:NED3"/>
    <mergeCell ref="NEE3:NEF3"/>
    <mergeCell ref="NGC3:NGD3"/>
    <mergeCell ref="NGE3:NGF3"/>
    <mergeCell ref="NGG3:NGH3"/>
    <mergeCell ref="NGI3:NGJ3"/>
    <mergeCell ref="NGK3:NGL3"/>
    <mergeCell ref="NGM3:NGN3"/>
    <mergeCell ref="NFQ3:NFR3"/>
    <mergeCell ref="NFS3:NFT3"/>
    <mergeCell ref="NFU3:NFV3"/>
    <mergeCell ref="NFW3:NFX3"/>
    <mergeCell ref="NFY3:NFZ3"/>
    <mergeCell ref="NGA3:NGB3"/>
    <mergeCell ref="NFE3:NFF3"/>
    <mergeCell ref="NFG3:NFH3"/>
    <mergeCell ref="NFI3:NFJ3"/>
    <mergeCell ref="NFK3:NFL3"/>
    <mergeCell ref="NFM3:NFN3"/>
    <mergeCell ref="NFO3:NFP3"/>
    <mergeCell ref="NHM3:NHN3"/>
    <mergeCell ref="NHO3:NHP3"/>
    <mergeCell ref="NHQ3:NHR3"/>
    <mergeCell ref="NHS3:NHT3"/>
    <mergeCell ref="NHU3:NHV3"/>
    <mergeCell ref="NHW3:NHX3"/>
    <mergeCell ref="NHA3:NHB3"/>
    <mergeCell ref="NHC3:NHD3"/>
    <mergeCell ref="NHE3:NHF3"/>
    <mergeCell ref="NHG3:NHH3"/>
    <mergeCell ref="NHI3:NHJ3"/>
    <mergeCell ref="NHK3:NHL3"/>
    <mergeCell ref="NGO3:NGP3"/>
    <mergeCell ref="NGQ3:NGR3"/>
    <mergeCell ref="NGS3:NGT3"/>
    <mergeCell ref="NGU3:NGV3"/>
    <mergeCell ref="NGW3:NGX3"/>
    <mergeCell ref="NGY3:NGZ3"/>
    <mergeCell ref="NIW3:NIX3"/>
    <mergeCell ref="NIY3:NIZ3"/>
    <mergeCell ref="NJA3:NJB3"/>
    <mergeCell ref="NJC3:NJD3"/>
    <mergeCell ref="NJE3:NJF3"/>
    <mergeCell ref="NJG3:NJH3"/>
    <mergeCell ref="NIK3:NIL3"/>
    <mergeCell ref="NIM3:NIN3"/>
    <mergeCell ref="NIO3:NIP3"/>
    <mergeCell ref="NIQ3:NIR3"/>
    <mergeCell ref="NIS3:NIT3"/>
    <mergeCell ref="NIU3:NIV3"/>
    <mergeCell ref="NHY3:NHZ3"/>
    <mergeCell ref="NIA3:NIB3"/>
    <mergeCell ref="NIC3:NID3"/>
    <mergeCell ref="NIE3:NIF3"/>
    <mergeCell ref="NIG3:NIH3"/>
    <mergeCell ref="NII3:NIJ3"/>
    <mergeCell ref="NKG3:NKH3"/>
    <mergeCell ref="NKI3:NKJ3"/>
    <mergeCell ref="NKK3:NKL3"/>
    <mergeCell ref="NKM3:NKN3"/>
    <mergeCell ref="NKO3:NKP3"/>
    <mergeCell ref="NKQ3:NKR3"/>
    <mergeCell ref="NJU3:NJV3"/>
    <mergeCell ref="NJW3:NJX3"/>
    <mergeCell ref="NJY3:NJZ3"/>
    <mergeCell ref="NKA3:NKB3"/>
    <mergeCell ref="NKC3:NKD3"/>
    <mergeCell ref="NKE3:NKF3"/>
    <mergeCell ref="NJI3:NJJ3"/>
    <mergeCell ref="NJK3:NJL3"/>
    <mergeCell ref="NJM3:NJN3"/>
    <mergeCell ref="NJO3:NJP3"/>
    <mergeCell ref="NJQ3:NJR3"/>
    <mergeCell ref="NJS3:NJT3"/>
    <mergeCell ref="NLQ3:NLR3"/>
    <mergeCell ref="NLS3:NLT3"/>
    <mergeCell ref="NLU3:NLV3"/>
    <mergeCell ref="NLW3:NLX3"/>
    <mergeCell ref="NLY3:NLZ3"/>
    <mergeCell ref="NMA3:NMB3"/>
    <mergeCell ref="NLE3:NLF3"/>
    <mergeCell ref="NLG3:NLH3"/>
    <mergeCell ref="NLI3:NLJ3"/>
    <mergeCell ref="NLK3:NLL3"/>
    <mergeCell ref="NLM3:NLN3"/>
    <mergeCell ref="NLO3:NLP3"/>
    <mergeCell ref="NKS3:NKT3"/>
    <mergeCell ref="NKU3:NKV3"/>
    <mergeCell ref="NKW3:NKX3"/>
    <mergeCell ref="NKY3:NKZ3"/>
    <mergeCell ref="NLA3:NLB3"/>
    <mergeCell ref="NLC3:NLD3"/>
    <mergeCell ref="NNA3:NNB3"/>
    <mergeCell ref="NNC3:NND3"/>
    <mergeCell ref="NNE3:NNF3"/>
    <mergeCell ref="NNG3:NNH3"/>
    <mergeCell ref="NNI3:NNJ3"/>
    <mergeCell ref="NNK3:NNL3"/>
    <mergeCell ref="NMO3:NMP3"/>
    <mergeCell ref="NMQ3:NMR3"/>
    <mergeCell ref="NMS3:NMT3"/>
    <mergeCell ref="NMU3:NMV3"/>
    <mergeCell ref="NMW3:NMX3"/>
    <mergeCell ref="NMY3:NMZ3"/>
    <mergeCell ref="NMC3:NMD3"/>
    <mergeCell ref="NME3:NMF3"/>
    <mergeCell ref="NMG3:NMH3"/>
    <mergeCell ref="NMI3:NMJ3"/>
    <mergeCell ref="NMK3:NML3"/>
    <mergeCell ref="NMM3:NMN3"/>
    <mergeCell ref="NOK3:NOL3"/>
    <mergeCell ref="NOM3:NON3"/>
    <mergeCell ref="NOO3:NOP3"/>
    <mergeCell ref="NOQ3:NOR3"/>
    <mergeCell ref="NOS3:NOT3"/>
    <mergeCell ref="NOU3:NOV3"/>
    <mergeCell ref="NNY3:NNZ3"/>
    <mergeCell ref="NOA3:NOB3"/>
    <mergeCell ref="NOC3:NOD3"/>
    <mergeCell ref="NOE3:NOF3"/>
    <mergeCell ref="NOG3:NOH3"/>
    <mergeCell ref="NOI3:NOJ3"/>
    <mergeCell ref="NNM3:NNN3"/>
    <mergeCell ref="NNO3:NNP3"/>
    <mergeCell ref="NNQ3:NNR3"/>
    <mergeCell ref="NNS3:NNT3"/>
    <mergeCell ref="NNU3:NNV3"/>
    <mergeCell ref="NNW3:NNX3"/>
    <mergeCell ref="NPU3:NPV3"/>
    <mergeCell ref="NPW3:NPX3"/>
    <mergeCell ref="NPY3:NPZ3"/>
    <mergeCell ref="NQA3:NQB3"/>
    <mergeCell ref="NQC3:NQD3"/>
    <mergeCell ref="NQE3:NQF3"/>
    <mergeCell ref="NPI3:NPJ3"/>
    <mergeCell ref="NPK3:NPL3"/>
    <mergeCell ref="NPM3:NPN3"/>
    <mergeCell ref="NPO3:NPP3"/>
    <mergeCell ref="NPQ3:NPR3"/>
    <mergeCell ref="NPS3:NPT3"/>
    <mergeCell ref="NOW3:NOX3"/>
    <mergeCell ref="NOY3:NOZ3"/>
    <mergeCell ref="NPA3:NPB3"/>
    <mergeCell ref="NPC3:NPD3"/>
    <mergeCell ref="NPE3:NPF3"/>
    <mergeCell ref="NPG3:NPH3"/>
    <mergeCell ref="NRE3:NRF3"/>
    <mergeCell ref="NRG3:NRH3"/>
    <mergeCell ref="NRI3:NRJ3"/>
    <mergeCell ref="NRK3:NRL3"/>
    <mergeCell ref="NRM3:NRN3"/>
    <mergeCell ref="NRO3:NRP3"/>
    <mergeCell ref="NQS3:NQT3"/>
    <mergeCell ref="NQU3:NQV3"/>
    <mergeCell ref="NQW3:NQX3"/>
    <mergeCell ref="NQY3:NQZ3"/>
    <mergeCell ref="NRA3:NRB3"/>
    <mergeCell ref="NRC3:NRD3"/>
    <mergeCell ref="NQG3:NQH3"/>
    <mergeCell ref="NQI3:NQJ3"/>
    <mergeCell ref="NQK3:NQL3"/>
    <mergeCell ref="NQM3:NQN3"/>
    <mergeCell ref="NQO3:NQP3"/>
    <mergeCell ref="NQQ3:NQR3"/>
    <mergeCell ref="NSO3:NSP3"/>
    <mergeCell ref="NSQ3:NSR3"/>
    <mergeCell ref="NSS3:NST3"/>
    <mergeCell ref="NSU3:NSV3"/>
    <mergeCell ref="NSW3:NSX3"/>
    <mergeCell ref="NSY3:NSZ3"/>
    <mergeCell ref="NSC3:NSD3"/>
    <mergeCell ref="NSE3:NSF3"/>
    <mergeCell ref="NSG3:NSH3"/>
    <mergeCell ref="NSI3:NSJ3"/>
    <mergeCell ref="NSK3:NSL3"/>
    <mergeCell ref="NSM3:NSN3"/>
    <mergeCell ref="NRQ3:NRR3"/>
    <mergeCell ref="NRS3:NRT3"/>
    <mergeCell ref="NRU3:NRV3"/>
    <mergeCell ref="NRW3:NRX3"/>
    <mergeCell ref="NRY3:NRZ3"/>
    <mergeCell ref="NSA3:NSB3"/>
    <mergeCell ref="NTY3:NTZ3"/>
    <mergeCell ref="NUA3:NUB3"/>
    <mergeCell ref="NUC3:NUD3"/>
    <mergeCell ref="NUE3:NUF3"/>
    <mergeCell ref="NUG3:NUH3"/>
    <mergeCell ref="NUI3:NUJ3"/>
    <mergeCell ref="NTM3:NTN3"/>
    <mergeCell ref="NTO3:NTP3"/>
    <mergeCell ref="NTQ3:NTR3"/>
    <mergeCell ref="NTS3:NTT3"/>
    <mergeCell ref="NTU3:NTV3"/>
    <mergeCell ref="NTW3:NTX3"/>
    <mergeCell ref="NTA3:NTB3"/>
    <mergeCell ref="NTC3:NTD3"/>
    <mergeCell ref="NTE3:NTF3"/>
    <mergeCell ref="NTG3:NTH3"/>
    <mergeCell ref="NTI3:NTJ3"/>
    <mergeCell ref="NTK3:NTL3"/>
    <mergeCell ref="NVI3:NVJ3"/>
    <mergeCell ref="NVK3:NVL3"/>
    <mergeCell ref="NVM3:NVN3"/>
    <mergeCell ref="NVO3:NVP3"/>
    <mergeCell ref="NVQ3:NVR3"/>
    <mergeCell ref="NVS3:NVT3"/>
    <mergeCell ref="NUW3:NUX3"/>
    <mergeCell ref="NUY3:NUZ3"/>
    <mergeCell ref="NVA3:NVB3"/>
    <mergeCell ref="NVC3:NVD3"/>
    <mergeCell ref="NVE3:NVF3"/>
    <mergeCell ref="NVG3:NVH3"/>
    <mergeCell ref="NUK3:NUL3"/>
    <mergeCell ref="NUM3:NUN3"/>
    <mergeCell ref="NUO3:NUP3"/>
    <mergeCell ref="NUQ3:NUR3"/>
    <mergeCell ref="NUS3:NUT3"/>
    <mergeCell ref="NUU3:NUV3"/>
    <mergeCell ref="NWS3:NWT3"/>
    <mergeCell ref="NWU3:NWV3"/>
    <mergeCell ref="NWW3:NWX3"/>
    <mergeCell ref="NWY3:NWZ3"/>
    <mergeCell ref="NXA3:NXB3"/>
    <mergeCell ref="NXC3:NXD3"/>
    <mergeCell ref="NWG3:NWH3"/>
    <mergeCell ref="NWI3:NWJ3"/>
    <mergeCell ref="NWK3:NWL3"/>
    <mergeCell ref="NWM3:NWN3"/>
    <mergeCell ref="NWO3:NWP3"/>
    <mergeCell ref="NWQ3:NWR3"/>
    <mergeCell ref="NVU3:NVV3"/>
    <mergeCell ref="NVW3:NVX3"/>
    <mergeCell ref="NVY3:NVZ3"/>
    <mergeCell ref="NWA3:NWB3"/>
    <mergeCell ref="NWC3:NWD3"/>
    <mergeCell ref="NWE3:NWF3"/>
    <mergeCell ref="NYC3:NYD3"/>
    <mergeCell ref="NYE3:NYF3"/>
    <mergeCell ref="NYG3:NYH3"/>
    <mergeCell ref="NYI3:NYJ3"/>
    <mergeCell ref="NYK3:NYL3"/>
    <mergeCell ref="NYM3:NYN3"/>
    <mergeCell ref="NXQ3:NXR3"/>
    <mergeCell ref="NXS3:NXT3"/>
    <mergeCell ref="NXU3:NXV3"/>
    <mergeCell ref="NXW3:NXX3"/>
    <mergeCell ref="NXY3:NXZ3"/>
    <mergeCell ref="NYA3:NYB3"/>
    <mergeCell ref="NXE3:NXF3"/>
    <mergeCell ref="NXG3:NXH3"/>
    <mergeCell ref="NXI3:NXJ3"/>
    <mergeCell ref="NXK3:NXL3"/>
    <mergeCell ref="NXM3:NXN3"/>
    <mergeCell ref="NXO3:NXP3"/>
    <mergeCell ref="NZM3:NZN3"/>
    <mergeCell ref="NZO3:NZP3"/>
    <mergeCell ref="NZQ3:NZR3"/>
    <mergeCell ref="NZS3:NZT3"/>
    <mergeCell ref="NZU3:NZV3"/>
    <mergeCell ref="NZW3:NZX3"/>
    <mergeCell ref="NZA3:NZB3"/>
    <mergeCell ref="NZC3:NZD3"/>
    <mergeCell ref="NZE3:NZF3"/>
    <mergeCell ref="NZG3:NZH3"/>
    <mergeCell ref="NZI3:NZJ3"/>
    <mergeCell ref="NZK3:NZL3"/>
    <mergeCell ref="NYO3:NYP3"/>
    <mergeCell ref="NYQ3:NYR3"/>
    <mergeCell ref="NYS3:NYT3"/>
    <mergeCell ref="NYU3:NYV3"/>
    <mergeCell ref="NYW3:NYX3"/>
    <mergeCell ref="NYY3:NYZ3"/>
    <mergeCell ref="OAW3:OAX3"/>
    <mergeCell ref="OAY3:OAZ3"/>
    <mergeCell ref="OBA3:OBB3"/>
    <mergeCell ref="OBC3:OBD3"/>
    <mergeCell ref="OBE3:OBF3"/>
    <mergeCell ref="OBG3:OBH3"/>
    <mergeCell ref="OAK3:OAL3"/>
    <mergeCell ref="OAM3:OAN3"/>
    <mergeCell ref="OAO3:OAP3"/>
    <mergeCell ref="OAQ3:OAR3"/>
    <mergeCell ref="OAS3:OAT3"/>
    <mergeCell ref="OAU3:OAV3"/>
    <mergeCell ref="NZY3:NZZ3"/>
    <mergeCell ref="OAA3:OAB3"/>
    <mergeCell ref="OAC3:OAD3"/>
    <mergeCell ref="OAE3:OAF3"/>
    <mergeCell ref="OAG3:OAH3"/>
    <mergeCell ref="OAI3:OAJ3"/>
    <mergeCell ref="OCG3:OCH3"/>
    <mergeCell ref="OCI3:OCJ3"/>
    <mergeCell ref="OCK3:OCL3"/>
    <mergeCell ref="OCM3:OCN3"/>
    <mergeCell ref="OCO3:OCP3"/>
    <mergeCell ref="OCQ3:OCR3"/>
    <mergeCell ref="OBU3:OBV3"/>
    <mergeCell ref="OBW3:OBX3"/>
    <mergeCell ref="OBY3:OBZ3"/>
    <mergeCell ref="OCA3:OCB3"/>
    <mergeCell ref="OCC3:OCD3"/>
    <mergeCell ref="OCE3:OCF3"/>
    <mergeCell ref="OBI3:OBJ3"/>
    <mergeCell ref="OBK3:OBL3"/>
    <mergeCell ref="OBM3:OBN3"/>
    <mergeCell ref="OBO3:OBP3"/>
    <mergeCell ref="OBQ3:OBR3"/>
    <mergeCell ref="OBS3:OBT3"/>
    <mergeCell ref="ODQ3:ODR3"/>
    <mergeCell ref="ODS3:ODT3"/>
    <mergeCell ref="ODU3:ODV3"/>
    <mergeCell ref="ODW3:ODX3"/>
    <mergeCell ref="ODY3:ODZ3"/>
    <mergeCell ref="OEA3:OEB3"/>
    <mergeCell ref="ODE3:ODF3"/>
    <mergeCell ref="ODG3:ODH3"/>
    <mergeCell ref="ODI3:ODJ3"/>
    <mergeCell ref="ODK3:ODL3"/>
    <mergeCell ref="ODM3:ODN3"/>
    <mergeCell ref="ODO3:ODP3"/>
    <mergeCell ref="OCS3:OCT3"/>
    <mergeCell ref="OCU3:OCV3"/>
    <mergeCell ref="OCW3:OCX3"/>
    <mergeCell ref="OCY3:OCZ3"/>
    <mergeCell ref="ODA3:ODB3"/>
    <mergeCell ref="ODC3:ODD3"/>
    <mergeCell ref="OFA3:OFB3"/>
    <mergeCell ref="OFC3:OFD3"/>
    <mergeCell ref="OFE3:OFF3"/>
    <mergeCell ref="OFG3:OFH3"/>
    <mergeCell ref="OFI3:OFJ3"/>
    <mergeCell ref="OFK3:OFL3"/>
    <mergeCell ref="OEO3:OEP3"/>
    <mergeCell ref="OEQ3:OER3"/>
    <mergeCell ref="OES3:OET3"/>
    <mergeCell ref="OEU3:OEV3"/>
    <mergeCell ref="OEW3:OEX3"/>
    <mergeCell ref="OEY3:OEZ3"/>
    <mergeCell ref="OEC3:OED3"/>
    <mergeCell ref="OEE3:OEF3"/>
    <mergeCell ref="OEG3:OEH3"/>
    <mergeCell ref="OEI3:OEJ3"/>
    <mergeCell ref="OEK3:OEL3"/>
    <mergeCell ref="OEM3:OEN3"/>
    <mergeCell ref="OGK3:OGL3"/>
    <mergeCell ref="OGM3:OGN3"/>
    <mergeCell ref="OGO3:OGP3"/>
    <mergeCell ref="OGQ3:OGR3"/>
    <mergeCell ref="OGS3:OGT3"/>
    <mergeCell ref="OGU3:OGV3"/>
    <mergeCell ref="OFY3:OFZ3"/>
    <mergeCell ref="OGA3:OGB3"/>
    <mergeCell ref="OGC3:OGD3"/>
    <mergeCell ref="OGE3:OGF3"/>
    <mergeCell ref="OGG3:OGH3"/>
    <mergeCell ref="OGI3:OGJ3"/>
    <mergeCell ref="OFM3:OFN3"/>
    <mergeCell ref="OFO3:OFP3"/>
    <mergeCell ref="OFQ3:OFR3"/>
    <mergeCell ref="OFS3:OFT3"/>
    <mergeCell ref="OFU3:OFV3"/>
    <mergeCell ref="OFW3:OFX3"/>
    <mergeCell ref="OHU3:OHV3"/>
    <mergeCell ref="OHW3:OHX3"/>
    <mergeCell ref="OHY3:OHZ3"/>
    <mergeCell ref="OIA3:OIB3"/>
    <mergeCell ref="OIC3:OID3"/>
    <mergeCell ref="OIE3:OIF3"/>
    <mergeCell ref="OHI3:OHJ3"/>
    <mergeCell ref="OHK3:OHL3"/>
    <mergeCell ref="OHM3:OHN3"/>
    <mergeCell ref="OHO3:OHP3"/>
    <mergeCell ref="OHQ3:OHR3"/>
    <mergeCell ref="OHS3:OHT3"/>
    <mergeCell ref="OGW3:OGX3"/>
    <mergeCell ref="OGY3:OGZ3"/>
    <mergeCell ref="OHA3:OHB3"/>
    <mergeCell ref="OHC3:OHD3"/>
    <mergeCell ref="OHE3:OHF3"/>
    <mergeCell ref="OHG3:OHH3"/>
    <mergeCell ref="OJE3:OJF3"/>
    <mergeCell ref="OJG3:OJH3"/>
    <mergeCell ref="OJI3:OJJ3"/>
    <mergeCell ref="OJK3:OJL3"/>
    <mergeCell ref="OJM3:OJN3"/>
    <mergeCell ref="OJO3:OJP3"/>
    <mergeCell ref="OIS3:OIT3"/>
    <mergeCell ref="OIU3:OIV3"/>
    <mergeCell ref="OIW3:OIX3"/>
    <mergeCell ref="OIY3:OIZ3"/>
    <mergeCell ref="OJA3:OJB3"/>
    <mergeCell ref="OJC3:OJD3"/>
    <mergeCell ref="OIG3:OIH3"/>
    <mergeCell ref="OII3:OIJ3"/>
    <mergeCell ref="OIK3:OIL3"/>
    <mergeCell ref="OIM3:OIN3"/>
    <mergeCell ref="OIO3:OIP3"/>
    <mergeCell ref="OIQ3:OIR3"/>
    <mergeCell ref="OKO3:OKP3"/>
    <mergeCell ref="OKQ3:OKR3"/>
    <mergeCell ref="OKS3:OKT3"/>
    <mergeCell ref="OKU3:OKV3"/>
    <mergeCell ref="OKW3:OKX3"/>
    <mergeCell ref="OKY3:OKZ3"/>
    <mergeCell ref="OKC3:OKD3"/>
    <mergeCell ref="OKE3:OKF3"/>
    <mergeCell ref="OKG3:OKH3"/>
    <mergeCell ref="OKI3:OKJ3"/>
    <mergeCell ref="OKK3:OKL3"/>
    <mergeCell ref="OKM3:OKN3"/>
    <mergeCell ref="OJQ3:OJR3"/>
    <mergeCell ref="OJS3:OJT3"/>
    <mergeCell ref="OJU3:OJV3"/>
    <mergeCell ref="OJW3:OJX3"/>
    <mergeCell ref="OJY3:OJZ3"/>
    <mergeCell ref="OKA3:OKB3"/>
    <mergeCell ref="OLY3:OLZ3"/>
    <mergeCell ref="OMA3:OMB3"/>
    <mergeCell ref="OMC3:OMD3"/>
    <mergeCell ref="OME3:OMF3"/>
    <mergeCell ref="OMG3:OMH3"/>
    <mergeCell ref="OMI3:OMJ3"/>
    <mergeCell ref="OLM3:OLN3"/>
    <mergeCell ref="OLO3:OLP3"/>
    <mergeCell ref="OLQ3:OLR3"/>
    <mergeCell ref="OLS3:OLT3"/>
    <mergeCell ref="OLU3:OLV3"/>
    <mergeCell ref="OLW3:OLX3"/>
    <mergeCell ref="OLA3:OLB3"/>
    <mergeCell ref="OLC3:OLD3"/>
    <mergeCell ref="OLE3:OLF3"/>
    <mergeCell ref="OLG3:OLH3"/>
    <mergeCell ref="OLI3:OLJ3"/>
    <mergeCell ref="OLK3:OLL3"/>
    <mergeCell ref="ONI3:ONJ3"/>
    <mergeCell ref="ONK3:ONL3"/>
    <mergeCell ref="ONM3:ONN3"/>
    <mergeCell ref="ONO3:ONP3"/>
    <mergeCell ref="ONQ3:ONR3"/>
    <mergeCell ref="ONS3:ONT3"/>
    <mergeCell ref="OMW3:OMX3"/>
    <mergeCell ref="OMY3:OMZ3"/>
    <mergeCell ref="ONA3:ONB3"/>
    <mergeCell ref="ONC3:OND3"/>
    <mergeCell ref="ONE3:ONF3"/>
    <mergeCell ref="ONG3:ONH3"/>
    <mergeCell ref="OMK3:OML3"/>
    <mergeCell ref="OMM3:OMN3"/>
    <mergeCell ref="OMO3:OMP3"/>
    <mergeCell ref="OMQ3:OMR3"/>
    <mergeCell ref="OMS3:OMT3"/>
    <mergeCell ref="OMU3:OMV3"/>
    <mergeCell ref="OOS3:OOT3"/>
    <mergeCell ref="OOU3:OOV3"/>
    <mergeCell ref="OOW3:OOX3"/>
    <mergeCell ref="OOY3:OOZ3"/>
    <mergeCell ref="OPA3:OPB3"/>
    <mergeCell ref="OPC3:OPD3"/>
    <mergeCell ref="OOG3:OOH3"/>
    <mergeCell ref="OOI3:OOJ3"/>
    <mergeCell ref="OOK3:OOL3"/>
    <mergeCell ref="OOM3:OON3"/>
    <mergeCell ref="OOO3:OOP3"/>
    <mergeCell ref="OOQ3:OOR3"/>
    <mergeCell ref="ONU3:ONV3"/>
    <mergeCell ref="ONW3:ONX3"/>
    <mergeCell ref="ONY3:ONZ3"/>
    <mergeCell ref="OOA3:OOB3"/>
    <mergeCell ref="OOC3:OOD3"/>
    <mergeCell ref="OOE3:OOF3"/>
    <mergeCell ref="OQC3:OQD3"/>
    <mergeCell ref="OQE3:OQF3"/>
    <mergeCell ref="OQG3:OQH3"/>
    <mergeCell ref="OQI3:OQJ3"/>
    <mergeCell ref="OQK3:OQL3"/>
    <mergeCell ref="OQM3:OQN3"/>
    <mergeCell ref="OPQ3:OPR3"/>
    <mergeCell ref="OPS3:OPT3"/>
    <mergeCell ref="OPU3:OPV3"/>
    <mergeCell ref="OPW3:OPX3"/>
    <mergeCell ref="OPY3:OPZ3"/>
    <mergeCell ref="OQA3:OQB3"/>
    <mergeCell ref="OPE3:OPF3"/>
    <mergeCell ref="OPG3:OPH3"/>
    <mergeCell ref="OPI3:OPJ3"/>
    <mergeCell ref="OPK3:OPL3"/>
    <mergeCell ref="OPM3:OPN3"/>
    <mergeCell ref="OPO3:OPP3"/>
    <mergeCell ref="ORM3:ORN3"/>
    <mergeCell ref="ORO3:ORP3"/>
    <mergeCell ref="ORQ3:ORR3"/>
    <mergeCell ref="ORS3:ORT3"/>
    <mergeCell ref="ORU3:ORV3"/>
    <mergeCell ref="ORW3:ORX3"/>
    <mergeCell ref="ORA3:ORB3"/>
    <mergeCell ref="ORC3:ORD3"/>
    <mergeCell ref="ORE3:ORF3"/>
    <mergeCell ref="ORG3:ORH3"/>
    <mergeCell ref="ORI3:ORJ3"/>
    <mergeCell ref="ORK3:ORL3"/>
    <mergeCell ref="OQO3:OQP3"/>
    <mergeCell ref="OQQ3:OQR3"/>
    <mergeCell ref="OQS3:OQT3"/>
    <mergeCell ref="OQU3:OQV3"/>
    <mergeCell ref="OQW3:OQX3"/>
    <mergeCell ref="OQY3:OQZ3"/>
    <mergeCell ref="OSW3:OSX3"/>
    <mergeCell ref="OSY3:OSZ3"/>
    <mergeCell ref="OTA3:OTB3"/>
    <mergeCell ref="OTC3:OTD3"/>
    <mergeCell ref="OTE3:OTF3"/>
    <mergeCell ref="OTG3:OTH3"/>
    <mergeCell ref="OSK3:OSL3"/>
    <mergeCell ref="OSM3:OSN3"/>
    <mergeCell ref="OSO3:OSP3"/>
    <mergeCell ref="OSQ3:OSR3"/>
    <mergeCell ref="OSS3:OST3"/>
    <mergeCell ref="OSU3:OSV3"/>
    <mergeCell ref="ORY3:ORZ3"/>
    <mergeCell ref="OSA3:OSB3"/>
    <mergeCell ref="OSC3:OSD3"/>
    <mergeCell ref="OSE3:OSF3"/>
    <mergeCell ref="OSG3:OSH3"/>
    <mergeCell ref="OSI3:OSJ3"/>
    <mergeCell ref="OUG3:OUH3"/>
    <mergeCell ref="OUI3:OUJ3"/>
    <mergeCell ref="OUK3:OUL3"/>
    <mergeCell ref="OUM3:OUN3"/>
    <mergeCell ref="OUO3:OUP3"/>
    <mergeCell ref="OUQ3:OUR3"/>
    <mergeCell ref="OTU3:OTV3"/>
    <mergeCell ref="OTW3:OTX3"/>
    <mergeCell ref="OTY3:OTZ3"/>
    <mergeCell ref="OUA3:OUB3"/>
    <mergeCell ref="OUC3:OUD3"/>
    <mergeCell ref="OUE3:OUF3"/>
    <mergeCell ref="OTI3:OTJ3"/>
    <mergeCell ref="OTK3:OTL3"/>
    <mergeCell ref="OTM3:OTN3"/>
    <mergeCell ref="OTO3:OTP3"/>
    <mergeCell ref="OTQ3:OTR3"/>
    <mergeCell ref="OTS3:OTT3"/>
    <mergeCell ref="OVQ3:OVR3"/>
    <mergeCell ref="OVS3:OVT3"/>
    <mergeCell ref="OVU3:OVV3"/>
    <mergeCell ref="OVW3:OVX3"/>
    <mergeCell ref="OVY3:OVZ3"/>
    <mergeCell ref="OWA3:OWB3"/>
    <mergeCell ref="OVE3:OVF3"/>
    <mergeCell ref="OVG3:OVH3"/>
    <mergeCell ref="OVI3:OVJ3"/>
    <mergeCell ref="OVK3:OVL3"/>
    <mergeCell ref="OVM3:OVN3"/>
    <mergeCell ref="OVO3:OVP3"/>
    <mergeCell ref="OUS3:OUT3"/>
    <mergeCell ref="OUU3:OUV3"/>
    <mergeCell ref="OUW3:OUX3"/>
    <mergeCell ref="OUY3:OUZ3"/>
    <mergeCell ref="OVA3:OVB3"/>
    <mergeCell ref="OVC3:OVD3"/>
    <mergeCell ref="OXA3:OXB3"/>
    <mergeCell ref="OXC3:OXD3"/>
    <mergeCell ref="OXE3:OXF3"/>
    <mergeCell ref="OXG3:OXH3"/>
    <mergeCell ref="OXI3:OXJ3"/>
    <mergeCell ref="OXK3:OXL3"/>
    <mergeCell ref="OWO3:OWP3"/>
    <mergeCell ref="OWQ3:OWR3"/>
    <mergeCell ref="OWS3:OWT3"/>
    <mergeCell ref="OWU3:OWV3"/>
    <mergeCell ref="OWW3:OWX3"/>
    <mergeCell ref="OWY3:OWZ3"/>
    <mergeCell ref="OWC3:OWD3"/>
    <mergeCell ref="OWE3:OWF3"/>
    <mergeCell ref="OWG3:OWH3"/>
    <mergeCell ref="OWI3:OWJ3"/>
    <mergeCell ref="OWK3:OWL3"/>
    <mergeCell ref="OWM3:OWN3"/>
    <mergeCell ref="OYK3:OYL3"/>
    <mergeCell ref="OYM3:OYN3"/>
    <mergeCell ref="OYO3:OYP3"/>
    <mergeCell ref="OYQ3:OYR3"/>
    <mergeCell ref="OYS3:OYT3"/>
    <mergeCell ref="OYU3:OYV3"/>
    <mergeCell ref="OXY3:OXZ3"/>
    <mergeCell ref="OYA3:OYB3"/>
    <mergeCell ref="OYC3:OYD3"/>
    <mergeCell ref="OYE3:OYF3"/>
    <mergeCell ref="OYG3:OYH3"/>
    <mergeCell ref="OYI3:OYJ3"/>
    <mergeCell ref="OXM3:OXN3"/>
    <mergeCell ref="OXO3:OXP3"/>
    <mergeCell ref="OXQ3:OXR3"/>
    <mergeCell ref="OXS3:OXT3"/>
    <mergeCell ref="OXU3:OXV3"/>
    <mergeCell ref="OXW3:OXX3"/>
    <mergeCell ref="OZU3:OZV3"/>
    <mergeCell ref="OZW3:OZX3"/>
    <mergeCell ref="OZY3:OZZ3"/>
    <mergeCell ref="PAA3:PAB3"/>
    <mergeCell ref="PAC3:PAD3"/>
    <mergeCell ref="PAE3:PAF3"/>
    <mergeCell ref="OZI3:OZJ3"/>
    <mergeCell ref="OZK3:OZL3"/>
    <mergeCell ref="OZM3:OZN3"/>
    <mergeCell ref="OZO3:OZP3"/>
    <mergeCell ref="OZQ3:OZR3"/>
    <mergeCell ref="OZS3:OZT3"/>
    <mergeCell ref="OYW3:OYX3"/>
    <mergeCell ref="OYY3:OYZ3"/>
    <mergeCell ref="OZA3:OZB3"/>
    <mergeCell ref="OZC3:OZD3"/>
    <mergeCell ref="OZE3:OZF3"/>
    <mergeCell ref="OZG3:OZH3"/>
    <mergeCell ref="PBE3:PBF3"/>
    <mergeCell ref="PBG3:PBH3"/>
    <mergeCell ref="PBI3:PBJ3"/>
    <mergeCell ref="PBK3:PBL3"/>
    <mergeCell ref="PBM3:PBN3"/>
    <mergeCell ref="PBO3:PBP3"/>
    <mergeCell ref="PAS3:PAT3"/>
    <mergeCell ref="PAU3:PAV3"/>
    <mergeCell ref="PAW3:PAX3"/>
    <mergeCell ref="PAY3:PAZ3"/>
    <mergeCell ref="PBA3:PBB3"/>
    <mergeCell ref="PBC3:PBD3"/>
    <mergeCell ref="PAG3:PAH3"/>
    <mergeCell ref="PAI3:PAJ3"/>
    <mergeCell ref="PAK3:PAL3"/>
    <mergeCell ref="PAM3:PAN3"/>
    <mergeCell ref="PAO3:PAP3"/>
    <mergeCell ref="PAQ3:PAR3"/>
    <mergeCell ref="PCO3:PCP3"/>
    <mergeCell ref="PCQ3:PCR3"/>
    <mergeCell ref="PCS3:PCT3"/>
    <mergeCell ref="PCU3:PCV3"/>
    <mergeCell ref="PCW3:PCX3"/>
    <mergeCell ref="PCY3:PCZ3"/>
    <mergeCell ref="PCC3:PCD3"/>
    <mergeCell ref="PCE3:PCF3"/>
    <mergeCell ref="PCG3:PCH3"/>
    <mergeCell ref="PCI3:PCJ3"/>
    <mergeCell ref="PCK3:PCL3"/>
    <mergeCell ref="PCM3:PCN3"/>
    <mergeCell ref="PBQ3:PBR3"/>
    <mergeCell ref="PBS3:PBT3"/>
    <mergeCell ref="PBU3:PBV3"/>
    <mergeCell ref="PBW3:PBX3"/>
    <mergeCell ref="PBY3:PBZ3"/>
    <mergeCell ref="PCA3:PCB3"/>
    <mergeCell ref="PDY3:PDZ3"/>
    <mergeCell ref="PEA3:PEB3"/>
    <mergeCell ref="PEC3:PED3"/>
    <mergeCell ref="PEE3:PEF3"/>
    <mergeCell ref="PEG3:PEH3"/>
    <mergeCell ref="PEI3:PEJ3"/>
    <mergeCell ref="PDM3:PDN3"/>
    <mergeCell ref="PDO3:PDP3"/>
    <mergeCell ref="PDQ3:PDR3"/>
    <mergeCell ref="PDS3:PDT3"/>
    <mergeCell ref="PDU3:PDV3"/>
    <mergeCell ref="PDW3:PDX3"/>
    <mergeCell ref="PDA3:PDB3"/>
    <mergeCell ref="PDC3:PDD3"/>
    <mergeCell ref="PDE3:PDF3"/>
    <mergeCell ref="PDG3:PDH3"/>
    <mergeCell ref="PDI3:PDJ3"/>
    <mergeCell ref="PDK3:PDL3"/>
    <mergeCell ref="PFI3:PFJ3"/>
    <mergeCell ref="PFK3:PFL3"/>
    <mergeCell ref="PFM3:PFN3"/>
    <mergeCell ref="PFO3:PFP3"/>
    <mergeCell ref="PFQ3:PFR3"/>
    <mergeCell ref="PFS3:PFT3"/>
    <mergeCell ref="PEW3:PEX3"/>
    <mergeCell ref="PEY3:PEZ3"/>
    <mergeCell ref="PFA3:PFB3"/>
    <mergeCell ref="PFC3:PFD3"/>
    <mergeCell ref="PFE3:PFF3"/>
    <mergeCell ref="PFG3:PFH3"/>
    <mergeCell ref="PEK3:PEL3"/>
    <mergeCell ref="PEM3:PEN3"/>
    <mergeCell ref="PEO3:PEP3"/>
    <mergeCell ref="PEQ3:PER3"/>
    <mergeCell ref="PES3:PET3"/>
    <mergeCell ref="PEU3:PEV3"/>
    <mergeCell ref="PGS3:PGT3"/>
    <mergeCell ref="PGU3:PGV3"/>
    <mergeCell ref="PGW3:PGX3"/>
    <mergeCell ref="PGY3:PGZ3"/>
    <mergeCell ref="PHA3:PHB3"/>
    <mergeCell ref="PHC3:PHD3"/>
    <mergeCell ref="PGG3:PGH3"/>
    <mergeCell ref="PGI3:PGJ3"/>
    <mergeCell ref="PGK3:PGL3"/>
    <mergeCell ref="PGM3:PGN3"/>
    <mergeCell ref="PGO3:PGP3"/>
    <mergeCell ref="PGQ3:PGR3"/>
    <mergeCell ref="PFU3:PFV3"/>
    <mergeCell ref="PFW3:PFX3"/>
    <mergeCell ref="PFY3:PFZ3"/>
    <mergeCell ref="PGA3:PGB3"/>
    <mergeCell ref="PGC3:PGD3"/>
    <mergeCell ref="PGE3:PGF3"/>
    <mergeCell ref="PIC3:PID3"/>
    <mergeCell ref="PIE3:PIF3"/>
    <mergeCell ref="PIG3:PIH3"/>
    <mergeCell ref="PII3:PIJ3"/>
    <mergeCell ref="PIK3:PIL3"/>
    <mergeCell ref="PIM3:PIN3"/>
    <mergeCell ref="PHQ3:PHR3"/>
    <mergeCell ref="PHS3:PHT3"/>
    <mergeCell ref="PHU3:PHV3"/>
    <mergeCell ref="PHW3:PHX3"/>
    <mergeCell ref="PHY3:PHZ3"/>
    <mergeCell ref="PIA3:PIB3"/>
    <mergeCell ref="PHE3:PHF3"/>
    <mergeCell ref="PHG3:PHH3"/>
    <mergeCell ref="PHI3:PHJ3"/>
    <mergeCell ref="PHK3:PHL3"/>
    <mergeCell ref="PHM3:PHN3"/>
    <mergeCell ref="PHO3:PHP3"/>
    <mergeCell ref="PJM3:PJN3"/>
    <mergeCell ref="PJO3:PJP3"/>
    <mergeCell ref="PJQ3:PJR3"/>
    <mergeCell ref="PJS3:PJT3"/>
    <mergeCell ref="PJU3:PJV3"/>
    <mergeCell ref="PJW3:PJX3"/>
    <mergeCell ref="PJA3:PJB3"/>
    <mergeCell ref="PJC3:PJD3"/>
    <mergeCell ref="PJE3:PJF3"/>
    <mergeCell ref="PJG3:PJH3"/>
    <mergeCell ref="PJI3:PJJ3"/>
    <mergeCell ref="PJK3:PJL3"/>
    <mergeCell ref="PIO3:PIP3"/>
    <mergeCell ref="PIQ3:PIR3"/>
    <mergeCell ref="PIS3:PIT3"/>
    <mergeCell ref="PIU3:PIV3"/>
    <mergeCell ref="PIW3:PIX3"/>
    <mergeCell ref="PIY3:PIZ3"/>
    <mergeCell ref="PKW3:PKX3"/>
    <mergeCell ref="PKY3:PKZ3"/>
    <mergeCell ref="PLA3:PLB3"/>
    <mergeCell ref="PLC3:PLD3"/>
    <mergeCell ref="PLE3:PLF3"/>
    <mergeCell ref="PLG3:PLH3"/>
    <mergeCell ref="PKK3:PKL3"/>
    <mergeCell ref="PKM3:PKN3"/>
    <mergeCell ref="PKO3:PKP3"/>
    <mergeCell ref="PKQ3:PKR3"/>
    <mergeCell ref="PKS3:PKT3"/>
    <mergeCell ref="PKU3:PKV3"/>
    <mergeCell ref="PJY3:PJZ3"/>
    <mergeCell ref="PKA3:PKB3"/>
    <mergeCell ref="PKC3:PKD3"/>
    <mergeCell ref="PKE3:PKF3"/>
    <mergeCell ref="PKG3:PKH3"/>
    <mergeCell ref="PKI3:PKJ3"/>
    <mergeCell ref="PMG3:PMH3"/>
    <mergeCell ref="PMI3:PMJ3"/>
    <mergeCell ref="PMK3:PML3"/>
    <mergeCell ref="PMM3:PMN3"/>
    <mergeCell ref="PMO3:PMP3"/>
    <mergeCell ref="PMQ3:PMR3"/>
    <mergeCell ref="PLU3:PLV3"/>
    <mergeCell ref="PLW3:PLX3"/>
    <mergeCell ref="PLY3:PLZ3"/>
    <mergeCell ref="PMA3:PMB3"/>
    <mergeCell ref="PMC3:PMD3"/>
    <mergeCell ref="PME3:PMF3"/>
    <mergeCell ref="PLI3:PLJ3"/>
    <mergeCell ref="PLK3:PLL3"/>
    <mergeCell ref="PLM3:PLN3"/>
    <mergeCell ref="PLO3:PLP3"/>
    <mergeCell ref="PLQ3:PLR3"/>
    <mergeCell ref="PLS3:PLT3"/>
    <mergeCell ref="PNQ3:PNR3"/>
    <mergeCell ref="PNS3:PNT3"/>
    <mergeCell ref="PNU3:PNV3"/>
    <mergeCell ref="PNW3:PNX3"/>
    <mergeCell ref="PNY3:PNZ3"/>
    <mergeCell ref="POA3:POB3"/>
    <mergeCell ref="PNE3:PNF3"/>
    <mergeCell ref="PNG3:PNH3"/>
    <mergeCell ref="PNI3:PNJ3"/>
    <mergeCell ref="PNK3:PNL3"/>
    <mergeCell ref="PNM3:PNN3"/>
    <mergeCell ref="PNO3:PNP3"/>
    <mergeCell ref="PMS3:PMT3"/>
    <mergeCell ref="PMU3:PMV3"/>
    <mergeCell ref="PMW3:PMX3"/>
    <mergeCell ref="PMY3:PMZ3"/>
    <mergeCell ref="PNA3:PNB3"/>
    <mergeCell ref="PNC3:PND3"/>
    <mergeCell ref="PPA3:PPB3"/>
    <mergeCell ref="PPC3:PPD3"/>
    <mergeCell ref="PPE3:PPF3"/>
    <mergeCell ref="PPG3:PPH3"/>
    <mergeCell ref="PPI3:PPJ3"/>
    <mergeCell ref="PPK3:PPL3"/>
    <mergeCell ref="POO3:POP3"/>
    <mergeCell ref="POQ3:POR3"/>
    <mergeCell ref="POS3:POT3"/>
    <mergeCell ref="POU3:POV3"/>
    <mergeCell ref="POW3:POX3"/>
    <mergeCell ref="POY3:POZ3"/>
    <mergeCell ref="POC3:POD3"/>
    <mergeCell ref="POE3:POF3"/>
    <mergeCell ref="POG3:POH3"/>
    <mergeCell ref="POI3:POJ3"/>
    <mergeCell ref="POK3:POL3"/>
    <mergeCell ref="POM3:PON3"/>
    <mergeCell ref="PQK3:PQL3"/>
    <mergeCell ref="PQM3:PQN3"/>
    <mergeCell ref="PQO3:PQP3"/>
    <mergeCell ref="PQQ3:PQR3"/>
    <mergeCell ref="PQS3:PQT3"/>
    <mergeCell ref="PQU3:PQV3"/>
    <mergeCell ref="PPY3:PPZ3"/>
    <mergeCell ref="PQA3:PQB3"/>
    <mergeCell ref="PQC3:PQD3"/>
    <mergeCell ref="PQE3:PQF3"/>
    <mergeCell ref="PQG3:PQH3"/>
    <mergeCell ref="PQI3:PQJ3"/>
    <mergeCell ref="PPM3:PPN3"/>
    <mergeCell ref="PPO3:PPP3"/>
    <mergeCell ref="PPQ3:PPR3"/>
    <mergeCell ref="PPS3:PPT3"/>
    <mergeCell ref="PPU3:PPV3"/>
    <mergeCell ref="PPW3:PPX3"/>
    <mergeCell ref="PRU3:PRV3"/>
    <mergeCell ref="PRW3:PRX3"/>
    <mergeCell ref="PRY3:PRZ3"/>
    <mergeCell ref="PSA3:PSB3"/>
    <mergeCell ref="PSC3:PSD3"/>
    <mergeCell ref="PSE3:PSF3"/>
    <mergeCell ref="PRI3:PRJ3"/>
    <mergeCell ref="PRK3:PRL3"/>
    <mergeCell ref="PRM3:PRN3"/>
    <mergeCell ref="PRO3:PRP3"/>
    <mergeCell ref="PRQ3:PRR3"/>
    <mergeCell ref="PRS3:PRT3"/>
    <mergeCell ref="PQW3:PQX3"/>
    <mergeCell ref="PQY3:PQZ3"/>
    <mergeCell ref="PRA3:PRB3"/>
    <mergeCell ref="PRC3:PRD3"/>
    <mergeCell ref="PRE3:PRF3"/>
    <mergeCell ref="PRG3:PRH3"/>
    <mergeCell ref="PTE3:PTF3"/>
    <mergeCell ref="PTG3:PTH3"/>
    <mergeCell ref="PTI3:PTJ3"/>
    <mergeCell ref="PTK3:PTL3"/>
    <mergeCell ref="PTM3:PTN3"/>
    <mergeCell ref="PTO3:PTP3"/>
    <mergeCell ref="PSS3:PST3"/>
    <mergeCell ref="PSU3:PSV3"/>
    <mergeCell ref="PSW3:PSX3"/>
    <mergeCell ref="PSY3:PSZ3"/>
    <mergeCell ref="PTA3:PTB3"/>
    <mergeCell ref="PTC3:PTD3"/>
    <mergeCell ref="PSG3:PSH3"/>
    <mergeCell ref="PSI3:PSJ3"/>
    <mergeCell ref="PSK3:PSL3"/>
    <mergeCell ref="PSM3:PSN3"/>
    <mergeCell ref="PSO3:PSP3"/>
    <mergeCell ref="PSQ3:PSR3"/>
    <mergeCell ref="PUO3:PUP3"/>
    <mergeCell ref="PUQ3:PUR3"/>
    <mergeCell ref="PUS3:PUT3"/>
    <mergeCell ref="PUU3:PUV3"/>
    <mergeCell ref="PUW3:PUX3"/>
    <mergeCell ref="PUY3:PUZ3"/>
    <mergeCell ref="PUC3:PUD3"/>
    <mergeCell ref="PUE3:PUF3"/>
    <mergeCell ref="PUG3:PUH3"/>
    <mergeCell ref="PUI3:PUJ3"/>
    <mergeCell ref="PUK3:PUL3"/>
    <mergeCell ref="PUM3:PUN3"/>
    <mergeCell ref="PTQ3:PTR3"/>
    <mergeCell ref="PTS3:PTT3"/>
    <mergeCell ref="PTU3:PTV3"/>
    <mergeCell ref="PTW3:PTX3"/>
    <mergeCell ref="PTY3:PTZ3"/>
    <mergeCell ref="PUA3:PUB3"/>
    <mergeCell ref="PVY3:PVZ3"/>
    <mergeCell ref="PWA3:PWB3"/>
    <mergeCell ref="PWC3:PWD3"/>
    <mergeCell ref="PWE3:PWF3"/>
    <mergeCell ref="PWG3:PWH3"/>
    <mergeCell ref="PWI3:PWJ3"/>
    <mergeCell ref="PVM3:PVN3"/>
    <mergeCell ref="PVO3:PVP3"/>
    <mergeCell ref="PVQ3:PVR3"/>
    <mergeCell ref="PVS3:PVT3"/>
    <mergeCell ref="PVU3:PVV3"/>
    <mergeCell ref="PVW3:PVX3"/>
    <mergeCell ref="PVA3:PVB3"/>
    <mergeCell ref="PVC3:PVD3"/>
    <mergeCell ref="PVE3:PVF3"/>
    <mergeCell ref="PVG3:PVH3"/>
    <mergeCell ref="PVI3:PVJ3"/>
    <mergeCell ref="PVK3:PVL3"/>
    <mergeCell ref="PXI3:PXJ3"/>
    <mergeCell ref="PXK3:PXL3"/>
    <mergeCell ref="PXM3:PXN3"/>
    <mergeCell ref="PXO3:PXP3"/>
    <mergeCell ref="PXQ3:PXR3"/>
    <mergeCell ref="PXS3:PXT3"/>
    <mergeCell ref="PWW3:PWX3"/>
    <mergeCell ref="PWY3:PWZ3"/>
    <mergeCell ref="PXA3:PXB3"/>
    <mergeCell ref="PXC3:PXD3"/>
    <mergeCell ref="PXE3:PXF3"/>
    <mergeCell ref="PXG3:PXH3"/>
    <mergeCell ref="PWK3:PWL3"/>
    <mergeCell ref="PWM3:PWN3"/>
    <mergeCell ref="PWO3:PWP3"/>
    <mergeCell ref="PWQ3:PWR3"/>
    <mergeCell ref="PWS3:PWT3"/>
    <mergeCell ref="PWU3:PWV3"/>
    <mergeCell ref="PYS3:PYT3"/>
    <mergeCell ref="PYU3:PYV3"/>
    <mergeCell ref="PYW3:PYX3"/>
    <mergeCell ref="PYY3:PYZ3"/>
    <mergeCell ref="PZA3:PZB3"/>
    <mergeCell ref="PZC3:PZD3"/>
    <mergeCell ref="PYG3:PYH3"/>
    <mergeCell ref="PYI3:PYJ3"/>
    <mergeCell ref="PYK3:PYL3"/>
    <mergeCell ref="PYM3:PYN3"/>
    <mergeCell ref="PYO3:PYP3"/>
    <mergeCell ref="PYQ3:PYR3"/>
    <mergeCell ref="PXU3:PXV3"/>
    <mergeCell ref="PXW3:PXX3"/>
    <mergeCell ref="PXY3:PXZ3"/>
    <mergeCell ref="PYA3:PYB3"/>
    <mergeCell ref="PYC3:PYD3"/>
    <mergeCell ref="PYE3:PYF3"/>
    <mergeCell ref="QAC3:QAD3"/>
    <mergeCell ref="QAE3:QAF3"/>
    <mergeCell ref="QAG3:QAH3"/>
    <mergeCell ref="QAI3:QAJ3"/>
    <mergeCell ref="QAK3:QAL3"/>
    <mergeCell ref="QAM3:QAN3"/>
    <mergeCell ref="PZQ3:PZR3"/>
    <mergeCell ref="PZS3:PZT3"/>
    <mergeCell ref="PZU3:PZV3"/>
    <mergeCell ref="PZW3:PZX3"/>
    <mergeCell ref="PZY3:PZZ3"/>
    <mergeCell ref="QAA3:QAB3"/>
    <mergeCell ref="PZE3:PZF3"/>
    <mergeCell ref="PZG3:PZH3"/>
    <mergeCell ref="PZI3:PZJ3"/>
    <mergeCell ref="PZK3:PZL3"/>
    <mergeCell ref="PZM3:PZN3"/>
    <mergeCell ref="PZO3:PZP3"/>
    <mergeCell ref="QBM3:QBN3"/>
    <mergeCell ref="QBO3:QBP3"/>
    <mergeCell ref="QBQ3:QBR3"/>
    <mergeCell ref="QBS3:QBT3"/>
    <mergeCell ref="QBU3:QBV3"/>
    <mergeCell ref="QBW3:QBX3"/>
    <mergeCell ref="QBA3:QBB3"/>
    <mergeCell ref="QBC3:QBD3"/>
    <mergeCell ref="QBE3:QBF3"/>
    <mergeCell ref="QBG3:QBH3"/>
    <mergeCell ref="QBI3:QBJ3"/>
    <mergeCell ref="QBK3:QBL3"/>
    <mergeCell ref="QAO3:QAP3"/>
    <mergeCell ref="QAQ3:QAR3"/>
    <mergeCell ref="QAS3:QAT3"/>
    <mergeCell ref="QAU3:QAV3"/>
    <mergeCell ref="QAW3:QAX3"/>
    <mergeCell ref="QAY3:QAZ3"/>
    <mergeCell ref="QCW3:QCX3"/>
    <mergeCell ref="QCY3:QCZ3"/>
    <mergeCell ref="QDA3:QDB3"/>
    <mergeCell ref="QDC3:QDD3"/>
    <mergeCell ref="QDE3:QDF3"/>
    <mergeCell ref="QDG3:QDH3"/>
    <mergeCell ref="QCK3:QCL3"/>
    <mergeCell ref="QCM3:QCN3"/>
    <mergeCell ref="QCO3:QCP3"/>
    <mergeCell ref="QCQ3:QCR3"/>
    <mergeCell ref="QCS3:QCT3"/>
    <mergeCell ref="QCU3:QCV3"/>
    <mergeCell ref="QBY3:QBZ3"/>
    <mergeCell ref="QCA3:QCB3"/>
    <mergeCell ref="QCC3:QCD3"/>
    <mergeCell ref="QCE3:QCF3"/>
    <mergeCell ref="QCG3:QCH3"/>
    <mergeCell ref="QCI3:QCJ3"/>
    <mergeCell ref="QEG3:QEH3"/>
    <mergeCell ref="QEI3:QEJ3"/>
    <mergeCell ref="QEK3:QEL3"/>
    <mergeCell ref="QEM3:QEN3"/>
    <mergeCell ref="QEO3:QEP3"/>
    <mergeCell ref="QEQ3:QER3"/>
    <mergeCell ref="QDU3:QDV3"/>
    <mergeCell ref="QDW3:QDX3"/>
    <mergeCell ref="QDY3:QDZ3"/>
    <mergeCell ref="QEA3:QEB3"/>
    <mergeCell ref="QEC3:QED3"/>
    <mergeCell ref="QEE3:QEF3"/>
    <mergeCell ref="QDI3:QDJ3"/>
    <mergeCell ref="QDK3:QDL3"/>
    <mergeCell ref="QDM3:QDN3"/>
    <mergeCell ref="QDO3:QDP3"/>
    <mergeCell ref="QDQ3:QDR3"/>
    <mergeCell ref="QDS3:QDT3"/>
    <mergeCell ref="QFQ3:QFR3"/>
    <mergeCell ref="QFS3:QFT3"/>
    <mergeCell ref="QFU3:QFV3"/>
    <mergeCell ref="QFW3:QFX3"/>
    <mergeCell ref="QFY3:QFZ3"/>
    <mergeCell ref="QGA3:QGB3"/>
    <mergeCell ref="QFE3:QFF3"/>
    <mergeCell ref="QFG3:QFH3"/>
    <mergeCell ref="QFI3:QFJ3"/>
    <mergeCell ref="QFK3:QFL3"/>
    <mergeCell ref="QFM3:QFN3"/>
    <mergeCell ref="QFO3:QFP3"/>
    <mergeCell ref="QES3:QET3"/>
    <mergeCell ref="QEU3:QEV3"/>
    <mergeCell ref="QEW3:QEX3"/>
    <mergeCell ref="QEY3:QEZ3"/>
    <mergeCell ref="QFA3:QFB3"/>
    <mergeCell ref="QFC3:QFD3"/>
    <mergeCell ref="QHA3:QHB3"/>
    <mergeCell ref="QHC3:QHD3"/>
    <mergeCell ref="QHE3:QHF3"/>
    <mergeCell ref="QHG3:QHH3"/>
    <mergeCell ref="QHI3:QHJ3"/>
    <mergeCell ref="QHK3:QHL3"/>
    <mergeCell ref="QGO3:QGP3"/>
    <mergeCell ref="QGQ3:QGR3"/>
    <mergeCell ref="QGS3:QGT3"/>
    <mergeCell ref="QGU3:QGV3"/>
    <mergeCell ref="QGW3:QGX3"/>
    <mergeCell ref="QGY3:QGZ3"/>
    <mergeCell ref="QGC3:QGD3"/>
    <mergeCell ref="QGE3:QGF3"/>
    <mergeCell ref="QGG3:QGH3"/>
    <mergeCell ref="QGI3:QGJ3"/>
    <mergeCell ref="QGK3:QGL3"/>
    <mergeCell ref="QGM3:QGN3"/>
    <mergeCell ref="QIK3:QIL3"/>
    <mergeCell ref="QIM3:QIN3"/>
    <mergeCell ref="QIO3:QIP3"/>
    <mergeCell ref="QIQ3:QIR3"/>
    <mergeCell ref="QIS3:QIT3"/>
    <mergeCell ref="QIU3:QIV3"/>
    <mergeCell ref="QHY3:QHZ3"/>
    <mergeCell ref="QIA3:QIB3"/>
    <mergeCell ref="QIC3:QID3"/>
    <mergeCell ref="QIE3:QIF3"/>
    <mergeCell ref="QIG3:QIH3"/>
    <mergeCell ref="QII3:QIJ3"/>
    <mergeCell ref="QHM3:QHN3"/>
    <mergeCell ref="QHO3:QHP3"/>
    <mergeCell ref="QHQ3:QHR3"/>
    <mergeCell ref="QHS3:QHT3"/>
    <mergeCell ref="QHU3:QHV3"/>
    <mergeCell ref="QHW3:QHX3"/>
    <mergeCell ref="QJU3:QJV3"/>
    <mergeCell ref="QJW3:QJX3"/>
    <mergeCell ref="QJY3:QJZ3"/>
    <mergeCell ref="QKA3:QKB3"/>
    <mergeCell ref="QKC3:QKD3"/>
    <mergeCell ref="QKE3:QKF3"/>
    <mergeCell ref="QJI3:QJJ3"/>
    <mergeCell ref="QJK3:QJL3"/>
    <mergeCell ref="QJM3:QJN3"/>
    <mergeCell ref="QJO3:QJP3"/>
    <mergeCell ref="QJQ3:QJR3"/>
    <mergeCell ref="QJS3:QJT3"/>
    <mergeCell ref="QIW3:QIX3"/>
    <mergeCell ref="QIY3:QIZ3"/>
    <mergeCell ref="QJA3:QJB3"/>
    <mergeCell ref="QJC3:QJD3"/>
    <mergeCell ref="QJE3:QJF3"/>
    <mergeCell ref="QJG3:QJH3"/>
    <mergeCell ref="QLE3:QLF3"/>
    <mergeCell ref="QLG3:QLH3"/>
    <mergeCell ref="QLI3:QLJ3"/>
    <mergeCell ref="QLK3:QLL3"/>
    <mergeCell ref="QLM3:QLN3"/>
    <mergeCell ref="QLO3:QLP3"/>
    <mergeCell ref="QKS3:QKT3"/>
    <mergeCell ref="QKU3:QKV3"/>
    <mergeCell ref="QKW3:QKX3"/>
    <mergeCell ref="QKY3:QKZ3"/>
    <mergeCell ref="QLA3:QLB3"/>
    <mergeCell ref="QLC3:QLD3"/>
    <mergeCell ref="QKG3:QKH3"/>
    <mergeCell ref="QKI3:QKJ3"/>
    <mergeCell ref="QKK3:QKL3"/>
    <mergeCell ref="QKM3:QKN3"/>
    <mergeCell ref="QKO3:QKP3"/>
    <mergeCell ref="QKQ3:QKR3"/>
    <mergeCell ref="QMO3:QMP3"/>
    <mergeCell ref="QMQ3:QMR3"/>
    <mergeCell ref="QMS3:QMT3"/>
    <mergeCell ref="QMU3:QMV3"/>
    <mergeCell ref="QMW3:QMX3"/>
    <mergeCell ref="QMY3:QMZ3"/>
    <mergeCell ref="QMC3:QMD3"/>
    <mergeCell ref="QME3:QMF3"/>
    <mergeCell ref="QMG3:QMH3"/>
    <mergeCell ref="QMI3:QMJ3"/>
    <mergeCell ref="QMK3:QML3"/>
    <mergeCell ref="QMM3:QMN3"/>
    <mergeCell ref="QLQ3:QLR3"/>
    <mergeCell ref="QLS3:QLT3"/>
    <mergeCell ref="QLU3:QLV3"/>
    <mergeCell ref="QLW3:QLX3"/>
    <mergeCell ref="QLY3:QLZ3"/>
    <mergeCell ref="QMA3:QMB3"/>
    <mergeCell ref="QNY3:QNZ3"/>
    <mergeCell ref="QOA3:QOB3"/>
    <mergeCell ref="QOC3:QOD3"/>
    <mergeCell ref="QOE3:QOF3"/>
    <mergeCell ref="QOG3:QOH3"/>
    <mergeCell ref="QOI3:QOJ3"/>
    <mergeCell ref="QNM3:QNN3"/>
    <mergeCell ref="QNO3:QNP3"/>
    <mergeCell ref="QNQ3:QNR3"/>
    <mergeCell ref="QNS3:QNT3"/>
    <mergeCell ref="QNU3:QNV3"/>
    <mergeCell ref="QNW3:QNX3"/>
    <mergeCell ref="QNA3:QNB3"/>
    <mergeCell ref="QNC3:QND3"/>
    <mergeCell ref="QNE3:QNF3"/>
    <mergeCell ref="QNG3:QNH3"/>
    <mergeCell ref="QNI3:QNJ3"/>
    <mergeCell ref="QNK3:QNL3"/>
    <mergeCell ref="QPI3:QPJ3"/>
    <mergeCell ref="QPK3:QPL3"/>
    <mergeCell ref="QPM3:QPN3"/>
    <mergeCell ref="QPO3:QPP3"/>
    <mergeCell ref="QPQ3:QPR3"/>
    <mergeCell ref="QPS3:QPT3"/>
    <mergeCell ref="QOW3:QOX3"/>
    <mergeCell ref="QOY3:QOZ3"/>
    <mergeCell ref="QPA3:QPB3"/>
    <mergeCell ref="QPC3:QPD3"/>
    <mergeCell ref="QPE3:QPF3"/>
    <mergeCell ref="QPG3:QPH3"/>
    <mergeCell ref="QOK3:QOL3"/>
    <mergeCell ref="QOM3:QON3"/>
    <mergeCell ref="QOO3:QOP3"/>
    <mergeCell ref="QOQ3:QOR3"/>
    <mergeCell ref="QOS3:QOT3"/>
    <mergeCell ref="QOU3:QOV3"/>
    <mergeCell ref="QQS3:QQT3"/>
    <mergeCell ref="QQU3:QQV3"/>
    <mergeCell ref="QQW3:QQX3"/>
    <mergeCell ref="QQY3:QQZ3"/>
    <mergeCell ref="QRA3:QRB3"/>
    <mergeCell ref="QRC3:QRD3"/>
    <mergeCell ref="QQG3:QQH3"/>
    <mergeCell ref="QQI3:QQJ3"/>
    <mergeCell ref="QQK3:QQL3"/>
    <mergeCell ref="QQM3:QQN3"/>
    <mergeCell ref="QQO3:QQP3"/>
    <mergeCell ref="QQQ3:QQR3"/>
    <mergeCell ref="QPU3:QPV3"/>
    <mergeCell ref="QPW3:QPX3"/>
    <mergeCell ref="QPY3:QPZ3"/>
    <mergeCell ref="QQA3:QQB3"/>
    <mergeCell ref="QQC3:QQD3"/>
    <mergeCell ref="QQE3:QQF3"/>
    <mergeCell ref="QSC3:QSD3"/>
    <mergeCell ref="QSE3:QSF3"/>
    <mergeCell ref="QSG3:QSH3"/>
    <mergeCell ref="QSI3:QSJ3"/>
    <mergeCell ref="QSK3:QSL3"/>
    <mergeCell ref="QSM3:QSN3"/>
    <mergeCell ref="QRQ3:QRR3"/>
    <mergeCell ref="QRS3:QRT3"/>
    <mergeCell ref="QRU3:QRV3"/>
    <mergeCell ref="QRW3:QRX3"/>
    <mergeCell ref="QRY3:QRZ3"/>
    <mergeCell ref="QSA3:QSB3"/>
    <mergeCell ref="QRE3:QRF3"/>
    <mergeCell ref="QRG3:QRH3"/>
    <mergeCell ref="QRI3:QRJ3"/>
    <mergeCell ref="QRK3:QRL3"/>
    <mergeCell ref="QRM3:QRN3"/>
    <mergeCell ref="QRO3:QRP3"/>
    <mergeCell ref="QTM3:QTN3"/>
    <mergeCell ref="QTO3:QTP3"/>
    <mergeCell ref="QTQ3:QTR3"/>
    <mergeCell ref="QTS3:QTT3"/>
    <mergeCell ref="QTU3:QTV3"/>
    <mergeCell ref="QTW3:QTX3"/>
    <mergeCell ref="QTA3:QTB3"/>
    <mergeCell ref="QTC3:QTD3"/>
    <mergeCell ref="QTE3:QTF3"/>
    <mergeCell ref="QTG3:QTH3"/>
    <mergeCell ref="QTI3:QTJ3"/>
    <mergeCell ref="QTK3:QTL3"/>
    <mergeCell ref="QSO3:QSP3"/>
    <mergeCell ref="QSQ3:QSR3"/>
    <mergeCell ref="QSS3:QST3"/>
    <mergeCell ref="QSU3:QSV3"/>
    <mergeCell ref="QSW3:QSX3"/>
    <mergeCell ref="QSY3:QSZ3"/>
    <mergeCell ref="QUW3:QUX3"/>
    <mergeCell ref="QUY3:QUZ3"/>
    <mergeCell ref="QVA3:QVB3"/>
    <mergeCell ref="QVC3:QVD3"/>
    <mergeCell ref="QVE3:QVF3"/>
    <mergeCell ref="QVG3:QVH3"/>
    <mergeCell ref="QUK3:QUL3"/>
    <mergeCell ref="QUM3:QUN3"/>
    <mergeCell ref="QUO3:QUP3"/>
    <mergeCell ref="QUQ3:QUR3"/>
    <mergeCell ref="QUS3:QUT3"/>
    <mergeCell ref="QUU3:QUV3"/>
    <mergeCell ref="QTY3:QTZ3"/>
    <mergeCell ref="QUA3:QUB3"/>
    <mergeCell ref="QUC3:QUD3"/>
    <mergeCell ref="QUE3:QUF3"/>
    <mergeCell ref="QUG3:QUH3"/>
    <mergeCell ref="QUI3:QUJ3"/>
    <mergeCell ref="QWG3:QWH3"/>
    <mergeCell ref="QWI3:QWJ3"/>
    <mergeCell ref="QWK3:QWL3"/>
    <mergeCell ref="QWM3:QWN3"/>
    <mergeCell ref="QWO3:QWP3"/>
    <mergeCell ref="QWQ3:QWR3"/>
    <mergeCell ref="QVU3:QVV3"/>
    <mergeCell ref="QVW3:QVX3"/>
    <mergeCell ref="QVY3:QVZ3"/>
    <mergeCell ref="QWA3:QWB3"/>
    <mergeCell ref="QWC3:QWD3"/>
    <mergeCell ref="QWE3:QWF3"/>
    <mergeCell ref="QVI3:QVJ3"/>
    <mergeCell ref="QVK3:QVL3"/>
    <mergeCell ref="QVM3:QVN3"/>
    <mergeCell ref="QVO3:QVP3"/>
    <mergeCell ref="QVQ3:QVR3"/>
    <mergeCell ref="QVS3:QVT3"/>
    <mergeCell ref="QXQ3:QXR3"/>
    <mergeCell ref="QXS3:QXT3"/>
    <mergeCell ref="QXU3:QXV3"/>
    <mergeCell ref="QXW3:QXX3"/>
    <mergeCell ref="QXY3:QXZ3"/>
    <mergeCell ref="QYA3:QYB3"/>
    <mergeCell ref="QXE3:QXF3"/>
    <mergeCell ref="QXG3:QXH3"/>
    <mergeCell ref="QXI3:QXJ3"/>
    <mergeCell ref="QXK3:QXL3"/>
    <mergeCell ref="QXM3:QXN3"/>
    <mergeCell ref="QXO3:QXP3"/>
    <mergeCell ref="QWS3:QWT3"/>
    <mergeCell ref="QWU3:QWV3"/>
    <mergeCell ref="QWW3:QWX3"/>
    <mergeCell ref="QWY3:QWZ3"/>
    <mergeCell ref="QXA3:QXB3"/>
    <mergeCell ref="QXC3:QXD3"/>
    <mergeCell ref="QZA3:QZB3"/>
    <mergeCell ref="QZC3:QZD3"/>
    <mergeCell ref="QZE3:QZF3"/>
    <mergeCell ref="QZG3:QZH3"/>
    <mergeCell ref="QZI3:QZJ3"/>
    <mergeCell ref="QZK3:QZL3"/>
    <mergeCell ref="QYO3:QYP3"/>
    <mergeCell ref="QYQ3:QYR3"/>
    <mergeCell ref="QYS3:QYT3"/>
    <mergeCell ref="QYU3:QYV3"/>
    <mergeCell ref="QYW3:QYX3"/>
    <mergeCell ref="QYY3:QYZ3"/>
    <mergeCell ref="QYC3:QYD3"/>
    <mergeCell ref="QYE3:QYF3"/>
    <mergeCell ref="QYG3:QYH3"/>
    <mergeCell ref="QYI3:QYJ3"/>
    <mergeCell ref="QYK3:QYL3"/>
    <mergeCell ref="QYM3:QYN3"/>
    <mergeCell ref="RAK3:RAL3"/>
    <mergeCell ref="RAM3:RAN3"/>
    <mergeCell ref="RAO3:RAP3"/>
    <mergeCell ref="RAQ3:RAR3"/>
    <mergeCell ref="RAS3:RAT3"/>
    <mergeCell ref="RAU3:RAV3"/>
    <mergeCell ref="QZY3:QZZ3"/>
    <mergeCell ref="RAA3:RAB3"/>
    <mergeCell ref="RAC3:RAD3"/>
    <mergeCell ref="RAE3:RAF3"/>
    <mergeCell ref="RAG3:RAH3"/>
    <mergeCell ref="RAI3:RAJ3"/>
    <mergeCell ref="QZM3:QZN3"/>
    <mergeCell ref="QZO3:QZP3"/>
    <mergeCell ref="QZQ3:QZR3"/>
    <mergeCell ref="QZS3:QZT3"/>
    <mergeCell ref="QZU3:QZV3"/>
    <mergeCell ref="QZW3:QZX3"/>
    <mergeCell ref="RBU3:RBV3"/>
    <mergeCell ref="RBW3:RBX3"/>
    <mergeCell ref="RBY3:RBZ3"/>
    <mergeCell ref="RCA3:RCB3"/>
    <mergeCell ref="RCC3:RCD3"/>
    <mergeCell ref="RCE3:RCF3"/>
    <mergeCell ref="RBI3:RBJ3"/>
    <mergeCell ref="RBK3:RBL3"/>
    <mergeCell ref="RBM3:RBN3"/>
    <mergeCell ref="RBO3:RBP3"/>
    <mergeCell ref="RBQ3:RBR3"/>
    <mergeCell ref="RBS3:RBT3"/>
    <mergeCell ref="RAW3:RAX3"/>
    <mergeCell ref="RAY3:RAZ3"/>
    <mergeCell ref="RBA3:RBB3"/>
    <mergeCell ref="RBC3:RBD3"/>
    <mergeCell ref="RBE3:RBF3"/>
    <mergeCell ref="RBG3:RBH3"/>
    <mergeCell ref="RDE3:RDF3"/>
    <mergeCell ref="RDG3:RDH3"/>
    <mergeCell ref="RDI3:RDJ3"/>
    <mergeCell ref="RDK3:RDL3"/>
    <mergeCell ref="RDM3:RDN3"/>
    <mergeCell ref="RDO3:RDP3"/>
    <mergeCell ref="RCS3:RCT3"/>
    <mergeCell ref="RCU3:RCV3"/>
    <mergeCell ref="RCW3:RCX3"/>
    <mergeCell ref="RCY3:RCZ3"/>
    <mergeCell ref="RDA3:RDB3"/>
    <mergeCell ref="RDC3:RDD3"/>
    <mergeCell ref="RCG3:RCH3"/>
    <mergeCell ref="RCI3:RCJ3"/>
    <mergeCell ref="RCK3:RCL3"/>
    <mergeCell ref="RCM3:RCN3"/>
    <mergeCell ref="RCO3:RCP3"/>
    <mergeCell ref="RCQ3:RCR3"/>
    <mergeCell ref="REO3:REP3"/>
    <mergeCell ref="REQ3:RER3"/>
    <mergeCell ref="RES3:RET3"/>
    <mergeCell ref="REU3:REV3"/>
    <mergeCell ref="REW3:REX3"/>
    <mergeCell ref="REY3:REZ3"/>
    <mergeCell ref="REC3:RED3"/>
    <mergeCell ref="REE3:REF3"/>
    <mergeCell ref="REG3:REH3"/>
    <mergeCell ref="REI3:REJ3"/>
    <mergeCell ref="REK3:REL3"/>
    <mergeCell ref="REM3:REN3"/>
    <mergeCell ref="RDQ3:RDR3"/>
    <mergeCell ref="RDS3:RDT3"/>
    <mergeCell ref="RDU3:RDV3"/>
    <mergeCell ref="RDW3:RDX3"/>
    <mergeCell ref="RDY3:RDZ3"/>
    <mergeCell ref="REA3:REB3"/>
    <mergeCell ref="RFY3:RFZ3"/>
    <mergeCell ref="RGA3:RGB3"/>
    <mergeCell ref="RGC3:RGD3"/>
    <mergeCell ref="RGE3:RGF3"/>
    <mergeCell ref="RGG3:RGH3"/>
    <mergeCell ref="RGI3:RGJ3"/>
    <mergeCell ref="RFM3:RFN3"/>
    <mergeCell ref="RFO3:RFP3"/>
    <mergeCell ref="RFQ3:RFR3"/>
    <mergeCell ref="RFS3:RFT3"/>
    <mergeCell ref="RFU3:RFV3"/>
    <mergeCell ref="RFW3:RFX3"/>
    <mergeCell ref="RFA3:RFB3"/>
    <mergeCell ref="RFC3:RFD3"/>
    <mergeCell ref="RFE3:RFF3"/>
    <mergeCell ref="RFG3:RFH3"/>
    <mergeCell ref="RFI3:RFJ3"/>
    <mergeCell ref="RFK3:RFL3"/>
    <mergeCell ref="RHI3:RHJ3"/>
    <mergeCell ref="RHK3:RHL3"/>
    <mergeCell ref="RHM3:RHN3"/>
    <mergeCell ref="RHO3:RHP3"/>
    <mergeCell ref="RHQ3:RHR3"/>
    <mergeCell ref="RHS3:RHT3"/>
    <mergeCell ref="RGW3:RGX3"/>
    <mergeCell ref="RGY3:RGZ3"/>
    <mergeCell ref="RHA3:RHB3"/>
    <mergeCell ref="RHC3:RHD3"/>
    <mergeCell ref="RHE3:RHF3"/>
    <mergeCell ref="RHG3:RHH3"/>
    <mergeCell ref="RGK3:RGL3"/>
    <mergeCell ref="RGM3:RGN3"/>
    <mergeCell ref="RGO3:RGP3"/>
    <mergeCell ref="RGQ3:RGR3"/>
    <mergeCell ref="RGS3:RGT3"/>
    <mergeCell ref="RGU3:RGV3"/>
    <mergeCell ref="RIS3:RIT3"/>
    <mergeCell ref="RIU3:RIV3"/>
    <mergeCell ref="RIW3:RIX3"/>
    <mergeCell ref="RIY3:RIZ3"/>
    <mergeCell ref="RJA3:RJB3"/>
    <mergeCell ref="RJC3:RJD3"/>
    <mergeCell ref="RIG3:RIH3"/>
    <mergeCell ref="RII3:RIJ3"/>
    <mergeCell ref="RIK3:RIL3"/>
    <mergeCell ref="RIM3:RIN3"/>
    <mergeCell ref="RIO3:RIP3"/>
    <mergeCell ref="RIQ3:RIR3"/>
    <mergeCell ref="RHU3:RHV3"/>
    <mergeCell ref="RHW3:RHX3"/>
    <mergeCell ref="RHY3:RHZ3"/>
    <mergeCell ref="RIA3:RIB3"/>
    <mergeCell ref="RIC3:RID3"/>
    <mergeCell ref="RIE3:RIF3"/>
    <mergeCell ref="RKC3:RKD3"/>
    <mergeCell ref="RKE3:RKF3"/>
    <mergeCell ref="RKG3:RKH3"/>
    <mergeCell ref="RKI3:RKJ3"/>
    <mergeCell ref="RKK3:RKL3"/>
    <mergeCell ref="RKM3:RKN3"/>
    <mergeCell ref="RJQ3:RJR3"/>
    <mergeCell ref="RJS3:RJT3"/>
    <mergeCell ref="RJU3:RJV3"/>
    <mergeCell ref="RJW3:RJX3"/>
    <mergeCell ref="RJY3:RJZ3"/>
    <mergeCell ref="RKA3:RKB3"/>
    <mergeCell ref="RJE3:RJF3"/>
    <mergeCell ref="RJG3:RJH3"/>
    <mergeCell ref="RJI3:RJJ3"/>
    <mergeCell ref="RJK3:RJL3"/>
    <mergeCell ref="RJM3:RJN3"/>
    <mergeCell ref="RJO3:RJP3"/>
    <mergeCell ref="RLM3:RLN3"/>
    <mergeCell ref="RLO3:RLP3"/>
    <mergeCell ref="RLQ3:RLR3"/>
    <mergeCell ref="RLS3:RLT3"/>
    <mergeCell ref="RLU3:RLV3"/>
    <mergeCell ref="RLW3:RLX3"/>
    <mergeCell ref="RLA3:RLB3"/>
    <mergeCell ref="RLC3:RLD3"/>
    <mergeCell ref="RLE3:RLF3"/>
    <mergeCell ref="RLG3:RLH3"/>
    <mergeCell ref="RLI3:RLJ3"/>
    <mergeCell ref="RLK3:RLL3"/>
    <mergeCell ref="RKO3:RKP3"/>
    <mergeCell ref="RKQ3:RKR3"/>
    <mergeCell ref="RKS3:RKT3"/>
    <mergeCell ref="RKU3:RKV3"/>
    <mergeCell ref="RKW3:RKX3"/>
    <mergeCell ref="RKY3:RKZ3"/>
    <mergeCell ref="RMW3:RMX3"/>
    <mergeCell ref="RMY3:RMZ3"/>
    <mergeCell ref="RNA3:RNB3"/>
    <mergeCell ref="RNC3:RND3"/>
    <mergeCell ref="RNE3:RNF3"/>
    <mergeCell ref="RNG3:RNH3"/>
    <mergeCell ref="RMK3:RML3"/>
    <mergeCell ref="RMM3:RMN3"/>
    <mergeCell ref="RMO3:RMP3"/>
    <mergeCell ref="RMQ3:RMR3"/>
    <mergeCell ref="RMS3:RMT3"/>
    <mergeCell ref="RMU3:RMV3"/>
    <mergeCell ref="RLY3:RLZ3"/>
    <mergeCell ref="RMA3:RMB3"/>
    <mergeCell ref="RMC3:RMD3"/>
    <mergeCell ref="RME3:RMF3"/>
    <mergeCell ref="RMG3:RMH3"/>
    <mergeCell ref="RMI3:RMJ3"/>
    <mergeCell ref="ROG3:ROH3"/>
    <mergeCell ref="ROI3:ROJ3"/>
    <mergeCell ref="ROK3:ROL3"/>
    <mergeCell ref="ROM3:RON3"/>
    <mergeCell ref="ROO3:ROP3"/>
    <mergeCell ref="ROQ3:ROR3"/>
    <mergeCell ref="RNU3:RNV3"/>
    <mergeCell ref="RNW3:RNX3"/>
    <mergeCell ref="RNY3:RNZ3"/>
    <mergeCell ref="ROA3:ROB3"/>
    <mergeCell ref="ROC3:ROD3"/>
    <mergeCell ref="ROE3:ROF3"/>
    <mergeCell ref="RNI3:RNJ3"/>
    <mergeCell ref="RNK3:RNL3"/>
    <mergeCell ref="RNM3:RNN3"/>
    <mergeCell ref="RNO3:RNP3"/>
    <mergeCell ref="RNQ3:RNR3"/>
    <mergeCell ref="RNS3:RNT3"/>
    <mergeCell ref="RPQ3:RPR3"/>
    <mergeCell ref="RPS3:RPT3"/>
    <mergeCell ref="RPU3:RPV3"/>
    <mergeCell ref="RPW3:RPX3"/>
    <mergeCell ref="RPY3:RPZ3"/>
    <mergeCell ref="RQA3:RQB3"/>
    <mergeCell ref="RPE3:RPF3"/>
    <mergeCell ref="RPG3:RPH3"/>
    <mergeCell ref="RPI3:RPJ3"/>
    <mergeCell ref="RPK3:RPL3"/>
    <mergeCell ref="RPM3:RPN3"/>
    <mergeCell ref="RPO3:RPP3"/>
    <mergeCell ref="ROS3:ROT3"/>
    <mergeCell ref="ROU3:ROV3"/>
    <mergeCell ref="ROW3:ROX3"/>
    <mergeCell ref="ROY3:ROZ3"/>
    <mergeCell ref="RPA3:RPB3"/>
    <mergeCell ref="RPC3:RPD3"/>
    <mergeCell ref="RRA3:RRB3"/>
    <mergeCell ref="RRC3:RRD3"/>
    <mergeCell ref="RRE3:RRF3"/>
    <mergeCell ref="RRG3:RRH3"/>
    <mergeCell ref="RRI3:RRJ3"/>
    <mergeCell ref="RRK3:RRL3"/>
    <mergeCell ref="RQO3:RQP3"/>
    <mergeCell ref="RQQ3:RQR3"/>
    <mergeCell ref="RQS3:RQT3"/>
    <mergeCell ref="RQU3:RQV3"/>
    <mergeCell ref="RQW3:RQX3"/>
    <mergeCell ref="RQY3:RQZ3"/>
    <mergeCell ref="RQC3:RQD3"/>
    <mergeCell ref="RQE3:RQF3"/>
    <mergeCell ref="RQG3:RQH3"/>
    <mergeCell ref="RQI3:RQJ3"/>
    <mergeCell ref="RQK3:RQL3"/>
    <mergeCell ref="RQM3:RQN3"/>
    <mergeCell ref="RSK3:RSL3"/>
    <mergeCell ref="RSM3:RSN3"/>
    <mergeCell ref="RSO3:RSP3"/>
    <mergeCell ref="RSQ3:RSR3"/>
    <mergeCell ref="RSS3:RST3"/>
    <mergeCell ref="RSU3:RSV3"/>
    <mergeCell ref="RRY3:RRZ3"/>
    <mergeCell ref="RSA3:RSB3"/>
    <mergeCell ref="RSC3:RSD3"/>
    <mergeCell ref="RSE3:RSF3"/>
    <mergeCell ref="RSG3:RSH3"/>
    <mergeCell ref="RSI3:RSJ3"/>
    <mergeCell ref="RRM3:RRN3"/>
    <mergeCell ref="RRO3:RRP3"/>
    <mergeCell ref="RRQ3:RRR3"/>
    <mergeCell ref="RRS3:RRT3"/>
    <mergeCell ref="RRU3:RRV3"/>
    <mergeCell ref="RRW3:RRX3"/>
    <mergeCell ref="RTU3:RTV3"/>
    <mergeCell ref="RTW3:RTX3"/>
    <mergeCell ref="RTY3:RTZ3"/>
    <mergeCell ref="RUA3:RUB3"/>
    <mergeCell ref="RUC3:RUD3"/>
    <mergeCell ref="RUE3:RUF3"/>
    <mergeCell ref="RTI3:RTJ3"/>
    <mergeCell ref="RTK3:RTL3"/>
    <mergeCell ref="RTM3:RTN3"/>
    <mergeCell ref="RTO3:RTP3"/>
    <mergeCell ref="RTQ3:RTR3"/>
    <mergeCell ref="RTS3:RTT3"/>
    <mergeCell ref="RSW3:RSX3"/>
    <mergeCell ref="RSY3:RSZ3"/>
    <mergeCell ref="RTA3:RTB3"/>
    <mergeCell ref="RTC3:RTD3"/>
    <mergeCell ref="RTE3:RTF3"/>
    <mergeCell ref="RTG3:RTH3"/>
    <mergeCell ref="RVE3:RVF3"/>
    <mergeCell ref="RVG3:RVH3"/>
    <mergeCell ref="RVI3:RVJ3"/>
    <mergeCell ref="RVK3:RVL3"/>
    <mergeCell ref="RVM3:RVN3"/>
    <mergeCell ref="RVO3:RVP3"/>
    <mergeCell ref="RUS3:RUT3"/>
    <mergeCell ref="RUU3:RUV3"/>
    <mergeCell ref="RUW3:RUX3"/>
    <mergeCell ref="RUY3:RUZ3"/>
    <mergeCell ref="RVA3:RVB3"/>
    <mergeCell ref="RVC3:RVD3"/>
    <mergeCell ref="RUG3:RUH3"/>
    <mergeCell ref="RUI3:RUJ3"/>
    <mergeCell ref="RUK3:RUL3"/>
    <mergeCell ref="RUM3:RUN3"/>
    <mergeCell ref="RUO3:RUP3"/>
    <mergeCell ref="RUQ3:RUR3"/>
    <mergeCell ref="RWO3:RWP3"/>
    <mergeCell ref="RWQ3:RWR3"/>
    <mergeCell ref="RWS3:RWT3"/>
    <mergeCell ref="RWU3:RWV3"/>
    <mergeCell ref="RWW3:RWX3"/>
    <mergeCell ref="RWY3:RWZ3"/>
    <mergeCell ref="RWC3:RWD3"/>
    <mergeCell ref="RWE3:RWF3"/>
    <mergeCell ref="RWG3:RWH3"/>
    <mergeCell ref="RWI3:RWJ3"/>
    <mergeCell ref="RWK3:RWL3"/>
    <mergeCell ref="RWM3:RWN3"/>
    <mergeCell ref="RVQ3:RVR3"/>
    <mergeCell ref="RVS3:RVT3"/>
    <mergeCell ref="RVU3:RVV3"/>
    <mergeCell ref="RVW3:RVX3"/>
    <mergeCell ref="RVY3:RVZ3"/>
    <mergeCell ref="RWA3:RWB3"/>
    <mergeCell ref="RXY3:RXZ3"/>
    <mergeCell ref="RYA3:RYB3"/>
    <mergeCell ref="RYC3:RYD3"/>
    <mergeCell ref="RYE3:RYF3"/>
    <mergeCell ref="RYG3:RYH3"/>
    <mergeCell ref="RYI3:RYJ3"/>
    <mergeCell ref="RXM3:RXN3"/>
    <mergeCell ref="RXO3:RXP3"/>
    <mergeCell ref="RXQ3:RXR3"/>
    <mergeCell ref="RXS3:RXT3"/>
    <mergeCell ref="RXU3:RXV3"/>
    <mergeCell ref="RXW3:RXX3"/>
    <mergeCell ref="RXA3:RXB3"/>
    <mergeCell ref="RXC3:RXD3"/>
    <mergeCell ref="RXE3:RXF3"/>
    <mergeCell ref="RXG3:RXH3"/>
    <mergeCell ref="RXI3:RXJ3"/>
    <mergeCell ref="RXK3:RXL3"/>
    <mergeCell ref="RZI3:RZJ3"/>
    <mergeCell ref="RZK3:RZL3"/>
    <mergeCell ref="RZM3:RZN3"/>
    <mergeCell ref="RZO3:RZP3"/>
    <mergeCell ref="RZQ3:RZR3"/>
    <mergeCell ref="RZS3:RZT3"/>
    <mergeCell ref="RYW3:RYX3"/>
    <mergeCell ref="RYY3:RYZ3"/>
    <mergeCell ref="RZA3:RZB3"/>
    <mergeCell ref="RZC3:RZD3"/>
    <mergeCell ref="RZE3:RZF3"/>
    <mergeCell ref="RZG3:RZH3"/>
    <mergeCell ref="RYK3:RYL3"/>
    <mergeCell ref="RYM3:RYN3"/>
    <mergeCell ref="RYO3:RYP3"/>
    <mergeCell ref="RYQ3:RYR3"/>
    <mergeCell ref="RYS3:RYT3"/>
    <mergeCell ref="RYU3:RYV3"/>
    <mergeCell ref="SAS3:SAT3"/>
    <mergeCell ref="SAU3:SAV3"/>
    <mergeCell ref="SAW3:SAX3"/>
    <mergeCell ref="SAY3:SAZ3"/>
    <mergeCell ref="SBA3:SBB3"/>
    <mergeCell ref="SBC3:SBD3"/>
    <mergeCell ref="SAG3:SAH3"/>
    <mergeCell ref="SAI3:SAJ3"/>
    <mergeCell ref="SAK3:SAL3"/>
    <mergeCell ref="SAM3:SAN3"/>
    <mergeCell ref="SAO3:SAP3"/>
    <mergeCell ref="SAQ3:SAR3"/>
    <mergeCell ref="RZU3:RZV3"/>
    <mergeCell ref="RZW3:RZX3"/>
    <mergeCell ref="RZY3:RZZ3"/>
    <mergeCell ref="SAA3:SAB3"/>
    <mergeCell ref="SAC3:SAD3"/>
    <mergeCell ref="SAE3:SAF3"/>
    <mergeCell ref="SCC3:SCD3"/>
    <mergeCell ref="SCE3:SCF3"/>
    <mergeCell ref="SCG3:SCH3"/>
    <mergeCell ref="SCI3:SCJ3"/>
    <mergeCell ref="SCK3:SCL3"/>
    <mergeCell ref="SCM3:SCN3"/>
    <mergeCell ref="SBQ3:SBR3"/>
    <mergeCell ref="SBS3:SBT3"/>
    <mergeCell ref="SBU3:SBV3"/>
    <mergeCell ref="SBW3:SBX3"/>
    <mergeCell ref="SBY3:SBZ3"/>
    <mergeCell ref="SCA3:SCB3"/>
    <mergeCell ref="SBE3:SBF3"/>
    <mergeCell ref="SBG3:SBH3"/>
    <mergeCell ref="SBI3:SBJ3"/>
    <mergeCell ref="SBK3:SBL3"/>
    <mergeCell ref="SBM3:SBN3"/>
    <mergeCell ref="SBO3:SBP3"/>
    <mergeCell ref="SDM3:SDN3"/>
    <mergeCell ref="SDO3:SDP3"/>
    <mergeCell ref="SDQ3:SDR3"/>
    <mergeCell ref="SDS3:SDT3"/>
    <mergeCell ref="SDU3:SDV3"/>
    <mergeCell ref="SDW3:SDX3"/>
    <mergeCell ref="SDA3:SDB3"/>
    <mergeCell ref="SDC3:SDD3"/>
    <mergeCell ref="SDE3:SDF3"/>
    <mergeCell ref="SDG3:SDH3"/>
    <mergeCell ref="SDI3:SDJ3"/>
    <mergeCell ref="SDK3:SDL3"/>
    <mergeCell ref="SCO3:SCP3"/>
    <mergeCell ref="SCQ3:SCR3"/>
    <mergeCell ref="SCS3:SCT3"/>
    <mergeCell ref="SCU3:SCV3"/>
    <mergeCell ref="SCW3:SCX3"/>
    <mergeCell ref="SCY3:SCZ3"/>
    <mergeCell ref="SEW3:SEX3"/>
    <mergeCell ref="SEY3:SEZ3"/>
    <mergeCell ref="SFA3:SFB3"/>
    <mergeCell ref="SFC3:SFD3"/>
    <mergeCell ref="SFE3:SFF3"/>
    <mergeCell ref="SFG3:SFH3"/>
    <mergeCell ref="SEK3:SEL3"/>
    <mergeCell ref="SEM3:SEN3"/>
    <mergeCell ref="SEO3:SEP3"/>
    <mergeCell ref="SEQ3:SER3"/>
    <mergeCell ref="SES3:SET3"/>
    <mergeCell ref="SEU3:SEV3"/>
    <mergeCell ref="SDY3:SDZ3"/>
    <mergeCell ref="SEA3:SEB3"/>
    <mergeCell ref="SEC3:SED3"/>
    <mergeCell ref="SEE3:SEF3"/>
    <mergeCell ref="SEG3:SEH3"/>
    <mergeCell ref="SEI3:SEJ3"/>
    <mergeCell ref="SGG3:SGH3"/>
    <mergeCell ref="SGI3:SGJ3"/>
    <mergeCell ref="SGK3:SGL3"/>
    <mergeCell ref="SGM3:SGN3"/>
    <mergeCell ref="SGO3:SGP3"/>
    <mergeCell ref="SGQ3:SGR3"/>
    <mergeCell ref="SFU3:SFV3"/>
    <mergeCell ref="SFW3:SFX3"/>
    <mergeCell ref="SFY3:SFZ3"/>
    <mergeCell ref="SGA3:SGB3"/>
    <mergeCell ref="SGC3:SGD3"/>
    <mergeCell ref="SGE3:SGF3"/>
    <mergeCell ref="SFI3:SFJ3"/>
    <mergeCell ref="SFK3:SFL3"/>
    <mergeCell ref="SFM3:SFN3"/>
    <mergeCell ref="SFO3:SFP3"/>
    <mergeCell ref="SFQ3:SFR3"/>
    <mergeCell ref="SFS3:SFT3"/>
    <mergeCell ref="SHQ3:SHR3"/>
    <mergeCell ref="SHS3:SHT3"/>
    <mergeCell ref="SHU3:SHV3"/>
    <mergeCell ref="SHW3:SHX3"/>
    <mergeCell ref="SHY3:SHZ3"/>
    <mergeCell ref="SIA3:SIB3"/>
    <mergeCell ref="SHE3:SHF3"/>
    <mergeCell ref="SHG3:SHH3"/>
    <mergeCell ref="SHI3:SHJ3"/>
    <mergeCell ref="SHK3:SHL3"/>
    <mergeCell ref="SHM3:SHN3"/>
    <mergeCell ref="SHO3:SHP3"/>
    <mergeCell ref="SGS3:SGT3"/>
    <mergeCell ref="SGU3:SGV3"/>
    <mergeCell ref="SGW3:SGX3"/>
    <mergeCell ref="SGY3:SGZ3"/>
    <mergeCell ref="SHA3:SHB3"/>
    <mergeCell ref="SHC3:SHD3"/>
    <mergeCell ref="SJA3:SJB3"/>
    <mergeCell ref="SJC3:SJD3"/>
    <mergeCell ref="SJE3:SJF3"/>
    <mergeCell ref="SJG3:SJH3"/>
    <mergeCell ref="SJI3:SJJ3"/>
    <mergeCell ref="SJK3:SJL3"/>
    <mergeCell ref="SIO3:SIP3"/>
    <mergeCell ref="SIQ3:SIR3"/>
    <mergeCell ref="SIS3:SIT3"/>
    <mergeCell ref="SIU3:SIV3"/>
    <mergeCell ref="SIW3:SIX3"/>
    <mergeCell ref="SIY3:SIZ3"/>
    <mergeCell ref="SIC3:SID3"/>
    <mergeCell ref="SIE3:SIF3"/>
    <mergeCell ref="SIG3:SIH3"/>
    <mergeCell ref="SII3:SIJ3"/>
    <mergeCell ref="SIK3:SIL3"/>
    <mergeCell ref="SIM3:SIN3"/>
    <mergeCell ref="SKK3:SKL3"/>
    <mergeCell ref="SKM3:SKN3"/>
    <mergeCell ref="SKO3:SKP3"/>
    <mergeCell ref="SKQ3:SKR3"/>
    <mergeCell ref="SKS3:SKT3"/>
    <mergeCell ref="SKU3:SKV3"/>
    <mergeCell ref="SJY3:SJZ3"/>
    <mergeCell ref="SKA3:SKB3"/>
    <mergeCell ref="SKC3:SKD3"/>
    <mergeCell ref="SKE3:SKF3"/>
    <mergeCell ref="SKG3:SKH3"/>
    <mergeCell ref="SKI3:SKJ3"/>
    <mergeCell ref="SJM3:SJN3"/>
    <mergeCell ref="SJO3:SJP3"/>
    <mergeCell ref="SJQ3:SJR3"/>
    <mergeCell ref="SJS3:SJT3"/>
    <mergeCell ref="SJU3:SJV3"/>
    <mergeCell ref="SJW3:SJX3"/>
    <mergeCell ref="SLU3:SLV3"/>
    <mergeCell ref="SLW3:SLX3"/>
    <mergeCell ref="SLY3:SLZ3"/>
    <mergeCell ref="SMA3:SMB3"/>
    <mergeCell ref="SMC3:SMD3"/>
    <mergeCell ref="SME3:SMF3"/>
    <mergeCell ref="SLI3:SLJ3"/>
    <mergeCell ref="SLK3:SLL3"/>
    <mergeCell ref="SLM3:SLN3"/>
    <mergeCell ref="SLO3:SLP3"/>
    <mergeCell ref="SLQ3:SLR3"/>
    <mergeCell ref="SLS3:SLT3"/>
    <mergeCell ref="SKW3:SKX3"/>
    <mergeCell ref="SKY3:SKZ3"/>
    <mergeCell ref="SLA3:SLB3"/>
    <mergeCell ref="SLC3:SLD3"/>
    <mergeCell ref="SLE3:SLF3"/>
    <mergeCell ref="SLG3:SLH3"/>
    <mergeCell ref="SNE3:SNF3"/>
    <mergeCell ref="SNG3:SNH3"/>
    <mergeCell ref="SNI3:SNJ3"/>
    <mergeCell ref="SNK3:SNL3"/>
    <mergeCell ref="SNM3:SNN3"/>
    <mergeCell ref="SNO3:SNP3"/>
    <mergeCell ref="SMS3:SMT3"/>
    <mergeCell ref="SMU3:SMV3"/>
    <mergeCell ref="SMW3:SMX3"/>
    <mergeCell ref="SMY3:SMZ3"/>
    <mergeCell ref="SNA3:SNB3"/>
    <mergeCell ref="SNC3:SND3"/>
    <mergeCell ref="SMG3:SMH3"/>
    <mergeCell ref="SMI3:SMJ3"/>
    <mergeCell ref="SMK3:SML3"/>
    <mergeCell ref="SMM3:SMN3"/>
    <mergeCell ref="SMO3:SMP3"/>
    <mergeCell ref="SMQ3:SMR3"/>
    <mergeCell ref="SOO3:SOP3"/>
    <mergeCell ref="SOQ3:SOR3"/>
    <mergeCell ref="SOS3:SOT3"/>
    <mergeCell ref="SOU3:SOV3"/>
    <mergeCell ref="SOW3:SOX3"/>
    <mergeCell ref="SOY3:SOZ3"/>
    <mergeCell ref="SOC3:SOD3"/>
    <mergeCell ref="SOE3:SOF3"/>
    <mergeCell ref="SOG3:SOH3"/>
    <mergeCell ref="SOI3:SOJ3"/>
    <mergeCell ref="SOK3:SOL3"/>
    <mergeCell ref="SOM3:SON3"/>
    <mergeCell ref="SNQ3:SNR3"/>
    <mergeCell ref="SNS3:SNT3"/>
    <mergeCell ref="SNU3:SNV3"/>
    <mergeCell ref="SNW3:SNX3"/>
    <mergeCell ref="SNY3:SNZ3"/>
    <mergeCell ref="SOA3:SOB3"/>
    <mergeCell ref="SPY3:SPZ3"/>
    <mergeCell ref="SQA3:SQB3"/>
    <mergeCell ref="SQC3:SQD3"/>
    <mergeCell ref="SQE3:SQF3"/>
    <mergeCell ref="SQG3:SQH3"/>
    <mergeCell ref="SQI3:SQJ3"/>
    <mergeCell ref="SPM3:SPN3"/>
    <mergeCell ref="SPO3:SPP3"/>
    <mergeCell ref="SPQ3:SPR3"/>
    <mergeCell ref="SPS3:SPT3"/>
    <mergeCell ref="SPU3:SPV3"/>
    <mergeCell ref="SPW3:SPX3"/>
    <mergeCell ref="SPA3:SPB3"/>
    <mergeCell ref="SPC3:SPD3"/>
    <mergeCell ref="SPE3:SPF3"/>
    <mergeCell ref="SPG3:SPH3"/>
    <mergeCell ref="SPI3:SPJ3"/>
    <mergeCell ref="SPK3:SPL3"/>
    <mergeCell ref="SRI3:SRJ3"/>
    <mergeCell ref="SRK3:SRL3"/>
    <mergeCell ref="SRM3:SRN3"/>
    <mergeCell ref="SRO3:SRP3"/>
    <mergeCell ref="SRQ3:SRR3"/>
    <mergeCell ref="SRS3:SRT3"/>
    <mergeCell ref="SQW3:SQX3"/>
    <mergeCell ref="SQY3:SQZ3"/>
    <mergeCell ref="SRA3:SRB3"/>
    <mergeCell ref="SRC3:SRD3"/>
    <mergeCell ref="SRE3:SRF3"/>
    <mergeCell ref="SRG3:SRH3"/>
    <mergeCell ref="SQK3:SQL3"/>
    <mergeCell ref="SQM3:SQN3"/>
    <mergeCell ref="SQO3:SQP3"/>
    <mergeCell ref="SQQ3:SQR3"/>
    <mergeCell ref="SQS3:SQT3"/>
    <mergeCell ref="SQU3:SQV3"/>
    <mergeCell ref="SSS3:SST3"/>
    <mergeCell ref="SSU3:SSV3"/>
    <mergeCell ref="SSW3:SSX3"/>
    <mergeCell ref="SSY3:SSZ3"/>
    <mergeCell ref="STA3:STB3"/>
    <mergeCell ref="STC3:STD3"/>
    <mergeCell ref="SSG3:SSH3"/>
    <mergeCell ref="SSI3:SSJ3"/>
    <mergeCell ref="SSK3:SSL3"/>
    <mergeCell ref="SSM3:SSN3"/>
    <mergeCell ref="SSO3:SSP3"/>
    <mergeCell ref="SSQ3:SSR3"/>
    <mergeCell ref="SRU3:SRV3"/>
    <mergeCell ref="SRW3:SRX3"/>
    <mergeCell ref="SRY3:SRZ3"/>
    <mergeCell ref="SSA3:SSB3"/>
    <mergeCell ref="SSC3:SSD3"/>
    <mergeCell ref="SSE3:SSF3"/>
    <mergeCell ref="SUC3:SUD3"/>
    <mergeCell ref="SUE3:SUF3"/>
    <mergeCell ref="SUG3:SUH3"/>
    <mergeCell ref="SUI3:SUJ3"/>
    <mergeCell ref="SUK3:SUL3"/>
    <mergeCell ref="SUM3:SUN3"/>
    <mergeCell ref="STQ3:STR3"/>
    <mergeCell ref="STS3:STT3"/>
    <mergeCell ref="STU3:STV3"/>
    <mergeCell ref="STW3:STX3"/>
    <mergeCell ref="STY3:STZ3"/>
    <mergeCell ref="SUA3:SUB3"/>
    <mergeCell ref="STE3:STF3"/>
    <mergeCell ref="STG3:STH3"/>
    <mergeCell ref="STI3:STJ3"/>
    <mergeCell ref="STK3:STL3"/>
    <mergeCell ref="STM3:STN3"/>
    <mergeCell ref="STO3:STP3"/>
    <mergeCell ref="SVM3:SVN3"/>
    <mergeCell ref="SVO3:SVP3"/>
    <mergeCell ref="SVQ3:SVR3"/>
    <mergeCell ref="SVS3:SVT3"/>
    <mergeCell ref="SVU3:SVV3"/>
    <mergeCell ref="SVW3:SVX3"/>
    <mergeCell ref="SVA3:SVB3"/>
    <mergeCell ref="SVC3:SVD3"/>
    <mergeCell ref="SVE3:SVF3"/>
    <mergeCell ref="SVG3:SVH3"/>
    <mergeCell ref="SVI3:SVJ3"/>
    <mergeCell ref="SVK3:SVL3"/>
    <mergeCell ref="SUO3:SUP3"/>
    <mergeCell ref="SUQ3:SUR3"/>
    <mergeCell ref="SUS3:SUT3"/>
    <mergeCell ref="SUU3:SUV3"/>
    <mergeCell ref="SUW3:SUX3"/>
    <mergeCell ref="SUY3:SUZ3"/>
    <mergeCell ref="SWW3:SWX3"/>
    <mergeCell ref="SWY3:SWZ3"/>
    <mergeCell ref="SXA3:SXB3"/>
    <mergeCell ref="SXC3:SXD3"/>
    <mergeCell ref="SXE3:SXF3"/>
    <mergeCell ref="SXG3:SXH3"/>
    <mergeCell ref="SWK3:SWL3"/>
    <mergeCell ref="SWM3:SWN3"/>
    <mergeCell ref="SWO3:SWP3"/>
    <mergeCell ref="SWQ3:SWR3"/>
    <mergeCell ref="SWS3:SWT3"/>
    <mergeCell ref="SWU3:SWV3"/>
    <mergeCell ref="SVY3:SVZ3"/>
    <mergeCell ref="SWA3:SWB3"/>
    <mergeCell ref="SWC3:SWD3"/>
    <mergeCell ref="SWE3:SWF3"/>
    <mergeCell ref="SWG3:SWH3"/>
    <mergeCell ref="SWI3:SWJ3"/>
    <mergeCell ref="SYG3:SYH3"/>
    <mergeCell ref="SYI3:SYJ3"/>
    <mergeCell ref="SYK3:SYL3"/>
    <mergeCell ref="SYM3:SYN3"/>
    <mergeCell ref="SYO3:SYP3"/>
    <mergeCell ref="SYQ3:SYR3"/>
    <mergeCell ref="SXU3:SXV3"/>
    <mergeCell ref="SXW3:SXX3"/>
    <mergeCell ref="SXY3:SXZ3"/>
    <mergeCell ref="SYA3:SYB3"/>
    <mergeCell ref="SYC3:SYD3"/>
    <mergeCell ref="SYE3:SYF3"/>
    <mergeCell ref="SXI3:SXJ3"/>
    <mergeCell ref="SXK3:SXL3"/>
    <mergeCell ref="SXM3:SXN3"/>
    <mergeCell ref="SXO3:SXP3"/>
    <mergeCell ref="SXQ3:SXR3"/>
    <mergeCell ref="SXS3:SXT3"/>
    <mergeCell ref="SZQ3:SZR3"/>
    <mergeCell ref="SZS3:SZT3"/>
    <mergeCell ref="SZU3:SZV3"/>
    <mergeCell ref="SZW3:SZX3"/>
    <mergeCell ref="SZY3:SZZ3"/>
    <mergeCell ref="TAA3:TAB3"/>
    <mergeCell ref="SZE3:SZF3"/>
    <mergeCell ref="SZG3:SZH3"/>
    <mergeCell ref="SZI3:SZJ3"/>
    <mergeCell ref="SZK3:SZL3"/>
    <mergeCell ref="SZM3:SZN3"/>
    <mergeCell ref="SZO3:SZP3"/>
    <mergeCell ref="SYS3:SYT3"/>
    <mergeCell ref="SYU3:SYV3"/>
    <mergeCell ref="SYW3:SYX3"/>
    <mergeCell ref="SYY3:SYZ3"/>
    <mergeCell ref="SZA3:SZB3"/>
    <mergeCell ref="SZC3:SZD3"/>
    <mergeCell ref="TBA3:TBB3"/>
    <mergeCell ref="TBC3:TBD3"/>
    <mergeCell ref="TBE3:TBF3"/>
    <mergeCell ref="TBG3:TBH3"/>
    <mergeCell ref="TBI3:TBJ3"/>
    <mergeCell ref="TBK3:TBL3"/>
    <mergeCell ref="TAO3:TAP3"/>
    <mergeCell ref="TAQ3:TAR3"/>
    <mergeCell ref="TAS3:TAT3"/>
    <mergeCell ref="TAU3:TAV3"/>
    <mergeCell ref="TAW3:TAX3"/>
    <mergeCell ref="TAY3:TAZ3"/>
    <mergeCell ref="TAC3:TAD3"/>
    <mergeCell ref="TAE3:TAF3"/>
    <mergeCell ref="TAG3:TAH3"/>
    <mergeCell ref="TAI3:TAJ3"/>
    <mergeCell ref="TAK3:TAL3"/>
    <mergeCell ref="TAM3:TAN3"/>
    <mergeCell ref="TCK3:TCL3"/>
    <mergeCell ref="TCM3:TCN3"/>
    <mergeCell ref="TCO3:TCP3"/>
    <mergeCell ref="TCQ3:TCR3"/>
    <mergeCell ref="TCS3:TCT3"/>
    <mergeCell ref="TCU3:TCV3"/>
    <mergeCell ref="TBY3:TBZ3"/>
    <mergeCell ref="TCA3:TCB3"/>
    <mergeCell ref="TCC3:TCD3"/>
    <mergeCell ref="TCE3:TCF3"/>
    <mergeCell ref="TCG3:TCH3"/>
    <mergeCell ref="TCI3:TCJ3"/>
    <mergeCell ref="TBM3:TBN3"/>
    <mergeCell ref="TBO3:TBP3"/>
    <mergeCell ref="TBQ3:TBR3"/>
    <mergeCell ref="TBS3:TBT3"/>
    <mergeCell ref="TBU3:TBV3"/>
    <mergeCell ref="TBW3:TBX3"/>
    <mergeCell ref="TDU3:TDV3"/>
    <mergeCell ref="TDW3:TDX3"/>
    <mergeCell ref="TDY3:TDZ3"/>
    <mergeCell ref="TEA3:TEB3"/>
    <mergeCell ref="TEC3:TED3"/>
    <mergeCell ref="TEE3:TEF3"/>
    <mergeCell ref="TDI3:TDJ3"/>
    <mergeCell ref="TDK3:TDL3"/>
    <mergeCell ref="TDM3:TDN3"/>
    <mergeCell ref="TDO3:TDP3"/>
    <mergeCell ref="TDQ3:TDR3"/>
    <mergeCell ref="TDS3:TDT3"/>
    <mergeCell ref="TCW3:TCX3"/>
    <mergeCell ref="TCY3:TCZ3"/>
    <mergeCell ref="TDA3:TDB3"/>
    <mergeCell ref="TDC3:TDD3"/>
    <mergeCell ref="TDE3:TDF3"/>
    <mergeCell ref="TDG3:TDH3"/>
    <mergeCell ref="TFE3:TFF3"/>
    <mergeCell ref="TFG3:TFH3"/>
    <mergeCell ref="TFI3:TFJ3"/>
    <mergeCell ref="TFK3:TFL3"/>
    <mergeCell ref="TFM3:TFN3"/>
    <mergeCell ref="TFO3:TFP3"/>
    <mergeCell ref="TES3:TET3"/>
    <mergeCell ref="TEU3:TEV3"/>
    <mergeCell ref="TEW3:TEX3"/>
    <mergeCell ref="TEY3:TEZ3"/>
    <mergeCell ref="TFA3:TFB3"/>
    <mergeCell ref="TFC3:TFD3"/>
    <mergeCell ref="TEG3:TEH3"/>
    <mergeCell ref="TEI3:TEJ3"/>
    <mergeCell ref="TEK3:TEL3"/>
    <mergeCell ref="TEM3:TEN3"/>
    <mergeCell ref="TEO3:TEP3"/>
    <mergeCell ref="TEQ3:TER3"/>
    <mergeCell ref="TGO3:TGP3"/>
    <mergeCell ref="TGQ3:TGR3"/>
    <mergeCell ref="TGS3:TGT3"/>
    <mergeCell ref="TGU3:TGV3"/>
    <mergeCell ref="TGW3:TGX3"/>
    <mergeCell ref="TGY3:TGZ3"/>
    <mergeCell ref="TGC3:TGD3"/>
    <mergeCell ref="TGE3:TGF3"/>
    <mergeCell ref="TGG3:TGH3"/>
    <mergeCell ref="TGI3:TGJ3"/>
    <mergeCell ref="TGK3:TGL3"/>
    <mergeCell ref="TGM3:TGN3"/>
    <mergeCell ref="TFQ3:TFR3"/>
    <mergeCell ref="TFS3:TFT3"/>
    <mergeCell ref="TFU3:TFV3"/>
    <mergeCell ref="TFW3:TFX3"/>
    <mergeCell ref="TFY3:TFZ3"/>
    <mergeCell ref="TGA3:TGB3"/>
    <mergeCell ref="THY3:THZ3"/>
    <mergeCell ref="TIA3:TIB3"/>
    <mergeCell ref="TIC3:TID3"/>
    <mergeCell ref="TIE3:TIF3"/>
    <mergeCell ref="TIG3:TIH3"/>
    <mergeCell ref="TII3:TIJ3"/>
    <mergeCell ref="THM3:THN3"/>
    <mergeCell ref="THO3:THP3"/>
    <mergeCell ref="THQ3:THR3"/>
    <mergeCell ref="THS3:THT3"/>
    <mergeCell ref="THU3:THV3"/>
    <mergeCell ref="THW3:THX3"/>
    <mergeCell ref="THA3:THB3"/>
    <mergeCell ref="THC3:THD3"/>
    <mergeCell ref="THE3:THF3"/>
    <mergeCell ref="THG3:THH3"/>
    <mergeCell ref="THI3:THJ3"/>
    <mergeCell ref="THK3:THL3"/>
    <mergeCell ref="TJI3:TJJ3"/>
    <mergeCell ref="TJK3:TJL3"/>
    <mergeCell ref="TJM3:TJN3"/>
    <mergeCell ref="TJO3:TJP3"/>
    <mergeCell ref="TJQ3:TJR3"/>
    <mergeCell ref="TJS3:TJT3"/>
    <mergeCell ref="TIW3:TIX3"/>
    <mergeCell ref="TIY3:TIZ3"/>
    <mergeCell ref="TJA3:TJB3"/>
    <mergeCell ref="TJC3:TJD3"/>
    <mergeCell ref="TJE3:TJF3"/>
    <mergeCell ref="TJG3:TJH3"/>
    <mergeCell ref="TIK3:TIL3"/>
    <mergeCell ref="TIM3:TIN3"/>
    <mergeCell ref="TIO3:TIP3"/>
    <mergeCell ref="TIQ3:TIR3"/>
    <mergeCell ref="TIS3:TIT3"/>
    <mergeCell ref="TIU3:TIV3"/>
    <mergeCell ref="TKS3:TKT3"/>
    <mergeCell ref="TKU3:TKV3"/>
    <mergeCell ref="TKW3:TKX3"/>
    <mergeCell ref="TKY3:TKZ3"/>
    <mergeCell ref="TLA3:TLB3"/>
    <mergeCell ref="TLC3:TLD3"/>
    <mergeCell ref="TKG3:TKH3"/>
    <mergeCell ref="TKI3:TKJ3"/>
    <mergeCell ref="TKK3:TKL3"/>
    <mergeCell ref="TKM3:TKN3"/>
    <mergeCell ref="TKO3:TKP3"/>
    <mergeCell ref="TKQ3:TKR3"/>
    <mergeCell ref="TJU3:TJV3"/>
    <mergeCell ref="TJW3:TJX3"/>
    <mergeCell ref="TJY3:TJZ3"/>
    <mergeCell ref="TKA3:TKB3"/>
    <mergeCell ref="TKC3:TKD3"/>
    <mergeCell ref="TKE3:TKF3"/>
    <mergeCell ref="TMC3:TMD3"/>
    <mergeCell ref="TME3:TMF3"/>
    <mergeCell ref="TMG3:TMH3"/>
    <mergeCell ref="TMI3:TMJ3"/>
    <mergeCell ref="TMK3:TML3"/>
    <mergeCell ref="TMM3:TMN3"/>
    <mergeCell ref="TLQ3:TLR3"/>
    <mergeCell ref="TLS3:TLT3"/>
    <mergeCell ref="TLU3:TLV3"/>
    <mergeCell ref="TLW3:TLX3"/>
    <mergeCell ref="TLY3:TLZ3"/>
    <mergeCell ref="TMA3:TMB3"/>
    <mergeCell ref="TLE3:TLF3"/>
    <mergeCell ref="TLG3:TLH3"/>
    <mergeCell ref="TLI3:TLJ3"/>
    <mergeCell ref="TLK3:TLL3"/>
    <mergeCell ref="TLM3:TLN3"/>
    <mergeCell ref="TLO3:TLP3"/>
    <mergeCell ref="TNM3:TNN3"/>
    <mergeCell ref="TNO3:TNP3"/>
    <mergeCell ref="TNQ3:TNR3"/>
    <mergeCell ref="TNS3:TNT3"/>
    <mergeCell ref="TNU3:TNV3"/>
    <mergeCell ref="TNW3:TNX3"/>
    <mergeCell ref="TNA3:TNB3"/>
    <mergeCell ref="TNC3:TND3"/>
    <mergeCell ref="TNE3:TNF3"/>
    <mergeCell ref="TNG3:TNH3"/>
    <mergeCell ref="TNI3:TNJ3"/>
    <mergeCell ref="TNK3:TNL3"/>
    <mergeCell ref="TMO3:TMP3"/>
    <mergeCell ref="TMQ3:TMR3"/>
    <mergeCell ref="TMS3:TMT3"/>
    <mergeCell ref="TMU3:TMV3"/>
    <mergeCell ref="TMW3:TMX3"/>
    <mergeCell ref="TMY3:TMZ3"/>
    <mergeCell ref="TOW3:TOX3"/>
    <mergeCell ref="TOY3:TOZ3"/>
    <mergeCell ref="TPA3:TPB3"/>
    <mergeCell ref="TPC3:TPD3"/>
    <mergeCell ref="TPE3:TPF3"/>
    <mergeCell ref="TPG3:TPH3"/>
    <mergeCell ref="TOK3:TOL3"/>
    <mergeCell ref="TOM3:TON3"/>
    <mergeCell ref="TOO3:TOP3"/>
    <mergeCell ref="TOQ3:TOR3"/>
    <mergeCell ref="TOS3:TOT3"/>
    <mergeCell ref="TOU3:TOV3"/>
    <mergeCell ref="TNY3:TNZ3"/>
    <mergeCell ref="TOA3:TOB3"/>
    <mergeCell ref="TOC3:TOD3"/>
    <mergeCell ref="TOE3:TOF3"/>
    <mergeCell ref="TOG3:TOH3"/>
    <mergeCell ref="TOI3:TOJ3"/>
    <mergeCell ref="TQG3:TQH3"/>
    <mergeCell ref="TQI3:TQJ3"/>
    <mergeCell ref="TQK3:TQL3"/>
    <mergeCell ref="TQM3:TQN3"/>
    <mergeCell ref="TQO3:TQP3"/>
    <mergeCell ref="TQQ3:TQR3"/>
    <mergeCell ref="TPU3:TPV3"/>
    <mergeCell ref="TPW3:TPX3"/>
    <mergeCell ref="TPY3:TPZ3"/>
    <mergeCell ref="TQA3:TQB3"/>
    <mergeCell ref="TQC3:TQD3"/>
    <mergeCell ref="TQE3:TQF3"/>
    <mergeCell ref="TPI3:TPJ3"/>
    <mergeCell ref="TPK3:TPL3"/>
    <mergeCell ref="TPM3:TPN3"/>
    <mergeCell ref="TPO3:TPP3"/>
    <mergeCell ref="TPQ3:TPR3"/>
    <mergeCell ref="TPS3:TPT3"/>
    <mergeCell ref="TRQ3:TRR3"/>
    <mergeCell ref="TRS3:TRT3"/>
    <mergeCell ref="TRU3:TRV3"/>
    <mergeCell ref="TRW3:TRX3"/>
    <mergeCell ref="TRY3:TRZ3"/>
    <mergeCell ref="TSA3:TSB3"/>
    <mergeCell ref="TRE3:TRF3"/>
    <mergeCell ref="TRG3:TRH3"/>
    <mergeCell ref="TRI3:TRJ3"/>
    <mergeCell ref="TRK3:TRL3"/>
    <mergeCell ref="TRM3:TRN3"/>
    <mergeCell ref="TRO3:TRP3"/>
    <mergeCell ref="TQS3:TQT3"/>
    <mergeCell ref="TQU3:TQV3"/>
    <mergeCell ref="TQW3:TQX3"/>
    <mergeCell ref="TQY3:TQZ3"/>
    <mergeCell ref="TRA3:TRB3"/>
    <mergeCell ref="TRC3:TRD3"/>
    <mergeCell ref="TTA3:TTB3"/>
    <mergeCell ref="TTC3:TTD3"/>
    <mergeCell ref="TTE3:TTF3"/>
    <mergeCell ref="TTG3:TTH3"/>
    <mergeCell ref="TTI3:TTJ3"/>
    <mergeCell ref="TTK3:TTL3"/>
    <mergeCell ref="TSO3:TSP3"/>
    <mergeCell ref="TSQ3:TSR3"/>
    <mergeCell ref="TSS3:TST3"/>
    <mergeCell ref="TSU3:TSV3"/>
    <mergeCell ref="TSW3:TSX3"/>
    <mergeCell ref="TSY3:TSZ3"/>
    <mergeCell ref="TSC3:TSD3"/>
    <mergeCell ref="TSE3:TSF3"/>
    <mergeCell ref="TSG3:TSH3"/>
    <mergeCell ref="TSI3:TSJ3"/>
    <mergeCell ref="TSK3:TSL3"/>
    <mergeCell ref="TSM3:TSN3"/>
    <mergeCell ref="TUK3:TUL3"/>
    <mergeCell ref="TUM3:TUN3"/>
    <mergeCell ref="TUO3:TUP3"/>
    <mergeCell ref="TUQ3:TUR3"/>
    <mergeCell ref="TUS3:TUT3"/>
    <mergeCell ref="TUU3:TUV3"/>
    <mergeCell ref="TTY3:TTZ3"/>
    <mergeCell ref="TUA3:TUB3"/>
    <mergeCell ref="TUC3:TUD3"/>
    <mergeCell ref="TUE3:TUF3"/>
    <mergeCell ref="TUG3:TUH3"/>
    <mergeCell ref="TUI3:TUJ3"/>
    <mergeCell ref="TTM3:TTN3"/>
    <mergeCell ref="TTO3:TTP3"/>
    <mergeCell ref="TTQ3:TTR3"/>
    <mergeCell ref="TTS3:TTT3"/>
    <mergeCell ref="TTU3:TTV3"/>
    <mergeCell ref="TTW3:TTX3"/>
    <mergeCell ref="TVU3:TVV3"/>
    <mergeCell ref="TVW3:TVX3"/>
    <mergeCell ref="TVY3:TVZ3"/>
    <mergeCell ref="TWA3:TWB3"/>
    <mergeCell ref="TWC3:TWD3"/>
    <mergeCell ref="TWE3:TWF3"/>
    <mergeCell ref="TVI3:TVJ3"/>
    <mergeCell ref="TVK3:TVL3"/>
    <mergeCell ref="TVM3:TVN3"/>
    <mergeCell ref="TVO3:TVP3"/>
    <mergeCell ref="TVQ3:TVR3"/>
    <mergeCell ref="TVS3:TVT3"/>
    <mergeCell ref="TUW3:TUX3"/>
    <mergeCell ref="TUY3:TUZ3"/>
    <mergeCell ref="TVA3:TVB3"/>
    <mergeCell ref="TVC3:TVD3"/>
    <mergeCell ref="TVE3:TVF3"/>
    <mergeCell ref="TVG3:TVH3"/>
    <mergeCell ref="TXE3:TXF3"/>
    <mergeCell ref="TXG3:TXH3"/>
    <mergeCell ref="TXI3:TXJ3"/>
    <mergeCell ref="TXK3:TXL3"/>
    <mergeCell ref="TXM3:TXN3"/>
    <mergeCell ref="TXO3:TXP3"/>
    <mergeCell ref="TWS3:TWT3"/>
    <mergeCell ref="TWU3:TWV3"/>
    <mergeCell ref="TWW3:TWX3"/>
    <mergeCell ref="TWY3:TWZ3"/>
    <mergeCell ref="TXA3:TXB3"/>
    <mergeCell ref="TXC3:TXD3"/>
    <mergeCell ref="TWG3:TWH3"/>
    <mergeCell ref="TWI3:TWJ3"/>
    <mergeCell ref="TWK3:TWL3"/>
    <mergeCell ref="TWM3:TWN3"/>
    <mergeCell ref="TWO3:TWP3"/>
    <mergeCell ref="TWQ3:TWR3"/>
    <mergeCell ref="TYO3:TYP3"/>
    <mergeCell ref="TYQ3:TYR3"/>
    <mergeCell ref="TYS3:TYT3"/>
    <mergeCell ref="TYU3:TYV3"/>
    <mergeCell ref="TYW3:TYX3"/>
    <mergeCell ref="TYY3:TYZ3"/>
    <mergeCell ref="TYC3:TYD3"/>
    <mergeCell ref="TYE3:TYF3"/>
    <mergeCell ref="TYG3:TYH3"/>
    <mergeCell ref="TYI3:TYJ3"/>
    <mergeCell ref="TYK3:TYL3"/>
    <mergeCell ref="TYM3:TYN3"/>
    <mergeCell ref="TXQ3:TXR3"/>
    <mergeCell ref="TXS3:TXT3"/>
    <mergeCell ref="TXU3:TXV3"/>
    <mergeCell ref="TXW3:TXX3"/>
    <mergeCell ref="TXY3:TXZ3"/>
    <mergeCell ref="TYA3:TYB3"/>
    <mergeCell ref="TZY3:TZZ3"/>
    <mergeCell ref="UAA3:UAB3"/>
    <mergeCell ref="UAC3:UAD3"/>
    <mergeCell ref="UAE3:UAF3"/>
    <mergeCell ref="UAG3:UAH3"/>
    <mergeCell ref="UAI3:UAJ3"/>
    <mergeCell ref="TZM3:TZN3"/>
    <mergeCell ref="TZO3:TZP3"/>
    <mergeCell ref="TZQ3:TZR3"/>
    <mergeCell ref="TZS3:TZT3"/>
    <mergeCell ref="TZU3:TZV3"/>
    <mergeCell ref="TZW3:TZX3"/>
    <mergeCell ref="TZA3:TZB3"/>
    <mergeCell ref="TZC3:TZD3"/>
    <mergeCell ref="TZE3:TZF3"/>
    <mergeCell ref="TZG3:TZH3"/>
    <mergeCell ref="TZI3:TZJ3"/>
    <mergeCell ref="TZK3:TZL3"/>
    <mergeCell ref="UBI3:UBJ3"/>
    <mergeCell ref="UBK3:UBL3"/>
    <mergeCell ref="UBM3:UBN3"/>
    <mergeCell ref="UBO3:UBP3"/>
    <mergeCell ref="UBQ3:UBR3"/>
    <mergeCell ref="UBS3:UBT3"/>
    <mergeCell ref="UAW3:UAX3"/>
    <mergeCell ref="UAY3:UAZ3"/>
    <mergeCell ref="UBA3:UBB3"/>
    <mergeCell ref="UBC3:UBD3"/>
    <mergeCell ref="UBE3:UBF3"/>
    <mergeCell ref="UBG3:UBH3"/>
    <mergeCell ref="UAK3:UAL3"/>
    <mergeCell ref="UAM3:UAN3"/>
    <mergeCell ref="UAO3:UAP3"/>
    <mergeCell ref="UAQ3:UAR3"/>
    <mergeCell ref="UAS3:UAT3"/>
    <mergeCell ref="UAU3:UAV3"/>
    <mergeCell ref="UCS3:UCT3"/>
    <mergeCell ref="UCU3:UCV3"/>
    <mergeCell ref="UCW3:UCX3"/>
    <mergeCell ref="UCY3:UCZ3"/>
    <mergeCell ref="UDA3:UDB3"/>
    <mergeCell ref="UDC3:UDD3"/>
    <mergeCell ref="UCG3:UCH3"/>
    <mergeCell ref="UCI3:UCJ3"/>
    <mergeCell ref="UCK3:UCL3"/>
    <mergeCell ref="UCM3:UCN3"/>
    <mergeCell ref="UCO3:UCP3"/>
    <mergeCell ref="UCQ3:UCR3"/>
    <mergeCell ref="UBU3:UBV3"/>
    <mergeCell ref="UBW3:UBX3"/>
    <mergeCell ref="UBY3:UBZ3"/>
    <mergeCell ref="UCA3:UCB3"/>
    <mergeCell ref="UCC3:UCD3"/>
    <mergeCell ref="UCE3:UCF3"/>
    <mergeCell ref="UEC3:UED3"/>
    <mergeCell ref="UEE3:UEF3"/>
    <mergeCell ref="UEG3:UEH3"/>
    <mergeCell ref="UEI3:UEJ3"/>
    <mergeCell ref="UEK3:UEL3"/>
    <mergeCell ref="UEM3:UEN3"/>
    <mergeCell ref="UDQ3:UDR3"/>
    <mergeCell ref="UDS3:UDT3"/>
    <mergeCell ref="UDU3:UDV3"/>
    <mergeCell ref="UDW3:UDX3"/>
    <mergeCell ref="UDY3:UDZ3"/>
    <mergeCell ref="UEA3:UEB3"/>
    <mergeCell ref="UDE3:UDF3"/>
    <mergeCell ref="UDG3:UDH3"/>
    <mergeCell ref="UDI3:UDJ3"/>
    <mergeCell ref="UDK3:UDL3"/>
    <mergeCell ref="UDM3:UDN3"/>
    <mergeCell ref="UDO3:UDP3"/>
    <mergeCell ref="UFM3:UFN3"/>
    <mergeCell ref="UFO3:UFP3"/>
    <mergeCell ref="UFQ3:UFR3"/>
    <mergeCell ref="UFS3:UFT3"/>
    <mergeCell ref="UFU3:UFV3"/>
    <mergeCell ref="UFW3:UFX3"/>
    <mergeCell ref="UFA3:UFB3"/>
    <mergeCell ref="UFC3:UFD3"/>
    <mergeCell ref="UFE3:UFF3"/>
    <mergeCell ref="UFG3:UFH3"/>
    <mergeCell ref="UFI3:UFJ3"/>
    <mergeCell ref="UFK3:UFL3"/>
    <mergeCell ref="UEO3:UEP3"/>
    <mergeCell ref="UEQ3:UER3"/>
    <mergeCell ref="UES3:UET3"/>
    <mergeCell ref="UEU3:UEV3"/>
    <mergeCell ref="UEW3:UEX3"/>
    <mergeCell ref="UEY3:UEZ3"/>
    <mergeCell ref="UGW3:UGX3"/>
    <mergeCell ref="UGY3:UGZ3"/>
    <mergeCell ref="UHA3:UHB3"/>
    <mergeCell ref="UHC3:UHD3"/>
    <mergeCell ref="UHE3:UHF3"/>
    <mergeCell ref="UHG3:UHH3"/>
    <mergeCell ref="UGK3:UGL3"/>
    <mergeCell ref="UGM3:UGN3"/>
    <mergeCell ref="UGO3:UGP3"/>
    <mergeCell ref="UGQ3:UGR3"/>
    <mergeCell ref="UGS3:UGT3"/>
    <mergeCell ref="UGU3:UGV3"/>
    <mergeCell ref="UFY3:UFZ3"/>
    <mergeCell ref="UGA3:UGB3"/>
    <mergeCell ref="UGC3:UGD3"/>
    <mergeCell ref="UGE3:UGF3"/>
    <mergeCell ref="UGG3:UGH3"/>
    <mergeCell ref="UGI3:UGJ3"/>
    <mergeCell ref="UIG3:UIH3"/>
    <mergeCell ref="UII3:UIJ3"/>
    <mergeCell ref="UIK3:UIL3"/>
    <mergeCell ref="UIM3:UIN3"/>
    <mergeCell ref="UIO3:UIP3"/>
    <mergeCell ref="UIQ3:UIR3"/>
    <mergeCell ref="UHU3:UHV3"/>
    <mergeCell ref="UHW3:UHX3"/>
    <mergeCell ref="UHY3:UHZ3"/>
    <mergeCell ref="UIA3:UIB3"/>
    <mergeCell ref="UIC3:UID3"/>
    <mergeCell ref="UIE3:UIF3"/>
    <mergeCell ref="UHI3:UHJ3"/>
    <mergeCell ref="UHK3:UHL3"/>
    <mergeCell ref="UHM3:UHN3"/>
    <mergeCell ref="UHO3:UHP3"/>
    <mergeCell ref="UHQ3:UHR3"/>
    <mergeCell ref="UHS3:UHT3"/>
    <mergeCell ref="UJQ3:UJR3"/>
    <mergeCell ref="UJS3:UJT3"/>
    <mergeCell ref="UJU3:UJV3"/>
    <mergeCell ref="UJW3:UJX3"/>
    <mergeCell ref="UJY3:UJZ3"/>
    <mergeCell ref="UKA3:UKB3"/>
    <mergeCell ref="UJE3:UJF3"/>
    <mergeCell ref="UJG3:UJH3"/>
    <mergeCell ref="UJI3:UJJ3"/>
    <mergeCell ref="UJK3:UJL3"/>
    <mergeCell ref="UJM3:UJN3"/>
    <mergeCell ref="UJO3:UJP3"/>
    <mergeCell ref="UIS3:UIT3"/>
    <mergeCell ref="UIU3:UIV3"/>
    <mergeCell ref="UIW3:UIX3"/>
    <mergeCell ref="UIY3:UIZ3"/>
    <mergeCell ref="UJA3:UJB3"/>
    <mergeCell ref="UJC3:UJD3"/>
    <mergeCell ref="ULA3:ULB3"/>
    <mergeCell ref="ULC3:ULD3"/>
    <mergeCell ref="ULE3:ULF3"/>
    <mergeCell ref="ULG3:ULH3"/>
    <mergeCell ref="ULI3:ULJ3"/>
    <mergeCell ref="ULK3:ULL3"/>
    <mergeCell ref="UKO3:UKP3"/>
    <mergeCell ref="UKQ3:UKR3"/>
    <mergeCell ref="UKS3:UKT3"/>
    <mergeCell ref="UKU3:UKV3"/>
    <mergeCell ref="UKW3:UKX3"/>
    <mergeCell ref="UKY3:UKZ3"/>
    <mergeCell ref="UKC3:UKD3"/>
    <mergeCell ref="UKE3:UKF3"/>
    <mergeCell ref="UKG3:UKH3"/>
    <mergeCell ref="UKI3:UKJ3"/>
    <mergeCell ref="UKK3:UKL3"/>
    <mergeCell ref="UKM3:UKN3"/>
    <mergeCell ref="UMK3:UML3"/>
    <mergeCell ref="UMM3:UMN3"/>
    <mergeCell ref="UMO3:UMP3"/>
    <mergeCell ref="UMQ3:UMR3"/>
    <mergeCell ref="UMS3:UMT3"/>
    <mergeCell ref="UMU3:UMV3"/>
    <mergeCell ref="ULY3:ULZ3"/>
    <mergeCell ref="UMA3:UMB3"/>
    <mergeCell ref="UMC3:UMD3"/>
    <mergeCell ref="UME3:UMF3"/>
    <mergeCell ref="UMG3:UMH3"/>
    <mergeCell ref="UMI3:UMJ3"/>
    <mergeCell ref="ULM3:ULN3"/>
    <mergeCell ref="ULO3:ULP3"/>
    <mergeCell ref="ULQ3:ULR3"/>
    <mergeCell ref="ULS3:ULT3"/>
    <mergeCell ref="ULU3:ULV3"/>
    <mergeCell ref="ULW3:ULX3"/>
    <mergeCell ref="UNU3:UNV3"/>
    <mergeCell ref="UNW3:UNX3"/>
    <mergeCell ref="UNY3:UNZ3"/>
    <mergeCell ref="UOA3:UOB3"/>
    <mergeCell ref="UOC3:UOD3"/>
    <mergeCell ref="UOE3:UOF3"/>
    <mergeCell ref="UNI3:UNJ3"/>
    <mergeCell ref="UNK3:UNL3"/>
    <mergeCell ref="UNM3:UNN3"/>
    <mergeCell ref="UNO3:UNP3"/>
    <mergeCell ref="UNQ3:UNR3"/>
    <mergeCell ref="UNS3:UNT3"/>
    <mergeCell ref="UMW3:UMX3"/>
    <mergeCell ref="UMY3:UMZ3"/>
    <mergeCell ref="UNA3:UNB3"/>
    <mergeCell ref="UNC3:UND3"/>
    <mergeCell ref="UNE3:UNF3"/>
    <mergeCell ref="UNG3:UNH3"/>
    <mergeCell ref="UPE3:UPF3"/>
    <mergeCell ref="UPG3:UPH3"/>
    <mergeCell ref="UPI3:UPJ3"/>
    <mergeCell ref="UPK3:UPL3"/>
    <mergeCell ref="UPM3:UPN3"/>
    <mergeCell ref="UPO3:UPP3"/>
    <mergeCell ref="UOS3:UOT3"/>
    <mergeCell ref="UOU3:UOV3"/>
    <mergeCell ref="UOW3:UOX3"/>
    <mergeCell ref="UOY3:UOZ3"/>
    <mergeCell ref="UPA3:UPB3"/>
    <mergeCell ref="UPC3:UPD3"/>
    <mergeCell ref="UOG3:UOH3"/>
    <mergeCell ref="UOI3:UOJ3"/>
    <mergeCell ref="UOK3:UOL3"/>
    <mergeCell ref="UOM3:UON3"/>
    <mergeCell ref="UOO3:UOP3"/>
    <mergeCell ref="UOQ3:UOR3"/>
    <mergeCell ref="UQO3:UQP3"/>
    <mergeCell ref="UQQ3:UQR3"/>
    <mergeCell ref="UQS3:UQT3"/>
    <mergeCell ref="UQU3:UQV3"/>
    <mergeCell ref="UQW3:UQX3"/>
    <mergeCell ref="UQY3:UQZ3"/>
    <mergeCell ref="UQC3:UQD3"/>
    <mergeCell ref="UQE3:UQF3"/>
    <mergeCell ref="UQG3:UQH3"/>
    <mergeCell ref="UQI3:UQJ3"/>
    <mergeCell ref="UQK3:UQL3"/>
    <mergeCell ref="UQM3:UQN3"/>
    <mergeCell ref="UPQ3:UPR3"/>
    <mergeCell ref="UPS3:UPT3"/>
    <mergeCell ref="UPU3:UPV3"/>
    <mergeCell ref="UPW3:UPX3"/>
    <mergeCell ref="UPY3:UPZ3"/>
    <mergeCell ref="UQA3:UQB3"/>
    <mergeCell ref="URY3:URZ3"/>
    <mergeCell ref="USA3:USB3"/>
    <mergeCell ref="USC3:USD3"/>
    <mergeCell ref="USE3:USF3"/>
    <mergeCell ref="USG3:USH3"/>
    <mergeCell ref="USI3:USJ3"/>
    <mergeCell ref="URM3:URN3"/>
    <mergeCell ref="URO3:URP3"/>
    <mergeCell ref="URQ3:URR3"/>
    <mergeCell ref="URS3:URT3"/>
    <mergeCell ref="URU3:URV3"/>
    <mergeCell ref="URW3:URX3"/>
    <mergeCell ref="URA3:URB3"/>
    <mergeCell ref="URC3:URD3"/>
    <mergeCell ref="URE3:URF3"/>
    <mergeCell ref="URG3:URH3"/>
    <mergeCell ref="URI3:URJ3"/>
    <mergeCell ref="URK3:URL3"/>
    <mergeCell ref="UTI3:UTJ3"/>
    <mergeCell ref="UTK3:UTL3"/>
    <mergeCell ref="UTM3:UTN3"/>
    <mergeCell ref="UTO3:UTP3"/>
    <mergeCell ref="UTQ3:UTR3"/>
    <mergeCell ref="UTS3:UTT3"/>
    <mergeCell ref="USW3:USX3"/>
    <mergeCell ref="USY3:USZ3"/>
    <mergeCell ref="UTA3:UTB3"/>
    <mergeCell ref="UTC3:UTD3"/>
    <mergeCell ref="UTE3:UTF3"/>
    <mergeCell ref="UTG3:UTH3"/>
    <mergeCell ref="USK3:USL3"/>
    <mergeCell ref="USM3:USN3"/>
    <mergeCell ref="USO3:USP3"/>
    <mergeCell ref="USQ3:USR3"/>
    <mergeCell ref="USS3:UST3"/>
    <mergeCell ref="USU3:USV3"/>
    <mergeCell ref="UUS3:UUT3"/>
    <mergeCell ref="UUU3:UUV3"/>
    <mergeCell ref="UUW3:UUX3"/>
    <mergeCell ref="UUY3:UUZ3"/>
    <mergeCell ref="UVA3:UVB3"/>
    <mergeCell ref="UVC3:UVD3"/>
    <mergeCell ref="UUG3:UUH3"/>
    <mergeCell ref="UUI3:UUJ3"/>
    <mergeCell ref="UUK3:UUL3"/>
    <mergeCell ref="UUM3:UUN3"/>
    <mergeCell ref="UUO3:UUP3"/>
    <mergeCell ref="UUQ3:UUR3"/>
    <mergeCell ref="UTU3:UTV3"/>
    <mergeCell ref="UTW3:UTX3"/>
    <mergeCell ref="UTY3:UTZ3"/>
    <mergeCell ref="UUA3:UUB3"/>
    <mergeCell ref="UUC3:UUD3"/>
    <mergeCell ref="UUE3:UUF3"/>
    <mergeCell ref="UWC3:UWD3"/>
    <mergeCell ref="UWE3:UWF3"/>
    <mergeCell ref="UWG3:UWH3"/>
    <mergeCell ref="UWI3:UWJ3"/>
    <mergeCell ref="UWK3:UWL3"/>
    <mergeCell ref="UWM3:UWN3"/>
    <mergeCell ref="UVQ3:UVR3"/>
    <mergeCell ref="UVS3:UVT3"/>
    <mergeCell ref="UVU3:UVV3"/>
    <mergeCell ref="UVW3:UVX3"/>
    <mergeCell ref="UVY3:UVZ3"/>
    <mergeCell ref="UWA3:UWB3"/>
    <mergeCell ref="UVE3:UVF3"/>
    <mergeCell ref="UVG3:UVH3"/>
    <mergeCell ref="UVI3:UVJ3"/>
    <mergeCell ref="UVK3:UVL3"/>
    <mergeCell ref="UVM3:UVN3"/>
    <mergeCell ref="UVO3:UVP3"/>
    <mergeCell ref="UXM3:UXN3"/>
    <mergeCell ref="UXO3:UXP3"/>
    <mergeCell ref="UXQ3:UXR3"/>
    <mergeCell ref="UXS3:UXT3"/>
    <mergeCell ref="UXU3:UXV3"/>
    <mergeCell ref="UXW3:UXX3"/>
    <mergeCell ref="UXA3:UXB3"/>
    <mergeCell ref="UXC3:UXD3"/>
    <mergeCell ref="UXE3:UXF3"/>
    <mergeCell ref="UXG3:UXH3"/>
    <mergeCell ref="UXI3:UXJ3"/>
    <mergeCell ref="UXK3:UXL3"/>
    <mergeCell ref="UWO3:UWP3"/>
    <mergeCell ref="UWQ3:UWR3"/>
    <mergeCell ref="UWS3:UWT3"/>
    <mergeCell ref="UWU3:UWV3"/>
    <mergeCell ref="UWW3:UWX3"/>
    <mergeCell ref="UWY3:UWZ3"/>
    <mergeCell ref="UYW3:UYX3"/>
    <mergeCell ref="UYY3:UYZ3"/>
    <mergeCell ref="UZA3:UZB3"/>
    <mergeCell ref="UZC3:UZD3"/>
    <mergeCell ref="UZE3:UZF3"/>
    <mergeCell ref="UZG3:UZH3"/>
    <mergeCell ref="UYK3:UYL3"/>
    <mergeCell ref="UYM3:UYN3"/>
    <mergeCell ref="UYO3:UYP3"/>
    <mergeCell ref="UYQ3:UYR3"/>
    <mergeCell ref="UYS3:UYT3"/>
    <mergeCell ref="UYU3:UYV3"/>
    <mergeCell ref="UXY3:UXZ3"/>
    <mergeCell ref="UYA3:UYB3"/>
    <mergeCell ref="UYC3:UYD3"/>
    <mergeCell ref="UYE3:UYF3"/>
    <mergeCell ref="UYG3:UYH3"/>
    <mergeCell ref="UYI3:UYJ3"/>
    <mergeCell ref="VAG3:VAH3"/>
    <mergeCell ref="VAI3:VAJ3"/>
    <mergeCell ref="VAK3:VAL3"/>
    <mergeCell ref="VAM3:VAN3"/>
    <mergeCell ref="VAO3:VAP3"/>
    <mergeCell ref="VAQ3:VAR3"/>
    <mergeCell ref="UZU3:UZV3"/>
    <mergeCell ref="UZW3:UZX3"/>
    <mergeCell ref="UZY3:UZZ3"/>
    <mergeCell ref="VAA3:VAB3"/>
    <mergeCell ref="VAC3:VAD3"/>
    <mergeCell ref="VAE3:VAF3"/>
    <mergeCell ref="UZI3:UZJ3"/>
    <mergeCell ref="UZK3:UZL3"/>
    <mergeCell ref="UZM3:UZN3"/>
    <mergeCell ref="UZO3:UZP3"/>
    <mergeCell ref="UZQ3:UZR3"/>
    <mergeCell ref="UZS3:UZT3"/>
    <mergeCell ref="VBQ3:VBR3"/>
    <mergeCell ref="VBS3:VBT3"/>
    <mergeCell ref="VBU3:VBV3"/>
    <mergeCell ref="VBW3:VBX3"/>
    <mergeCell ref="VBY3:VBZ3"/>
    <mergeCell ref="VCA3:VCB3"/>
    <mergeCell ref="VBE3:VBF3"/>
    <mergeCell ref="VBG3:VBH3"/>
    <mergeCell ref="VBI3:VBJ3"/>
    <mergeCell ref="VBK3:VBL3"/>
    <mergeCell ref="VBM3:VBN3"/>
    <mergeCell ref="VBO3:VBP3"/>
    <mergeCell ref="VAS3:VAT3"/>
    <mergeCell ref="VAU3:VAV3"/>
    <mergeCell ref="VAW3:VAX3"/>
    <mergeCell ref="VAY3:VAZ3"/>
    <mergeCell ref="VBA3:VBB3"/>
    <mergeCell ref="VBC3:VBD3"/>
    <mergeCell ref="VDA3:VDB3"/>
    <mergeCell ref="VDC3:VDD3"/>
    <mergeCell ref="VDE3:VDF3"/>
    <mergeCell ref="VDG3:VDH3"/>
    <mergeCell ref="VDI3:VDJ3"/>
    <mergeCell ref="VDK3:VDL3"/>
    <mergeCell ref="VCO3:VCP3"/>
    <mergeCell ref="VCQ3:VCR3"/>
    <mergeCell ref="VCS3:VCT3"/>
    <mergeCell ref="VCU3:VCV3"/>
    <mergeCell ref="VCW3:VCX3"/>
    <mergeCell ref="VCY3:VCZ3"/>
    <mergeCell ref="VCC3:VCD3"/>
    <mergeCell ref="VCE3:VCF3"/>
    <mergeCell ref="VCG3:VCH3"/>
    <mergeCell ref="VCI3:VCJ3"/>
    <mergeCell ref="VCK3:VCL3"/>
    <mergeCell ref="VCM3:VCN3"/>
    <mergeCell ref="VEK3:VEL3"/>
    <mergeCell ref="VEM3:VEN3"/>
    <mergeCell ref="VEO3:VEP3"/>
    <mergeCell ref="VEQ3:VER3"/>
    <mergeCell ref="VES3:VET3"/>
    <mergeCell ref="VEU3:VEV3"/>
    <mergeCell ref="VDY3:VDZ3"/>
    <mergeCell ref="VEA3:VEB3"/>
    <mergeCell ref="VEC3:VED3"/>
    <mergeCell ref="VEE3:VEF3"/>
    <mergeCell ref="VEG3:VEH3"/>
    <mergeCell ref="VEI3:VEJ3"/>
    <mergeCell ref="VDM3:VDN3"/>
    <mergeCell ref="VDO3:VDP3"/>
    <mergeCell ref="VDQ3:VDR3"/>
    <mergeCell ref="VDS3:VDT3"/>
    <mergeCell ref="VDU3:VDV3"/>
    <mergeCell ref="VDW3:VDX3"/>
    <mergeCell ref="VFU3:VFV3"/>
    <mergeCell ref="VFW3:VFX3"/>
    <mergeCell ref="VFY3:VFZ3"/>
    <mergeCell ref="VGA3:VGB3"/>
    <mergeCell ref="VGC3:VGD3"/>
    <mergeCell ref="VGE3:VGF3"/>
    <mergeCell ref="VFI3:VFJ3"/>
    <mergeCell ref="VFK3:VFL3"/>
    <mergeCell ref="VFM3:VFN3"/>
    <mergeCell ref="VFO3:VFP3"/>
    <mergeCell ref="VFQ3:VFR3"/>
    <mergeCell ref="VFS3:VFT3"/>
    <mergeCell ref="VEW3:VEX3"/>
    <mergeCell ref="VEY3:VEZ3"/>
    <mergeCell ref="VFA3:VFB3"/>
    <mergeCell ref="VFC3:VFD3"/>
    <mergeCell ref="VFE3:VFF3"/>
    <mergeCell ref="VFG3:VFH3"/>
    <mergeCell ref="VHE3:VHF3"/>
    <mergeCell ref="VHG3:VHH3"/>
    <mergeCell ref="VHI3:VHJ3"/>
    <mergeCell ref="VHK3:VHL3"/>
    <mergeCell ref="VHM3:VHN3"/>
    <mergeCell ref="VHO3:VHP3"/>
    <mergeCell ref="VGS3:VGT3"/>
    <mergeCell ref="VGU3:VGV3"/>
    <mergeCell ref="VGW3:VGX3"/>
    <mergeCell ref="VGY3:VGZ3"/>
    <mergeCell ref="VHA3:VHB3"/>
    <mergeCell ref="VHC3:VHD3"/>
    <mergeCell ref="VGG3:VGH3"/>
    <mergeCell ref="VGI3:VGJ3"/>
    <mergeCell ref="VGK3:VGL3"/>
    <mergeCell ref="VGM3:VGN3"/>
    <mergeCell ref="VGO3:VGP3"/>
    <mergeCell ref="VGQ3:VGR3"/>
    <mergeCell ref="VIO3:VIP3"/>
    <mergeCell ref="VIQ3:VIR3"/>
    <mergeCell ref="VIS3:VIT3"/>
    <mergeCell ref="VIU3:VIV3"/>
    <mergeCell ref="VIW3:VIX3"/>
    <mergeCell ref="VIY3:VIZ3"/>
    <mergeCell ref="VIC3:VID3"/>
    <mergeCell ref="VIE3:VIF3"/>
    <mergeCell ref="VIG3:VIH3"/>
    <mergeCell ref="VII3:VIJ3"/>
    <mergeCell ref="VIK3:VIL3"/>
    <mergeCell ref="VIM3:VIN3"/>
    <mergeCell ref="VHQ3:VHR3"/>
    <mergeCell ref="VHS3:VHT3"/>
    <mergeCell ref="VHU3:VHV3"/>
    <mergeCell ref="VHW3:VHX3"/>
    <mergeCell ref="VHY3:VHZ3"/>
    <mergeCell ref="VIA3:VIB3"/>
    <mergeCell ref="VJY3:VJZ3"/>
    <mergeCell ref="VKA3:VKB3"/>
    <mergeCell ref="VKC3:VKD3"/>
    <mergeCell ref="VKE3:VKF3"/>
    <mergeCell ref="VKG3:VKH3"/>
    <mergeCell ref="VKI3:VKJ3"/>
    <mergeCell ref="VJM3:VJN3"/>
    <mergeCell ref="VJO3:VJP3"/>
    <mergeCell ref="VJQ3:VJR3"/>
    <mergeCell ref="VJS3:VJT3"/>
    <mergeCell ref="VJU3:VJV3"/>
    <mergeCell ref="VJW3:VJX3"/>
    <mergeCell ref="VJA3:VJB3"/>
    <mergeCell ref="VJC3:VJD3"/>
    <mergeCell ref="VJE3:VJF3"/>
    <mergeCell ref="VJG3:VJH3"/>
    <mergeCell ref="VJI3:VJJ3"/>
    <mergeCell ref="VJK3:VJL3"/>
    <mergeCell ref="VLI3:VLJ3"/>
    <mergeCell ref="VLK3:VLL3"/>
    <mergeCell ref="VLM3:VLN3"/>
    <mergeCell ref="VLO3:VLP3"/>
    <mergeCell ref="VLQ3:VLR3"/>
    <mergeCell ref="VLS3:VLT3"/>
    <mergeCell ref="VKW3:VKX3"/>
    <mergeCell ref="VKY3:VKZ3"/>
    <mergeCell ref="VLA3:VLB3"/>
    <mergeCell ref="VLC3:VLD3"/>
    <mergeCell ref="VLE3:VLF3"/>
    <mergeCell ref="VLG3:VLH3"/>
    <mergeCell ref="VKK3:VKL3"/>
    <mergeCell ref="VKM3:VKN3"/>
    <mergeCell ref="VKO3:VKP3"/>
    <mergeCell ref="VKQ3:VKR3"/>
    <mergeCell ref="VKS3:VKT3"/>
    <mergeCell ref="VKU3:VKV3"/>
    <mergeCell ref="VMS3:VMT3"/>
    <mergeCell ref="VMU3:VMV3"/>
    <mergeCell ref="VMW3:VMX3"/>
    <mergeCell ref="VMY3:VMZ3"/>
    <mergeCell ref="VNA3:VNB3"/>
    <mergeCell ref="VNC3:VND3"/>
    <mergeCell ref="VMG3:VMH3"/>
    <mergeCell ref="VMI3:VMJ3"/>
    <mergeCell ref="VMK3:VML3"/>
    <mergeCell ref="VMM3:VMN3"/>
    <mergeCell ref="VMO3:VMP3"/>
    <mergeCell ref="VMQ3:VMR3"/>
    <mergeCell ref="VLU3:VLV3"/>
    <mergeCell ref="VLW3:VLX3"/>
    <mergeCell ref="VLY3:VLZ3"/>
    <mergeCell ref="VMA3:VMB3"/>
    <mergeCell ref="VMC3:VMD3"/>
    <mergeCell ref="VME3:VMF3"/>
    <mergeCell ref="VOC3:VOD3"/>
    <mergeCell ref="VOE3:VOF3"/>
    <mergeCell ref="VOG3:VOH3"/>
    <mergeCell ref="VOI3:VOJ3"/>
    <mergeCell ref="VOK3:VOL3"/>
    <mergeCell ref="VOM3:VON3"/>
    <mergeCell ref="VNQ3:VNR3"/>
    <mergeCell ref="VNS3:VNT3"/>
    <mergeCell ref="VNU3:VNV3"/>
    <mergeCell ref="VNW3:VNX3"/>
    <mergeCell ref="VNY3:VNZ3"/>
    <mergeCell ref="VOA3:VOB3"/>
    <mergeCell ref="VNE3:VNF3"/>
    <mergeCell ref="VNG3:VNH3"/>
    <mergeCell ref="VNI3:VNJ3"/>
    <mergeCell ref="VNK3:VNL3"/>
    <mergeCell ref="VNM3:VNN3"/>
    <mergeCell ref="VNO3:VNP3"/>
    <mergeCell ref="VPM3:VPN3"/>
    <mergeCell ref="VPO3:VPP3"/>
    <mergeCell ref="VPQ3:VPR3"/>
    <mergeCell ref="VPS3:VPT3"/>
    <mergeCell ref="VPU3:VPV3"/>
    <mergeCell ref="VPW3:VPX3"/>
    <mergeCell ref="VPA3:VPB3"/>
    <mergeCell ref="VPC3:VPD3"/>
    <mergeCell ref="VPE3:VPF3"/>
    <mergeCell ref="VPG3:VPH3"/>
    <mergeCell ref="VPI3:VPJ3"/>
    <mergeCell ref="VPK3:VPL3"/>
    <mergeCell ref="VOO3:VOP3"/>
    <mergeCell ref="VOQ3:VOR3"/>
    <mergeCell ref="VOS3:VOT3"/>
    <mergeCell ref="VOU3:VOV3"/>
    <mergeCell ref="VOW3:VOX3"/>
    <mergeCell ref="VOY3:VOZ3"/>
    <mergeCell ref="VQW3:VQX3"/>
    <mergeCell ref="VQY3:VQZ3"/>
    <mergeCell ref="VRA3:VRB3"/>
    <mergeCell ref="VRC3:VRD3"/>
    <mergeCell ref="VRE3:VRF3"/>
    <mergeCell ref="VRG3:VRH3"/>
    <mergeCell ref="VQK3:VQL3"/>
    <mergeCell ref="VQM3:VQN3"/>
    <mergeCell ref="VQO3:VQP3"/>
    <mergeCell ref="VQQ3:VQR3"/>
    <mergeCell ref="VQS3:VQT3"/>
    <mergeCell ref="VQU3:VQV3"/>
    <mergeCell ref="VPY3:VPZ3"/>
    <mergeCell ref="VQA3:VQB3"/>
    <mergeCell ref="VQC3:VQD3"/>
    <mergeCell ref="VQE3:VQF3"/>
    <mergeCell ref="VQG3:VQH3"/>
    <mergeCell ref="VQI3:VQJ3"/>
    <mergeCell ref="VSG3:VSH3"/>
    <mergeCell ref="VSI3:VSJ3"/>
    <mergeCell ref="VSK3:VSL3"/>
    <mergeCell ref="VSM3:VSN3"/>
    <mergeCell ref="VSO3:VSP3"/>
    <mergeCell ref="VSQ3:VSR3"/>
    <mergeCell ref="VRU3:VRV3"/>
    <mergeCell ref="VRW3:VRX3"/>
    <mergeCell ref="VRY3:VRZ3"/>
    <mergeCell ref="VSA3:VSB3"/>
    <mergeCell ref="VSC3:VSD3"/>
    <mergeCell ref="VSE3:VSF3"/>
    <mergeCell ref="VRI3:VRJ3"/>
    <mergeCell ref="VRK3:VRL3"/>
    <mergeCell ref="VRM3:VRN3"/>
    <mergeCell ref="VRO3:VRP3"/>
    <mergeCell ref="VRQ3:VRR3"/>
    <mergeCell ref="VRS3:VRT3"/>
    <mergeCell ref="VTQ3:VTR3"/>
    <mergeCell ref="VTS3:VTT3"/>
    <mergeCell ref="VTU3:VTV3"/>
    <mergeCell ref="VTW3:VTX3"/>
    <mergeCell ref="VTY3:VTZ3"/>
    <mergeCell ref="VUA3:VUB3"/>
    <mergeCell ref="VTE3:VTF3"/>
    <mergeCell ref="VTG3:VTH3"/>
    <mergeCell ref="VTI3:VTJ3"/>
    <mergeCell ref="VTK3:VTL3"/>
    <mergeCell ref="VTM3:VTN3"/>
    <mergeCell ref="VTO3:VTP3"/>
    <mergeCell ref="VSS3:VST3"/>
    <mergeCell ref="VSU3:VSV3"/>
    <mergeCell ref="VSW3:VSX3"/>
    <mergeCell ref="VSY3:VSZ3"/>
    <mergeCell ref="VTA3:VTB3"/>
    <mergeCell ref="VTC3:VTD3"/>
    <mergeCell ref="VVA3:VVB3"/>
    <mergeCell ref="VVC3:VVD3"/>
    <mergeCell ref="VVE3:VVF3"/>
    <mergeCell ref="VVG3:VVH3"/>
    <mergeCell ref="VVI3:VVJ3"/>
    <mergeCell ref="VVK3:VVL3"/>
    <mergeCell ref="VUO3:VUP3"/>
    <mergeCell ref="VUQ3:VUR3"/>
    <mergeCell ref="VUS3:VUT3"/>
    <mergeCell ref="VUU3:VUV3"/>
    <mergeCell ref="VUW3:VUX3"/>
    <mergeCell ref="VUY3:VUZ3"/>
    <mergeCell ref="VUC3:VUD3"/>
    <mergeCell ref="VUE3:VUF3"/>
    <mergeCell ref="VUG3:VUH3"/>
    <mergeCell ref="VUI3:VUJ3"/>
    <mergeCell ref="VUK3:VUL3"/>
    <mergeCell ref="VUM3:VUN3"/>
    <mergeCell ref="VWK3:VWL3"/>
    <mergeCell ref="VWM3:VWN3"/>
    <mergeCell ref="VWO3:VWP3"/>
    <mergeCell ref="VWQ3:VWR3"/>
    <mergeCell ref="VWS3:VWT3"/>
    <mergeCell ref="VWU3:VWV3"/>
    <mergeCell ref="VVY3:VVZ3"/>
    <mergeCell ref="VWA3:VWB3"/>
    <mergeCell ref="VWC3:VWD3"/>
    <mergeCell ref="VWE3:VWF3"/>
    <mergeCell ref="VWG3:VWH3"/>
    <mergeCell ref="VWI3:VWJ3"/>
    <mergeCell ref="VVM3:VVN3"/>
    <mergeCell ref="VVO3:VVP3"/>
    <mergeCell ref="VVQ3:VVR3"/>
    <mergeCell ref="VVS3:VVT3"/>
    <mergeCell ref="VVU3:VVV3"/>
    <mergeCell ref="VVW3:VVX3"/>
    <mergeCell ref="VXU3:VXV3"/>
    <mergeCell ref="VXW3:VXX3"/>
    <mergeCell ref="VXY3:VXZ3"/>
    <mergeCell ref="VYA3:VYB3"/>
    <mergeCell ref="VYC3:VYD3"/>
    <mergeCell ref="VYE3:VYF3"/>
    <mergeCell ref="VXI3:VXJ3"/>
    <mergeCell ref="VXK3:VXL3"/>
    <mergeCell ref="VXM3:VXN3"/>
    <mergeCell ref="VXO3:VXP3"/>
    <mergeCell ref="VXQ3:VXR3"/>
    <mergeCell ref="VXS3:VXT3"/>
    <mergeCell ref="VWW3:VWX3"/>
    <mergeCell ref="VWY3:VWZ3"/>
    <mergeCell ref="VXA3:VXB3"/>
    <mergeCell ref="VXC3:VXD3"/>
    <mergeCell ref="VXE3:VXF3"/>
    <mergeCell ref="VXG3:VXH3"/>
    <mergeCell ref="VZE3:VZF3"/>
    <mergeCell ref="VZG3:VZH3"/>
    <mergeCell ref="VZI3:VZJ3"/>
    <mergeCell ref="VZK3:VZL3"/>
    <mergeCell ref="VZM3:VZN3"/>
    <mergeCell ref="VZO3:VZP3"/>
    <mergeCell ref="VYS3:VYT3"/>
    <mergeCell ref="VYU3:VYV3"/>
    <mergeCell ref="VYW3:VYX3"/>
    <mergeCell ref="VYY3:VYZ3"/>
    <mergeCell ref="VZA3:VZB3"/>
    <mergeCell ref="VZC3:VZD3"/>
    <mergeCell ref="VYG3:VYH3"/>
    <mergeCell ref="VYI3:VYJ3"/>
    <mergeCell ref="VYK3:VYL3"/>
    <mergeCell ref="VYM3:VYN3"/>
    <mergeCell ref="VYO3:VYP3"/>
    <mergeCell ref="VYQ3:VYR3"/>
    <mergeCell ref="WAO3:WAP3"/>
    <mergeCell ref="WAQ3:WAR3"/>
    <mergeCell ref="WAS3:WAT3"/>
    <mergeCell ref="WAU3:WAV3"/>
    <mergeCell ref="WAW3:WAX3"/>
    <mergeCell ref="WAY3:WAZ3"/>
    <mergeCell ref="WAC3:WAD3"/>
    <mergeCell ref="WAE3:WAF3"/>
    <mergeCell ref="WAG3:WAH3"/>
    <mergeCell ref="WAI3:WAJ3"/>
    <mergeCell ref="WAK3:WAL3"/>
    <mergeCell ref="WAM3:WAN3"/>
    <mergeCell ref="VZQ3:VZR3"/>
    <mergeCell ref="VZS3:VZT3"/>
    <mergeCell ref="VZU3:VZV3"/>
    <mergeCell ref="VZW3:VZX3"/>
    <mergeCell ref="VZY3:VZZ3"/>
    <mergeCell ref="WAA3:WAB3"/>
    <mergeCell ref="WBY3:WBZ3"/>
    <mergeCell ref="WCA3:WCB3"/>
    <mergeCell ref="WCC3:WCD3"/>
    <mergeCell ref="WCE3:WCF3"/>
    <mergeCell ref="WCG3:WCH3"/>
    <mergeCell ref="WCI3:WCJ3"/>
    <mergeCell ref="WBM3:WBN3"/>
    <mergeCell ref="WBO3:WBP3"/>
    <mergeCell ref="WBQ3:WBR3"/>
    <mergeCell ref="WBS3:WBT3"/>
    <mergeCell ref="WBU3:WBV3"/>
    <mergeCell ref="WBW3:WBX3"/>
    <mergeCell ref="WBA3:WBB3"/>
    <mergeCell ref="WBC3:WBD3"/>
    <mergeCell ref="WBE3:WBF3"/>
    <mergeCell ref="WBG3:WBH3"/>
    <mergeCell ref="WBI3:WBJ3"/>
    <mergeCell ref="WBK3:WBL3"/>
    <mergeCell ref="WDI3:WDJ3"/>
    <mergeCell ref="WDK3:WDL3"/>
    <mergeCell ref="WDM3:WDN3"/>
    <mergeCell ref="WDO3:WDP3"/>
    <mergeCell ref="WDQ3:WDR3"/>
    <mergeCell ref="WDS3:WDT3"/>
    <mergeCell ref="WCW3:WCX3"/>
    <mergeCell ref="WCY3:WCZ3"/>
    <mergeCell ref="WDA3:WDB3"/>
    <mergeCell ref="WDC3:WDD3"/>
    <mergeCell ref="WDE3:WDF3"/>
    <mergeCell ref="WDG3:WDH3"/>
    <mergeCell ref="WCK3:WCL3"/>
    <mergeCell ref="WCM3:WCN3"/>
    <mergeCell ref="WCO3:WCP3"/>
    <mergeCell ref="WCQ3:WCR3"/>
    <mergeCell ref="WCS3:WCT3"/>
    <mergeCell ref="WCU3:WCV3"/>
    <mergeCell ref="WES3:WET3"/>
    <mergeCell ref="WEU3:WEV3"/>
    <mergeCell ref="WEW3:WEX3"/>
    <mergeCell ref="WEY3:WEZ3"/>
    <mergeCell ref="WFA3:WFB3"/>
    <mergeCell ref="WFC3:WFD3"/>
    <mergeCell ref="WEG3:WEH3"/>
    <mergeCell ref="WEI3:WEJ3"/>
    <mergeCell ref="WEK3:WEL3"/>
    <mergeCell ref="WEM3:WEN3"/>
    <mergeCell ref="WEO3:WEP3"/>
    <mergeCell ref="WEQ3:WER3"/>
    <mergeCell ref="WDU3:WDV3"/>
    <mergeCell ref="WDW3:WDX3"/>
    <mergeCell ref="WDY3:WDZ3"/>
    <mergeCell ref="WEA3:WEB3"/>
    <mergeCell ref="WEC3:WED3"/>
    <mergeCell ref="WEE3:WEF3"/>
    <mergeCell ref="WGC3:WGD3"/>
    <mergeCell ref="WGE3:WGF3"/>
    <mergeCell ref="WGG3:WGH3"/>
    <mergeCell ref="WGI3:WGJ3"/>
    <mergeCell ref="WGK3:WGL3"/>
    <mergeCell ref="WGM3:WGN3"/>
    <mergeCell ref="WFQ3:WFR3"/>
    <mergeCell ref="WFS3:WFT3"/>
    <mergeCell ref="WFU3:WFV3"/>
    <mergeCell ref="WFW3:WFX3"/>
    <mergeCell ref="WFY3:WFZ3"/>
    <mergeCell ref="WGA3:WGB3"/>
    <mergeCell ref="WFE3:WFF3"/>
    <mergeCell ref="WFG3:WFH3"/>
    <mergeCell ref="WFI3:WFJ3"/>
    <mergeCell ref="WFK3:WFL3"/>
    <mergeCell ref="WFM3:WFN3"/>
    <mergeCell ref="WFO3:WFP3"/>
    <mergeCell ref="WHM3:WHN3"/>
    <mergeCell ref="WHO3:WHP3"/>
    <mergeCell ref="WHQ3:WHR3"/>
    <mergeCell ref="WHS3:WHT3"/>
    <mergeCell ref="WHU3:WHV3"/>
    <mergeCell ref="WHW3:WHX3"/>
    <mergeCell ref="WHA3:WHB3"/>
    <mergeCell ref="WHC3:WHD3"/>
    <mergeCell ref="WHE3:WHF3"/>
    <mergeCell ref="WHG3:WHH3"/>
    <mergeCell ref="WHI3:WHJ3"/>
    <mergeCell ref="WHK3:WHL3"/>
    <mergeCell ref="WGO3:WGP3"/>
    <mergeCell ref="WGQ3:WGR3"/>
    <mergeCell ref="WGS3:WGT3"/>
    <mergeCell ref="WGU3:WGV3"/>
    <mergeCell ref="WGW3:WGX3"/>
    <mergeCell ref="WGY3:WGZ3"/>
    <mergeCell ref="WIW3:WIX3"/>
    <mergeCell ref="WIY3:WIZ3"/>
    <mergeCell ref="WJA3:WJB3"/>
    <mergeCell ref="WJC3:WJD3"/>
    <mergeCell ref="WJE3:WJF3"/>
    <mergeCell ref="WJG3:WJH3"/>
    <mergeCell ref="WIK3:WIL3"/>
    <mergeCell ref="WIM3:WIN3"/>
    <mergeCell ref="WIO3:WIP3"/>
    <mergeCell ref="WIQ3:WIR3"/>
    <mergeCell ref="WIS3:WIT3"/>
    <mergeCell ref="WIU3:WIV3"/>
    <mergeCell ref="WHY3:WHZ3"/>
    <mergeCell ref="WIA3:WIB3"/>
    <mergeCell ref="WIC3:WID3"/>
    <mergeCell ref="WIE3:WIF3"/>
    <mergeCell ref="WIG3:WIH3"/>
    <mergeCell ref="WII3:WIJ3"/>
    <mergeCell ref="WKG3:WKH3"/>
    <mergeCell ref="WKI3:WKJ3"/>
    <mergeCell ref="WKK3:WKL3"/>
    <mergeCell ref="WKM3:WKN3"/>
    <mergeCell ref="WKO3:WKP3"/>
    <mergeCell ref="WKQ3:WKR3"/>
    <mergeCell ref="WJU3:WJV3"/>
    <mergeCell ref="WJW3:WJX3"/>
    <mergeCell ref="WJY3:WJZ3"/>
    <mergeCell ref="WKA3:WKB3"/>
    <mergeCell ref="WKC3:WKD3"/>
    <mergeCell ref="WKE3:WKF3"/>
    <mergeCell ref="WJI3:WJJ3"/>
    <mergeCell ref="WJK3:WJL3"/>
    <mergeCell ref="WJM3:WJN3"/>
    <mergeCell ref="WJO3:WJP3"/>
    <mergeCell ref="WJQ3:WJR3"/>
    <mergeCell ref="WJS3:WJT3"/>
    <mergeCell ref="WLQ3:WLR3"/>
    <mergeCell ref="WLS3:WLT3"/>
    <mergeCell ref="WLU3:WLV3"/>
    <mergeCell ref="WLW3:WLX3"/>
    <mergeCell ref="WLY3:WLZ3"/>
    <mergeCell ref="WMA3:WMB3"/>
    <mergeCell ref="WLE3:WLF3"/>
    <mergeCell ref="WLG3:WLH3"/>
    <mergeCell ref="WLI3:WLJ3"/>
    <mergeCell ref="WLK3:WLL3"/>
    <mergeCell ref="WLM3:WLN3"/>
    <mergeCell ref="WLO3:WLP3"/>
    <mergeCell ref="WKS3:WKT3"/>
    <mergeCell ref="WKU3:WKV3"/>
    <mergeCell ref="WKW3:WKX3"/>
    <mergeCell ref="WKY3:WKZ3"/>
    <mergeCell ref="WLA3:WLB3"/>
    <mergeCell ref="WLC3:WLD3"/>
    <mergeCell ref="WNA3:WNB3"/>
    <mergeCell ref="WNC3:WND3"/>
    <mergeCell ref="WNE3:WNF3"/>
    <mergeCell ref="WNG3:WNH3"/>
    <mergeCell ref="WNI3:WNJ3"/>
    <mergeCell ref="WNK3:WNL3"/>
    <mergeCell ref="WMO3:WMP3"/>
    <mergeCell ref="WMQ3:WMR3"/>
    <mergeCell ref="WMS3:WMT3"/>
    <mergeCell ref="WMU3:WMV3"/>
    <mergeCell ref="WMW3:WMX3"/>
    <mergeCell ref="WMY3:WMZ3"/>
    <mergeCell ref="WMC3:WMD3"/>
    <mergeCell ref="WME3:WMF3"/>
    <mergeCell ref="WMG3:WMH3"/>
    <mergeCell ref="WMI3:WMJ3"/>
    <mergeCell ref="WMK3:WML3"/>
    <mergeCell ref="WMM3:WMN3"/>
    <mergeCell ref="WOK3:WOL3"/>
    <mergeCell ref="WOM3:WON3"/>
    <mergeCell ref="WOO3:WOP3"/>
    <mergeCell ref="WOQ3:WOR3"/>
    <mergeCell ref="WOS3:WOT3"/>
    <mergeCell ref="WOU3:WOV3"/>
    <mergeCell ref="WNY3:WNZ3"/>
    <mergeCell ref="WOA3:WOB3"/>
    <mergeCell ref="WOC3:WOD3"/>
    <mergeCell ref="WOE3:WOF3"/>
    <mergeCell ref="WOG3:WOH3"/>
    <mergeCell ref="WOI3:WOJ3"/>
    <mergeCell ref="WNM3:WNN3"/>
    <mergeCell ref="WNO3:WNP3"/>
    <mergeCell ref="WNQ3:WNR3"/>
    <mergeCell ref="WNS3:WNT3"/>
    <mergeCell ref="WNU3:WNV3"/>
    <mergeCell ref="WNW3:WNX3"/>
    <mergeCell ref="WPU3:WPV3"/>
    <mergeCell ref="WPW3:WPX3"/>
    <mergeCell ref="WPY3:WPZ3"/>
    <mergeCell ref="WQA3:WQB3"/>
    <mergeCell ref="WQC3:WQD3"/>
    <mergeCell ref="WQE3:WQF3"/>
    <mergeCell ref="WPI3:WPJ3"/>
    <mergeCell ref="WPK3:WPL3"/>
    <mergeCell ref="WPM3:WPN3"/>
    <mergeCell ref="WPO3:WPP3"/>
    <mergeCell ref="WPQ3:WPR3"/>
    <mergeCell ref="WPS3:WPT3"/>
    <mergeCell ref="WOW3:WOX3"/>
    <mergeCell ref="WOY3:WOZ3"/>
    <mergeCell ref="WPA3:WPB3"/>
    <mergeCell ref="WPC3:WPD3"/>
    <mergeCell ref="WPE3:WPF3"/>
    <mergeCell ref="WPG3:WPH3"/>
    <mergeCell ref="WRE3:WRF3"/>
    <mergeCell ref="WRG3:WRH3"/>
    <mergeCell ref="WRI3:WRJ3"/>
    <mergeCell ref="WRK3:WRL3"/>
    <mergeCell ref="WRM3:WRN3"/>
    <mergeCell ref="WRO3:WRP3"/>
    <mergeCell ref="WQS3:WQT3"/>
    <mergeCell ref="WQU3:WQV3"/>
    <mergeCell ref="WQW3:WQX3"/>
    <mergeCell ref="WQY3:WQZ3"/>
    <mergeCell ref="WRA3:WRB3"/>
    <mergeCell ref="WRC3:WRD3"/>
    <mergeCell ref="WQG3:WQH3"/>
    <mergeCell ref="WQI3:WQJ3"/>
    <mergeCell ref="WQK3:WQL3"/>
    <mergeCell ref="WQM3:WQN3"/>
    <mergeCell ref="WQO3:WQP3"/>
    <mergeCell ref="WQQ3:WQR3"/>
    <mergeCell ref="WSO3:WSP3"/>
    <mergeCell ref="WSQ3:WSR3"/>
    <mergeCell ref="WSS3:WST3"/>
    <mergeCell ref="WSU3:WSV3"/>
    <mergeCell ref="WSW3:WSX3"/>
    <mergeCell ref="WSY3:WSZ3"/>
    <mergeCell ref="WSC3:WSD3"/>
    <mergeCell ref="WSE3:WSF3"/>
    <mergeCell ref="WSG3:WSH3"/>
    <mergeCell ref="WSI3:WSJ3"/>
    <mergeCell ref="WSK3:WSL3"/>
    <mergeCell ref="WSM3:WSN3"/>
    <mergeCell ref="WRQ3:WRR3"/>
    <mergeCell ref="WRS3:WRT3"/>
    <mergeCell ref="WRU3:WRV3"/>
    <mergeCell ref="WRW3:WRX3"/>
    <mergeCell ref="WRY3:WRZ3"/>
    <mergeCell ref="WSA3:WSB3"/>
    <mergeCell ref="WTY3:WTZ3"/>
    <mergeCell ref="WUA3:WUB3"/>
    <mergeCell ref="WUC3:WUD3"/>
    <mergeCell ref="WUE3:WUF3"/>
    <mergeCell ref="WUG3:WUH3"/>
    <mergeCell ref="WUI3:WUJ3"/>
    <mergeCell ref="WTM3:WTN3"/>
    <mergeCell ref="WTO3:WTP3"/>
    <mergeCell ref="WTQ3:WTR3"/>
    <mergeCell ref="WTS3:WTT3"/>
    <mergeCell ref="WTU3:WTV3"/>
    <mergeCell ref="WTW3:WTX3"/>
    <mergeCell ref="WTA3:WTB3"/>
    <mergeCell ref="WTC3:WTD3"/>
    <mergeCell ref="WTE3:WTF3"/>
    <mergeCell ref="WTG3:WTH3"/>
    <mergeCell ref="WTI3:WTJ3"/>
    <mergeCell ref="WTK3:WTL3"/>
    <mergeCell ref="WVI3:WVJ3"/>
    <mergeCell ref="WVK3:WVL3"/>
    <mergeCell ref="WVM3:WVN3"/>
    <mergeCell ref="WVO3:WVP3"/>
    <mergeCell ref="WVQ3:WVR3"/>
    <mergeCell ref="WVS3:WVT3"/>
    <mergeCell ref="WUW3:WUX3"/>
    <mergeCell ref="WUY3:WUZ3"/>
    <mergeCell ref="WVA3:WVB3"/>
    <mergeCell ref="WVC3:WVD3"/>
    <mergeCell ref="WVE3:WVF3"/>
    <mergeCell ref="WVG3:WVH3"/>
    <mergeCell ref="WUK3:WUL3"/>
    <mergeCell ref="WUM3:WUN3"/>
    <mergeCell ref="WUO3:WUP3"/>
    <mergeCell ref="WUQ3:WUR3"/>
    <mergeCell ref="WUS3:WUT3"/>
    <mergeCell ref="WUU3:WUV3"/>
    <mergeCell ref="WWS3:WWT3"/>
    <mergeCell ref="WWU3:WWV3"/>
    <mergeCell ref="WWW3:WWX3"/>
    <mergeCell ref="WWY3:WWZ3"/>
    <mergeCell ref="WXA3:WXB3"/>
    <mergeCell ref="WXC3:WXD3"/>
    <mergeCell ref="WWG3:WWH3"/>
    <mergeCell ref="WWI3:WWJ3"/>
    <mergeCell ref="WWK3:WWL3"/>
    <mergeCell ref="WWM3:WWN3"/>
    <mergeCell ref="WWO3:WWP3"/>
    <mergeCell ref="WWQ3:WWR3"/>
    <mergeCell ref="WVU3:WVV3"/>
    <mergeCell ref="WVW3:WVX3"/>
    <mergeCell ref="WVY3:WVZ3"/>
    <mergeCell ref="WWA3:WWB3"/>
    <mergeCell ref="WWC3:WWD3"/>
    <mergeCell ref="WWE3:WWF3"/>
    <mergeCell ref="WYC3:WYD3"/>
    <mergeCell ref="WYE3:WYF3"/>
    <mergeCell ref="WYG3:WYH3"/>
    <mergeCell ref="WYI3:WYJ3"/>
    <mergeCell ref="WYK3:WYL3"/>
    <mergeCell ref="WYM3:WYN3"/>
    <mergeCell ref="WXQ3:WXR3"/>
    <mergeCell ref="WXS3:WXT3"/>
    <mergeCell ref="WXU3:WXV3"/>
    <mergeCell ref="WXW3:WXX3"/>
    <mergeCell ref="WXY3:WXZ3"/>
    <mergeCell ref="WYA3:WYB3"/>
    <mergeCell ref="WXE3:WXF3"/>
    <mergeCell ref="WXG3:WXH3"/>
    <mergeCell ref="WXI3:WXJ3"/>
    <mergeCell ref="WXK3:WXL3"/>
    <mergeCell ref="WXM3:WXN3"/>
    <mergeCell ref="WXO3:WXP3"/>
    <mergeCell ref="WZM3:WZN3"/>
    <mergeCell ref="WZO3:WZP3"/>
    <mergeCell ref="WZQ3:WZR3"/>
    <mergeCell ref="WZS3:WZT3"/>
    <mergeCell ref="WZU3:WZV3"/>
    <mergeCell ref="WZW3:WZX3"/>
    <mergeCell ref="WZA3:WZB3"/>
    <mergeCell ref="WZC3:WZD3"/>
    <mergeCell ref="WZE3:WZF3"/>
    <mergeCell ref="WZG3:WZH3"/>
    <mergeCell ref="WZI3:WZJ3"/>
    <mergeCell ref="WZK3:WZL3"/>
    <mergeCell ref="WYO3:WYP3"/>
    <mergeCell ref="WYQ3:WYR3"/>
    <mergeCell ref="WYS3:WYT3"/>
    <mergeCell ref="WYU3:WYV3"/>
    <mergeCell ref="WYW3:WYX3"/>
    <mergeCell ref="WYY3:WYZ3"/>
    <mergeCell ref="XAW3:XAX3"/>
    <mergeCell ref="XAY3:XAZ3"/>
    <mergeCell ref="XBA3:XBB3"/>
    <mergeCell ref="XBC3:XBD3"/>
    <mergeCell ref="XBE3:XBF3"/>
    <mergeCell ref="XBG3:XBH3"/>
    <mergeCell ref="XAK3:XAL3"/>
    <mergeCell ref="XAM3:XAN3"/>
    <mergeCell ref="XAO3:XAP3"/>
    <mergeCell ref="XAQ3:XAR3"/>
    <mergeCell ref="XAS3:XAT3"/>
    <mergeCell ref="XAU3:XAV3"/>
    <mergeCell ref="WZY3:WZZ3"/>
    <mergeCell ref="XAA3:XAB3"/>
    <mergeCell ref="XAC3:XAD3"/>
    <mergeCell ref="XAE3:XAF3"/>
    <mergeCell ref="XAG3:XAH3"/>
    <mergeCell ref="XAI3:XAJ3"/>
    <mergeCell ref="XDC3:XDD3"/>
    <mergeCell ref="XCG3:XCH3"/>
    <mergeCell ref="XCI3:XCJ3"/>
    <mergeCell ref="XCK3:XCL3"/>
    <mergeCell ref="XCM3:XCN3"/>
    <mergeCell ref="XCO3:XCP3"/>
    <mergeCell ref="XCQ3:XCR3"/>
    <mergeCell ref="XBU3:XBV3"/>
    <mergeCell ref="XBW3:XBX3"/>
    <mergeCell ref="XBY3:XBZ3"/>
    <mergeCell ref="XCA3:XCB3"/>
    <mergeCell ref="XCC3:XCD3"/>
    <mergeCell ref="XCE3:XCF3"/>
    <mergeCell ref="XBI3:XBJ3"/>
    <mergeCell ref="XBK3:XBL3"/>
    <mergeCell ref="XBM3:XBN3"/>
    <mergeCell ref="XBO3:XBP3"/>
    <mergeCell ref="XBQ3:XBR3"/>
    <mergeCell ref="XBS3:XBT3"/>
    <mergeCell ref="XFA3:XFB3"/>
    <mergeCell ref="XFC3:XFD3"/>
    <mergeCell ref="B1:P1"/>
    <mergeCell ref="XEO3:XEP3"/>
    <mergeCell ref="XEQ3:XER3"/>
    <mergeCell ref="XES3:XET3"/>
    <mergeCell ref="XEU3:XEV3"/>
    <mergeCell ref="XEW3:XEX3"/>
    <mergeCell ref="XEY3:XEZ3"/>
    <mergeCell ref="XEC3:XED3"/>
    <mergeCell ref="XEE3:XEF3"/>
    <mergeCell ref="XEG3:XEH3"/>
    <mergeCell ref="XEI3:XEJ3"/>
    <mergeCell ref="XEK3:XEL3"/>
    <mergeCell ref="XEM3:XEN3"/>
    <mergeCell ref="XDQ3:XDR3"/>
    <mergeCell ref="XDS3:XDT3"/>
    <mergeCell ref="XDU3:XDV3"/>
    <mergeCell ref="XDW3:XDX3"/>
    <mergeCell ref="XDY3:XDZ3"/>
    <mergeCell ref="XEA3:XEB3"/>
    <mergeCell ref="XDE3:XDF3"/>
    <mergeCell ref="XDG3:XDH3"/>
    <mergeCell ref="XDI3:XDJ3"/>
    <mergeCell ref="XDK3:XDL3"/>
    <mergeCell ref="XDM3:XDN3"/>
    <mergeCell ref="XDO3:XDP3"/>
    <mergeCell ref="XCS3:XCT3"/>
    <mergeCell ref="XCU3:XCV3"/>
    <mergeCell ref="XCW3:XCX3"/>
    <mergeCell ref="XCY3:XCZ3"/>
    <mergeCell ref="XDA3:XDB3"/>
  </mergeCells>
  <hyperlinks>
    <hyperlink ref="H8" r:id="rId1"/>
    <hyperlink ref="H59" r:id="rId2"/>
    <hyperlink ref="K59" r:id="rId3"/>
    <hyperlink ref="H33" r:id="rId4"/>
    <hyperlink ref="H35" r:id="rId5"/>
    <hyperlink ref="H20" r:id="rId6"/>
    <hyperlink ref="K20" r:id="rId7"/>
    <hyperlink ref="H21" r:id="rId8"/>
    <hyperlink ref="H86" r:id="rId9"/>
    <hyperlink ref="H104" r:id="rId10"/>
    <hyperlink ref="H106" r:id="rId11"/>
    <hyperlink ref="H105" r:id="rId12"/>
    <hyperlink ref="H108" r:id="rId13"/>
    <hyperlink ref="H159" r:id="rId14"/>
    <hyperlink ref="H83" r:id="rId15"/>
    <hyperlink ref="H93" r:id="rId16"/>
    <hyperlink ref="H100" r:id="rId17"/>
    <hyperlink ref="H117" r:id="rId18"/>
    <hyperlink ref="K98" r:id="rId19" location="position=2&amp;search_layout=stack&amp;type=item&amp;tracking_id=b079918a-0923-4ef0-a7bc-cd168f966715"/>
  </hyperlinks>
  <pageMargins left="0.7" right="0.7" top="0.75" bottom="0.75" header="0.3" footer="0.3"/>
  <pageSetup orientation="portrait"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63"/>
  <sheetViews>
    <sheetView showGridLines="0" topLeftCell="A162" workbookViewId="0">
      <selection activeCell="F2" sqref="F2:H163"/>
    </sheetView>
  </sheetViews>
  <sheetFormatPr baseColWidth="10" defaultRowHeight="15" x14ac:dyDescent="0.25"/>
  <cols>
    <col min="1" max="1" width="6.85546875" customWidth="1"/>
    <col min="2" max="2" width="15.42578125" style="551" customWidth="1"/>
    <col min="3" max="3" width="48.85546875" style="551" customWidth="1"/>
    <col min="4" max="4" width="14.85546875" style="551" customWidth="1"/>
    <col min="6" max="6" width="15.140625" customWidth="1"/>
    <col min="7" max="7" width="14.28515625" style="37" customWidth="1"/>
    <col min="8" max="8" width="12" style="572" bestFit="1" customWidth="1"/>
  </cols>
  <sheetData>
    <row r="1" spans="2:8" ht="15.75" thickBot="1" x14ac:dyDescent="0.3">
      <c r="H1" s="574"/>
    </row>
    <row r="2" spans="2:8" ht="30.75" thickBot="1" x14ac:dyDescent="0.3">
      <c r="B2" s="204" t="s">
        <v>125</v>
      </c>
      <c r="C2" s="570" t="s">
        <v>126</v>
      </c>
      <c r="D2" s="204" t="s">
        <v>139</v>
      </c>
      <c r="F2" s="547" t="s">
        <v>333</v>
      </c>
      <c r="G2" s="549" t="s">
        <v>464</v>
      </c>
      <c r="H2" s="571" t="s">
        <v>465</v>
      </c>
    </row>
    <row r="3" spans="2:8" x14ac:dyDescent="0.25">
      <c r="B3" s="799"/>
      <c r="C3" s="799"/>
      <c r="D3" s="799"/>
      <c r="H3" s="574"/>
    </row>
    <row r="4" spans="2:8" x14ac:dyDescent="0.25">
      <c r="B4" s="794" t="s">
        <v>270</v>
      </c>
      <c r="C4" s="794"/>
      <c r="D4" s="794"/>
      <c r="H4" s="574"/>
    </row>
    <row r="5" spans="2:8" x14ac:dyDescent="0.25">
      <c r="B5" s="552">
        <v>321200019</v>
      </c>
      <c r="C5" s="157" t="s">
        <v>99</v>
      </c>
      <c r="D5" s="553" t="s">
        <v>64</v>
      </c>
      <c r="F5" s="548">
        <f>('PRECIO MERCADO- COMPR.AR MAYO'!E8)</f>
        <v>185.87</v>
      </c>
      <c r="G5" s="550">
        <v>180.2</v>
      </c>
      <c r="H5" s="573">
        <f>(G5+F5)/2</f>
        <v>183.035</v>
      </c>
    </row>
    <row r="6" spans="2:8" x14ac:dyDescent="0.25">
      <c r="B6" s="800">
        <v>320700022</v>
      </c>
      <c r="C6" s="554" t="s">
        <v>288</v>
      </c>
      <c r="D6" s="555" t="s">
        <v>47</v>
      </c>
      <c r="F6" s="548"/>
      <c r="G6" s="550"/>
      <c r="H6" s="573"/>
    </row>
    <row r="7" spans="2:8" x14ac:dyDescent="0.25">
      <c r="B7" s="801"/>
      <c r="C7" s="556" t="s">
        <v>439</v>
      </c>
      <c r="D7" s="557" t="s">
        <v>64</v>
      </c>
      <c r="F7" s="548">
        <f>('PRECIO MERCADO- COMPR.AR MAYO'!E10)</f>
        <v>2.3359000000000001</v>
      </c>
      <c r="G7" s="550">
        <v>1.62</v>
      </c>
      <c r="H7" s="573">
        <f>(G7+F7)/2</f>
        <v>1.9779500000000001</v>
      </c>
    </row>
    <row r="8" spans="2:8" x14ac:dyDescent="0.25">
      <c r="B8" s="801"/>
      <c r="C8" s="556" t="s">
        <v>440</v>
      </c>
      <c r="D8" s="557" t="s">
        <v>64</v>
      </c>
      <c r="F8" s="548">
        <f>('PRECIO MERCADO- COMPR.AR MAYO'!E11)</f>
        <v>21.918749999999999</v>
      </c>
      <c r="G8" s="550">
        <v>1.74</v>
      </c>
      <c r="H8" s="573">
        <f>(G8)</f>
        <v>1.74</v>
      </c>
    </row>
    <row r="9" spans="2:8" x14ac:dyDescent="0.25">
      <c r="B9" s="801"/>
      <c r="C9" s="556" t="s">
        <v>441</v>
      </c>
      <c r="D9" s="557" t="s">
        <v>64</v>
      </c>
      <c r="F9" s="548">
        <f>('PRECIO MERCADO- COMPR.AR MAYO'!E12)</f>
        <v>19.540833333333335</v>
      </c>
      <c r="G9" s="550">
        <v>1.58</v>
      </c>
      <c r="H9" s="573">
        <f>(G9)</f>
        <v>1.58</v>
      </c>
    </row>
    <row r="10" spans="2:8" x14ac:dyDescent="0.25">
      <c r="B10" s="801"/>
      <c r="C10" s="558" t="s">
        <v>442</v>
      </c>
      <c r="D10" s="559" t="s">
        <v>64</v>
      </c>
      <c r="F10" s="548">
        <v>0</v>
      </c>
      <c r="G10" s="550">
        <v>1.84</v>
      </c>
      <c r="H10" s="573">
        <f>(G10)</f>
        <v>1.84</v>
      </c>
    </row>
    <row r="11" spans="2:8" x14ac:dyDescent="0.25">
      <c r="B11" s="801"/>
      <c r="C11" s="556" t="s">
        <v>443</v>
      </c>
      <c r="D11" s="557" t="s">
        <v>64</v>
      </c>
      <c r="F11" s="548">
        <f>('PRECIO MERCADO- COMPR.AR MAYO'!E14)</f>
        <v>24.65315</v>
      </c>
      <c r="G11" s="550">
        <v>1.6</v>
      </c>
      <c r="H11" s="573">
        <f>(G11)</f>
        <v>1.6</v>
      </c>
    </row>
    <row r="12" spans="2:8" x14ac:dyDescent="0.25">
      <c r="B12" s="802"/>
      <c r="C12" s="556" t="s">
        <v>444</v>
      </c>
      <c r="D12" s="557" t="s">
        <v>64</v>
      </c>
      <c r="F12" s="548">
        <f>('PRECIO MERCADO- COMPR.AR MAYO'!E15)</f>
        <v>37.546250000000001</v>
      </c>
      <c r="G12" s="550">
        <v>2.0499999999999998</v>
      </c>
      <c r="H12" s="573">
        <f>(G12)</f>
        <v>2.0499999999999998</v>
      </c>
    </row>
    <row r="13" spans="2:8" x14ac:dyDescent="0.25">
      <c r="B13" s="794" t="s">
        <v>271</v>
      </c>
      <c r="C13" s="794"/>
      <c r="D13" s="794"/>
      <c r="F13" s="548"/>
      <c r="G13" s="550"/>
      <c r="H13" s="573"/>
    </row>
    <row r="14" spans="2:8" x14ac:dyDescent="0.25">
      <c r="B14" s="795">
        <v>31290027</v>
      </c>
      <c r="C14" s="560" t="s">
        <v>44</v>
      </c>
      <c r="D14" s="561" t="s">
        <v>45</v>
      </c>
      <c r="F14" s="548">
        <f>('PRECIO MERCADO- COMPR.AR MAYO'!E17)</f>
        <v>223.68733333333333</v>
      </c>
      <c r="G14" s="550">
        <v>193.8</v>
      </c>
      <c r="H14" s="573">
        <f t="shared" ref="H14:H20" si="0">(G14+F14)/2</f>
        <v>208.74366666666668</v>
      </c>
    </row>
    <row r="15" spans="2:8" x14ac:dyDescent="0.25">
      <c r="B15" s="795"/>
      <c r="C15" s="560" t="s">
        <v>42</v>
      </c>
      <c r="D15" s="561" t="s">
        <v>43</v>
      </c>
      <c r="F15" s="548">
        <f>('PRECIO MERCADO- COMPR.AR MAYO'!E18)</f>
        <v>312.62833333333333</v>
      </c>
      <c r="G15" s="550">
        <v>209.59</v>
      </c>
      <c r="H15" s="573">
        <f t="shared" si="0"/>
        <v>261.10916666666668</v>
      </c>
    </row>
    <row r="16" spans="2:8" x14ac:dyDescent="0.25">
      <c r="B16" s="794" t="s">
        <v>272</v>
      </c>
      <c r="C16" s="794"/>
      <c r="D16" s="794"/>
      <c r="F16" s="548"/>
      <c r="G16" s="550"/>
      <c r="H16" s="573"/>
    </row>
    <row r="17" spans="2:8" x14ac:dyDescent="0.25">
      <c r="B17" s="798">
        <v>32020001</v>
      </c>
      <c r="C17" s="157" t="s">
        <v>53</v>
      </c>
      <c r="D17" s="553" t="s">
        <v>54</v>
      </c>
      <c r="F17" s="548">
        <f>('PRECIO MERCADO- COMPR.AR MAYO'!E20)</f>
        <v>518.04166666666663</v>
      </c>
      <c r="G17" s="550">
        <v>304</v>
      </c>
      <c r="H17" s="573">
        <f t="shared" si="0"/>
        <v>411.02083333333331</v>
      </c>
    </row>
    <row r="18" spans="2:8" x14ac:dyDescent="0.25">
      <c r="B18" s="798"/>
      <c r="C18" s="232" t="s">
        <v>69</v>
      </c>
      <c r="D18" s="562" t="s">
        <v>70</v>
      </c>
      <c r="F18" s="548">
        <f>('PRECIO MERCADO- COMPR.AR MAYO'!E21)</f>
        <v>100</v>
      </c>
      <c r="G18" s="550">
        <v>42.79</v>
      </c>
      <c r="H18" s="573">
        <f t="shared" si="0"/>
        <v>71.394999999999996</v>
      </c>
    </row>
    <row r="19" spans="2:8" x14ac:dyDescent="0.25">
      <c r="B19" s="794" t="s">
        <v>296</v>
      </c>
      <c r="C19" s="794"/>
      <c r="D19" s="794"/>
      <c r="F19" s="548"/>
      <c r="G19" s="550"/>
      <c r="H19" s="573"/>
    </row>
    <row r="20" spans="2:8" x14ac:dyDescent="0.25">
      <c r="B20" s="795">
        <v>321000014</v>
      </c>
      <c r="C20" s="560" t="s">
        <v>95</v>
      </c>
      <c r="D20" s="561" t="s">
        <v>47</v>
      </c>
      <c r="F20" s="548">
        <f>('PRECIO MERCADO- COMPR.AR MAYO'!E23)</f>
        <v>225</v>
      </c>
      <c r="G20" s="550">
        <v>106.55</v>
      </c>
      <c r="H20" s="573">
        <f t="shared" si="0"/>
        <v>165.77500000000001</v>
      </c>
    </row>
    <row r="21" spans="2:8" x14ac:dyDescent="0.25">
      <c r="B21" s="795"/>
      <c r="C21" s="560" t="s">
        <v>96</v>
      </c>
      <c r="D21" s="561" t="s">
        <v>64</v>
      </c>
      <c r="F21" s="548">
        <f>('PRECIO MERCADO- COMPR.AR MAYO'!E24)</f>
        <v>756.66666666666663</v>
      </c>
      <c r="G21" s="550">
        <v>0</v>
      </c>
      <c r="H21" s="573">
        <f>(F21)</f>
        <v>756.66666666666663</v>
      </c>
    </row>
    <row r="22" spans="2:8" x14ac:dyDescent="0.25">
      <c r="B22" s="795">
        <v>32020007</v>
      </c>
      <c r="C22" s="560" t="s">
        <v>65</v>
      </c>
      <c r="D22" s="561" t="s">
        <v>47</v>
      </c>
      <c r="F22" s="548">
        <f>('PRECIO MERCADO- COMPR.AR MAYO'!E25)</f>
        <v>35.768750000000004</v>
      </c>
      <c r="G22" s="550">
        <v>0</v>
      </c>
      <c r="H22" s="573">
        <f t="shared" ref="H22:H23" si="1">(F22)</f>
        <v>35.768750000000004</v>
      </c>
    </row>
    <row r="23" spans="2:8" x14ac:dyDescent="0.25">
      <c r="B23" s="795"/>
      <c r="C23" s="232" t="s">
        <v>63</v>
      </c>
      <c r="D23" s="562" t="s">
        <v>64</v>
      </c>
      <c r="F23" s="548">
        <f>('PRECIO MERCADO- COMPR.AR MAYO'!E26)</f>
        <v>136.71879999999999</v>
      </c>
      <c r="G23" s="550">
        <v>0</v>
      </c>
      <c r="H23" s="573">
        <f t="shared" si="1"/>
        <v>136.71879999999999</v>
      </c>
    </row>
    <row r="24" spans="2:8" x14ac:dyDescent="0.25">
      <c r="B24" s="794" t="s">
        <v>273</v>
      </c>
      <c r="C24" s="794"/>
      <c r="D24" s="794"/>
      <c r="F24" s="548"/>
      <c r="G24" s="550"/>
      <c r="H24" s="573"/>
    </row>
    <row r="25" spans="2:8" x14ac:dyDescent="0.25">
      <c r="B25" s="795">
        <v>32090001</v>
      </c>
      <c r="C25" s="560" t="s">
        <v>12</v>
      </c>
      <c r="D25" s="561" t="s">
        <v>86</v>
      </c>
      <c r="F25" s="548">
        <f>('PRECIO MERCADO- COMPR.AR MAYO'!E28)</f>
        <v>175.69666666666669</v>
      </c>
      <c r="G25" s="550">
        <v>119.6</v>
      </c>
      <c r="H25" s="573">
        <f t="shared" ref="H25:H26" si="2">(G25+F25)/2</f>
        <v>147.64833333333334</v>
      </c>
    </row>
    <row r="26" spans="2:8" x14ac:dyDescent="0.25">
      <c r="B26" s="795"/>
      <c r="C26" s="560" t="s">
        <v>218</v>
      </c>
      <c r="D26" s="561" t="s">
        <v>86</v>
      </c>
      <c r="F26" s="548">
        <f>('PRECIO MERCADO- COMPR.AR MAYO'!E29)</f>
        <v>203.82333333333335</v>
      </c>
      <c r="G26" s="550">
        <v>119.6</v>
      </c>
      <c r="H26" s="573">
        <f t="shared" si="2"/>
        <v>161.71166666666667</v>
      </c>
    </row>
    <row r="27" spans="2:8" x14ac:dyDescent="0.25">
      <c r="B27" s="794" t="s">
        <v>297</v>
      </c>
      <c r="C27" s="794"/>
      <c r="D27" s="794"/>
      <c r="F27" s="548"/>
      <c r="G27" s="550"/>
      <c r="H27" s="573"/>
    </row>
    <row r="28" spans="2:8" x14ac:dyDescent="0.25">
      <c r="B28" s="563">
        <v>32010001</v>
      </c>
      <c r="C28" s="560" t="s">
        <v>46</v>
      </c>
      <c r="D28" s="561" t="s">
        <v>47</v>
      </c>
      <c r="F28" s="548">
        <f>('PRECIO MERCADO- COMPR.AR MAYO'!E31)</f>
        <v>28.546900000000001</v>
      </c>
      <c r="G28" s="550">
        <v>4.9400000000000004</v>
      </c>
      <c r="H28" s="573">
        <f>(G28)</f>
        <v>4.9400000000000004</v>
      </c>
    </row>
    <row r="29" spans="2:8" x14ac:dyDescent="0.25">
      <c r="B29" s="794" t="s">
        <v>323</v>
      </c>
      <c r="C29" s="794"/>
      <c r="D29" s="794"/>
      <c r="F29" s="548"/>
      <c r="G29" s="550"/>
      <c r="H29" s="573"/>
    </row>
    <row r="30" spans="2:8" x14ac:dyDescent="0.25">
      <c r="B30" s="563">
        <v>320100049</v>
      </c>
      <c r="C30" s="560" t="s">
        <v>16</v>
      </c>
      <c r="D30" s="561" t="s">
        <v>47</v>
      </c>
      <c r="F30" s="548">
        <f>('PRECIO MERCADO- COMPR.AR MAYO'!E33)</f>
        <v>692.25</v>
      </c>
      <c r="G30" s="550">
        <v>0</v>
      </c>
      <c r="H30" s="573">
        <f>(F30)</f>
        <v>692.25</v>
      </c>
    </row>
    <row r="31" spans="2:8" x14ac:dyDescent="0.25">
      <c r="B31" s="563">
        <v>320100053</v>
      </c>
      <c r="C31" s="560" t="s">
        <v>48</v>
      </c>
      <c r="D31" s="561" t="s">
        <v>49</v>
      </c>
      <c r="F31" s="548">
        <f>('PRECIO MERCADO- COMPR.AR MAYO'!E34)</f>
        <v>13.387499999999999</v>
      </c>
      <c r="G31" s="550">
        <v>15.06</v>
      </c>
      <c r="H31" s="573">
        <f t="shared" ref="H31:H32" si="3">(G31+F31)/2</f>
        <v>14.223749999999999</v>
      </c>
    </row>
    <row r="32" spans="2:8" x14ac:dyDescent="0.25">
      <c r="B32" s="563">
        <v>320100073</v>
      </c>
      <c r="C32" s="560" t="s">
        <v>17</v>
      </c>
      <c r="D32" s="561" t="s">
        <v>47</v>
      </c>
      <c r="F32" s="548">
        <f>('PRECIO MERCADO- COMPR.AR MAYO'!E35)</f>
        <v>9.1822933333333339</v>
      </c>
      <c r="G32" s="550">
        <v>4.3899999999999997</v>
      </c>
      <c r="H32" s="573">
        <f t="shared" si="3"/>
        <v>6.7861466666666672</v>
      </c>
    </row>
    <row r="33" spans="2:8" x14ac:dyDescent="0.25">
      <c r="B33" s="794"/>
      <c r="C33" s="794"/>
      <c r="D33" s="794"/>
      <c r="F33" s="548"/>
      <c r="G33" s="550"/>
      <c r="H33" s="573"/>
    </row>
    <row r="34" spans="2:8" x14ac:dyDescent="0.25">
      <c r="B34" s="795">
        <v>32130001</v>
      </c>
      <c r="C34" s="560" t="s">
        <v>112</v>
      </c>
      <c r="D34" s="561" t="s">
        <v>47</v>
      </c>
      <c r="F34" s="548">
        <f>('PRECIO MERCADO- COMPR.AR MAYO'!E37)</f>
        <v>403.33333333333331</v>
      </c>
      <c r="G34" s="550">
        <v>0</v>
      </c>
      <c r="H34" s="573">
        <f>(F34)</f>
        <v>403.33333333333331</v>
      </c>
    </row>
    <row r="35" spans="2:8" x14ac:dyDescent="0.25">
      <c r="B35" s="795"/>
      <c r="C35" s="232" t="s">
        <v>113</v>
      </c>
      <c r="D35" s="562" t="s">
        <v>47</v>
      </c>
      <c r="F35" s="548">
        <f>('PRECIO MERCADO- COMPR.AR MAYO'!E38)</f>
        <v>9.5749999999999993</v>
      </c>
      <c r="G35" s="550">
        <v>0</v>
      </c>
      <c r="H35" s="573">
        <f>(F35)</f>
        <v>9.5749999999999993</v>
      </c>
    </row>
    <row r="36" spans="2:8" x14ac:dyDescent="0.25">
      <c r="B36" s="563">
        <v>322300022</v>
      </c>
      <c r="C36" s="560" t="s">
        <v>36</v>
      </c>
      <c r="D36" s="561" t="s">
        <v>47</v>
      </c>
      <c r="F36" s="548">
        <f>('PRECIO MERCADO- COMPR.AR MAYO'!E39)</f>
        <v>273.59399999999999</v>
      </c>
      <c r="G36" s="550">
        <v>45.6</v>
      </c>
      <c r="H36" s="573">
        <f>(G36)</f>
        <v>45.6</v>
      </c>
    </row>
    <row r="37" spans="2:8" x14ac:dyDescent="0.25">
      <c r="B37" s="564">
        <v>321500181</v>
      </c>
      <c r="C37" s="565" t="s">
        <v>325</v>
      </c>
      <c r="D37" s="561" t="s">
        <v>47</v>
      </c>
      <c r="F37" s="548">
        <f>('PRECIO MERCADO- COMPR.AR MAYO'!E40)</f>
        <v>0</v>
      </c>
      <c r="G37" s="550">
        <v>748.5</v>
      </c>
      <c r="H37" s="573">
        <f>(G37)</f>
        <v>748.5</v>
      </c>
    </row>
    <row r="38" spans="2:8" x14ac:dyDescent="0.25">
      <c r="B38" s="794" t="s">
        <v>298</v>
      </c>
      <c r="C38" s="794"/>
      <c r="D38" s="794"/>
      <c r="F38" s="548"/>
      <c r="G38" s="550"/>
      <c r="H38" s="573"/>
    </row>
    <row r="39" spans="2:8" x14ac:dyDescent="0.25">
      <c r="B39" s="563">
        <v>321220013</v>
      </c>
      <c r="C39" s="232" t="s">
        <v>111</v>
      </c>
      <c r="D39" s="562" t="s">
        <v>64</v>
      </c>
      <c r="F39" s="548">
        <f>('PRECIO MERCADO- COMPR.AR MAYO'!E42)</f>
        <v>24.197499999999998</v>
      </c>
      <c r="G39" s="550">
        <v>0</v>
      </c>
      <c r="H39" s="573">
        <f>(F39)</f>
        <v>24.197499999999998</v>
      </c>
    </row>
    <row r="40" spans="2:8" x14ac:dyDescent="0.25">
      <c r="B40" s="794"/>
      <c r="C40" s="794"/>
      <c r="D40" s="794"/>
      <c r="F40" s="548"/>
      <c r="G40" s="550"/>
      <c r="H40" s="573"/>
    </row>
    <row r="41" spans="2:8" x14ac:dyDescent="0.25">
      <c r="B41" s="563">
        <v>322300061</v>
      </c>
      <c r="C41" s="560" t="s">
        <v>124</v>
      </c>
      <c r="D41" s="561" t="s">
        <v>47</v>
      </c>
      <c r="F41" s="548">
        <f>('PRECIO MERCADO- COMPR.AR MAYO'!E44)</f>
        <v>417.19</v>
      </c>
      <c r="G41" s="550">
        <v>305</v>
      </c>
      <c r="H41" s="573">
        <f t="shared" ref="H41" si="4">(G41+F41)/2</f>
        <v>361.09500000000003</v>
      </c>
    </row>
    <row r="42" spans="2:8" x14ac:dyDescent="0.25">
      <c r="B42" s="794"/>
      <c r="C42" s="794"/>
      <c r="D42" s="794"/>
      <c r="F42" s="548"/>
      <c r="G42" s="550"/>
      <c r="H42" s="573"/>
    </row>
    <row r="43" spans="2:8" x14ac:dyDescent="0.25">
      <c r="B43" s="564">
        <v>320300033</v>
      </c>
      <c r="C43" s="232" t="s">
        <v>66</v>
      </c>
      <c r="D43" s="562" t="s">
        <v>64</v>
      </c>
      <c r="F43" s="548">
        <f>('PRECIO MERCADO- COMPR.AR MAYO'!E46)</f>
        <v>885</v>
      </c>
      <c r="G43" s="550">
        <v>348.9</v>
      </c>
      <c r="H43" s="573">
        <f>(G43)</f>
        <v>348.9</v>
      </c>
    </row>
    <row r="44" spans="2:8" x14ac:dyDescent="0.25">
      <c r="B44" s="794"/>
      <c r="C44" s="794"/>
      <c r="D44" s="794"/>
      <c r="F44" s="548"/>
      <c r="G44" s="550"/>
      <c r="H44" s="573"/>
    </row>
    <row r="45" spans="2:8" x14ac:dyDescent="0.25">
      <c r="B45" s="552">
        <v>3207000511</v>
      </c>
      <c r="C45" s="232" t="s">
        <v>289</v>
      </c>
      <c r="D45" s="562" t="s">
        <v>47</v>
      </c>
      <c r="F45" s="548">
        <f>('PRECIO MERCADO- COMPR.AR MAYO'!E48)</f>
        <v>0</v>
      </c>
      <c r="G45" s="550">
        <v>63.37</v>
      </c>
      <c r="H45" s="573">
        <f>(G45)</f>
        <v>63.37</v>
      </c>
    </row>
    <row r="46" spans="2:8" x14ac:dyDescent="0.25">
      <c r="B46" s="794"/>
      <c r="C46" s="794"/>
      <c r="D46" s="794"/>
      <c r="F46" s="548"/>
      <c r="G46" s="550"/>
      <c r="H46" s="573"/>
    </row>
    <row r="47" spans="2:8" x14ac:dyDescent="0.25">
      <c r="B47" s="563">
        <v>321600012</v>
      </c>
      <c r="C47" s="560" t="s">
        <v>33</v>
      </c>
      <c r="D47" s="561" t="s">
        <v>47</v>
      </c>
      <c r="F47" s="548">
        <f>('PRECIO MERCADO- COMPR.AR MAYO'!E50)</f>
        <v>27.828150000000001</v>
      </c>
      <c r="G47" s="550">
        <v>25.93</v>
      </c>
      <c r="H47" s="573">
        <f t="shared" ref="H47" si="5">(G47+F47)/2</f>
        <v>26.879075</v>
      </c>
    </row>
    <row r="48" spans="2:8" x14ac:dyDescent="0.25">
      <c r="B48" s="794"/>
      <c r="C48" s="794"/>
      <c r="D48" s="794"/>
      <c r="F48" s="548"/>
      <c r="G48" s="550"/>
      <c r="H48" s="573"/>
    </row>
    <row r="49" spans="2:8" x14ac:dyDescent="0.25">
      <c r="B49" s="563">
        <v>320900071</v>
      </c>
      <c r="C49" s="560" t="s">
        <v>37</v>
      </c>
      <c r="D49" s="561" t="s">
        <v>64</v>
      </c>
      <c r="F49" s="548">
        <f>('PRECIO MERCADO- COMPR.AR MAYO'!E52)</f>
        <v>510</v>
      </c>
      <c r="G49" s="550">
        <v>379.05</v>
      </c>
      <c r="H49" s="573">
        <f t="shared" ref="H49" si="6">(G49+F49)/2</f>
        <v>444.52499999999998</v>
      </c>
    </row>
    <row r="50" spans="2:8" x14ac:dyDescent="0.25">
      <c r="B50" s="794" t="s">
        <v>299</v>
      </c>
      <c r="C50" s="794"/>
      <c r="D50" s="794"/>
      <c r="F50" s="548"/>
      <c r="G50" s="550"/>
      <c r="H50" s="573"/>
    </row>
    <row r="51" spans="2:8" x14ac:dyDescent="0.25">
      <c r="B51" s="795">
        <v>32150002</v>
      </c>
      <c r="C51" s="560" t="s">
        <v>114</v>
      </c>
      <c r="D51" s="561" t="s">
        <v>60</v>
      </c>
      <c r="F51" s="548">
        <f>('PRECIO MERCADO- COMPR.AR MAYO'!E54)</f>
        <v>450</v>
      </c>
      <c r="G51" s="550">
        <v>0</v>
      </c>
      <c r="H51" s="573">
        <f>(F51)</f>
        <v>450</v>
      </c>
    </row>
    <row r="52" spans="2:8" x14ac:dyDescent="0.25">
      <c r="B52" s="795"/>
      <c r="C52" s="560" t="s">
        <v>115</v>
      </c>
      <c r="D52" s="561" t="s">
        <v>70</v>
      </c>
      <c r="F52" s="548">
        <f>('PRECIO MERCADO- COMPR.AR MAYO'!E55)</f>
        <v>440</v>
      </c>
      <c r="G52" s="550">
        <v>0</v>
      </c>
      <c r="H52" s="573">
        <f>(F52)</f>
        <v>440</v>
      </c>
    </row>
    <row r="53" spans="2:8" x14ac:dyDescent="0.25">
      <c r="B53" s="794"/>
      <c r="C53" s="794"/>
      <c r="D53" s="794"/>
      <c r="F53" s="548"/>
      <c r="G53" s="550"/>
      <c r="H53" s="573"/>
    </row>
    <row r="54" spans="2:8" x14ac:dyDescent="0.25">
      <c r="B54" s="563">
        <v>3212002017</v>
      </c>
      <c r="C54" s="560" t="s">
        <v>110</v>
      </c>
      <c r="D54" s="561" t="s">
        <v>64</v>
      </c>
      <c r="F54" s="548">
        <f>('PRECIO MERCADO- COMPR.AR MAYO'!E57)</f>
        <v>3750</v>
      </c>
      <c r="G54" s="550">
        <v>1627</v>
      </c>
      <c r="H54" s="573">
        <f t="shared" ref="H54" si="7">(G54+F54)/2</f>
        <v>2688.5</v>
      </c>
    </row>
    <row r="55" spans="2:8" x14ac:dyDescent="0.25">
      <c r="B55" s="794" t="s">
        <v>300</v>
      </c>
      <c r="C55" s="794"/>
      <c r="D55" s="794"/>
      <c r="F55" s="548"/>
      <c r="G55" s="550"/>
      <c r="H55" s="573"/>
    </row>
    <row r="56" spans="2:8" x14ac:dyDescent="0.25">
      <c r="B56" s="552">
        <v>32220001</v>
      </c>
      <c r="C56" s="157" t="s">
        <v>310</v>
      </c>
      <c r="D56" s="553" t="s">
        <v>47</v>
      </c>
      <c r="F56" s="548">
        <f>('PRECIO MERCADO- COMPR.AR MAYO'!E59)</f>
        <v>1729.405</v>
      </c>
      <c r="G56" s="550">
        <v>0</v>
      </c>
      <c r="H56" s="573">
        <f>(F56)</f>
        <v>1729.405</v>
      </c>
    </row>
    <row r="57" spans="2:8" x14ac:dyDescent="0.25">
      <c r="B57" s="794"/>
      <c r="C57" s="794"/>
      <c r="D57" s="794"/>
      <c r="F57" s="548"/>
      <c r="G57" s="550"/>
      <c r="H57" s="573"/>
    </row>
    <row r="58" spans="2:8" x14ac:dyDescent="0.25">
      <c r="B58" s="563">
        <v>321500041</v>
      </c>
      <c r="C58" s="560" t="s">
        <v>118</v>
      </c>
      <c r="D58" s="561" t="s">
        <v>64</v>
      </c>
      <c r="F58" s="548">
        <f>('PRECIO MERCADO- COMPR.AR MAYO'!E61)</f>
        <v>949.2188000000001</v>
      </c>
      <c r="G58" s="550">
        <v>0</v>
      </c>
      <c r="H58" s="573">
        <f>(F58)</f>
        <v>949.2188000000001</v>
      </c>
    </row>
    <row r="59" spans="2:8" x14ac:dyDescent="0.25">
      <c r="B59" s="794"/>
      <c r="C59" s="794"/>
      <c r="D59" s="794"/>
      <c r="F59" s="548"/>
      <c r="G59" s="550"/>
      <c r="H59" s="573"/>
    </row>
    <row r="60" spans="2:8" x14ac:dyDescent="0.25">
      <c r="B60" s="566"/>
      <c r="C60" s="567" t="s">
        <v>447</v>
      </c>
      <c r="D60" s="567" t="s">
        <v>47</v>
      </c>
      <c r="F60" s="548">
        <f>('PRECIO MERCADO- COMPR.AR MAYO'!E63)</f>
        <v>0</v>
      </c>
      <c r="G60" s="550">
        <v>165</v>
      </c>
      <c r="H60" s="573">
        <f>(G60)</f>
        <v>165</v>
      </c>
    </row>
    <row r="61" spans="2:8" x14ac:dyDescent="0.25">
      <c r="B61" s="566"/>
      <c r="C61" s="567" t="s">
        <v>448</v>
      </c>
      <c r="D61" s="567" t="s">
        <v>47</v>
      </c>
      <c r="F61" s="548">
        <f>('PRECIO MERCADO- COMPR.AR MAYO'!E64)</f>
        <v>0</v>
      </c>
      <c r="G61" s="550">
        <v>295</v>
      </c>
      <c r="H61" s="573">
        <f>(G61)</f>
        <v>295</v>
      </c>
    </row>
    <row r="62" spans="2:8" x14ac:dyDescent="0.25">
      <c r="B62" s="563">
        <v>3201000612</v>
      </c>
      <c r="C62" s="560" t="s">
        <v>50</v>
      </c>
      <c r="D62" s="561" t="s">
        <v>47</v>
      </c>
      <c r="F62" s="548">
        <f>('PRECIO MERCADO- COMPR.AR MAYO'!E65)</f>
        <v>192</v>
      </c>
      <c r="G62" s="550">
        <v>88.55</v>
      </c>
      <c r="H62" s="573">
        <f t="shared" ref="H62" si="8">(G62+F62)/2</f>
        <v>140.27500000000001</v>
      </c>
    </row>
    <row r="63" spans="2:8" x14ac:dyDescent="0.25">
      <c r="B63" s="794"/>
      <c r="C63" s="794"/>
      <c r="D63" s="794"/>
      <c r="F63" s="548"/>
      <c r="G63" s="550"/>
      <c r="H63" s="573"/>
    </row>
    <row r="64" spans="2:8" x14ac:dyDescent="0.25">
      <c r="B64" s="563">
        <v>321500036</v>
      </c>
      <c r="C64" s="560" t="s">
        <v>116</v>
      </c>
      <c r="D64" s="561" t="s">
        <v>117</v>
      </c>
      <c r="F64" s="548">
        <f>('PRECIO MERCADO- COMPR.AR MAYO'!E67)</f>
        <v>1562.5</v>
      </c>
      <c r="G64" s="550">
        <v>0</v>
      </c>
      <c r="H64" s="573">
        <f>(F64)</f>
        <v>1562.5</v>
      </c>
    </row>
    <row r="65" spans="2:8" x14ac:dyDescent="0.25">
      <c r="B65" s="794" t="s">
        <v>301</v>
      </c>
      <c r="C65" s="794"/>
      <c r="D65" s="794"/>
      <c r="F65" s="548"/>
      <c r="G65" s="550"/>
      <c r="H65" s="573"/>
    </row>
    <row r="66" spans="2:8" x14ac:dyDescent="0.25">
      <c r="B66" s="563">
        <v>32050001</v>
      </c>
      <c r="C66" s="560" t="s">
        <v>311</v>
      </c>
      <c r="D66" s="561" t="s">
        <v>47</v>
      </c>
      <c r="F66" s="548">
        <f>('PRECIO MERCADO- COMPR.AR MAYO'!E69)</f>
        <v>20</v>
      </c>
      <c r="G66" s="550">
        <v>9.48</v>
      </c>
      <c r="H66" s="573">
        <f t="shared" ref="H66" si="9">(G66+F66)/2</f>
        <v>14.74</v>
      </c>
    </row>
    <row r="67" spans="2:8" x14ac:dyDescent="0.25">
      <c r="B67" s="794"/>
      <c r="C67" s="794"/>
      <c r="D67" s="794"/>
      <c r="F67" s="548"/>
      <c r="G67" s="550"/>
      <c r="H67" s="573"/>
    </row>
    <row r="68" spans="2:8" x14ac:dyDescent="0.25">
      <c r="B68" s="564">
        <v>320700121</v>
      </c>
      <c r="C68" s="232" t="s">
        <v>83</v>
      </c>
      <c r="D68" s="562" t="s">
        <v>47</v>
      </c>
      <c r="F68" s="548">
        <f>('PRECIO MERCADO- COMPR.AR MAYO'!E71)</f>
        <v>0</v>
      </c>
      <c r="G68" s="550">
        <v>89.9</v>
      </c>
      <c r="H68" s="573">
        <f>(G68)</f>
        <v>89.9</v>
      </c>
    </row>
    <row r="69" spans="2:8" x14ac:dyDescent="0.25">
      <c r="B69" s="794" t="s">
        <v>281</v>
      </c>
      <c r="C69" s="794"/>
      <c r="D69" s="794"/>
      <c r="F69" s="548"/>
      <c r="G69" s="550"/>
      <c r="H69" s="573"/>
    </row>
    <row r="70" spans="2:8" x14ac:dyDescent="0.25">
      <c r="B70" s="795">
        <v>32160002</v>
      </c>
      <c r="C70" s="560" t="s">
        <v>120</v>
      </c>
      <c r="D70" s="561" t="s">
        <v>47</v>
      </c>
      <c r="F70" s="548">
        <f>('PRECIO MERCADO- COMPR.AR MAYO'!E73)</f>
        <v>68.408333333333331</v>
      </c>
      <c r="G70" s="550">
        <v>0</v>
      </c>
      <c r="H70" s="573">
        <f>(F70)</f>
        <v>68.408333333333331</v>
      </c>
    </row>
    <row r="71" spans="2:8" x14ac:dyDescent="0.25">
      <c r="B71" s="795"/>
      <c r="C71" s="560" t="s">
        <v>121</v>
      </c>
      <c r="D71" s="561" t="s">
        <v>47</v>
      </c>
      <c r="F71" s="548">
        <f>('PRECIO MERCADO- COMPR.AR MAYO'!E74)</f>
        <v>79.852933333333326</v>
      </c>
      <c r="G71" s="550">
        <v>73.2</v>
      </c>
      <c r="H71" s="573">
        <f t="shared" ref="H71:H72" si="10">(G71+F71)/2</f>
        <v>76.526466666666664</v>
      </c>
    </row>
    <row r="72" spans="2:8" x14ac:dyDescent="0.25">
      <c r="B72" s="795"/>
      <c r="C72" s="560" t="s">
        <v>14</v>
      </c>
      <c r="D72" s="561" t="s">
        <v>47</v>
      </c>
      <c r="F72" s="548">
        <f>('PRECIO MERCADO- COMPR.AR MAYO'!E75)</f>
        <v>83.45705000000001</v>
      </c>
      <c r="G72" s="550">
        <v>92</v>
      </c>
      <c r="H72" s="573">
        <f t="shared" si="10"/>
        <v>87.728525000000005</v>
      </c>
    </row>
    <row r="73" spans="2:8" x14ac:dyDescent="0.25">
      <c r="B73" s="794"/>
      <c r="C73" s="794"/>
      <c r="D73" s="794"/>
      <c r="F73" s="548"/>
      <c r="G73" s="550"/>
      <c r="H73" s="573"/>
    </row>
    <row r="74" spans="2:8" x14ac:dyDescent="0.25">
      <c r="B74" s="564">
        <v>321200161</v>
      </c>
      <c r="C74" s="232" t="s">
        <v>107</v>
      </c>
      <c r="D74" s="562" t="s">
        <v>64</v>
      </c>
      <c r="F74" s="548">
        <f>('PRECIO MERCADO- COMPR.AR MAYO'!E77)</f>
        <v>0</v>
      </c>
      <c r="G74" s="550">
        <v>172.33</v>
      </c>
      <c r="H74" s="573">
        <f>(G74)</f>
        <v>172.33</v>
      </c>
    </row>
    <row r="75" spans="2:8" x14ac:dyDescent="0.25">
      <c r="B75" s="564">
        <v>321200172</v>
      </c>
      <c r="C75" s="232" t="s">
        <v>108</v>
      </c>
      <c r="D75" s="562" t="s">
        <v>64</v>
      </c>
      <c r="F75" s="548">
        <f>('PRECIO MERCADO- COMPR.AR MAYO'!E78)</f>
        <v>0</v>
      </c>
      <c r="G75" s="550">
        <v>0</v>
      </c>
      <c r="H75" s="573">
        <v>0</v>
      </c>
    </row>
    <row r="76" spans="2:8" x14ac:dyDescent="0.25">
      <c r="B76" s="794"/>
      <c r="C76" s="794"/>
      <c r="D76" s="794"/>
      <c r="F76" s="548"/>
      <c r="G76" s="550"/>
      <c r="H76" s="573"/>
    </row>
    <row r="77" spans="2:8" x14ac:dyDescent="0.25">
      <c r="B77" s="564">
        <v>321200192</v>
      </c>
      <c r="C77" s="232" t="s">
        <v>109</v>
      </c>
      <c r="D77" s="562" t="s">
        <v>47</v>
      </c>
      <c r="F77" s="548">
        <f>('PRECIO MERCADO- COMPR.AR MAYO'!E80)</f>
        <v>950</v>
      </c>
      <c r="G77" s="550">
        <v>0</v>
      </c>
      <c r="H77" s="573">
        <f>(F77)</f>
        <v>950</v>
      </c>
    </row>
    <row r="78" spans="2:8" x14ac:dyDescent="0.25">
      <c r="B78" s="794" t="s">
        <v>280</v>
      </c>
      <c r="C78" s="794"/>
      <c r="D78" s="794"/>
      <c r="F78" s="548"/>
      <c r="G78" s="550"/>
      <c r="H78" s="573"/>
    </row>
    <row r="79" spans="2:8" x14ac:dyDescent="0.25">
      <c r="B79" s="795">
        <v>32020003</v>
      </c>
      <c r="C79" s="560" t="s">
        <v>57</v>
      </c>
      <c r="D79" s="561" t="s">
        <v>56</v>
      </c>
      <c r="F79" s="548">
        <f>('PRECIO MERCADO- COMPR.AR MAYO'!E82)</f>
        <v>2161.875</v>
      </c>
      <c r="G79" s="550">
        <v>1721.66</v>
      </c>
      <c r="H79" s="573">
        <f t="shared" ref="H79" si="11">(G79+F79)/2</f>
        <v>1941.7674999999999</v>
      </c>
    </row>
    <row r="80" spans="2:8" x14ac:dyDescent="0.25">
      <c r="B80" s="795"/>
      <c r="C80" s="560" t="s">
        <v>9</v>
      </c>
      <c r="D80" s="561" t="s">
        <v>58</v>
      </c>
      <c r="F80" s="548">
        <f>('PRECIO MERCADO- COMPR.AR MAYO'!E83)</f>
        <v>7.96875</v>
      </c>
      <c r="G80" s="550">
        <v>0</v>
      </c>
      <c r="H80" s="573">
        <f>(F80)</f>
        <v>7.96875</v>
      </c>
    </row>
    <row r="81" spans="2:8" x14ac:dyDescent="0.25">
      <c r="B81" s="564">
        <v>320200024</v>
      </c>
      <c r="C81" s="232" t="s">
        <v>55</v>
      </c>
      <c r="D81" s="562" t="s">
        <v>56</v>
      </c>
      <c r="F81" s="548">
        <f>('PRECIO MERCADO- COMPR.AR MAYO'!E84)</f>
        <v>0</v>
      </c>
      <c r="G81" s="550">
        <v>0</v>
      </c>
      <c r="H81" s="573"/>
    </row>
    <row r="82" spans="2:8" x14ac:dyDescent="0.25">
      <c r="B82" s="794"/>
      <c r="C82" s="794"/>
      <c r="D82" s="794"/>
      <c r="F82" s="548"/>
      <c r="G82" s="550"/>
      <c r="H82" s="573"/>
    </row>
    <row r="83" spans="2:8" x14ac:dyDescent="0.25">
      <c r="B83" s="563">
        <v>320500026</v>
      </c>
      <c r="C83" s="560" t="s">
        <v>20</v>
      </c>
      <c r="D83" s="561" t="s">
        <v>67</v>
      </c>
      <c r="F83" s="548">
        <f>('PRECIO MERCADO- COMPR.AR MAYO'!E86)</f>
        <v>234</v>
      </c>
      <c r="G83" s="550">
        <v>181</v>
      </c>
      <c r="H83" s="573">
        <f t="shared" ref="H83" si="12">(G83+F83)/2</f>
        <v>207.5</v>
      </c>
    </row>
    <row r="84" spans="2:8" x14ac:dyDescent="0.25">
      <c r="B84" s="794" t="s">
        <v>302</v>
      </c>
      <c r="C84" s="794"/>
      <c r="D84" s="794"/>
      <c r="F84" s="548"/>
      <c r="G84" s="550"/>
      <c r="H84" s="573"/>
    </row>
    <row r="85" spans="2:8" x14ac:dyDescent="0.25">
      <c r="B85" s="552">
        <v>320100112</v>
      </c>
      <c r="C85" s="157" t="s">
        <v>290</v>
      </c>
      <c r="D85" s="553" t="s">
        <v>51</v>
      </c>
      <c r="F85" s="548">
        <f>('PRECIO MERCADO- COMPR.AR MAYO'!E88)</f>
        <v>1534.375</v>
      </c>
      <c r="G85" s="550">
        <v>374.5</v>
      </c>
      <c r="H85" s="573">
        <f>(G85)</f>
        <v>374.5</v>
      </c>
    </row>
    <row r="86" spans="2:8" x14ac:dyDescent="0.25">
      <c r="B86" s="552">
        <v>320100123</v>
      </c>
      <c r="C86" s="157" t="s">
        <v>291</v>
      </c>
      <c r="D86" s="553" t="s">
        <v>52</v>
      </c>
      <c r="F86" s="548">
        <f>('PRECIO MERCADO- COMPR.AR MAYO'!E89)</f>
        <v>64.843800000000002</v>
      </c>
      <c r="G86" s="550">
        <v>36</v>
      </c>
      <c r="H86" s="573">
        <f t="shared" ref="H86" si="13">(G86+F86)/2</f>
        <v>50.421900000000001</v>
      </c>
    </row>
    <row r="87" spans="2:8" x14ac:dyDescent="0.25">
      <c r="B87" s="552">
        <v>3201001710</v>
      </c>
      <c r="C87" s="157" t="s">
        <v>292</v>
      </c>
      <c r="D87" s="553" t="s">
        <v>51</v>
      </c>
      <c r="F87" s="548">
        <f>('PRECIO MERCADO- COMPR.AR MAYO'!E90)</f>
        <v>1650</v>
      </c>
      <c r="G87" s="550">
        <v>0</v>
      </c>
      <c r="H87" s="573">
        <f>(F87)</f>
        <v>1650</v>
      </c>
    </row>
    <row r="88" spans="2:8" x14ac:dyDescent="0.25">
      <c r="B88" s="794" t="s">
        <v>274</v>
      </c>
      <c r="C88" s="794"/>
      <c r="D88" s="794"/>
      <c r="F88" s="548"/>
      <c r="G88" s="550"/>
      <c r="H88" s="573"/>
    </row>
    <row r="89" spans="2:8" x14ac:dyDescent="0.25">
      <c r="B89" s="795">
        <v>32070006</v>
      </c>
      <c r="C89" s="560" t="s">
        <v>77</v>
      </c>
      <c r="D89" s="561" t="s">
        <v>64</v>
      </c>
      <c r="F89" s="548">
        <f>('PRECIO MERCADO- COMPR.AR MAYO'!E92)</f>
        <v>40</v>
      </c>
      <c r="G89" s="550">
        <v>43.98</v>
      </c>
      <c r="H89" s="573">
        <f t="shared" ref="H89:H92" si="14">(G89+F89)/2</f>
        <v>41.989999999999995</v>
      </c>
    </row>
    <row r="90" spans="2:8" x14ac:dyDescent="0.25">
      <c r="B90" s="795"/>
      <c r="C90" s="560" t="s">
        <v>76</v>
      </c>
      <c r="D90" s="561" t="s">
        <v>47</v>
      </c>
      <c r="F90" s="548">
        <f>('PRECIO MERCADO- COMPR.AR MAYO'!E93)</f>
        <v>74.812600000000003</v>
      </c>
      <c r="G90" s="550">
        <v>21.06</v>
      </c>
      <c r="H90" s="573">
        <f t="shared" si="14"/>
        <v>47.936300000000003</v>
      </c>
    </row>
    <row r="91" spans="2:8" x14ac:dyDescent="0.25">
      <c r="B91" s="795"/>
      <c r="C91" s="560" t="s">
        <v>75</v>
      </c>
      <c r="D91" s="561" t="s">
        <v>47</v>
      </c>
      <c r="F91" s="548">
        <f>('PRECIO MERCADO- COMPR.AR MAYO'!E94)</f>
        <v>350</v>
      </c>
      <c r="G91" s="550">
        <v>62</v>
      </c>
      <c r="H91" s="573">
        <f>(G91)</f>
        <v>62</v>
      </c>
    </row>
    <row r="92" spans="2:8" x14ac:dyDescent="0.25">
      <c r="B92" s="795"/>
      <c r="C92" s="560" t="s">
        <v>74</v>
      </c>
      <c r="D92" s="561" t="s">
        <v>64</v>
      </c>
      <c r="F92" s="548">
        <f>('PRECIO MERCADO- COMPR.AR MAYO'!E95)</f>
        <v>80</v>
      </c>
      <c r="G92" s="550">
        <v>21.54</v>
      </c>
      <c r="H92" s="573">
        <f t="shared" si="14"/>
        <v>50.769999999999996</v>
      </c>
    </row>
    <row r="93" spans="2:8" x14ac:dyDescent="0.25">
      <c r="B93" s="795"/>
      <c r="C93" s="232" t="s">
        <v>73</v>
      </c>
      <c r="D93" s="562" t="s">
        <v>47</v>
      </c>
      <c r="F93" s="548">
        <v>0</v>
      </c>
      <c r="G93" s="550">
        <v>0</v>
      </c>
      <c r="H93" s="573">
        <v>0</v>
      </c>
    </row>
    <row r="94" spans="2:8" x14ac:dyDescent="0.25">
      <c r="B94" s="568"/>
      <c r="C94" s="568"/>
      <c r="D94" s="568"/>
      <c r="F94" s="548"/>
      <c r="G94" s="550"/>
      <c r="H94" s="573"/>
    </row>
    <row r="95" spans="2:8" x14ac:dyDescent="0.25">
      <c r="B95" s="563">
        <v>321600081</v>
      </c>
      <c r="C95" s="232" t="s">
        <v>122</v>
      </c>
      <c r="D95" s="562" t="s">
        <v>47</v>
      </c>
      <c r="F95" s="548">
        <f>('PRECIO MERCADO- COMPR.AR MAYO'!E98)</f>
        <v>1570.5</v>
      </c>
      <c r="G95" s="550">
        <v>0</v>
      </c>
      <c r="H95" s="573">
        <f>(F95)</f>
        <v>1570.5</v>
      </c>
    </row>
    <row r="96" spans="2:8" x14ac:dyDescent="0.25">
      <c r="B96" s="794" t="s">
        <v>279</v>
      </c>
      <c r="C96" s="794"/>
      <c r="D96" s="794"/>
      <c r="F96" s="548"/>
      <c r="G96" s="550"/>
      <c r="H96" s="573"/>
    </row>
    <row r="97" spans="2:8" x14ac:dyDescent="0.25">
      <c r="B97" s="569">
        <v>32030001</v>
      </c>
      <c r="C97" s="560" t="s">
        <v>10</v>
      </c>
      <c r="D97" s="561" t="s">
        <v>47</v>
      </c>
      <c r="F97" s="548">
        <f>('PRECIO MERCADO- COMPR.AR MAYO'!E100)</f>
        <v>8.8949999999999996</v>
      </c>
      <c r="G97" s="550">
        <v>4.8</v>
      </c>
      <c r="H97" s="573">
        <f>(G97+F97)/2</f>
        <v>6.8475000000000001</v>
      </c>
    </row>
    <row r="98" spans="2:8" x14ac:dyDescent="0.25">
      <c r="B98" s="794"/>
      <c r="C98" s="794"/>
      <c r="D98" s="794"/>
      <c r="F98" s="548"/>
      <c r="G98" s="550"/>
      <c r="H98" s="573"/>
    </row>
    <row r="99" spans="2:8" x14ac:dyDescent="0.25">
      <c r="B99" s="564">
        <v>321500154</v>
      </c>
      <c r="C99" s="232" t="s">
        <v>326</v>
      </c>
      <c r="D99" s="562" t="s">
        <v>64</v>
      </c>
      <c r="F99" s="548">
        <f>('PRECIO MERCADO- COMPR.AR MAYO'!E102)</f>
        <v>0</v>
      </c>
      <c r="G99" s="550">
        <v>0</v>
      </c>
      <c r="H99" s="573">
        <v>0</v>
      </c>
    </row>
    <row r="100" spans="2:8" x14ac:dyDescent="0.25">
      <c r="B100" s="794" t="s">
        <v>303</v>
      </c>
      <c r="C100" s="794"/>
      <c r="D100" s="794"/>
      <c r="F100" s="548"/>
      <c r="G100" s="550"/>
      <c r="H100" s="573"/>
    </row>
    <row r="101" spans="2:8" x14ac:dyDescent="0.25">
      <c r="B101" s="798">
        <v>32070007</v>
      </c>
      <c r="C101" s="157" t="s">
        <v>79</v>
      </c>
      <c r="D101" s="553" t="s">
        <v>47</v>
      </c>
      <c r="F101" s="548">
        <f>('PRECIO MERCADO- COMPR.AR MAYO'!E104)</f>
        <v>8.9140666666666668</v>
      </c>
      <c r="G101" s="550">
        <v>4.25</v>
      </c>
      <c r="H101" s="573">
        <f t="shared" ref="H101:H105" si="15">(G101+F101)/2</f>
        <v>6.5820333333333334</v>
      </c>
    </row>
    <row r="102" spans="2:8" x14ac:dyDescent="0.25">
      <c r="B102" s="798"/>
      <c r="C102" s="157" t="s">
        <v>80</v>
      </c>
      <c r="D102" s="553" t="s">
        <v>47</v>
      </c>
      <c r="F102" s="548">
        <f>('PRECIO MERCADO- COMPR.AR MAYO'!E105)</f>
        <v>12.66405</v>
      </c>
      <c r="G102" s="550">
        <v>5.94</v>
      </c>
      <c r="H102" s="573">
        <f t="shared" si="15"/>
        <v>9.3020250000000004</v>
      </c>
    </row>
    <row r="103" spans="2:8" x14ac:dyDescent="0.25">
      <c r="B103" s="798"/>
      <c r="C103" s="157" t="s">
        <v>81</v>
      </c>
      <c r="D103" s="553" t="s">
        <v>47</v>
      </c>
      <c r="F103" s="548">
        <f>('PRECIO MERCADO- COMPR.AR MAYO'!E106)</f>
        <v>26.015599999999999</v>
      </c>
      <c r="G103" s="550">
        <v>9.94</v>
      </c>
      <c r="H103" s="573">
        <f t="shared" si="15"/>
        <v>17.977799999999998</v>
      </c>
    </row>
    <row r="104" spans="2:8" x14ac:dyDescent="0.25">
      <c r="B104" s="798"/>
      <c r="C104" s="554" t="s">
        <v>82</v>
      </c>
      <c r="D104" s="555" t="s">
        <v>47</v>
      </c>
      <c r="F104" s="548">
        <f>('PRECIO MERCADO- COMPR.AR MAYO'!E107)</f>
        <v>60</v>
      </c>
      <c r="G104" s="550">
        <v>27.5</v>
      </c>
      <c r="H104" s="573">
        <f t="shared" si="15"/>
        <v>43.75</v>
      </c>
    </row>
    <row r="105" spans="2:8" x14ac:dyDescent="0.25">
      <c r="B105" s="798"/>
      <c r="C105" s="157" t="s">
        <v>78</v>
      </c>
      <c r="D105" s="553" t="s">
        <v>47</v>
      </c>
      <c r="F105" s="548">
        <f>('PRECIO MERCADO- COMPR.AR MAYO'!E108)</f>
        <v>4.9531000000000001</v>
      </c>
      <c r="G105" s="550">
        <v>3.95</v>
      </c>
      <c r="H105" s="573">
        <f t="shared" si="15"/>
        <v>4.4515500000000001</v>
      </c>
    </row>
    <row r="106" spans="2:8" x14ac:dyDescent="0.25">
      <c r="B106" s="794"/>
      <c r="C106" s="794"/>
      <c r="D106" s="794"/>
      <c r="F106" s="548"/>
      <c r="G106" s="550"/>
      <c r="H106" s="573"/>
    </row>
    <row r="107" spans="2:8" x14ac:dyDescent="0.25">
      <c r="B107" s="563">
        <v>321100011</v>
      </c>
      <c r="C107" s="560" t="s">
        <v>27</v>
      </c>
      <c r="D107" s="561" t="s">
        <v>47</v>
      </c>
      <c r="F107" s="548">
        <f>('PRECIO MERCADO- COMPR.AR MAYO'!E110)</f>
        <v>30.781300000000002</v>
      </c>
      <c r="G107" s="550">
        <v>22.54</v>
      </c>
      <c r="H107" s="573">
        <f t="shared" ref="H107" si="16">(G107+F107)/2</f>
        <v>26.66065</v>
      </c>
    </row>
    <row r="108" spans="2:8" x14ac:dyDescent="0.25">
      <c r="B108" s="794" t="s">
        <v>324</v>
      </c>
      <c r="C108" s="794"/>
      <c r="D108" s="794"/>
      <c r="F108" s="548"/>
      <c r="G108" s="550"/>
      <c r="H108" s="573"/>
    </row>
    <row r="109" spans="2:8" x14ac:dyDescent="0.25">
      <c r="B109" s="795">
        <v>32090019</v>
      </c>
      <c r="C109" s="232" t="s">
        <v>94</v>
      </c>
      <c r="D109" s="562" t="s">
        <v>64</v>
      </c>
      <c r="F109" s="548">
        <f>('PRECIO MERCADO- COMPR.AR MAYO'!E112)</f>
        <v>637.32999999999993</v>
      </c>
      <c r="G109" s="550">
        <v>386.5</v>
      </c>
      <c r="H109" s="573">
        <f t="shared" ref="H109:H114" si="17">(G109+F109)/2</f>
        <v>511.91499999999996</v>
      </c>
    </row>
    <row r="110" spans="2:8" x14ac:dyDescent="0.25">
      <c r="B110" s="795"/>
      <c r="C110" s="560" t="s">
        <v>92</v>
      </c>
      <c r="D110" s="561" t="s">
        <v>64</v>
      </c>
      <c r="F110" s="548">
        <f>('PRECIO MERCADO- COMPR.AR MAYO'!E113)</f>
        <v>637.32999999999993</v>
      </c>
      <c r="G110" s="550">
        <v>386.5</v>
      </c>
      <c r="H110" s="573">
        <f t="shared" si="17"/>
        <v>511.91499999999996</v>
      </c>
    </row>
    <row r="111" spans="2:8" x14ac:dyDescent="0.25">
      <c r="B111" s="795"/>
      <c r="C111" s="560" t="s">
        <v>93</v>
      </c>
      <c r="D111" s="561" t="s">
        <v>64</v>
      </c>
      <c r="F111" s="548">
        <f>('PRECIO MERCADO- COMPR.AR MAYO'!E114)</f>
        <v>637.32999999999993</v>
      </c>
      <c r="G111" s="550">
        <v>386.5</v>
      </c>
      <c r="H111" s="573">
        <f t="shared" si="17"/>
        <v>511.91499999999996</v>
      </c>
    </row>
    <row r="112" spans="2:8" x14ac:dyDescent="0.25">
      <c r="B112" s="795">
        <v>32120004</v>
      </c>
      <c r="C112" s="560" t="s">
        <v>30</v>
      </c>
      <c r="D112" s="561" t="s">
        <v>47</v>
      </c>
      <c r="F112" s="548">
        <f>('PRECIO MERCADO- COMPR.AR MAYO'!E115)</f>
        <v>105.625</v>
      </c>
      <c r="G112" s="550">
        <v>64.8</v>
      </c>
      <c r="H112" s="573">
        <f t="shared" si="17"/>
        <v>85.212500000000006</v>
      </c>
    </row>
    <row r="113" spans="2:8" x14ac:dyDescent="0.25">
      <c r="B113" s="795"/>
      <c r="C113" s="560" t="s">
        <v>100</v>
      </c>
      <c r="D113" s="561" t="s">
        <v>47</v>
      </c>
      <c r="F113" s="548">
        <f>('PRECIO MERCADO- COMPR.AR MAYO'!E116)</f>
        <v>66.796899999999994</v>
      </c>
      <c r="G113" s="550">
        <v>64.8</v>
      </c>
      <c r="H113" s="573">
        <f t="shared" si="17"/>
        <v>65.798450000000003</v>
      </c>
    </row>
    <row r="114" spans="2:8" x14ac:dyDescent="0.25">
      <c r="B114" s="796">
        <v>32120005</v>
      </c>
      <c r="C114" s="232" t="s">
        <v>104</v>
      </c>
      <c r="D114" s="562" t="s">
        <v>47</v>
      </c>
      <c r="F114" s="548">
        <f>('PRECIO MERCADO- COMPR.AR MAYO'!E117)</f>
        <v>280</v>
      </c>
      <c r="G114" s="550">
        <v>134.4</v>
      </c>
      <c r="H114" s="573">
        <f t="shared" si="17"/>
        <v>207.2</v>
      </c>
    </row>
    <row r="115" spans="2:8" x14ac:dyDescent="0.25">
      <c r="B115" s="796"/>
      <c r="C115" s="232" t="s">
        <v>101</v>
      </c>
      <c r="D115" s="562" t="s">
        <v>102</v>
      </c>
      <c r="F115" s="548">
        <f>('PRECIO MERCADO- COMPR.AR MAYO'!E118)</f>
        <v>270</v>
      </c>
      <c r="G115" s="550">
        <v>0</v>
      </c>
      <c r="H115" s="573">
        <f>(F115)</f>
        <v>270</v>
      </c>
    </row>
    <row r="116" spans="2:8" x14ac:dyDescent="0.25">
      <c r="B116" s="796"/>
      <c r="C116" s="232" t="s">
        <v>103</v>
      </c>
      <c r="D116" s="562" t="s">
        <v>102</v>
      </c>
      <c r="F116" s="548">
        <f>('PRECIO MERCADO- COMPR.AR MAYO'!E119)</f>
        <v>270</v>
      </c>
      <c r="G116" s="550">
        <v>0</v>
      </c>
      <c r="H116" s="573">
        <f>(F116)</f>
        <v>270</v>
      </c>
    </row>
    <row r="117" spans="2:8" x14ac:dyDescent="0.25">
      <c r="B117" s="796"/>
      <c r="C117" s="232" t="s">
        <v>28</v>
      </c>
      <c r="D117" s="562" t="s">
        <v>47</v>
      </c>
      <c r="F117" s="548">
        <f>('PRECIO MERCADO- COMPR.AR MAYO'!E120)</f>
        <v>280</v>
      </c>
      <c r="G117" s="550">
        <v>132.49</v>
      </c>
      <c r="H117" s="573">
        <f t="shared" ref="H117" si="18">(G117+F117)/2</f>
        <v>206.245</v>
      </c>
    </row>
    <row r="118" spans="2:8" x14ac:dyDescent="0.25">
      <c r="B118" s="794" t="s">
        <v>275</v>
      </c>
      <c r="C118" s="794"/>
      <c r="D118" s="794"/>
      <c r="F118" s="548"/>
      <c r="G118" s="550"/>
      <c r="H118" s="573"/>
    </row>
    <row r="119" spans="2:8" x14ac:dyDescent="0.25">
      <c r="B119" s="564">
        <v>32120011</v>
      </c>
      <c r="C119" s="232" t="s">
        <v>304</v>
      </c>
      <c r="D119" s="562" t="s">
        <v>47</v>
      </c>
      <c r="F119" s="548">
        <f>('PRECIO MERCADO- COMPR.AR MAYO'!E122)</f>
        <v>0</v>
      </c>
      <c r="G119" s="550">
        <v>156.79</v>
      </c>
      <c r="H119" s="573">
        <f>(G119)</f>
        <v>156.79</v>
      </c>
    </row>
    <row r="120" spans="2:8" x14ac:dyDescent="0.25">
      <c r="B120" s="794" t="s">
        <v>278</v>
      </c>
      <c r="C120" s="794"/>
      <c r="D120" s="794"/>
      <c r="F120" s="548"/>
      <c r="G120" s="550"/>
      <c r="H120" s="573"/>
    </row>
    <row r="121" spans="2:8" x14ac:dyDescent="0.25">
      <c r="B121" s="795">
        <v>32080004</v>
      </c>
      <c r="C121" s="560" t="s">
        <v>84</v>
      </c>
      <c r="D121" s="561" t="s">
        <v>47</v>
      </c>
      <c r="F121" s="548">
        <f>('PRECIO MERCADO- COMPR.AR MAYO'!E124)</f>
        <v>190</v>
      </c>
      <c r="G121" s="550">
        <v>100.79</v>
      </c>
      <c r="H121" s="573">
        <f t="shared" ref="H121:H123" si="19">(G121+F121)/2</f>
        <v>145.39500000000001</v>
      </c>
    </row>
    <row r="122" spans="2:8" x14ac:dyDescent="0.25">
      <c r="B122" s="795"/>
      <c r="C122" s="560" t="s">
        <v>85</v>
      </c>
      <c r="D122" s="561" t="s">
        <v>47</v>
      </c>
      <c r="F122" s="548">
        <f>('PRECIO MERCADO- COMPR.AR MAYO'!E125)</f>
        <v>223</v>
      </c>
      <c r="G122" s="550">
        <v>100.79</v>
      </c>
      <c r="H122" s="573">
        <f t="shared" si="19"/>
        <v>161.89500000000001</v>
      </c>
    </row>
    <row r="123" spans="2:8" x14ac:dyDescent="0.25">
      <c r="B123" s="795"/>
      <c r="C123" s="560" t="s">
        <v>8</v>
      </c>
      <c r="D123" s="561" t="s">
        <v>47</v>
      </c>
      <c r="F123" s="548">
        <f>('PRECIO MERCADO- COMPR.AR MAYO'!E126)</f>
        <v>190</v>
      </c>
      <c r="G123" s="550">
        <v>90.72</v>
      </c>
      <c r="H123" s="573">
        <f t="shared" si="19"/>
        <v>140.36000000000001</v>
      </c>
    </row>
    <row r="124" spans="2:8" x14ac:dyDescent="0.25">
      <c r="B124" s="564">
        <v>320800057</v>
      </c>
      <c r="C124" s="232" t="s">
        <v>294</v>
      </c>
      <c r="D124" s="562" t="s">
        <v>47</v>
      </c>
      <c r="F124" s="548">
        <f>('PRECIO MERCADO- COMPR.AR MAYO'!E127)</f>
        <v>503</v>
      </c>
      <c r="G124" s="550">
        <v>167.2</v>
      </c>
      <c r="H124" s="573">
        <f t="shared" ref="H124" si="20">(G124+F124)/2</f>
        <v>335.1</v>
      </c>
    </row>
    <row r="125" spans="2:8" x14ac:dyDescent="0.25">
      <c r="B125" s="794"/>
      <c r="C125" s="794"/>
      <c r="D125" s="794"/>
      <c r="F125" s="548"/>
      <c r="G125" s="550"/>
      <c r="H125" s="573"/>
    </row>
    <row r="126" spans="2:8" x14ac:dyDescent="0.25">
      <c r="B126" s="563">
        <v>320900102</v>
      </c>
      <c r="C126" s="560" t="s">
        <v>89</v>
      </c>
      <c r="D126" s="561" t="s">
        <v>64</v>
      </c>
      <c r="F126" s="548">
        <f>('PRECIO MERCADO- COMPR.AR MAYO'!E129)</f>
        <v>276</v>
      </c>
      <c r="G126" s="550">
        <v>134.9</v>
      </c>
      <c r="H126" s="573">
        <f t="shared" ref="H126" si="21">(G126+F126)/2</f>
        <v>205.45</v>
      </c>
    </row>
    <row r="127" spans="2:8" x14ac:dyDescent="0.25">
      <c r="B127" s="794" t="s">
        <v>305</v>
      </c>
      <c r="C127" s="794"/>
      <c r="D127" s="794"/>
      <c r="F127" s="548"/>
      <c r="G127" s="550"/>
      <c r="H127" s="573"/>
    </row>
    <row r="128" spans="2:8" x14ac:dyDescent="0.25">
      <c r="B128" s="563">
        <v>320900135</v>
      </c>
      <c r="C128" s="560" t="s">
        <v>91</v>
      </c>
      <c r="D128" s="561" t="s">
        <v>47</v>
      </c>
      <c r="F128" s="548">
        <f>('PRECIO MERCADO- COMPR.AR MAYO'!E131)</f>
        <v>57.617249999999999</v>
      </c>
      <c r="G128" s="37">
        <v>0</v>
      </c>
      <c r="H128" s="573">
        <f>(F128)</f>
        <v>57.617249999999999</v>
      </c>
    </row>
    <row r="129" spans="2:8" x14ac:dyDescent="0.25">
      <c r="B129" s="563">
        <v>320900131</v>
      </c>
      <c r="C129" s="560" t="s">
        <v>90</v>
      </c>
      <c r="D129" s="561" t="s">
        <v>47</v>
      </c>
      <c r="F129" s="548">
        <f>('PRECIO MERCADO- COMPR.AR MAYO'!E132)</f>
        <v>97.65625</v>
      </c>
      <c r="G129" s="550">
        <v>29.39</v>
      </c>
      <c r="H129" s="573">
        <f t="shared" ref="H129" si="22">(G129+F129)/2</f>
        <v>63.523125</v>
      </c>
    </row>
    <row r="130" spans="2:8" x14ac:dyDescent="0.25">
      <c r="B130" s="794"/>
      <c r="C130" s="794"/>
      <c r="D130" s="794"/>
      <c r="F130" s="548"/>
      <c r="G130" s="550"/>
      <c r="H130" s="573"/>
    </row>
    <row r="131" spans="2:8" x14ac:dyDescent="0.25">
      <c r="B131" s="563">
        <v>320900212</v>
      </c>
      <c r="C131" s="560" t="s">
        <v>26</v>
      </c>
      <c r="D131" s="561" t="s">
        <v>64</v>
      </c>
      <c r="F131" s="548">
        <f>('PRECIO MERCADO- COMPR.AR MAYO'!E134)</f>
        <v>380</v>
      </c>
      <c r="G131" s="550">
        <v>13.88</v>
      </c>
      <c r="H131" s="573">
        <f t="shared" ref="H131" si="23">(G131+F131)/2</f>
        <v>196.94</v>
      </c>
    </row>
    <row r="132" spans="2:8" x14ac:dyDescent="0.25">
      <c r="B132" s="794"/>
      <c r="C132" s="794"/>
      <c r="D132" s="794"/>
      <c r="F132" s="548"/>
      <c r="G132" s="550"/>
      <c r="H132" s="573"/>
    </row>
    <row r="133" spans="2:8" x14ac:dyDescent="0.25">
      <c r="B133" s="563">
        <v>320500044</v>
      </c>
      <c r="C133" s="560" t="s">
        <v>22</v>
      </c>
      <c r="D133" s="561" t="s">
        <v>60</v>
      </c>
      <c r="F133" s="548">
        <f>('PRECIO MERCADO- COMPR.AR MAYO'!E136)</f>
        <v>92.284500000000008</v>
      </c>
      <c r="G133" s="550">
        <v>108.54</v>
      </c>
      <c r="H133" s="573">
        <f t="shared" ref="H133:H134" si="24">(G133+F133)/2</f>
        <v>100.41225</v>
      </c>
    </row>
    <row r="134" spans="2:8" x14ac:dyDescent="0.25">
      <c r="B134" s="563">
        <v>320500031</v>
      </c>
      <c r="C134" s="560" t="s">
        <v>68</v>
      </c>
      <c r="D134" s="561" t="s">
        <v>60</v>
      </c>
      <c r="F134" s="548">
        <f>('PRECIO MERCADO- COMPR.AR MAYO'!E137)</f>
        <v>3328.5</v>
      </c>
      <c r="G134" s="550">
        <v>2145</v>
      </c>
      <c r="H134" s="573">
        <f t="shared" si="24"/>
        <v>2736.75</v>
      </c>
    </row>
    <row r="135" spans="2:8" x14ac:dyDescent="0.25">
      <c r="B135" s="564">
        <v>321500066</v>
      </c>
      <c r="C135" s="232" t="s">
        <v>316</v>
      </c>
      <c r="D135" s="562" t="s">
        <v>119</v>
      </c>
      <c r="F135" s="548">
        <f>('PRECIO MERCADO- COMPR.AR MAYO'!E138)</f>
        <v>12300</v>
      </c>
      <c r="G135" s="550">
        <v>0</v>
      </c>
      <c r="H135" s="573">
        <f>(F135)</f>
        <v>12300</v>
      </c>
    </row>
    <row r="136" spans="2:8" x14ac:dyDescent="0.25">
      <c r="B136" s="794"/>
      <c r="C136" s="794"/>
      <c r="D136" s="794"/>
      <c r="F136" s="548"/>
      <c r="G136" s="550"/>
      <c r="H136" s="573"/>
    </row>
    <row r="137" spans="2:8" x14ac:dyDescent="0.25">
      <c r="B137" s="563">
        <v>321600051</v>
      </c>
      <c r="C137" s="232" t="s">
        <v>35</v>
      </c>
      <c r="D137" s="562" t="s">
        <v>47</v>
      </c>
      <c r="F137" s="548">
        <f>('PRECIO MERCADO- COMPR.AR MAYO'!E140)</f>
        <v>63.666666666666664</v>
      </c>
      <c r="G137" s="550">
        <v>0</v>
      </c>
      <c r="H137" s="573">
        <f>(F137)</f>
        <v>63.666666666666664</v>
      </c>
    </row>
    <row r="138" spans="2:8" x14ac:dyDescent="0.25">
      <c r="B138" s="563">
        <v>320900041</v>
      </c>
      <c r="C138" s="560" t="s">
        <v>87</v>
      </c>
      <c r="D138" s="561" t="s">
        <v>64</v>
      </c>
      <c r="F138" s="548">
        <f>('PRECIO MERCADO- COMPR.AR MAYO'!E141)</f>
        <v>22.43</v>
      </c>
      <c r="G138" s="550">
        <v>15.91</v>
      </c>
      <c r="H138" s="573">
        <f t="shared" ref="H138" si="25">(G138+F138)/2</f>
        <v>19.170000000000002</v>
      </c>
    </row>
    <row r="139" spans="2:8" x14ac:dyDescent="0.25">
      <c r="B139" s="794"/>
      <c r="C139" s="794"/>
      <c r="D139" s="794"/>
      <c r="F139" s="548"/>
      <c r="G139" s="550"/>
      <c r="H139" s="573"/>
    </row>
    <row r="140" spans="2:8" x14ac:dyDescent="0.25">
      <c r="B140" s="569">
        <v>321500062</v>
      </c>
      <c r="C140" s="554" t="s">
        <v>293</v>
      </c>
      <c r="D140" s="555" t="s">
        <v>60</v>
      </c>
      <c r="F140" s="548">
        <f>('PRECIO MERCADO- COMPR.AR MAYO'!E143)</f>
        <v>14687.49</v>
      </c>
      <c r="G140" s="550">
        <v>0</v>
      </c>
      <c r="H140" s="573">
        <f>(F140)</f>
        <v>14687.49</v>
      </c>
    </row>
    <row r="141" spans="2:8" x14ac:dyDescent="0.25">
      <c r="B141" s="794" t="s">
        <v>322</v>
      </c>
      <c r="C141" s="794"/>
      <c r="D141" s="794"/>
      <c r="F141" s="548"/>
      <c r="G141" s="550"/>
      <c r="H141" s="573"/>
    </row>
    <row r="142" spans="2:8" x14ac:dyDescent="0.25">
      <c r="B142" s="564">
        <v>3211000211</v>
      </c>
      <c r="C142" s="232" t="s">
        <v>97</v>
      </c>
      <c r="D142" s="562" t="s">
        <v>47</v>
      </c>
      <c r="F142" s="548">
        <f>('PRECIO MERCADO- COMPR.AR MAYO'!E145)</f>
        <v>0</v>
      </c>
      <c r="G142" s="550">
        <v>0</v>
      </c>
      <c r="H142" s="573">
        <v>0</v>
      </c>
    </row>
    <row r="143" spans="2:8" x14ac:dyDescent="0.25">
      <c r="B143" s="564">
        <v>3211000212</v>
      </c>
      <c r="C143" s="232" t="s">
        <v>98</v>
      </c>
      <c r="D143" s="562" t="s">
        <v>64</v>
      </c>
      <c r="F143" s="548">
        <f>('PRECIO MERCADO- COMPR.AR MAYO'!E146)</f>
        <v>0</v>
      </c>
      <c r="G143" s="550">
        <v>295</v>
      </c>
      <c r="H143" s="573">
        <f>(G143)</f>
        <v>295</v>
      </c>
    </row>
    <row r="144" spans="2:8" x14ac:dyDescent="0.25">
      <c r="B144" s="794" t="s">
        <v>276</v>
      </c>
      <c r="C144" s="794"/>
      <c r="D144" s="794"/>
      <c r="F144" s="548"/>
      <c r="G144" s="550"/>
      <c r="H144" s="573"/>
    </row>
    <row r="145" spans="2:8" x14ac:dyDescent="0.25">
      <c r="B145" s="796">
        <v>32130006</v>
      </c>
      <c r="C145" s="232" t="s">
        <v>295</v>
      </c>
      <c r="D145" s="562" t="s">
        <v>64</v>
      </c>
      <c r="F145" s="548">
        <f>('PRECIO MERCADO- COMPR.AR MAYO'!E148)</f>
        <v>46</v>
      </c>
      <c r="G145" s="550">
        <v>53.2</v>
      </c>
      <c r="H145" s="573">
        <f t="shared" ref="H145" si="26">(G145+F145)/2</f>
        <v>49.6</v>
      </c>
    </row>
    <row r="146" spans="2:8" x14ac:dyDescent="0.25">
      <c r="B146" s="796"/>
      <c r="C146" s="232" t="s">
        <v>105</v>
      </c>
      <c r="D146" s="562" t="s">
        <v>47</v>
      </c>
      <c r="F146" s="548"/>
      <c r="G146" s="550">
        <v>46.07</v>
      </c>
      <c r="H146" s="573">
        <f>(G146)</f>
        <v>46.07</v>
      </c>
    </row>
    <row r="147" spans="2:8" x14ac:dyDescent="0.25">
      <c r="B147" s="569">
        <v>322300033</v>
      </c>
      <c r="C147" s="554" t="s">
        <v>330</v>
      </c>
      <c r="D147" s="555" t="s">
        <v>64</v>
      </c>
      <c r="F147" s="548">
        <f>('PRECIO MERCADO- COMPR.AR MAYO'!E150)</f>
        <v>1153.125</v>
      </c>
      <c r="G147" s="550">
        <v>87</v>
      </c>
      <c r="H147" s="573">
        <f t="shared" ref="H147" si="27">(G147+F147)/2</f>
        <v>620.0625</v>
      </c>
    </row>
    <row r="148" spans="2:8" x14ac:dyDescent="0.25">
      <c r="B148" s="563">
        <v>322300054</v>
      </c>
      <c r="C148" s="560" t="s">
        <v>123</v>
      </c>
      <c r="D148" s="561" t="s">
        <v>47</v>
      </c>
      <c r="F148" s="548">
        <f>('PRECIO MERCADO- COMPR.AR MAYO'!E151)</f>
        <v>32.5</v>
      </c>
      <c r="G148" s="550">
        <v>0</v>
      </c>
      <c r="H148" s="573">
        <f>(F148)</f>
        <v>32.5</v>
      </c>
    </row>
    <row r="149" spans="2:8" x14ac:dyDescent="0.25">
      <c r="B149" s="794" t="s">
        <v>438</v>
      </c>
      <c r="C149" s="794"/>
      <c r="D149" s="794"/>
      <c r="F149" s="548"/>
      <c r="G149" s="550"/>
      <c r="H149" s="573"/>
    </row>
    <row r="150" spans="2:8" x14ac:dyDescent="0.25">
      <c r="B150" s="795">
        <v>32020006</v>
      </c>
      <c r="C150" s="560" t="s">
        <v>445</v>
      </c>
      <c r="D150" s="561" t="s">
        <v>60</v>
      </c>
      <c r="F150" s="548">
        <f>('PRECIO MERCADO- COMPR.AR MAYO'!E153)</f>
        <v>183.33</v>
      </c>
      <c r="G150" s="550">
        <v>262.64</v>
      </c>
      <c r="H150" s="573">
        <f t="shared" ref="H150:H152" si="28">(G150+F150)/2</f>
        <v>222.98500000000001</v>
      </c>
    </row>
    <row r="151" spans="2:8" x14ac:dyDescent="0.25">
      <c r="B151" s="795"/>
      <c r="C151" s="560" t="s">
        <v>2</v>
      </c>
      <c r="D151" s="561" t="s">
        <v>60</v>
      </c>
      <c r="F151" s="548">
        <f>('PRECIO MERCADO- COMPR.AR MAYO'!E154)</f>
        <v>170</v>
      </c>
      <c r="G151" s="550">
        <v>88.4</v>
      </c>
      <c r="H151" s="573">
        <f t="shared" si="28"/>
        <v>129.19999999999999</v>
      </c>
    </row>
    <row r="152" spans="2:8" x14ac:dyDescent="0.25">
      <c r="B152" s="795"/>
      <c r="C152" s="560" t="s">
        <v>62</v>
      </c>
      <c r="D152" s="561" t="s">
        <v>60</v>
      </c>
      <c r="F152" s="548">
        <f>('PRECIO MERCADO- COMPR.AR MAYO'!E155)</f>
        <v>93</v>
      </c>
      <c r="G152" s="550">
        <v>107.5</v>
      </c>
      <c r="H152" s="573">
        <f t="shared" si="28"/>
        <v>100.25</v>
      </c>
    </row>
    <row r="153" spans="2:8" x14ac:dyDescent="0.25">
      <c r="B153" s="797"/>
      <c r="C153" s="797"/>
      <c r="D153" s="797"/>
      <c r="F153" s="548"/>
      <c r="G153" s="550"/>
      <c r="H153" s="573"/>
    </row>
    <row r="154" spans="2:8" x14ac:dyDescent="0.25">
      <c r="B154" s="563">
        <v>320900052</v>
      </c>
      <c r="C154" s="560" t="s">
        <v>88</v>
      </c>
      <c r="D154" s="561" t="s">
        <v>47</v>
      </c>
      <c r="F154" s="548">
        <f>('PRECIO MERCADO- COMPR.AR MAYO'!E157)</f>
        <v>880.25</v>
      </c>
      <c r="G154" s="550">
        <v>233.44</v>
      </c>
      <c r="H154" s="573">
        <f>(G154)</f>
        <v>233.44</v>
      </c>
    </row>
    <row r="155" spans="2:8" x14ac:dyDescent="0.25">
      <c r="B155" s="794"/>
      <c r="C155" s="794"/>
      <c r="D155" s="794"/>
      <c r="F155" s="548"/>
      <c r="G155" s="550"/>
      <c r="H155" s="573"/>
    </row>
    <row r="156" spans="2:8" x14ac:dyDescent="0.25">
      <c r="B156" s="552">
        <v>3212000815</v>
      </c>
      <c r="C156" s="157" t="s">
        <v>106</v>
      </c>
      <c r="D156" s="553" t="s">
        <v>47</v>
      </c>
      <c r="F156" s="548">
        <f>('PRECIO MERCADO- COMPR.AR MAYO'!E159)</f>
        <v>1015.63</v>
      </c>
      <c r="G156" s="550">
        <v>91.16</v>
      </c>
      <c r="H156" s="573">
        <f t="shared" ref="H156" si="29">(G156+F156)/2</f>
        <v>553.39499999999998</v>
      </c>
    </row>
    <row r="157" spans="2:8" x14ac:dyDescent="0.25">
      <c r="B157" s="564">
        <v>321200332</v>
      </c>
      <c r="C157" s="232" t="s">
        <v>317</v>
      </c>
      <c r="D157" s="562"/>
      <c r="F157" s="548">
        <v>0</v>
      </c>
      <c r="G157" s="550">
        <v>0</v>
      </c>
      <c r="H157" s="573">
        <v>0</v>
      </c>
    </row>
    <row r="158" spans="2:8" x14ac:dyDescent="0.25">
      <c r="B158" s="794" t="s">
        <v>277</v>
      </c>
      <c r="C158" s="794"/>
      <c r="D158" s="794"/>
      <c r="F158" s="548"/>
      <c r="G158" s="550"/>
      <c r="H158" s="573"/>
    </row>
    <row r="159" spans="2:8" x14ac:dyDescent="0.25">
      <c r="B159" s="795">
        <v>32060005</v>
      </c>
      <c r="C159" s="560" t="s">
        <v>71</v>
      </c>
      <c r="D159" s="561" t="s">
        <v>70</v>
      </c>
      <c r="F159" s="548">
        <f>('PRECIO MERCADO- COMPR.AR MAYO'!E162)</f>
        <v>272.5</v>
      </c>
      <c r="G159" s="550">
        <v>131.4</v>
      </c>
      <c r="H159" s="573">
        <f t="shared" ref="H159:H161" si="30">(G159+F159)/2</f>
        <v>201.95</v>
      </c>
    </row>
    <row r="160" spans="2:8" x14ac:dyDescent="0.25">
      <c r="B160" s="795"/>
      <c r="C160" s="560" t="s">
        <v>25</v>
      </c>
      <c r="D160" s="561" t="s">
        <v>70</v>
      </c>
      <c r="F160" s="548">
        <f>('PRECIO MERCADO- COMPR.AR MAYO'!E163)</f>
        <v>376.5</v>
      </c>
      <c r="G160" s="550">
        <v>179.5</v>
      </c>
      <c r="H160" s="573">
        <f t="shared" si="30"/>
        <v>278</v>
      </c>
    </row>
    <row r="161" spans="2:8" x14ac:dyDescent="0.25">
      <c r="B161" s="795"/>
      <c r="C161" s="560" t="s">
        <v>72</v>
      </c>
      <c r="D161" s="561" t="s">
        <v>70</v>
      </c>
      <c r="F161" s="548">
        <f>('PRECIO MERCADO- COMPR.AR MAYO'!E164)</f>
        <v>493.5</v>
      </c>
      <c r="G161" s="550">
        <v>233.4</v>
      </c>
      <c r="H161" s="573">
        <f t="shared" si="30"/>
        <v>363.45</v>
      </c>
    </row>
    <row r="162" spans="2:8" x14ac:dyDescent="0.25">
      <c r="B162" s="795">
        <v>32020004</v>
      </c>
      <c r="C162" s="560" t="s">
        <v>59</v>
      </c>
      <c r="D162" s="561" t="s">
        <v>60</v>
      </c>
      <c r="F162" s="548">
        <f>('PRECIO MERCADO- COMPR.AR MAYO'!E165)</f>
        <v>49</v>
      </c>
      <c r="G162" s="550">
        <v>0</v>
      </c>
      <c r="H162" s="573">
        <f>(F162)</f>
        <v>49</v>
      </c>
    </row>
    <row r="163" spans="2:8" x14ac:dyDescent="0.25">
      <c r="B163" s="795"/>
      <c r="C163" s="560" t="s">
        <v>61</v>
      </c>
      <c r="D163" s="561" t="s">
        <v>60</v>
      </c>
      <c r="F163" s="548">
        <f>('PRECIO MERCADO- COMPR.AR MAYO'!E166)</f>
        <v>67</v>
      </c>
      <c r="G163" s="550">
        <v>37.950000000000003</v>
      </c>
      <c r="H163" s="573">
        <f t="shared" ref="H163" si="31">(G163+F163)/2</f>
        <v>52.475000000000001</v>
      </c>
    </row>
  </sheetData>
  <mergeCells count="69">
    <mergeCell ref="B25:B26"/>
    <mergeCell ref="B3:D3"/>
    <mergeCell ref="B4:D4"/>
    <mergeCell ref="B6:B12"/>
    <mergeCell ref="B13:D13"/>
    <mergeCell ref="B14:B15"/>
    <mergeCell ref="B16:D16"/>
    <mergeCell ref="B17:B18"/>
    <mergeCell ref="B19:D19"/>
    <mergeCell ref="B20:B21"/>
    <mergeCell ref="B22:B23"/>
    <mergeCell ref="B24:D24"/>
    <mergeCell ref="B51:B52"/>
    <mergeCell ref="B27:D27"/>
    <mergeCell ref="B29:D29"/>
    <mergeCell ref="B33:D33"/>
    <mergeCell ref="B34:B35"/>
    <mergeCell ref="B38:D38"/>
    <mergeCell ref="B40:D40"/>
    <mergeCell ref="B42:D42"/>
    <mergeCell ref="B44:D44"/>
    <mergeCell ref="B46:D46"/>
    <mergeCell ref="B48:D48"/>
    <mergeCell ref="B50:D50"/>
    <mergeCell ref="B78:D78"/>
    <mergeCell ref="B53:D53"/>
    <mergeCell ref="B55:D55"/>
    <mergeCell ref="B57:D57"/>
    <mergeCell ref="B59:D59"/>
    <mergeCell ref="B63:D63"/>
    <mergeCell ref="B65:D65"/>
    <mergeCell ref="B67:D67"/>
    <mergeCell ref="B69:D69"/>
    <mergeCell ref="B70:B72"/>
    <mergeCell ref="B73:D73"/>
    <mergeCell ref="B76:D76"/>
    <mergeCell ref="B109:B111"/>
    <mergeCell ref="B79:B80"/>
    <mergeCell ref="B82:D82"/>
    <mergeCell ref="B84:D84"/>
    <mergeCell ref="B88:D88"/>
    <mergeCell ref="B89:B93"/>
    <mergeCell ref="B96:D96"/>
    <mergeCell ref="B98:D98"/>
    <mergeCell ref="B100:D100"/>
    <mergeCell ref="B101:B105"/>
    <mergeCell ref="B106:D106"/>
    <mergeCell ref="B108:D108"/>
    <mergeCell ref="B141:D141"/>
    <mergeCell ref="B112:B113"/>
    <mergeCell ref="B114:B117"/>
    <mergeCell ref="B118:D118"/>
    <mergeCell ref="B120:D120"/>
    <mergeCell ref="B121:B123"/>
    <mergeCell ref="B125:D125"/>
    <mergeCell ref="B127:D127"/>
    <mergeCell ref="B130:D130"/>
    <mergeCell ref="B132:D132"/>
    <mergeCell ref="B136:D136"/>
    <mergeCell ref="B139:D139"/>
    <mergeCell ref="B158:D158"/>
    <mergeCell ref="B159:B161"/>
    <mergeCell ref="B162:B163"/>
    <mergeCell ref="B144:D144"/>
    <mergeCell ref="B145:B146"/>
    <mergeCell ref="B149:D149"/>
    <mergeCell ref="B150:B152"/>
    <mergeCell ref="B153:D153"/>
    <mergeCell ref="B155:D15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PRECIOS MERCADO- COMPR.AR MARZO</vt:lpstr>
      <vt:lpstr>PRECIOS COMPR.AR MARZO</vt:lpstr>
      <vt:lpstr>PRECIO MERCADO- COMPR.AR MAYO</vt:lpstr>
      <vt:lpstr>PRECIOS COMPR.AR MAYO</vt:lpstr>
    </vt:vector>
  </TitlesOfParts>
  <Company>Windows XP Titan Ultimate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 MARINO</dc:creator>
  <cp:lastModifiedBy>Roberto Cabaña</cp:lastModifiedBy>
  <dcterms:created xsi:type="dcterms:W3CDTF">2018-07-13T15:13:17Z</dcterms:created>
  <dcterms:modified xsi:type="dcterms:W3CDTF">2022-05-30T16:02:21Z</dcterms:modified>
</cp:coreProperties>
</file>