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ORDENADO POR RENGLON" sheetId="2" r:id="rId1"/>
  </sheets>
  <definedNames>
    <definedName name="_1_5_lt.__317_52">'ORDENADO POR RENGLON'!$P$31</definedName>
    <definedName name="_xlnm._FilterDatabase" localSheetId="0" hidden="1">'ORDENADO POR RENGLON'!$B$5:$P$118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2" l="1"/>
  <c r="J73" i="2" l="1"/>
  <c r="I104" i="2" l="1"/>
  <c r="I97" i="2"/>
  <c r="J109" i="2" l="1"/>
  <c r="I108" i="2"/>
  <c r="I17" i="2" l="1"/>
  <c r="I16" i="2"/>
  <c r="J117" i="2" l="1"/>
  <c r="N115" i="2"/>
  <c r="L115" i="2"/>
  <c r="J115" i="2"/>
  <c r="N92" i="2"/>
  <c r="L92" i="2"/>
  <c r="J92" i="2"/>
  <c r="N90" i="2"/>
  <c r="L90" i="2"/>
  <c r="J90" i="2"/>
  <c r="N87" i="2"/>
  <c r="J87" i="2"/>
  <c r="N74" i="2" l="1"/>
  <c r="N72" i="2"/>
  <c r="L72" i="2"/>
  <c r="J72" i="2"/>
  <c r="O70" i="2"/>
  <c r="L70" i="2"/>
  <c r="J70" i="2"/>
  <c r="N67" i="2"/>
  <c r="J67" i="2"/>
  <c r="L59" i="2"/>
  <c r="N59" i="2"/>
  <c r="J59" i="2"/>
  <c r="I118" i="2" l="1"/>
  <c r="I117" i="2"/>
  <c r="I116" i="2"/>
  <c r="I115" i="2"/>
  <c r="I60" i="2"/>
  <c r="I114" i="2" l="1"/>
  <c r="A114" i="2" l="1"/>
  <c r="I36" i="2"/>
  <c r="A50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8" i="2"/>
  <c r="A49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3" i="2"/>
  <c r="A74" i="2"/>
  <c r="A75" i="2"/>
  <c r="A76" i="2"/>
  <c r="A78" i="2"/>
  <c r="A79" i="2"/>
  <c r="A80" i="2"/>
  <c r="A81" i="2"/>
  <c r="A85" i="2"/>
  <c r="A86" i="2"/>
  <c r="A87" i="2"/>
  <c r="A88" i="2"/>
  <c r="A89" i="2"/>
  <c r="A90" i="2"/>
  <c r="A91" i="2"/>
  <c r="A92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6" i="2"/>
  <c r="I96" i="2" l="1"/>
  <c r="I95" i="2"/>
  <c r="I110" i="2"/>
  <c r="I94" i="2"/>
  <c r="I90" i="2"/>
  <c r="I88" i="2"/>
  <c r="I98" i="2"/>
  <c r="I106" i="2"/>
  <c r="I86" i="2" l="1"/>
  <c r="I78" i="2"/>
  <c r="I77" i="2"/>
  <c r="I74" i="2"/>
  <c r="I65" i="2"/>
  <c r="I64" i="2"/>
  <c r="I63" i="2"/>
  <c r="I56" i="2"/>
  <c r="I49" i="2"/>
  <c r="I45" i="2"/>
  <c r="I42" i="2"/>
  <c r="I40" i="2"/>
  <c r="I39" i="2"/>
  <c r="I37" i="2"/>
  <c r="I33" i="2"/>
  <c r="I30" i="2"/>
  <c r="I11" i="2"/>
  <c r="I10" i="2"/>
  <c r="I72" i="2" l="1"/>
  <c r="I38" i="2"/>
  <c r="I67" i="2"/>
  <c r="I31" i="2" l="1"/>
  <c r="I18" i="2" l="1"/>
  <c r="I102" i="2" l="1"/>
  <c r="I101" i="2" l="1"/>
  <c r="I73" i="2"/>
  <c r="I87" i="2"/>
  <c r="I58" i="2"/>
  <c r="I57" i="2"/>
  <c r="I44" i="2"/>
  <c r="I61" i="2"/>
  <c r="I84" i="2"/>
  <c r="I55" i="2"/>
  <c r="I54" i="2"/>
  <c r="I48" i="2"/>
  <c r="I112" i="2"/>
  <c r="I83" i="2"/>
  <c r="I41" i="2"/>
  <c r="I81" i="2"/>
  <c r="I26" i="2" l="1"/>
  <c r="I21" i="2"/>
  <c r="I15" i="2"/>
  <c r="I80" i="2" l="1"/>
  <c r="I7" i="2" l="1"/>
  <c r="I8" i="2"/>
  <c r="I9" i="2"/>
  <c r="I12" i="2"/>
  <c r="I13" i="2"/>
  <c r="I14" i="2"/>
  <c r="I19" i="2"/>
  <c r="I20" i="2"/>
  <c r="I6" i="2"/>
  <c r="I22" i="2"/>
  <c r="I23" i="2"/>
  <c r="I24" i="2"/>
  <c r="I25" i="2"/>
  <c r="I32" i="2"/>
  <c r="I27" i="2"/>
  <c r="I28" i="2"/>
  <c r="I29" i="2"/>
  <c r="I34" i="2"/>
  <c r="I35" i="2"/>
  <c r="I51" i="2"/>
  <c r="I52" i="2"/>
  <c r="I53" i="2"/>
  <c r="I43" i="2"/>
  <c r="I82" i="2"/>
  <c r="I59" i="2"/>
  <c r="I68" i="2"/>
  <c r="I69" i="2"/>
  <c r="I70" i="2"/>
  <c r="I71" i="2"/>
  <c r="I46" i="2"/>
  <c r="I47" i="2"/>
  <c r="I75" i="2"/>
  <c r="I66" i="2"/>
  <c r="I99" i="2"/>
  <c r="I100" i="2"/>
  <c r="I103" i="2"/>
  <c r="I62" i="2"/>
  <c r="I89" i="2"/>
  <c r="I93" i="2"/>
  <c r="I92" i="2"/>
  <c r="I91" i="2"/>
  <c r="I50" i="2"/>
  <c r="I107" i="2"/>
  <c r="I79" i="2"/>
  <c r="I109" i="2"/>
  <c r="I85" i="2"/>
  <c r="I76" i="2"/>
  <c r="I111" i="2"/>
  <c r="I113" i="2"/>
  <c r="A45" i="2" l="1"/>
  <c r="A51" i="2"/>
  <c r="A69" i="2" l="1"/>
  <c r="A82" i="2"/>
  <c r="A46" i="2"/>
  <c r="A93" i="2"/>
  <c r="A70" i="2" l="1"/>
  <c r="A83" i="2"/>
  <c r="A47" i="2"/>
  <c r="A94" i="2"/>
  <c r="A71" i="2" l="1"/>
  <c r="A84" i="2"/>
  <c r="A95" i="2"/>
  <c r="A77" i="2" l="1"/>
  <c r="A72" i="2"/>
</calcChain>
</file>

<file path=xl/sharedStrings.xml><?xml version="1.0" encoding="utf-8"?>
<sst xmlns="http://schemas.openxmlformats.org/spreadsheetml/2006/main" count="829" uniqueCount="641">
  <si>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</si>
  <si>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</si>
  <si>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</si>
  <si>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</si>
  <si>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</si>
  <si>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</si>
  <si>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</si>
  <si>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</si>
  <si>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</si>
  <si>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</si>
  <si>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</si>
  <si>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</si>
  <si>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</si>
  <si>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</si>
  <si>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</si>
  <si>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</si>
  <si>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</si>
  <si>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</si>
  <si>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</si>
  <si>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</si>
  <si>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</si>
  <si>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</si>
  <si>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</si>
  <si>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</si>
  <si>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</si>
  <si>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</si>
  <si>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</si>
  <si>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</si>
  <si>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</si>
  <si>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</si>
  <si>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</si>
  <si>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</si>
  <si>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</si>
  <si>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</si>
  <si>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</si>
  <si>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</si>
  <si>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</si>
  <si>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</si>
  <si>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</si>
  <si>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</si>
  <si>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</si>
  <si>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</si>
  <si>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</si>
  <si>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</si>
  <si>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</si>
  <si>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</si>
  <si>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</si>
  <si>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</si>
  <si>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</si>
  <si>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</si>
  <si>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</si>
  <si>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</si>
  <si>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</si>
  <si>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</si>
  <si>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</si>
  <si>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</si>
  <si>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</si>
  <si>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</si>
  <si>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</si>
  <si>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</si>
  <si>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</si>
  <si>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</si>
  <si>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</si>
  <si>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</si>
  <si>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</si>
  <si>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</si>
  <si>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</si>
  <si>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</si>
  <si>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</si>
  <si>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</si>
  <si>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</si>
  <si>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</si>
  <si>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</si>
  <si>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</si>
  <si>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</si>
  <si>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</si>
  <si>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</si>
  <si>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</si>
  <si>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</si>
  <si>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</si>
  <si>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</si>
  <si>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</si>
  <si>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</si>
  <si>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</si>
  <si>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</si>
  <si>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</si>
  <si>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</si>
  <si>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</si>
  <si>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</si>
  <si>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</si>
  <si>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</si>
  <si>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</si>
  <si>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</si>
  <si>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</si>
  <si>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</si>
  <si>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</si>
  <si>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</si>
  <si>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</si>
  <si>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</si>
  <si>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</si>
  <si>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</si>
  <si>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</si>
  <si>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</si>
  <si>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</si>
  <si>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</si>
  <si>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</si>
  <si>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</si>
  <si>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</si>
  <si>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</si>
  <si>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</si>
  <si>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</si>
  <si>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</si>
  <si>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</si>
  <si>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</si>
  <si>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</si>
  <si>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</si>
  <si>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</si>
  <si>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</si>
  <si>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</si>
  <si>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</si>
  <si>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</si>
  <si>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</si>
  <si>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</si>
  <si>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</si>
  <si>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</si>
  <si>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</si>
  <si>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</si>
  <si>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</si>
  <si>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</si>
  <si>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</si>
  <si>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</si>
  <si>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</si>
  <si>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</si>
  <si>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</si>
  <si>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</si>
  <si>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</si>
  <si>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</si>
  <si>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</si>
  <si>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</si>
  <si>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</si>
  <si>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</si>
  <si>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</si>
  <si>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</si>
  <si>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ARROZ GRANO LARGO Presentación: X KG Solicitado: KG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</si>
  <si>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</si>
  <si>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</si>
  <si>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</si>
  <si>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</si>
  <si>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</si>
  <si>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</si>
  <si>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</si>
  <si>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</si>
  <si>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</si>
  <si>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</si>
  <si>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</si>
  <si>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</si>
  <si>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</si>
  <si>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</si>
  <si>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</si>
  <si>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</si>
  <si>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</si>
  <si>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</si>
  <si>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</si>
  <si>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</si>
  <si>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</si>
  <si>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</si>
  <si>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</si>
  <si>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</si>
  <si>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</si>
  <si>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</si>
  <si>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</si>
  <si>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</si>
  <si>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</si>
  <si>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</si>
  <si>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</si>
  <si>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</si>
  <si>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</si>
  <si>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</si>
  <si>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</si>
  <si>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</si>
  <si>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</si>
  <si>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</si>
  <si>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</si>
  <si>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</si>
  <si>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</si>
  <si>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</si>
  <si>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</si>
  <si>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</si>
  <si>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</si>
  <si>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</si>
  <si>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</si>
  <si>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</si>
  <si>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</si>
  <si>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</si>
  <si>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</si>
  <si>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</si>
  <si>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</si>
  <si>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</si>
  <si>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</si>
  <si>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</si>
  <si>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</si>
  <si>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</si>
  <si>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</si>
  <si>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</si>
  <si>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</si>
  <si>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</si>
  <si>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</si>
  <si>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</si>
  <si>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</si>
  <si>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</si>
  <si>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</si>
  <si>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</si>
  <si>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</si>
  <si>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x 340 grs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</si>
  <si>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</si>
  <si>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</si>
  <si>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</si>
  <si>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</si>
  <si>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</si>
  <si>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</si>
  <si>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</si>
  <si>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</si>
  <si>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</si>
  <si>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</si>
  <si>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https://www.distribuidorasabatini.com/app/?action=detail&amp;itemId=7874</t>
  </si>
  <si>
    <t>https://atomoconviene.com/atomo-ecommerce/desodorantes-de-mujer/77535-yerba-infusion-la-tranquera---25-saquitos--7790480089819.html</t>
  </si>
  <si>
    <t>pr1 al 3 x 30 u</t>
  </si>
  <si>
    <t>pr1 al 3 x 400 gr</t>
  </si>
  <si>
    <t>.</t>
  </si>
  <si>
    <t>R.</t>
  </si>
  <si>
    <t>https://www.cotodigital3.com.ar/sitios/cdigi/producto/-cafe-molido-torrado-cabrales-paq-1-kgm/_/A-00061257-00061257-200</t>
  </si>
  <si>
    <t>https://tienda.cabrales.com/cafe-molido/l-p-c-torrado-molido-x-1-kg</t>
  </si>
  <si>
    <t>https://www.laronline.com.ar/productos/leche-polvo-entera-ilolay-800g/</t>
  </si>
  <si>
    <t>https://www.laronline.com.ar/productos/leche-polvo-descremada-ilolay-800g/</t>
  </si>
  <si>
    <t>https://supera.com.ar/producto/lentejas-doroteo-x-400gr/</t>
  </si>
  <si>
    <t>pr1 y2 x 400 g-pr3 x 500 g</t>
  </si>
  <si>
    <t>https://www.carrefour.com.ar/peceto-premium-av-x-kg-57480/p</t>
  </si>
  <si>
    <t>https://autoserviciomag.com.ar/producto/arroz-d-hermanos-parboild-x-1-kg/</t>
  </si>
  <si>
    <t>https://www.cotodigital3.com.ar/sitios/cdigi/producto/-mate-cocido-x25-saq-selec-la-tranquer-cja-100-grm/_/A-00511563-00511563-200</t>
  </si>
  <si>
    <t>https://bahiaoffice.com/azucar-y-edulcorantes/486-azucar-la-virginia-caja-x-800-sobres.html</t>
  </si>
  <si>
    <t>https://www.dinoonline.com.ar/super/producto/fecula-de-maiz-dimax-x-500-gr/_/A-2450059-2450059-s</t>
  </si>
  <si>
    <t>https://atomoconviene.com/atomo-ecommerce/conservas-de-verduras-y-legumbres/27708-conservas-lenteja-inalpa-remojadas-300-grs--7792350067064.html</t>
  </si>
  <si>
    <t>https://glutenfreemarket.com.ar/producto/natuzen-rebozador-x-240-gr/</t>
  </si>
  <si>
    <t>pr3 por kg</t>
  </si>
  <si>
    <t>https://blowmax.com.ar/producto/leche-en-polvo-ilolay-descremada-x-800gr/</t>
  </si>
  <si>
    <t>https://supera.com.ar/producto/dulce-de-membrillo-dulcor-precio-x-kg/</t>
  </si>
  <si>
    <t>pr1 cja.x 5 kgs</t>
  </si>
  <si>
    <t>https://www.hiperlibertad.com.ar/tomate-triturado-tiempo-libre-botella-x-950-gr/p?idsku=6482&amp;gclid=EAIaIQobChMI-OzpwIfu9gIVg21vBB05LAGAEAYYASABEgLpuPD_BwE</t>
  </si>
  <si>
    <t>https://newgarden.com.ar/levadura-de-cerveza-levex-x-2-paquetes-de-10-gr-cada-uno.html?gclid=EAIaIQobChMIn_zDzbHw9gIVkmxvBB2x5wWdEAMYASAAEgJonvD_BwE</t>
  </si>
  <si>
    <t>https://www.cotodigital3.com.ar/sitios/cdigi/producto/-fideos-tallarin-favorita-paq-500-grm/_/A-00530599-00530599-200</t>
  </si>
  <si>
    <t>https://maxiconsumo.com/sucursal_capital/te-big-ben-25-un-6830.html</t>
  </si>
  <si>
    <t>https://atomoconviene.com/atomo-ecommerce/pastas-secas-guiseras/36017-fideos-soperos-lucia-pamperito-500-grs--7798158520053.html</t>
  </si>
  <si>
    <t>https://maxiconsumo.com/sucursal_capital/yerba-rosamonte-plus-tradicional-1-kg-21147.html</t>
  </si>
  <si>
    <t>https://articulo.mercadolibre.com.ar/MLA-817366937-leche-en-polvo-individual-en-sobres-insumos-desayuno-x-30-_JM#reco_item_pos=4&amp;reco_backend=machinalis-v2p-pdp-boost-v2_ranker&amp;reco_backend_type=low_level&amp;reco_client=vip-v2p&amp;reco_id=b9164e67-4635-4f67-a909-69ad8a3567c4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</si>
  <si>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</si>
  <si>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</si>
  <si>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https://maxiconsumo.com/sucursal_capital/pulpa-tomate-molto-520-gr-18406.html</t>
  </si>
  <si>
    <t>https://supera.com.ar/producto/arroz-tio-carlos-parboil-x-1kg/</t>
  </si>
  <si>
    <t>https://www.cotodigital3.com.ar/sitios/cdigi/producto/-peceto--estancias-coto-x-kg/_/A-00047994-00047994-200</t>
  </si>
  <si>
    <t>https://www.hiperlibertad.com.ar/pollo-fresco-x-un-aprox-2-5kg/p</t>
  </si>
  <si>
    <t>https://encarnepropia.com.ar/tienda/paleta/</t>
  </si>
  <si>
    <t>https://www.carrefour.com.ar/vacio-novillito-x-kg-681250/p</t>
  </si>
  <si>
    <t>https://atomoconviene.com/atomo-ecommerce/aceite-girasol-y-mezcla/3863-aceite-girasol-la-joya-pet-900-cc---7795050000874.html?fast_search=fs</t>
  </si>
  <si>
    <t>https://almacenfamily.com/producto/1645</t>
  </si>
  <si>
    <t>https://articulo.mercadolibre.com.ar/MLA-1115734656-azucar-ledesma-800-sobres-_JM#reco_item_pos=2&amp;reco_backend=machinalis-v2p-pdp-boost-v2_ranker&amp;reco_backend_type=low_level&amp;reco_client=vip-v2p&amp;reco_id=4180d4ee-7fbc-48a6-a7be-5c9445e84439</t>
  </si>
  <si>
    <t>https://articulo.mercadolibre.com.ar/MLA-1135372931-azucar-individual-abedul-caja-x-800-sobres-_JM#reco_item_pos=1&amp;reco_backend=machinalis-v2p-pdp-boost-v2_ranker&amp;reco_backend_type=low_level&amp;reco_client=vip-v2p&amp;reco_id=5c009b32-733c-440c-9072-a9d24d732b01</t>
  </si>
  <si>
    <t>pr1 x 20u-pr2 x 50 u y3 x 120</t>
  </si>
  <si>
    <t>https://maxiconsumo.com/sucursal_capital/catalog/product/view/id/47557/category/80/</t>
  </si>
  <si>
    <t xml:space="preserve"> - pr2  390 grs - pr3 x 398 g</t>
  </si>
  <si>
    <t>https://supercristian.com.ar/producto/la-banda-lentejas-secas-remojadas-x350g/</t>
  </si>
  <si>
    <t>https://diaonline.supermercadosdia.com.ar/levadura-seca-levex-20-gr-47618/p</t>
  </si>
  <si>
    <t>pr2 y 3 x 3u</t>
  </si>
  <si>
    <t>FRUTI</t>
  </si>
  <si>
    <t>pr1 y 2 x 20</t>
  </si>
  <si>
    <t>https://www.tiendadonmario.com/productos/barrita-pleny-frutilla-vegano-sin-tacc-vegano-20-gr/</t>
  </si>
  <si>
    <t>https://articulo.mercadolibre.com.ar/MLA-818563241-leche-en-polvo-descremada-sachets-individuales-5-grs-x-30-_JM#reco_item_pos=0&amp;reco_backend=machinalis-v2p-pdp-boost-v2_ranker&amp;reco_backend_type=low_level&amp;reco_client=vip-v2p&amp;reco_id=26fc0f8f-2fb1-414d-acdf-75fc615f7bd3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</si>
  <si>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</si>
  <si>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</si>
  <si>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</si>
  <si>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</si>
  <si>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</si>
  <si>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</si>
  <si>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</si>
  <si>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</si>
  <si>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</si>
  <si>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</si>
  <si>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</si>
  <si>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</si>
  <si>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</si>
  <si>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</si>
  <si>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</si>
  <si>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</si>
  <si>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</si>
  <si>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</si>
  <si>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</si>
  <si>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</si>
  <si>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</si>
  <si>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</si>
  <si>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</si>
  <si>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</si>
  <si>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</si>
  <si>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</si>
  <si>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</si>
  <si>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</si>
  <si>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</si>
  <si>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</si>
  <si>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</si>
  <si>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</si>
  <si>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</si>
  <si>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</si>
  <si>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</si>
  <si>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</si>
  <si>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</si>
  <si>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https://articulo.mercadolibre.com.ar/MLA-1134993567-azucar-individual-abedul-_JM#reco_item_pos=1&amp;reco_backend=machinalis-v2p-pdp-boost-v2_ranker&amp;reco_backend_type=low_level&amp;reco_client=vip-v2p&amp;reco_id=779668e1-330f-49fa-a3ec-00852f50068e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</si>
  <si>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</si>
  <si>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</si>
  <si>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</si>
  <si>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</si>
  <si>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</si>
  <si>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</si>
  <si>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</si>
  <si>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</si>
  <si>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</si>
  <si>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</si>
  <si>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</si>
  <si>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</si>
  <si>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</si>
  <si>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</si>
  <si>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</si>
  <si>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</si>
  <si>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</si>
  <si>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</si>
  <si>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</si>
  <si>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</si>
  <si>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</si>
  <si>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</si>
  <si>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</si>
  <si>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</si>
  <si>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</si>
  <si>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</si>
  <si>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</si>
  <si>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</si>
  <si>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</si>
  <si>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</si>
  <si>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</si>
  <si>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</si>
  <si>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</si>
  <si>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</si>
  <si>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</si>
  <si>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</si>
  <si>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</si>
  <si>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</si>
  <si>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</si>
  <si>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</si>
  <si>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</si>
  <si>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</si>
  <si>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</si>
  <si>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</si>
  <si>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</si>
  <si>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</si>
  <si>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</si>
  <si>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</si>
  <si>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</si>
  <si>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https://diaonline.supermercadosdia.com.ar/suprema-pollo-cristalx-1-kg-245478/p</t>
  </si>
  <si>
    <t>https://www.briosa.com.ar/productos/suprema-x-kg/</t>
  </si>
  <si>
    <t>https://www.vea.com.ar/aceite-lira-de-maiz-x900ml/p</t>
  </si>
  <si>
    <t>https://diaonline.supermercadosdia.com.ar/aceite-de-maiz-lira-900-ml-270738/p</t>
  </si>
  <si>
    <t>https://www.cotodigital3.com.ar/sitios/cdigi/producto/-vinagre-vino-coto-pet-1-ltr/_/A-00059478-00059478-200</t>
  </si>
  <si>
    <t>https://maxiconsumo.com/sucursal_capital/vinagre-molto-vino-1-lt-19077.html</t>
  </si>
  <si>
    <t>https://articulo.mercadolibre.com.ar/MLA-929891340-sal-fina-sobres-individual-inysa-05gr-caja-x1000-mpdulcine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135373479&amp;matt_product_id=MLA929891340&amp;matt_product_partition_id=1413162902526&amp;matt_target_id=aud-415044759576:pla-1413162902526&amp;gclid=Cj0KCQjw9ZGYBhCEARIsAEUXITWlQnOqCIpiXHSbwkKPw4t_asvRrr9QYEvVLfHkLNMeWqOSZCtt1ssaAg8TEALw_wcB</t>
  </si>
  <si>
    <t>https://atomoconviene.com/atomo-ecommerce/sal/55642-sal-gruesa-dona-sal---1000-grs--7792104000187.html</t>
  </si>
  <si>
    <t>https://atomoconviene.com/atomo-ecommerce/yerba-mate/30967-yerba-comp--don-arregui-peperina-500-grs--7798067630034.html</t>
  </si>
  <si>
    <t>https://almacenonline.com.ar/producto/yerba-mate-secadero/</t>
  </si>
  <si>
    <t>https://atomoconviene.com/atomo-ecommerce/harinas-y-premezclas/41430-harina-de-trigo-graciela-real-4-0-fort--1-kg--7790220000272.html</t>
  </si>
  <si>
    <t>https://articulo.mercadolibre.com.ar/MLA-1137436705-harina-0000-ultra-refinada-pureza-1-kg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585079420&amp;matt_product_id=MLA1137436705&amp;matt_product_partition_id=1413162902526&amp;matt_target_id=aud-415044759576:pla-1413162902526&amp;gclid=Cj0KCQjw9ZGYBhCEARIsAEUXITUVHpeXCLuRivlQ9eqrPfRskqr4n_KfhuBaT00Ch_-9OL-NlpoVMgQaArxgEALw_wcB</t>
  </si>
  <si>
    <t>https://atomoconviene.com/atomo-ecommerce/pastas-y-rellenas/74646-ravioles-fresc--la-italiana-de-verdura-500-grs--7791664000293.html</t>
  </si>
  <si>
    <t>https://www.cotodigital3.com.ar/sitios/cdigi/producto/-mignon-x-kg/_/A-00011464-00011464-200</t>
  </si>
  <si>
    <t>https://www.cotodigital3.com.ar/sitios/cdigi/producto/-criollitos-x-uni/_/A-00046045-00046045-200</t>
  </si>
  <si>
    <t>quiosco casa de gobierno</t>
  </si>
  <si>
    <t>Vendedor Casa de gobierno</t>
  </si>
  <si>
    <t>https://www.cotodigital3.com.ar/sitios/cdigi/producto/-facturas-surtidas/_/A-00006911-00006911-200</t>
  </si>
  <si>
    <t>https://www.carrefour.com.ar/facturas-surtidas-x-12-uni-664065/p</t>
  </si>
  <si>
    <t>https://articulo.mercadolibre.com.ar/MLA-1150779979-galletitas-dulces-maria-elena-caja-x120u-mauri-_JM#position=4&amp;search_layout=stack&amp;type=item&amp;tracking_id=e3e25fba-0104-4edd-9858-5dd0e3030bb9</t>
  </si>
  <si>
    <t>https://articulo.mercadolibre.com.ar/MLA-814634200-galletitas-dulces-maria-elena-individuales-15-grs-caja-120-_JM#position=4&amp;search_layout=stack&amp;type=item&amp;tracking_id=e65244df-284f-484f-ac6d-61dcf56b95e1</t>
  </si>
  <si>
    <t>https://atomoconviene.com/atomo-ecommerce/galletitas-saladas/22736-galletas-d-agua-argentitas-sin-sal-480-grs--7798113157638.html</t>
  </si>
  <si>
    <t>https://atomoconviene.com/atomo-ecommerce/legumbres/60019-porotos-alubias-la-abadia---500-grs--7798049540092.html</t>
  </si>
  <si>
    <t>https://tusuper.com.ar/index.php?route=product/product&amp;product_id=22&amp;search=porotos&amp;category_id=0</t>
  </si>
  <si>
    <t>https://www.dinoonline.com.ar/super/producto/budin-france-sin-frutas-x-150-gr/_/A-2120002-2120002-s</t>
  </si>
  <si>
    <t>https://diaonline.supermercadosdia.com.ar/budin-cuquets-vainilla-con-chips-de-chocolate-170-gr-252555/p</t>
  </si>
  <si>
    <t>https://articulo.mercadolibre.com.ar/MLA-775815311-gelatina-sabor-frutilla-1kg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775815311&amp;matt_product_partition_id=1413162902526&amp;matt_target_id=aud-415044759576:pla-1413162902526&amp;gclid=CjwKCAjwmJeYBhAwEiwAXlg0AVA7rGqvS9H_XY7z0y8gJ1FjbAVQEMVVaItO9cSs3RTkkor6kv-RChoC_5wQAvD_BwE</t>
  </si>
  <si>
    <t>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779268348&amp;matt_product_partition_id=1413162902526&amp;matt_target_id=aud-415044759576:pla-1413162902526&amp;gclid=CjwKCAjwmJeYBhAwEiwAXlg0AQ9AUbUI_Qm9VuH-Ydy1HyBodB3T207CiMDtdez6nExTjnsZLuWjdBoCin8QAvD_BwE</t>
  </si>
  <si>
    <t>https://www.comodinencasa.com.ar/yogur-ilolay-desc-vainilla-x-190-gr/p</t>
  </si>
  <si>
    <t>https://www.comodinencasa.com.ar/yogur-ilolay-entero-vainilla-x-190-gr/p</t>
  </si>
  <si>
    <t>https://www.jumbo.com.ar/yerba-mate-mananita-4flex-1kg/p</t>
  </si>
  <si>
    <t>https://www.jumbo.com.ar/te-negro-clasico-green-hills-momentos-25-saquitos/p</t>
  </si>
  <si>
    <t>https://newgarden.com.ar/premezcla-panaderia-y-reposteria-natuzen-x-1-kg-sin-tacc.html?gclid=Cj0KCQiA37KbBhDgARIsAIzce14GrMSgTONx-1AL5L5CwMM3sToPAcEnEdjb7rqGoAjDDs4P5V4p6DcaAlZ6EALw_wcB</t>
  </si>
  <si>
    <t>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att_creative=619363289649&amp;matt_keyword=&amp;matt_ad_position=&amp;matt_ad_type=pla&amp;matt_merchant_id=165418573&amp;matt_product_id=MLA863767275&amp;matt_product_partition_id=1730965704446&amp;matt_target_id=aud-415044759576:pla-1730965704446&amp;gclid=Cj0KCQiA37KbBhDgARIsAIzce169WLBVM8YTXCbhezx1_35kg6koinCKTlZdAbscJTo6WbjJrKnHoOYaAkmBEALw_wcB</t>
  </si>
  <si>
    <t>https://diaonline.supermercadosdia.com.ar/yerba-mate-nory-500-gr-288328/p</t>
  </si>
  <si>
    <t>https://www.disco.com.ar/harina-pureza-ultra-ref-0000-vit-d-1kg/p</t>
  </si>
  <si>
    <t>https://www.carrefour.com.ar/ciriola-flautita-x-kg/p</t>
  </si>
  <si>
    <t>https://supermercado.laanonimaonline.com/frescos/frescos/pan-mignon-kg/art_12056/?gclid=Cj0KCQiAgribBhDkARIsAASA5bv1H77D5C3naWZBYP4qXBRnLgqa1nWztyOKgeM4IfxIJ2lcs_MhdVEaAvjXEALw_wcB</t>
  </si>
  <si>
    <t>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646196704&amp;matt_product_id=MLA1111316917&amp;matt_product_partition_id=1733424257198&amp;matt_target_id=aud-415044759576:pla-1733424257198&amp;gclid=Cj0KCQiAgribBhDkARIsAASA5bsDIjLAKBbn_ZDmvbJPvO8BI9kSdi5FbPjS5Jnr0HppR1H_XLwK7CQaAs-yEALw_wcB</t>
  </si>
  <si>
    <t>https://alysermarket.com/products/queso-untable-veronica-individual-108-x-20-grs</t>
  </si>
  <si>
    <t>https://www.equipeshop.com.ar/productos/queso-descremado-untable-veronica-x-20-gr-x-108-unid/</t>
  </si>
  <si>
    <t>400gr</t>
  </si>
  <si>
    <t>LENTEJAS Presentación: X 400gr. Solicitado: gr</t>
  </si>
  <si>
    <t>COMIDA DESHIDRATADA PREELABORADA Presentación: UNIDAD</t>
  </si>
  <si>
    <t>890060206.1</t>
  </si>
  <si>
    <t>AM  10606-17-AM22 "Adquisición de Alimentos - Víveres Secos y Frescos"</t>
  </si>
  <si>
    <t>https://www.cotodigital3.com.ar/sitios/cdigi/producto/-pollo-entero-fresco-x-uni-(3-kg)/_/A-00012785-00012785-200</t>
  </si>
  <si>
    <t>https://www.jumbo.com.ar/pollo-campos-de-areco/p</t>
  </si>
  <si>
    <t>https://www.cotodigital3.com.ar/sitios/cdigi/producto/-pata-muslo-sin-piel-x-kg-congelados/_/A-00042215-00042215-200</t>
  </si>
  <si>
    <t>https://www.vea.com.ar/milanesa-bola-de-lomo-2/p</t>
  </si>
  <si>
    <t>https://www.cotodigital3.com.ar/sitios/cdigi/browse/_/N-1r9irep?Dy=1&amp;Nf=product.endDate%7CGTEQ%2B1.672704E12%7C%7Cproduct.startDate%7CLTEQ%2B1.672704E12&amp;Nr=AND(product.sDisp_200%3A1004%2Cproduct.language%3Aespa%C3%B1ol%2COR(product.siteId%3ACotoDigital))</t>
  </si>
  <si>
    <t>https://www.vea.com.ar/suprema-de-pollo-preparacion-propia/p</t>
  </si>
  <si>
    <t>https://www.idr.org.ar/wp-content/uploads/2022/12/Hortalizas-AE-Diciembre-2022-4o-semana.pdf</t>
  </si>
  <si>
    <t>https://www.cotodigital3.com.ar/sitios/cdigi/producto/-aceite-girasol-alsamar-bot-900-ml/_/A-00467250-00467250-200</t>
  </si>
  <si>
    <t>https://www.jumbo.com.ar/vinagre-de-vino-clasico-casalta-x-500-cc-2/p</t>
  </si>
  <si>
    <t>https://articulo.mercadolibre.com.ar/MLA-1117344514-sal-fina-individual-abedul-caja-x-1000-sobre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477929801&amp;matt_product_id=MLA1117344514&amp;matt_product_partition_id=1732397523008&amp;matt_target_id=aud-415044759576:pla-1732397523008&amp;gclid=CjwKCAiAh9qdBhAOEiwAvxIok8cGOXLgJm_6ms5_nFQp_yRkNA5_34agowHUug1JxatkuNJLYf32YRoCabEQAvD_BwE</t>
  </si>
  <si>
    <t>https://www.jumbo.com.ar/sal-gruesa-dos-anclas-2-2/p</t>
  </si>
  <si>
    <t>https://www.carrefour.com.ar/azucar-comun-azucel-tipo-a-bolsa-1-kg/p?idsku=18915&amp;gclid=CjwKCAiAh9qdBhAOEiwAvxIok1Iawl7hOnnx8dL4R5Jz87eGk-58NMVyaDQyTx464hWLXt20X0kPkxoCv24QAvD_BwE</t>
  </si>
  <si>
    <t>https://www.vea.com.ar/cacao-chocolino-180g/p</t>
  </si>
  <si>
    <t>https://www.vea.com.ar/galletitas-surtido-diver-bagley-x398g/p</t>
  </si>
  <si>
    <t>https://www.cotodigital3.com.ar/sitios/cdigi/browse/_/N-i4alhx?Dy=1&amp;Nf=product.endDate%7CGTEQ%2B1.6728768E12%7C%7Cproduct.startDate%7CLTEQ%2B1.6728768E12&amp;Nr=AND(product.sDisp_200%3A1004%2Cproduct.language%3Aespa%C3%B1ol%2COR(product.siteId%3ACotoDigital))</t>
  </si>
  <si>
    <t>https://www.dinoonline.com.ar/super/producto/porotos-egran-alubia-x-500-gr/_/A-2510008-2510008-s</t>
  </si>
  <si>
    <t>https://www.disco.com.ar/tomate-triturado-botella-970-gr-maxima/p</t>
  </si>
  <si>
    <t>https://www.jumbo.com.ar/leche-en-polvo-purisima-plus-entera-inst-800g/p?idsku=325696&amp;&amp;bidkw=&amp;dvc=c&amp;h=https://clickserve.dartsearch.net/link/click&amp;gclid=CjwKCAiAh9qdBhAOEiwAvxIokzKwUHyGsp7T1tmoFQ2lpbENKjjEUL_Z6M_F3zt5dORmEXjERglWVhoCgMEQAvD_BwE&amp;gclsrc=aw.ds</t>
  </si>
  <si>
    <t>https://articulo.mercadolibre.com.ar/MLA-915558729-leche-en-polvo-descremada-x-30-sobres-de-5-g-_JM#reco_item_pos=3&amp;reco_backend=machinalis-v2p-pdp-boost-v2_ranker&amp;reco_backend_type=low_level&amp;reco_client=vip-v2p&amp;reco_id=5c22ad64-e4ff-4009-aced-50af92c0671b</t>
  </si>
  <si>
    <t>https://www.jumbo.com.ar/aceite-girasol-pureza-0-9-l/p</t>
  </si>
  <si>
    <t>https://www.vea.com.ar/sopa-de-vegetales-box-mini-ramen/p?idsku=346946&amp;gclid=CjwKCAiAh9qdBhAOEiwAvxIok5WsIYB93k9r9Gv1Z83OdorjQkeyG9wL4hz7WMMcrmW6UUpESRKEshoCgXgQAvD_BwE&amp;gclsrc=aw.ds</t>
  </si>
  <si>
    <t>890040036.1</t>
  </si>
  <si>
    <t>TORTITAS Presentación: X DOCENA Solicitado: DOCENA</t>
  </si>
  <si>
    <t>https://www.rappi.com.ar/p/lasfor-cereal-almohaditas-rellena-de-avena-186932?retailer_id=1302&amp;store_id=141880&amp;store_type=market&amp;market_type=jumbo&amp;product_id=2111118225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wKCAiA2fmdBhBpEiwA4CcHze4VNv5r0mbj1ZSkUtHi8RRaLYFzlZLIqtJXqqTvngoQgGmZSOWgbhoCHZcQAvD_BwE</t>
  </si>
  <si>
    <t>https://www.carrefour.com.ar/almohaditas-avellana-lasfor-bolsa-200-g/p?idsku=70982&amp;gclid=CjwKCAiA2fmdBhBpEiwA4CcHzewlyMWO8sQgu4dwsvoTBMCe5L1s0wFdnu7-Kl6Y4XPF3Ti6FXzGBRoC5UQQAvD_BwE</t>
  </si>
  <si>
    <t>890060205.1</t>
  </si>
  <si>
    <t>CEREAL SIN T.A.C.C. Presentación: X 150 a 200 G</t>
  </si>
  <si>
    <t>NANI</t>
  </si>
  <si>
    <t>https://www.vea.com.ar/almohaditas-lasfor-crema-frutilla-200-grs/p</t>
  </si>
  <si>
    <t>https://articulo.mercadolibre.com.ar/MLA-881484955-galletitas-santa-maria-x6-cajas200gr-vs-sabores-sin-tacc-_JM?matt_tool=73015101&amp;matt_word=&amp;matt_source=google&amp;matt_campaign_id=14508401210&amp;matt_ad_group_id=146347455328&amp;matt_match_type=&amp;matt_network=g&amp;matt_device=c&amp;matt_creative=619363289517&amp;matt_keyword=&amp;matt_ad_position=&amp;matt_ad_type=pla&amp;matt_merchant_id=165418573&amp;matt_product_id=MLA881484955&amp;matt_product_partition_id=1937806300520&amp;matt_target_id=aud-1930507555160:pla-1937806300520&amp;gclid=CjwKCAiA2fmdBhBpEiwA4CcHzdqJ9WFae4fHQINXETXUhm2QXZ5pBF_6r0uxaVokJFKStLoBH6XEFBoCzAsQAvD_BwE</t>
  </si>
  <si>
    <t>890040006.6</t>
  </si>
  <si>
    <t>GALLETAS DULCES SIN TACC Presentación: PAQ. X 200 GR Solicitado: PAQUETE</t>
  </si>
  <si>
    <t>SANTA MARIA</t>
  </si>
  <si>
    <t>890040004.7</t>
  </si>
  <si>
    <t>GALLETAS DE AGUA SIN TAC APTO PARA CELIACO Presentación: PAQ. X 150 GR Solicitado: PAQUETE</t>
  </si>
  <si>
    <t>SMAMS</t>
  </si>
  <si>
    <t>https://www.jumbo.com.ar/galletitas-smams-crackers-de-agua-x-150-gr/p?idsku=260015&amp;&amp;bidkw=&amp;dvc=c&amp;h=https://clickserve.dartsearch.net/link/click&amp;gclid=CjwKCAiA2fmdBhBpEiwA4CcHzXyACNQOgFhi_7XN5SvYNbUg9KoCBklw05gu4Y_fcNmmpjmxTRXhMhoCoT0QAvD_BwE&amp;gclsrc=aw.ds</t>
  </si>
  <si>
    <t>https://www.farmacity.com/galletitas-crackers-smams-x-150-gr/p?idsku=211345&amp;utm_source=google&amp;utm_medium=cpc&amp;utm_campaign=&amp;keyword=&amp;gclid=CjwKCAiA2fmdBhBpEiwA4CcHzbOmKHQNMCa1nFLu6k-KXI6Xjs1JffI2MlE4hQJMAKZd-UoXspuBYRoC62wQAvD_BwE</t>
  </si>
  <si>
    <t>https://www.dieteticacallao.com.ar/productos/crackers-smams/?pf=gs&amp;variant=255267514&amp;gclid=CjwKCAiA2fmdBhBpEiwA4CcHzSwTjmj0a22M6sddek9Kpp3DvJWwcA9pIxVCuttWP1IfKF5P3mlMFRoCgE8QAvD_BwE</t>
  </si>
  <si>
    <t>https://diaonline.supermercadosdia.com.ar/muslo-pollo-cristalx-1-kg-245480/p</t>
  </si>
  <si>
    <t>https://www.jumbo.com.ar/muslos-de-pollo-cristal-granja-tres-arroyos/p</t>
  </si>
  <si>
    <t>https://www.idr.org.ar/wp-content/uploads/2023/03/Huevos-GU-Febrero-2023-4o-semana-1.pdf</t>
  </si>
  <si>
    <t>https://www.idr.org.ar/wp-content/uploads/2023/03/Hortalizas-GU-Febrero-2023-4o-semana.pdf</t>
  </si>
  <si>
    <t>https://www.idr.org.ar/wp-content/uploads/2023/03/Frutas-GU-Febrero-2023-4o-semana.pdf</t>
  </si>
  <si>
    <t>Atado</t>
  </si>
  <si>
    <t>Blanca</t>
  </si>
  <si>
    <t>Cavendish</t>
  </si>
  <si>
    <t>Violeta Media Larga</t>
  </si>
  <si>
    <t>Ancha verde</t>
  </si>
  <si>
    <t>Morada de Verano</t>
  </si>
  <si>
    <t>Eureka - Comercial</t>
  </si>
  <si>
    <t>Okitsu</t>
  </si>
  <si>
    <t>Delicious - Comercial</t>
  </si>
  <si>
    <t>Valencia - Comercial</t>
  </si>
  <si>
    <t>Spunta - Primera - Grande</t>
  </si>
  <si>
    <t>William´s - Comercial</t>
  </si>
  <si>
    <t>Flakkee - Primera</t>
  </si>
  <si>
    <t>Anquito</t>
  </si>
  <si>
    <t>Cuatro cascos - Primera - Verde</t>
  </si>
  <si>
    <t>Perita - Mediano - Rojo</t>
  </si>
  <si>
    <t>https://www.idr.org.ar/wp-content/uploads/2023/03/Huevos-AE-Febrero-2023-4o-semana.pdf</t>
  </si>
  <si>
    <t>https://www.idr.org.ar/wp-content/uploads/2023/03/Hortalizas-AE-Febrero-2023-4o-semana.pdf</t>
  </si>
  <si>
    <t>https://www.idr.org.ar/wp-content/uploads/2023/03/Frutas-AE-Febrero-2023-4o-semana.pdf</t>
  </si>
  <si>
    <t>Arapey - Primera</t>
  </si>
  <si>
    <t>Redondo - Grande</t>
  </si>
  <si>
    <t>https://www.idr.org.ar/wp-content/uploads/2023/03/Huevos-SR-Febrero-2023-2o-quincena.pdf</t>
  </si>
  <si>
    <t>colorados - grande</t>
  </si>
  <si>
    <t>https://www.idr.org.ar/wp-content/uploads/2023/03/Hortalizas-SR-Febrero-2023-2o-quincena.pdf</t>
  </si>
  <si>
    <t>https://www.idr.org.ar/wp-content/uploads/2023/03/Frutas-SR-Febrero-2023-2o-quincena.pdf</t>
  </si>
  <si>
    <t>https://diaonline.supermercadosdia.com.ar/mandarina-x-1-kg-90119/p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</si>
  <si>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</si>
  <si>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https://www.carrefour.com.ar/sal-gruesa-dos-anclas-paquete-1-kg/p?idsku=4012&amp;gclid=Cj0KCQiAgaGgBhC8ARIsAAAyLfHXSoadPca6ulBTXCs7J4A_YeD65QWr2TLWaUu_WzkNdqGyyhKg06gaAuivEALw_wcB</t>
  </si>
  <si>
    <t>https://www.comodinencasa.com.ar/te-big-ben-cabrales-25-saq/p</t>
  </si>
  <si>
    <t>https://www.vea.com.ar/arroz-parboil-cuisine-co-1kg-2/p</t>
  </si>
  <si>
    <t>https://www.carrefour.com.ar/fideos-dedalitos-lucchetti-500-g/p?idsku=24225&amp;gclid=Cj0KCQiAgaGgBhC8ARIsAAAyLfGXT8ZUpPVuSQ2szWz2mm8gI7CIFFNz6rvyMQ3j_wtn_bpKWMwuDyYaAq8hEALw_wcB</t>
  </si>
  <si>
    <t>https://atomoconviene.com/atomo-ecommerce/pastas-secas-guiseras/94602-fideos-soperos-matarazzo-dedalitos-500-grs--7790070320025.html</t>
  </si>
  <si>
    <t>https://articulo.mercadolibre.com.ar/MLA-1148798034-azucar-ledesma-800u-x-5g-mataderos--_JM#position=13&amp;search_layout=stack&amp;type=item&amp;tracking_id=52bcd3f0-2012-473e-80cf-6444b1bc478d</t>
  </si>
  <si>
    <t>https://atomoconviene.com/atomo-ecommerce/azucar-y-edulcorantes/39600-azucar-ledesma-tipo--a--1000-grs--7792540260138.html</t>
  </si>
  <si>
    <t>https://www.dinoonline.com.ar/super/producto/azucar-ledesma-pj-x-1-kg/_/A-2000060-2000060-s</t>
  </si>
  <si>
    <t>https://www.dinoonline.com.ar/super/producto/facturas-surtidas-pugliese-x-un/_/A-3411707-3411707-s</t>
  </si>
  <si>
    <t>https://www.jumbo.com.ar/galletitas-gaona-recreo-350gr/p?idsku=335339&amp;&amp;bidkw=&amp;dvc=c&amp;h=https://clickserve.dartsearch.net/link/click&amp;gclid=Cj0KCQiAgaGgBhC8ARIsAAAyLfHA4oozQT4rIuRqTsowwNMPJtxNLii2eqi_rflvdaPpSN4246m6hiUaAg_hEALw_wcB&amp;gclsrc=aw.ds</t>
  </si>
  <si>
    <t>https://supera.com.ar/producto/galleta-maria-elena-x-30u/</t>
  </si>
  <si>
    <t>https://atomoconviene.com/atomo-ecommerce/galletitas-saladas/38556-galletas-d-agua-argentitas-tripack-306-grs--7798113151308.html</t>
  </si>
  <si>
    <t>https://maxiconsumo.com/sucursal_capital/atun-puglisi-aceite-170-gr-303.html</t>
  </si>
  <si>
    <t>https://diaonline.supermercadosdia.com.ar/pure-de-tomate-dia-520-gr-34593/p</t>
  </si>
  <si>
    <t>https://atomoconviene.com/atomo-ecommerce/salsas/69700-tomate-triturad-tiempo-libre---950-grs--7795545000013.html</t>
  </si>
  <si>
    <t>pr1 x 50 sobres -  pr 3  x2u</t>
  </si>
  <si>
    <t>https://www.disco.com.ar/leche-en-polvo-purisima-plus-entera-inst-800g/p</t>
  </si>
  <si>
    <t>https://atomoconviene.com/atomo-ecommerce/pastas/76657-fideos-celiacos-matarazzo-penne-rigate-500-grs--7790070321794.html</t>
  </si>
  <si>
    <t>https://www.farmacity.com/barra-de-cereal-light-frutilla-con-yogurth-x-23-gr/p?idsku=129574&amp;utm_source=google&amp;utm_medium=cpc&amp;utm_campaign=&amp;keyword=&amp;gclid=Cj0KCQiApKagBhC1ARIsAFc7Mc6FjFp_eaulsMt5g24S8g2vy4Z72RkbgC3RSPQR1wsHQk6xt2fJXnIaAjDkEALw_wcB</t>
  </si>
  <si>
    <t>https://www.carrefour.com.ar/premezcla-santa-maria-panaderia-y-resposteria-sin-lactosa-1-kg-sin-tacc/p?idsku=23227&amp;gclid=Cj0KCQiApKagBhC1ARIsAFc7Mc76BIrS4pHK_VlId2A4Xn4FeZ8-uQ3bvBqY1TBYfP79myuiVLsSc8AaApSJEALw_wcB</t>
  </si>
  <si>
    <t>https://www.disco.com.ar/budin-9-de-oro-marmolado-170gr/p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</si>
  <si>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</si>
  <si>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https://www.carrefour.com.ar/comidas-listas-risotto-hongos-mole-200-g/p</t>
  </si>
  <si>
    <t>https://www.carrefour.com.ar/sopa-mama-cocina-de-pollo-ramen-85-g-702222/p?idsku=98157&amp;gclid=Cj0KCQiApKagBhC1ARIsAFc7Mc6yXxohHs3ZY1obzwyza9Xut-BNu92o8O1MAKSlsjrPLnVaZwcMoFQaAnErEALw_wcB</t>
  </si>
  <si>
    <t>https://www.pedidosya.com.ar/restaurantes/guaymallen/proal-dorrego-menu?p=17659053&amp;menuSection=menu</t>
  </si>
  <si>
    <t>kiosco casa de gobierno</t>
  </si>
  <si>
    <t>https://www.jumbo.com.ar/galletitas-kapac-x-200-gr-2/p</t>
  </si>
  <si>
    <t>https://www.dieteticacallao.com.ar/productos/galletitas-dulces-sin-tacc-santa-maria/?variant=369932887&amp;pf=mc&amp;gclid=Cj0KCQiApKagBhC1ARIsAFc7Mc5dJlR7WdVt09pM5h8sa8gqSrIgQauy_vZ1YjOES0OK5jsvCBX-iJoaAhZXEALw_wcB</t>
  </si>
  <si>
    <t>PRECIOS DE REFERENCIA AL 10/03/2023</t>
  </si>
  <si>
    <t>https://www.vea.com.ar/vacio-de-novillito/p</t>
  </si>
  <si>
    <t>https://www.vea.com.ar/peceto-2/p</t>
  </si>
  <si>
    <t>https://www.cotodigital3.com.ar/sitios/cdigi/producto/-acelga-x-uni/_/A-00040156-00040156-200</t>
  </si>
  <si>
    <t>https://www.carrefour.com.ar/acelga-x-paquete/p</t>
  </si>
  <si>
    <t>https://www.carrefour.com.ar/banana-dole-elegida-x-kg/p</t>
  </si>
  <si>
    <t>https://www.vea.com.ar/banana-x-kg/p</t>
  </si>
  <si>
    <t>https://www.cotodigital3.com.ar/sitios/cdigi/producto/-banana-cavendish---xkg/_/A-00000446-00000446-200</t>
  </si>
  <si>
    <t>https://www.vea.com.ar/berenjena?_q=berenjena&amp;map=ft</t>
  </si>
  <si>
    <t>https://www.cotodigital3.com.ar/sitios/cdigi/producto/-berenjena-n-invernaculo---xkg/_/A-00000593-00000593-200</t>
  </si>
  <si>
    <t>https://www.vea.com.ar/cebolla-economica-3/p</t>
  </si>
  <si>
    <t>https://www.cotodigital3.com.ar/sitios/cdigi/producto/-cebolla-a-granel-x-kg/_/A-00000602-00000602-200</t>
  </si>
  <si>
    <t>https://www.cotodigital3.com.ar/sitios/cdigi/producto/-chaucha-rolliza-x-kg/_/A-00000862-00000862-200</t>
  </si>
  <si>
    <t>https://www.vea.com.ar/limon/p</t>
  </si>
  <si>
    <t>https://www.cotodigital3.com.ar/sitios/cdigi/producto/-limon-comercia---xkg/_/A-00061007-00061007-200</t>
  </si>
  <si>
    <t>https://www.hiperlibertad.com.ar/mandarina-x-1kg/p</t>
  </si>
  <si>
    <t>https://www.vea.com.ar/manzana-3/p</t>
  </si>
  <si>
    <t>https://www.cotodigital3.com.ar/sitios/cdigi/producto/-papa-blanca----xkg/_/A-00000695-00000695-200</t>
  </si>
  <si>
    <t>https://www.hiperlibertad.com.ar/papa-cepillada-x-1-kg/p</t>
  </si>
  <si>
    <t>https://www.carrefour.com.ar/pera-elegida-x-kg-278670/p</t>
  </si>
  <si>
    <t>https://www.cotodigital3.com.ar/sitios/cdigi/producto/-pera-williams-seleccion-x-kg/_/A-00000543-00000543-200</t>
  </si>
  <si>
    <t>https://www.vea.com.ar/zapallito-largo-por-kg/p</t>
  </si>
  <si>
    <t>https://www.cotodigital3.com.ar/sitios/cdigi/producto/-zapallito-largo-x-kg/_/A-00000690-00000690-200</t>
  </si>
  <si>
    <t>https://www.jumbo.com.ar/zapallito-largo-por-kg/p</t>
  </si>
  <si>
    <t>,</t>
  </si>
  <si>
    <t>https://www.vea.com.ar/zapallito-redondo-por-kg/p</t>
  </si>
  <si>
    <t>https://www.cotodigital3.com.ar/sitios/cdigi/producto/-zapallito-redondo---xkg/_/A-00000691-00000691-200</t>
  </si>
  <si>
    <t>https://www.jumbo.com.ar/zapallito-redondo-por-kg/p</t>
  </si>
  <si>
    <t>https://www.vea.com.ar/zapallo-coreano-7/p</t>
  </si>
  <si>
    <t>https://www.jumbo.com.ar/zapallo-coreano-7/p</t>
  </si>
  <si>
    <t>https://www.masonline.com.ar/zapallo-coreano-x-1-kg/p</t>
  </si>
  <si>
    <t>https://www.jumbo.com.ar/remolacha-por-kg/p</t>
  </si>
  <si>
    <t>https://www.vea.com.ar/remolacha-por-kg/p</t>
  </si>
  <si>
    <t>https://www.vea.com.ar/pimiento-verde-por-kg/p</t>
  </si>
  <si>
    <t>https://www.cotodigital3.com.ar/sitios/cdigi/producto/-pimiento-verde---xkg/_/A-00000672-00000672-200</t>
  </si>
  <si>
    <t>https://www.vea.com.ar/tomate-perita-por-kg/p</t>
  </si>
  <si>
    <t>https://www.cotodigital3.com.ar/sitios/cdigi/producto/-tomate-perit----xkg/_/A-00000683-00000683-200</t>
  </si>
  <si>
    <t>ACEITE DE GIRASOL ENV.X 1,5 LTS ENVASE</t>
  </si>
  <si>
    <t>https://atomoconviene.com/atomo-ecommerce/aceite-girasol-y-mezcla/11275-aceite-girasol-lagrimas-d-sol-1500-cc--max-2-por-semana--7793377000027.html</t>
  </si>
  <si>
    <t>https://www.cotodigital3.com.ar/sitios/cdigi/producto/-aceite-girasol--pureza---botella-15-l/_/A-00497066-00497066-200</t>
  </si>
  <si>
    <t>https://maxiconsumo.com/sucursal_mendoza/aceite-pureza-girasol-1-5-lt-26209.html</t>
  </si>
  <si>
    <t>https://www.vea.com.ar/arroz-dos-hermanos-grano-largo-fino-1-kg/p</t>
  </si>
  <si>
    <t>https://www.masonline.com.ar/arroz-largo-fino-dos-hermanos-1-kg/p</t>
  </si>
  <si>
    <t>https://www.jumbo.com.ar/arroz-largo-fino-primor-2/p</t>
  </si>
  <si>
    <t>https://www.cotodigital3.com.ar/sitios/cdigi/producto/-arvejas-secas-inalpa-vida-300-grm/_/A-00540286-00540286-200</t>
  </si>
  <si>
    <t>https://www.masonline.com.ar/arvejas-secas-remojadas-inalpa-300g-2/p</t>
  </si>
  <si>
    <t>https://atomoconviene.com/atomo-ecommerce/conservas-de-verduras-y-legumbres/67820-conserv-arvejas-noel-secas-remojadas-300-grs--7795184983203.html</t>
  </si>
  <si>
    <t>https://atomoconviene.com/atomo-ecommerce/avenas-y-semolas/74729-avena-moli-wa-arrollada-500-grs--7798026280010.html</t>
  </si>
  <si>
    <t>https://www.jumbo.com.ar/avena-egran-x-400-gr-2/p</t>
  </si>
  <si>
    <t>https://supera.com.ar/producto/avena-instantanea-la-abadia-x-400gr/</t>
  </si>
  <si>
    <t>https://www.masonline.com.ar/cacao-en-polvo-toddy-original-180g/p</t>
  </si>
  <si>
    <t>https://www.cotodigital3.com.ar/sitios/cdigi/producto/-cacao-granulado-chocolino-paq-180-grm/_/A-00525138-00525138-200</t>
  </si>
  <si>
    <t>https://maxiconsumo.com/sucursal_mendoza/cafe-arlistan-suave-170-gr-502.html</t>
  </si>
  <si>
    <t>https://www.carrefour.com.ar/cafe-instantaneo-arlistan-sustent-170-g-695680/p</t>
  </si>
  <si>
    <t>https://www.hiperlibertad.com.ar/infusion-a-base-de-cafe-arlistan-sustent-x-170-gr/p</t>
  </si>
  <si>
    <t>https://maxiconsumo.com/sucursal_mendoza/cafe-la-planta-cafe-1-kg-6843.html</t>
  </si>
  <si>
    <t>https://atomoconviene.com/atomo-ecommerce/caldos/35739-caldos-en-cubo-knorr-gallina-con-veg-12-unid---7794000006737.html</t>
  </si>
  <si>
    <t>https://maxiconsumo.com/sucursal_mendoza/caldo-knorr-verdura-12-un-728.html</t>
  </si>
  <si>
    <t>https://www.jumbo.com.ar/caldo-knorr-sabor-gallina-x114gr-2/p</t>
  </si>
  <si>
    <t>https://atomoconviene.com/atomo-ecommerce/cereales/60393-barra-cereal-egran-tradi-de-arroz-60-grs--7791476005912.html</t>
  </si>
  <si>
    <t>https://www.vea.com.ar/choclo-blanco-inalpa-tipo-cremoso-x300gr/p</t>
  </si>
  <si>
    <t>https://www.vea.com.ar/granos-de-choclo-amarillos-inalpa-enteros-x300/p</t>
  </si>
  <si>
    <t>https://www.jumbo.com.ar/choclo-amarillos-inalpa-tipo-cremoso-x300gr/p</t>
  </si>
  <si>
    <t>https://www.jumbo.com.ar/choclo-amarillos-inalpa-vida-enteros-sin-sal-x30/p</t>
  </si>
  <si>
    <t>https://www.cotodigital3.com.ar/sitios/cdigi/producto/-choclo-amarillo-cremoso-inalpa-lat-300-grm/_/A-00531530-00531530-200</t>
  </si>
  <si>
    <t>https://www.cotodigital3.com.ar/sitios/cdigi/producto/-choclo-amarillo-en-granos-inalpa-vida-300-grm/_/A-00540288-00540288-200</t>
  </si>
  <si>
    <t>https://www.vea.com.ar/coctel-de-frutas-marolio/p</t>
  </si>
  <si>
    <t>https://maxiconsumo.com/sucursal_mendoza/coctel-de-frutas-molto-4-frutas-820-gr-20187.html</t>
  </si>
  <si>
    <t>https://www.cotodigital3.com.ar/sitios/cdigi/producto/-coctel-4-frutas-copa-de-oro-820-grm/_/A-00528588-00528588-200</t>
  </si>
  <si>
    <t>https://maxiconsumo.com/sucursal_mendoza/dulce-dulcor-membrillo-2-kg-14873.html</t>
  </si>
  <si>
    <t>https://blowmax.com.ar/producto/dulce-de-membrillo-dulcor-precio-x-kg/</t>
  </si>
  <si>
    <t>https://www.cotodigital3.com.ar/sitios/cdigi/producto/-durazno-en-mitades-copa-de-oro-lat-820-grm/_/A-00481966-00481966-200</t>
  </si>
  <si>
    <t>https://www.masonline.com.ar/duraznos-en-mitades-copa-de-oro-820g/p</t>
  </si>
  <si>
    <t>https://www.carrefour.com.ar/duraznos-en-mitades-alco-820-g/p</t>
  </si>
  <si>
    <t>https://maxiconsumo.com/sucursal_mendoza/edulcorante-hileret-1-a-10-500-sobres-16293.html</t>
  </si>
  <si>
    <t>https://www.cotodigital3.com.ar/sitios/cdigi/producto/-endulzante-clasico-forte--hileret-cja-500-grm/_/A-00513653-00513653-200</t>
  </si>
  <si>
    <t>https://www.masonline.com.ar/edulcorante-hileret-stevia-forte-400-sobres-320g/p</t>
  </si>
  <si>
    <t>https://atomoconviene.com/atomo-ecommerce/azucar-y-edulcorantes/33769-edulcorante-liq-tuy-sweet-liquido-400-cc---7790150813409.html</t>
  </si>
  <si>
    <t>https://www.masonline.com.ar/edulcorante-liquido-tuy-sweet-x-400-cc/p</t>
  </si>
  <si>
    <t>https://supera.com.ar/producto/edulcorante-hileret-liquido-x-500ml-2/</t>
  </si>
  <si>
    <t>https://atomoconviene.com/atomo-ecommerce/pastas-secas-guiseras/8447-fideos-guiseros-bauza-mo-o-grande-500-grs--7790744000215.html</t>
  </si>
  <si>
    <t>https://www.jumbo.com.ar/fideos-favorita-codito-hierro-x500g/p</t>
  </si>
  <si>
    <t>https://www.cotodigital3.com.ar/sitios/cdigi/producto/-fideos-mostachol-favorita-paq-500-grm/_/A-00530595-00530595-200</t>
  </si>
  <si>
    <t>https://atomoconviene.com/atomo-ecommerce/pastas-secas-largas/41981-fideos-largos-favorita-tallarin-hierro-500-grs--7790070342027.html</t>
  </si>
  <si>
    <t>https://www.jumbo.com.ar/fideos-favorita-tallarin-hierro-x500g/p</t>
  </si>
  <si>
    <t>https://www.masonline.com.ar/fideos-penne-rigate-sin-tacc-matarazzo/p</t>
  </si>
  <si>
    <t>https://www.cotodigital3.com.ar/sitios/cdigi/producto/-fidp-celiacos-penne-rigate-matarazzo-paq-500-grm/_/A-00479879-00479879-200</t>
  </si>
  <si>
    <t>https://www.masonline.com.ar/pan-rallado-dimax-sin-tacc-x-250-gr/p</t>
  </si>
  <si>
    <t>https://supera.com.ar/producto/leche-en-polvo-ilolay-descremada-x-800gr/</t>
  </si>
  <si>
    <t>https://www.masonline.com.ar/leche-entera-larga-vida-ilolay-1-lt/p</t>
  </si>
  <si>
    <t>https://www.cotodigital3.com.ar/sitios/cdigi/producto/-leche-entera-larga-vida-ilolay-ttb-1-ltr/_/A-00527739-00527739-200</t>
  </si>
  <si>
    <t>https://maxiconsumo.com/sucursal_mendoza/leche-ilolay-larga-vida-entera-1-lt-50579.html</t>
  </si>
  <si>
    <t>https://www.cotodigital3.com.ar/sitios/cdigi/producto/-gall-agua-de-agua-la-providen-paq-303-grm/_/A-00469832-00469832-200</t>
  </si>
  <si>
    <t>https://www.masonline.com.ar/galletitas-crackers-la-providencia-303g/p</t>
  </si>
  <si>
    <t>https://www.vea.com.ar/galletita-cracker-la-providencia-clasica-x303g/p</t>
  </si>
  <si>
    <t>https://tusuper.com.ar/index.php?route=product/product&amp;product_id=5133</t>
  </si>
  <si>
    <t>https://maxiconsumo.com/sucursal_mendoza/harina-morixe-000-1-kg-44147.html</t>
  </si>
  <si>
    <t>https://atomoconviene.com/atomo-ecommerce/harinas-y-premezclas/21950-harina-de-trigo-morixe-3-0-1000-grs--7790199000013.html</t>
  </si>
  <si>
    <t>https://supera.com.ar/producto/harina-000-morixe-x-1kg/</t>
  </si>
  <si>
    <t>https://atomoconviene.com/atomo-ecommerce/harinas-y-premezclas/21955-harina-leudante-morixe---1000-grs--7790199000051.html</t>
  </si>
  <si>
    <t>https://supera.com.ar/producto/harina-leudante-morixe-x-1kg/</t>
  </si>
  <si>
    <t>https://www.vea.com.ar/harina-leudante-morixe-1-kg-2/p</t>
  </si>
  <si>
    <t>https://supera.com.ar/producto/atun-bahia-lomito-natural-x-170gr/</t>
  </si>
  <si>
    <t>https://www.cotodigital3.com.ar/sitios/cdigi/producto/-ravioles-ricota-la-italiana-ban-500-grm/_/A-00488407-00488407-200</t>
  </si>
  <si>
    <t>https://supera.com.ar/producto/ravioles-la-italiana-ricota-x-500-gr/</t>
  </si>
  <si>
    <t>https://www.cotodigital3.com.ar/sitios/cdigi/producto/-tapempanada-horno-la-italiana-fwp-330-grm/_/A-00488401-00488401-200</t>
  </si>
  <si>
    <t>https://www.hiperlibertad.com.ar/tapas-para-empanadas-la-italiana-freir-x-12-u/p</t>
  </si>
  <si>
    <t>https://supera.com.ar/producto/tapas-empanadas-la-italiana-criollas-x330gr/</t>
  </si>
  <si>
    <t>https://atomoconviene.com/atomo-ecommerce/legumbres/39710-lentejas-la-abadia---400-grs--7798049540313.html</t>
  </si>
  <si>
    <t>https://maxiconsumo.com/sucursal_mendoza/lenteja-marolio-400-gr-19005.html</t>
  </si>
  <si>
    <t>https://www.cotodigital3.com.ar/sitios/cdigi/producto/-sal-fina--celusal-est-500-grm/_/A-00011701-00011701-200</t>
  </si>
  <si>
    <t>https://www.carrefour.com.ar/sal-fina-celusal-500-g/p</t>
  </si>
  <si>
    <t>https://atomoconviene.com/atomo-ecommerce/sal/56865-sal-fina-celusal-estuche-500-grs--7790072002080.html</t>
  </si>
  <si>
    <t>https://maxiconsumo.com/sucursal_mendoza/yoghurt-ilolay-entero-firme-frutilla-190-gr-21394.html</t>
  </si>
  <si>
    <t>https://maxiconsumo.com/sucursal_mendoza/yoghurt-ilolay-descremado-firme-frutilla-190-gr-21396.html</t>
  </si>
  <si>
    <t>https://supera.com.ar/producto/yogur-firme-frutilla-ilolay-x190g/</t>
  </si>
  <si>
    <t>https://supera.com.ar/producto/yogur-descremado-frutilla-ilolay-190g/</t>
  </si>
  <si>
    <t>https://www.masonline.com.ar/yerba-mate-la-posadena-estacionado-1kg/p</t>
  </si>
  <si>
    <t>https://maxiconsumo.com/sucursal_mendoza/almacen/infusiones/yerbas/mate-cocido-litoral-sin-ensobrar-25-un-2767.html</t>
  </si>
  <si>
    <t>https://www.cotodigital3.com.ar/sitios/cdigi/producto/-te-negro-clasico-x100-s-green-hills-cja-200-grm/_/A-00511779-00511779-200</t>
  </si>
  <si>
    <t>https://www.vea.com.ar/te-negro-clasico-green-hills-momento-100-saquitos/p</t>
  </si>
  <si>
    <t>https://atomoconviene.com/atomo-ecommerce/te-y-mate-cocido-/40521-te-negro-green-hills-caja-de-100-saquitos--7790480089864.html</t>
  </si>
  <si>
    <t>https://www.carrefour.com.ar/polenta-instantanea-egran-bolsa-x-500-grs-383999/p</t>
  </si>
  <si>
    <t>https://atomoconviene.com/atomo-ecommerce/harinas/99341-harina-de-maiz-egran-de-maiz-500-grs--7791476025002.html</t>
  </si>
  <si>
    <t>https://www.cotodigital3.com.ar/sitios/cdigi/producto/-queso-cremoso-doble-crema-la-paulina-x-kg/_/A-00011102-00011102-200</t>
  </si>
  <si>
    <t>https://maxiconsumo.com/sucursal_mendoza/frescos/quesos/quesos-blandos/queso-la-paulina-doble-crema-1-kg-21109.html</t>
  </si>
  <si>
    <t>https://www.vea.com.ar/queso-cremoso-la-paulina-1-4-hma-minimo-1-kg-mayorista/p</t>
  </si>
  <si>
    <t>https://www.carrefour.com.ar/queso-sardo-horma-la-paulina-x-kg/p</t>
  </si>
  <si>
    <t>https://maxiconsumo.com/sucursal_mendoza/queso-la-paulina-sardo-1-kg-9346.html</t>
  </si>
  <si>
    <t>https://www.cotodigital3.com.ar/sitios/cdigi/producto/-mermelada-durazno-emeth-pot-420-grm/_/A-00239575-00239575-200</t>
  </si>
  <si>
    <t>https://maxiconsumo.com/sucursal_mendoza/almacen/dulces-y-mermeladas/mermeladas-en-pote/mermelada-dulcor-durazno-pote-500-gr-26748.html</t>
  </si>
  <si>
    <t>https://atomoconviene.com/atomo-ecommerce/mermelas-y-jaleas/54233-mermelada-emeth-damasco-420-grs--7791113003417.html</t>
  </si>
  <si>
    <t>https://www.tiendalibredegluten.com.ar/productos/pan-rallado-dimax-250-grs/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</si>
</sst>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2" fillId="0" borderId="1" xfId="1" applyNumberFormat="1" applyBorder="1"/>
    <xf numFmtId="164" fontId="6" fillId="3" borderId="1" xfId="0" applyNumberFormat="1" applyFont="1" applyFill="1" applyBorder="1"/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0" fontId="2" fillId="0" borderId="1" xfId="1" applyBorder="1" applyAlignment="1">
      <alignment horizontal="left" vertical="top"/>
    </xf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4" fillId="0" borderId="1" xfId="0" applyFont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justify" vertical="top" wrapText="1"/>
    </xf>
    <xf numFmtId="164" fontId="0" fillId="0" borderId="1" xfId="0" applyNumberFormat="1" applyFill="1" applyBorder="1"/>
    <xf numFmtId="164" fontId="1" fillId="0" borderId="1" xfId="0" applyNumberFormat="1" applyFont="1" applyFill="1" applyBorder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enda.cabrales.com/cafe-molido/l-p-c-torrado-molido-x-1-kg" TargetMode="External"/><Relationship Id="rId13" Type="http://schemas.openxmlformats.org/officeDocument/2006/relationships/hyperlink" Target="https://maxiconsumo.com/sucursal_capital/yerba-rosamonte-plus-tradicional-1-kg-21147.html" TargetMode="External"/><Relationship Id="rId18" Type="http://schemas.openxmlformats.org/officeDocument/2006/relationships/hyperlink" Target="https://maxiconsumo.com/sucursal_capital/pulpa-tomate-molto-520-gr-18406.html" TargetMode="External"/><Relationship Id="rId26" Type="http://schemas.openxmlformats.org/officeDocument/2006/relationships/hyperlink" Target="https://bahiaoffice.com/azucar-y-edulcorantes/486-azucar-la-virginia-caja-x-800-sobres.html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www.distribuidorasabatini.com/app/?action=detail&amp;itemId=7874" TargetMode="External"/><Relationship Id="rId21" Type="http://schemas.openxmlformats.org/officeDocument/2006/relationships/hyperlink" Target="https://newgarden.com.ar/levadura-de-cerveza-levex-x-2-paquetes-de-10-gr-cada-uno.html?gclid=EAIaIQobChMIn_zDzbHw9gIVkmxvBB2x5wWdEAMYASAAEgJonvD_BwE" TargetMode="External"/><Relationship Id="rId34" Type="http://schemas.openxmlformats.org/officeDocument/2006/relationships/hyperlink" Target="https://www.laronline.com.ar/productos/leche-polvo-entera-ilolay-800g/" TargetMode="External"/><Relationship Id="rId7" Type="http://schemas.openxmlformats.org/officeDocument/2006/relationships/hyperlink" Target="https://www.cotodigital3.com.ar/sitios/cdigi/producto/-cafe-molido-torrado-cabrales-paq-1-kgm/_/A-00061257-00061257-200" TargetMode="External"/><Relationship Id="rId12" Type="http://schemas.openxmlformats.org/officeDocument/2006/relationships/hyperlink" Target="https://www.carrefour.com.ar/peceto-premium-av-x-kg-57480/p" TargetMode="External"/><Relationship Id="rId17" Type="http://schemas.openxmlformats.org/officeDocument/2006/relationships/hyperlink" Target="https://www.cotodigital3.com.ar/sitios/cdigi/producto/-mate-cocido-x25-saq-selec-la-tranquer-cja-100-grm/_/A-00511563-00511563-200" TargetMode="External"/><Relationship Id="rId25" Type="http://schemas.openxmlformats.org/officeDocument/2006/relationships/hyperlink" Target="https://www.hiperlibertad.com.ar/tomate-triturado-tiempo-libre-botella-x-950-gr/p?idsku=6482&amp;gclid=EAIaIQobChMI-OzpwIfu9gIVg21vBB05LAGAEAYYASABEgLpuPD_BwE" TargetMode="External"/><Relationship Id="rId33" Type="http://schemas.openxmlformats.org/officeDocument/2006/relationships/hyperlink" Target="https://www.laronline.com.ar/productos/leche-polvo-entera-ilolay-800g/" TargetMode="External"/><Relationship Id="rId38" Type="http://schemas.openxmlformats.org/officeDocument/2006/relationships/hyperlink" Target="https://tusuper.com.ar/index.php?route=product/product&amp;product_id=5133" TargetMode="External"/><Relationship Id="rId2" Type="http://schemas.openxmlformats.org/officeDocument/2006/relationships/hyperlink" Target="https://distribuidoraliliana.com.ar/comestible/857-almidon-de-maiz-bolsita-glutal.html" TargetMode="External"/><Relationship Id="rId16" Type="http://schemas.openxmlformats.org/officeDocument/2006/relationships/hyperlink" Target="https://atomoconviene.com/atomo-ecommerce/pastas-secas-guiseras/36017-fideos-soperos-lucia-pamperito-500-grs--7798158520053.html" TargetMode="External"/><Relationship Id="rId20" Type="http://schemas.openxmlformats.org/officeDocument/2006/relationships/hyperlink" Target="https://www.cocinaconvalentino.com.ar/levaduras/12504-levadura-seca-levex-display-2-sobres-caja-50-10grs-c-u-0000000000000.html" TargetMode="External"/><Relationship Id="rId29" Type="http://schemas.openxmlformats.org/officeDocument/2006/relationships/hyperlink" Target="https://www.vea.com.ar/almohaditas-lasfor-crema-frutilla-200-grs/p" TargetMode="External"/><Relationship Id="rId1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6" Type="http://schemas.openxmlformats.org/officeDocument/2006/relationships/hyperlink" Target="https://cordoba.parodisrl.com.ar/conservas-de-legumbres/11643-lentejas-inalpa-al-natural-350gr-7792350004571.html" TargetMode="External"/><Relationship Id="rId11" Type="http://schemas.openxmlformats.org/officeDocument/2006/relationships/hyperlink" Target="https://www.cotodigital3.com.ar/sitios/cdigi/producto/-vacio-del-centro-estancias-coto-x-kg/_/A-00047980-00047980-200" TargetMode="External"/><Relationship Id="rId24" Type="http://schemas.openxmlformats.org/officeDocument/2006/relationships/hyperlink" Target="https://blowmax.com.ar/producto/leche-en-polvo-ilolay-descremada-x-800gr/" TargetMode="External"/><Relationship Id="rId32" Type="http://schemas.openxmlformats.org/officeDocument/2006/relationships/hyperlink" Target="https://www.jumbo.com.ar/aceite-girasol-pureza-0-9-l/p" TargetMode="External"/><Relationship Id="rId37" Type="http://schemas.openxmlformats.org/officeDocument/2006/relationships/hyperlink" Target="https://atomoconviene.com/atomo-ecommerce/galletitas-saladas/22736-galletas-d-agua-argentitas-sin-sal-480-grs--7798113157638.html" TargetMode="External"/><Relationship Id="rId5" Type="http://schemas.openxmlformats.org/officeDocument/2006/relationships/hyperlink" Target="https://chitza.com.ar/product/atun-aceite-caracas-x-170-gr/" TargetMode="External"/><Relationship Id="rId15" Type="http://schemas.openxmlformats.org/officeDocument/2006/relationships/hyperlink" Target="https://supera.com.ar/producto/arroz-tio-carlos-parboil-x-1kg/" TargetMode="External"/><Relationship Id="rId23" Type="http://schemas.openxmlformats.org/officeDocument/2006/relationships/hyperlink" Target="https://glutenfreemarket.com.ar/producto/natuzen-rebozador-x-240-gr/" TargetMode="External"/><Relationship Id="rId28" Type="http://schemas.openxmlformats.org/officeDocument/2006/relationships/hyperlink" Target="https://www.carrefour.com.ar/almohaditas-avellana-lasfor-bolsa-200-g/p?idsku=70982&amp;gclid=CjwKCAiA2fmdBhBpEiwA4CcHzewlyMWO8sQgu4dwsvoTBMCe5L1s0wFdnu7-Kl6Y4XPF3Ti6FXzGBRoC5UQQAvD_BwE" TargetMode="External"/><Relationship Id="rId36" Type="http://schemas.openxmlformats.org/officeDocument/2006/relationships/hyperlink" Target="https://atomoconviene.com/atomo-ecommerce/galletitas-saladas/38556-galletas-d-agua-argentitas-tripack-306-grs--7798113151308.html" TargetMode="External"/><Relationship Id="rId10" Type="http://schemas.openxmlformats.org/officeDocument/2006/relationships/hyperlink" Target="https://atomoconviene.com/atomo-ecommerce/desodorantes-de-mujer/77535-yerba-infusion-la-tranquera---25-saquitos--7790480089819.html" TargetMode="External"/><Relationship Id="rId19" Type="http://schemas.openxmlformats.org/officeDocument/2006/relationships/hyperlink" Target="https://bahiaoffice.com/azucar-y-edulcorantes/486-azucar-la-virginia-caja-x-800-sobres.html" TargetMode="External"/><Relationship Id="rId31" Type="http://schemas.openxmlformats.org/officeDocument/2006/relationships/hyperlink" Target="https://www.jumbo.com.ar/aceite-girasol-pureza-0-9-l/p" TargetMode="External"/><Relationship Id="rId4" Type="http://schemas.openxmlformats.org/officeDocument/2006/relationships/hyperlink" Target="https://www.laronline.com.ar/productos/leche-polvo-descremada-ilolay-800g/" TargetMode="External"/><Relationship Id="rId9" Type="http://schemas.openxmlformats.org/officeDocument/2006/relationships/hyperlink" Target="https://maxiconsumo.com/sucursal_capital/te-big-ben-25-un-6830.html" TargetMode="External"/><Relationship Id="rId14" Type="http://schemas.openxmlformats.org/officeDocument/2006/relationships/hyperlink" Target="https://autoserviciomag.com.ar/producto/arroz-d-hermanos-parboild-x-1-kg/" TargetMode="External"/><Relationship Id="rId22" Type="http://schemas.openxmlformats.org/officeDocument/2006/relationships/hyperlink" Target="https://www.dinoonline.com.ar/super/producto/fecula-de-maiz-dimax-x-500-gr/_/A-2450059-2450059-s" TargetMode="External"/><Relationship Id="rId27" Type="http://schemas.openxmlformats.org/officeDocument/2006/relationships/hyperlink" Target="https://www.rappi.com.ar/restaurantes/207343-william-morris" TargetMode="External"/><Relationship Id="rId30" Type="http://schemas.openxmlformats.org/officeDocument/2006/relationships/hyperlink" Target="https://www.carrefour.com.ar/vacio-novillito-x-kg-681250/p" TargetMode="External"/><Relationship Id="rId35" Type="http://schemas.openxmlformats.org/officeDocument/2006/relationships/hyperlink" Target="https://www.laronline.com.ar/productos/leche-polvo-entera-ilolay-800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Q144"/>
  <sheetViews>
    <sheetView tabSelected="1" topLeftCell="B1" workbookViewId="0">
      <selection activeCell="I134" sqref="I134"/>
    </sheetView>
  </sheetViews>
  <sheetFormatPr baseColWidth="10" defaultRowHeight="15" x14ac:dyDescent="0.25"/>
  <cols>
    <col min="2" max="2" width="11.28515625" customWidth="1"/>
    <col min="3" max="3" width="13.7109375" customWidth="1"/>
    <col min="4" max="4" width="43.5703125" style="20" customWidth="1"/>
    <col min="5" max="5" width="21" customWidth="1"/>
    <col min="6" max="6" width="12.28515625" customWidth="1"/>
    <col min="7" max="7" width="12.28515625" style="20" customWidth="1"/>
    <col min="8" max="8" width="11.140625" customWidth="1"/>
    <col min="9" max="9" width="12.42578125" customWidth="1"/>
    <col min="16" max="16" width="13.85546875" customWidth="1"/>
  </cols>
  <sheetData>
    <row r="2" spans="1:17" x14ac:dyDescent="0.25">
      <c r="B2" s="31" t="s">
        <v>408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 x14ac:dyDescent="0.25">
      <c r="B3" s="31" t="s">
        <v>508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0"/>
    </row>
    <row r="5" spans="1:17" ht="39" x14ac:dyDescent="0.25">
      <c r="B5" s="24" t="s">
        <v>229</v>
      </c>
      <c r="C5" s="24" t="s">
        <v>0</v>
      </c>
      <c r="D5" s="27" t="s">
        <v>1</v>
      </c>
      <c r="E5" s="24" t="s">
        <v>154</v>
      </c>
      <c r="F5" s="24" t="s">
        <v>155</v>
      </c>
      <c r="G5" s="24" t="s">
        <v>151</v>
      </c>
      <c r="H5" s="24" t="s">
        <v>156</v>
      </c>
      <c r="I5" s="24" t="s">
        <v>144</v>
      </c>
      <c r="J5" s="24" t="s">
        <v>145</v>
      </c>
      <c r="K5" s="24" t="s">
        <v>146</v>
      </c>
      <c r="L5" s="24" t="s">
        <v>147</v>
      </c>
      <c r="M5" s="24" t="s">
        <v>148</v>
      </c>
      <c r="N5" s="24" t="s">
        <v>149</v>
      </c>
      <c r="O5" s="24" t="s">
        <v>150</v>
      </c>
      <c r="P5" s="24" t="s">
        <v>151</v>
      </c>
    </row>
    <row r="6" spans="1:17" ht="25.5" hidden="1" customHeight="1" x14ac:dyDescent="0.25">
      <c r="A6" t="str">
        <f>+CONCATENATE(B6)</f>
        <v>1</v>
      </c>
      <c r="B6" s="12">
        <v>1</v>
      </c>
      <c r="C6" s="18" t="s">
        <v>2</v>
      </c>
      <c r="D6" s="5" t="s">
        <v>160</v>
      </c>
      <c r="E6" s="2"/>
      <c r="F6" s="2" t="s">
        <v>157</v>
      </c>
      <c r="G6" s="8"/>
      <c r="H6" s="7">
        <v>690</v>
      </c>
      <c r="I6" s="23">
        <f t="shared" ref="I6:I15" si="0">+(J6+L6+N6)/3</f>
        <v>2018.3333333333333</v>
      </c>
      <c r="J6" s="6">
        <v>2185</v>
      </c>
      <c r="K6" s="4" t="s">
        <v>412</v>
      </c>
      <c r="L6" s="6">
        <v>1770</v>
      </c>
      <c r="M6" s="4" t="s">
        <v>260</v>
      </c>
      <c r="N6" s="6">
        <v>2100</v>
      </c>
      <c r="O6" s="4" t="s">
        <v>413</v>
      </c>
      <c r="P6" s="12" t="s">
        <v>228</v>
      </c>
    </row>
    <row r="7" spans="1:17" ht="51.75" hidden="1" x14ac:dyDescent="0.25">
      <c r="A7" t="str">
        <f t="shared" ref="A7:A70" si="1">+CONCATENATE(B7)</f>
        <v>2</v>
      </c>
      <c r="B7" s="14">
        <v>2</v>
      </c>
      <c r="C7" s="17" t="s">
        <v>3</v>
      </c>
      <c r="D7" s="5" t="s">
        <v>161</v>
      </c>
      <c r="E7" s="2"/>
      <c r="F7" s="2" t="s">
        <v>157</v>
      </c>
      <c r="G7" s="8"/>
      <c r="H7" s="7">
        <v>690</v>
      </c>
      <c r="I7" s="23">
        <f t="shared" si="0"/>
        <v>2295</v>
      </c>
      <c r="J7" s="6">
        <v>2000</v>
      </c>
      <c r="K7" s="4" t="s">
        <v>152</v>
      </c>
      <c r="L7" s="6">
        <v>2805</v>
      </c>
      <c r="M7" s="4" t="s">
        <v>509</v>
      </c>
      <c r="N7" s="6">
        <v>2080</v>
      </c>
      <c r="O7" s="4" t="s">
        <v>261</v>
      </c>
      <c r="P7" s="12" t="s">
        <v>228</v>
      </c>
    </row>
    <row r="8" spans="1:17" ht="26.25" hidden="1" x14ac:dyDescent="0.25">
      <c r="A8" t="str">
        <f t="shared" si="1"/>
        <v>3</v>
      </c>
      <c r="B8" s="12">
        <v>3</v>
      </c>
      <c r="C8" s="17" t="s">
        <v>4</v>
      </c>
      <c r="D8" s="5" t="s">
        <v>5</v>
      </c>
      <c r="E8" s="5"/>
      <c r="F8" s="5"/>
      <c r="G8" s="8"/>
      <c r="H8" s="7">
        <v>709</v>
      </c>
      <c r="I8" s="23">
        <f t="shared" si="0"/>
        <v>2724.6666666666665</v>
      </c>
      <c r="J8" s="6">
        <v>3015</v>
      </c>
      <c r="K8" s="4" t="s">
        <v>510</v>
      </c>
      <c r="L8" s="6">
        <v>2879</v>
      </c>
      <c r="M8" s="4" t="s">
        <v>236</v>
      </c>
      <c r="N8" s="6">
        <v>2280</v>
      </c>
      <c r="O8" s="4" t="s">
        <v>258</v>
      </c>
      <c r="P8" s="12" t="s">
        <v>228</v>
      </c>
    </row>
    <row r="9" spans="1:17" hidden="1" x14ac:dyDescent="0.25">
      <c r="A9" t="str">
        <f t="shared" si="1"/>
        <v>7</v>
      </c>
      <c r="B9" s="14">
        <v>7</v>
      </c>
      <c r="C9" s="17" t="s">
        <v>6</v>
      </c>
      <c r="D9" s="5" t="s">
        <v>163</v>
      </c>
      <c r="E9" s="2" t="s">
        <v>162</v>
      </c>
      <c r="F9" s="2" t="s">
        <v>157</v>
      </c>
      <c r="G9" s="8"/>
      <c r="H9" s="7">
        <v>262</v>
      </c>
      <c r="I9" s="23">
        <f t="shared" si="0"/>
        <v>1237.3999999999999</v>
      </c>
      <c r="J9" s="6">
        <v>1319.7</v>
      </c>
      <c r="K9" s="4" t="s">
        <v>409</v>
      </c>
      <c r="L9" s="6">
        <v>1145</v>
      </c>
      <c r="M9" s="4" t="s">
        <v>410</v>
      </c>
      <c r="N9" s="6">
        <v>1247.5</v>
      </c>
      <c r="O9" s="4" t="s">
        <v>259</v>
      </c>
      <c r="P9" s="12" t="s">
        <v>228</v>
      </c>
    </row>
    <row r="10" spans="1:17" hidden="1" x14ac:dyDescent="0.25">
      <c r="A10" t="str">
        <f t="shared" si="1"/>
        <v>8</v>
      </c>
      <c r="B10" s="14">
        <v>8</v>
      </c>
      <c r="C10" s="17" t="s">
        <v>277</v>
      </c>
      <c r="D10" s="5" t="s">
        <v>278</v>
      </c>
      <c r="E10" s="2" t="s">
        <v>276</v>
      </c>
      <c r="F10" s="2"/>
      <c r="G10" s="8"/>
      <c r="H10" s="7">
        <v>319.99</v>
      </c>
      <c r="I10" s="23">
        <f t="shared" si="0"/>
        <v>857.9666666666667</v>
      </c>
      <c r="J10" s="6">
        <v>869</v>
      </c>
      <c r="K10" s="4" t="s">
        <v>448</v>
      </c>
      <c r="L10" s="6">
        <v>789.9</v>
      </c>
      <c r="M10" s="4" t="s">
        <v>411</v>
      </c>
      <c r="N10" s="6">
        <v>915</v>
      </c>
      <c r="O10" s="4" t="s">
        <v>449</v>
      </c>
      <c r="P10" s="15" t="s">
        <v>228</v>
      </c>
    </row>
    <row r="11" spans="1:17" ht="62.25" hidden="1" customHeight="1" x14ac:dyDescent="0.25">
      <c r="A11" t="str">
        <f t="shared" si="1"/>
        <v>9</v>
      </c>
      <c r="B11" s="14">
        <v>9</v>
      </c>
      <c r="C11" s="17" t="s">
        <v>279</v>
      </c>
      <c r="D11" s="5" t="s">
        <v>280</v>
      </c>
      <c r="E11" s="2" t="s">
        <v>276</v>
      </c>
      <c r="F11" s="2"/>
      <c r="G11" s="8"/>
      <c r="H11" s="7">
        <v>679.99</v>
      </c>
      <c r="I11" s="23">
        <f t="shared" si="0"/>
        <v>1699</v>
      </c>
      <c r="J11" s="6">
        <v>1749</v>
      </c>
      <c r="K11" s="4" t="s">
        <v>363</v>
      </c>
      <c r="L11" s="6">
        <v>1649</v>
      </c>
      <c r="M11" s="4" t="s">
        <v>414</v>
      </c>
      <c r="N11" s="6">
        <v>1699</v>
      </c>
      <c r="O11" s="4" t="s">
        <v>364</v>
      </c>
      <c r="P11" s="15" t="s">
        <v>228</v>
      </c>
    </row>
    <row r="12" spans="1:17" ht="26.25" hidden="1" x14ac:dyDescent="0.25">
      <c r="A12" t="str">
        <f t="shared" si="1"/>
        <v>11</v>
      </c>
      <c r="B12" s="14">
        <v>11</v>
      </c>
      <c r="C12" s="17" t="s">
        <v>61</v>
      </c>
      <c r="D12" s="5" t="s">
        <v>165</v>
      </c>
      <c r="E12" s="2" t="s">
        <v>164</v>
      </c>
      <c r="F12" s="2" t="s">
        <v>158</v>
      </c>
      <c r="G12" s="8"/>
      <c r="H12" s="7">
        <v>248</v>
      </c>
      <c r="I12" s="23">
        <f t="shared" si="0"/>
        <v>1033.3333333333333</v>
      </c>
      <c r="J12" s="6">
        <v>1000</v>
      </c>
      <c r="K12" s="4" t="s">
        <v>450</v>
      </c>
      <c r="L12" s="6">
        <v>1100</v>
      </c>
      <c r="M12" s="4" t="s">
        <v>469</v>
      </c>
      <c r="N12" s="6">
        <v>1000</v>
      </c>
      <c r="O12" s="4" t="s">
        <v>474</v>
      </c>
      <c r="P12" s="8" t="s">
        <v>475</v>
      </c>
    </row>
    <row r="13" spans="1:17" hidden="1" x14ac:dyDescent="0.25">
      <c r="A13" t="str">
        <f t="shared" si="1"/>
        <v>12</v>
      </c>
      <c r="B13" s="12">
        <v>12</v>
      </c>
      <c r="C13" s="17" t="s">
        <v>74</v>
      </c>
      <c r="D13" s="5" t="s">
        <v>75</v>
      </c>
      <c r="E13" s="2" t="s">
        <v>166</v>
      </c>
      <c r="F13" s="2" t="s">
        <v>157</v>
      </c>
      <c r="G13" s="8"/>
      <c r="H13" s="7">
        <v>19.89</v>
      </c>
      <c r="I13" s="23">
        <f t="shared" si="0"/>
        <v>219.89</v>
      </c>
      <c r="J13" s="6">
        <v>259</v>
      </c>
      <c r="K13" s="4" t="s">
        <v>511</v>
      </c>
      <c r="L13" s="6">
        <v>279</v>
      </c>
      <c r="M13" s="4" t="s">
        <v>512</v>
      </c>
      <c r="N13" s="6">
        <v>121.67</v>
      </c>
      <c r="O13" s="4" t="s">
        <v>476</v>
      </c>
      <c r="P13" s="8" t="s">
        <v>453</v>
      </c>
    </row>
    <row r="14" spans="1:17" hidden="1" x14ac:dyDescent="0.25">
      <c r="A14" t="str">
        <f t="shared" si="1"/>
        <v>13</v>
      </c>
      <c r="B14" s="12">
        <v>13</v>
      </c>
      <c r="C14" s="17" t="s">
        <v>62</v>
      </c>
      <c r="D14" s="5" t="s">
        <v>63</v>
      </c>
      <c r="E14" s="2"/>
      <c r="F14" s="2" t="s">
        <v>157</v>
      </c>
      <c r="G14" s="8"/>
      <c r="H14" s="7">
        <v>73.5</v>
      </c>
      <c r="I14" s="23">
        <f t="shared" si="0"/>
        <v>392.66666666666669</v>
      </c>
      <c r="J14" s="6">
        <v>399</v>
      </c>
      <c r="K14" s="4" t="s">
        <v>513</v>
      </c>
      <c r="L14" s="6">
        <v>419</v>
      </c>
      <c r="M14" s="4" t="s">
        <v>515</v>
      </c>
      <c r="N14" s="10">
        <v>360</v>
      </c>
      <c r="O14" s="4" t="s">
        <v>514</v>
      </c>
      <c r="P14" s="8" t="s">
        <v>455</v>
      </c>
    </row>
    <row r="15" spans="1:17" ht="26.25" hidden="1" x14ac:dyDescent="0.25">
      <c r="A15" t="str">
        <f t="shared" si="1"/>
        <v>14</v>
      </c>
      <c r="B15" s="12">
        <v>14</v>
      </c>
      <c r="C15" s="17" t="s">
        <v>78</v>
      </c>
      <c r="D15" s="5" t="s">
        <v>79</v>
      </c>
      <c r="E15" s="2" t="s">
        <v>166</v>
      </c>
      <c r="F15" s="2" t="s">
        <v>157</v>
      </c>
      <c r="G15" s="8"/>
      <c r="H15" s="7">
        <v>22.98</v>
      </c>
      <c r="I15" s="23">
        <f t="shared" si="0"/>
        <v>273.47666666666669</v>
      </c>
      <c r="J15" s="6">
        <v>222.22</v>
      </c>
      <c r="K15" s="4" t="s">
        <v>451</v>
      </c>
      <c r="L15" s="6">
        <v>262.5</v>
      </c>
      <c r="M15" s="4" t="s">
        <v>470</v>
      </c>
      <c r="N15" s="6">
        <v>335.71</v>
      </c>
      <c r="O15" s="4" t="s">
        <v>476</v>
      </c>
      <c r="P15" s="8" t="s">
        <v>472</v>
      </c>
    </row>
    <row r="16" spans="1:17" ht="26.25" hidden="1" x14ac:dyDescent="0.25">
      <c r="A16" t="str">
        <f t="shared" si="1"/>
        <v>15</v>
      </c>
      <c r="B16" s="12">
        <v>15</v>
      </c>
      <c r="C16" s="17" t="s">
        <v>80</v>
      </c>
      <c r="D16" s="5" t="s">
        <v>81</v>
      </c>
      <c r="E16" s="2"/>
      <c r="F16" s="2" t="s">
        <v>157</v>
      </c>
      <c r="G16" s="8"/>
      <c r="H16" s="7">
        <v>28.35</v>
      </c>
      <c r="I16" s="23">
        <f>+(J16+L16+N16)/3</f>
        <v>369.33333333333331</v>
      </c>
      <c r="J16" s="6">
        <v>459</v>
      </c>
      <c r="K16" s="4" t="s">
        <v>516</v>
      </c>
      <c r="L16" s="6">
        <v>459</v>
      </c>
      <c r="M16" s="4" t="s">
        <v>517</v>
      </c>
      <c r="N16" s="6">
        <v>190</v>
      </c>
      <c r="O16" s="4" t="s">
        <v>476</v>
      </c>
      <c r="P16" s="8" t="s">
        <v>456</v>
      </c>
    </row>
    <row r="17" spans="1:16" ht="26.25" hidden="1" x14ac:dyDescent="0.25">
      <c r="A17" t="str">
        <f t="shared" si="1"/>
        <v>16</v>
      </c>
      <c r="B17" s="12">
        <v>16</v>
      </c>
      <c r="C17" s="17" t="s">
        <v>82</v>
      </c>
      <c r="D17" s="5" t="s">
        <v>83</v>
      </c>
      <c r="E17" s="3"/>
      <c r="F17" s="2" t="s">
        <v>157</v>
      </c>
      <c r="G17" s="8"/>
      <c r="H17" s="7">
        <v>27.65</v>
      </c>
      <c r="I17" s="23">
        <f>+(J17+L17+N17)/3</f>
        <v>180.16666666666666</v>
      </c>
      <c r="J17" s="6">
        <v>189</v>
      </c>
      <c r="K17" s="4" t="s">
        <v>518</v>
      </c>
      <c r="L17" s="6">
        <v>229</v>
      </c>
      <c r="M17" s="4" t="s">
        <v>519</v>
      </c>
      <c r="N17" s="6">
        <v>122.5</v>
      </c>
      <c r="O17" s="4" t="s">
        <v>476</v>
      </c>
      <c r="P17" s="8" t="s">
        <v>454</v>
      </c>
    </row>
    <row r="18" spans="1:16" hidden="1" x14ac:dyDescent="0.25">
      <c r="A18" t="str">
        <f t="shared" si="1"/>
        <v>17</v>
      </c>
      <c r="B18" s="12">
        <v>17</v>
      </c>
      <c r="C18" s="17" t="s">
        <v>84</v>
      </c>
      <c r="D18" s="5" t="s">
        <v>85</v>
      </c>
      <c r="E18" s="2"/>
      <c r="F18" s="2" t="s">
        <v>157</v>
      </c>
      <c r="G18" s="8"/>
      <c r="H18" s="7">
        <v>157</v>
      </c>
      <c r="I18" s="23">
        <f>+(J18+L18)/2</f>
        <v>799.5</v>
      </c>
      <c r="J18" s="6">
        <v>999</v>
      </c>
      <c r="K18" s="4" t="s">
        <v>520</v>
      </c>
      <c r="L18" s="6">
        <v>600</v>
      </c>
      <c r="M18" s="4" t="s">
        <v>470</v>
      </c>
      <c r="N18" s="6">
        <v>700</v>
      </c>
      <c r="O18" s="4" t="s">
        <v>476</v>
      </c>
      <c r="P18" s="8" t="s">
        <v>457</v>
      </c>
    </row>
    <row r="19" spans="1:16" ht="26.25" hidden="1" x14ac:dyDescent="0.25">
      <c r="A19" t="str">
        <f t="shared" si="1"/>
        <v>18</v>
      </c>
      <c r="B19" s="12">
        <v>18</v>
      </c>
      <c r="C19" s="17" t="s">
        <v>86</v>
      </c>
      <c r="D19" s="5" t="s">
        <v>87</v>
      </c>
      <c r="E19" s="2"/>
      <c r="F19" s="2" t="s">
        <v>157</v>
      </c>
      <c r="G19" s="8"/>
      <c r="H19" s="7">
        <v>87</v>
      </c>
      <c r="I19" s="23">
        <f t="shared" ref="I19:I30" si="2">+(J19+L19+N19)/3</f>
        <v>181.82000000000002</v>
      </c>
      <c r="J19" s="6">
        <v>81.819999999999993</v>
      </c>
      <c r="K19" s="4" t="s">
        <v>451</v>
      </c>
      <c r="L19" s="6">
        <v>113.64</v>
      </c>
      <c r="M19" s="4" t="s">
        <v>470</v>
      </c>
      <c r="N19" s="6">
        <v>350</v>
      </c>
      <c r="O19" s="4" t="s">
        <v>476</v>
      </c>
      <c r="P19" s="8" t="s">
        <v>458</v>
      </c>
    </row>
    <row r="20" spans="1:16" ht="26.25" hidden="1" x14ac:dyDescent="0.25">
      <c r="A20" t="str">
        <f t="shared" si="1"/>
        <v>19</v>
      </c>
      <c r="B20" s="12">
        <v>19</v>
      </c>
      <c r="C20" s="17" t="s">
        <v>72</v>
      </c>
      <c r="D20" s="5" t="s">
        <v>73</v>
      </c>
      <c r="E20" s="2"/>
      <c r="F20" s="2" t="s">
        <v>157</v>
      </c>
      <c r="G20" s="8"/>
      <c r="H20" s="7">
        <v>58.89</v>
      </c>
      <c r="I20" s="23">
        <f t="shared" si="2"/>
        <v>353.08333333333331</v>
      </c>
      <c r="J20" s="6">
        <v>449</v>
      </c>
      <c r="K20" s="4" t="s">
        <v>521</v>
      </c>
      <c r="L20" s="6">
        <v>379</v>
      </c>
      <c r="M20" s="4" t="s">
        <v>522</v>
      </c>
      <c r="N20" s="6">
        <v>231.25</v>
      </c>
      <c r="O20" s="4" t="s">
        <v>477</v>
      </c>
      <c r="P20" s="8" t="s">
        <v>459</v>
      </c>
    </row>
    <row r="21" spans="1:16" hidden="1" x14ac:dyDescent="0.25">
      <c r="A21" t="str">
        <f t="shared" si="1"/>
        <v>20</v>
      </c>
      <c r="B21" s="12">
        <v>20</v>
      </c>
      <c r="C21" s="17" t="s">
        <v>64</v>
      </c>
      <c r="D21" s="5" t="s">
        <v>65</v>
      </c>
      <c r="E21" s="2"/>
      <c r="F21" s="2" t="s">
        <v>157</v>
      </c>
      <c r="G21" s="8"/>
      <c r="H21" s="7">
        <v>80</v>
      </c>
      <c r="I21" s="23">
        <f t="shared" si="2"/>
        <v>540.07333333333338</v>
      </c>
      <c r="J21" s="6">
        <v>999</v>
      </c>
      <c r="K21" s="4" t="s">
        <v>523</v>
      </c>
      <c r="L21" s="6">
        <v>322.22000000000003</v>
      </c>
      <c r="M21" s="4" t="s">
        <v>452</v>
      </c>
      <c r="N21" s="6">
        <v>299</v>
      </c>
      <c r="O21" s="4" t="s">
        <v>478</v>
      </c>
      <c r="P21" s="8" t="s">
        <v>460</v>
      </c>
    </row>
    <row r="22" spans="1:16" ht="26.25" hidden="1" x14ac:dyDescent="0.25">
      <c r="A22" t="str">
        <f t="shared" si="1"/>
        <v>21</v>
      </c>
      <c r="B22" s="12">
        <v>21</v>
      </c>
      <c r="C22" s="17" t="s">
        <v>66</v>
      </c>
      <c r="D22" s="5" t="s">
        <v>67</v>
      </c>
      <c r="E22" s="2"/>
      <c r="F22" s="2" t="s">
        <v>157</v>
      </c>
      <c r="G22" s="8"/>
      <c r="H22" s="7">
        <v>80</v>
      </c>
      <c r="I22" s="23">
        <f t="shared" si="2"/>
        <v>421.52</v>
      </c>
      <c r="J22" s="6">
        <v>310</v>
      </c>
      <c r="K22" s="4" t="s">
        <v>452</v>
      </c>
      <c r="L22" s="6">
        <v>399</v>
      </c>
      <c r="M22" s="4" t="s">
        <v>524</v>
      </c>
      <c r="N22" s="6">
        <v>555.55999999999995</v>
      </c>
      <c r="O22" s="4" t="s">
        <v>477</v>
      </c>
      <c r="P22" s="8" t="s">
        <v>461</v>
      </c>
    </row>
    <row r="23" spans="1:16" ht="26.25" hidden="1" x14ac:dyDescent="0.25">
      <c r="A23" t="str">
        <f t="shared" si="1"/>
        <v>22</v>
      </c>
      <c r="B23" s="12">
        <v>22</v>
      </c>
      <c r="C23" s="17" t="s">
        <v>68</v>
      </c>
      <c r="D23" s="5" t="s">
        <v>69</v>
      </c>
      <c r="E23" s="2"/>
      <c r="F23" s="2" t="s">
        <v>157</v>
      </c>
      <c r="G23" s="8"/>
      <c r="H23" s="7">
        <v>67</v>
      </c>
      <c r="I23" s="23">
        <f t="shared" si="2"/>
        <v>391.66666666666669</v>
      </c>
      <c r="J23" s="6">
        <v>350</v>
      </c>
      <c r="K23" s="4" t="s">
        <v>452</v>
      </c>
      <c r="L23" s="6">
        <v>375</v>
      </c>
      <c r="M23" s="4" t="s">
        <v>471</v>
      </c>
      <c r="N23" s="6">
        <v>450</v>
      </c>
      <c r="O23" s="4" t="s">
        <v>477</v>
      </c>
      <c r="P23" s="8" t="s">
        <v>462</v>
      </c>
    </row>
    <row r="24" spans="1:16" ht="39" hidden="1" x14ac:dyDescent="0.25">
      <c r="A24" t="str">
        <f t="shared" si="1"/>
        <v>23</v>
      </c>
      <c r="B24" s="12">
        <v>23</v>
      </c>
      <c r="C24" s="17" t="s">
        <v>88</v>
      </c>
      <c r="D24" s="5" t="s">
        <v>89</v>
      </c>
      <c r="E24" s="2" t="s">
        <v>166</v>
      </c>
      <c r="F24" s="2" t="s">
        <v>157</v>
      </c>
      <c r="G24" s="8"/>
      <c r="H24" s="7">
        <v>30.8</v>
      </c>
      <c r="I24" s="23">
        <f t="shared" si="2"/>
        <v>262.11</v>
      </c>
      <c r="J24" s="6">
        <v>299</v>
      </c>
      <c r="K24" s="9" t="s">
        <v>525</v>
      </c>
      <c r="L24" s="6">
        <v>349</v>
      </c>
      <c r="M24" s="4" t="s">
        <v>526</v>
      </c>
      <c r="N24" s="6">
        <v>138.33000000000001</v>
      </c>
      <c r="O24" s="4" t="s">
        <v>476</v>
      </c>
      <c r="P24" s="8" t="s">
        <v>463</v>
      </c>
    </row>
    <row r="25" spans="1:16" ht="26.25" hidden="1" x14ac:dyDescent="0.25">
      <c r="A25" t="str">
        <f t="shared" si="1"/>
        <v>24</v>
      </c>
      <c r="B25" s="12">
        <v>24</v>
      </c>
      <c r="C25" s="17" t="s">
        <v>70</v>
      </c>
      <c r="D25" s="5" t="s">
        <v>71</v>
      </c>
      <c r="E25" s="2"/>
      <c r="F25" s="2" t="s">
        <v>157</v>
      </c>
      <c r="G25" s="8"/>
      <c r="H25" s="7">
        <v>60</v>
      </c>
      <c r="I25" s="23">
        <f t="shared" si="2"/>
        <v>317.8533333333333</v>
      </c>
      <c r="J25" s="6">
        <v>349</v>
      </c>
      <c r="K25" s="4" t="s">
        <v>528</v>
      </c>
      <c r="L25" s="6">
        <v>299</v>
      </c>
      <c r="M25" s="4" t="s">
        <v>527</v>
      </c>
      <c r="N25" s="6">
        <v>305.56</v>
      </c>
      <c r="O25" s="4" t="s">
        <v>477</v>
      </c>
      <c r="P25" s="8" t="s">
        <v>464</v>
      </c>
    </row>
    <row r="26" spans="1:16" ht="26.25" hidden="1" x14ac:dyDescent="0.25">
      <c r="A26" t="str">
        <f t="shared" si="1"/>
        <v>25</v>
      </c>
      <c r="B26" s="12">
        <v>25</v>
      </c>
      <c r="C26" s="17" t="s">
        <v>94</v>
      </c>
      <c r="D26" s="5" t="s">
        <v>95</v>
      </c>
      <c r="E26" s="2"/>
      <c r="F26" s="2" t="s">
        <v>157</v>
      </c>
      <c r="G26" s="8"/>
      <c r="H26" s="7">
        <v>11.5</v>
      </c>
      <c r="I26" s="23">
        <f t="shared" si="2"/>
        <v>137.22</v>
      </c>
      <c r="J26" s="6">
        <v>133.33000000000001</v>
      </c>
      <c r="K26" s="4" t="s">
        <v>451</v>
      </c>
      <c r="L26" s="6">
        <v>133.33000000000001</v>
      </c>
      <c r="M26" s="4" t="s">
        <v>470</v>
      </c>
      <c r="N26" s="6">
        <v>145</v>
      </c>
      <c r="O26" s="4" t="s">
        <v>476</v>
      </c>
      <c r="P26" s="8" t="s">
        <v>465</v>
      </c>
    </row>
    <row r="27" spans="1:16" hidden="1" x14ac:dyDescent="0.25">
      <c r="A27" t="str">
        <f t="shared" si="1"/>
        <v>26</v>
      </c>
      <c r="B27" s="12">
        <v>26</v>
      </c>
      <c r="C27" s="17" t="s">
        <v>96</v>
      </c>
      <c r="D27" s="5" t="s">
        <v>97</v>
      </c>
      <c r="E27" s="2"/>
      <c r="F27" s="2" t="s">
        <v>157</v>
      </c>
      <c r="G27" s="8"/>
      <c r="H27" s="7">
        <v>54.8</v>
      </c>
      <c r="I27" s="23">
        <f t="shared" si="2"/>
        <v>325.66666666666669</v>
      </c>
      <c r="J27" s="6">
        <v>329</v>
      </c>
      <c r="K27" s="4" t="s">
        <v>529</v>
      </c>
      <c r="L27" s="6">
        <v>319</v>
      </c>
      <c r="M27" s="4" t="s">
        <v>530</v>
      </c>
      <c r="N27" s="6">
        <v>329</v>
      </c>
      <c r="O27" s="4" t="s">
        <v>531</v>
      </c>
      <c r="P27" s="8" t="s">
        <v>532</v>
      </c>
    </row>
    <row r="28" spans="1:16" hidden="1" x14ac:dyDescent="0.25">
      <c r="A28" t="str">
        <f t="shared" si="1"/>
        <v>27</v>
      </c>
      <c r="B28" s="12">
        <v>27</v>
      </c>
      <c r="C28" s="17" t="s">
        <v>98</v>
      </c>
      <c r="D28" s="5" t="s">
        <v>99</v>
      </c>
      <c r="E28" s="2"/>
      <c r="F28" s="2" t="s">
        <v>157</v>
      </c>
      <c r="G28" s="8"/>
      <c r="H28" s="7">
        <v>50.8</v>
      </c>
      <c r="I28" s="23">
        <f t="shared" si="2"/>
        <v>335.66666666666669</v>
      </c>
      <c r="J28" s="6">
        <v>329</v>
      </c>
      <c r="K28" s="4" t="s">
        <v>533</v>
      </c>
      <c r="L28" s="6">
        <v>349</v>
      </c>
      <c r="M28" s="4" t="s">
        <v>534</v>
      </c>
      <c r="N28" s="6">
        <v>329</v>
      </c>
      <c r="O28" s="4" t="s">
        <v>535</v>
      </c>
      <c r="P28" s="8" t="s">
        <v>532</v>
      </c>
    </row>
    <row r="29" spans="1:16" hidden="1" x14ac:dyDescent="0.25">
      <c r="A29" t="str">
        <f t="shared" si="1"/>
        <v>28</v>
      </c>
      <c r="B29" s="12">
        <v>28</v>
      </c>
      <c r="C29" s="17" t="s">
        <v>100</v>
      </c>
      <c r="D29" s="5" t="s">
        <v>101</v>
      </c>
      <c r="E29" s="2"/>
      <c r="F29" s="2" t="s">
        <v>157</v>
      </c>
      <c r="G29" s="8"/>
      <c r="H29" s="7">
        <v>14.2</v>
      </c>
      <c r="I29" s="23">
        <f t="shared" si="2"/>
        <v>215.66666666666666</v>
      </c>
      <c r="J29" s="6">
        <v>199</v>
      </c>
      <c r="K29" s="4" t="s">
        <v>536</v>
      </c>
      <c r="L29" s="6">
        <v>199</v>
      </c>
      <c r="M29" s="4" t="s">
        <v>537</v>
      </c>
      <c r="N29" s="6">
        <v>249</v>
      </c>
      <c r="O29" s="4" t="s">
        <v>538</v>
      </c>
      <c r="P29" s="8" t="s">
        <v>466</v>
      </c>
    </row>
    <row r="30" spans="1:16" ht="27.75" hidden="1" customHeight="1" x14ac:dyDescent="0.25">
      <c r="A30" t="str">
        <f t="shared" si="1"/>
        <v>29</v>
      </c>
      <c r="B30" s="14">
        <v>29</v>
      </c>
      <c r="C30" s="17" t="s">
        <v>281</v>
      </c>
      <c r="D30" s="5" t="s">
        <v>282</v>
      </c>
      <c r="E30" s="2" t="s">
        <v>283</v>
      </c>
      <c r="F30" s="2"/>
      <c r="G30" s="8"/>
      <c r="H30" s="7">
        <v>96.69</v>
      </c>
      <c r="I30" s="23">
        <f t="shared" si="2"/>
        <v>452.66666666666669</v>
      </c>
      <c r="J30" s="6">
        <v>599</v>
      </c>
      <c r="K30" s="4" t="s">
        <v>539</v>
      </c>
      <c r="L30" s="6">
        <v>599</v>
      </c>
      <c r="M30" s="4" t="s">
        <v>540</v>
      </c>
      <c r="N30" s="6">
        <v>160</v>
      </c>
      <c r="O30" s="4" t="s">
        <v>476</v>
      </c>
      <c r="P30" s="8"/>
    </row>
    <row r="31" spans="1:16" ht="26.25" hidden="1" x14ac:dyDescent="0.25">
      <c r="A31" t="str">
        <f t="shared" si="1"/>
        <v>30</v>
      </c>
      <c r="B31" s="12">
        <v>30</v>
      </c>
      <c r="C31" s="17" t="s">
        <v>90</v>
      </c>
      <c r="D31" s="5" t="s">
        <v>91</v>
      </c>
      <c r="E31" s="2"/>
      <c r="F31" s="2" t="s">
        <v>157</v>
      </c>
      <c r="G31" s="8"/>
      <c r="H31" s="7">
        <v>70</v>
      </c>
      <c r="I31" s="23">
        <f>+(J31+L31)/2</f>
        <v>424</v>
      </c>
      <c r="J31" s="6">
        <v>449</v>
      </c>
      <c r="K31" s="4" t="s">
        <v>541</v>
      </c>
      <c r="L31" s="6">
        <v>399</v>
      </c>
      <c r="M31" s="4" t="s">
        <v>542</v>
      </c>
      <c r="N31" s="6">
        <v>500</v>
      </c>
      <c r="O31" s="4" t="s">
        <v>476</v>
      </c>
      <c r="P31" s="8" t="s">
        <v>467</v>
      </c>
    </row>
    <row r="32" spans="1:16" ht="26.25" hidden="1" x14ac:dyDescent="0.25">
      <c r="A32" t="str">
        <f t="shared" si="1"/>
        <v>31</v>
      </c>
      <c r="B32" s="12">
        <v>31</v>
      </c>
      <c r="C32" s="17" t="s">
        <v>92</v>
      </c>
      <c r="D32" s="5" t="s">
        <v>93</v>
      </c>
      <c r="E32" s="2"/>
      <c r="F32" s="2" t="s">
        <v>157</v>
      </c>
      <c r="G32" s="8"/>
      <c r="H32" s="7">
        <v>38</v>
      </c>
      <c r="I32" s="23">
        <f t="shared" ref="I32:I63" si="3">+(J32+L32+N32)/3</f>
        <v>441.92666666666668</v>
      </c>
      <c r="J32" s="6">
        <v>599</v>
      </c>
      <c r="K32" s="4" t="s">
        <v>543</v>
      </c>
      <c r="L32" s="6">
        <v>599</v>
      </c>
      <c r="M32" s="4" t="s">
        <v>544</v>
      </c>
      <c r="N32" s="6">
        <v>127.78</v>
      </c>
      <c r="O32" s="4" t="s">
        <v>476</v>
      </c>
      <c r="P32" s="8" t="s">
        <v>468</v>
      </c>
    </row>
    <row r="33" spans="1:16" ht="39" hidden="1" x14ac:dyDescent="0.25">
      <c r="A33" t="str">
        <f t="shared" si="1"/>
        <v>32</v>
      </c>
      <c r="B33" s="14">
        <v>32</v>
      </c>
      <c r="C33" s="17" t="s">
        <v>284</v>
      </c>
      <c r="D33" s="5" t="s">
        <v>285</v>
      </c>
      <c r="E33" s="2" t="s">
        <v>283</v>
      </c>
      <c r="F33" s="2"/>
      <c r="G33" s="8"/>
      <c r="H33" s="7">
        <v>66.3</v>
      </c>
      <c r="I33" s="23">
        <f t="shared" si="3"/>
        <v>160.09333333333333</v>
      </c>
      <c r="J33" s="6">
        <v>100</v>
      </c>
      <c r="K33" s="4" t="s">
        <v>451</v>
      </c>
      <c r="L33" s="6">
        <v>102.5</v>
      </c>
      <c r="M33" s="4" t="s">
        <v>415</v>
      </c>
      <c r="N33" s="6">
        <v>277.77999999999997</v>
      </c>
      <c r="O33" s="4" t="s">
        <v>476</v>
      </c>
      <c r="P33" s="30" t="s">
        <v>473</v>
      </c>
    </row>
    <row r="34" spans="1:16" hidden="1" x14ac:dyDescent="0.25">
      <c r="A34" t="str">
        <f t="shared" si="1"/>
        <v>33</v>
      </c>
      <c r="B34" s="14">
        <v>33</v>
      </c>
      <c r="C34" s="17" t="s">
        <v>8</v>
      </c>
      <c r="D34" s="5" t="s">
        <v>9</v>
      </c>
      <c r="E34" s="2" t="s">
        <v>175</v>
      </c>
      <c r="F34" s="2"/>
      <c r="G34" s="28"/>
      <c r="H34" s="7">
        <v>157.37</v>
      </c>
      <c r="I34" s="23">
        <f t="shared" si="3"/>
        <v>551.43333333333328</v>
      </c>
      <c r="J34" s="6">
        <v>580</v>
      </c>
      <c r="K34" s="4" t="s">
        <v>262</v>
      </c>
      <c r="L34" s="6">
        <v>557.03</v>
      </c>
      <c r="M34" s="4" t="s">
        <v>428</v>
      </c>
      <c r="N34" s="6">
        <v>517.27</v>
      </c>
      <c r="O34" s="4" t="s">
        <v>416</v>
      </c>
      <c r="P34" s="13" t="s">
        <v>228</v>
      </c>
    </row>
    <row r="35" spans="1:16" hidden="1" x14ac:dyDescent="0.25">
      <c r="A35" t="str">
        <f t="shared" si="1"/>
        <v>34</v>
      </c>
      <c r="B35" s="14">
        <v>34</v>
      </c>
      <c r="C35" s="17" t="s">
        <v>10</v>
      </c>
      <c r="D35" s="5" t="s">
        <v>545</v>
      </c>
      <c r="E35" s="2" t="s">
        <v>175</v>
      </c>
      <c r="F35" s="2"/>
      <c r="G35" s="28"/>
      <c r="H35" s="7">
        <v>851.24</v>
      </c>
      <c r="I35" s="23">
        <f t="shared" si="3"/>
        <v>845.00999999999988</v>
      </c>
      <c r="J35" s="6">
        <v>777</v>
      </c>
      <c r="K35" s="4" t="s">
        <v>546</v>
      </c>
      <c r="L35" s="6">
        <v>918.14</v>
      </c>
      <c r="M35" s="4" t="s">
        <v>547</v>
      </c>
      <c r="N35" s="6">
        <v>839.89</v>
      </c>
      <c r="O35" s="4" t="s">
        <v>548</v>
      </c>
      <c r="P35" s="13" t="s">
        <v>228</v>
      </c>
    </row>
    <row r="36" spans="1:16" hidden="1" x14ac:dyDescent="0.25">
      <c r="A36" t="str">
        <f t="shared" si="1"/>
        <v>35</v>
      </c>
      <c r="B36" s="14">
        <v>35</v>
      </c>
      <c r="C36" s="17" t="s">
        <v>286</v>
      </c>
      <c r="D36" s="5" t="s">
        <v>287</v>
      </c>
      <c r="E36" s="2" t="s">
        <v>288</v>
      </c>
      <c r="F36" s="2"/>
      <c r="G36" s="8"/>
      <c r="H36" s="7">
        <v>649</v>
      </c>
      <c r="I36" s="23">
        <f t="shared" si="3"/>
        <v>1296.7466666666667</v>
      </c>
      <c r="J36" s="6">
        <v>1344.3</v>
      </c>
      <c r="K36" s="4" t="s">
        <v>365</v>
      </c>
      <c r="L36" s="6">
        <v>1302.6199999999999</v>
      </c>
      <c r="M36" s="4" t="s">
        <v>365</v>
      </c>
      <c r="N36" s="6">
        <v>1243.32</v>
      </c>
      <c r="O36" s="4" t="s">
        <v>366</v>
      </c>
      <c r="P36" s="15" t="s">
        <v>228</v>
      </c>
    </row>
    <row r="37" spans="1:16" hidden="1" x14ac:dyDescent="0.25">
      <c r="A37" t="str">
        <f t="shared" si="1"/>
        <v>36</v>
      </c>
      <c r="B37" s="14">
        <v>36</v>
      </c>
      <c r="C37" s="17" t="s">
        <v>289</v>
      </c>
      <c r="D37" s="5" t="s">
        <v>290</v>
      </c>
      <c r="E37" s="2" t="s">
        <v>291</v>
      </c>
      <c r="F37" s="2"/>
      <c r="G37" s="8"/>
      <c r="H37" s="7">
        <v>114.75</v>
      </c>
      <c r="I37" s="23">
        <f t="shared" si="3"/>
        <v>240.11333333333334</v>
      </c>
      <c r="J37" s="6">
        <v>213.2</v>
      </c>
      <c r="K37" s="4" t="s">
        <v>417</v>
      </c>
      <c r="L37" s="6">
        <v>273.17</v>
      </c>
      <c r="M37" s="4" t="s">
        <v>368</v>
      </c>
      <c r="N37" s="6">
        <v>233.97</v>
      </c>
      <c r="O37" s="4" t="s">
        <v>367</v>
      </c>
      <c r="P37" s="15" t="s">
        <v>228</v>
      </c>
    </row>
    <row r="38" spans="1:16" hidden="1" x14ac:dyDescent="0.25">
      <c r="A38" t="str">
        <f t="shared" si="1"/>
        <v>37</v>
      </c>
      <c r="B38" s="14">
        <v>37</v>
      </c>
      <c r="C38" s="17" t="s">
        <v>292</v>
      </c>
      <c r="D38" s="5" t="s">
        <v>293</v>
      </c>
      <c r="E38" s="2" t="s">
        <v>294</v>
      </c>
      <c r="F38" s="2"/>
      <c r="G38" s="8"/>
      <c r="H38" s="7">
        <v>0.7</v>
      </c>
      <c r="I38" s="23">
        <f t="shared" si="3"/>
        <v>1.7933333333333332</v>
      </c>
      <c r="J38" s="6">
        <v>1.74</v>
      </c>
      <c r="K38" s="4" t="s">
        <v>479</v>
      </c>
      <c r="L38" s="6">
        <v>1.65</v>
      </c>
      <c r="M38" s="4" t="s">
        <v>369</v>
      </c>
      <c r="N38" s="6">
        <v>1.99</v>
      </c>
      <c r="O38" s="4" t="s">
        <v>418</v>
      </c>
      <c r="P38" s="15" t="s">
        <v>228</v>
      </c>
    </row>
    <row r="39" spans="1:16" hidden="1" x14ac:dyDescent="0.25">
      <c r="A39" t="str">
        <f t="shared" si="1"/>
        <v>38</v>
      </c>
      <c r="B39" s="14">
        <v>38</v>
      </c>
      <c r="C39" s="17" t="s">
        <v>295</v>
      </c>
      <c r="D39" s="5" t="s">
        <v>296</v>
      </c>
      <c r="E39" s="2" t="s">
        <v>297</v>
      </c>
      <c r="F39" s="2"/>
      <c r="G39" s="8"/>
      <c r="H39" s="7">
        <v>34.24</v>
      </c>
      <c r="I39" s="23">
        <f t="shared" si="3"/>
        <v>156.27000000000001</v>
      </c>
      <c r="J39" s="6">
        <v>162.31</v>
      </c>
      <c r="K39" s="4" t="s">
        <v>618</v>
      </c>
      <c r="L39" s="6">
        <v>155.5</v>
      </c>
      <c r="M39" s="4" t="s">
        <v>619</v>
      </c>
      <c r="N39" s="6">
        <v>151</v>
      </c>
      <c r="O39" s="4" t="s">
        <v>620</v>
      </c>
      <c r="P39" s="15" t="s">
        <v>228</v>
      </c>
    </row>
    <row r="40" spans="1:16" hidden="1" x14ac:dyDescent="0.25">
      <c r="A40" t="str">
        <f t="shared" si="1"/>
        <v>39</v>
      </c>
      <c r="B40" s="14">
        <v>39</v>
      </c>
      <c r="C40" s="17" t="s">
        <v>298</v>
      </c>
      <c r="D40" s="5" t="s">
        <v>299</v>
      </c>
      <c r="E40" s="2" t="s">
        <v>297</v>
      </c>
      <c r="F40" s="2"/>
      <c r="G40" s="8"/>
      <c r="H40" s="7">
        <v>54.36</v>
      </c>
      <c r="I40" s="23">
        <f t="shared" si="3"/>
        <v>172.01</v>
      </c>
      <c r="J40" s="6">
        <v>240</v>
      </c>
      <c r="K40" s="4" t="s">
        <v>480</v>
      </c>
      <c r="L40" s="6">
        <v>179.03</v>
      </c>
      <c r="M40" s="4" t="s">
        <v>419</v>
      </c>
      <c r="N40" s="6">
        <v>97</v>
      </c>
      <c r="O40" s="4" t="s">
        <v>370</v>
      </c>
      <c r="P40" s="15" t="s">
        <v>228</v>
      </c>
    </row>
    <row r="41" spans="1:16" hidden="1" x14ac:dyDescent="0.25">
      <c r="A41" t="str">
        <f t="shared" si="1"/>
        <v>40</v>
      </c>
      <c r="B41" s="14">
        <v>40</v>
      </c>
      <c r="C41" s="17" t="s">
        <v>44</v>
      </c>
      <c r="D41" s="5" t="s">
        <v>45</v>
      </c>
      <c r="E41" s="2" t="s">
        <v>177</v>
      </c>
      <c r="F41" s="2"/>
      <c r="G41" s="8"/>
      <c r="H41" s="7">
        <v>232.04</v>
      </c>
      <c r="I41" s="23">
        <f t="shared" si="3"/>
        <v>783.97666666666657</v>
      </c>
      <c r="J41" s="6">
        <v>788</v>
      </c>
      <c r="K41" s="4" t="s">
        <v>625</v>
      </c>
      <c r="L41" s="6">
        <v>660.68</v>
      </c>
      <c r="M41" s="4" t="s">
        <v>252</v>
      </c>
      <c r="N41" s="6">
        <v>903.25</v>
      </c>
      <c r="O41" s="4" t="s">
        <v>393</v>
      </c>
      <c r="P41" s="15" t="s">
        <v>228</v>
      </c>
    </row>
    <row r="42" spans="1:16" hidden="1" x14ac:dyDescent="0.25">
      <c r="A42" t="str">
        <f t="shared" si="1"/>
        <v>41</v>
      </c>
      <c r="B42" s="14">
        <v>41</v>
      </c>
      <c r="C42" s="17" t="s">
        <v>300</v>
      </c>
      <c r="D42" s="5" t="s">
        <v>301</v>
      </c>
      <c r="E42" s="2" t="s">
        <v>302</v>
      </c>
      <c r="F42" s="2"/>
      <c r="G42" s="8"/>
      <c r="H42" s="7">
        <v>219.8</v>
      </c>
      <c r="I42" s="23">
        <f t="shared" si="3"/>
        <v>379.33333333333331</v>
      </c>
      <c r="J42" s="6">
        <v>313</v>
      </c>
      <c r="K42" s="4" t="s">
        <v>371</v>
      </c>
      <c r="L42" s="6">
        <v>490</v>
      </c>
      <c r="M42" s="4" t="s">
        <v>397</v>
      </c>
      <c r="N42" s="6">
        <v>335</v>
      </c>
      <c r="O42" s="4" t="s">
        <v>372</v>
      </c>
      <c r="P42" s="15" t="s">
        <v>228</v>
      </c>
    </row>
    <row r="43" spans="1:16" hidden="1" x14ac:dyDescent="0.25">
      <c r="A43" t="str">
        <f t="shared" si="1"/>
        <v>42</v>
      </c>
      <c r="B43" s="14">
        <v>42</v>
      </c>
      <c r="C43" s="17" t="s">
        <v>46</v>
      </c>
      <c r="D43" s="5" t="s">
        <v>47</v>
      </c>
      <c r="E43" s="2" t="s">
        <v>184</v>
      </c>
      <c r="F43" s="2"/>
      <c r="G43" s="8"/>
      <c r="H43" s="7">
        <v>41.94</v>
      </c>
      <c r="I43" s="23">
        <f t="shared" si="3"/>
        <v>181.85666666666665</v>
      </c>
      <c r="J43" s="6">
        <v>195.9</v>
      </c>
      <c r="K43" s="4" t="s">
        <v>626</v>
      </c>
      <c r="L43" s="6">
        <v>157.66999999999999</v>
      </c>
      <c r="M43" s="4" t="s">
        <v>238</v>
      </c>
      <c r="N43" s="6">
        <v>192</v>
      </c>
      <c r="O43" s="4" t="s">
        <v>225</v>
      </c>
      <c r="P43" s="12" t="s">
        <v>228</v>
      </c>
    </row>
    <row r="44" spans="1:16" ht="26.25" hidden="1" x14ac:dyDescent="0.25">
      <c r="A44" t="str">
        <f t="shared" si="1"/>
        <v>43</v>
      </c>
      <c r="B44" s="14">
        <v>43</v>
      </c>
      <c r="C44" s="17" t="s">
        <v>43</v>
      </c>
      <c r="D44" s="5" t="s">
        <v>125</v>
      </c>
      <c r="E44" s="5" t="s">
        <v>217</v>
      </c>
      <c r="F44" s="5"/>
      <c r="G44" s="8"/>
      <c r="H44" s="7">
        <v>30.88</v>
      </c>
      <c r="I44" s="23">
        <f t="shared" si="3"/>
        <v>160.16999999999999</v>
      </c>
      <c r="J44" s="6">
        <v>219.63</v>
      </c>
      <c r="K44" s="4" t="s">
        <v>394</v>
      </c>
      <c r="L44" s="6">
        <v>123.09</v>
      </c>
      <c r="M44" s="4" t="s">
        <v>250</v>
      </c>
      <c r="N44" s="6">
        <v>137.79</v>
      </c>
      <c r="O44" s="4" t="s">
        <v>481</v>
      </c>
      <c r="P44" s="11" t="s">
        <v>228</v>
      </c>
    </row>
    <row r="45" spans="1:16" hidden="1" x14ac:dyDescent="0.25">
      <c r="A45" t="str">
        <f t="shared" si="1"/>
        <v>44</v>
      </c>
      <c r="B45" s="14">
        <v>44</v>
      </c>
      <c r="C45" s="17" t="s">
        <v>303</v>
      </c>
      <c r="D45" s="5" t="s">
        <v>305</v>
      </c>
      <c r="E45" s="2" t="s">
        <v>304</v>
      </c>
      <c r="F45" s="2"/>
      <c r="G45" s="8"/>
      <c r="H45" s="7">
        <v>448.44</v>
      </c>
      <c r="I45" s="23">
        <f t="shared" si="3"/>
        <v>765.9666666666667</v>
      </c>
      <c r="J45" s="6">
        <v>730.4</v>
      </c>
      <c r="K45" s="4" t="s">
        <v>627</v>
      </c>
      <c r="L45" s="6">
        <v>795.5</v>
      </c>
      <c r="M45" s="4" t="s">
        <v>628</v>
      </c>
      <c r="N45" s="6">
        <v>772</v>
      </c>
      <c r="O45" s="4" t="s">
        <v>629</v>
      </c>
      <c r="P45" s="15" t="s">
        <v>228</v>
      </c>
    </row>
    <row r="46" spans="1:16" hidden="1" x14ac:dyDescent="0.25">
      <c r="A46" t="str">
        <f t="shared" si="1"/>
        <v>45</v>
      </c>
      <c r="B46" s="14">
        <v>45</v>
      </c>
      <c r="C46" s="17" t="s">
        <v>39</v>
      </c>
      <c r="D46" s="5" t="s">
        <v>40</v>
      </c>
      <c r="E46" s="2" t="s">
        <v>194</v>
      </c>
      <c r="F46" s="2" t="s">
        <v>172</v>
      </c>
      <c r="G46" s="8"/>
      <c r="H46" s="7">
        <v>242.64</v>
      </c>
      <c r="I46" s="23">
        <f t="shared" si="3"/>
        <v>1128.3633333333335</v>
      </c>
      <c r="J46" s="25">
        <v>1294</v>
      </c>
      <c r="K46" s="4" t="s">
        <v>562</v>
      </c>
      <c r="L46" s="6">
        <v>1240</v>
      </c>
      <c r="M46" s="4" t="s">
        <v>561</v>
      </c>
      <c r="N46" s="6">
        <v>851.09</v>
      </c>
      <c r="O46" s="4" t="s">
        <v>560</v>
      </c>
      <c r="P46" s="12" t="s">
        <v>228</v>
      </c>
    </row>
    <row r="47" spans="1:16" hidden="1" x14ac:dyDescent="0.25">
      <c r="A47" t="str">
        <f t="shared" si="1"/>
        <v>46</v>
      </c>
      <c r="B47" s="14">
        <v>46</v>
      </c>
      <c r="C47" s="17" t="s">
        <v>41</v>
      </c>
      <c r="D47" s="5" t="s">
        <v>42</v>
      </c>
      <c r="E47" s="2" t="s">
        <v>195</v>
      </c>
      <c r="F47" s="2" t="s">
        <v>157</v>
      </c>
      <c r="G47" s="8"/>
      <c r="H47" s="7">
        <v>487.45</v>
      </c>
      <c r="I47" s="23">
        <f t="shared" si="3"/>
        <v>2526.4699999999998</v>
      </c>
      <c r="J47" s="6">
        <v>2710.27</v>
      </c>
      <c r="K47" s="4" t="s">
        <v>563</v>
      </c>
      <c r="L47" s="6">
        <v>2510.14</v>
      </c>
      <c r="M47" s="4" t="s">
        <v>230</v>
      </c>
      <c r="N47" s="6">
        <v>2359</v>
      </c>
      <c r="O47" s="4" t="s">
        <v>231</v>
      </c>
      <c r="P47" s="11" t="s">
        <v>228</v>
      </c>
    </row>
    <row r="48" spans="1:16" ht="26.25" hidden="1" x14ac:dyDescent="0.25">
      <c r="A48" t="str">
        <f t="shared" si="1"/>
        <v>47</v>
      </c>
      <c r="B48" s="14">
        <v>47</v>
      </c>
      <c r="C48" s="17" t="s">
        <v>21</v>
      </c>
      <c r="D48" s="5" t="s">
        <v>126</v>
      </c>
      <c r="E48" s="2" t="s">
        <v>211</v>
      </c>
      <c r="F48" s="2"/>
      <c r="G48" s="8"/>
      <c r="H48" s="7">
        <v>48.8</v>
      </c>
      <c r="I48" s="23">
        <f t="shared" si="3"/>
        <v>165.89666666666668</v>
      </c>
      <c r="J48" s="6">
        <v>156.69</v>
      </c>
      <c r="K48" s="4" t="s">
        <v>604</v>
      </c>
      <c r="L48" s="6">
        <v>192</v>
      </c>
      <c r="M48" s="4" t="s">
        <v>605</v>
      </c>
      <c r="N48" s="6">
        <v>149</v>
      </c>
      <c r="O48" s="4" t="s">
        <v>606</v>
      </c>
      <c r="P48" s="11" t="s">
        <v>228</v>
      </c>
    </row>
    <row r="49" spans="1:16" hidden="1" x14ac:dyDescent="0.25">
      <c r="A49" t="str">
        <f t="shared" si="1"/>
        <v>48</v>
      </c>
      <c r="B49" s="14">
        <v>48</v>
      </c>
      <c r="C49" s="17" t="s">
        <v>306</v>
      </c>
      <c r="D49" s="5" t="s">
        <v>307</v>
      </c>
      <c r="E49" s="2" t="s">
        <v>308</v>
      </c>
      <c r="F49" s="2"/>
      <c r="G49" s="8"/>
      <c r="H49" s="7">
        <v>98.94</v>
      </c>
      <c r="I49" s="23">
        <f t="shared" si="3"/>
        <v>219.73333333333335</v>
      </c>
      <c r="J49" s="6">
        <v>201.7</v>
      </c>
      <c r="K49" s="4" t="s">
        <v>398</v>
      </c>
      <c r="L49" s="6">
        <v>202</v>
      </c>
      <c r="M49" s="4" t="s">
        <v>373</v>
      </c>
      <c r="N49" s="6">
        <v>255.5</v>
      </c>
      <c r="O49" s="4" t="s">
        <v>374</v>
      </c>
      <c r="P49" s="15" t="s">
        <v>228</v>
      </c>
    </row>
    <row r="50" spans="1:16" hidden="1" x14ac:dyDescent="0.25">
      <c r="A50" t="str">
        <f>+CONCATENATE(B50)</f>
        <v>49</v>
      </c>
      <c r="B50" s="14">
        <v>49</v>
      </c>
      <c r="C50" s="17" t="s">
        <v>119</v>
      </c>
      <c r="D50" s="5" t="s">
        <v>136</v>
      </c>
      <c r="E50" s="2" t="s">
        <v>210</v>
      </c>
      <c r="F50" s="2"/>
      <c r="G50" s="8"/>
      <c r="H50" s="7">
        <v>51</v>
      </c>
      <c r="I50" s="23">
        <f t="shared" si="3"/>
        <v>226.33333333333334</v>
      </c>
      <c r="J50" s="6">
        <v>249</v>
      </c>
      <c r="K50" s="4" t="s">
        <v>607</v>
      </c>
      <c r="L50" s="6">
        <v>209</v>
      </c>
      <c r="M50" s="4" t="s">
        <v>608</v>
      </c>
      <c r="N50" s="6">
        <v>221</v>
      </c>
      <c r="O50" s="4" t="s">
        <v>609</v>
      </c>
      <c r="P50" s="11" t="s">
        <v>228</v>
      </c>
    </row>
    <row r="51" spans="1:16" hidden="1" x14ac:dyDescent="0.25">
      <c r="A51" t="str">
        <f t="shared" si="1"/>
        <v>50</v>
      </c>
      <c r="B51" s="14">
        <v>50</v>
      </c>
      <c r="C51" s="17" t="s">
        <v>13</v>
      </c>
      <c r="D51" s="5" t="s">
        <v>14</v>
      </c>
      <c r="E51" s="2" t="s">
        <v>180</v>
      </c>
      <c r="F51" s="2"/>
      <c r="G51" s="8"/>
      <c r="H51" s="7">
        <v>77.03</v>
      </c>
      <c r="I51" s="23">
        <f t="shared" si="3"/>
        <v>275.76666666666665</v>
      </c>
      <c r="J51" s="6">
        <v>325</v>
      </c>
      <c r="K51" s="4" t="s">
        <v>237</v>
      </c>
      <c r="L51" s="6">
        <v>235</v>
      </c>
      <c r="M51" s="4" t="s">
        <v>257</v>
      </c>
      <c r="N51" s="6">
        <v>267.3</v>
      </c>
      <c r="O51" s="4" t="s">
        <v>482</v>
      </c>
      <c r="P51" s="11" t="s">
        <v>228</v>
      </c>
    </row>
    <row r="52" spans="1:16" hidden="1" x14ac:dyDescent="0.25">
      <c r="A52" t="str">
        <f t="shared" si="1"/>
        <v>51</v>
      </c>
      <c r="B52" s="14">
        <v>51</v>
      </c>
      <c r="C52" s="17" t="s">
        <v>11</v>
      </c>
      <c r="D52" s="5" t="s">
        <v>12</v>
      </c>
      <c r="E52" s="2" t="s">
        <v>181</v>
      </c>
      <c r="F52" s="2"/>
      <c r="G52" s="8"/>
      <c r="H52" s="7">
        <v>66</v>
      </c>
      <c r="I52" s="23">
        <f t="shared" si="3"/>
        <v>254.93333333333331</v>
      </c>
      <c r="J52" s="6">
        <v>247</v>
      </c>
      <c r="K52" s="4" t="s">
        <v>549</v>
      </c>
      <c r="L52" s="6">
        <v>275</v>
      </c>
      <c r="M52" s="4" t="s">
        <v>550</v>
      </c>
      <c r="N52" s="6">
        <v>242.8</v>
      </c>
      <c r="O52" s="4" t="s">
        <v>551</v>
      </c>
      <c r="P52" s="11" t="s">
        <v>228</v>
      </c>
    </row>
    <row r="53" spans="1:16" hidden="1" x14ac:dyDescent="0.25">
      <c r="A53" t="str">
        <f t="shared" si="1"/>
        <v>52</v>
      </c>
      <c r="B53" s="14">
        <v>52</v>
      </c>
      <c r="C53" s="17" t="s">
        <v>15</v>
      </c>
      <c r="D53" s="5" t="s">
        <v>16</v>
      </c>
      <c r="E53" s="2" t="s">
        <v>182</v>
      </c>
      <c r="F53" s="2"/>
      <c r="G53" s="8"/>
      <c r="H53" s="7">
        <v>31.34</v>
      </c>
      <c r="I53" s="23">
        <f t="shared" si="3"/>
        <v>178.25</v>
      </c>
      <c r="J53" s="6">
        <v>200</v>
      </c>
      <c r="K53" s="4" t="s">
        <v>588</v>
      </c>
      <c r="L53" s="6">
        <v>172.73</v>
      </c>
      <c r="M53" s="4" t="s">
        <v>589</v>
      </c>
      <c r="N53" s="6">
        <v>162.02000000000001</v>
      </c>
      <c r="O53" s="4" t="s">
        <v>590</v>
      </c>
      <c r="P53" s="12" t="s">
        <v>228</v>
      </c>
    </row>
    <row r="54" spans="1:16" hidden="1" x14ac:dyDescent="0.25">
      <c r="A54" t="str">
        <f t="shared" si="1"/>
        <v>53</v>
      </c>
      <c r="B54" s="14">
        <v>53</v>
      </c>
      <c r="C54" s="17" t="s">
        <v>17</v>
      </c>
      <c r="D54" s="5" t="s">
        <v>18</v>
      </c>
      <c r="E54" s="2" t="s">
        <v>182</v>
      </c>
      <c r="F54" s="2"/>
      <c r="G54" s="8"/>
      <c r="H54" s="7">
        <v>32.340000000000003</v>
      </c>
      <c r="I54" s="23">
        <f t="shared" si="3"/>
        <v>193.5</v>
      </c>
      <c r="J54" s="6">
        <v>153</v>
      </c>
      <c r="K54" s="4" t="s">
        <v>251</v>
      </c>
      <c r="L54" s="6">
        <v>189.5</v>
      </c>
      <c r="M54" s="4" t="s">
        <v>483</v>
      </c>
      <c r="N54" s="6">
        <v>238</v>
      </c>
      <c r="O54" s="21" t="s">
        <v>484</v>
      </c>
      <c r="P54" s="12" t="s">
        <v>228</v>
      </c>
    </row>
    <row r="55" spans="1:16" hidden="1" x14ac:dyDescent="0.25">
      <c r="A55" t="str">
        <f t="shared" si="1"/>
        <v>54</v>
      </c>
      <c r="B55" s="14">
        <v>54</v>
      </c>
      <c r="C55" s="17" t="s">
        <v>19</v>
      </c>
      <c r="D55" s="5" t="s">
        <v>20</v>
      </c>
      <c r="E55" s="2" t="s">
        <v>183</v>
      </c>
      <c r="F55" s="2"/>
      <c r="G55" s="8"/>
      <c r="H55" s="7">
        <v>32.880000000000003</v>
      </c>
      <c r="I55" s="23">
        <f t="shared" si="3"/>
        <v>167.91666666666666</v>
      </c>
      <c r="J55" s="6">
        <v>169</v>
      </c>
      <c r="K55" s="4" t="s">
        <v>591</v>
      </c>
      <c r="L55" s="6">
        <v>172.73</v>
      </c>
      <c r="M55" s="4" t="s">
        <v>592</v>
      </c>
      <c r="N55" s="6">
        <v>162.02000000000001</v>
      </c>
      <c r="O55" s="4" t="s">
        <v>249</v>
      </c>
      <c r="P55" s="12" t="s">
        <v>228</v>
      </c>
    </row>
    <row r="56" spans="1:16" hidden="1" x14ac:dyDescent="0.25">
      <c r="A56" t="str">
        <f t="shared" si="1"/>
        <v>55</v>
      </c>
      <c r="B56" s="14">
        <v>55</v>
      </c>
      <c r="C56" s="17" t="s">
        <v>309</v>
      </c>
      <c r="D56" s="5" t="s">
        <v>310</v>
      </c>
      <c r="E56" s="2" t="s">
        <v>198</v>
      </c>
      <c r="F56" s="2"/>
      <c r="G56" s="8"/>
      <c r="H56" s="7">
        <v>250.65</v>
      </c>
      <c r="I56" s="23">
        <f t="shared" si="3"/>
        <v>441.33333333333331</v>
      </c>
      <c r="J56" s="6">
        <v>484</v>
      </c>
      <c r="K56" s="4" t="s">
        <v>611</v>
      </c>
      <c r="L56" s="6">
        <v>430</v>
      </c>
      <c r="M56" s="4" t="s">
        <v>375</v>
      </c>
      <c r="N56" s="6">
        <v>410</v>
      </c>
      <c r="O56" s="4" t="s">
        <v>612</v>
      </c>
      <c r="P56" s="15" t="s">
        <v>228</v>
      </c>
    </row>
    <row r="57" spans="1:16" ht="26.25" hidden="1" x14ac:dyDescent="0.25">
      <c r="A57" t="str">
        <f t="shared" si="1"/>
        <v>56</v>
      </c>
      <c r="B57" s="14">
        <v>56</v>
      </c>
      <c r="C57" s="17" t="s">
        <v>29</v>
      </c>
      <c r="D57" s="5" t="s">
        <v>30</v>
      </c>
      <c r="E57" s="5" t="s">
        <v>191</v>
      </c>
      <c r="F57" s="5" t="s">
        <v>168</v>
      </c>
      <c r="G57" s="8"/>
      <c r="H57" s="7">
        <v>24.31</v>
      </c>
      <c r="I57" s="23">
        <f t="shared" si="3"/>
        <v>133.33333333333334</v>
      </c>
      <c r="J57" s="6">
        <v>109</v>
      </c>
      <c r="K57" s="4" t="s">
        <v>630</v>
      </c>
      <c r="L57" s="6">
        <v>152</v>
      </c>
      <c r="M57" s="4" t="s">
        <v>631</v>
      </c>
      <c r="N57" s="6">
        <v>139</v>
      </c>
      <c r="O57" s="4" t="s">
        <v>267</v>
      </c>
      <c r="P57" s="11" t="s">
        <v>228</v>
      </c>
    </row>
    <row r="58" spans="1:16" hidden="1" x14ac:dyDescent="0.25">
      <c r="A58" t="str">
        <f t="shared" si="1"/>
        <v>57</v>
      </c>
      <c r="B58" s="14">
        <v>57</v>
      </c>
      <c r="C58" s="17" t="s">
        <v>31</v>
      </c>
      <c r="D58" s="5" t="s">
        <v>32</v>
      </c>
      <c r="E58" s="2" t="s">
        <v>192</v>
      </c>
      <c r="F58" s="5" t="s">
        <v>168</v>
      </c>
      <c r="G58" s="8"/>
      <c r="H58" s="7">
        <v>29.78</v>
      </c>
      <c r="I58" s="23">
        <f t="shared" si="3"/>
        <v>133.33333333333334</v>
      </c>
      <c r="J58" s="6">
        <v>109</v>
      </c>
      <c r="K58" s="4" t="s">
        <v>630</v>
      </c>
      <c r="L58" s="6">
        <v>152</v>
      </c>
      <c r="M58" s="4" t="s">
        <v>631</v>
      </c>
      <c r="N58" s="6">
        <v>139</v>
      </c>
      <c r="O58" s="4" t="s">
        <v>267</v>
      </c>
      <c r="P58" s="12" t="s">
        <v>228</v>
      </c>
    </row>
    <row r="59" spans="1:16" hidden="1" x14ac:dyDescent="0.25">
      <c r="A59" t="str">
        <f t="shared" si="1"/>
        <v>58</v>
      </c>
      <c r="B59" s="14">
        <v>58</v>
      </c>
      <c r="C59" s="17" t="s">
        <v>33</v>
      </c>
      <c r="D59" s="5" t="s">
        <v>34</v>
      </c>
      <c r="E59" s="2" t="s">
        <v>186</v>
      </c>
      <c r="F59" s="5"/>
      <c r="G59" s="8"/>
      <c r="H59" s="7">
        <v>0.92</v>
      </c>
      <c r="I59" s="23">
        <f t="shared" si="3"/>
        <v>5.3159999999999998</v>
      </c>
      <c r="J59" s="6">
        <f>3678.4/800</f>
        <v>4.5979999999999999</v>
      </c>
      <c r="K59" s="4" t="s">
        <v>239</v>
      </c>
      <c r="L59" s="6">
        <f>4200/800</f>
        <v>5.25</v>
      </c>
      <c r="M59" s="4" t="s">
        <v>264</v>
      </c>
      <c r="N59" s="6">
        <f>4880/800</f>
        <v>6.1</v>
      </c>
      <c r="O59" s="4" t="s">
        <v>265</v>
      </c>
      <c r="P59" s="12" t="s">
        <v>228</v>
      </c>
    </row>
    <row r="60" spans="1:16" hidden="1" x14ac:dyDescent="0.25">
      <c r="A60" t="str">
        <f t="shared" si="1"/>
        <v>59</v>
      </c>
      <c r="B60" s="14">
        <v>59</v>
      </c>
      <c r="C60" s="17" t="s">
        <v>311</v>
      </c>
      <c r="D60" s="5" t="s">
        <v>312</v>
      </c>
      <c r="E60" s="2" t="s">
        <v>204</v>
      </c>
      <c r="F60" s="2"/>
      <c r="G60" s="8"/>
      <c r="H60" s="7">
        <v>1740.6</v>
      </c>
      <c r="I60" s="23">
        <f t="shared" si="3"/>
        <v>4059.4666666666667</v>
      </c>
      <c r="J60" s="6">
        <v>3678.4</v>
      </c>
      <c r="K60" s="4" t="s">
        <v>239</v>
      </c>
      <c r="L60" s="6">
        <v>4200</v>
      </c>
      <c r="M60" s="4" t="s">
        <v>485</v>
      </c>
      <c r="N60" s="6">
        <v>4300</v>
      </c>
      <c r="O60" s="4" t="s">
        <v>313</v>
      </c>
      <c r="P60" s="15" t="s">
        <v>228</v>
      </c>
    </row>
    <row r="61" spans="1:16" ht="26.25" hidden="1" x14ac:dyDescent="0.25">
      <c r="A61" t="str">
        <f t="shared" si="1"/>
        <v>60</v>
      </c>
      <c r="B61" s="14">
        <v>60</v>
      </c>
      <c r="C61" s="17" t="s">
        <v>35</v>
      </c>
      <c r="D61" s="5" t="s">
        <v>36</v>
      </c>
      <c r="E61" s="2" t="s">
        <v>187</v>
      </c>
      <c r="F61" s="2" t="s">
        <v>157</v>
      </c>
      <c r="G61" s="8"/>
      <c r="H61" s="7">
        <v>47.52</v>
      </c>
      <c r="I61" s="23">
        <f t="shared" si="3"/>
        <v>290</v>
      </c>
      <c r="J61" s="6">
        <v>258</v>
      </c>
      <c r="K61" s="4" t="s">
        <v>420</v>
      </c>
      <c r="L61" s="6">
        <v>313</v>
      </c>
      <c r="M61" s="4" t="s">
        <v>486</v>
      </c>
      <c r="N61" s="6">
        <v>299</v>
      </c>
      <c r="O61" s="4" t="s">
        <v>487</v>
      </c>
      <c r="P61" s="12" t="s">
        <v>228</v>
      </c>
    </row>
    <row r="62" spans="1:16" ht="26.25" hidden="1" x14ac:dyDescent="0.25">
      <c r="A62" t="str">
        <f t="shared" si="1"/>
        <v>61</v>
      </c>
      <c r="B62" s="14">
        <v>61</v>
      </c>
      <c r="C62" s="17" t="s">
        <v>116</v>
      </c>
      <c r="D62" s="5" t="s">
        <v>131</v>
      </c>
      <c r="E62" s="2" t="s">
        <v>204</v>
      </c>
      <c r="F62" s="2" t="s">
        <v>205</v>
      </c>
      <c r="G62" s="8"/>
      <c r="H62" s="7">
        <v>297.66000000000003</v>
      </c>
      <c r="I62" s="23">
        <f t="shared" si="3"/>
        <v>2118.6966666666667</v>
      </c>
      <c r="J62" s="6">
        <v>1511.88</v>
      </c>
      <c r="K62" s="4" t="s">
        <v>582</v>
      </c>
      <c r="L62" s="6">
        <v>2452.21</v>
      </c>
      <c r="M62" s="4" t="s">
        <v>583</v>
      </c>
      <c r="N62" s="6">
        <v>2392</v>
      </c>
      <c r="O62" s="4" t="s">
        <v>584</v>
      </c>
      <c r="P62" s="12" t="s">
        <v>228</v>
      </c>
    </row>
    <row r="63" spans="1:16" hidden="1" x14ac:dyDescent="0.25">
      <c r="A63" t="str">
        <f t="shared" si="1"/>
        <v>62</v>
      </c>
      <c r="B63" s="14">
        <v>62</v>
      </c>
      <c r="C63" s="17" t="s">
        <v>314</v>
      </c>
      <c r="D63" s="5" t="s">
        <v>315</v>
      </c>
      <c r="E63" s="2" t="s">
        <v>316</v>
      </c>
      <c r="F63" s="2"/>
      <c r="G63" s="8"/>
      <c r="H63" s="7">
        <v>198</v>
      </c>
      <c r="I63" s="23">
        <f t="shared" si="3"/>
        <v>628</v>
      </c>
      <c r="J63" s="6">
        <v>509</v>
      </c>
      <c r="K63" s="4" t="s">
        <v>585</v>
      </c>
      <c r="L63" s="6">
        <v>705</v>
      </c>
      <c r="M63" s="4" t="s">
        <v>586</v>
      </c>
      <c r="N63" s="6">
        <v>670</v>
      </c>
      <c r="O63" s="4" t="s">
        <v>587</v>
      </c>
      <c r="P63" s="15" t="s">
        <v>228</v>
      </c>
    </row>
    <row r="64" spans="1:16" hidden="1" x14ac:dyDescent="0.25">
      <c r="A64" t="str">
        <f t="shared" si="1"/>
        <v>63</v>
      </c>
      <c r="B64" s="14">
        <v>63</v>
      </c>
      <c r="C64" s="17" t="s">
        <v>317</v>
      </c>
      <c r="D64" s="5" t="s">
        <v>318</v>
      </c>
      <c r="E64" s="2" t="s">
        <v>319</v>
      </c>
      <c r="F64" s="2"/>
      <c r="G64" s="8"/>
      <c r="H64" s="7">
        <v>245</v>
      </c>
      <c r="I64" s="23">
        <f t="shared" ref="I64:I95" si="4">+(J64+L64+N64)/3</f>
        <v>535</v>
      </c>
      <c r="J64" s="6">
        <v>587</v>
      </c>
      <c r="K64" s="4" t="s">
        <v>376</v>
      </c>
      <c r="L64" s="6">
        <v>558</v>
      </c>
      <c r="M64" s="4" t="s">
        <v>399</v>
      </c>
      <c r="N64" s="6">
        <v>460</v>
      </c>
      <c r="O64" s="4" t="s">
        <v>400</v>
      </c>
      <c r="P64" s="15" t="s">
        <v>228</v>
      </c>
    </row>
    <row r="65" spans="1:16" hidden="1" x14ac:dyDescent="0.25">
      <c r="A65" t="str">
        <f t="shared" si="1"/>
        <v>66</v>
      </c>
      <c r="B65" s="14">
        <v>66</v>
      </c>
      <c r="C65" s="17" t="s">
        <v>320</v>
      </c>
      <c r="D65" s="5" t="s">
        <v>321</v>
      </c>
      <c r="E65" s="2" t="s">
        <v>322</v>
      </c>
      <c r="F65" s="2"/>
      <c r="G65" s="8"/>
      <c r="H65" s="7">
        <v>29.8</v>
      </c>
      <c r="I65" s="23">
        <f t="shared" si="4"/>
        <v>70.399999999999991</v>
      </c>
      <c r="J65" s="6">
        <v>81.2</v>
      </c>
      <c r="K65" s="4" t="s">
        <v>377</v>
      </c>
      <c r="L65" s="6">
        <v>70</v>
      </c>
      <c r="M65" s="4" t="s">
        <v>378</v>
      </c>
      <c r="N65" s="6">
        <v>60</v>
      </c>
      <c r="O65" s="4" t="s">
        <v>379</v>
      </c>
      <c r="P65" s="15" t="s">
        <v>228</v>
      </c>
    </row>
    <row r="66" spans="1:16" hidden="1" x14ac:dyDescent="0.25">
      <c r="A66" t="str">
        <f t="shared" si="1"/>
        <v>68</v>
      </c>
      <c r="B66" s="14">
        <v>68</v>
      </c>
      <c r="C66" s="17" t="s">
        <v>27</v>
      </c>
      <c r="D66" s="5" t="s">
        <v>28</v>
      </c>
      <c r="E66" s="2" t="s">
        <v>198</v>
      </c>
      <c r="F66" s="2" t="s">
        <v>159</v>
      </c>
      <c r="G66" s="8"/>
      <c r="H66" s="7">
        <v>61.29</v>
      </c>
      <c r="I66" s="23">
        <f t="shared" si="4"/>
        <v>225.31333333333336</v>
      </c>
      <c r="J66" s="6">
        <v>240.95</v>
      </c>
      <c r="K66" s="4" t="s">
        <v>613</v>
      </c>
      <c r="L66" s="6">
        <v>219.99</v>
      </c>
      <c r="M66" s="4" t="s">
        <v>614</v>
      </c>
      <c r="N66" s="6">
        <v>215</v>
      </c>
      <c r="O66" s="4" t="s">
        <v>615</v>
      </c>
      <c r="P66" s="12" t="s">
        <v>228</v>
      </c>
    </row>
    <row r="67" spans="1:16" hidden="1" x14ac:dyDescent="0.25">
      <c r="A67" t="str">
        <f t="shared" si="1"/>
        <v>69</v>
      </c>
      <c r="B67" s="14">
        <v>69</v>
      </c>
      <c r="C67" s="17" t="s">
        <v>323</v>
      </c>
      <c r="D67" s="5" t="s">
        <v>324</v>
      </c>
      <c r="E67" s="2" t="s">
        <v>322</v>
      </c>
      <c r="F67" s="2"/>
      <c r="G67" s="8"/>
      <c r="H67" s="7">
        <v>490</v>
      </c>
      <c r="I67" s="23">
        <f t="shared" si="4"/>
        <v>1270.8</v>
      </c>
      <c r="J67" s="6">
        <f>103.7*12</f>
        <v>1244.4000000000001</v>
      </c>
      <c r="K67" s="4" t="s">
        <v>380</v>
      </c>
      <c r="L67" s="6">
        <v>1200</v>
      </c>
      <c r="M67" s="4" t="s">
        <v>381</v>
      </c>
      <c r="N67" s="6">
        <f>114*12</f>
        <v>1368</v>
      </c>
      <c r="O67" s="4" t="s">
        <v>488</v>
      </c>
      <c r="P67" s="15" t="s">
        <v>228</v>
      </c>
    </row>
    <row r="68" spans="1:16" hidden="1" x14ac:dyDescent="0.25">
      <c r="A68" t="str">
        <f t="shared" si="1"/>
        <v>70</v>
      </c>
      <c r="B68" s="14">
        <v>70</v>
      </c>
      <c r="C68" s="17" t="s">
        <v>37</v>
      </c>
      <c r="D68" s="5" t="s">
        <v>38</v>
      </c>
      <c r="E68" s="2" t="s">
        <v>188</v>
      </c>
      <c r="F68" s="2" t="s">
        <v>167</v>
      </c>
      <c r="G68" s="8"/>
      <c r="H68" s="7">
        <v>30.77</v>
      </c>
      <c r="I68" s="23">
        <f t="shared" si="4"/>
        <v>277.55</v>
      </c>
      <c r="J68" s="6">
        <v>297</v>
      </c>
      <c r="K68" s="4" t="s">
        <v>558</v>
      </c>
      <c r="L68" s="6">
        <v>267.67</v>
      </c>
      <c r="M68" s="4" t="s">
        <v>421</v>
      </c>
      <c r="N68" s="6">
        <v>267.98</v>
      </c>
      <c r="O68" s="4" t="s">
        <v>559</v>
      </c>
      <c r="P68" s="12" t="s">
        <v>228</v>
      </c>
    </row>
    <row r="69" spans="1:16" hidden="1" x14ac:dyDescent="0.25">
      <c r="A69" t="str">
        <f t="shared" si="1"/>
        <v>71</v>
      </c>
      <c r="B69" s="14">
        <v>71</v>
      </c>
      <c r="C69" s="17" t="s">
        <v>53</v>
      </c>
      <c r="D69" s="5" t="s">
        <v>54</v>
      </c>
      <c r="E69" s="2" t="s">
        <v>189</v>
      </c>
      <c r="F69" s="2" t="s">
        <v>168</v>
      </c>
      <c r="G69" s="8"/>
      <c r="H69" s="7">
        <v>50.76</v>
      </c>
      <c r="I69" s="23">
        <f t="shared" si="4"/>
        <v>230.51999999999998</v>
      </c>
      <c r="J69" s="6">
        <v>250.36</v>
      </c>
      <c r="K69" s="4" t="s">
        <v>637</v>
      </c>
      <c r="L69" s="6">
        <v>216.7</v>
      </c>
      <c r="M69" s="4" t="s">
        <v>638</v>
      </c>
      <c r="N69" s="6">
        <v>224.5</v>
      </c>
      <c r="O69" s="4" t="s">
        <v>639</v>
      </c>
      <c r="P69" s="12" t="s">
        <v>228</v>
      </c>
    </row>
    <row r="70" spans="1:16" ht="30" hidden="1" x14ac:dyDescent="0.25">
      <c r="A70" t="str">
        <f t="shared" si="1"/>
        <v>72</v>
      </c>
      <c r="B70" s="14">
        <v>72</v>
      </c>
      <c r="C70" s="17" t="s">
        <v>51</v>
      </c>
      <c r="D70" s="5" t="s">
        <v>52</v>
      </c>
      <c r="E70" s="2" t="s">
        <v>190</v>
      </c>
      <c r="F70" s="2" t="s">
        <v>169</v>
      </c>
      <c r="G70" s="8"/>
      <c r="H70" s="7">
        <v>5.51</v>
      </c>
      <c r="I70" s="23">
        <f t="shared" si="4"/>
        <v>20.773888888888887</v>
      </c>
      <c r="J70" s="6">
        <f>505/20</f>
        <v>25.25</v>
      </c>
      <c r="K70" s="4" t="s">
        <v>153</v>
      </c>
      <c r="L70" s="6">
        <f>1089/50</f>
        <v>21.78</v>
      </c>
      <c r="M70" s="4" t="s">
        <v>255</v>
      </c>
      <c r="N70" s="6">
        <v>15.291666666666666</v>
      </c>
      <c r="O70" s="4">
        <f>1999/120</f>
        <v>16.658333333333335</v>
      </c>
      <c r="P70" s="11" t="s">
        <v>266</v>
      </c>
    </row>
    <row r="71" spans="1:16" ht="30" hidden="1" x14ac:dyDescent="0.25">
      <c r="A71" t="str">
        <f t="shared" ref="A71:A114" si="5">+CONCATENATE(B71)</f>
        <v>73</v>
      </c>
      <c r="B71" s="14">
        <v>73</v>
      </c>
      <c r="C71" s="17" t="s">
        <v>49</v>
      </c>
      <c r="D71" s="5" t="s">
        <v>50</v>
      </c>
      <c r="E71" s="5" t="s">
        <v>193</v>
      </c>
      <c r="F71" s="5" t="s">
        <v>171</v>
      </c>
      <c r="G71" s="8"/>
      <c r="H71" s="7">
        <v>47.7</v>
      </c>
      <c r="I71" s="23">
        <f t="shared" si="4"/>
        <v>335.86666666666662</v>
      </c>
      <c r="J71" s="6">
        <v>414.3</v>
      </c>
      <c r="K71" s="4" t="s">
        <v>422</v>
      </c>
      <c r="L71" s="6">
        <v>389.49</v>
      </c>
      <c r="M71" s="4" t="s">
        <v>423</v>
      </c>
      <c r="N71" s="6">
        <v>203.81</v>
      </c>
      <c r="O71" s="4" t="s">
        <v>489</v>
      </c>
      <c r="P71" s="11" t="s">
        <v>268</v>
      </c>
    </row>
    <row r="72" spans="1:16" hidden="1" x14ac:dyDescent="0.25">
      <c r="A72" t="str">
        <f t="shared" si="5"/>
        <v>74</v>
      </c>
      <c r="B72" s="14">
        <v>74</v>
      </c>
      <c r="C72" s="17" t="s">
        <v>325</v>
      </c>
      <c r="D72" s="5" t="s">
        <v>326</v>
      </c>
      <c r="E72" s="2" t="s">
        <v>327</v>
      </c>
      <c r="F72" s="2"/>
      <c r="G72" s="8"/>
      <c r="H72" s="7">
        <v>20.9</v>
      </c>
      <c r="I72" s="23">
        <f t="shared" si="4"/>
        <v>23.238888888888891</v>
      </c>
      <c r="J72" s="6">
        <f>3000/120</f>
        <v>25</v>
      </c>
      <c r="K72" s="4" t="s">
        <v>382</v>
      </c>
      <c r="L72" s="6">
        <f>2690/120</f>
        <v>22.416666666666668</v>
      </c>
      <c r="M72" s="4" t="s">
        <v>383</v>
      </c>
      <c r="N72" s="6">
        <f>669/30</f>
        <v>22.3</v>
      </c>
      <c r="O72" s="4" t="s">
        <v>490</v>
      </c>
      <c r="P72" s="15" t="s">
        <v>228</v>
      </c>
    </row>
    <row r="73" spans="1:16" ht="26.25" hidden="1" x14ac:dyDescent="0.25">
      <c r="A73" t="str">
        <f t="shared" si="5"/>
        <v>75</v>
      </c>
      <c r="B73" s="14">
        <v>75</v>
      </c>
      <c r="C73" s="17" t="s">
        <v>48</v>
      </c>
      <c r="D73" s="5" t="s">
        <v>135</v>
      </c>
      <c r="E73" s="2" t="s">
        <v>199</v>
      </c>
      <c r="F73" s="2" t="s">
        <v>174</v>
      </c>
      <c r="G73" s="8"/>
      <c r="H73" s="7">
        <v>15.91</v>
      </c>
      <c r="I73" s="23">
        <f t="shared" si="4"/>
        <v>197.49666666666667</v>
      </c>
      <c r="J73" s="6">
        <f>245.49</f>
        <v>245.49</v>
      </c>
      <c r="K73" s="4" t="s">
        <v>600</v>
      </c>
      <c r="L73" s="6">
        <v>210</v>
      </c>
      <c r="M73" s="4" t="s">
        <v>601</v>
      </c>
      <c r="N73" s="6">
        <v>137</v>
      </c>
      <c r="O73" s="4" t="s">
        <v>602</v>
      </c>
      <c r="P73" s="13" t="s">
        <v>271</v>
      </c>
    </row>
    <row r="74" spans="1:16" ht="19.5" hidden="1" customHeight="1" x14ac:dyDescent="0.25">
      <c r="A74" t="str">
        <f t="shared" si="5"/>
        <v>76</v>
      </c>
      <c r="B74" s="14">
        <v>76</v>
      </c>
      <c r="C74" s="17" t="s">
        <v>328</v>
      </c>
      <c r="D74" s="5" t="s">
        <v>329</v>
      </c>
      <c r="E74" s="2" t="s">
        <v>330</v>
      </c>
      <c r="F74" s="2"/>
      <c r="G74" s="8"/>
      <c r="H74" s="7">
        <v>75.8</v>
      </c>
      <c r="I74" s="23">
        <f t="shared" si="4"/>
        <v>175.33</v>
      </c>
      <c r="J74" s="6">
        <v>178</v>
      </c>
      <c r="K74" s="4" t="s">
        <v>491</v>
      </c>
      <c r="L74" s="6">
        <v>229.99</v>
      </c>
      <c r="M74" s="4" t="s">
        <v>603</v>
      </c>
      <c r="N74" s="6">
        <f>354/3</f>
        <v>118</v>
      </c>
      <c r="O74" s="4" t="s">
        <v>384</v>
      </c>
      <c r="P74" s="15" t="s">
        <v>228</v>
      </c>
    </row>
    <row r="75" spans="1:16" hidden="1" x14ac:dyDescent="0.25">
      <c r="A75" t="str">
        <f t="shared" si="5"/>
        <v>77</v>
      </c>
      <c r="B75" s="14">
        <v>77</v>
      </c>
      <c r="C75" s="17" t="s">
        <v>23</v>
      </c>
      <c r="D75" s="5" t="s">
        <v>24</v>
      </c>
      <c r="E75" s="2" t="s">
        <v>196</v>
      </c>
      <c r="F75" s="2" t="s">
        <v>170</v>
      </c>
      <c r="G75" s="8"/>
      <c r="H75" s="7">
        <v>60.38</v>
      </c>
      <c r="I75" s="23">
        <f t="shared" si="4"/>
        <v>218.70000000000002</v>
      </c>
      <c r="J75" s="6">
        <v>215</v>
      </c>
      <c r="K75" s="4" t="s">
        <v>241</v>
      </c>
      <c r="L75" s="6">
        <v>214.11</v>
      </c>
      <c r="M75" s="4" t="s">
        <v>219</v>
      </c>
      <c r="N75" s="6">
        <v>226.99</v>
      </c>
      <c r="O75" s="4" t="s">
        <v>269</v>
      </c>
      <c r="P75" s="12" t="s">
        <v>228</v>
      </c>
    </row>
    <row r="76" spans="1:16" hidden="1" x14ac:dyDescent="0.25">
      <c r="A76" t="str">
        <f t="shared" si="5"/>
        <v>78</v>
      </c>
      <c r="B76" s="14">
        <v>78</v>
      </c>
      <c r="C76" s="17" t="s">
        <v>118</v>
      </c>
      <c r="D76" s="5" t="s">
        <v>405</v>
      </c>
      <c r="E76" s="2" t="s">
        <v>215</v>
      </c>
      <c r="F76" s="2" t="s">
        <v>404</v>
      </c>
      <c r="G76" s="8"/>
      <c r="H76" s="7">
        <v>157.87</v>
      </c>
      <c r="I76" s="23">
        <f t="shared" si="4"/>
        <v>366.89333333333337</v>
      </c>
      <c r="J76" s="6">
        <v>365</v>
      </c>
      <c r="K76" s="4" t="s">
        <v>234</v>
      </c>
      <c r="L76" s="6">
        <v>355</v>
      </c>
      <c r="M76" s="4" t="s">
        <v>616</v>
      </c>
      <c r="N76" s="6">
        <v>380.68</v>
      </c>
      <c r="O76" s="4" t="s">
        <v>617</v>
      </c>
      <c r="P76" s="12" t="s">
        <v>227</v>
      </c>
    </row>
    <row r="77" spans="1:16" hidden="1" x14ac:dyDescent="0.25">
      <c r="A77" t="str">
        <f t="shared" si="5"/>
        <v>79</v>
      </c>
      <c r="B77" s="14">
        <v>79</v>
      </c>
      <c r="C77" s="17" t="s">
        <v>331</v>
      </c>
      <c r="D77" s="5" t="s">
        <v>332</v>
      </c>
      <c r="E77" s="2" t="s">
        <v>333</v>
      </c>
      <c r="F77" s="2"/>
      <c r="G77" s="8"/>
      <c r="H77" s="7">
        <v>71.3</v>
      </c>
      <c r="I77" s="23">
        <f t="shared" si="4"/>
        <v>283.96666666666664</v>
      </c>
      <c r="J77" s="6">
        <v>228</v>
      </c>
      <c r="K77" s="4" t="s">
        <v>385</v>
      </c>
      <c r="L77" s="6">
        <v>139.9</v>
      </c>
      <c r="M77" s="4" t="s">
        <v>386</v>
      </c>
      <c r="N77" s="6">
        <v>484</v>
      </c>
      <c r="O77" s="4" t="s">
        <v>424</v>
      </c>
      <c r="P77" s="15" t="s">
        <v>228</v>
      </c>
    </row>
    <row r="78" spans="1:16" ht="26.25" hidden="1" x14ac:dyDescent="0.25">
      <c r="A78" t="str">
        <f t="shared" si="5"/>
        <v>80</v>
      </c>
      <c r="B78" s="14">
        <v>80</v>
      </c>
      <c r="C78" s="17" t="s">
        <v>334</v>
      </c>
      <c r="D78" s="5" t="s">
        <v>335</v>
      </c>
      <c r="E78" s="2" t="s">
        <v>196</v>
      </c>
      <c r="F78" s="2"/>
      <c r="G78" s="8"/>
      <c r="H78" s="7">
        <v>144.6</v>
      </c>
      <c r="I78" s="23">
        <f t="shared" si="4"/>
        <v>304.16000000000003</v>
      </c>
      <c r="J78" s="6">
        <v>288.62</v>
      </c>
      <c r="K78" s="4" t="s">
        <v>569</v>
      </c>
      <c r="L78" s="6">
        <v>332.55</v>
      </c>
      <c r="M78" s="4" t="s">
        <v>571</v>
      </c>
      <c r="N78" s="6">
        <v>291.31</v>
      </c>
      <c r="O78" s="4" t="s">
        <v>573</v>
      </c>
      <c r="P78" s="15" t="s">
        <v>228</v>
      </c>
    </row>
    <row r="79" spans="1:16" hidden="1" x14ac:dyDescent="0.25">
      <c r="A79" t="str">
        <f t="shared" si="5"/>
        <v>81</v>
      </c>
      <c r="B79" s="14">
        <v>81</v>
      </c>
      <c r="C79" s="17" t="s">
        <v>114</v>
      </c>
      <c r="D79" s="5" t="s">
        <v>137</v>
      </c>
      <c r="E79" s="2" t="s">
        <v>196</v>
      </c>
      <c r="F79" s="2"/>
      <c r="G79" s="8"/>
      <c r="H79" s="7">
        <v>46.03</v>
      </c>
      <c r="I79" s="23">
        <f t="shared" si="4"/>
        <v>158.97999999999999</v>
      </c>
      <c r="J79" s="6">
        <v>181.74</v>
      </c>
      <c r="K79" s="4" t="s">
        <v>568</v>
      </c>
      <c r="L79" s="6">
        <v>154.31</v>
      </c>
      <c r="M79" s="4" t="s">
        <v>570</v>
      </c>
      <c r="N79" s="6">
        <v>140.88999999999999</v>
      </c>
      <c r="O79" s="4" t="s">
        <v>572</v>
      </c>
      <c r="P79" s="12" t="s">
        <v>228</v>
      </c>
    </row>
    <row r="80" spans="1:16" hidden="1" x14ac:dyDescent="0.25">
      <c r="A80" t="str">
        <f t="shared" si="5"/>
        <v>82</v>
      </c>
      <c r="B80" s="14">
        <v>82</v>
      </c>
      <c r="C80" s="17" t="s">
        <v>76</v>
      </c>
      <c r="D80" s="5" t="s">
        <v>77</v>
      </c>
      <c r="E80" s="2" t="s">
        <v>212</v>
      </c>
      <c r="F80" s="2"/>
      <c r="G80" s="8"/>
      <c r="H80" s="7">
        <v>27.65</v>
      </c>
      <c r="I80" s="23">
        <f t="shared" si="4"/>
        <v>129.16</v>
      </c>
      <c r="J80" s="6">
        <v>122.42</v>
      </c>
      <c r="K80" s="4" t="s">
        <v>552</v>
      </c>
      <c r="L80" s="6">
        <v>127.06</v>
      </c>
      <c r="M80" s="4" t="s">
        <v>553</v>
      </c>
      <c r="N80" s="6">
        <v>138</v>
      </c>
      <c r="O80" s="4" t="s">
        <v>554</v>
      </c>
      <c r="P80" s="12" t="s">
        <v>228</v>
      </c>
    </row>
    <row r="81" spans="1:16" ht="26.25" hidden="1" x14ac:dyDescent="0.25">
      <c r="A81" t="str">
        <f t="shared" si="5"/>
        <v>83</v>
      </c>
      <c r="B81" s="14">
        <v>83</v>
      </c>
      <c r="C81" s="17" t="s">
        <v>7</v>
      </c>
      <c r="D81" s="5" t="s">
        <v>130</v>
      </c>
      <c r="E81" s="2" t="s">
        <v>176</v>
      </c>
      <c r="F81" s="2"/>
      <c r="G81" s="8"/>
      <c r="H81" s="7">
        <v>125.04</v>
      </c>
      <c r="I81" s="23">
        <f t="shared" si="4"/>
        <v>679.63333333333333</v>
      </c>
      <c r="J81" s="6">
        <v>718.01</v>
      </c>
      <c r="K81" s="4" t="s">
        <v>218</v>
      </c>
      <c r="L81" s="6">
        <v>671.89</v>
      </c>
      <c r="M81" s="4" t="s">
        <v>492</v>
      </c>
      <c r="N81" s="6">
        <v>649</v>
      </c>
      <c r="O81" s="4" t="s">
        <v>610</v>
      </c>
      <c r="P81" s="12" t="s">
        <v>228</v>
      </c>
    </row>
    <row r="82" spans="1:16" hidden="1" x14ac:dyDescent="0.25">
      <c r="A82" t="str">
        <f t="shared" si="5"/>
        <v>84</v>
      </c>
      <c r="B82" s="14">
        <v>84</v>
      </c>
      <c r="C82" s="17" t="s">
        <v>55</v>
      </c>
      <c r="D82" s="5" t="s">
        <v>56</v>
      </c>
      <c r="E82" s="2" t="s">
        <v>178</v>
      </c>
      <c r="F82" s="2"/>
      <c r="G82" s="8"/>
      <c r="H82" s="7">
        <v>169.33</v>
      </c>
      <c r="I82" s="23">
        <f t="shared" si="4"/>
        <v>747.39333333333343</v>
      </c>
      <c r="J82" s="6">
        <v>794.83</v>
      </c>
      <c r="K82" s="4" t="s">
        <v>574</v>
      </c>
      <c r="L82" s="6">
        <v>671.89</v>
      </c>
      <c r="M82" s="4" t="s">
        <v>575</v>
      </c>
      <c r="N82" s="6">
        <v>775.46</v>
      </c>
      <c r="O82" s="4" t="s">
        <v>576</v>
      </c>
      <c r="P82" s="12" t="s">
        <v>228</v>
      </c>
    </row>
    <row r="83" spans="1:16" ht="26.25" hidden="1" x14ac:dyDescent="0.25">
      <c r="A83" t="str">
        <f t="shared" si="5"/>
        <v>85</v>
      </c>
      <c r="B83" s="14">
        <v>85</v>
      </c>
      <c r="C83" s="17" t="s">
        <v>57</v>
      </c>
      <c r="D83" s="5" t="s">
        <v>128</v>
      </c>
      <c r="E83" s="2" t="s">
        <v>178</v>
      </c>
      <c r="F83" s="2"/>
      <c r="G83" s="8"/>
      <c r="H83" s="7">
        <v>151.51</v>
      </c>
      <c r="I83" s="23">
        <f t="shared" si="4"/>
        <v>607.58333333333337</v>
      </c>
      <c r="J83" s="6">
        <v>629.75</v>
      </c>
      <c r="K83" s="4" t="s">
        <v>579</v>
      </c>
      <c r="L83" s="6">
        <v>593</v>
      </c>
      <c r="M83" s="4" t="s">
        <v>580</v>
      </c>
      <c r="N83" s="6">
        <v>600</v>
      </c>
      <c r="O83" s="4" t="s">
        <v>581</v>
      </c>
      <c r="P83" s="15" t="s">
        <v>228</v>
      </c>
    </row>
    <row r="84" spans="1:16" ht="39" hidden="1" customHeight="1" x14ac:dyDescent="0.25">
      <c r="A84" t="str">
        <f t="shared" si="5"/>
        <v>86</v>
      </c>
      <c r="B84" s="14">
        <v>86</v>
      </c>
      <c r="C84" s="17" t="s">
        <v>59</v>
      </c>
      <c r="D84" s="5" t="s">
        <v>60</v>
      </c>
      <c r="E84" s="2" t="s">
        <v>185</v>
      </c>
      <c r="F84" s="5"/>
      <c r="G84" s="29"/>
      <c r="H84" s="7">
        <v>39.65</v>
      </c>
      <c r="I84" s="23">
        <f t="shared" si="4"/>
        <v>124.36</v>
      </c>
      <c r="J84" s="6">
        <v>125</v>
      </c>
      <c r="K84" s="4" t="s">
        <v>263</v>
      </c>
      <c r="L84" s="6">
        <v>130.6</v>
      </c>
      <c r="M84" s="4" t="s">
        <v>493</v>
      </c>
      <c r="N84" s="6">
        <v>117.48</v>
      </c>
      <c r="O84" s="4" t="s">
        <v>256</v>
      </c>
      <c r="P84" s="12" t="s">
        <v>228</v>
      </c>
    </row>
    <row r="85" spans="1:16" ht="26.25" hidden="1" x14ac:dyDescent="0.25">
      <c r="A85" t="str">
        <f t="shared" si="5"/>
        <v>87</v>
      </c>
      <c r="B85" s="14">
        <v>87</v>
      </c>
      <c r="C85" s="17" t="s">
        <v>123</v>
      </c>
      <c r="D85" s="5" t="s">
        <v>140</v>
      </c>
      <c r="E85" s="2" t="s">
        <v>214</v>
      </c>
      <c r="F85" s="2"/>
      <c r="G85" s="8"/>
      <c r="H85" s="7">
        <v>79.5</v>
      </c>
      <c r="I85" s="23">
        <f t="shared" si="4"/>
        <v>347.52333333333331</v>
      </c>
      <c r="J85" s="6">
        <v>247</v>
      </c>
      <c r="K85" s="4" t="s">
        <v>494</v>
      </c>
      <c r="L85" s="6">
        <v>488.58</v>
      </c>
      <c r="M85" s="4" t="s">
        <v>425</v>
      </c>
      <c r="N85" s="6">
        <v>306.99</v>
      </c>
      <c r="O85" s="4" t="s">
        <v>247</v>
      </c>
      <c r="P85" s="15" t="s">
        <v>228</v>
      </c>
    </row>
    <row r="86" spans="1:16" hidden="1" x14ac:dyDescent="0.25">
      <c r="A86" t="str">
        <f t="shared" si="5"/>
        <v>88</v>
      </c>
      <c r="B86" s="14">
        <v>88</v>
      </c>
      <c r="C86" s="17" t="s">
        <v>336</v>
      </c>
      <c r="D86" s="5" t="s">
        <v>337</v>
      </c>
      <c r="E86" s="2" t="s">
        <v>338</v>
      </c>
      <c r="F86" s="2"/>
      <c r="G86" s="8"/>
      <c r="H86" s="7">
        <v>121.63</v>
      </c>
      <c r="I86" s="23">
        <f t="shared" si="4"/>
        <v>296.57666666666665</v>
      </c>
      <c r="J86" s="6">
        <v>332</v>
      </c>
      <c r="K86" s="4" t="s">
        <v>564</v>
      </c>
      <c r="L86" s="6">
        <v>268.68</v>
      </c>
      <c r="M86" s="4" t="s">
        <v>565</v>
      </c>
      <c r="N86" s="6">
        <v>289.05</v>
      </c>
      <c r="O86" s="4" t="s">
        <v>566</v>
      </c>
      <c r="P86" s="15" t="s">
        <v>228</v>
      </c>
    </row>
    <row r="87" spans="1:16" ht="45" hidden="1" x14ac:dyDescent="0.25">
      <c r="A87" t="str">
        <f t="shared" si="5"/>
        <v>89</v>
      </c>
      <c r="B87" s="14">
        <v>89</v>
      </c>
      <c r="C87" s="17" t="s">
        <v>25</v>
      </c>
      <c r="D87" s="5" t="s">
        <v>26</v>
      </c>
      <c r="E87" s="2" t="s">
        <v>197</v>
      </c>
      <c r="F87" s="2" t="s">
        <v>173</v>
      </c>
      <c r="G87" s="8"/>
      <c r="H87" s="7">
        <v>16.57</v>
      </c>
      <c r="I87" s="23">
        <f t="shared" si="4"/>
        <v>81.96</v>
      </c>
      <c r="J87" s="6">
        <f>3134/50</f>
        <v>62.68</v>
      </c>
      <c r="K87" s="4" t="s">
        <v>220</v>
      </c>
      <c r="L87" s="6">
        <v>93.2</v>
      </c>
      <c r="M87" s="4" t="s">
        <v>270</v>
      </c>
      <c r="N87" s="6">
        <f>180/2</f>
        <v>90</v>
      </c>
      <c r="O87" s="4" t="s">
        <v>248</v>
      </c>
      <c r="P87" s="26" t="s">
        <v>495</v>
      </c>
    </row>
    <row r="88" spans="1:16" hidden="1" x14ac:dyDescent="0.25">
      <c r="A88" t="str">
        <f t="shared" si="5"/>
        <v>91</v>
      </c>
      <c r="B88" s="14">
        <v>91</v>
      </c>
      <c r="C88" s="17" t="s">
        <v>340</v>
      </c>
      <c r="D88" s="5" t="s">
        <v>341</v>
      </c>
      <c r="E88" s="2" t="s">
        <v>339</v>
      </c>
      <c r="F88" s="2"/>
      <c r="G88" s="8"/>
      <c r="H88" s="7">
        <v>785.9</v>
      </c>
      <c r="I88" s="23">
        <f t="shared" si="4"/>
        <v>1605.9633333333334</v>
      </c>
      <c r="J88" s="6">
        <v>1699</v>
      </c>
      <c r="K88" s="4" t="s">
        <v>632</v>
      </c>
      <c r="L88" s="6">
        <v>1679.89</v>
      </c>
      <c r="M88" s="4" t="s">
        <v>633</v>
      </c>
      <c r="N88" s="6">
        <v>1439</v>
      </c>
      <c r="O88" s="4" t="s">
        <v>634</v>
      </c>
      <c r="P88" s="15" t="s">
        <v>228</v>
      </c>
    </row>
    <row r="89" spans="1:16" ht="26.25" hidden="1" x14ac:dyDescent="0.25">
      <c r="A89" t="str">
        <f t="shared" si="5"/>
        <v>92</v>
      </c>
      <c r="B89" s="14">
        <v>92</v>
      </c>
      <c r="C89" s="17" t="s">
        <v>115</v>
      </c>
      <c r="D89" s="5" t="s">
        <v>132</v>
      </c>
      <c r="E89" s="2" t="s">
        <v>207</v>
      </c>
      <c r="F89" s="2"/>
      <c r="G89" s="8"/>
      <c r="H89" s="7">
        <v>929.8</v>
      </c>
      <c r="I89" s="23">
        <f t="shared" si="4"/>
        <v>2739.5666666666671</v>
      </c>
      <c r="J89" s="6">
        <v>2492.2800000000002</v>
      </c>
      <c r="K89" s="4" t="s">
        <v>635</v>
      </c>
      <c r="L89" s="6">
        <v>2989.16</v>
      </c>
      <c r="M89" s="4" t="s">
        <v>636</v>
      </c>
      <c r="N89" s="6">
        <v>2737.26</v>
      </c>
      <c r="O89" s="4" t="s">
        <v>224</v>
      </c>
      <c r="P89" s="13" t="s">
        <v>243</v>
      </c>
    </row>
    <row r="90" spans="1:16" hidden="1" x14ac:dyDescent="0.25">
      <c r="A90" t="str">
        <f t="shared" si="5"/>
        <v>93</v>
      </c>
      <c r="B90" s="14">
        <v>93</v>
      </c>
      <c r="C90" s="17" t="s">
        <v>342</v>
      </c>
      <c r="D90" s="5" t="s">
        <v>343</v>
      </c>
      <c r="E90" s="2" t="s">
        <v>206</v>
      </c>
      <c r="F90" s="2"/>
      <c r="G90" s="8"/>
      <c r="H90" s="7">
        <v>19.2</v>
      </c>
      <c r="I90" s="23">
        <f t="shared" si="4"/>
        <v>47.982870370370371</v>
      </c>
      <c r="J90" s="6">
        <f>4499/120</f>
        <v>37.491666666666667</v>
      </c>
      <c r="K90" s="4" t="s">
        <v>401</v>
      </c>
      <c r="L90" s="6">
        <f>6700/108</f>
        <v>62.037037037037038</v>
      </c>
      <c r="M90" s="4" t="s">
        <v>402</v>
      </c>
      <c r="N90" s="6">
        <f>4797.35/108</f>
        <v>44.419907407407408</v>
      </c>
      <c r="O90" s="4" t="s">
        <v>403</v>
      </c>
      <c r="P90" s="15" t="s">
        <v>228</v>
      </c>
    </row>
    <row r="91" spans="1:16" ht="39" hidden="1" x14ac:dyDescent="0.25">
      <c r="A91" t="str">
        <f t="shared" si="5"/>
        <v>94</v>
      </c>
      <c r="B91" s="14">
        <v>94</v>
      </c>
      <c r="C91" s="17" t="s">
        <v>122</v>
      </c>
      <c r="D91" s="5" t="s">
        <v>127</v>
      </c>
      <c r="E91" s="2" t="s">
        <v>208</v>
      </c>
      <c r="F91" s="2"/>
      <c r="G91" s="8"/>
      <c r="H91" s="7">
        <v>340.78</v>
      </c>
      <c r="I91" s="23">
        <f t="shared" si="4"/>
        <v>1719.0666666666666</v>
      </c>
      <c r="J91" s="6">
        <v>1800</v>
      </c>
      <c r="K91" s="4" t="s">
        <v>232</v>
      </c>
      <c r="L91" s="6">
        <v>1678.6</v>
      </c>
      <c r="M91" s="4" t="s">
        <v>496</v>
      </c>
      <c r="N91" s="6">
        <v>1678.6</v>
      </c>
      <c r="O91" s="4" t="s">
        <v>426</v>
      </c>
      <c r="P91" s="11" t="s">
        <v>228</v>
      </c>
    </row>
    <row r="92" spans="1:16" ht="26.25" hidden="1" x14ac:dyDescent="0.25">
      <c r="A92" t="str">
        <f t="shared" si="5"/>
        <v>95</v>
      </c>
      <c r="B92" s="14">
        <v>95</v>
      </c>
      <c r="C92" s="17" t="s">
        <v>121</v>
      </c>
      <c r="D92" s="5" t="s">
        <v>134</v>
      </c>
      <c r="E92" s="2" t="s">
        <v>209</v>
      </c>
      <c r="F92" s="2" t="s">
        <v>254</v>
      </c>
      <c r="G92" s="8"/>
      <c r="H92" s="7">
        <v>194.57</v>
      </c>
      <c r="I92" s="23">
        <f t="shared" si="4"/>
        <v>29.099999999999998</v>
      </c>
      <c r="J92" s="6">
        <f>745/30</f>
        <v>24.833333333333332</v>
      </c>
      <c r="K92" s="4" t="s">
        <v>253</v>
      </c>
      <c r="L92" s="6">
        <f>1199/30</f>
        <v>39.966666666666669</v>
      </c>
      <c r="M92" s="4" t="s">
        <v>275</v>
      </c>
      <c r="N92" s="6">
        <f>675/30</f>
        <v>22.5</v>
      </c>
      <c r="O92" s="4" t="s">
        <v>427</v>
      </c>
      <c r="P92" s="11" t="s">
        <v>226</v>
      </c>
    </row>
    <row r="93" spans="1:16" ht="26.25" hidden="1" x14ac:dyDescent="0.25">
      <c r="A93" t="str">
        <f t="shared" si="5"/>
        <v>96</v>
      </c>
      <c r="B93" s="14">
        <v>96</v>
      </c>
      <c r="C93" s="17" t="s">
        <v>120</v>
      </c>
      <c r="D93" s="5" t="s">
        <v>133</v>
      </c>
      <c r="E93" s="2" t="s">
        <v>208</v>
      </c>
      <c r="F93" s="2"/>
      <c r="G93" s="8"/>
      <c r="H93" s="7">
        <v>340.78</v>
      </c>
      <c r="I93" s="23">
        <f t="shared" si="4"/>
        <v>1979.3333333333333</v>
      </c>
      <c r="J93" s="6">
        <v>1850</v>
      </c>
      <c r="K93" s="4" t="s">
        <v>244</v>
      </c>
      <c r="L93" s="6">
        <v>1988</v>
      </c>
      <c r="M93" s="4" t="s">
        <v>233</v>
      </c>
      <c r="N93" s="6">
        <v>2100</v>
      </c>
      <c r="O93" s="4" t="s">
        <v>596</v>
      </c>
      <c r="P93" s="13" t="s">
        <v>228</v>
      </c>
    </row>
    <row r="94" spans="1:16" hidden="1" x14ac:dyDescent="0.25">
      <c r="A94" t="str">
        <f t="shared" si="5"/>
        <v>97</v>
      </c>
      <c r="B94" s="14">
        <v>97</v>
      </c>
      <c r="C94" s="17" t="s">
        <v>344</v>
      </c>
      <c r="D94" s="5" t="s">
        <v>345</v>
      </c>
      <c r="E94" s="2" t="s">
        <v>346</v>
      </c>
      <c r="F94" s="2"/>
      <c r="G94" s="8"/>
      <c r="H94" s="7">
        <v>154.19999999999999</v>
      </c>
      <c r="I94" s="23">
        <f t="shared" si="4"/>
        <v>298.01</v>
      </c>
      <c r="J94" s="6">
        <v>323</v>
      </c>
      <c r="K94" s="4" t="s">
        <v>597</v>
      </c>
      <c r="L94" s="6">
        <v>283.3</v>
      </c>
      <c r="M94" s="4" t="s">
        <v>598</v>
      </c>
      <c r="N94" s="6">
        <v>287.73</v>
      </c>
      <c r="O94" s="4" t="s">
        <v>599</v>
      </c>
      <c r="P94" s="15" t="s">
        <v>228</v>
      </c>
    </row>
    <row r="95" spans="1:16" hidden="1" x14ac:dyDescent="0.25">
      <c r="A95" t="str">
        <f t="shared" si="5"/>
        <v>98</v>
      </c>
      <c r="B95" s="14">
        <v>98</v>
      </c>
      <c r="C95" s="17" t="s">
        <v>347</v>
      </c>
      <c r="D95" s="5" t="s">
        <v>348</v>
      </c>
      <c r="E95" s="2" t="s">
        <v>200</v>
      </c>
      <c r="F95" s="2"/>
      <c r="G95" s="8"/>
      <c r="H95" s="7">
        <v>91.05</v>
      </c>
      <c r="I95" s="23">
        <f t="shared" si="4"/>
        <v>160.28666666666666</v>
      </c>
      <c r="J95" s="6">
        <v>170</v>
      </c>
      <c r="K95" s="4" t="s">
        <v>624</v>
      </c>
      <c r="L95" s="6">
        <v>161.79</v>
      </c>
      <c r="M95" s="4" t="s">
        <v>391</v>
      </c>
      <c r="N95" s="6">
        <v>149.07</v>
      </c>
      <c r="O95" s="4" t="s">
        <v>622</v>
      </c>
      <c r="P95" s="15" t="s">
        <v>228</v>
      </c>
    </row>
    <row r="96" spans="1:16" hidden="1" x14ac:dyDescent="0.25">
      <c r="A96" t="str">
        <f t="shared" si="5"/>
        <v>99</v>
      </c>
      <c r="B96" s="14">
        <v>99</v>
      </c>
      <c r="C96" s="17" t="s">
        <v>349</v>
      </c>
      <c r="D96" s="5" t="s">
        <v>350</v>
      </c>
      <c r="E96" s="2" t="s">
        <v>200</v>
      </c>
      <c r="F96" s="2"/>
      <c r="G96" s="8"/>
      <c r="H96" s="7">
        <v>81.41</v>
      </c>
      <c r="I96" s="23">
        <f t="shared" ref="I96:I113" si="6">+(J96+L96+N96)/3</f>
        <v>150.11999999999998</v>
      </c>
      <c r="J96" s="6">
        <v>150</v>
      </c>
      <c r="K96" s="4" t="s">
        <v>623</v>
      </c>
      <c r="L96" s="6">
        <v>151.29</v>
      </c>
      <c r="M96" s="4" t="s">
        <v>392</v>
      </c>
      <c r="N96" s="6">
        <v>149.07</v>
      </c>
      <c r="O96" s="4" t="s">
        <v>621</v>
      </c>
      <c r="P96" s="15" t="s">
        <v>228</v>
      </c>
    </row>
    <row r="97" spans="1:16" ht="26.25" hidden="1" x14ac:dyDescent="0.25">
      <c r="A97" t="str">
        <f t="shared" si="5"/>
        <v>100</v>
      </c>
      <c r="B97" s="14">
        <v>100</v>
      </c>
      <c r="C97" s="17" t="s">
        <v>112</v>
      </c>
      <c r="D97" s="5" t="s">
        <v>351</v>
      </c>
      <c r="E97" s="2" t="s">
        <v>352</v>
      </c>
      <c r="F97" s="2"/>
      <c r="G97" s="8"/>
      <c r="H97" s="7">
        <v>791.8</v>
      </c>
      <c r="I97" s="23">
        <f t="shared" si="6"/>
        <v>1719.0666666666666</v>
      </c>
      <c r="J97" s="6">
        <v>1800</v>
      </c>
      <c r="K97" s="4" t="s">
        <v>232</v>
      </c>
      <c r="L97" s="6">
        <v>1678.6</v>
      </c>
      <c r="M97" s="4" t="s">
        <v>496</v>
      </c>
      <c r="N97" s="6">
        <v>1678.6</v>
      </c>
      <c r="O97" s="4" t="s">
        <v>426</v>
      </c>
      <c r="P97" s="15" t="s">
        <v>228</v>
      </c>
    </row>
    <row r="98" spans="1:16" ht="26.25" hidden="1" x14ac:dyDescent="0.25">
      <c r="A98" t="str">
        <f t="shared" si="5"/>
        <v>101</v>
      </c>
      <c r="B98" s="14">
        <v>101</v>
      </c>
      <c r="C98" s="17" t="s">
        <v>113</v>
      </c>
      <c r="D98" s="5" t="s">
        <v>353</v>
      </c>
      <c r="E98" s="2" t="s">
        <v>175</v>
      </c>
      <c r="F98" s="2"/>
      <c r="G98" s="8"/>
      <c r="H98" s="7">
        <v>342</v>
      </c>
      <c r="I98" s="23">
        <f t="shared" si="6"/>
        <v>551.43333333333328</v>
      </c>
      <c r="J98" s="6">
        <v>580</v>
      </c>
      <c r="K98" s="4" t="s">
        <v>262</v>
      </c>
      <c r="L98" s="6">
        <v>557.03</v>
      </c>
      <c r="M98" s="4" t="s">
        <v>428</v>
      </c>
      <c r="N98" s="6">
        <v>517.27</v>
      </c>
      <c r="O98" s="4" t="s">
        <v>416</v>
      </c>
      <c r="P98" s="15" t="s">
        <v>228</v>
      </c>
    </row>
    <row r="99" spans="1:16" hidden="1" x14ac:dyDescent="0.25">
      <c r="A99" t="str">
        <f t="shared" si="5"/>
        <v>102</v>
      </c>
      <c r="B99" s="14">
        <v>102</v>
      </c>
      <c r="C99" s="17" t="s">
        <v>110</v>
      </c>
      <c r="D99" s="5" t="s">
        <v>111</v>
      </c>
      <c r="E99" s="2" t="s">
        <v>201</v>
      </c>
      <c r="F99" s="2" t="s">
        <v>168</v>
      </c>
      <c r="G99" s="8"/>
      <c r="H99" s="7">
        <v>90.6</v>
      </c>
      <c r="I99" s="23">
        <f t="shared" si="6"/>
        <v>382.70333333333338</v>
      </c>
      <c r="J99" s="6">
        <v>300</v>
      </c>
      <c r="K99" s="4" t="s">
        <v>221</v>
      </c>
      <c r="L99" s="6">
        <v>250.11</v>
      </c>
      <c r="M99" s="4" t="s">
        <v>222</v>
      </c>
      <c r="N99" s="6">
        <v>598</v>
      </c>
      <c r="O99" s="4" t="s">
        <v>240</v>
      </c>
      <c r="P99" s="12" t="s">
        <v>228</v>
      </c>
    </row>
    <row r="100" spans="1:16" ht="26.25" hidden="1" x14ac:dyDescent="0.25">
      <c r="A100" t="str">
        <f t="shared" si="5"/>
        <v>103</v>
      </c>
      <c r="B100" s="14">
        <v>103</v>
      </c>
      <c r="C100" s="17" t="s">
        <v>104</v>
      </c>
      <c r="D100" s="5" t="s">
        <v>105</v>
      </c>
      <c r="E100" s="2" t="s">
        <v>202</v>
      </c>
      <c r="F100" s="2"/>
      <c r="G100" s="8"/>
      <c r="H100" s="7">
        <v>125.87</v>
      </c>
      <c r="I100" s="23">
        <f t="shared" si="6"/>
        <v>483.57</v>
      </c>
      <c r="J100" s="6">
        <v>476</v>
      </c>
      <c r="K100" s="4" t="s">
        <v>497</v>
      </c>
      <c r="L100" s="6">
        <v>494</v>
      </c>
      <c r="M100" s="4" t="s">
        <v>593</v>
      </c>
      <c r="N100" s="6">
        <v>480.71</v>
      </c>
      <c r="O100" s="4" t="s">
        <v>594</v>
      </c>
      <c r="P100" s="12" t="s">
        <v>228</v>
      </c>
    </row>
    <row r="101" spans="1:16" hidden="1" x14ac:dyDescent="0.25">
      <c r="A101" t="str">
        <f t="shared" si="5"/>
        <v>116</v>
      </c>
      <c r="B101" s="14">
        <v>116</v>
      </c>
      <c r="C101" s="17" t="s">
        <v>102</v>
      </c>
      <c r="D101" s="5" t="s">
        <v>103</v>
      </c>
      <c r="E101" s="5" t="s">
        <v>223</v>
      </c>
      <c r="F101" s="5"/>
      <c r="G101" s="8" t="s">
        <v>272</v>
      </c>
      <c r="H101" s="7">
        <v>11.33</v>
      </c>
      <c r="I101" s="23">
        <f t="shared" si="6"/>
        <v>175.33333333333334</v>
      </c>
      <c r="J101" s="6">
        <v>193</v>
      </c>
      <c r="K101" s="4" t="s">
        <v>498</v>
      </c>
      <c r="L101" s="6">
        <v>128</v>
      </c>
      <c r="M101" s="4" t="s">
        <v>567</v>
      </c>
      <c r="N101" s="6">
        <v>205</v>
      </c>
      <c r="O101" s="4" t="s">
        <v>274</v>
      </c>
      <c r="P101" s="11" t="s">
        <v>273</v>
      </c>
    </row>
    <row r="102" spans="1:16" hidden="1" x14ac:dyDescent="0.25">
      <c r="A102" t="str">
        <f t="shared" si="5"/>
        <v>121</v>
      </c>
      <c r="B102" s="14">
        <v>121</v>
      </c>
      <c r="C102" s="17" t="s">
        <v>108</v>
      </c>
      <c r="D102" s="5" t="s">
        <v>109</v>
      </c>
      <c r="E102" s="2" t="s">
        <v>203</v>
      </c>
      <c r="F102" s="2"/>
      <c r="G102" s="8"/>
      <c r="H102" s="7">
        <v>187.3</v>
      </c>
      <c r="I102" s="23">
        <f t="shared" si="6"/>
        <v>1216.3333333333333</v>
      </c>
      <c r="J102" s="6">
        <v>1150</v>
      </c>
      <c r="K102" s="22" t="s">
        <v>395</v>
      </c>
      <c r="L102" s="6">
        <v>1299</v>
      </c>
      <c r="M102" s="22" t="s">
        <v>396</v>
      </c>
      <c r="N102" s="6">
        <v>1200</v>
      </c>
      <c r="O102" s="22" t="s">
        <v>499</v>
      </c>
      <c r="P102" s="16" t="s">
        <v>228</v>
      </c>
    </row>
    <row r="103" spans="1:16" x14ac:dyDescent="0.25">
      <c r="A103" t="str">
        <f t="shared" si="5"/>
        <v>122</v>
      </c>
      <c r="B103" s="14">
        <v>122</v>
      </c>
      <c r="C103" s="17" t="s">
        <v>106</v>
      </c>
      <c r="D103" s="5" t="s">
        <v>107</v>
      </c>
      <c r="E103" s="2" t="s">
        <v>203</v>
      </c>
      <c r="F103" s="2"/>
      <c r="G103" s="8"/>
      <c r="H103" s="7">
        <v>98</v>
      </c>
      <c r="I103" s="23">
        <f t="shared" si="6"/>
        <v>466.33333333333331</v>
      </c>
      <c r="J103" s="6">
        <v>477</v>
      </c>
      <c r="K103" s="4" t="s">
        <v>595</v>
      </c>
      <c r="L103" s="6">
        <v>490</v>
      </c>
      <c r="M103" s="4" t="s">
        <v>640</v>
      </c>
      <c r="N103" s="6">
        <v>432</v>
      </c>
      <c r="O103" s="4" t="s">
        <v>242</v>
      </c>
      <c r="P103" s="15" t="s">
        <v>228</v>
      </c>
    </row>
    <row r="104" spans="1:16" ht="39" hidden="1" x14ac:dyDescent="0.25">
      <c r="A104" t="str">
        <f t="shared" si="5"/>
        <v>123</v>
      </c>
      <c r="B104" s="14">
        <v>123</v>
      </c>
      <c r="C104" s="17" t="s">
        <v>360</v>
      </c>
      <c r="D104" s="5" t="s">
        <v>361</v>
      </c>
      <c r="E104" s="2" t="s">
        <v>362</v>
      </c>
      <c r="F104" s="2"/>
      <c r="G104" s="8"/>
      <c r="H104" s="7">
        <v>668</v>
      </c>
      <c r="I104" s="23">
        <f t="shared" si="6"/>
        <v>1719.0666666666666</v>
      </c>
      <c r="J104" s="6">
        <v>1800</v>
      </c>
      <c r="K104" s="4" t="s">
        <v>232</v>
      </c>
      <c r="L104" s="6">
        <v>1678.6</v>
      </c>
      <c r="M104" s="4" t="s">
        <v>496</v>
      </c>
      <c r="N104" s="6">
        <v>1678.6</v>
      </c>
      <c r="O104" s="4" t="s">
        <v>426</v>
      </c>
      <c r="P104" s="15" t="s">
        <v>228</v>
      </c>
    </row>
    <row r="105" spans="1:16" hidden="1" x14ac:dyDescent="0.25">
      <c r="A105" t="str">
        <f t="shared" si="5"/>
        <v>124</v>
      </c>
      <c r="B105" s="14">
        <v>124</v>
      </c>
      <c r="C105" s="17" t="s">
        <v>21</v>
      </c>
      <c r="D105" s="5" t="s">
        <v>22</v>
      </c>
      <c r="E105" s="2" t="s">
        <v>179</v>
      </c>
      <c r="F105" s="2"/>
      <c r="G105" s="8"/>
      <c r="H105" s="7">
        <v>43.38</v>
      </c>
      <c r="I105" s="23">
        <f t="shared" si="6"/>
        <v>165.89666666666668</v>
      </c>
      <c r="J105" s="6">
        <v>156.69</v>
      </c>
      <c r="K105" s="4" t="s">
        <v>604</v>
      </c>
      <c r="L105" s="6">
        <v>192</v>
      </c>
      <c r="M105" s="4" t="s">
        <v>605</v>
      </c>
      <c r="N105" s="6">
        <v>149</v>
      </c>
      <c r="O105" s="4" t="s">
        <v>606</v>
      </c>
      <c r="P105" s="11" t="s">
        <v>228</v>
      </c>
    </row>
    <row r="106" spans="1:16" hidden="1" x14ac:dyDescent="0.25">
      <c r="A106" t="str">
        <f t="shared" si="5"/>
        <v>125</v>
      </c>
      <c r="B106" s="14">
        <v>125</v>
      </c>
      <c r="C106" s="17" t="s">
        <v>354</v>
      </c>
      <c r="D106" s="5" t="s">
        <v>355</v>
      </c>
      <c r="E106" s="2" t="s">
        <v>356</v>
      </c>
      <c r="F106" s="2"/>
      <c r="G106" s="8"/>
      <c r="H106" s="7">
        <v>118.87</v>
      </c>
      <c r="I106" s="23">
        <f t="shared" si="6"/>
        <v>215.93333333333331</v>
      </c>
      <c r="J106" s="6">
        <v>267.39999999999998</v>
      </c>
      <c r="K106" s="4" t="s">
        <v>500</v>
      </c>
      <c r="L106" s="6">
        <v>182</v>
      </c>
      <c r="M106" s="4" t="s">
        <v>387</v>
      </c>
      <c r="N106" s="6">
        <v>198.4</v>
      </c>
      <c r="O106" s="4" t="s">
        <v>388</v>
      </c>
      <c r="P106" s="15" t="s">
        <v>228</v>
      </c>
    </row>
    <row r="107" spans="1:16" ht="26.25" hidden="1" x14ac:dyDescent="0.25">
      <c r="A107" t="str">
        <f t="shared" si="5"/>
        <v>126</v>
      </c>
      <c r="B107" s="14">
        <v>126</v>
      </c>
      <c r="C107" s="17" t="s">
        <v>35</v>
      </c>
      <c r="D107" s="5" t="s">
        <v>124</v>
      </c>
      <c r="E107" s="2" t="s">
        <v>187</v>
      </c>
      <c r="F107" s="2"/>
      <c r="G107" s="8"/>
      <c r="H107" s="7">
        <v>45.72</v>
      </c>
      <c r="I107" s="23">
        <f t="shared" si="6"/>
        <v>290</v>
      </c>
      <c r="J107" s="6">
        <v>258</v>
      </c>
      <c r="K107" s="4" t="s">
        <v>420</v>
      </c>
      <c r="L107" s="6">
        <v>313</v>
      </c>
      <c r="M107" s="4" t="s">
        <v>486</v>
      </c>
      <c r="N107" s="6">
        <v>299</v>
      </c>
      <c r="O107" s="4" t="s">
        <v>487</v>
      </c>
      <c r="P107" s="16" t="s">
        <v>228</v>
      </c>
    </row>
    <row r="108" spans="1:16" ht="26.25" hidden="1" x14ac:dyDescent="0.25">
      <c r="A108" t="str">
        <f t="shared" si="5"/>
        <v>127</v>
      </c>
      <c r="B108" s="14">
        <v>127</v>
      </c>
      <c r="C108" s="17" t="s">
        <v>76</v>
      </c>
      <c r="D108" s="5" t="s">
        <v>129</v>
      </c>
      <c r="E108" s="2" t="s">
        <v>212</v>
      </c>
      <c r="F108" s="2" t="s">
        <v>213</v>
      </c>
      <c r="G108" s="8"/>
      <c r="H108" s="7">
        <v>27.65</v>
      </c>
      <c r="I108" s="23">
        <f t="shared" si="6"/>
        <v>129.16</v>
      </c>
      <c r="J108" s="6">
        <v>122.42</v>
      </c>
      <c r="K108" s="4" t="s">
        <v>552</v>
      </c>
      <c r="L108" s="6">
        <v>127.06</v>
      </c>
      <c r="M108" s="4" t="s">
        <v>553</v>
      </c>
      <c r="N108" s="6">
        <v>138</v>
      </c>
      <c r="O108" s="4" t="s">
        <v>554</v>
      </c>
      <c r="P108" s="11" t="s">
        <v>228</v>
      </c>
    </row>
    <row r="109" spans="1:16" hidden="1" x14ac:dyDescent="0.25">
      <c r="A109" t="str">
        <f t="shared" si="5"/>
        <v>128</v>
      </c>
      <c r="B109" s="14">
        <v>128</v>
      </c>
      <c r="C109" s="17" t="s">
        <v>138</v>
      </c>
      <c r="D109" s="5" t="s">
        <v>139</v>
      </c>
      <c r="E109" s="2" t="s">
        <v>189</v>
      </c>
      <c r="F109" s="2"/>
      <c r="G109" s="8"/>
      <c r="H109" s="7">
        <v>150.9</v>
      </c>
      <c r="I109" s="23">
        <f t="shared" si="6"/>
        <v>629.55166666666662</v>
      </c>
      <c r="J109" s="6">
        <f>1287.31/2</f>
        <v>643.65499999999997</v>
      </c>
      <c r="K109" s="4" t="s">
        <v>577</v>
      </c>
      <c r="L109" s="6">
        <v>585</v>
      </c>
      <c r="M109" s="4" t="s">
        <v>578</v>
      </c>
      <c r="N109" s="6">
        <v>660</v>
      </c>
      <c r="O109" s="4" t="s">
        <v>245</v>
      </c>
      <c r="P109" s="11" t="s">
        <v>246</v>
      </c>
    </row>
    <row r="110" spans="1:16" hidden="1" x14ac:dyDescent="0.25">
      <c r="A110" t="str">
        <f t="shared" si="5"/>
        <v>129</v>
      </c>
      <c r="B110" s="14">
        <v>129</v>
      </c>
      <c r="C110" s="17" t="s">
        <v>357</v>
      </c>
      <c r="D110" s="5" t="s">
        <v>358</v>
      </c>
      <c r="E110" s="2" t="s">
        <v>359</v>
      </c>
      <c r="F110" s="2"/>
      <c r="G110" s="8"/>
      <c r="H110" s="7">
        <v>574.82000000000005</v>
      </c>
      <c r="I110" s="23">
        <f t="shared" si="6"/>
        <v>2155</v>
      </c>
      <c r="J110" s="6">
        <v>2155</v>
      </c>
      <c r="K110" s="4" t="s">
        <v>501</v>
      </c>
      <c r="L110" s="6">
        <v>2155</v>
      </c>
      <c r="M110" s="4" t="s">
        <v>389</v>
      </c>
      <c r="N110" s="6">
        <v>2155</v>
      </c>
      <c r="O110" s="4" t="s">
        <v>390</v>
      </c>
      <c r="P110" s="15" t="s">
        <v>228</v>
      </c>
    </row>
    <row r="111" spans="1:16" ht="30" hidden="1" x14ac:dyDescent="0.25">
      <c r="A111" t="str">
        <f t="shared" si="5"/>
        <v>130</v>
      </c>
      <c r="B111" s="14">
        <v>130</v>
      </c>
      <c r="C111" s="17" t="s">
        <v>141</v>
      </c>
      <c r="D111" s="5" t="s">
        <v>142</v>
      </c>
      <c r="E111" s="2" t="s">
        <v>216</v>
      </c>
      <c r="F111" s="2"/>
      <c r="G111" s="8"/>
      <c r="H111" s="7">
        <v>65.680000000000007</v>
      </c>
      <c r="I111" s="23">
        <f t="shared" si="6"/>
        <v>345</v>
      </c>
      <c r="J111" s="19">
        <v>369</v>
      </c>
      <c r="K111" s="4" t="s">
        <v>555</v>
      </c>
      <c r="L111" s="6">
        <v>325</v>
      </c>
      <c r="M111" s="4" t="s">
        <v>557</v>
      </c>
      <c r="N111" s="6">
        <v>341</v>
      </c>
      <c r="O111" s="4" t="s">
        <v>556</v>
      </c>
      <c r="P111" s="11" t="s">
        <v>235</v>
      </c>
    </row>
    <row r="112" spans="1:16" hidden="1" x14ac:dyDescent="0.25">
      <c r="A112" t="str">
        <f t="shared" si="5"/>
        <v>134</v>
      </c>
      <c r="B112" s="14">
        <v>134</v>
      </c>
      <c r="C112" s="17" t="s">
        <v>57</v>
      </c>
      <c r="D112" s="5" t="s">
        <v>58</v>
      </c>
      <c r="E112" s="2" t="s">
        <v>178</v>
      </c>
      <c r="F112" s="2"/>
      <c r="G112" s="8"/>
      <c r="H112" s="7">
        <v>151.51</v>
      </c>
      <c r="I112" s="23">
        <f t="shared" si="6"/>
        <v>607.58333333333337</v>
      </c>
      <c r="J112" s="6">
        <v>629.75</v>
      </c>
      <c r="K112" s="4" t="s">
        <v>579</v>
      </c>
      <c r="L112" s="6">
        <v>593</v>
      </c>
      <c r="M112" s="4" t="s">
        <v>580</v>
      </c>
      <c r="N112" s="6">
        <v>600</v>
      </c>
      <c r="O112" s="4" t="s">
        <v>581</v>
      </c>
      <c r="P112" s="15" t="s">
        <v>228</v>
      </c>
    </row>
    <row r="113" spans="1:16" ht="26.25" hidden="1" x14ac:dyDescent="0.25">
      <c r="A113" t="str">
        <f t="shared" si="5"/>
        <v>141</v>
      </c>
      <c r="B113" s="14">
        <v>141</v>
      </c>
      <c r="C113" s="17" t="s">
        <v>117</v>
      </c>
      <c r="D113" s="5" t="s">
        <v>143</v>
      </c>
      <c r="E113" s="2" t="s">
        <v>180</v>
      </c>
      <c r="F113" s="2"/>
      <c r="G113" s="8"/>
      <c r="H113" s="7">
        <v>73.52</v>
      </c>
      <c r="I113" s="23">
        <f t="shared" si="6"/>
        <v>254.93333333333331</v>
      </c>
      <c r="J113" s="6">
        <v>247</v>
      </c>
      <c r="K113" s="4" t="s">
        <v>549</v>
      </c>
      <c r="L113" s="6">
        <v>275</v>
      </c>
      <c r="M113" s="4" t="s">
        <v>550</v>
      </c>
      <c r="N113" s="6">
        <v>242.8</v>
      </c>
      <c r="O113" s="4" t="s">
        <v>551</v>
      </c>
      <c r="P113" s="15" t="s">
        <v>228</v>
      </c>
    </row>
    <row r="114" spans="1:16" ht="26.25" hidden="1" x14ac:dyDescent="0.25">
      <c r="A114" t="str">
        <f t="shared" si="5"/>
        <v>147</v>
      </c>
      <c r="B114" s="14">
        <v>147</v>
      </c>
      <c r="C114" s="17" t="s">
        <v>407</v>
      </c>
      <c r="D114" s="5" t="s">
        <v>406</v>
      </c>
      <c r="E114" s="2" t="s">
        <v>338</v>
      </c>
      <c r="F114" s="2"/>
      <c r="G114" s="8"/>
      <c r="H114" s="7"/>
      <c r="I114" s="23">
        <f t="shared" ref="I114:I118" si="7">+(J114+L114+N114)/3</f>
        <v>300.10999999999996</v>
      </c>
      <c r="J114" s="6">
        <v>409</v>
      </c>
      <c r="K114" s="4" t="s">
        <v>502</v>
      </c>
      <c r="L114" s="6">
        <v>286.83</v>
      </c>
      <c r="M114" s="4" t="s">
        <v>429</v>
      </c>
      <c r="N114" s="6">
        <v>204.5</v>
      </c>
      <c r="O114" s="4" t="s">
        <v>503</v>
      </c>
      <c r="P114" s="15" t="s">
        <v>228</v>
      </c>
    </row>
    <row r="115" spans="1:16" ht="15" hidden="1" customHeight="1" x14ac:dyDescent="0.25">
      <c r="B115" s="14">
        <v>67</v>
      </c>
      <c r="C115" s="17" t="s">
        <v>430</v>
      </c>
      <c r="D115" s="5" t="s">
        <v>431</v>
      </c>
      <c r="E115" s="2" t="s">
        <v>322</v>
      </c>
      <c r="F115" s="2"/>
      <c r="G115" s="8"/>
      <c r="H115" s="7"/>
      <c r="I115" s="23">
        <f t="shared" si="7"/>
        <v>818.13333333333333</v>
      </c>
      <c r="J115" s="6">
        <f>320*2</f>
        <v>640</v>
      </c>
      <c r="K115" s="4" t="s">
        <v>504</v>
      </c>
      <c r="L115" s="6">
        <f>81.2*12</f>
        <v>974.40000000000009</v>
      </c>
      <c r="M115" s="4" t="s">
        <v>377</v>
      </c>
      <c r="N115" s="6">
        <f>70*12</f>
        <v>840</v>
      </c>
      <c r="O115" s="2" t="s">
        <v>505</v>
      </c>
      <c r="P115" s="15" t="s">
        <v>228</v>
      </c>
    </row>
    <row r="116" spans="1:16" hidden="1" x14ac:dyDescent="0.25">
      <c r="B116" s="14">
        <v>106</v>
      </c>
      <c r="C116" s="17" t="s">
        <v>434</v>
      </c>
      <c r="D116" s="5" t="s">
        <v>435</v>
      </c>
      <c r="E116" s="2" t="s">
        <v>436</v>
      </c>
      <c r="F116" s="2"/>
      <c r="G116" s="8"/>
      <c r="H116" s="7"/>
      <c r="I116" s="23">
        <f t="shared" si="7"/>
        <v>398.60999999999996</v>
      </c>
      <c r="J116" s="6">
        <v>410.9</v>
      </c>
      <c r="K116" s="4" t="s">
        <v>432</v>
      </c>
      <c r="L116" s="6">
        <v>386</v>
      </c>
      <c r="M116" s="4" t="s">
        <v>433</v>
      </c>
      <c r="N116" s="6">
        <v>398.93</v>
      </c>
      <c r="O116" s="4" t="s">
        <v>437</v>
      </c>
      <c r="P116" s="15" t="s">
        <v>228</v>
      </c>
    </row>
    <row r="117" spans="1:16" ht="26.25" hidden="1" x14ac:dyDescent="0.25">
      <c r="B117" s="14">
        <v>109</v>
      </c>
      <c r="C117" s="17" t="s">
        <v>439</v>
      </c>
      <c r="D117" s="5" t="s">
        <v>440</v>
      </c>
      <c r="E117" s="2" t="s">
        <v>441</v>
      </c>
      <c r="F117" s="2"/>
      <c r="G117" s="8"/>
      <c r="H117" s="7"/>
      <c r="I117" s="23">
        <f t="shared" si="7"/>
        <v>458.35999999999996</v>
      </c>
      <c r="J117" s="6">
        <f>3399/6</f>
        <v>566.5</v>
      </c>
      <c r="K117" s="4" t="s">
        <v>438</v>
      </c>
      <c r="L117" s="6">
        <v>356.58</v>
      </c>
      <c r="M117" s="4" t="s">
        <v>506</v>
      </c>
      <c r="N117" s="6">
        <v>452</v>
      </c>
      <c r="O117" s="4" t="s">
        <v>507</v>
      </c>
      <c r="P117" s="15" t="s">
        <v>228</v>
      </c>
    </row>
    <row r="118" spans="1:16" ht="26.25" hidden="1" x14ac:dyDescent="0.25">
      <c r="B118" s="14">
        <v>115</v>
      </c>
      <c r="C118" s="17" t="s">
        <v>442</v>
      </c>
      <c r="D118" s="5" t="s">
        <v>443</v>
      </c>
      <c r="E118" s="2" t="s">
        <v>444</v>
      </c>
      <c r="F118" s="2"/>
      <c r="G118" s="8"/>
      <c r="H118" s="7"/>
      <c r="I118" s="23">
        <f t="shared" si="7"/>
        <v>390.58</v>
      </c>
      <c r="J118" s="6">
        <v>333.74</v>
      </c>
      <c r="K118" s="4" t="s">
        <v>445</v>
      </c>
      <c r="L118" s="6">
        <v>445</v>
      </c>
      <c r="M118" s="4" t="s">
        <v>446</v>
      </c>
      <c r="N118" s="6">
        <v>393</v>
      </c>
      <c r="O118" s="4" t="s">
        <v>447</v>
      </c>
      <c r="P118" s="15" t="s">
        <v>228</v>
      </c>
    </row>
    <row r="119" spans="1:16" x14ac:dyDescent="0.25">
      <c r="B119" s="20"/>
    </row>
    <row r="120" spans="1:16" x14ac:dyDescent="0.25">
      <c r="B120" s="20"/>
    </row>
    <row r="127" spans="1:16" x14ac:dyDescent="0.25">
      <c r="C127" s="1"/>
      <c r="E127" s="1"/>
      <c r="F127" s="1"/>
      <c r="H127" s="1"/>
      <c r="I127" s="1"/>
    </row>
    <row r="128" spans="1:16" x14ac:dyDescent="0.25">
      <c r="C128" s="1"/>
      <c r="E128" s="1"/>
      <c r="F128" s="1"/>
      <c r="H128" s="1"/>
      <c r="I128" s="1"/>
    </row>
    <row r="129" spans="3:9" x14ac:dyDescent="0.25">
      <c r="C129" s="1"/>
      <c r="E129" s="1"/>
      <c r="F129" s="1"/>
      <c r="H129" s="1"/>
      <c r="I129" s="1"/>
    </row>
    <row r="130" spans="3:9" x14ac:dyDescent="0.25">
      <c r="C130" s="1"/>
      <c r="E130" s="1"/>
      <c r="F130" s="1"/>
      <c r="H130" s="1"/>
      <c r="I130" s="1"/>
    </row>
    <row r="131" spans="3:9" x14ac:dyDescent="0.25">
      <c r="C131" s="1"/>
      <c r="E131" s="1"/>
      <c r="F131" s="1"/>
      <c r="H131" s="1"/>
      <c r="I131" s="1"/>
    </row>
    <row r="132" spans="3:9" x14ac:dyDescent="0.25">
      <c r="C132" s="1"/>
      <c r="E132" s="1"/>
      <c r="F132" s="1"/>
      <c r="H132" s="1"/>
      <c r="I132" s="1"/>
    </row>
    <row r="133" spans="3:9" x14ac:dyDescent="0.25">
      <c r="C133" s="1"/>
      <c r="E133" s="1"/>
      <c r="F133" s="1"/>
      <c r="H133" s="1"/>
      <c r="I133" s="1"/>
    </row>
    <row r="134" spans="3:9" x14ac:dyDescent="0.25">
      <c r="C134" s="1"/>
      <c r="E134" s="1"/>
      <c r="F134" s="1"/>
      <c r="H134" s="1"/>
      <c r="I134" s="1"/>
    </row>
    <row r="135" spans="3:9" x14ac:dyDescent="0.25">
      <c r="C135" s="1"/>
      <c r="E135" s="1"/>
      <c r="F135" s="1"/>
      <c r="H135" s="1"/>
      <c r="I135" s="1"/>
    </row>
    <row r="136" spans="3:9" x14ac:dyDescent="0.25">
      <c r="C136" s="1"/>
      <c r="E136" s="1"/>
      <c r="F136" s="1"/>
      <c r="H136" s="1"/>
      <c r="I136" s="1"/>
    </row>
    <row r="137" spans="3:9" x14ac:dyDescent="0.25">
      <c r="C137" s="1"/>
      <c r="E137" s="1"/>
      <c r="F137" s="1"/>
      <c r="H137" s="1"/>
      <c r="I137" s="1"/>
    </row>
    <row r="138" spans="3:9" x14ac:dyDescent="0.25">
      <c r="C138" s="1"/>
      <c r="E138" s="1"/>
      <c r="F138" s="1"/>
      <c r="H138" s="1"/>
      <c r="I138" s="1"/>
    </row>
    <row r="139" spans="3:9" x14ac:dyDescent="0.25">
      <c r="C139" s="1"/>
      <c r="E139" s="1"/>
      <c r="F139" s="1"/>
      <c r="H139" s="1"/>
      <c r="I139" s="1"/>
    </row>
    <row r="140" spans="3:9" x14ac:dyDescent="0.25">
      <c r="C140" s="1"/>
      <c r="E140" s="1"/>
      <c r="F140" s="1"/>
      <c r="H140" s="1"/>
      <c r="I140" s="1"/>
    </row>
    <row r="141" spans="3:9" x14ac:dyDescent="0.25">
      <c r="C141" s="1"/>
      <c r="E141" s="1"/>
      <c r="F141" s="1"/>
      <c r="H141" s="1"/>
      <c r="I141" s="1"/>
    </row>
    <row r="142" spans="3:9" x14ac:dyDescent="0.25">
      <c r="C142" s="1"/>
      <c r="E142" s="1"/>
      <c r="F142" s="1"/>
      <c r="H142" s="1"/>
      <c r="I142" s="1"/>
    </row>
    <row r="143" spans="3:9" x14ac:dyDescent="0.25">
      <c r="C143" s="1"/>
      <c r="E143" s="1"/>
      <c r="F143" s="1"/>
      <c r="H143" s="1"/>
      <c r="I143" s="1"/>
    </row>
    <row r="144" spans="3:9" x14ac:dyDescent="0.25">
      <c r="C144" s="1"/>
      <c r="E144" s="1"/>
      <c r="F144" s="1"/>
      <c r="H144" s="1"/>
      <c r="I144" s="1"/>
    </row>
  </sheetData>
  <autoFilter ref="B5:P118">
    <filterColumn colId="2">
      <filters>
        <filter val="REBOZADOR SIN TACC PAQ. X 250 GR PAQUETE"/>
      </filters>
    </filterColumn>
    <sortState ref="B6:P142">
      <sortCondition ref="B5:B99"/>
    </sortState>
  </autoFilter>
  <mergeCells count="2">
    <mergeCell ref="B2:P2"/>
    <mergeCell ref="B3:P3"/>
  </mergeCells>
  <hyperlinks>
    <hyperlink ref="K99" r:id="rId1"/>
    <hyperlink ref="M99" r:id="rId2"/>
    <hyperlink ref="O89" r:id="rId3"/>
    <hyperlink ref="M93" r:id="rId4"/>
    <hyperlink ref="K81" r:id="rId5"/>
    <hyperlink ref="M75" r:id="rId6"/>
    <hyperlink ref="M47" r:id="rId7"/>
    <hyperlink ref="O47" r:id="rId8"/>
    <hyperlink ref="M44" r:id="rId9"/>
    <hyperlink ref="O43" r:id="rId10"/>
    <hyperlink ref="K7" r:id="rId11"/>
    <hyperlink ref="M8" r:id="rId12"/>
    <hyperlink ref="M41" r:id="rId13"/>
    <hyperlink ref="K51" r:id="rId14"/>
    <hyperlink ref="M51" r:id="rId15"/>
    <hyperlink ref="K54" r:id="rId16"/>
    <hyperlink ref="M43" r:id="rId17"/>
    <hyperlink ref="O84" r:id="rId18"/>
    <hyperlink ref="K59" r:id="rId19"/>
    <hyperlink ref="K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M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K87" r:id="rId20"/>
    <hyperlink ref="O87" r:id="rId21"/>
    <hyperlink ref="O99" r:id="rId22"/>
    <hyperlink ref="O103" r:id="rId23"/>
    <hyperlink ref="K93" r:id="rId24"/>
    <hyperlink ref="K92" display="https://articulo.mercadolibre.com.ar/MLA-817366937-leche-en-polvo-individual-en-sobres-insumos-desayuno-x-30-_JM#reco_item_pos=4&amp;reco_backend=machinalis-v2p-pdp-boost-v2_ranker&amp;reco_backend_type=low_level&amp;reco_client=vip-v2p&amp;reco_id=b9164e67-4635-4f67-a90"/>
    <hyperlink ref="O85" r:id="rId25"/>
    <hyperlink ref="K60" r:id="rId26"/>
    <hyperlink ref="O115" r:id="rId27" display="https://www.rappi.com.ar/restaurantes/207343-william-morris"/>
    <hyperlink ref="M116" r:id="rId28"/>
    <hyperlink ref="O116" r:id="rId29"/>
    <hyperlink ref="K117" display="https://articulo.mercadolibre.com.ar/MLA-881484955-galletitas-santa-maria-x6-cajas200gr-vs-sabores-sin-tacc-_JM?matt_tool=73015101&amp;matt_word=&amp;matt_source=google&amp;matt_campaign_id=14508401210&amp;matt_ad_group_id=146347455328&amp;matt_match_type=&amp;matt_network=g&amp;mat"/>
    <hyperlink ref="O7" r:id="rId30"/>
    <hyperlink ref="M98" r:id="rId31"/>
    <hyperlink ref="M34" r:id="rId32"/>
    <hyperlink ref="K91" r:id="rId33"/>
    <hyperlink ref="K97" r:id="rId34"/>
    <hyperlink ref="K104" r:id="rId35"/>
    <hyperlink ref="K74" r:id="rId36"/>
    <hyperlink ref="O74" r:id="rId37"/>
    <hyperlink ref="M74" r:id="rId38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2023-03-31T11:44:51Z</dcterms:modified>
</cp:coreProperties>
</file>