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</workbook>
</file>

<file path=xl/calcChain.xml><?xml version="1.0" encoding="utf-8"?>
<calcChain xmlns="http://schemas.openxmlformats.org/spreadsheetml/2006/main">
  <c r="H12" i="1" l="1"/>
  <c r="L11" i="1"/>
  <c r="H11" i="1"/>
  <c r="G10" i="1"/>
  <c r="J10" i="1"/>
  <c r="H10" i="1"/>
  <c r="H9" i="1"/>
  <c r="L8" i="1"/>
  <c r="J8" i="1"/>
  <c r="H8" i="1"/>
  <c r="L7" i="1"/>
  <c r="H7" i="1"/>
  <c r="L6" i="1"/>
  <c r="J6" i="1"/>
  <c r="H6" i="1"/>
  <c r="L5" i="1"/>
  <c r="J5" i="1"/>
  <c r="H5" i="1"/>
  <c r="L4" i="1"/>
  <c r="J4" i="1"/>
  <c r="G17" i="1" l="1"/>
  <c r="G12" i="1"/>
  <c r="G11" i="1"/>
  <c r="G9" i="1"/>
  <c r="G5" i="1"/>
  <c r="G14" i="1"/>
  <c r="G15" i="1"/>
  <c r="G16" i="1"/>
  <c r="G18" i="1"/>
  <c r="G19" i="1"/>
  <c r="G20" i="1"/>
  <c r="G6" i="1"/>
  <c r="G7" i="1"/>
  <c r="G8" i="1"/>
  <c r="G13" i="1"/>
  <c r="G4" i="1"/>
</calcChain>
</file>

<file path=xl/sharedStrings.xml><?xml version="1.0" encoding="utf-8"?>
<sst xmlns="http://schemas.openxmlformats.org/spreadsheetml/2006/main" count="144" uniqueCount="116">
  <si>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</si>
  <si>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</si>
  <si>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</si>
  <si>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</si>
  <si>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</si>
  <si>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</si>
  <si>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</si>
  <si>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</si>
  <si>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</si>
  <si>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</si>
  <si>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</si>
  <si>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</si>
  <si>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</si>
  <si>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</si>
  <si>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</si>
  <si>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</si>
  <si>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</si>
  <si>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</si>
  <si>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</si>
  <si>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</si>
  <si>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</si>
  <si>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</si>
  <si>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</si>
  <si>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</si>
  <si>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</si>
  <si>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</si>
  <si>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</si>
  <si>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</si>
  <si>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</si>
  <si>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</si>
  <si>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</si>
  <si>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</si>
  <si>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</si>
  <si>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https://www.conoflex.com.ar/detalle/index/2</t>
  </si>
  <si>
    <t>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114226952&amp;matt_product_id=MLA608044740&amp;matt_product_partition_id=1415689343751&amp;matt_target_id=aud-415044759576:pla-1415689343751&amp;gclid=CjwKCAjwkYGVBhArEiwA4sZLuBaSAHrG09zniIet9ugDD2kB0AD6o8pDKKtjZIkNKWRMwxd1bZS40hoCzQYQAvD_BwE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</si>
  <si>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</si>
  <si>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</si>
  <si>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</si>
  <si>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</si>
  <si>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</si>
  <si>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https://articulo.mercadolibre.com.ar/MLA-850370473-maiz-quebrado-partido-gruesofino-bolsa-x-25-kg-zona-norte-_JM#position=3&amp;search_layout=stack&amp;type=item&amp;tracking_id=7a966926-191d-47ed-b87b-2427796fcbea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</si>
  <si>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</si>
  <si>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</si>
  <si>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</si>
  <si>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</si>
  <si>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</si>
  <si>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</si>
  <si>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</si>
  <si>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</si>
  <si>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</si>
  <si>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</si>
  <si>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</si>
  <si>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</si>
  <si>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</si>
  <si>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</si>
  <si>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</si>
  <si>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</si>
  <si>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</si>
  <si>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</si>
  <si>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</si>
  <si>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</si>
  <si>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</si>
  <si>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</si>
  <si>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</si>
  <si>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</si>
  <si>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</si>
  <si>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</si>
  <si>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</si>
  <si>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</si>
  <si>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</si>
  <si>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</si>
  <si>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</si>
  <si>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https://mendoza.pluspet.com.ar/products/perro-alimento-adulto-sieger?gclid=EAIaIQobChMIx46l9LyZ-gIVlhPUAR0UrgBzEAAYASAAEgIJC_D_BwE</t>
  </si>
  <si>
    <t>https://mendoza.pluspet.com.ar/products/perro-alimento-adulto-sieger?variant=33403242446985&amp;currency=ARS&amp;utm_medium=product_sync&amp;utm_source=google&amp;utm_content=sag_organic&amp;utm_campaign=sag_organic&amp;gclid=EAIaIQobChMIx46l9LyZ-gIVlhPUAR0UrgBzEAQYAiABEgK8RPD_BwE</t>
  </si>
  <si>
    <t>https://mendoza.pluspet.com.ar/products/perro-alimento-adulto-sieger-mp?variant=39963130462345&amp;currency=ARS&amp;utm_medium=product_sync&amp;utm_source=google&amp;utm_content=sag_organic&amp;utm_campaign=sag_organic&amp;gclid=EAIaIQobChMIx46l9LyZ-gIVlhPUAR0UrgBzEAQYAyABEgLEb_D_BwE</t>
  </si>
  <si>
    <t>https://www.prontopet.com.ar/productos/sieger-perro-cachorro/</t>
  </si>
  <si>
    <t>https://www.mercadolibre.com.ar/alimento-sieger-super-premium-para-perro-cachorro-de-raza-pequena-sabor-mix-en-bolsa-de-15kg/p/MLA12974812?product_trigger_id=MLA16123928&amp;pdp_filters=item_id%3AMLA1127760983&amp;applied_product_filters=MLA16123928&amp;quantity=1</t>
  </si>
  <si>
    <t>pr1 x 20 kgs. Pr 2 y 3 x 30 k</t>
  </si>
  <si>
    <t>pr1 x 25 kgs</t>
  </si>
  <si>
    <t>https://articulo.mercadolibre.com.ar/MLA-787874648-semillas-de-lino-x-25-kilos-ventas-x-mayor-y-menor-_JM#position=13&amp;search_layout=stack&amp;type=item&amp;tracking_id=cf6a74b1-6dc5-4288-8e0b-ebff8107682b</t>
  </si>
  <si>
    <t>pr1  al 3 x 25 kgs</t>
  </si>
  <si>
    <t>https://www.sellerpro.com.ar/tienda/guantes-descartables/guantes-descartables-de-nitrilo-azules-medicos-caja-x-100?gclid=EAIaIQobChMIs-iAiI2h-gIVqSlMCh1-mwwWEAQYBSABEgJbD_D_BwE</t>
  </si>
  <si>
    <t>pr2 x 50 u</t>
  </si>
  <si>
    <t>https://articulo.mercadolibre.com.ar/MLA-614557269-toner-alternativo-para-05a-2035-2055-ce505a-505a-p2035-2055-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114362392&amp;matt_product_id=MLA614557269&amp;matt_product_partition_id=1637377882783&amp;matt_target_id=aud-415044759576:pla-1637377882783&amp;gclid=EAIaIQobChMIioHu75Kh-gIVjxXUAR3-2gwJEAQYASABEgJtqfD_BwE</t>
  </si>
  <si>
    <t>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169375659&amp;matt_product_id=MLA851478162&amp;matt_product_partition_id=1637377882783&amp;matt_target_id=aud-415044759576:pla-1637377882783&amp;gclid=EAIaIQobChMIzdXv_peh-gIVqBXUAR2qag0bEAQYBCABEgJFnPD_BwE</t>
  </si>
  <si>
    <t>pr1 x 3 kgs - pr2  X 15kgsy pr3  x 12 kgs</t>
  </si>
  <si>
    <t>pr1 bolsa x 3 kgs.  - Pr3 cubos por 5 kgs</t>
  </si>
  <si>
    <t>https://articulo.mercadolibre.com.ar/MLA-754699998-sieger-cachorros-sp-x-15-kg-scargo-</t>
  </si>
  <si>
    <t>https://articulo.mercadolibre.com.ar/MLA-1148491395-caja-guantes-nitrilo-negro-reforzado-con-anmat-x-100-_JM#position=19&amp;search_layout=stack&amp;type=item&amp;tracking_id=525b7a75-4c70-413d-8254-2ebed8595b8a</t>
  </si>
  <si>
    <t>https://articulo.mercadolibre.com.ar/MLA-1114516107-guantes-mediglove-descatables-nitrilo-lavanda-caja-x100-unid-_JM#position=43&amp;search_layout=stack&amp;type=item&amp;tracking_id=47c4712c-9794-47b9-83e1-6d51e8fdf27c</t>
  </si>
  <si>
    <t>pr1  por 3 kgs.- PR2 y 3 xpor 15 kgs.</t>
  </si>
  <si>
    <t>https://articulo.mercadolibre.com.ar/MLA-932238354-heno-de-alfalfa-fardos-enteros-cu-1595-oferta-de-julio-_JM?matt_tool=38087446&amp;utm_source=google_shopping&amp;utm_medium=organic</t>
  </si>
  <si>
    <t>https://www.mercadolibre.com.ar/guantes-descartables-euromix-examinacion-color-blanco-talle-m-de-latex-con-polvo-x-100-unidades/p/MLA18961269#reco_item_pos=1&amp;reco_backend=machinalis-cheaper-product2&amp;reco_backend_type=low_level&amp;reco_client=similar-cheaper&amp;reco_id=f98d34e8-9030-4a79-b949-4bfd46c96bfc</t>
  </si>
  <si>
    <t>https://articulo.mercadolibre.com.ar/MLA-867039791-cubos-de-heno-pastura-y-alfalfa-5kg-_JM#position=4&amp;search_layout=stack&amp;type=item&amp;tracking_id=cbc63432-0455-4ea6-bb64-8c2406763f84</t>
  </si>
  <si>
    <t>https://articulo.mercadolibre.com.ar/MLA-719461489-viandas-empresariales-ricas-y-saludables-_JM#position=14&amp;search_layout=stack&amp;type=item&amp;tracking_id=76e1ef33-8ac7-473d-8608-6d68fa5dea80</t>
  </si>
  <si>
    <t>https://articulo.mercadolibre.com.ar/MLA-1434965242-viandas-saludables-proteicas-fit-fitness-x-7-grandes-_JM#position=7&amp;search_layout=stack&amp;type=item&amp;tracking_id=109a7721-a6c3-41f8-956e-92943e7a52c1</t>
  </si>
  <si>
    <t>https://articulo.mercadolibre.com.ar/MLA-757653071-maiz-entero-x-35kg-caba-_JM?variation=#reco_item_pos=3&amp;reco_backend=recom1-vip-v2p_marketplace&amp;reco_backend_type=low_level&amp;reco_client=vip-v2p&amp;reco_id=d3baafd5-e793-449c-ae2c-67974bf2b5b9</t>
  </si>
  <si>
    <t>https://cirugiarex.com.ar/producto/guantes-de-nitrilo-negro-x100-ud-dexal/</t>
  </si>
  <si>
    <t>https://articulo.mercadolibre.com.ar/MLA-680760306-toner-alternativo-para-lexmark-ms310-ms410-ms510-ms610-5k-_JM?variation=35730583264#reco_item_pos=0&amp;reco_backend=recom1-vip-v2p_marketplace&amp;reco_backend_type=low_level&amp;reco_client=vip-v2p&amp;reco_id=4d95a465-5634-492b-b066-de079dd980ff</t>
  </si>
  <si>
    <t>https://articulo.mercadolibre.com.ar/MLA-767756444-toner-alternativo-lexmark-ms310-ms310-mx310-ms315-ms410-_JM?variation=38827544349#reco_item_pos=8&amp;reco_backend=recom1-vip-v2p_marketplace&amp;reco_backend_type=low_level&amp;reco_client=vip-v2p&amp;reco_id=a9eb72e3-6098-410d-99f9-6bb924c0c6d2</t>
  </si>
  <si>
    <t>https://newgarden.com.ar/semilla-de-lino-organico-x-1-kg.html?gclid=CjwKCAjwq4imBhBQEiwA9Nx1Bk8aGw-dmjV2RwsSVtc59mWARJx4Uv26dUuKrf16jPPOeCafL2aOZhoCuH8QAvD_BwE</t>
  </si>
  <si>
    <t>https://marianideliverymarket.com.ar/productos/semana-light-cuidate-sin-esfuerzo/</t>
  </si>
  <si>
    <t>FECHA DE APERTURA: 03/06/2022  -  PRECIOS  DE MERCADO TOMADOS EN  ENERO  2024</t>
  </si>
  <si>
    <t>https://articulo.mercadolibre.com.ar/MLA-1121137825-semillas-de-avena-con-vicia-por-20kg-_JM?matt_tool=46517195&amp;matt_word=&amp;matt_source=google&amp;matt_campaign_id=14943727330&amp;matt_ad_group_id=131365294234&amp;matt_match_type=&amp;matt_network=g&amp;matt_device=c&amp;matt_creative=552790073658&amp;matt_keyword=&amp;matt_ad_position=&amp;matt_ad_type=pla&amp;matt_merchant_id=508939783&amp;matt_product_id=MLA1121137825&amp;matt_product_partition_id=1818996662395&amp;matt_target_id=aud-2014906607007:pla-1818996662395&amp;gad_source=1&amp;gclid=Cj0KCQiAhc-sBhCEARIsAOVwHuSUBZah-B6_PvLyni0wGrpImwB9_DKQWUqwrpPoMcKp8yxRspiJweYaAhCMEALw_wcB</t>
  </si>
  <si>
    <t>https://articulo.mercadolibre.com.ar/MLA-921953534-semillas-de-avena-forrajera-maxima-inta-x-30-kg-_JM?matt_tool=20723107&amp;matt_word=&amp;matt_source=google&amp;matt_campaign_id=19561677988&amp;matt_ad_group_id=144742078266&amp;matt_match_type=&amp;matt_network=g&amp;matt_device=c&amp;matt_creative=644697345267&amp;matt_keyword=&amp;matt_ad_position=&amp;matt_ad_type=pla&amp;matt_merchant_id=5314409470&amp;matt_product_id=MLA921953534&amp;matt_product_partition_id=2163695739760&amp;matt_target_id=aud-2014906607007:pla-2163695739760&amp;gad_source=1&amp;gclid=Cj0KCQiAhc-sBhCEARIsAOVwHuRKtpYTnVrwFRpAl-TAzxxL23zAF6tfwFdde-Nps9g_4LM_xYx2PyYaAjHNEALw_wcB</t>
  </si>
  <si>
    <t>https://articulo.mercadolibre.com.ar/MLA-919253000-semillas-de-avena-forrajera-violetacristal-inta-x-30-kg-_JM?matt_tool=29038586&amp;matt_word=&amp;matt_source=google&amp;matt_campaign_id=19561677799&amp;matt_ad_group_id=144725104749&amp;matt_match_type=&amp;matt_network=g&amp;matt_device=c&amp;matt_creative=644697345351&amp;matt_keyword=&amp;matt_ad_position=&amp;matt_ad_type=pla&amp;matt_merchant_id=5314409470&amp;matt_product_id=MLA919253000&amp;matt_product_partition_id=2161002793107&amp;matt_target_id=aud-2014906607007:pla-2161002793107&amp;gad_source=1&amp;gclid=Cj0KCQiAhc-sBhCEARIsAOVwHuTX484E5BGE5IktGqve-ydiQXzqeFnKnJT9nUanSHh0VLDjifAY4wIaAmTeEALw_wcB</t>
  </si>
  <si>
    <t>https://articulo.mercadolibre.com.ar/MLA-1513306714-afrechillo-de-trigo-afrecho-x18-kg-caba-_JM#position=31&amp;search_layout=stack&amp;type=item&amp;tracking_id=1ae2d7ae-f80c-4dc1-8b16-d8f2424713cc</t>
  </si>
  <si>
    <t>https://articulo.mercadolibre.com.ar/MLA-641991542-lino-semillas-x-mayor-x-25kg-mercadoenvio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321079748&amp;matt_product_id=MLA641991542&amp;matt_product_partition_id=1935749460121&amp;matt_target_id=aud-2014906607007:pla-1935749460121&amp;gad_source=1&amp;gclid=Cj0KCQiAhc-sBhCEARIsAOVwHuTVcDXxMNY1-fqQzSOdz6_LVUS10mJ0AdTqgVhgGhZv7KIkILoqsMgaAv2iEALw_wcB</t>
  </si>
  <si>
    <t>https://frasermotos.mitiendanube.com/productos/chaleco-reflective-mac/</t>
  </si>
  <si>
    <t>https://articulo.mercadolibre.com.ar/MLA-1148350475-chaleco-moto-reflectivo-seguridad-mac-solomototeam-_JM#position=2&amp;search_layout=stack&amp;type=item&amp;tracking_id=afb7dd33-0e44-4e97-8a73-720e1cc15621</t>
  </si>
  <si>
    <t>https://www.boulevardmoto.com.ar/productos/chaleco-reflectivo-mac-amarillo-fluo/</t>
  </si>
  <si>
    <t>https://glarecars.mercadoshops.com.ar/MLA-934517764-guante-nitrilo-negro-descartable-examinacion-pwc-x-100-manos-_JM?variation=94484356101&amp;gad_source=1&amp;gclid=Cj0KCQiAhc-sBhCEARIsAOVwHuQFpamDbUgxDSyvemIAFnvyCFD8wCCtjaLXsWcIzdnzUt6XYld-ibQaAtrTEALw_wcB</t>
  </si>
  <si>
    <t>https://articulo.mercadolibre.com.ar/MLA-1109348553-bolsa-obito-roja-con-cierre-para-infectado-tamano-adulto-_JM?variation=#reco_item_pos=0&amp;reco_backend=recom1-vip-v2p_marketplace&amp;reco_backend_type=low_level&amp;reco_client=vip-v2p&amp;reco_id=f6b70e70-d9e8-4b6e-8a86-f5f72c96fc21&amp;reco_backend_model=recom1</t>
  </si>
  <si>
    <t>https://articulo.mercadolibre.com.ar/MLA-1363698749-toner-alternativo-para-cf280a-280a-ce505a-505a-p2035-2055-_JM?variation=177342088761#reco_item_pos=0&amp;reco_backend=recom1-vip-v2p_marketplace&amp;reco_backend_type=low_level&amp;reco_client=vip-v2p&amp;reco_id=de011df6-d8b6-4b43-9d9f-14dce355b416&amp;reco_backend_model=recom1</t>
  </si>
  <si>
    <t>https://www.tomy.com.ar/3085-toner-gtc-ce505a-cf280a-p-hp/p?idsku=3085&amp;gad_source=1&amp;gclid=Cj0KCQiAhc-sBhCEARIsAOVwHuR4rDusFg8pmfrbyoVvtay6qxlvpBYpOPrW2U3Rf2QXp1J4NpbXalsaAlrVEALw_wcB</t>
  </si>
  <si>
    <t>https://articulo.mercadolibre.com.ar/MLA-1124116716-malla-metal-desplegado-pesado-270-30-30-de-1-x-3-metros-_JM?matt_tool=55256895&amp;matt_word=&amp;matt_source=google&amp;matt_campaign_id=11510275334&amp;matt_ad_group_id=151380880705&amp;matt_match_type=&amp;matt_network=g&amp;matt_device=c&amp;matt_creative=668234404730&amp;matt_keyword=&amp;matt_ad_position=&amp;matt_ad_type=&amp;matt_merchant_id=&amp;matt_product_id=&amp;matt_product_partition_id=&amp;matt_target_id=aud-2014906607007:dsa-1556792317915&amp;gad_source=1&amp;gclid=Cj0KCQiAhc-sBhCEARIsAOVwHuR6ANLINnICOuHEvs8tA-jKThfNKcMFEYltC8IGWQtUo9U0JtkDNXQaAtY9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</si>
</sst>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1" fillId="0" borderId="0"/>
    <xf numFmtId="0" fontId="11" fillId="0" borderId="0"/>
  </cellStyleXfs>
  <cellXfs count="98">
    <xf numFmtId="0" fontId="0" fillId="0" borderId="0" xfId="0"/>
    <xf numFmtId="0" fontId="11" fillId="0" borderId="0" xfId="2"/>
    <xf numFmtId="0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11" fillId="0" borderId="0" xfId="2" applyNumberFormat="1"/>
    <xf numFmtId="0" fontId="6" fillId="0" borderId="1" xfId="2" applyFont="1" applyFill="1" applyBorder="1" applyAlignment="1">
      <alignment horizontal="justify" vertical="top" wrapText="1"/>
    </xf>
    <xf numFmtId="164" fontId="12" fillId="0" borderId="0" xfId="1" applyNumberForma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 vertical="center"/>
    </xf>
    <xf numFmtId="0" fontId="12" fillId="0" borderId="0" xfId="1" applyFill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0" xfId="1" applyFill="1" applyBorder="1"/>
    <xf numFmtId="0" fontId="4" fillId="0" borderId="0" xfId="2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164" fontId="11" fillId="0" borderId="0" xfId="2" applyNumberFormat="1" applyFill="1" applyBorder="1"/>
    <xf numFmtId="0" fontId="11" fillId="0" borderId="0" xfId="2" applyBorder="1"/>
    <xf numFmtId="0" fontId="11" fillId="0" borderId="0" xfId="2" applyFill="1" applyBorder="1"/>
    <xf numFmtId="0" fontId="6" fillId="0" borderId="0" xfId="2" applyFont="1" applyBorder="1"/>
    <xf numFmtId="0" fontId="11" fillId="0" borderId="0" xfId="2" applyFill="1" applyBorder="1" applyAlignment="1">
      <alignment horizontal="center" vertical="center" wrapText="1"/>
    </xf>
    <xf numFmtId="164" fontId="11" fillId="0" borderId="0" xfId="2" applyNumberFormat="1" applyFill="1" applyBorder="1" applyAlignment="1" applyProtection="1">
      <alignment horizontal="center" vertical="center"/>
    </xf>
    <xf numFmtId="0" fontId="11" fillId="0" borderId="0" xfId="2" applyFill="1"/>
    <xf numFmtId="0" fontId="4" fillId="0" borderId="0" xfId="2" applyFont="1" applyBorder="1" applyAlignment="1">
      <alignment horizontal="left"/>
    </xf>
    <xf numFmtId="0" fontId="11" fillId="0" borderId="0" xfId="2" applyBorder="1" applyAlignment="1">
      <alignment horizontal="center"/>
    </xf>
    <xf numFmtId="164" fontId="4" fillId="0" borderId="0" xfId="2" applyNumberFormat="1" applyFont="1" applyFill="1" applyBorder="1"/>
    <xf numFmtId="0" fontId="4" fillId="0" borderId="0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12" fillId="0" borderId="0" xfId="1" applyBorder="1"/>
    <xf numFmtId="0" fontId="6" fillId="0" borderId="0" xfId="2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/>
    <xf numFmtId="0" fontId="11" fillId="0" borderId="0" xfId="2" applyFill="1" applyBorder="1" applyAlignment="1">
      <alignment horizontal="justify" vertical="top" wrapText="1"/>
    </xf>
    <xf numFmtId="0" fontId="12" fillId="2" borderId="0" xfId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justify" vertical="top" wrapText="1"/>
    </xf>
    <xf numFmtId="164" fontId="4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 wrapText="1"/>
    </xf>
    <xf numFmtId="8" fontId="7" fillId="0" borderId="0" xfId="2" applyNumberFormat="1" applyFont="1" applyFill="1" applyBorder="1" applyAlignment="1">
      <alignment horizontal="center" vertical="center"/>
    </xf>
    <xf numFmtId="164" fontId="12" fillId="0" borderId="0" xfId="1" applyNumberFormat="1" applyFill="1" applyBorder="1" applyAlignment="1"/>
    <xf numFmtId="0" fontId="12" fillId="0" borderId="0" xfId="1" applyFill="1" applyBorder="1" applyAlignment="1">
      <alignment horizontal="center" vertical="center"/>
    </xf>
    <xf numFmtId="0" fontId="12" fillId="0" borderId="0" xfId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164" fontId="12" fillId="0" borderId="0" xfId="1" applyNumberFormat="1" applyFill="1" applyBorder="1"/>
    <xf numFmtId="0" fontId="7" fillId="0" borderId="0" xfId="2" applyFont="1" applyFill="1" applyBorder="1"/>
    <xf numFmtId="164" fontId="11" fillId="0" borderId="0" xfId="3" applyNumberFormat="1" applyFill="1" applyBorder="1" applyAlignment="1" applyProtection="1">
      <alignment horizontal="center" vertical="center"/>
    </xf>
    <xf numFmtId="164" fontId="1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/>
    </xf>
    <xf numFmtId="0" fontId="4" fillId="0" borderId="1" xfId="2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 wrapText="1"/>
    </xf>
    <xf numFmtId="164" fontId="1" fillId="3" borderId="1" xfId="2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justify" vertical="top"/>
    </xf>
    <xf numFmtId="164" fontId="5" fillId="0" borderId="1" xfId="1" applyNumberFormat="1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/>
    </xf>
    <xf numFmtId="164" fontId="9" fillId="0" borderId="1" xfId="1" applyNumberFormat="1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justify" vertical="top" wrapText="1"/>
    </xf>
    <xf numFmtId="0" fontId="6" fillId="0" borderId="1" xfId="2" applyFont="1" applyBorder="1"/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164" fontId="1" fillId="4" borderId="1" xfId="2" applyNumberFormat="1" applyFont="1" applyFill="1" applyBorder="1" applyAlignment="1">
      <alignment horizontal="center" vertical="top"/>
    </xf>
    <xf numFmtId="164" fontId="1" fillId="4" borderId="1" xfId="2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top"/>
    </xf>
    <xf numFmtId="4" fontId="6" fillId="4" borderId="1" xfId="1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justify" vertical="top"/>
    </xf>
    <xf numFmtId="0" fontId="11" fillId="0" borderId="0" xfId="2" applyFill="1" applyBorder="1" applyAlignment="1">
      <alignment horizontal="justify" vertical="top"/>
    </xf>
    <xf numFmtId="164" fontId="11" fillId="0" borderId="0" xfId="2" applyNumberFormat="1" applyFill="1" applyBorder="1" applyAlignment="1" applyProtection="1">
      <alignment horizontal="center" vertical="top"/>
    </xf>
    <xf numFmtId="164" fontId="11" fillId="0" borderId="0" xfId="2" applyNumberForma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164" fontId="11" fillId="0" borderId="0" xfId="2" applyNumberFormat="1" applyFill="1" applyBorder="1" applyAlignment="1">
      <alignment horizontal="justify" vertical="top"/>
    </xf>
    <xf numFmtId="4" fontId="12" fillId="0" borderId="0" xfId="1" applyNumberFormat="1" applyFill="1" applyBorder="1" applyAlignment="1">
      <alignment horizontal="justify" vertical="top"/>
    </xf>
    <xf numFmtId="164" fontId="12" fillId="0" borderId="0" xfId="1" applyNumberForma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vertical="top"/>
    </xf>
    <xf numFmtId="164" fontId="12" fillId="0" borderId="1" xfId="1" applyNumberFormat="1" applyFill="1" applyBorder="1" applyAlignment="1">
      <alignment horizontal="justify" vertical="top"/>
    </xf>
    <xf numFmtId="0" fontId="12" fillId="0" borderId="2" xfId="1" applyFill="1" applyBorder="1" applyAlignment="1">
      <alignment horizontal="left"/>
    </xf>
    <xf numFmtId="164" fontId="12" fillId="0" borderId="1" xfId="1" applyNumberFormat="1" applyFill="1" applyBorder="1" applyAlignment="1">
      <alignment horizontal="left" vertical="top"/>
    </xf>
    <xf numFmtId="0" fontId="12" fillId="0" borderId="1" xfId="1" applyBorder="1" applyAlignment="1">
      <alignment horizontal="left" vertical="top"/>
    </xf>
    <xf numFmtId="0" fontId="12" fillId="0" borderId="1" xfId="1" applyFill="1" applyBorder="1" applyAlignment="1">
      <alignment horizontal="left" vertical="top" wrapText="1"/>
    </xf>
    <xf numFmtId="164" fontId="12" fillId="0" borderId="1" xfId="1" applyNumberFormat="1" applyFill="1" applyBorder="1" applyAlignment="1">
      <alignment horizontal="center" vertical="center"/>
    </xf>
    <xf numFmtId="4" fontId="12" fillId="0" borderId="1" xfId="1" applyNumberFormat="1" applyFill="1" applyBorder="1" applyAlignment="1">
      <alignment vertical="center"/>
    </xf>
    <xf numFmtId="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center" vertical="top"/>
    </xf>
    <xf numFmtId="0" fontId="12" fillId="0" borderId="1" xfId="1" applyFill="1" applyBorder="1" applyAlignment="1">
      <alignment horizontal="justify" vertical="top" wrapText="1"/>
    </xf>
    <xf numFmtId="0" fontId="2" fillId="0" borderId="0" xfId="2" applyFont="1" applyFill="1" applyBorder="1" applyAlignment="1">
      <alignment horizontal="center"/>
    </xf>
    <xf numFmtId="0" fontId="8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ticulo.mercadolibre.com.ar/MLA-787874648-semillas-de-lino-x-25-kilos-ventas-x-mayor-y-menor-_J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iliycia.com.ar/metal-desplegado-270-30-30-pesado-1x3-m.html" TargetMode="External"/><Relationship Id="rId1" Type="http://schemas.openxmlformats.org/officeDocument/2006/relationships/hyperlink" Target="https://articulo.mercadolibre.com.ar/MLA-850370473-maiz-quebrado-partido-gruesofino-bolsa-x-25-kg-zona-norte-_JM" TargetMode="External"/><Relationship Id="rId6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5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4" Type="http://schemas.openxmlformats.org/officeDocument/2006/relationships/hyperlink" Target="https://www.conoflex.com.ar/detalle/index/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showGridLines="0" tabSelected="1" topLeftCell="B1" zoomScale="89" zoomScaleNormal="89" workbookViewId="0">
      <selection activeCell="C15" sqref="C15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3" style="2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15" customHeight="1" x14ac:dyDescent="0.25">
      <c r="A2" s="95" t="s">
        <v>102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41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customHeight="1" x14ac:dyDescent="0.25">
      <c r="A4" s="55">
        <v>1</v>
      </c>
      <c r="B4" s="60" t="s">
        <v>15</v>
      </c>
      <c r="C4" s="56" t="s">
        <v>43</v>
      </c>
      <c r="D4" s="56" t="s">
        <v>42</v>
      </c>
      <c r="E4" s="5" t="s">
        <v>44</v>
      </c>
      <c r="F4" s="35">
        <v>278</v>
      </c>
      <c r="G4" s="57">
        <f>+(H4+J4+L4)/3</f>
        <v>4559.5555555555557</v>
      </c>
      <c r="H4" s="68">
        <v>5500</v>
      </c>
      <c r="I4" s="85" t="s">
        <v>94</v>
      </c>
      <c r="J4" s="70">
        <f>26334/7</f>
        <v>3762</v>
      </c>
      <c r="K4" s="86" t="s">
        <v>95</v>
      </c>
      <c r="L4" s="68">
        <f>26500/6</f>
        <v>4416.666666666667</v>
      </c>
      <c r="M4" s="87" t="s">
        <v>101</v>
      </c>
      <c r="N4" s="63"/>
      <c r="P4" s="6"/>
    </row>
    <row r="5" spans="1:16" ht="30" x14ac:dyDescent="0.25">
      <c r="A5" s="55">
        <v>2</v>
      </c>
      <c r="B5" s="60" t="s">
        <v>16</v>
      </c>
      <c r="C5" s="56" t="s">
        <v>48</v>
      </c>
      <c r="D5" s="82" t="s">
        <v>45</v>
      </c>
      <c r="E5" s="5" t="s">
        <v>49</v>
      </c>
      <c r="F5" s="35">
        <v>474</v>
      </c>
      <c r="G5" s="57">
        <f t="shared" ref="G5:G20" si="0">+(H5+J5+L5)/3</f>
        <v>2883.2111111111112</v>
      </c>
      <c r="H5" s="69">
        <f>9773/3</f>
        <v>3257.6666666666665</v>
      </c>
      <c r="I5" s="88" t="s">
        <v>72</v>
      </c>
      <c r="J5" s="69">
        <f>39032/15</f>
        <v>2602.1333333333332</v>
      </c>
      <c r="K5" s="89" t="s">
        <v>73</v>
      </c>
      <c r="L5" s="69">
        <f>33478/12</f>
        <v>2789.8333333333335</v>
      </c>
      <c r="M5" s="73" t="s">
        <v>74</v>
      </c>
      <c r="N5" s="64" t="s">
        <v>85</v>
      </c>
      <c r="P5" s="6"/>
    </row>
    <row r="6" spans="1:16" ht="41.25" customHeight="1" x14ac:dyDescent="0.25">
      <c r="A6" s="55">
        <v>3</v>
      </c>
      <c r="B6" s="60" t="s">
        <v>17</v>
      </c>
      <c r="C6" s="7" t="s">
        <v>47</v>
      </c>
      <c r="D6" s="7" t="s">
        <v>46</v>
      </c>
      <c r="E6" s="5" t="s">
        <v>49</v>
      </c>
      <c r="F6" s="35">
        <v>499.9</v>
      </c>
      <c r="G6" s="57">
        <f t="shared" si="0"/>
        <v>2942.6222222222223</v>
      </c>
      <c r="H6" s="68">
        <f>10220/3</f>
        <v>3406.6666666666665</v>
      </c>
      <c r="I6" s="61" t="s">
        <v>75</v>
      </c>
      <c r="J6" s="68">
        <f>37960/15</f>
        <v>2530.6666666666665</v>
      </c>
      <c r="K6" s="58" t="s">
        <v>76</v>
      </c>
      <c r="L6" s="68">
        <f>43358/15</f>
        <v>2890.5333333333333</v>
      </c>
      <c r="M6" s="59" t="s">
        <v>87</v>
      </c>
      <c r="N6" s="65" t="s">
        <v>90</v>
      </c>
      <c r="P6" s="6"/>
    </row>
    <row r="7" spans="1:16" ht="33" customHeight="1" x14ac:dyDescent="0.25">
      <c r="A7" s="55">
        <v>4</v>
      </c>
      <c r="B7" s="60" t="s">
        <v>18</v>
      </c>
      <c r="C7" s="56" t="s">
        <v>50</v>
      </c>
      <c r="D7" s="56" t="s">
        <v>51</v>
      </c>
      <c r="E7" s="5" t="s">
        <v>49</v>
      </c>
      <c r="F7" s="35">
        <v>41</v>
      </c>
      <c r="G7" s="57">
        <f t="shared" si="0"/>
        <v>1599.8333333333333</v>
      </c>
      <c r="H7" s="68">
        <f>6479/4</f>
        <v>1619.75</v>
      </c>
      <c r="I7" s="85" t="s">
        <v>91</v>
      </c>
      <c r="J7" s="68">
        <v>1619.75</v>
      </c>
      <c r="K7" s="90" t="s">
        <v>91</v>
      </c>
      <c r="L7" s="68">
        <f>7800/5</f>
        <v>1560</v>
      </c>
      <c r="M7" s="83" t="s">
        <v>93</v>
      </c>
      <c r="N7" s="65" t="s">
        <v>86</v>
      </c>
      <c r="P7" s="6"/>
    </row>
    <row r="8" spans="1:16" ht="19.5" customHeight="1" x14ac:dyDescent="0.25">
      <c r="A8" s="55">
        <v>5</v>
      </c>
      <c r="B8" s="60" t="s">
        <v>19</v>
      </c>
      <c r="C8" s="56" t="s">
        <v>52</v>
      </c>
      <c r="D8" s="56" t="s">
        <v>54</v>
      </c>
      <c r="E8" s="5" t="s">
        <v>49</v>
      </c>
      <c r="F8" s="35">
        <v>53.3</v>
      </c>
      <c r="G8" s="57">
        <f t="shared" si="0"/>
        <v>1299.0777777777778</v>
      </c>
      <c r="H8" s="68">
        <f>27278/20</f>
        <v>1363.9</v>
      </c>
      <c r="I8" s="91" t="s">
        <v>103</v>
      </c>
      <c r="J8" s="68">
        <f>38000/30</f>
        <v>1266.6666666666667</v>
      </c>
      <c r="K8" s="90" t="s">
        <v>104</v>
      </c>
      <c r="L8" s="68">
        <f>38000/30</f>
        <v>1266.6666666666667</v>
      </c>
      <c r="M8" s="83" t="s">
        <v>105</v>
      </c>
      <c r="N8" s="65" t="s">
        <v>77</v>
      </c>
      <c r="P8" s="6"/>
    </row>
    <row r="9" spans="1:16" x14ac:dyDescent="0.25">
      <c r="A9" s="55">
        <v>6</v>
      </c>
      <c r="B9" s="60" t="s">
        <v>20</v>
      </c>
      <c r="C9" s="56" t="s">
        <v>21</v>
      </c>
      <c r="D9" s="56" t="s">
        <v>56</v>
      </c>
      <c r="E9" s="5" t="s">
        <v>49</v>
      </c>
      <c r="F9" s="35">
        <v>40</v>
      </c>
      <c r="G9" s="57">
        <f>+H9</f>
        <v>666.66666666666663</v>
      </c>
      <c r="H9" s="68">
        <f>12000/18</f>
        <v>666.66666666666663</v>
      </c>
      <c r="I9" s="85" t="s">
        <v>106</v>
      </c>
      <c r="J9" s="68"/>
      <c r="K9" s="58"/>
      <c r="L9" s="68"/>
      <c r="M9" s="59"/>
      <c r="N9" s="65" t="s">
        <v>78</v>
      </c>
      <c r="P9" s="6"/>
    </row>
    <row r="10" spans="1:16" ht="15" customHeight="1" x14ac:dyDescent="0.25">
      <c r="A10" s="55">
        <v>7</v>
      </c>
      <c r="B10" s="60" t="s">
        <v>22</v>
      </c>
      <c r="C10" s="56" t="s">
        <v>53</v>
      </c>
      <c r="D10" s="56"/>
      <c r="E10" s="5" t="s">
        <v>49</v>
      </c>
      <c r="F10" s="35">
        <v>54</v>
      </c>
      <c r="G10" s="57">
        <f>+(H10+J10+L10)/2</f>
        <v>397.71428571428572</v>
      </c>
      <c r="H10" s="72">
        <f>11000/25</f>
        <v>440</v>
      </c>
      <c r="I10" s="85" t="s">
        <v>40</v>
      </c>
      <c r="J10" s="68">
        <f>12440/35</f>
        <v>355.42857142857144</v>
      </c>
      <c r="K10" s="58" t="s">
        <v>96</v>
      </c>
      <c r="L10" s="68"/>
      <c r="M10" s="59"/>
      <c r="N10" s="65" t="s">
        <v>78</v>
      </c>
      <c r="P10" s="6"/>
    </row>
    <row r="11" spans="1:16" ht="19.5" customHeight="1" x14ac:dyDescent="0.25">
      <c r="A11" s="55">
        <v>8</v>
      </c>
      <c r="B11" s="60" t="s">
        <v>23</v>
      </c>
      <c r="C11" s="56" t="s">
        <v>55</v>
      </c>
      <c r="D11" s="56" t="s">
        <v>56</v>
      </c>
      <c r="E11" s="5" t="s">
        <v>49</v>
      </c>
      <c r="F11" s="35">
        <v>280.8</v>
      </c>
      <c r="G11" s="57">
        <f t="shared" si="0"/>
        <v>1674.6666666666667</v>
      </c>
      <c r="H11" s="72">
        <f>40800/25</f>
        <v>1632</v>
      </c>
      <c r="I11" s="85" t="s">
        <v>79</v>
      </c>
      <c r="J11" s="68">
        <v>1980</v>
      </c>
      <c r="K11" s="90" t="s">
        <v>100</v>
      </c>
      <c r="L11" s="68">
        <f>35300/25</f>
        <v>1412</v>
      </c>
      <c r="M11" s="83" t="s">
        <v>107</v>
      </c>
      <c r="N11" s="65" t="s">
        <v>80</v>
      </c>
      <c r="P11" s="6"/>
    </row>
    <row r="12" spans="1:16" ht="24.75" customHeight="1" x14ac:dyDescent="0.25">
      <c r="A12" s="55">
        <v>9</v>
      </c>
      <c r="B12" s="60" t="s">
        <v>24</v>
      </c>
      <c r="C12" s="56" t="s">
        <v>57</v>
      </c>
      <c r="D12" s="60"/>
      <c r="E12" s="5" t="s">
        <v>44</v>
      </c>
      <c r="F12" s="35">
        <v>2100</v>
      </c>
      <c r="G12" s="57">
        <f t="shared" si="0"/>
        <v>28132.603333333333</v>
      </c>
      <c r="H12" s="70">
        <f>28561*1.21</f>
        <v>34558.81</v>
      </c>
      <c r="I12" s="83" t="s">
        <v>33</v>
      </c>
      <c r="J12" s="71">
        <v>20890</v>
      </c>
      <c r="K12" s="83" t="s">
        <v>34</v>
      </c>
      <c r="L12" s="70">
        <v>28949</v>
      </c>
      <c r="M12" s="92" t="s">
        <v>35</v>
      </c>
      <c r="N12" s="66" t="s">
        <v>12</v>
      </c>
      <c r="O12" s="1" t="s">
        <v>12</v>
      </c>
      <c r="P12" s="6"/>
    </row>
    <row r="13" spans="1:16" ht="20.25" customHeight="1" x14ac:dyDescent="0.25">
      <c r="A13" s="55">
        <v>10</v>
      </c>
      <c r="B13" s="60" t="s">
        <v>25</v>
      </c>
      <c r="C13" s="56" t="s">
        <v>59</v>
      </c>
      <c r="D13" s="56" t="s">
        <v>58</v>
      </c>
      <c r="E13" s="5" t="s">
        <v>44</v>
      </c>
      <c r="F13" s="35">
        <v>1900</v>
      </c>
      <c r="G13" s="57">
        <f t="shared" si="0"/>
        <v>11356.333333333334</v>
      </c>
      <c r="H13" s="70">
        <v>11490</v>
      </c>
      <c r="I13" s="83" t="s">
        <v>108</v>
      </c>
      <c r="J13" s="71">
        <v>11080</v>
      </c>
      <c r="K13" s="83" t="s">
        <v>109</v>
      </c>
      <c r="L13" s="70">
        <v>11499</v>
      </c>
      <c r="M13" s="92" t="s">
        <v>110</v>
      </c>
      <c r="N13" s="66" t="s">
        <v>12</v>
      </c>
      <c r="P13" s="6"/>
    </row>
    <row r="14" spans="1:16" ht="20.25" customHeight="1" x14ac:dyDescent="0.25">
      <c r="A14" s="55">
        <v>11</v>
      </c>
      <c r="B14" s="60" t="s">
        <v>26</v>
      </c>
      <c r="C14" s="56" t="s">
        <v>61</v>
      </c>
      <c r="D14" s="56" t="s">
        <v>62</v>
      </c>
      <c r="E14" s="5" t="s">
        <v>60</v>
      </c>
      <c r="F14" s="35">
        <v>610</v>
      </c>
      <c r="G14" s="57">
        <f>+(H14+J14+L14)/3</f>
        <v>8299.3333333333339</v>
      </c>
      <c r="H14" s="70">
        <v>7199</v>
      </c>
      <c r="I14" s="83" t="s">
        <v>92</v>
      </c>
      <c r="J14" s="71">
        <v>9700</v>
      </c>
      <c r="K14" s="84" t="s">
        <v>88</v>
      </c>
      <c r="L14" s="70">
        <v>7999</v>
      </c>
      <c r="M14" s="92" t="s">
        <v>111</v>
      </c>
      <c r="N14" s="66" t="s">
        <v>12</v>
      </c>
      <c r="P14" s="6"/>
    </row>
    <row r="15" spans="1:16" ht="20.25" customHeight="1" x14ac:dyDescent="0.25">
      <c r="A15" s="55">
        <v>12</v>
      </c>
      <c r="B15" s="60" t="s">
        <v>27</v>
      </c>
      <c r="C15" s="56" t="s">
        <v>63</v>
      </c>
      <c r="D15" s="56" t="s">
        <v>62</v>
      </c>
      <c r="E15" s="5" t="s">
        <v>60</v>
      </c>
      <c r="F15" s="35">
        <v>610</v>
      </c>
      <c r="G15" s="57">
        <f t="shared" si="0"/>
        <v>9108.3333333333339</v>
      </c>
      <c r="H15" s="70">
        <v>9100</v>
      </c>
      <c r="I15" s="84" t="s">
        <v>89</v>
      </c>
      <c r="J15" s="71">
        <v>10925</v>
      </c>
      <c r="K15" s="83" t="s">
        <v>81</v>
      </c>
      <c r="L15" s="70">
        <v>7300</v>
      </c>
      <c r="M15" s="92" t="s">
        <v>97</v>
      </c>
      <c r="N15" s="66" t="s">
        <v>12</v>
      </c>
      <c r="P15" s="6"/>
    </row>
    <row r="16" spans="1:16" ht="17.25" customHeight="1" x14ac:dyDescent="0.25">
      <c r="A16" s="55">
        <v>13</v>
      </c>
      <c r="B16" s="60" t="s">
        <v>28</v>
      </c>
      <c r="C16" s="56" t="s">
        <v>71</v>
      </c>
      <c r="D16" s="56" t="s">
        <v>62</v>
      </c>
      <c r="E16" s="5" t="s">
        <v>60</v>
      </c>
      <c r="F16" s="35">
        <v>610</v>
      </c>
      <c r="G16" s="57">
        <f t="shared" si="0"/>
        <v>9108.3333333333339</v>
      </c>
      <c r="H16" s="70">
        <v>7300</v>
      </c>
      <c r="I16" s="92" t="s">
        <v>97</v>
      </c>
      <c r="J16" s="71">
        <v>10925</v>
      </c>
      <c r="K16" s="83" t="s">
        <v>81</v>
      </c>
      <c r="L16" s="70">
        <v>9100</v>
      </c>
      <c r="M16" s="84" t="s">
        <v>89</v>
      </c>
      <c r="N16" s="66" t="s">
        <v>12</v>
      </c>
      <c r="P16" s="6"/>
    </row>
    <row r="17" spans="1:16" ht="17.25" customHeight="1" x14ac:dyDescent="0.25">
      <c r="A17" s="55">
        <v>14</v>
      </c>
      <c r="B17" s="60" t="s">
        <v>29</v>
      </c>
      <c r="C17" s="56" t="s">
        <v>70</v>
      </c>
      <c r="D17" s="56" t="s">
        <v>64</v>
      </c>
      <c r="E17" s="5" t="s">
        <v>44</v>
      </c>
      <c r="F17" s="35">
        <v>1150</v>
      </c>
      <c r="G17" s="57">
        <f t="shared" si="0"/>
        <v>6359.333333333333</v>
      </c>
      <c r="H17" s="70">
        <v>4989</v>
      </c>
      <c r="I17" s="83" t="s">
        <v>36</v>
      </c>
      <c r="J17" s="71">
        <v>7889</v>
      </c>
      <c r="K17" s="83" t="s">
        <v>112</v>
      </c>
      <c r="L17" s="70">
        <v>6200</v>
      </c>
      <c r="M17" s="92" t="s">
        <v>37</v>
      </c>
      <c r="N17" s="67" t="s">
        <v>82</v>
      </c>
      <c r="P17" s="6"/>
    </row>
    <row r="18" spans="1:16" ht="33" customHeight="1" x14ac:dyDescent="0.25">
      <c r="A18" s="55">
        <v>15</v>
      </c>
      <c r="B18" s="60" t="s">
        <v>30</v>
      </c>
      <c r="C18" s="56" t="s">
        <v>69</v>
      </c>
      <c r="D18" s="56" t="s">
        <v>65</v>
      </c>
      <c r="E18" s="5" t="s">
        <v>44</v>
      </c>
      <c r="F18" s="35">
        <v>1210</v>
      </c>
      <c r="G18" s="57">
        <f t="shared" si="0"/>
        <v>18356.333333333332</v>
      </c>
      <c r="H18" s="70">
        <v>22900</v>
      </c>
      <c r="I18" s="83" t="s">
        <v>114</v>
      </c>
      <c r="J18" s="71">
        <v>15670</v>
      </c>
      <c r="K18" s="83" t="s">
        <v>83</v>
      </c>
      <c r="L18" s="70">
        <v>16499</v>
      </c>
      <c r="M18" s="92" t="s">
        <v>113</v>
      </c>
      <c r="N18" s="63"/>
      <c r="P18" s="6"/>
    </row>
    <row r="19" spans="1:16" ht="24.75" customHeight="1" x14ac:dyDescent="0.25">
      <c r="A19" s="55">
        <v>16</v>
      </c>
      <c r="B19" s="60" t="s">
        <v>31</v>
      </c>
      <c r="C19" s="56" t="s">
        <v>68</v>
      </c>
      <c r="D19" s="56" t="s">
        <v>65</v>
      </c>
      <c r="E19" s="5" t="s">
        <v>44</v>
      </c>
      <c r="F19" s="35">
        <v>2880</v>
      </c>
      <c r="G19" s="57">
        <f t="shared" si="0"/>
        <v>43059.666666666664</v>
      </c>
      <c r="H19" s="70">
        <v>39990</v>
      </c>
      <c r="I19" s="83" t="s">
        <v>98</v>
      </c>
      <c r="J19" s="71">
        <v>43999</v>
      </c>
      <c r="K19" s="83" t="s">
        <v>84</v>
      </c>
      <c r="L19" s="70">
        <v>45190</v>
      </c>
      <c r="M19" s="92" t="s">
        <v>99</v>
      </c>
      <c r="N19" s="63"/>
      <c r="P19" s="6"/>
    </row>
    <row r="20" spans="1:16" ht="31.5" customHeight="1" x14ac:dyDescent="0.25">
      <c r="A20" s="55">
        <v>18</v>
      </c>
      <c r="B20" s="60" t="s">
        <v>32</v>
      </c>
      <c r="C20" s="56" t="s">
        <v>67</v>
      </c>
      <c r="D20" s="56" t="s">
        <v>66</v>
      </c>
      <c r="E20" s="5" t="s">
        <v>44</v>
      </c>
      <c r="F20" s="35">
        <v>19560</v>
      </c>
      <c r="G20" s="57">
        <f t="shared" si="0"/>
        <v>172090.33333333334</v>
      </c>
      <c r="H20" s="70">
        <v>148200</v>
      </c>
      <c r="I20" s="83" t="s">
        <v>115</v>
      </c>
      <c r="J20" s="71">
        <v>211886</v>
      </c>
      <c r="K20" s="83" t="s">
        <v>38</v>
      </c>
      <c r="L20" s="70">
        <v>156185</v>
      </c>
      <c r="M20" s="92" t="s">
        <v>39</v>
      </c>
      <c r="N20" s="63"/>
      <c r="P20" s="6"/>
    </row>
    <row r="21" spans="1:16" x14ac:dyDescent="0.25">
      <c r="A21" s="74"/>
      <c r="B21" s="75"/>
      <c r="C21" s="32"/>
      <c r="D21" s="37"/>
      <c r="E21" s="13"/>
      <c r="F21" s="38"/>
      <c r="G21" s="76"/>
      <c r="H21" s="77"/>
      <c r="I21" s="78"/>
      <c r="J21" s="79"/>
      <c r="K21" s="80"/>
      <c r="L21" s="79"/>
      <c r="M21" s="81"/>
      <c r="N21" s="62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96"/>
      <c r="I67" s="97"/>
      <c r="J67" s="97"/>
      <c r="K67" s="97"/>
      <c r="L67" s="97"/>
      <c r="M67" s="97"/>
      <c r="N67" s="97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3"/>
      <c r="D136" s="93"/>
      <c r="E136" s="93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3"/>
      <c r="D137" s="93"/>
      <c r="E137" s="93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mergeCells count="5">
    <mergeCell ref="C136:E136"/>
    <mergeCell ref="C137:E137"/>
    <mergeCell ref="A1:N1"/>
    <mergeCell ref="A2:N2"/>
    <mergeCell ref="H67:N67"/>
  </mergeCells>
  <phoneticPr fontId="10" type="noConversion"/>
  <hyperlinks>
    <hyperlink ref="K5" display="https://mendoza.pluspet.com.ar/products/perro-alimento-adulto-sieger?variant=33403242446985&amp;currency=ARS&amp;utm_medium=product_sync&amp;utm_source=google&amp;utm_content=sag_organic&amp;utm_campaign=sag_organic&amp;gclid=EAIaIQobChMIx46l9LyZ-gIVlhPUAR0UrgBzEAQYAiABEgK8RPD_B"/>
    <hyperlink ref="M5" display="https://mendoza.pluspet.com.ar/products/perro-alimento-adulto-sieger-mp?variant=39963130462345&amp;currency=ARS&amp;utm_medium=product_sync&amp;utm_source=google&amp;utm_content=sag_organic&amp;utm_campaign=sag_organic&amp;gclid=EAIaIQobChMIx46l9LyZ-gIVlhPUAR0UrgBzEAQYAyABEgLEb_"/>
    <hyperlink ref="I10" r:id="rId1" location="position=3&amp;search_layout=stack&amp;type=item&amp;tracking_id=7a966926-191d-47ed-b87b-2427796fcbea"/>
    <hyperlink ref="K12" display="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K20" r:id="rId2"/>
    <hyperlink ref="M20" display="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"/>
    <hyperlink ref="I11" r:id="rId3" location="position=13&amp;search_layout=stack&amp;type=item&amp;tracking_id=cf6a74b1-6dc5-4288-8e0b-ebff8107682b"/>
    <hyperlink ref="I12" r:id="rId4"/>
    <hyperlink ref="M12" display="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"/>
    <hyperlink ref="K15" r:id="rId5"/>
    <hyperlink ref="K18" display="https://articulo.mercadolibre.com.ar/MLA-614557269-toner-alternativo-para-05a-2035-2055-ce505a-505a-p2035-2055-_JM?matt_tool=74941839&amp;matt_word=&amp;matt_source=google&amp;matt_campaign_id=14508409409&amp;matt_ad_group_id=142443696924&amp;matt_match_type=&amp;matt_network=g&amp;"/>
    <hyperlink ref="K19" display="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"/>
    <hyperlink ref="K16" r:id="rId6"/>
  </hyperlinks>
  <pageMargins left="0.70866141732283472" right="0.70866141732283472" top="0.74803149606299213" bottom="0.74803149606299213" header="0.31496062992125984" footer="0.31496062992125984"/>
  <pageSetup paperSize="9" scale="9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2024-01-09T14:50:33Z</dcterms:modified>
</cp:coreProperties>
</file>