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285" yWindow="555" windowWidth="18645" windowHeight="8745"/>
  </bookViews>
  <sheets>
    <sheet name="ANEXO" sheetId="1" r:id="rId1"/>
  </sheets>
  <definedNames>
    <definedName name="BASE">#REF!</definedName>
  </definedNames>
  <calcPr calcId="152511"/>
  <extLst>
    <ext uri="GoogleSheetsCustomDataVersion2">
      <go:sheetsCustomData xmlns:go="http://customooxmlschemas.google.com/" r:id="rId5" roundtripDataChecksum="FxEjllvAeAp/OQTdhOKi85rb8mh14sG5Ukul1HQkIXc="/>
    </ext>
  </extLst>
</workbook>
</file>

<file path=xl/calcChain.xml><?xml version="1.0" encoding="utf-8"?>
<calcChain xmlns="http://schemas.openxmlformats.org/spreadsheetml/2006/main">
  <c r="K387" i="1" l="1"/>
  <c r="J387" i="1" s="1"/>
  <c r="A387" i="1"/>
  <c r="K386" i="1"/>
  <c r="J386" i="1" s="1"/>
  <c r="A386" i="1"/>
  <c r="A385" i="1"/>
  <c r="K384" i="1"/>
  <c r="J384" i="1" s="1"/>
  <c r="A384" i="1"/>
  <c r="P383" i="1"/>
  <c r="A383" i="1"/>
  <c r="A382" i="1"/>
  <c r="K381" i="1"/>
  <c r="P381" i="1" s="1"/>
  <c r="A381" i="1"/>
  <c r="K380" i="1"/>
  <c r="P380" i="1" s="1"/>
  <c r="A380" i="1"/>
  <c r="K379" i="1"/>
  <c r="P379" i="1" s="1"/>
  <c r="A379" i="1"/>
  <c r="K378" i="1"/>
  <c r="P378" i="1" s="1"/>
  <c r="A378" i="1"/>
  <c r="P377" i="1"/>
  <c r="A377" i="1"/>
  <c r="P376" i="1"/>
  <c r="A376" i="1"/>
  <c r="P375" i="1"/>
  <c r="A375" i="1"/>
  <c r="A374" i="1"/>
  <c r="K373" i="1"/>
  <c r="P373" i="1" s="1"/>
  <c r="A373" i="1"/>
  <c r="K372" i="1"/>
  <c r="P372" i="1" s="1"/>
  <c r="A372" i="1"/>
  <c r="A371" i="1"/>
  <c r="A370" i="1"/>
  <c r="K369" i="1"/>
  <c r="P369" i="1" s="1"/>
  <c r="A369" i="1"/>
  <c r="K368" i="1"/>
  <c r="P368" i="1" s="1"/>
  <c r="A368" i="1"/>
  <c r="P367" i="1"/>
  <c r="A367" i="1"/>
  <c r="A366" i="1"/>
  <c r="P365" i="1"/>
  <c r="A365" i="1"/>
  <c r="P364" i="1"/>
  <c r="A364" i="1"/>
  <c r="P363" i="1"/>
  <c r="A363" i="1"/>
  <c r="K362" i="1"/>
  <c r="P362" i="1" s="1"/>
  <c r="A362" i="1"/>
  <c r="K361" i="1"/>
  <c r="P361" i="1" s="1"/>
  <c r="A361" i="1"/>
  <c r="K360" i="1"/>
  <c r="P360" i="1" s="1"/>
  <c r="A360" i="1"/>
  <c r="K359" i="1"/>
  <c r="P359" i="1" s="1"/>
  <c r="A359" i="1"/>
  <c r="P358" i="1"/>
  <c r="A358" i="1"/>
  <c r="K357" i="1"/>
  <c r="P357" i="1" s="1"/>
  <c r="A357" i="1"/>
  <c r="P356" i="1"/>
  <c r="L356" i="1"/>
  <c r="A356" i="1"/>
  <c r="K355" i="1"/>
  <c r="P355" i="1" s="1"/>
  <c r="A355" i="1"/>
  <c r="K354" i="1"/>
  <c r="P354" i="1" s="1"/>
  <c r="A354" i="1"/>
  <c r="P353" i="1"/>
  <c r="A353" i="1"/>
  <c r="K352" i="1"/>
  <c r="P352" i="1" s="1"/>
  <c r="A352" i="1"/>
  <c r="P351" i="1"/>
  <c r="A351" i="1"/>
  <c r="P350" i="1"/>
  <c r="A350" i="1"/>
  <c r="P349" i="1"/>
  <c r="A349" i="1"/>
  <c r="P348" i="1"/>
  <c r="A348" i="1"/>
  <c r="P347" i="1"/>
  <c r="A347" i="1"/>
  <c r="P346" i="1"/>
  <c r="A346" i="1"/>
  <c r="P345" i="1"/>
  <c r="A345" i="1"/>
  <c r="P344" i="1"/>
  <c r="A344" i="1"/>
  <c r="P343" i="1"/>
  <c r="A343" i="1"/>
  <c r="A342" i="1"/>
  <c r="K341" i="1"/>
  <c r="J341" i="1" s="1"/>
  <c r="A341" i="1"/>
  <c r="K340" i="1"/>
  <c r="J340" i="1" s="1"/>
  <c r="A340" i="1"/>
  <c r="K339" i="1"/>
  <c r="J339" i="1" s="1"/>
  <c r="A339" i="1"/>
  <c r="K338" i="1"/>
  <c r="J338" i="1" s="1"/>
  <c r="A338" i="1"/>
  <c r="P337" i="1"/>
  <c r="A337" i="1"/>
  <c r="P336" i="1"/>
  <c r="A336" i="1"/>
  <c r="P335" i="1"/>
  <c r="A335" i="1"/>
  <c r="P334" i="1"/>
  <c r="A334" i="1"/>
  <c r="P333" i="1"/>
  <c r="A333" i="1"/>
  <c r="P332" i="1"/>
  <c r="A332" i="1"/>
  <c r="K331" i="1"/>
  <c r="J331" i="1" s="1"/>
  <c r="A331" i="1"/>
  <c r="K330" i="1"/>
  <c r="J330" i="1" s="1"/>
  <c r="A330" i="1"/>
  <c r="K329" i="1"/>
  <c r="J329" i="1" s="1"/>
  <c r="A329" i="1"/>
  <c r="K328" i="1"/>
  <c r="J328" i="1" s="1"/>
  <c r="A328" i="1"/>
  <c r="K327" i="1"/>
  <c r="J327" i="1" s="1"/>
  <c r="A327" i="1"/>
  <c r="P326" i="1"/>
  <c r="L326" i="1"/>
  <c r="A326" i="1"/>
  <c r="P325" i="1"/>
  <c r="L325" i="1"/>
  <c r="A325" i="1"/>
  <c r="P324" i="1"/>
  <c r="A324" i="1"/>
  <c r="P323" i="1"/>
  <c r="A323" i="1"/>
  <c r="K322" i="1"/>
  <c r="J322" i="1" s="1"/>
  <c r="A322" i="1"/>
  <c r="K321" i="1"/>
  <c r="J321" i="1" s="1"/>
  <c r="A321" i="1"/>
  <c r="K320" i="1"/>
  <c r="J320" i="1" s="1"/>
  <c r="A320" i="1"/>
  <c r="K319" i="1"/>
  <c r="J319" i="1"/>
  <c r="A319" i="1"/>
  <c r="K318" i="1"/>
  <c r="J318" i="1" s="1"/>
  <c r="A318" i="1"/>
  <c r="K317" i="1"/>
  <c r="J317" i="1" s="1"/>
  <c r="A317" i="1"/>
  <c r="K316" i="1"/>
  <c r="J316" i="1" s="1"/>
  <c r="A316" i="1"/>
  <c r="K315" i="1"/>
  <c r="J315" i="1" s="1"/>
  <c r="A315" i="1"/>
  <c r="P314" i="1"/>
  <c r="A314" i="1"/>
  <c r="P313" i="1"/>
  <c r="A313" i="1"/>
  <c r="P312" i="1"/>
  <c r="A312" i="1"/>
  <c r="P311" i="1"/>
  <c r="A311" i="1"/>
  <c r="P310" i="1"/>
  <c r="A310" i="1"/>
  <c r="P309" i="1"/>
  <c r="A309" i="1"/>
  <c r="P308" i="1"/>
  <c r="K308" i="1"/>
  <c r="A308" i="1"/>
  <c r="P307" i="1"/>
  <c r="A307" i="1"/>
  <c r="P306" i="1"/>
  <c r="A306" i="1"/>
  <c r="K305" i="1"/>
  <c r="J305" i="1"/>
  <c r="A305" i="1"/>
  <c r="P304" i="1"/>
  <c r="A304" i="1"/>
  <c r="P303" i="1"/>
  <c r="A303" i="1"/>
  <c r="P302" i="1"/>
  <c r="A302" i="1"/>
  <c r="P301" i="1"/>
  <c r="A301" i="1"/>
  <c r="P300" i="1"/>
  <c r="A300" i="1"/>
  <c r="P299" i="1"/>
  <c r="A299" i="1"/>
  <c r="P298" i="1"/>
  <c r="A298" i="1"/>
  <c r="P297" i="1"/>
  <c r="A297" i="1"/>
  <c r="P296" i="1"/>
  <c r="A296" i="1"/>
  <c r="P295" i="1"/>
  <c r="A295" i="1"/>
  <c r="P294" i="1"/>
  <c r="A294" i="1"/>
  <c r="P293" i="1"/>
  <c r="A293" i="1"/>
  <c r="K292" i="1"/>
  <c r="J292" i="1" s="1"/>
  <c r="A292" i="1"/>
  <c r="K291" i="1"/>
  <c r="J291" i="1" s="1"/>
  <c r="A291" i="1"/>
  <c r="K290" i="1"/>
  <c r="J290" i="1" s="1"/>
  <c r="A290" i="1"/>
  <c r="K289" i="1"/>
  <c r="J289" i="1" s="1"/>
  <c r="A289" i="1"/>
  <c r="K288" i="1"/>
  <c r="J288" i="1" s="1"/>
  <c r="A288" i="1"/>
  <c r="K287" i="1"/>
  <c r="J287" i="1" s="1"/>
  <c r="A287" i="1"/>
  <c r="K286" i="1"/>
  <c r="J286" i="1" s="1"/>
  <c r="A286" i="1"/>
  <c r="K285" i="1"/>
  <c r="J285" i="1" s="1"/>
  <c r="A285" i="1"/>
  <c r="K284" i="1"/>
  <c r="J284" i="1" s="1"/>
  <c r="A284" i="1"/>
  <c r="K283" i="1"/>
  <c r="J283" i="1" s="1"/>
  <c r="A283" i="1"/>
  <c r="K282" i="1"/>
  <c r="J282" i="1" s="1"/>
  <c r="A282" i="1"/>
  <c r="K281" i="1"/>
  <c r="J281" i="1" s="1"/>
  <c r="A281" i="1"/>
  <c r="K280" i="1"/>
  <c r="J280" i="1" s="1"/>
  <c r="A280" i="1"/>
  <c r="K279" i="1"/>
  <c r="J279" i="1" s="1"/>
  <c r="A279" i="1"/>
  <c r="K278" i="1"/>
  <c r="P278" i="1" s="1"/>
  <c r="A278" i="1"/>
  <c r="K277" i="1"/>
  <c r="P277" i="1" s="1"/>
  <c r="A277" i="1"/>
  <c r="K276" i="1"/>
  <c r="P276" i="1" s="1"/>
  <c r="A276" i="1"/>
  <c r="K275" i="1"/>
  <c r="J275" i="1" s="1"/>
  <c r="A275" i="1"/>
  <c r="K274" i="1"/>
  <c r="J274" i="1" s="1"/>
  <c r="A274" i="1"/>
  <c r="K273" i="1"/>
  <c r="J273" i="1" s="1"/>
  <c r="A273" i="1"/>
  <c r="K272" i="1"/>
  <c r="J272" i="1" s="1"/>
  <c r="A272" i="1"/>
  <c r="K271" i="1"/>
  <c r="J271" i="1" s="1"/>
  <c r="A271" i="1"/>
  <c r="K270" i="1"/>
  <c r="J270" i="1"/>
  <c r="A270" i="1"/>
  <c r="K269" i="1"/>
  <c r="J269" i="1" s="1"/>
  <c r="A269" i="1"/>
  <c r="P268" i="1"/>
  <c r="A268" i="1"/>
  <c r="P267" i="1"/>
  <c r="A267" i="1"/>
  <c r="P266" i="1"/>
  <c r="A266" i="1"/>
  <c r="P265" i="1"/>
  <c r="A265" i="1"/>
  <c r="P264" i="1"/>
  <c r="A264" i="1"/>
  <c r="P263" i="1"/>
  <c r="A263" i="1"/>
  <c r="K262" i="1"/>
  <c r="J262" i="1" s="1"/>
  <c r="A262" i="1"/>
  <c r="K261" i="1"/>
  <c r="J261" i="1" s="1"/>
  <c r="A261" i="1"/>
  <c r="K260" i="1"/>
  <c r="J260" i="1" s="1"/>
  <c r="A260" i="1"/>
  <c r="P259" i="1"/>
  <c r="A259" i="1"/>
  <c r="K258" i="1"/>
  <c r="J258" i="1" s="1"/>
  <c r="A258" i="1"/>
  <c r="K257" i="1"/>
  <c r="J257" i="1" s="1"/>
  <c r="A257" i="1"/>
  <c r="A256" i="1"/>
  <c r="K255" i="1"/>
  <c r="J255" i="1" s="1"/>
  <c r="A255" i="1"/>
  <c r="K254" i="1"/>
  <c r="J254" i="1" s="1"/>
  <c r="A254" i="1"/>
  <c r="K253" i="1"/>
  <c r="J253" i="1" s="1"/>
  <c r="A253" i="1"/>
  <c r="K252" i="1"/>
  <c r="J252" i="1" s="1"/>
  <c r="A252" i="1"/>
  <c r="K251" i="1"/>
  <c r="J251" i="1" s="1"/>
  <c r="A251" i="1"/>
  <c r="K250" i="1"/>
  <c r="J250" i="1"/>
  <c r="A250" i="1"/>
  <c r="K249" i="1"/>
  <c r="J249" i="1" s="1"/>
  <c r="A249" i="1"/>
  <c r="K248" i="1"/>
  <c r="J248" i="1" s="1"/>
  <c r="A248" i="1"/>
  <c r="K247" i="1"/>
  <c r="J247" i="1" s="1"/>
  <c r="A247" i="1"/>
  <c r="K246" i="1"/>
  <c r="J246" i="1" s="1"/>
  <c r="A246" i="1"/>
  <c r="K245" i="1"/>
  <c r="J245" i="1" s="1"/>
  <c r="A245" i="1"/>
  <c r="L244" i="1"/>
  <c r="K244" i="1" s="1"/>
  <c r="J244" i="1" s="1"/>
  <c r="A244" i="1"/>
  <c r="L243" i="1"/>
  <c r="K243" i="1" s="1"/>
  <c r="J243" i="1" s="1"/>
  <c r="A243" i="1"/>
  <c r="L242" i="1"/>
  <c r="K242" i="1"/>
  <c r="J242" i="1" s="1"/>
  <c r="A242" i="1"/>
  <c r="K241" i="1"/>
  <c r="J241" i="1" s="1"/>
  <c r="A241" i="1"/>
  <c r="K240" i="1"/>
  <c r="J240" i="1" s="1"/>
  <c r="A240" i="1"/>
  <c r="K239" i="1"/>
  <c r="J239" i="1" s="1"/>
  <c r="A239" i="1"/>
  <c r="K238" i="1"/>
  <c r="J238" i="1" s="1"/>
  <c r="A238" i="1"/>
  <c r="A237" i="1"/>
  <c r="K236" i="1"/>
  <c r="J236" i="1" s="1"/>
  <c r="A236" i="1"/>
  <c r="L235" i="1"/>
  <c r="K235" i="1"/>
  <c r="J235" i="1" s="1"/>
  <c r="A235" i="1"/>
  <c r="L234" i="1"/>
  <c r="K234" i="1"/>
  <c r="J234" i="1" s="1"/>
  <c r="A234" i="1"/>
  <c r="L233" i="1"/>
  <c r="K233" i="1"/>
  <c r="J233" i="1" s="1"/>
  <c r="A233" i="1"/>
  <c r="K232" i="1"/>
  <c r="J232" i="1"/>
  <c r="A232" i="1"/>
  <c r="K231" i="1"/>
  <c r="J231" i="1" s="1"/>
  <c r="A231" i="1"/>
  <c r="K230" i="1"/>
  <c r="J230" i="1" s="1"/>
  <c r="A230" i="1"/>
  <c r="K229" i="1"/>
  <c r="J229" i="1" s="1"/>
  <c r="A229" i="1"/>
  <c r="K228" i="1"/>
  <c r="J228" i="1" s="1"/>
  <c r="A228" i="1"/>
  <c r="K227" i="1"/>
  <c r="J227" i="1" s="1"/>
  <c r="A227" i="1"/>
  <c r="K226" i="1"/>
  <c r="J226" i="1" s="1"/>
  <c r="A226" i="1"/>
  <c r="K225" i="1"/>
  <c r="J225" i="1" s="1"/>
  <c r="A225" i="1"/>
  <c r="P224" i="1"/>
  <c r="A224" i="1"/>
  <c r="P223" i="1"/>
  <c r="A223" i="1"/>
  <c r="P222" i="1"/>
  <c r="A222" i="1"/>
  <c r="P221" i="1"/>
  <c r="A221" i="1"/>
  <c r="K220" i="1"/>
  <c r="J220" i="1" s="1"/>
  <c r="A220" i="1"/>
  <c r="K219" i="1"/>
  <c r="J219" i="1" s="1"/>
  <c r="A219" i="1"/>
  <c r="K218" i="1"/>
  <c r="J218" i="1" s="1"/>
  <c r="A218" i="1"/>
  <c r="K217" i="1"/>
  <c r="A217" i="1"/>
  <c r="K216" i="1"/>
  <c r="A216" i="1"/>
  <c r="K215" i="1"/>
  <c r="J215" i="1" s="1"/>
  <c r="A215" i="1"/>
  <c r="K214" i="1"/>
  <c r="J214" i="1" s="1"/>
  <c r="A214" i="1"/>
  <c r="K213" i="1"/>
  <c r="J213" i="1" s="1"/>
  <c r="A213" i="1"/>
  <c r="K212" i="1"/>
  <c r="J212" i="1" s="1"/>
  <c r="A212" i="1"/>
  <c r="K211" i="1"/>
  <c r="J211" i="1" s="1"/>
  <c r="A211" i="1"/>
  <c r="K210" i="1"/>
  <c r="J210" i="1" s="1"/>
  <c r="A210" i="1"/>
  <c r="K209" i="1"/>
  <c r="J209" i="1" s="1"/>
  <c r="A209" i="1"/>
  <c r="K208" i="1"/>
  <c r="J208" i="1"/>
  <c r="A208" i="1"/>
  <c r="K207" i="1"/>
  <c r="J207" i="1" s="1"/>
  <c r="A207" i="1"/>
  <c r="K206" i="1"/>
  <c r="J206" i="1" s="1"/>
  <c r="A206" i="1"/>
  <c r="K205" i="1"/>
  <c r="J205" i="1" s="1"/>
  <c r="A205" i="1"/>
  <c r="K204" i="1"/>
  <c r="J204" i="1" s="1"/>
  <c r="A204" i="1"/>
  <c r="K203" i="1"/>
  <c r="J203" i="1" s="1"/>
  <c r="A203" i="1"/>
  <c r="K202" i="1"/>
  <c r="J202" i="1" s="1"/>
  <c r="A202" i="1"/>
  <c r="K201" i="1"/>
  <c r="J201" i="1" s="1"/>
  <c r="A201" i="1"/>
  <c r="K200" i="1"/>
  <c r="J200" i="1" s="1"/>
  <c r="A200" i="1"/>
  <c r="K199" i="1"/>
  <c r="J199" i="1" s="1"/>
  <c r="A199" i="1"/>
  <c r="K198" i="1"/>
  <c r="J198" i="1" s="1"/>
  <c r="A198" i="1"/>
  <c r="K197" i="1"/>
  <c r="J197" i="1" s="1"/>
  <c r="A197" i="1"/>
  <c r="K196" i="1"/>
  <c r="J196" i="1" s="1"/>
  <c r="A196" i="1"/>
  <c r="K195" i="1"/>
  <c r="J195" i="1" s="1"/>
  <c r="A195" i="1"/>
  <c r="K194" i="1"/>
  <c r="J194" i="1" s="1"/>
  <c r="A194" i="1"/>
  <c r="K193" i="1"/>
  <c r="J193" i="1" s="1"/>
  <c r="A193" i="1"/>
  <c r="K192" i="1"/>
  <c r="J192" i="1" s="1"/>
  <c r="A192" i="1"/>
  <c r="K191" i="1"/>
  <c r="J191" i="1" s="1"/>
  <c r="A191" i="1"/>
  <c r="K190" i="1"/>
  <c r="J190" i="1" s="1"/>
  <c r="A190" i="1"/>
  <c r="L189" i="1"/>
  <c r="K189" i="1" s="1"/>
  <c r="J189" i="1" s="1"/>
  <c r="A189" i="1"/>
  <c r="K188" i="1"/>
  <c r="J188" i="1" s="1"/>
  <c r="A188" i="1"/>
  <c r="K187" i="1"/>
  <c r="J187" i="1" s="1"/>
  <c r="A187" i="1"/>
  <c r="K186" i="1"/>
  <c r="J186" i="1" s="1"/>
  <c r="A186" i="1"/>
  <c r="K185" i="1"/>
  <c r="J185" i="1" s="1"/>
  <c r="A185" i="1"/>
  <c r="L184" i="1"/>
  <c r="K184" i="1" s="1"/>
  <c r="J184" i="1" s="1"/>
  <c r="A184" i="1"/>
  <c r="L183" i="1"/>
  <c r="K183" i="1" s="1"/>
  <c r="J183" i="1" s="1"/>
  <c r="A183" i="1"/>
  <c r="K182" i="1"/>
  <c r="J182" i="1" s="1"/>
  <c r="A182" i="1"/>
  <c r="K181" i="1"/>
  <c r="J181" i="1"/>
  <c r="A181" i="1"/>
  <c r="K180" i="1"/>
  <c r="J180" i="1" s="1"/>
  <c r="A180" i="1"/>
  <c r="K179" i="1"/>
  <c r="J179" i="1" s="1"/>
  <c r="A179" i="1"/>
  <c r="J178" i="1"/>
  <c r="A178" i="1"/>
  <c r="K177" i="1"/>
  <c r="J177" i="1" s="1"/>
  <c r="A177" i="1"/>
  <c r="K176" i="1"/>
  <c r="J176" i="1" s="1"/>
  <c r="A176" i="1"/>
  <c r="K175" i="1"/>
  <c r="J175" i="1" s="1"/>
  <c r="A175" i="1"/>
  <c r="L174" i="1"/>
  <c r="K174" i="1" s="1"/>
  <c r="J174" i="1" s="1"/>
  <c r="A174" i="1"/>
  <c r="K173" i="1"/>
  <c r="J173" i="1" s="1"/>
  <c r="A173" i="1"/>
  <c r="K172" i="1"/>
  <c r="J172" i="1" s="1"/>
  <c r="A172" i="1"/>
  <c r="K171" i="1"/>
  <c r="J171" i="1" s="1"/>
  <c r="A171" i="1"/>
  <c r="K170" i="1"/>
  <c r="J170" i="1" s="1"/>
  <c r="A170" i="1"/>
  <c r="K169" i="1"/>
  <c r="J169" i="1"/>
  <c r="A169" i="1"/>
  <c r="K168" i="1"/>
  <c r="J168" i="1" s="1"/>
  <c r="A168" i="1"/>
  <c r="K167" i="1"/>
  <c r="J167" i="1" s="1"/>
  <c r="A167" i="1"/>
  <c r="K166" i="1"/>
  <c r="J166" i="1" s="1"/>
  <c r="A166" i="1"/>
  <c r="J165" i="1"/>
  <c r="A165" i="1"/>
  <c r="K164" i="1"/>
  <c r="J164" i="1" s="1"/>
  <c r="A164" i="1"/>
  <c r="K163" i="1"/>
  <c r="J163" i="1" s="1"/>
  <c r="A163" i="1"/>
  <c r="K162" i="1"/>
  <c r="J162" i="1" s="1"/>
  <c r="A162" i="1"/>
  <c r="K161" i="1"/>
  <c r="J161" i="1" s="1"/>
  <c r="A161" i="1"/>
  <c r="K160" i="1"/>
  <c r="J160" i="1"/>
  <c r="A160" i="1"/>
  <c r="K159" i="1"/>
  <c r="J159" i="1" s="1"/>
  <c r="A159" i="1"/>
  <c r="L158" i="1"/>
  <c r="K158" i="1" s="1"/>
  <c r="J158" i="1" s="1"/>
  <c r="A158" i="1"/>
  <c r="L157" i="1"/>
  <c r="K157" i="1" s="1"/>
  <c r="J157" i="1" s="1"/>
  <c r="A157" i="1"/>
  <c r="K156" i="1"/>
  <c r="J156" i="1" s="1"/>
  <c r="A156" i="1"/>
  <c r="K155" i="1"/>
  <c r="J155" i="1" s="1"/>
  <c r="A155" i="1"/>
  <c r="K154" i="1"/>
  <c r="J154" i="1" s="1"/>
  <c r="A154" i="1"/>
  <c r="K153" i="1"/>
  <c r="J153" i="1"/>
  <c r="A153" i="1"/>
  <c r="J152" i="1"/>
  <c r="A152" i="1"/>
  <c r="K151" i="1"/>
  <c r="J151" i="1" s="1"/>
  <c r="A151" i="1"/>
  <c r="K150" i="1"/>
  <c r="J150" i="1" s="1"/>
  <c r="A150" i="1"/>
  <c r="K149" i="1"/>
  <c r="J149" i="1" s="1"/>
  <c r="A149" i="1"/>
  <c r="K148" i="1"/>
  <c r="J148" i="1" s="1"/>
  <c r="A148" i="1"/>
  <c r="K147" i="1"/>
  <c r="J147" i="1"/>
  <c r="A147" i="1"/>
  <c r="K146" i="1"/>
  <c r="J146" i="1" s="1"/>
  <c r="A146" i="1"/>
  <c r="J145" i="1"/>
  <c r="A145" i="1"/>
  <c r="K144" i="1"/>
  <c r="J144" i="1" s="1"/>
  <c r="A144" i="1"/>
  <c r="K143" i="1"/>
  <c r="J143" i="1" s="1"/>
  <c r="A143" i="1"/>
  <c r="A142" i="1"/>
  <c r="J141" i="1"/>
  <c r="A141" i="1"/>
  <c r="A140" i="1"/>
  <c r="K139" i="1"/>
  <c r="J139" i="1"/>
  <c r="A139" i="1"/>
  <c r="K138" i="1"/>
  <c r="J138" i="1" s="1"/>
  <c r="A138" i="1"/>
  <c r="A137" i="1"/>
  <c r="A136" i="1"/>
  <c r="K135" i="1"/>
  <c r="J135" i="1" s="1"/>
  <c r="A135" i="1"/>
  <c r="L134" i="1"/>
  <c r="K134" i="1" s="1"/>
  <c r="J134" i="1" s="1"/>
  <c r="A134" i="1"/>
  <c r="K133" i="1"/>
  <c r="J133" i="1" s="1"/>
  <c r="A133" i="1"/>
  <c r="K132" i="1"/>
  <c r="J132" i="1" s="1"/>
  <c r="A132" i="1"/>
  <c r="K131" i="1"/>
  <c r="J131" i="1" s="1"/>
  <c r="A131" i="1"/>
  <c r="K130" i="1"/>
  <c r="J130" i="1" s="1"/>
  <c r="A130" i="1"/>
  <c r="K129" i="1"/>
  <c r="J129" i="1" s="1"/>
  <c r="A129" i="1"/>
  <c r="K128" i="1"/>
  <c r="J128" i="1" s="1"/>
  <c r="A128" i="1"/>
  <c r="K127" i="1"/>
  <c r="J127" i="1" s="1"/>
  <c r="A127" i="1"/>
  <c r="K126" i="1"/>
  <c r="J126" i="1" s="1"/>
  <c r="A126" i="1"/>
  <c r="K125" i="1"/>
  <c r="J125" i="1" s="1"/>
  <c r="A125" i="1"/>
  <c r="K124" i="1"/>
  <c r="J124" i="1" s="1"/>
  <c r="A124" i="1"/>
  <c r="P123" i="1"/>
  <c r="A123" i="1"/>
  <c r="P122" i="1"/>
  <c r="A122" i="1"/>
  <c r="P121" i="1"/>
  <c r="A121" i="1"/>
  <c r="P120" i="1"/>
  <c r="A120" i="1"/>
  <c r="K119" i="1"/>
  <c r="J119" i="1" s="1"/>
  <c r="A119" i="1"/>
  <c r="K118" i="1"/>
  <c r="J118" i="1" s="1"/>
  <c r="A118" i="1"/>
  <c r="K117" i="1"/>
  <c r="J117" i="1" s="1"/>
  <c r="A117" i="1"/>
  <c r="K116" i="1"/>
  <c r="J116" i="1" s="1"/>
  <c r="A116" i="1"/>
  <c r="K115" i="1"/>
  <c r="J115" i="1" s="1"/>
  <c r="A115" i="1"/>
  <c r="K114" i="1"/>
  <c r="J114" i="1" s="1"/>
  <c r="A114" i="1"/>
  <c r="K113" i="1"/>
  <c r="J113" i="1" s="1"/>
  <c r="A113" i="1"/>
  <c r="K112" i="1"/>
  <c r="J112" i="1" s="1"/>
  <c r="A112" i="1"/>
  <c r="J111" i="1"/>
  <c r="A111" i="1"/>
  <c r="K110" i="1"/>
  <c r="J110" i="1" s="1"/>
  <c r="A110" i="1"/>
  <c r="K109" i="1"/>
  <c r="J109" i="1"/>
  <c r="A109" i="1"/>
  <c r="K108" i="1"/>
  <c r="J108" i="1" s="1"/>
  <c r="A108" i="1"/>
  <c r="K107" i="1"/>
  <c r="J107" i="1" s="1"/>
  <c r="A107" i="1"/>
  <c r="K106" i="1"/>
  <c r="J106" i="1" s="1"/>
  <c r="A106" i="1"/>
  <c r="K105" i="1"/>
  <c r="J105" i="1"/>
  <c r="A105" i="1"/>
  <c r="K104" i="1"/>
  <c r="J104" i="1" s="1"/>
  <c r="A104" i="1"/>
  <c r="K103" i="1"/>
  <c r="J103" i="1" s="1"/>
  <c r="A103" i="1"/>
  <c r="K102" i="1"/>
  <c r="J102" i="1" s="1"/>
  <c r="A102" i="1"/>
  <c r="A101" i="1"/>
  <c r="K100" i="1"/>
  <c r="J100" i="1" s="1"/>
  <c r="A100" i="1"/>
  <c r="K99" i="1"/>
  <c r="K101" i="1" s="1"/>
  <c r="J101" i="1" s="1"/>
  <c r="A99" i="1"/>
  <c r="K98" i="1"/>
  <c r="J98" i="1" s="1"/>
  <c r="A98" i="1"/>
  <c r="J97" i="1"/>
  <c r="A97" i="1"/>
  <c r="K96" i="1"/>
  <c r="J96" i="1" s="1"/>
  <c r="A96" i="1"/>
  <c r="K95" i="1"/>
  <c r="J95" i="1" s="1"/>
  <c r="A95" i="1"/>
  <c r="L94" i="1"/>
  <c r="K94" i="1" s="1"/>
  <c r="J94" i="1" s="1"/>
  <c r="A94" i="1"/>
  <c r="L93" i="1"/>
  <c r="K93" i="1" s="1"/>
  <c r="J93" i="1" s="1"/>
  <c r="A93" i="1"/>
  <c r="N92" i="1"/>
  <c r="L92" i="1"/>
  <c r="K92" i="1" s="1"/>
  <c r="J92" i="1" s="1"/>
  <c r="A92" i="1"/>
  <c r="K91" i="1"/>
  <c r="J91" i="1" s="1"/>
  <c r="A91" i="1"/>
  <c r="K90" i="1"/>
  <c r="J90" i="1" s="1"/>
  <c r="A90" i="1"/>
  <c r="K89" i="1"/>
  <c r="J89" i="1" s="1"/>
  <c r="A89" i="1"/>
  <c r="K88" i="1"/>
  <c r="J88" i="1" s="1"/>
  <c r="A88" i="1"/>
  <c r="K87" i="1"/>
  <c r="J87" i="1" s="1"/>
  <c r="A87" i="1"/>
  <c r="K86" i="1"/>
  <c r="J86" i="1" s="1"/>
  <c r="A86" i="1"/>
  <c r="K85" i="1"/>
  <c r="J85" i="1" s="1"/>
  <c r="A85" i="1"/>
  <c r="K84" i="1"/>
  <c r="J84" i="1" s="1"/>
  <c r="A84" i="1"/>
  <c r="K83" i="1"/>
  <c r="J83" i="1" s="1"/>
  <c r="A83" i="1"/>
  <c r="K82" i="1"/>
  <c r="J82" i="1" s="1"/>
  <c r="A82" i="1"/>
  <c r="K81" i="1"/>
  <c r="J81" i="1" s="1"/>
  <c r="A81" i="1"/>
  <c r="K80" i="1"/>
  <c r="J80" i="1" s="1"/>
  <c r="A80" i="1"/>
  <c r="K79" i="1"/>
  <c r="J79" i="1" s="1"/>
  <c r="A79" i="1"/>
  <c r="K78" i="1"/>
  <c r="J78" i="1" s="1"/>
  <c r="A78" i="1"/>
  <c r="K77" i="1"/>
  <c r="J77" i="1" s="1"/>
  <c r="A77" i="1"/>
  <c r="K76" i="1"/>
  <c r="J76" i="1" s="1"/>
  <c r="A76" i="1"/>
  <c r="K75" i="1"/>
  <c r="J75" i="1" s="1"/>
  <c r="A75" i="1"/>
  <c r="K74" i="1"/>
  <c r="J74" i="1" s="1"/>
  <c r="A74" i="1"/>
  <c r="K73" i="1"/>
  <c r="J73" i="1" s="1"/>
  <c r="A73" i="1"/>
  <c r="K72" i="1"/>
  <c r="J72" i="1" s="1"/>
  <c r="A72" i="1"/>
  <c r="K71" i="1"/>
  <c r="J71" i="1" s="1"/>
  <c r="A71" i="1"/>
  <c r="K70" i="1"/>
  <c r="J70" i="1"/>
  <c r="A70" i="1"/>
  <c r="K69" i="1"/>
  <c r="J69" i="1" s="1"/>
  <c r="A69" i="1"/>
  <c r="K68" i="1"/>
  <c r="J68" i="1" s="1"/>
  <c r="A68" i="1"/>
  <c r="K67" i="1"/>
  <c r="J67" i="1" s="1"/>
  <c r="A67" i="1"/>
  <c r="K66" i="1"/>
  <c r="J66" i="1" s="1"/>
  <c r="A66" i="1"/>
  <c r="K65" i="1"/>
  <c r="J65" i="1" s="1"/>
  <c r="A65" i="1"/>
  <c r="K64" i="1"/>
  <c r="J64" i="1" s="1"/>
  <c r="A64" i="1"/>
  <c r="K63" i="1"/>
  <c r="J63" i="1" s="1"/>
  <c r="A63" i="1"/>
  <c r="K62" i="1"/>
  <c r="J62" i="1"/>
  <c r="A62" i="1"/>
  <c r="K61" i="1"/>
  <c r="J61" i="1" s="1"/>
  <c r="A61" i="1"/>
  <c r="K60" i="1"/>
  <c r="J60" i="1" s="1"/>
  <c r="A60" i="1"/>
  <c r="K59" i="1"/>
  <c r="J59" i="1" s="1"/>
  <c r="A59" i="1"/>
  <c r="K58" i="1"/>
  <c r="J58" i="1" s="1"/>
  <c r="A58" i="1"/>
  <c r="K57" i="1"/>
  <c r="J57" i="1" s="1"/>
  <c r="A57" i="1"/>
  <c r="K56" i="1"/>
  <c r="J56" i="1" s="1"/>
  <c r="A56" i="1"/>
  <c r="K55" i="1"/>
  <c r="J55" i="1" s="1"/>
  <c r="A55" i="1"/>
  <c r="K54" i="1"/>
  <c r="J54" i="1" s="1"/>
  <c r="A54" i="1"/>
  <c r="K53" i="1"/>
  <c r="J53" i="1"/>
  <c r="A53" i="1"/>
  <c r="K52" i="1"/>
  <c r="J52" i="1" s="1"/>
  <c r="A52" i="1"/>
  <c r="K51" i="1"/>
  <c r="J51" i="1" s="1"/>
  <c r="A51" i="1"/>
  <c r="K50" i="1"/>
  <c r="J50" i="1" s="1"/>
  <c r="A50" i="1"/>
  <c r="K49" i="1"/>
  <c r="J49" i="1" s="1"/>
  <c r="A49" i="1"/>
  <c r="K48" i="1"/>
  <c r="J48" i="1" s="1"/>
  <c r="A48" i="1"/>
  <c r="K47" i="1"/>
  <c r="J47" i="1" s="1"/>
  <c r="A47" i="1"/>
  <c r="K46" i="1"/>
  <c r="J46" i="1"/>
  <c r="A46" i="1"/>
  <c r="K45" i="1"/>
  <c r="J45" i="1" s="1"/>
  <c r="A45" i="1"/>
  <c r="K44" i="1"/>
  <c r="J44" i="1" s="1"/>
  <c r="A44" i="1"/>
  <c r="K43" i="1"/>
  <c r="J43" i="1" s="1"/>
  <c r="A43" i="1"/>
  <c r="K42" i="1"/>
  <c r="J42" i="1" s="1"/>
  <c r="A42" i="1"/>
  <c r="K41" i="1"/>
  <c r="J41" i="1" s="1"/>
  <c r="A41" i="1"/>
  <c r="K40" i="1"/>
  <c r="J40" i="1" s="1"/>
  <c r="A40" i="1"/>
  <c r="K39" i="1"/>
  <c r="J39" i="1" s="1"/>
  <c r="A39" i="1"/>
  <c r="K38" i="1"/>
  <c r="J38" i="1" s="1"/>
  <c r="A38" i="1"/>
  <c r="K37" i="1"/>
  <c r="J37" i="1" s="1"/>
  <c r="A37" i="1"/>
  <c r="K36" i="1"/>
  <c r="J36" i="1" s="1"/>
  <c r="A36" i="1"/>
  <c r="K35" i="1"/>
  <c r="J35" i="1" s="1"/>
  <c r="A35" i="1"/>
  <c r="K34" i="1"/>
  <c r="J34" i="1" s="1"/>
  <c r="A34" i="1"/>
  <c r="K33" i="1"/>
  <c r="J33" i="1" s="1"/>
  <c r="A33" i="1"/>
  <c r="K32" i="1"/>
  <c r="J32" i="1" s="1"/>
  <c r="A32" i="1"/>
  <c r="K31" i="1"/>
  <c r="J31" i="1" s="1"/>
  <c r="A31" i="1"/>
  <c r="K30" i="1"/>
  <c r="J30" i="1" s="1"/>
  <c r="A30" i="1"/>
  <c r="K29" i="1"/>
  <c r="J29" i="1" s="1"/>
  <c r="A29" i="1"/>
  <c r="K28" i="1"/>
  <c r="J28" i="1"/>
  <c r="A28" i="1"/>
  <c r="K27" i="1"/>
  <c r="J27" i="1" s="1"/>
  <c r="A27" i="1"/>
  <c r="K26" i="1"/>
  <c r="J26" i="1" s="1"/>
  <c r="A26" i="1"/>
  <c r="K25" i="1"/>
  <c r="J25" i="1" s="1"/>
  <c r="A25" i="1"/>
  <c r="K24" i="1"/>
  <c r="J24" i="1" s="1"/>
  <c r="A24" i="1"/>
  <c r="K23" i="1"/>
  <c r="J23" i="1" s="1"/>
  <c r="A23" i="1"/>
  <c r="K22" i="1"/>
  <c r="J22" i="1" s="1"/>
  <c r="A22" i="1"/>
  <c r="K21" i="1"/>
  <c r="J21" i="1" s="1"/>
  <c r="A21" i="1"/>
  <c r="K20" i="1"/>
  <c r="J20" i="1" s="1"/>
  <c r="A20" i="1"/>
  <c r="K19" i="1"/>
  <c r="J19" i="1" s="1"/>
  <c r="A19" i="1"/>
  <c r="K18" i="1"/>
  <c r="J18" i="1" s="1"/>
  <c r="A18" i="1"/>
  <c r="K17" i="1"/>
  <c r="J17" i="1" s="1"/>
  <c r="A17" i="1"/>
  <c r="K16" i="1"/>
  <c r="J16" i="1" s="1"/>
  <c r="A16" i="1"/>
  <c r="K15" i="1"/>
  <c r="J15" i="1" s="1"/>
  <c r="A15" i="1"/>
  <c r="K14" i="1"/>
  <c r="J14" i="1" s="1"/>
  <c r="A14" i="1"/>
  <c r="K13" i="1"/>
  <c r="J13" i="1" s="1"/>
  <c r="A13" i="1"/>
  <c r="K12" i="1"/>
  <c r="J12" i="1" s="1"/>
  <c r="A12" i="1"/>
  <c r="K11" i="1"/>
  <c r="J11" i="1" s="1"/>
  <c r="A11" i="1"/>
  <c r="K10" i="1"/>
  <c r="J10" i="1" s="1"/>
  <c r="A10" i="1"/>
  <c r="K9" i="1"/>
  <c r="J9" i="1" s="1"/>
  <c r="A9" i="1"/>
  <c r="K8" i="1"/>
  <c r="A8" i="1"/>
  <c r="K7" i="1"/>
  <c r="A7" i="1"/>
  <c r="K6" i="1"/>
  <c r="J6" i="1" s="1"/>
  <c r="A6" i="1"/>
  <c r="K5" i="1"/>
  <c r="A5" i="1"/>
  <c r="K4" i="1"/>
  <c r="A4" i="1"/>
  <c r="J99" i="1" l="1"/>
</calcChain>
</file>

<file path=xl/sharedStrings.xml><?xml version="1.0" encoding="utf-8"?>
<sst xmlns="http://schemas.openxmlformats.org/spreadsheetml/2006/main" count="3326" uniqueCount="743">
  <si>
    <t>ANEXO - PLANILLA DE DETERMINACION DE PRECIOS AM 10606-8-AM28 "Adquisición de Alimentos - Víveres Secos y Frescos"</t>
  </si>
  <si>
    <t>RENGLON</t>
  </si>
  <si>
    <t>ALTERNATIVA</t>
  </si>
  <si>
    <t>COD. INSUMO</t>
  </si>
  <si>
    <t>DESCRIPCIÓN</t>
  </si>
  <si>
    <t>ESPECIFICACIONES TECNICAS</t>
  </si>
  <si>
    <t>MARCA</t>
  </si>
  <si>
    <t>PROVEEDOR</t>
  </si>
  <si>
    <t>EXPEDIENTE</t>
  </si>
  <si>
    <t>Precio Promedio de Referencia</t>
  </si>
  <si>
    <t>BASE</t>
  </si>
  <si>
    <t>890010002.3</t>
  </si>
  <si>
    <t>CARNE DE NOVILLO BLANDA DE SEGUNDA Presentación: X KILO</t>
  </si>
  <si>
    <t>(NALGA, BOLA DE LOMO, PALETA Y CUADRADA) DE 1º CALIDAD, NO CONGELADA, NO PEGAJOSA</t>
  </si>
  <si>
    <t>ROBERTO GRAZIOTIN</t>
  </si>
  <si>
    <t>GABRIEL HUMBERTO GONZALEZ</t>
  </si>
  <si>
    <t>https://www.vea.com.ar/milanesa-nalga-2/p</t>
  </si>
  <si>
    <t>https://encarnepropia.com.ar/tienda/paleta/</t>
  </si>
  <si>
    <t>https://www.cotodigital3.com.ar/sitios/cdigi/browse/_/N-1r9irep?Dy=1&amp;Nf=product.endDate%7CGTEQ%2B1.672704E12%7C%7Cproduct.startDate%7CLTEQ%2B1.672704E12&amp;Nr=AND(product.sDisp_200%3A1004%2Cproduct.language%3Aespa%C3%B1ol%2COR(product.siteId%3ACotoDigital))</t>
  </si>
  <si>
    <t>890010007.3</t>
  </si>
  <si>
    <t>CARNE VACUNA P/ASADO DE PRIMERA Presentación: X KILO</t>
  </si>
  <si>
    <t>(MAROTILLA, PUNTA DE ESPALDA, PUNTA DE PIERNA, VACIO, TAPA DE NALGA, TAPA DE PALETA, ASADO CARNICERO</t>
  </si>
  <si>
    <t>https://www.cotodigital3.com.ar/sitios/cdigi/producto/-vacio-del-centro-estancias-coto-x-kg/_/A-00047980-00047980-200</t>
  </si>
  <si>
    <t>https://www.vea.com.ar/vacio-7/p</t>
  </si>
  <si>
    <t>https://www.carrefour.com.ar/vacio-el-mercado-x-kg-681250/p</t>
  </si>
  <si>
    <t>890010001.6</t>
  </si>
  <si>
    <t>CARNE VACUNA BLANDA DE 1RA Presentación: X KILO</t>
  </si>
  <si>
    <t>(FILET, LOMO, PECETO, CUADRIL, PALOMITA) DE 1º CALIDAD, NO CONGELADA</t>
  </si>
  <si>
    <t>https://www.frigorifico90.com.ar/productos/peceto-x-kg/</t>
  </si>
  <si>
    <t>https://www.carrefour.com.ar/peceto-el-mercado-x-kg-662866/p</t>
  </si>
  <si>
    <t>https://www.cotodigital3.com.ar/sitios/cdigi/producto/-peceto--estancias-coto-x-kg/_/A-00047994-00047994-200</t>
  </si>
  <si>
    <t>890010022.1</t>
  </si>
  <si>
    <t>POLLO DOBLE PECHUGA EVISCERADO Presentación: X KG Solicitado: KG</t>
  </si>
  <si>
    <t>CLASE A, FRESCO, de 1,5 a 2 kg</t>
  </si>
  <si>
    <t>AVICOLA LUJAN S.A.</t>
  </si>
  <si>
    <t>https://www.cotodigital3.com.ar/sitios/cdigi/producto/-pollo-entero-fresco-x-uni-(3-kg)/_/A-00012785-00012785-200</t>
  </si>
  <si>
    <t>https://www.jumbo.com.ar/pechuga-de-pollo-2/p</t>
  </si>
  <si>
    <t>https://www.masonline.com.ar/pollo-fresco-x-3-kg/p</t>
  </si>
  <si>
    <t>890010022.7</t>
  </si>
  <si>
    <t>PATA MUSLO DE POLLO Presentación: POR KILO Solicitado: KILO</t>
  </si>
  <si>
    <t>FRESCA</t>
  </si>
  <si>
    <t>https://diaonline.supermercadosdia.com.ar/patamuslo-anja-tres-arroyos-congelado-x-1-kg-718838/p?idsku=718838</t>
  </si>
  <si>
    <t>https://www.cotodigital3.com.ar/sitios/cdigi/producto/-pata-muslo-sin-piel-x-kg-congelados/_/A-00042215-00042215-200</t>
  </si>
  <si>
    <t>https://www.jumbo.com.ar/muslo-de-pollo/p</t>
  </si>
  <si>
    <t>890010042.1</t>
  </si>
  <si>
    <t>SUPREMA DE POLLO Presentación: POR KILO Solicitado: KILO</t>
  </si>
  <si>
    <t>CLASE A, FRESCA, PESO POR UNIDAD: entre 300 a 350 g</t>
  </si>
  <si>
    <t>https://diaonline.supermercadosdia.com.ar/suprema-pollo-cristalx-1-kg-245478/p</t>
  </si>
  <si>
    <t>https://www.carrefour.com.ar/suprema-congelada-x-kg-704563/p</t>
  </si>
  <si>
    <t>https://www.briosa.com.ar/productos/suprema-x-kg/</t>
  </si>
  <si>
    <t>890040066.1</t>
  </si>
  <si>
    <t>HUEVOS Presentación: X MAPLE Solicitado: MAPLE</t>
  </si>
  <si>
    <t>FRESCOS -CÁSCARA: limpia, sana, libre de toda mancha de tierra, sangre o estiércol.</t>
  </si>
  <si>
    <t>FABIO DAVID VALVERDE</t>
  </si>
  <si>
    <t>https://www.puraraza.com.ar/productos/maple-huevos/</t>
  </si>
  <si>
    <t>890030001.1</t>
  </si>
  <si>
    <t>ACELGA Presentación: KG.</t>
  </si>
  <si>
    <t>DE 1º CALIDAD, SANA, FRESCA, LIMPIA</t>
  </si>
  <si>
    <t>ALDO CORIA</t>
  </si>
  <si>
    <t>ALDO DESIDERIO CORIA</t>
  </si>
  <si>
    <t>https://diaonline.supermercadosdia.com.ar/acelga-x-1-kg-90134/p?idsku=90134</t>
  </si>
  <si>
    <t>https://www.rappi.com.ar/p/acelga-x-paquete-u-188126?retailer_id=1168&amp;store_id=136039&amp;store_type=market&amp;market_type=coto&amp;product_id=528196&amp;master_product_id=188126&amp;show_detail=true&amp;context=product_detail_integration&amp;srsltid=AfmBOooTU77-IS1kpMJsjqDHVIlBZY68x2oYLk54IhHo5E5jsfxBtR_D8Io&amp;region_id=541300</t>
  </si>
  <si>
    <t>VALVERDE</t>
  </si>
  <si>
    <t>FERIA LA NACIONAL</t>
  </si>
  <si>
    <t>890030008.1</t>
  </si>
  <si>
    <t>BANANA ECUATORIANA Presentación: X KG. Solicitado: KG.</t>
  </si>
  <si>
    <t>PESO POR UNIDAD 150 A 180G</t>
  </si>
  <si>
    <t>https://www.disco.com.ar/banana-ecuador-por-kg/p?srsltid=AfmBOoorZOCOHL4J2JVGUB8AZN8JLfXFzBrCHVMLq_345GscYbwbvTwHbFc</t>
  </si>
  <si>
    <t>SABROSTAR</t>
  </si>
  <si>
    <t>NACIONAL, BOLIVIANA</t>
  </si>
  <si>
    <t>890030009.4</t>
  </si>
  <si>
    <t>BATATA Presentación: X KILO</t>
  </si>
  <si>
    <t>1º CALIDAD PESO MINIMO 150GR Y MAXIMO 250, POR UNIDAD.</t>
  </si>
  <si>
    <t>https://www.casagranja.com.ar/productos/batata-morada-x-kg/?variant=301361869&amp;pf=mc</t>
  </si>
  <si>
    <t>https://www.carrefour.com.ar/batata-x-kg/p</t>
  </si>
  <si>
    <t xml:space="preserve">BASE  </t>
  </si>
  <si>
    <t>890030010.1</t>
  </si>
  <si>
    <t>BERENJENAS Presentación: X KILO Solicitado: KILO</t>
  </si>
  <si>
    <t>DE PRIMERA CALIDAD, PESO MÍNIMO 200G. POR UNIDAD</t>
  </si>
  <si>
    <t>https://www.disco.com.ar/berenjena-negra-por-kg/p</t>
  </si>
  <si>
    <t>890030011.1</t>
  </si>
  <si>
    <t>CEBOLLA Presentación: X KILO Solicitado: KILO</t>
  </si>
  <si>
    <t>SIN CHALA PRIMERA CALIDAD DE 120GRS APROX. LA UNIDAD</t>
  </si>
  <si>
    <t>https://www.carrefour.com.ar/cebolla-x-kg/p</t>
  </si>
  <si>
    <t>https://www.disco.com.ar/cebolla-superior-por-kg/p</t>
  </si>
  <si>
    <t xml:space="preserve">BASE </t>
  </si>
  <si>
    <t>890030013.3</t>
  </si>
  <si>
    <t>CHAUCHAS Presentación: X KILO</t>
  </si>
  <si>
    <t>DE PRIMERA CALIDAD</t>
  </si>
  <si>
    <t>https://www.carrefour.com.ar/chaucha-rolliza-x-kg/p</t>
  </si>
  <si>
    <t>890030021.4</t>
  </si>
  <si>
    <t>LECHUGA MORADA Presentación: KILO</t>
  </si>
  <si>
    <t>SANA, LIMPIA, FRESCA, LIBRE DE INSECTOS Y PARÁSITOS</t>
  </si>
  <si>
    <t>https://www.carrefour.com.ar/lechuga-morada-kg/p</t>
  </si>
  <si>
    <t>https://www.disco.com.ar/lechuga-morada-por-kg-2/p</t>
  </si>
  <si>
    <t>890030022.3</t>
  </si>
  <si>
    <t>LIMONES Presentación: X KILO</t>
  </si>
  <si>
    <t>CASCARA AMARILLA Y JUGOSOS</t>
  </si>
  <si>
    <t>https://diaonline.supermercadosdia.com.ar/limon-x-1-kg-90114/p?idsku=90114</t>
  </si>
  <si>
    <t>https://www.disco.com.ar/limon-x-kg/p</t>
  </si>
  <si>
    <t>890030025.1</t>
  </si>
  <si>
    <t>MANDARINA Presentación: KG.</t>
  </si>
  <si>
    <t>N/A</t>
  </si>
  <si>
    <t>https://www.carrefour.com.ar/mandarina?_q=mandarina&amp;map=ft</t>
  </si>
  <si>
    <t>https://diaonline.supermercadosdia.com.ar/mandarina-x-1-kg-90119/p</t>
  </si>
  <si>
    <t>890030026.5</t>
  </si>
  <si>
    <t>MANZANA Presentación: X KILO</t>
  </si>
  <si>
    <t>https://www.disco.com.ar/manzana-roja-por-kg-2/p</t>
  </si>
  <si>
    <t>https://diaonline.supermercadosdia.com.ar/manzana-roja-comercial-en-bolsa-malla-x-1-kg-90111/p</t>
  </si>
  <si>
    <t>890030028.1</t>
  </si>
  <si>
    <t>NARANJA Presentación: KG.</t>
  </si>
  <si>
    <t>https://www.carrefour.com.ar/naranja-de-jugo-x-kg/p</t>
  </si>
  <si>
    <t>https://diaonline.supermercadosdia.com.ar/naranja-jugo-x-1-kg-90117/p</t>
  </si>
  <si>
    <t>890030030.4</t>
  </si>
  <si>
    <t>PAPAS Presentación: X KILO</t>
  </si>
  <si>
    <t>TIPO AMERICANA, LIBRE DE TIERRA, PESO MÍNIMO 150G LA UNIDAD. DE 1º CALIDAD, SANA, SIN BROTES</t>
  </si>
  <si>
    <t>https://www.carrefour.com.ar/papa-x-kg-9278/p</t>
  </si>
  <si>
    <t>https://diaonline.supermercadosdia.com.ar/papa-comercial-en-bolsa-malla-x-1-kg-90061/p</t>
  </si>
  <si>
    <t>https://www.disco.com.ar/papa-cepillada-bolsa-fraccionada-por-2-kg-precio-por-kilo/p</t>
  </si>
  <si>
    <t>890030032.4</t>
  </si>
  <si>
    <t>PERAS Presentación: X KILO</t>
  </si>
  <si>
    <t>UNIFORMES, DE 1º CALIDAD, PESO MINIMO 150 GRS. LA UNIDAD</t>
  </si>
  <si>
    <t>https://www.carrefour.com.ar/pera-x-kg/p</t>
  </si>
  <si>
    <t>https://diaonline.supermercadosdia.com.ar/pera-x-1-kg-90113/p</t>
  </si>
  <si>
    <t>https://www.disco.com.ar/pera-packhan-elegida-por-kg/p</t>
  </si>
  <si>
    <t>890030043.1</t>
  </si>
  <si>
    <t>ZANAHORIA Presentación: KG.</t>
  </si>
  <si>
    <t>TIERNA SIN RAMA DE 70 GRS APROX. LA UNIDAD - PRIMERA CALIDAD</t>
  </si>
  <si>
    <t>https://www.carrefour.com.ar/zanahoria-precios-cuidados-x-kg/p</t>
  </si>
  <si>
    <t>https://diaonline.supermercadosdia.com.ar/zanahoria-x-1-kg-90122/p</t>
  </si>
  <si>
    <t>https://www.disco.com.ar/zanahoria-por-kg/p</t>
  </si>
  <si>
    <t>890030044.4</t>
  </si>
  <si>
    <t>ZAPALLITO ITALIANO O ZUCCHINI Presentación: X KILO</t>
  </si>
  <si>
    <t>PESO MÍNIMO 150 G. LA UNIDAD</t>
  </si>
  <si>
    <t>https://www.carrefour.com.ar/zapallito-largo-x-kg/p</t>
  </si>
  <si>
    <t>https://www.disco.com.ar/zapallito-largo-por-kg/p</t>
  </si>
  <si>
    <t>890030044.2</t>
  </si>
  <si>
    <t>ZAPALLITO REDONDO Presentación: X KG Solicitado: KG</t>
  </si>
  <si>
    <t>PESO MÍNIMO 150 GR. LA UNIDAD</t>
  </si>
  <si>
    <t>https://diaonline.supermercadosdia.com.ar/zapallito-redondo-x-1-kg-90121/p</t>
  </si>
  <si>
    <t>https://www.carrefour.com.ar/zapallito-redondo-x-kg-2-8399/p</t>
  </si>
  <si>
    <t>https://www.disco.com.ar/zapallito-redondo-por-kg/p</t>
  </si>
  <si>
    <t>890030046.1</t>
  </si>
  <si>
    <t>ZAPALLO COREANO Presentación: X KILO Solicitado: KILO</t>
  </si>
  <si>
    <t>https://www.carrefour.com.ar/zapallo-anco-x-kg/p</t>
  </si>
  <si>
    <t>https://diaonline.supermercadosdia.com.ar/anco-x-1-kg-90120/p</t>
  </si>
  <si>
    <t>https://www.disco.com.ar/zapallo-coreano-por-kg/p</t>
  </si>
  <si>
    <t>COOPERATIVA AGROPECUARIA TIERRA CAMPESINA</t>
  </si>
  <si>
    <t>890030037.1</t>
  </si>
  <si>
    <t>REMOLACHA Presentación: X KG Solicitado: KG</t>
  </si>
  <si>
    <t>LIMPIA, SIN HOJAS</t>
  </si>
  <si>
    <t>https://diaonline.supermercadosdia.com.ar/remolacha-x-1-kg-90125/p</t>
  </si>
  <si>
    <t>https://www.carrefour.com.ar/remolacha-x-kg/p</t>
  </si>
  <si>
    <t>https://www.disco.com.ar/remolacha-por-kg/p</t>
  </si>
  <si>
    <t>890030034.7</t>
  </si>
  <si>
    <t>PIMIENTOS Presentación: X KILO</t>
  </si>
  <si>
    <t>VERDES: SANO, DE PRIMERA CALIDAD</t>
  </si>
  <si>
    <t>https://www.disco.com.ar/pimiento-verde-por-kg/p</t>
  </si>
  <si>
    <t>890030041.1</t>
  </si>
  <si>
    <t>TOMATE PERITA Presentación: X KG. Solicitado: KG.</t>
  </si>
  <si>
    <t>https://diaonline.supermercadosdia.com.ar/tomate-perita-x-1-kg-90074/p</t>
  </si>
  <si>
    <t>https://www.disco.com.ar/tomate-perita-por-kg/p</t>
  </si>
  <si>
    <t>890030040.1</t>
  </si>
  <si>
    <t>TOMATE Presentación: X KG. Solicitado: KG.</t>
  </si>
  <si>
    <t>REDONDO</t>
  </si>
  <si>
    <t>https://diaonline.supermercadosdia.com.ar/tomate-redondo-x-1-kg-90127/p</t>
  </si>
  <si>
    <t>https://www.carrefour.com.ar/tomate-x-kg/p</t>
  </si>
  <si>
    <t>https://www.disco.com.ar/tomate-redondo-grande-por-kg/p</t>
  </si>
  <si>
    <t>890070006.4</t>
  </si>
  <si>
    <t>ACEITE DE GIRASOL Presentación: ENV. X 900 CC Solicitado: ENVASE</t>
  </si>
  <si>
    <t>COSTA DEL SOL</t>
  </si>
  <si>
    <t>DISTRIBUIDORA ALVEAR S.R.L.</t>
  </si>
  <si>
    <t>https://www.hiperlibertad.com.ar/aceite-de-girasol-morixe-x-900-ml/p?sc=6</t>
  </si>
  <si>
    <t>https://sirvana.ai/producto/662acc048f8388c13ea6a775</t>
  </si>
  <si>
    <t>OESTE PROVEEDURIA S.A.</t>
  </si>
  <si>
    <t>https://www.modomarket.com/aceite-vicentin-girasol-x-900-ml/p</t>
  </si>
  <si>
    <t>https://www.supermami.com.ar/super/producto/aceite-de-girasol-vicentin-x-900-ml-/_/A-2320508-2320508-s</t>
  </si>
  <si>
    <t>SOLEIL</t>
  </si>
  <si>
    <t>https://www.delimart.com.ar/aceite_de_girasol_costa_del_sol_900_ml</t>
  </si>
  <si>
    <t>https://granjaus.com/producto/aceite-de-girasol-costa-del-sol-x-900ml/</t>
  </si>
  <si>
    <t>MORIXE</t>
  </si>
  <si>
    <t>OSCAR RUBEN DAVID</t>
  </si>
  <si>
    <t>https://www.distribuidorasabatini.com/app/?action=detail&amp;itemId=10114</t>
  </si>
  <si>
    <t>https://blowmax.com.ar/producto/aceite-soleil-girasol-x-900-ml/</t>
  </si>
  <si>
    <t>VICENTIN</t>
  </si>
  <si>
    <t>890070006.1</t>
  </si>
  <si>
    <t>ACEITE DE GIRASOL Presentación: ENV.1,5 LT. Solicitado: ENVASE</t>
  </si>
  <si>
    <t>https://www.vea.com.ar/aceite-de-girasol-cocinero-1-5-l/p</t>
  </si>
  <si>
    <t>890070017.3</t>
  </si>
  <si>
    <t>ACEITE DE MAIZ Presentación: ENV. 900 cc. Solicitado: ENV.900 cc.</t>
  </si>
  <si>
    <t>LIRA</t>
  </si>
  <si>
    <t>https://www.carrefour.com.ar/aceite-de-maiz-lira-900-cc/p</t>
  </si>
  <si>
    <t>https://www.delimart.com.ar/_aceite_de_maiz_lira_900_ml</t>
  </si>
  <si>
    <t>890070009.16</t>
  </si>
  <si>
    <t>VINAGRE DE VINO Presentación: ENV. X 1 LT</t>
  </si>
  <si>
    <t>MARVAVIC</t>
  </si>
  <si>
    <t>https://maxiconsumo.com/sucursal_capital/vinagre-marolio-vino-1-lt-4842.html</t>
  </si>
  <si>
    <t>FLOR ANDINA</t>
  </si>
  <si>
    <t>PURUVIN</t>
  </si>
  <si>
    <t>https://www.modomarket.com/vinagre-puruvin-de-vino-x-1-lt/p</t>
  </si>
  <si>
    <t>890100097.3</t>
  </si>
  <si>
    <t>SAL FINA YODADA Presentación: X SOBRE Solicitado: SOBRE</t>
  </si>
  <si>
    <t>SOBRE X 0.80 GRS APROX. CADA UNO</t>
  </si>
  <si>
    <t>ABEDUL</t>
  </si>
  <si>
    <t>https://www.mercadolibre.com.ar/sal-fina-individual-abedul-caja-x-1000-sobres/p/MLA22209533?item_id=MLA1363345331&amp;from=gshop&amp;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735114561&amp;matt_product_id=MLA22209533-product&amp;matt_product_partition_id=1935749459961&amp;matt_target_id=aud-2014906607167:pla-1935749459961&amp;cq_src=google_ads&amp;cq_cmp=14508401210&amp;cq_net=g&amp;cq_plt=gp&amp;cq_med=pla&amp;gad_source=1&amp;gclid=CjwKCAjw1emzBhB8EiwAHwZZxXg4Bhq7mRy6uNtDg1vOGp-5JSue2NC9MCKWgBgOz1CdQ23pgvqMhRoC0NcQAvD_BwE</t>
  </si>
  <si>
    <t>TRESAL</t>
  </si>
  <si>
    <t>https://articulo.mercadolibre.com.ar/MLA-921193310-sal-fina-sobres-individuales-x-1000-envios-a-todo-el-pais-_JM?matt_tool=71173176&amp;matt_word=&amp;matt_source=google&amp;matt_campaign_id=19543534470&amp;matt_ad_group_id=144731567963&amp;matt_match_type=&amp;matt_network=g&amp;matt_device=c&amp;matt_creative=644528088712&amp;matt_keyword=&amp;matt_ad_position=&amp;matt_ad_type=pla&amp;matt_merchant_id=5316640623&amp;matt_product_id=MLA921193310&amp;matt_product_partition_id=1935789596346&amp;matt_target_id=aud-2014906607167:pla-1935789596346&amp;cq_src=google_ads&amp;cq_cmp=19543534470&amp;cq_net=g&amp;cq_plt=gp&amp;cq_med=pla&amp;gad_source=1&amp;gclid=CjwKCAjw1emzBhB8EiwAHwZZxUn1EPWQsEU_FFWv9468-4xu6WSw2GByJoEDhacFhhUmzXi5A9No2RoCx2kQAvD_BwE</t>
  </si>
  <si>
    <t>CELUSAL</t>
  </si>
  <si>
    <t>890100097.15</t>
  </si>
  <si>
    <t>SAL FINA YODADA Presentación: X 500 GR</t>
  </si>
  <si>
    <t>https://atomoconviene.com/atomo-ecommerce/sal/73060-sal-fina-dos-estrellas-paquete-500-grs--7792900092706.html</t>
  </si>
  <si>
    <t>https://www.modomarket.com/sal-celusal-fina-caja-x-500-gr/p</t>
  </si>
  <si>
    <t>https://maxiconsumo.com/sucursal_capital/sal-celusal-fina-paquete-500-gr-1685.html</t>
  </si>
  <si>
    <t>890100097.16</t>
  </si>
  <si>
    <t>SAL GRUESA YODADA Presentación: X KILO</t>
  </si>
  <si>
    <t>https://maxiconsumo.com/sucursal_capital/sal-celusal-gruesa-estuche-1-kg-1984.html</t>
  </si>
  <si>
    <t>890100041.1</t>
  </si>
  <si>
    <t>YERBA MATE CON PALO Presentación: X KILO Solicitado: KILO</t>
  </si>
  <si>
    <t>CHAMIGO</t>
  </si>
  <si>
    <t>https://www.modomarket.com/yerba-chamigo-x-1-kg/p</t>
  </si>
  <si>
    <t>https://maxiconsumo.com/sucursal_capital/yerba-chamigo-1-kg-1844.html</t>
  </si>
  <si>
    <t>NORY</t>
  </si>
  <si>
    <t>https://diaonline.supermercadosdia.com.ar/yerba-mate-nory-500-gr-288328/p</t>
  </si>
  <si>
    <t>890100041.2</t>
  </si>
  <si>
    <t>YERBA MATE Presentación: PAQUETE 500 G Solicitado: PAQUETE</t>
  </si>
  <si>
    <t>https://maxiconsumo.com/sucursal_capital/yerba-chamigo-500-gr-1857.html</t>
  </si>
  <si>
    <t>https://www.carrefour.com.ar/Desayuno-y-merienda/Yerba?initialMap=c,c&amp;initialQuery=desayuno-y-merienda/yerba&amp;map=category-1,category-2,brand&amp;order=&amp;query=/desayuno-y-merienda/yerba/arregui&amp;searchState</t>
  </si>
  <si>
    <t>POSADEÑA</t>
  </si>
  <si>
    <t>890100041.7</t>
  </si>
  <si>
    <t>YERBA MATE EN SAQUITOS Presentación: CAJA X 25 S. Solicitado: CAJA</t>
  </si>
  <si>
    <t>LA POSADEÑA</t>
  </si>
  <si>
    <t>https://www.modomarket.com/mate-cocido-don-lucas-x-25-saq/p</t>
  </si>
  <si>
    <t>https://maxiconsumo.com/sucursal_capital/mate-cocido-marolio-25-un-19168.html</t>
  </si>
  <si>
    <t>890100075.1</t>
  </si>
  <si>
    <t>TE EN SAQUITOS Presentación: CAJA X 25 Solicitado: CAJA</t>
  </si>
  <si>
    <t>https://www.carrefour.com.ar/te-en-saquitos-carrefour-sin-tacc-x-25-un/p</t>
  </si>
  <si>
    <t>https://atomoconviene.com/atomo-ecommerce/te-y-mate-cocido-/45075-te-negro-la-hoja---25-saquitos--7791680301107.html</t>
  </si>
  <si>
    <t>890100075.12</t>
  </si>
  <si>
    <t>TE EN SAQUITOS ENSOBRADO Presentación: X CAJA 100 U Solicitado: CAJA</t>
  </si>
  <si>
    <t>VIRGIN ISLANDS</t>
  </si>
  <si>
    <t>GREEN HILLS</t>
  </si>
  <si>
    <t>https://www.modomarket.com/te-green-hills-x-100-saquitos-ensobrados/p</t>
  </si>
  <si>
    <t>890100111.15</t>
  </si>
  <si>
    <t>CAFE INSTANTANEO Presentación: FRASCO 170 GR Solicitado: FRASCO</t>
  </si>
  <si>
    <t>170 grs aprox.</t>
  </si>
  <si>
    <t>ARLISTAN</t>
  </si>
  <si>
    <t>https://maxiconsumo.com/sucursal_salta/catalog/product/view/id/9601/s/cafe-arlistan-suave-170-gr-502/category/85/</t>
  </si>
  <si>
    <t>LA VIRGINIA</t>
  </si>
  <si>
    <t>https://www.modomarket.com/cafe-la-virginia-suave-dpack-x-170-gr/p</t>
  </si>
  <si>
    <t>890100111.1</t>
  </si>
  <si>
    <t>CAFE MOLIDO Presentación: X KG Solicitado: KG</t>
  </si>
  <si>
    <t>https://www.modomarket.com/cafe-cabrales-la-planta-x-1-kg/p</t>
  </si>
  <si>
    <t>https://atomoconviene.com/atomo-ecommerce/desodorantes-de-mujer/77499-cafe-molido-la-virginia-torrado-equilib-1000-grs--7790150006375.html</t>
  </si>
  <si>
    <t>CABRALES</t>
  </si>
  <si>
    <t>890040011.1</t>
  </si>
  <si>
    <t>HARINA DE TRIGO 000 Presentación: X KILO Solicitado: KILO</t>
  </si>
  <si>
    <t xml:space="preserve">BLANCA SIN IMPUREZAS </t>
  </si>
  <si>
    <t>MARIMBO</t>
  </si>
  <si>
    <t>EX-2024-04034890- -GDEMZA-DCONT#MSDSYD</t>
  </si>
  <si>
    <t>no encontramos</t>
  </si>
  <si>
    <t>VENADO TUERTO</t>
  </si>
  <si>
    <t>PASTAS BAUZA S.A.</t>
  </si>
  <si>
    <t>890040011.6</t>
  </si>
  <si>
    <t>HARINA DE TRIGO 0000 Presentación: X KG Solicitado: KG</t>
  </si>
  <si>
    <t>https://atomoconviene.com/atomo-ecommerce/harinas-y-premezclas/12708-harina-de-trigo-florencia-4-0-1-kg--7797237000080.html</t>
  </si>
  <si>
    <t>https://maxiconsumo.com/sucursal_capital/harina-morixe-0000-1-kg-44148.html</t>
  </si>
  <si>
    <t>890040010.1</t>
  </si>
  <si>
    <t>HARINA LEUDANTE Presentación: KG.</t>
  </si>
  <si>
    <t>https://www.modomarket.com/harina-corona-de-trigo-leudante-x-1-kg/p</t>
  </si>
  <si>
    <t>https://maxiconsumo.com/sucursal_capital/harina-morixe-leudante-1-kg-44149.html</t>
  </si>
  <si>
    <t>https://www.wildefood.com.ar/productos/harina-leudante-venado-tuerto-1kg-pack-de-10-unidades/</t>
  </si>
  <si>
    <t>890100101.6</t>
  </si>
  <si>
    <t>ARROZ PARBOIL Presentación: PAQ. X 1 KG Solicitado: PAQUETE</t>
  </si>
  <si>
    <t>DOS HERMANOS</t>
  </si>
  <si>
    <t>https://www.modomarket.com/arroz-dos-hermanos-parboil-bolsa-1-k/p</t>
  </si>
  <si>
    <t>DON MARCOS</t>
  </si>
  <si>
    <t>https://tienda.donmarcos.com.ar/productos/arroz-parboil-nunca-se-pasa-1-kg/</t>
  </si>
  <si>
    <t>LUCCHETTI</t>
  </si>
  <si>
    <t>https://www.modomarket.com/arroz-lucchetti-parborizado-x-500-gr/p</t>
  </si>
  <si>
    <t>890100101.1</t>
  </si>
  <si>
    <t>ARROZ Presentación: X KG Solicitado: KG</t>
  </si>
  <si>
    <t>CALIDAD ARROZ 00000</t>
  </si>
  <si>
    <t>CAROGRAN</t>
  </si>
  <si>
    <t>https://www.masonline.com.ar/arroz-largo-fino-carogran-00000-x-1-kg/p</t>
  </si>
  <si>
    <t>https://www.pasosonline.com.ar/producto/carogran-arroz-l-fino-00000-x500g/</t>
  </si>
  <si>
    <t>PADOAN</t>
  </si>
  <si>
    <t>PRIMOR</t>
  </si>
  <si>
    <t>890130018.2</t>
  </si>
  <si>
    <t>FIDEOS GUISEROS Presentación: X 500 GR Solicitado: PAQUETE</t>
  </si>
  <si>
    <t>VERIZZIA</t>
  </si>
  <si>
    <t>https://mgdistribuidora.ar/index.php?route=product/product&amp;language=es-ES&amp;product_id=2166</t>
  </si>
  <si>
    <t>FAVORITA</t>
  </si>
  <si>
    <t>https://www.modomarket.com/fideos-favorita-codito-hierro-x-500-g/p</t>
  </si>
  <si>
    <t>https://www.cotodigital3.com.ar/sitios/cdigi/producto/_/A-00248545-00248545-200/</t>
  </si>
  <si>
    <t>ÑANCUÑAN</t>
  </si>
  <si>
    <t>BAUZA</t>
  </si>
  <si>
    <t>$ 889,00</t>
  </si>
  <si>
    <t>https://atomoconviene.com/atomo-ecommerce/pastas-secas-guiseras/17963-fideos-guiseros-bauza-b-tirabuzon-500-grs--7790744000437.html</t>
  </si>
  <si>
    <t>890130001.1</t>
  </si>
  <si>
    <t>FIDEOS SOPEROS Presentación: X 1/2 KG Solicitado: ENVASE</t>
  </si>
  <si>
    <t>LUCIA</t>
  </si>
  <si>
    <t>https://atomoconviene.com/atomo-ecommerce/pastas-secas-largas/25549-fideos-largos-lucia-spaghetti-500-grs--7798158520084.html</t>
  </si>
  <si>
    <t>https://atomoconviene.com/atomo-ecommerce/pastas-secas-guiseras/55747-fideos-soperos-la-prov--dedalito-500-grs--7798141970421.html</t>
  </si>
  <si>
    <t>https://atomoconviene.com/atomo-ecommerce/pastas-secas-guiseras/8447-fideos-guiseros-bauza-mo-o-grande-500-grs--7790744000215.html</t>
  </si>
  <si>
    <t>890130019.6</t>
  </si>
  <si>
    <t>FIDEOS TALLARIN Presentación: X 1/2 KG Solicitado: ENVASE</t>
  </si>
  <si>
    <t>https://distribuidora-la-familia.catalog.kyte.site/1654174863101-Ba1ty</t>
  </si>
  <si>
    <t>https://www.carrefour.com.ar/fideos-tallarines-lucia-500-g-734565/p?idsku=172323</t>
  </si>
  <si>
    <t>https://www.modomarket.com/fideos-favorita-tallarines-x-500-gr/p</t>
  </si>
  <si>
    <t>https://maxiconsumo.com/sucursal_capital/fideos-favorita-tallarines-500-gr-141741.html</t>
  </si>
  <si>
    <t>CANALE</t>
  </si>
  <si>
    <t>https://www.supersimple.com.ar/Canale-fideos-tallarin-x-500-grs.html</t>
  </si>
  <si>
    <t>https://atomoconviene.com/atomo-ecommerce/pastas-secas-largas/8477-fideos-largos-bauza-laminado-median-500-grs--7790744000192.html</t>
  </si>
  <si>
    <t>890130004.1</t>
  </si>
  <si>
    <t>RAVIOLES Presentación: PAQ. 500GR.</t>
  </si>
  <si>
    <t>LA ITALIANA</t>
  </si>
  <si>
    <t>https://www.modomarket.com/ravioles-la-italiana-4-quesos-x-500-gr/p</t>
  </si>
  <si>
    <t>890100102.3</t>
  </si>
  <si>
    <t>SEMOLA AMARILLA Presentación: X 500 GR Solicitado: PAQUETE</t>
  </si>
  <si>
    <t>LA ABADIA</t>
  </si>
  <si>
    <t>https://www.modomarket.com/polenta-instantanea-la-abadia-x-500-g/p</t>
  </si>
  <si>
    <t>890100102.9</t>
  </si>
  <si>
    <t>SEMOLA COCCION RAPIDA Presentación: PAQ.500 GR. Solicitado: PAQUETE</t>
  </si>
  <si>
    <t>https://www.modomarket.com/polenta-morixe-coccion-rapida-x-500-g/p</t>
  </si>
  <si>
    <t>https://www.cotodigital3.com.ar/sitios/cdigi/producto/_/A-00511516-00511516-200/</t>
  </si>
  <si>
    <t>890050001.5</t>
  </si>
  <si>
    <t>AZUCAR EN SOBRE Presentación: X SOBRE Solicitado: SOBRE</t>
  </si>
  <si>
    <t>https://www.mercadolibre.com.ar/azucar-individual-chango-de-1000-sobres/p/MLA21049595#reco_item_pos=1&amp;reco_backend=ranker_v2-vip-v2p_marketplace&amp;reco_backend_type=low_level&amp;reco_client=vip-v2p&amp;reco_id=37c93f70-5d68-43f3-8fc5-1ee39ddf8c50</t>
  </si>
  <si>
    <t>CALVI</t>
  </si>
  <si>
    <t>LEDESMA</t>
  </si>
  <si>
    <t>https://articulo.mercadolibre.com.ar/MLA-1364217851-azucar-ledesma-seleccion-blanco-1000-sobres-5grs-pack-1-caja-_JM?variation=#reco_item_pos=1&amp;reco_backend=ranker_v2-vip-v2p_marketplace&amp;reco_backend_type=low_level&amp;reco_client=vip-v2p&amp;reco_id=408f6c59-e72f-4413-9662-47eabb90b949</t>
  </si>
  <si>
    <t>890050001.6</t>
  </si>
  <si>
    <t>AZUCAR EN SOBRE Presentación: CAJA X 800 U Solicitado: CAJA</t>
  </si>
  <si>
    <t>x 6 gr. aprox c/u</t>
  </si>
  <si>
    <t>890050001.3</t>
  </si>
  <si>
    <t>AZUCAR Presentación: X KG. Solicitado: KG.</t>
  </si>
  <si>
    <t>TIPO "A" BLANCA, MOLIDA</t>
  </si>
  <si>
    <t>SANTA CAÑA</t>
  </si>
  <si>
    <t>LA PERLA</t>
  </si>
  <si>
    <t>https://www.carrefour.com.ar/azucar-comun-la-perla-tipo-a-1-kg-729287/p?gad_source=1&amp;gclid=CjwKCAjwyJqzBhBaEiwAWDRJVB3KDVsdYa81yQufB2WhlfPF54ULPifbWGDO0P3-4v9VGCSOeNfGxhoCMXEQAvD_BwE</t>
  </si>
  <si>
    <t>https://almacenonline.com.ar/producto/azucar-azutuc-x-kg/</t>
  </si>
  <si>
    <t>https://www.modomarket.com/azucar-ledesma-clasica-x-1-kg/p</t>
  </si>
  <si>
    <t>https://maxiconsumo.com/sucursal_capital/azucar-ledesma-1-kg-263.html</t>
  </si>
  <si>
    <t>650110139.5</t>
  </si>
  <si>
    <t>EDULCORANTE Presentación: X 500 SOBRES Solicitado: CAJA</t>
  </si>
  <si>
    <t>x 0,8 gr. aprox c/u</t>
  </si>
  <si>
    <t>TUY</t>
  </si>
  <si>
    <t>https://articulo.mercadolibre.com.ar/MLA-1432265721-edulcorante-la-virginia-tuy-sweet-en-polvo-caja-x400-sobres-_JM?matt_tool=71173176&amp;matt_word=&amp;matt_source=google&amp;matt_campaign_id=19543534470&amp;matt_ad_group_id=144731567963&amp;matt_match_type=&amp;matt_network=g&amp;matt_device=c&amp;matt_creative=644528088712&amp;matt_keyword=&amp;matt_ad_position=&amp;matt_ad_type=pla&amp;matt_merchant_id=5338099607&amp;matt_product_id=MLA1432265721&amp;matt_product_partition_id=1935789596346&amp;matt_target_id=aud-2014906607007:pla-1935789596346&amp;cq_src=google_ads&amp;cq_cmp=19543534470&amp;cq_net=g&amp;cq_plt=gp&amp;cq_med=pla&amp;gad_source=1&amp;gclid=Cj0KCQjwsaqzBhDdARIsAK2gqne6y_N3ff3QKbFqiJWacvYyPmBOOceiK_wgNi7mF9ZoF9P8xK2gggUaAkS3EALw_wcB</t>
  </si>
  <si>
    <t>DULKRE</t>
  </si>
  <si>
    <t>https://www.modobarista.com/edulcorante-dulkre-life-sucralosa-sobres?gad_source=1&amp;gclid=Cj0KCQjwsaqzBhDdARIsAK2gqnfJrCsKH3jAsnnwDqzKn27ZJOw334gTxXm9F8ybiz_JBJhnvep81esaAkD2EALw_wcB</t>
  </si>
  <si>
    <t>650110139.8</t>
  </si>
  <si>
    <t>EDULCORANTE LÍQUIDO Presentación: x 500 cc.</t>
  </si>
  <si>
    <t>500 CC aprox.</t>
  </si>
  <si>
    <t>TUY SWEET</t>
  </si>
  <si>
    <t>https://maxiconsumo.com/sucursal_capital/edulcorante-hileret-mate-400-cc-26779.html</t>
  </si>
  <si>
    <t>SENSIBLE</t>
  </si>
  <si>
    <t>https://maxiconsumo.com/sucursal_capital/edulcorante-semble-liquido-400-cc-2261.html</t>
  </si>
  <si>
    <t>890040069.24</t>
  </si>
  <si>
    <t>PAN Presentación: X KILO</t>
  </si>
  <si>
    <t>MIGNON De 1° calidad. Fresco del día</t>
  </si>
  <si>
    <t>LA FORTUNA</t>
  </si>
  <si>
    <t>https://www.cotodigital3.com.ar/sitios/cdigi/producto/-mignon-coto-x-kg/_/A-00044672-00044672-200</t>
  </si>
  <si>
    <t>890040036.2</t>
  </si>
  <si>
    <t>TORTITAS Presentación: X UNIDAD Solicitado: UNIDAD</t>
  </si>
  <si>
    <t>PANADERIA GARIBALDI</t>
  </si>
  <si>
    <t>https://www.cotodigital3.com.ar/sitios/cdigi/producto/-criollitos-x-uni/_/A-00046045-00046045-200</t>
  </si>
  <si>
    <t>890040036.1</t>
  </si>
  <si>
    <t>TORTITAS Presentación: X DOCENA Solicitado: DOCENA</t>
  </si>
  <si>
    <t>890040021.1</t>
  </si>
  <si>
    <t>MASA PARA EMPANADAS Presentación: X DOCENA</t>
  </si>
  <si>
    <t>https://www.modomarket.com/masa-empanadas-la-italiana-criollas-12-unid/p</t>
  </si>
  <si>
    <t>890040002.2</t>
  </si>
  <si>
    <t>FACTURAS Presentación: X DOCENA Solicitado: DOCENA</t>
  </si>
  <si>
    <t>https://www.cotodigital3.com.ar/sitios/cdigi/producto/-facturas-surtidas/_/A-00006911-00006911-200</t>
  </si>
  <si>
    <t>890100020.4</t>
  </si>
  <si>
    <t>CACAO Presentación: ENV. X 180 GR Solicitado: ENVASE</t>
  </si>
  <si>
    <t>ENV. X 180GR aprox</t>
  </si>
  <si>
    <t>ITALCOA</t>
  </si>
  <si>
    <t>TODDY</t>
  </si>
  <si>
    <t>https://www.modomarket.com/toddy-original-x-180-gr/p</t>
  </si>
  <si>
    <t>890060019.3</t>
  </si>
  <si>
    <t>MERMELADA Presentación: X 500 GR Solicitado: 500 GR</t>
  </si>
  <si>
    <t>ENV. X 500GR aprox</t>
  </si>
  <si>
    <t>EMETH</t>
  </si>
  <si>
    <t>https://diaonline.supermercadosdia.com.ar/mermelada-light-emeth-durazno-420-gr-285806/p?idsku=285806</t>
  </si>
  <si>
    <t>https://www.rappi.com.ar/p/emeth-mermelada-durazno-pote-62610?retailer_id=1169&amp;store_id=135514&amp;store_type=market&amp;market_type=diaexpress&amp;product_id=1074871431&amp;master_product_id=62610&amp;show_detail=true&amp;context=product_detail_integration&amp;srsltid=AfmBOopCk20ZGjaay484UMZkUOgOWYhKUYdDhRQ-j7Xhp4Qc1V2hFgXrhVQ</t>
  </si>
  <si>
    <t>DULCOR</t>
  </si>
  <si>
    <t>https://www.modomarket.com/mermelada-dulcor-pote-frutilla-x-500gr/p</t>
  </si>
  <si>
    <t>https://maxiconsumo.com/sucursal_capital/mermelada-dulcor-durazno-pote-500-gr-26748.html</t>
  </si>
  <si>
    <t>890060019.4</t>
  </si>
  <si>
    <t>MERMELADA Presentación: X 20 GR.APROX Solicitado: PAQUETE</t>
  </si>
  <si>
    <t>EL PUELO</t>
  </si>
  <si>
    <t>https://articulo.mercadolibre.com.ar/MLA-927440736-mermelada-individual-de-frutilla-potes-120-x-20-gr-caja-_JM?matt_tool=79223494&amp;matt_word=&amp;matt_source=google&amp;matt_campaign_id=19551928966&amp;matt_ad_group_id=146222375698&amp;matt_match_type=&amp;matt_network=g&amp;matt_device=c&amp;matt_creative=644528088682&amp;matt_keyword=&amp;matt_ad_position=&amp;matt_ad_type=pla&amp;matt_merchant_id=135373479&amp;matt_product_id=MLA927440736&amp;matt_product_partition_id=1935749459481&amp;matt_target_id=aud-2014906607007:pla-1935749459481&amp;cq_src=google_ads&amp;cq_cmp=19551928966&amp;cq_net=g&amp;cq_plt=gp&amp;cq_med=pla&amp;gad_source=1&amp;gclid=Cj0KCQjwsaqzBhDdARIsAK2gqncRb9mv0Py6gb-ASBKyazXuWgX2n4-U1-WK84kydVRCX6kcriK2HCQaAjiUEALw_wcB</t>
  </si>
  <si>
    <t>890040006.9</t>
  </si>
  <si>
    <t>GALLETAS DULCES SURTIDAS Presentación: PAQ. X 400 GR</t>
  </si>
  <si>
    <t>X 400 GR aprox</t>
  </si>
  <si>
    <t>FERRARIS</t>
  </si>
  <si>
    <t>https://www.modomarket.com/galletas-recreo-gaona-surtidas-x-300-gr/p</t>
  </si>
  <si>
    <t>https://atomoconviene.com/atomo-ecommerce/galletitas-dulces/13261-galletas-dulces-dale-surtidas-300-grs--7798113152183.html</t>
  </si>
  <si>
    <t>GLACEADAS &amp; CIA</t>
  </si>
  <si>
    <t>BAGLEY</t>
  </si>
  <si>
    <t>https://www.modomarket.com/galletas-surtido-bagley-x-398-gr/p</t>
  </si>
  <si>
    <t>https://maxiconsumo.com/sucursal_capital/galletitas-bagley-surtido-400-gr-4073.html</t>
  </si>
  <si>
    <t>890040006.3</t>
  </si>
  <si>
    <t>GALLETAS DULCES Presentación: PAQ. X 15GRS. Solicitado: PAQ. X 15GRS</t>
  </si>
  <si>
    <t>PAQ. X 15GRS aprox.</t>
  </si>
  <si>
    <t>MARIA ELENA</t>
  </si>
  <si>
    <t>https://alot.com.ar/product.asp?sku=GALRLMAELV1SMG&amp;tracking=DEPT%5FPRODUCT&amp;</t>
  </si>
  <si>
    <t>890040004.1</t>
  </si>
  <si>
    <t>GALLETAS DE AGUA Presentación: PAQ. 130 G. Solicitado: PAQUETE</t>
  </si>
  <si>
    <t>PAQ. 130 GR. aprox</t>
  </si>
  <si>
    <t>HAWITA</t>
  </si>
  <si>
    <t>https://davelcor.com.ar/producto/galletas-triple-hawita-x-300-gr/</t>
  </si>
  <si>
    <t>NOGALITAS</t>
  </si>
  <si>
    <t>https://ezdstore.com/tienda-online/galletas/saladas/agua/galletas-mediatarde-x-110gr/</t>
  </si>
  <si>
    <t>LA PROVIDENCIA</t>
  </si>
  <si>
    <t>https://www.modomarket.com/galletas-la-providencia-tripack-x-303-g/p</t>
  </si>
  <si>
    <t>890040009.1</t>
  </si>
  <si>
    <t>GALLETAS SIN SAL Presentación: ENV.X 185 G. Solicitado: ENVASE</t>
  </si>
  <si>
    <t>ENV.X 185 G. aprox -</t>
  </si>
  <si>
    <t>ARGENTITAS</t>
  </si>
  <si>
    <t>https://www.modomarket.com/galletas-argentitas-tripack-x-306-gr/p</t>
  </si>
  <si>
    <t>890060121.1</t>
  </si>
  <si>
    <t xml:space="preserve">LENTEJAS AL NATURAL Presentación: ENV.350 GR. Solicitado: ENVASE </t>
  </si>
  <si>
    <t>ENVASE .350 GR. Aprox.</t>
  </si>
  <si>
    <t>INALPA</t>
  </si>
  <si>
    <t>https://www.modomarket.com/lentejas-inalpa-x-300-g/p</t>
  </si>
  <si>
    <t>SABORES DEL VALLE</t>
  </si>
  <si>
    <t>https://maxiconsumo.com/sucursal_capital/lenteja-molto-350-gr-19782.html</t>
  </si>
  <si>
    <t>890100012.4</t>
  </si>
  <si>
    <t>LENTEJAS Presentación: ENV.400 GR. Solicitado: ENVASE</t>
  </si>
  <si>
    <t>LENTEJAS SECAS X 400 G aprox.</t>
  </si>
  <si>
    <t>DOROTEO</t>
  </si>
  <si>
    <t>https://maxiconsumo.com/sucursal_capital/arvejas-marolio-partidas-400-gr-19006.html</t>
  </si>
  <si>
    <t>https://www.modomarket.com/lentejas-la-abadia-x-400-gr/p</t>
  </si>
  <si>
    <t>DOÑA PUPA</t>
  </si>
  <si>
    <t>https://www.modomarket.com/lentejas-egran-x-400-gr/p</t>
  </si>
  <si>
    <t>890100019.4</t>
  </si>
  <si>
    <t>POROTOS ALUBIA Presentación: PAQ.500 GR. Solicitado: PAQUTE</t>
  </si>
  <si>
    <t>PAQUETE X 500 G aprox -</t>
  </si>
  <si>
    <t>https://www.modomarket.com/porotos-alubia-la-abadia-x-400-gr/p</t>
  </si>
  <si>
    <t>https://www.carrefour.com.ar/porotos-secos-remojados-dona-pupa-tetra-340-g/p</t>
  </si>
  <si>
    <t>890060017.2</t>
  </si>
  <si>
    <t>CHOCLO GRANO ENTERO AMARILLO Presentación: LATA X 350 GR</t>
  </si>
  <si>
    <t>X 300/350 GR aprox -</t>
  </si>
  <si>
    <t>https://www.modomarket.com/choclo-grano-amarillo-inalpa-x-300-gr/p</t>
  </si>
  <si>
    <t>890060017.4</t>
  </si>
  <si>
    <t>CHOCLO CREMOSO Presentación: LATA x 350grs</t>
  </si>
  <si>
    <t>X 300/350grs aprox.</t>
  </si>
  <si>
    <t>https://www.modomarket.com/choclo-cremoso-amarillo-inalpa-x-300-gr/p</t>
  </si>
  <si>
    <t>890060004.2</t>
  </si>
  <si>
    <t>ARVEJAS VERDES NATURAL Presentación: LATA X 350 GR Solicitado: LATA</t>
  </si>
  <si>
    <t>X 300/350 GR aprox.</t>
  </si>
  <si>
    <t>https://www.modomarket.com/arveja-inalpa-remojadas-x-300-gr/p</t>
  </si>
  <si>
    <t>https://www.almacendelsol.com.ar/producto/sabores-del-valle-arvejas-x-340g/</t>
  </si>
  <si>
    <t>https://www.modomarket.com/arvejas-dona-pupa-tetra-x-340-gr/p</t>
  </si>
  <si>
    <t>890060007.3</t>
  </si>
  <si>
    <t>LOMITO DE ATUN LATA X 170 GR Presentación: LATA X 170 GR Solicitado: LATA</t>
  </si>
  <si>
    <t>1° calidad. (no se acepta atún desmenuzado), al natural o en aceite x 170GR. Aprox</t>
  </si>
  <si>
    <t>CARACAS</t>
  </si>
  <si>
    <t>https://www.modomarket.com/atun-lomitos-al-natural-caracas-x-170-gr/p</t>
  </si>
  <si>
    <t>890060197.1</t>
  </si>
  <si>
    <t>COCTEL DE FRUTAS Presentación: LATA</t>
  </si>
  <si>
    <t>LATA ENTRE 800 Y 850 GR aprox</t>
  </si>
  <si>
    <t>FINCAS DEL SUR</t>
  </si>
  <si>
    <t>https://www.modomarket.com/coctel-de-frutas-la-colina-x-820-gr/p</t>
  </si>
  <si>
    <t>ALCO</t>
  </si>
  <si>
    <t>https://www.modomarket.com/coctel-de-4-frutas-alco-x-820-g/p</t>
  </si>
  <si>
    <t>https://www.carrefour.com.ar/coctel-de-4-frutas-alco-lata-820-g/p</t>
  </si>
  <si>
    <t>890060025.1</t>
  </si>
  <si>
    <t>DURAZNO AL NATURAL Presentación: LATA 820 GR Solicitado: LATA</t>
  </si>
  <si>
    <t>LATA 820 GR aprox</t>
  </si>
  <si>
    <t>MORA</t>
  </si>
  <si>
    <t>https://www.cordiez.com.ar/durazno-en-mitades-mora-820-gr/p</t>
  </si>
  <si>
    <t>SILVIA</t>
  </si>
  <si>
    <t>https://supera.com.ar/producto/durazno-silvia-en-mitades-x-820gr/</t>
  </si>
  <si>
    <t>https://www.modomarket.com/duraznos-en-mitades-alco-x-820-gr/p</t>
  </si>
  <si>
    <t>890060133.3</t>
  </si>
  <si>
    <t>PURE DE TOMATE Presentación: ENV.520 GR. Solicitado: ENVASE</t>
  </si>
  <si>
    <t>ENV.520 GR. aprox</t>
  </si>
  <si>
    <t>EX-2024-04035709- -GDEMZA-DCONT#MSDSYD</t>
  </si>
  <si>
    <t>EX-2024-03140686- -GDEMZA-DCONT#MSDSYD</t>
  </si>
  <si>
    <t>$ 589,99</t>
  </si>
  <si>
    <t>ENV.520 GR. Aprox</t>
  </si>
  <si>
    <t>MONTENEVI</t>
  </si>
  <si>
    <t>890060106.5</t>
  </si>
  <si>
    <t>TOMATE TRITURADO Presentación: ENV. 950 GR. Solicitado: ENVASE</t>
  </si>
  <si>
    <t>ENV. 950 GS aprox</t>
  </si>
  <si>
    <t>DON ERNESTO</t>
  </si>
  <si>
    <t>https://manoloalmacen.com.ar/producto/tomate-triturado-don-ernesto-950g/</t>
  </si>
  <si>
    <t>-ENV. 950 GS aprox</t>
  </si>
  <si>
    <t>SERRESONE</t>
  </si>
  <si>
    <t>https://www.meloenvian.com.ar/producto/tomate-triturado-x-950grs-serresone/</t>
  </si>
  <si>
    <t>890060012.10</t>
  </si>
  <si>
    <t>CALDOS EN CUBITOS Presentación: CAJA POR 12 U</t>
  </si>
  <si>
    <t>KNORR</t>
  </si>
  <si>
    <t>https://www.modomarket.com/caldo-knorr-de-verduras-x-12-cubitos/p</t>
  </si>
  <si>
    <t>890040012.6</t>
  </si>
  <si>
    <t>LEVADURA SECA Presentación: X PAQUETE</t>
  </si>
  <si>
    <t>PAQUETE X 10 GR aprox.</t>
  </si>
  <si>
    <t>LEVEX</t>
  </si>
  <si>
    <t>https://www.modomarket.com/levadura-levex-seca-2-sobres/p</t>
  </si>
  <si>
    <t>890020073.21</t>
  </si>
  <si>
    <t>QUESO MANTECOSO Presentación: KILO</t>
  </si>
  <si>
    <t>BRESCIALAT</t>
  </si>
  <si>
    <t>https://diaonline.supermercadosdia.com.ar/queso-cremoso-dia-x-kg-297684/p</t>
  </si>
  <si>
    <t>CAYELAC</t>
  </si>
  <si>
    <t>https://supermercadodm.com.ar/inicio/3478-11-1072-2110720000000.html</t>
  </si>
  <si>
    <t>890020073.14</t>
  </si>
  <si>
    <t>QUESO DE RALLAR SARDO Presentación: X KILO Solicitado: KILO</t>
  </si>
  <si>
    <t>https://www.elabastecedor.com.ar/9219_punta-del-agua-queso-sardo-x-kg</t>
  </si>
  <si>
    <t>https://www.distribuidorasabatini.com/app/?action=detail&amp;itemId=7874</t>
  </si>
  <si>
    <t>890020073.29</t>
  </si>
  <si>
    <t>QUESO UNTABLE INDIVIDUAL Presentación: ENV. X 20 GRS Solicitado: ENVASE</t>
  </si>
  <si>
    <t>INDIVIDUAL ENV. X 20 GRS aprox</t>
  </si>
  <si>
    <t>TONADITA</t>
  </si>
  <si>
    <t>https://distribuidora-la-familia.catalog.kyte.site/1643998134749-Ba1ty</t>
  </si>
  <si>
    <t>ILOLAY</t>
  </si>
  <si>
    <t>https://www.mercadolibre.com.ar/queso-untable-ilolay-en-mini-porc-individuales-20-gr-x-108-unid/p/MLA22939193#searchVariation=MLA22939193&amp;position=4&amp;search_layout=stack&amp;type=product&amp;tracking_id=b08de6a5-5ca0-40f6-9d9c-72e11214a248</t>
  </si>
  <si>
    <t>890020075.8</t>
  </si>
  <si>
    <t>LECHE ENTERA EN POLVO Presentación: ENV.X 800 GR. Solicitado: ENVASE</t>
  </si>
  <si>
    <t>SANTA ELENE</t>
  </si>
  <si>
    <t>https://www.mercadolibre.com.ar/leche-en-polvo-entera-santa-clara-800-gr/p/MLA21805379?item_id=MLA1391334379&amp;from=gshop&amp;matt_tool=71173176&amp;matt_word=&amp;matt_source=google&amp;matt_campaign_id=19543534470&amp;matt_ad_group_id=144731567683&amp;matt_match_type=&amp;matt_network=g&amp;matt_device=c&amp;matt_creative=644528088700&amp;matt_keyword=&amp;matt_ad_position=&amp;matt_ad_type=pla&amp;matt_merchant_id=735113679&amp;matt_product_id=MLA21805379-product&amp;matt_product_partition_id=2129460090392&amp;matt_target_id=aud-1925157273100:pla-2129460090392&amp;cq_src=google_ads&amp;cq_cmp=19543534470&amp;cq_net=g&amp;cq_plt=gp&amp;cq_med=pla&amp;gad_source=1&amp;gclid=CjwKCAjw34qzBhBmEiwAOUQcF3_cglZzRzh0v3vM5g8f4CKHJSic_l_SWoW-y2Ghsjv1bpk0nF6DkhoC4_gQAvD_BwE</t>
  </si>
  <si>
    <t>VIDALAC</t>
  </si>
  <si>
    <t>PURISIMA</t>
  </si>
  <si>
    <t>https://articulo.mercadolibre.com.ar/MLA-1177148027-leche-en-polvo-entera-purisma-plus-800g-fortificad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521896848&amp;matt_product_id=MLA1177148027&amp;matt_product_partition_id=1965499113044&amp;matt_target_id=aud-1925157273100:pla-1965499113044&amp;cq_src=google_ads&amp;cq_cmp=14508401210&amp;cq_net=g&amp;cq_plt=gp&amp;cq_med=pla&amp;gad_source=1&amp;gclid=CjwKCAjw34qzBhBmEiwAOUQcF2pzt7Vh6srRBKW6hNcm4hD3fRQgMGXDDxprq0at8Ye5eY2VW8z2tBoCxaMQAvD_BwE</t>
  </si>
  <si>
    <t>https://shop.purisima.com.ar/product/leche-en-polvo-purisima-plus-entera-800grs-12-unidades/</t>
  </si>
  <si>
    <t>MUNDO LACTEO</t>
  </si>
  <si>
    <t>https://www.dinoonline.com.ar/super/producto/leche-en-polvo-mundo-lacteo-entera-x-800-gr/_/A-2040243-2040243-s</t>
  </si>
  <si>
    <t>https://roldanonline.com.ar/productos/leche-en-polvo-entera-mundo-lacteo-800gr/</t>
  </si>
  <si>
    <t>https://www.modomarket.com/leche-en-polvo-ilolay-x-800-gr-entera/p</t>
  </si>
  <si>
    <t>https://articulo.mercadolibre.com.ar/MLA-1177148027-leche-en-polvo-entera-purisma-plus-800g-fortificad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521896848&amp;matt_product_id=MLA1177148027&amp;matt_product_partition_id=1965499113044&amp;matt_target_id=aud-2014906607167:pla-1965499113044&amp;cq_src=google_ads&amp;cq_cmp=14508401210&amp;cq_net=g&amp;cq_plt=gp&amp;cq_med=pla&amp;gad_source=1&amp;gclid=CjwKCAjw34qzBhBmEiwAOUQcF6Z7KtJLqKaI8sU1jPVdp7DhcSZ75fnqNSf9aExzXvOzBqLBDBl0hRoC_l8QAvD_BwE</t>
  </si>
  <si>
    <t>890020075.17</t>
  </si>
  <si>
    <t>LECHE DESCREMADA EN POLVO-EN SOBRE Presentación: UNIDAD</t>
  </si>
  <si>
    <t>PRESENTACION POR SOBRE</t>
  </si>
  <si>
    <t>https://articulo.mercadolibre.com.ar/MLA-1139404805-oferta-leche-en-polvo-descremada-purisima-30-sticks-x5g-cu-_JM#position=6&amp;search_layout=stack&amp;type=item&amp;tracking_id=9b41ffc5-ca50-4668-935d-c0eccd491b98</t>
  </si>
  <si>
    <t>https://www.mercadolibre.com.ar/leche-en-polvo-sobres-descremada-ilolay-x-30u-5g-sin-tacc/p/MLA24750643?from=gshop&amp;matt_tool=79223494&amp;matt_word=&amp;matt_source=google&amp;matt_campaign_id=19551928966&amp;matt_ad_group_id=146222375458&amp;matt_match_type=&amp;matt_network=g&amp;matt_device=c&amp;matt_creative=644528088673&amp;matt_keyword=&amp;matt_ad_position=&amp;matt_ad_type=pla&amp;matt_merchant_id=735078350&amp;matt_product_id=MLA24750643-product&amp;matt_product_partition_id=1965499112844&amp;matt_target_id=aud-1930507555320:pla-1965499112844&amp;gclid=Cj0KCQjwgNanBhDUARIsAAeIcAsd8ovT3W_C8ODyyjlHnR0N7VIH9EbFPqQ23fGVPZPnTvmt4yFhp6kaAmooEALw_wcB</t>
  </si>
  <si>
    <t>890020075.1</t>
  </si>
  <si>
    <t>LECHE DESCREMADA EN POLVO Presentación: ENV.X 800 G. Solicitado: ENVASE</t>
  </si>
  <si>
    <t>ENV.X 800 G. aprox</t>
  </si>
  <si>
    <t>https://www.vea.com.ar/leche-en-polvo-descremada-cuisine-and-co-800-gr/p</t>
  </si>
  <si>
    <t>https://www.vea.com.ar/leche-en-polvo-plus-descremada-instantanea-purisima-800-gr/p</t>
  </si>
  <si>
    <t>https://www.modomarket.com/leche-ilolay-en-polvo-x-800-gr-descremada/p</t>
  </si>
  <si>
    <t>890020080.24</t>
  </si>
  <si>
    <t>LECHE LIQUIDA ENTERA LARGA VIDA Presentación: ENV. X LITRO</t>
  </si>
  <si>
    <t>VERONICA</t>
  </si>
  <si>
    <t>https://maxiconsumo.com/sucursal_capital/leche-veronica-larga-vida-entera-1-lt-34600.html</t>
  </si>
  <si>
    <t>https://www.distribuidora.ar/leche-entera-veronica-1lt</t>
  </si>
  <si>
    <t>https://www.josimar.com.ar/leche-entera-larga-vida-veronica-1-lt/p?sc=8</t>
  </si>
  <si>
    <t>https://www.modomarket.com/leche-ilolay-larga-vida-entera-x-1-lt/p</t>
  </si>
  <si>
    <t>https://www.carrefour.com.ar/leche-entera-ilolay-uat-1-l-695957/p</t>
  </si>
  <si>
    <t>890020005.15</t>
  </si>
  <si>
    <t>YOGUR DESCREMADO Presentación: Aprox.190 grs</t>
  </si>
  <si>
    <t>https://www.modomarket.com/yogur-ilolay-descremado-firme-frutilla-x-190-g/p</t>
  </si>
  <si>
    <t>https://www.masonline.com.ar/yogur-desc-firme-vainilla-ilolay-190-gr/p</t>
  </si>
  <si>
    <t>https://www.dinoonline.com.ar/super/producto/yogur-ilolay-firme-descremado-vainilla-pote-x-190-gr/_/A-3260703-3260703-s</t>
  </si>
  <si>
    <t>890020005.14</t>
  </si>
  <si>
    <t>YOGUR ENTERO Presentación: Aprox.190 grs</t>
  </si>
  <si>
    <t>https://maxiconsumo.com/sucursal_capital/yoghurt-ilolay-entero-firme-vainilla-190-gr-21395.html</t>
  </si>
  <si>
    <t>890020075.20</t>
  </si>
  <si>
    <t>LECHE ENTERA EN POLVO SIN T.A.C.C. Presentación: X 800 GRS.</t>
  </si>
  <si>
    <t>EX-2024-03586752- -GDEMZA-DCONT#MSDSYD</t>
  </si>
  <si>
    <t>890070006.7</t>
  </si>
  <si>
    <t>ACEITE DE GIRASOL SIN T.A.C.C. Presentación: X 900 CC</t>
  </si>
  <si>
    <t>890040038.3</t>
  </si>
  <si>
    <t>ALMIDON DE MAIZ SIN TACC Presentación: ENV. X 500 GR Solicitado: ENVASE</t>
  </si>
  <si>
    <t>DIMAX</t>
  </si>
  <si>
    <t>AGUERRE RICARDO Y SPOLIANSKY ANDRES SH</t>
  </si>
  <si>
    <t>EX-2024-04178420- -GDEMZA-DCONT#MSDSYD</t>
  </si>
  <si>
    <t>https://www.supermami.com.ar/super/producto/almidon-de-maiz-dimax-sin-tacc-x-500-gr/_/A-2450059-2450059-s</t>
  </si>
  <si>
    <t>GLUTAL</t>
  </si>
  <si>
    <t>https://articulo.mercadolibre.com.ar/MLA-869297038-almidon-de-maiz-glutal-x-500-g-_JM#position=17&amp;search_layout=stack&amp;type=item&amp;tracking_id=08d0d982-af6e-4cdf-b57b-12821dd8c51e</t>
  </si>
  <si>
    <t>NANI</t>
  </si>
  <si>
    <t>https://docs.google.com/spreadsheets/d/1QomtmSlp8mCDF7u66MJMvJ9Bhg1SDw0g/edit#gid=92432087</t>
  </si>
  <si>
    <t>https://www.laronline.com.ar/search/?q=almidon%20de%20maiz&amp;mpage=2</t>
  </si>
  <si>
    <t>MAIZENA</t>
  </si>
  <si>
    <t>https://www.carrefour.com.ar/almidon-de-maiz-maizena-en-bolsa-500-g-719352/p?gad_source=1&amp;gclid=CjwKCAjwyJqzBhBaEiwAWDRJVAWkLU0YyjkZWdm1th5647PSWihOTttl9vS0YA25RE1hmd4nNzNZ3hoC3M8QAvD_BwE</t>
  </si>
  <si>
    <t>,</t>
  </si>
  <si>
    <t>890130014.9</t>
  </si>
  <si>
    <t>FIDEOS SIN TACC Presentación: PAQ. X 500 GR Solicitado: PAQUETE</t>
  </si>
  <si>
    <t>TALLARÍN</t>
  </si>
  <si>
    <t>MATARAZZO</t>
  </si>
  <si>
    <t>EX-2024-04180427- -GDEMZA-DCONT#MSDSYD</t>
  </si>
  <si>
    <t>GUISERO</t>
  </si>
  <si>
    <t>890060205.1</t>
  </si>
  <si>
    <t>CEREAL SIN T.A.C.C. Presentación: X 150 a 200 G</t>
  </si>
  <si>
    <t>ALMOHADITAS RELLENAS SABOR CHOCOLATE</t>
  </si>
  <si>
    <t>https://saborescompartidos.com.ar/productos/almohaditas-cereal-rellenas-de-mani-nani-x-150g/?variant=490148673&amp;pf=mc</t>
  </si>
  <si>
    <t>https://www.olivadonmateo.com.ar/productos/almohaditas-cacao-c-choco-x-150-gs/?variant=422677640&amp;pf=mc</t>
  </si>
  <si>
    <t>ALMOHADITAS RELLENAS SABOR FRUTILLA</t>
  </si>
  <si>
    <t>ALMOHADITAS RELLENAS SABOR LIMÓN</t>
  </si>
  <si>
    <t>890040006.6</t>
  </si>
  <si>
    <t>GALLETAS DULCES SIN TACC Presentación: PAQ. X 200 GR Solicitado: PAQUETE</t>
  </si>
  <si>
    <t>VAINILLA PAQ. X 200 GR aprox</t>
  </si>
  <si>
    <t>SANTA MARIA</t>
  </si>
  <si>
    <t>https://www.vea.com.ar/vainillas-santa-maria-180-gr/p?srsltid=AfmBOorRlitr1u_muB1EukvBu7X0kcCDr5AlTPBjlmkbpjQR8VD4LdzCLiE</t>
  </si>
  <si>
    <t>CHOCOLATE - PAQ. X 200 GR aprox</t>
  </si>
  <si>
    <t>https://lacasadelceliaco.com.ar/productos/santa-maria-galletas-marmoladas-x-150-grs/</t>
  </si>
  <si>
    <t>https://www.mercadolibre.com.ar/galletitas-de-limn-santa-maria-x-200-g-sin-tacc/p/MLA24826044?pdp_filters=item_id:MLA1676396960#is_advertising=true&amp;searchVariation=MLA24826044&amp;position=4&amp;search_layout=stack&amp;type=pad&amp;tracking_id=50609dde-0f0c-4e65-8f84-f7d6d2a511fb&amp;is_advertising=true&amp;ad_domain=VQCATCORE_LST&amp;ad_position=4&amp;ad_click_id=ODcyYTk4Y2UtYTY4MC00NTU3LTljNjYtMTU2ODAzZTdjNTNh</t>
  </si>
  <si>
    <t>https://latiendadelceliaco.com.ar/producto/galletitas-marmolada-x200g-santa-maria/</t>
  </si>
  <si>
    <t>LIMON - PAQ. X 200 GR aprox</t>
  </si>
  <si>
    <t>https://www.alternativanatural.com.ar/productos/galletitas-dulces-x-200-gr-limon-santa-maria/?variant=125122374&amp;pf=mc</t>
  </si>
  <si>
    <t>COCO - PAQ. X 200 GR aprox</t>
  </si>
  <si>
    <t>https://www.onlinesantaanita.com/productos/santa-maria-galletitas-de-vainilla-200g/?variant=315313739&amp;pf=mc</t>
  </si>
  <si>
    <t>MEMBRILLO - PAQ. X 200 GR aprox</t>
  </si>
  <si>
    <t>EX-2024-03093802- -GDEMZA-DCONT#MSDSYD</t>
  </si>
  <si>
    <t>https://www.lodeperez.com/productos/galletitas-pepitas-x-200-grs-santa-maria/</t>
  </si>
  <si>
    <t>https://dieteticaviamonte.com.ar/producto/santa-maria-galletitas-pepas-membrillo/</t>
  </si>
  <si>
    <t>BATATA - PAQ. X 200 GR aprox</t>
  </si>
  <si>
    <t>https://glutenfreemarket.com.ar/producto/dimax-pepas-batata-x-200-gr/</t>
  </si>
  <si>
    <t>https://latiendadelceliaco.com.ar/producto/pepas-de-batata-x200g-dimax/</t>
  </si>
  <si>
    <t>890040004.7</t>
  </si>
  <si>
    <t>GALLETAS DE AGUA SIN TAC APTO PARA CELIACO Presentación: PAQ. X 150 GR Solicitado: PAQUETE</t>
  </si>
  <si>
    <t>PAQUETE 150 a 200 grs. aprox</t>
  </si>
  <si>
    <t>SMAMS</t>
  </si>
  <si>
    <t>EX-2024-03092200- -GDEMZA-DCONT#MSDSYD</t>
  </si>
  <si>
    <t>https://newgarden.com.ar/galletitas-crackers-smams-sin-tacc-x-150-g.html?gad_source=1&amp;gclid=CjwKCAjwyJqzBhBaEiwAWDRJVHtgW844fAfC-Nz-1Aq29oKYyJP-HuCpAtgiksnwu1FYuh1s_1rWLRoCNg8QAvD_BwE</t>
  </si>
  <si>
    <t>https://tienda.celinda.com.ar/productos/crackers-clasicas-smams-x-150g/</t>
  </si>
  <si>
    <t>890060125.2</t>
  </si>
  <si>
    <t>CEREAL EN BARRA SIN T.A.C.C. Presentación: X UNIDAD Solicitado: UNIDAD</t>
  </si>
  <si>
    <t>SABOR MANZANA- 20 a 30 GR aprox</t>
  </si>
  <si>
    <t>https://www.vea.com.ar/barra-de-arroz-lulemuu-con-chocolate-negro-12gr/p</t>
  </si>
  <si>
    <t>https://maxiconsumo.com/sucursal_capital/barra-cereal-mix-yoghurt-frutilla-28-gr-15035.html</t>
  </si>
  <si>
    <t>https://www.carrefour.com.ar/barra-de-cereal-toddy-de-chocolate-21-g-730600/p</t>
  </si>
  <si>
    <t>EGRAN</t>
  </si>
  <si>
    <t>SABOR FRUT ILLA -20 a 30 GR aprox</t>
  </si>
  <si>
    <t>– SABOR COCO -20 a 30 GR aprox</t>
  </si>
  <si>
    <t>SABOR LIMÓN -20 a 30 GR aprox</t>
  </si>
  <si>
    <t>SABOR CHOCOLATE -20 a 30 GR aprox</t>
  </si>
  <si>
    <t>LULEMUU</t>
  </si>
  <si>
    <t>890100119.2</t>
  </si>
  <si>
    <t>HARINA PRE-MEZCLA PARA CELIACOS Presentación: POR KG. Solicitado: KG.</t>
  </si>
  <si>
    <t>https://www.mercadolibre.com.ar/premezcla-universal-dimax-x-1-kilo-sin-tacc/p/MLA22894970?pdp_filters=item_id:MLA1574776766#is_advertising=true&amp;searchVariation=MLA22894970&amp;position=4&amp;search_layout=stack&amp;type=pad&amp;tracking_id=86e805f9-fa0d-4a5a-8846-83c7aadd1ba7&amp;is_advertising=true&amp;ad_domain=VQCATCORE_LST&amp;ad_position=4&amp;ad_click_id=MzEzYTg3YjQtYjM3YS00ZDk0LTllZGQtMDQ3OWYzNGQ4ZDk1</t>
  </si>
  <si>
    <t>https://elbanquito.com.ar/productos/dimax-premezcla-sin-tacc-x-1-kg/</t>
  </si>
  <si>
    <t>https://www.dinoonline.com.ar/super/producto/premezcla-universal-dimax-sin-tacc-x-1-kg/_/A-3230217-3230217-s</t>
  </si>
  <si>
    <t>https://articulo.mercadolibre.com.ar/MLA-1562385130-premezcla-universal-dimax-x-1-kilo-sin-tacc-_JM#position=23&amp;search_layout=stack&amp;type=item&amp;tracking_id=e8afe5c8-6164-4008-ae60-a7e020a0f7e9</t>
  </si>
  <si>
    <t>https://www.mercadolibre.com.ar/premezcla-universal-dimax-x-1-kilo-sin-tacc/p/MLA22894970?pdp_filters=item_id:MLA1574776766#is_advertising=true&amp;searchVariation=MLA22894970&amp;position=4&amp;search_layout=stack&amp;type=pad&amp;tracking_id=86e805f9-fa0d-4a5a-8846-83c7aadd1ba7&amp;is_advertising=true&amp;ad_domain=VQCATCORE_LST&amp;ad_position=4&amp;ad_click_id=MzEzYTg3YjQtYjM3YS00ZDk0LTllZGQtMDQ3OWYzNGQ4ZDk2</t>
  </si>
  <si>
    <t>890040035.3</t>
  </si>
  <si>
    <t>REBOZADOR SIN TACC Presentación: PAQ. X 250 GR Solicitado: PAQUETE</t>
  </si>
  <si>
    <t>PAQ. X 250 GR aprox.</t>
  </si>
  <si>
    <t>EX-2024-04178698- -GDEMZA-DCONT#MSDSYD</t>
  </si>
  <si>
    <t>https://narodidietetica.com/producto/dimax-pan-rallado-sin-tacc/</t>
  </si>
  <si>
    <t>EN ESTUCHE Y DE PRIMERA CALIDAD- ALIMENTOS PARA FIDES</t>
  </si>
  <si>
    <t>EX-2024-04035437- -GDEMZA-DCONT#MSDSYD</t>
  </si>
  <si>
    <t>no se encontró</t>
  </si>
  <si>
    <t xml:space="preserve">VERONICA S.A.C.I.A.F.e I. </t>
  </si>
  <si>
    <t>ALIMENTOS PARA FIDES</t>
  </si>
  <si>
    <t>Marca La pureza</t>
  </si>
  <si>
    <t>890040088.1</t>
  </si>
  <si>
    <t>BUDIN DULCE Presentación: UNIDAD</t>
  </si>
  <si>
    <t>DALE</t>
  </si>
  <si>
    <t>https://articulo.mercadolibre.com.ar/MLA-1264134794-budin-marmolado-vainilla-chocolate-dale-mejor-precio-_JM</t>
  </si>
  <si>
    <t>TIPO "A" BLANCA, MOLIDA ALIMENTOS PARA FIDES</t>
  </si>
  <si>
    <t>EX-2024-04034352- -GDEMZA-DCONT#MSDSYD</t>
  </si>
  <si>
    <t>no</t>
  </si>
  <si>
    <t>https://www.carrefour.com.ar/azucar-comun-la-perla-tipo-a-1-kg-729287/p?gad_source=1&amp;gclid=CjwKCAjwyJqzBhBaEiwAWDRJVFOok_IgIUmSc9MDicjo4a7nM1JDye8JQwVsDxzU4pSO-fmUb2Rj8BoCGX0QAvD_BwE</t>
  </si>
  <si>
    <t>BELLA VISTA</t>
  </si>
  <si>
    <t>https://atomoconviene.com/atomo-ecommerce/inicio/98065-azucar-bellavista-tipo-a-1000-grs--7790220000746.html</t>
  </si>
  <si>
    <t>ALIMENTOS PARA FIDES - X 300/350GR aprox</t>
  </si>
  <si>
    <t>EX-2024-04034244- -GDEMZA-DCONT#MSDSYD</t>
  </si>
  <si>
    <t>https://atomoconviene.com/atomo-ecommerce/conservas-de-verduras-y-legumbres/22829-conserv-arvejas-inalpa-remojadas-300-grs--7792350067019.html</t>
  </si>
  <si>
    <t>https://supera.com.ar/producto/arveja-seca-remojada-sabores-del-valle-340gr/</t>
  </si>
  <si>
    <t>890060023.3</t>
  </si>
  <si>
    <t>DULCE DE MEMBRILLO Presentación: KG.</t>
  </si>
  <si>
    <t>ALIMENTOS PARA FIDES -</t>
  </si>
  <si>
    <t>https://www.carrefour.com.ar/dulce-de-membrillo-dulcor-x-kg/p</t>
  </si>
  <si>
    <t>https://www.cordiez.com.ar/dulce-de-membrillo-cajon-dulcor-x-kg/p</t>
  </si>
  <si>
    <t>890100099.1</t>
  </si>
  <si>
    <t>GELATINA Presentación: X KILO Solicitado: KILO</t>
  </si>
  <si>
    <t>SABORIZADA -ALIMENTOS PARA FIDES</t>
  </si>
  <si>
    <t>INDIAS</t>
  </si>
  <si>
    <t>https://articulo.mercadolibre.com.ar/MLA-775815311-gelatina-sabor-frutilla-1kg-c-azucar-orloc-kenko-almagro-_JM#reco_item_pos=4&amp;reco_backend=machinalis-v2p-pdp-boost-v2_ranker&amp;reco_backend_type=low_level&amp;reco_client=vip-v2p&amp;reco_id=eaf5b5e1-a38f-43fa-96ce-5851876592ad</t>
  </si>
  <si>
    <t>890100062.2</t>
  </si>
  <si>
    <t>AVENA ARROLLADA Presentación: X 500 GR Solicitado: PAQUETE</t>
  </si>
  <si>
    <t>https://supera.com.ar/producto/avena-instantanea-la-abadia-x-400gr/</t>
  </si>
  <si>
    <t>https://blowmax.com.ar/producto/avena-instantanea-la-abadia-x-400gr/</t>
  </si>
  <si>
    <t>ALIMENTOS PARA FIDES - PAQUETE10GR aprox</t>
  </si>
  <si>
    <t>ALIMENTOS PARA FIDES -1° calidad. (no se acepta atún desmenuzado), al natural o en aceite x 170GR. A</t>
  </si>
  <si>
    <t>ALIMENTOS PARA FIDES - 500GR. Aprox</t>
  </si>
  <si>
    <t>EX-2024-04035567- -GDEMZA-DCONT#MSDSYD</t>
  </si>
  <si>
    <t>https://atomoconviene.com/atomo-ecommerce/mermelas-y-jaleas/54222-mermelada-emeth-durazno-420-grs--7791113003356.html</t>
  </si>
  <si>
    <t>EX-2024-03140295- -GDEMZA-DCONT#MSDSYD</t>
  </si>
  <si>
    <t>https://atomoconviene.com/atomo-ecommerce/mermelas-y-jaleas/58264-mermelada-dulcor-p-durazno-500-grs--7793046008019.html</t>
  </si>
  <si>
    <t xml:space="preserve">ALIMENTOS PARA FIDES - LATA820GR aprox </t>
  </si>
  <si>
    <t>LCO</t>
  </si>
  <si>
    <t>ALIMENTOS PARA FIDES - LATAENTRE800Y850GR aprox</t>
  </si>
  <si>
    <t>EX-2024-04034011- -GDEMZA-DCONT#MSDSYD</t>
  </si>
  <si>
    <t>LAGRIMAS DEL SOL</t>
  </si>
  <si>
    <t>LOMAS DEL SOL</t>
  </si>
  <si>
    <t>EX-2024-04036277- -GDEMZA-DCONT#MSDSYD</t>
  </si>
  <si>
    <t>EX-2024-04036163- -GDEMZA-DCONT#MSDSYD</t>
  </si>
  <si>
    <t>LA HOJA</t>
  </si>
  <si>
    <t>EX-2024-04036055- -GDEMZA-DCONT#MSDSYD</t>
  </si>
  <si>
    <t>https://www.jumbo.com.ar/te-estacionamiento-controlado-la-posadena-25-u/p</t>
  </si>
  <si>
    <t>EX-2024-03141278- -GDEMZA-DCONT#MSDSYD</t>
  </si>
  <si>
    <t>https://diaonline.supermercadosdia.com.ar/te-en-saquitos-x-2-gr-nory-25-ud-62614/p</t>
  </si>
  <si>
    <t>ALIMENTOS PARA FIDES -CALIDAD ARROZ00000</t>
  </si>
  <si>
    <t>EX-2024-04034116- -GDEMZA-DCONT#MSDSYD</t>
  </si>
  <si>
    <t>$ 1.934,60</t>
  </si>
  <si>
    <t>$ 1.452,00</t>
  </si>
  <si>
    <t>https://www.delimart.com.ar/arroz_largo_fino_00000_padoan_1_kg</t>
  </si>
  <si>
    <t>EX-2024-03136616- -GDEMZA-DCONT#MSDSYD</t>
  </si>
  <si>
    <t>$ 1.991,00</t>
  </si>
  <si>
    <t>https://www.hiperlibertad.com.ar/arroz-primor-largo-fino-1-kg/p?idsku=3160&amp;gad_source=1&amp;gclid=CjwKCAjwyJqzBhBaEiwAWDRJVJHmO_vJGJXvPuH0nUuEclkb4g9MOMl6dXRSHM9_NTY4CsA-e3srUhoCecgQAvD_BwE</t>
  </si>
  <si>
    <t>$ 1.440,00</t>
  </si>
  <si>
    <t>https://www.carrefour.com.ar/arroz-largo-fino-primor-1-kg/p?idsku=6806&amp;gad_source=1&amp;gclid=CjwKCAjwyJqzBhBaEiwAWDRJVMOn6TYo4XFiVUwp_2FATMmhvjbo0knY7jV3cJ3ARspmhIBJAm2U3BoCctUQAvD_BwE</t>
  </si>
  <si>
    <t>EX-2024-04035947- -GDEMZA-DCONT#MSDSYD</t>
  </si>
  <si>
    <t>$ 675,91</t>
  </si>
  <si>
    <t xml:space="preserve">EX-2024-03141002- -GDEMZA-DCONT#MSDSYD
</t>
  </si>
  <si>
    <t>$ 596,86</t>
  </si>
  <si>
    <t>$ 764,50</t>
  </si>
  <si>
    <t>EX-2024-03138436- -GDEMZA-DCONT#MSDSYD</t>
  </si>
  <si>
    <t>https://articulo.mercadolibre.com.ar/MLA-1182515003-fideos-verizzia-dedalito-x500gr-_JM#position=17&amp;search_layout=stack&amp;type=item&amp;tracking_id=b7c683e8-802a-47a4-8c42-8b09f81e4674</t>
  </si>
  <si>
    <t>EX-2024-04034553- -GDEMZA-DCONT#MSDSYD</t>
  </si>
  <si>
    <t>https://www.carrefour.com.ar/fideos-ave-maria-lucia-500-g-734556/p</t>
  </si>
  <si>
    <t>SAN AGUSTIN</t>
  </si>
  <si>
    <t>https://supera.com.ar/producto/fideos-san-agustin-ave-maria-x-500gr/</t>
  </si>
  <si>
    <t>https://atomoconviene.com/atomo-ecommerce/pastas-secas-guiseras/8666-fideos-soperos-bauza-b-dedalitos-500-grs--7790744000161.html</t>
  </si>
  <si>
    <t>EX-2024-04034445- -GDEMZA-DCONT#MSDSYD</t>
  </si>
  <si>
    <t>$ 698,10</t>
  </si>
  <si>
    <t>https://www.carrefour.com.ar/fideos-mostachol-rayado-lucia-500-g-734557/p</t>
  </si>
  <si>
    <t>https://supera.com.ar/producto/fideos-san-agustin-codito-x-500gr/</t>
  </si>
  <si>
    <t>https://www.modomarket.com/fideos-favorita-mostachol-x-500-gr/p</t>
  </si>
  <si>
    <t>EX-2024-04034741- -GDEMZA-DCONT#MSDSYD</t>
  </si>
  <si>
    <t>$ 1.000,00</t>
  </si>
  <si>
    <t>$ 682,03</t>
  </si>
  <si>
    <t>$ 995,81</t>
  </si>
  <si>
    <t>$ 699,90</t>
  </si>
  <si>
    <t>https://blowmax.com.ar/producto/fideos-san-agustin-tallarin-x-500gr/</t>
  </si>
  <si>
    <t>$ 977,00</t>
  </si>
  <si>
    <t>890020075.18</t>
  </si>
  <si>
    <t>LECHE ENTERA EN POLVO INSTANTANEA EN ESTUCHE Y DE PRIMERA CALIDAD - DGE Presentación: ENVASE 800 GR</t>
  </si>
  <si>
    <t>Elaborada conforme a las especificaciones dispuestas en el CAA. No se acepta leche para uso industri</t>
  </si>
  <si>
    <t>PRECIO Cotizado</t>
  </si>
  <si>
    <t>Precio referencia 1</t>
  </si>
  <si>
    <t>Link 1</t>
  </si>
  <si>
    <t>Precio de referencia 2</t>
  </si>
  <si>
    <t>Link 2</t>
  </si>
  <si>
    <t>Precio de referencia 3</t>
  </si>
  <si>
    <t>Link 3</t>
  </si>
  <si>
    <t>.</t>
  </si>
  <si>
    <t>se habilitaron en tres tandas los insumos por pedidos de distintas reparticiones por eso los colores de los distintos renglones.</t>
  </si>
  <si>
    <t>Se tomaron precios de las mismas marcas cotizadas y los mismos productos para evaluar el precio de mercado.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</si>
</sst>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FF0000"/>
      <name val="Calibri"/>
      <scheme val="minor"/>
    </font>
    <font>
      <sz val="9"/>
      <color rgb="FFFF0000"/>
      <name val="Calibri"/>
    </font>
    <font>
      <b/>
      <sz val="8"/>
      <color rgb="FFFF0000"/>
      <name val="Calibri"/>
    </font>
    <font>
      <sz val="8"/>
      <color rgb="FFFF0000"/>
      <name val="Calibri"/>
    </font>
    <font>
      <u/>
      <sz val="11"/>
      <color rgb="FFFF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sz val="11"/>
      <color rgb="FF1C4587"/>
      <name val="Calibri"/>
      <scheme val="minor"/>
    </font>
    <font>
      <u/>
      <sz val="11"/>
      <color rgb="FF0563C1"/>
      <name val="Calibri"/>
    </font>
    <font>
      <sz val="11"/>
      <color rgb="FF333333"/>
      <name val="REM"/>
    </font>
    <font>
      <sz val="11"/>
      <color rgb="FF333333"/>
      <name val="Inherit"/>
    </font>
    <font>
      <u/>
      <sz val="11"/>
      <color rgb="FF0000FF"/>
      <name val="Calibri"/>
    </font>
    <font>
      <sz val="11"/>
      <color rgb="FF000000"/>
      <name val="Calibri"/>
      <scheme val="minor"/>
    </font>
    <font>
      <u/>
      <sz val="11"/>
      <color rgb="FF000000"/>
      <name val="Calibri"/>
    </font>
    <font>
      <u/>
      <sz val="11"/>
      <color rgb="FFFF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1C4587"/>
        <bgColor rgb="FF1C4587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/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20" fillId="3" borderId="0" xfId="0" applyFont="1" applyFill="1" applyAlignment="1"/>
    <xf numFmtId="0" fontId="10" fillId="0" borderId="0" xfId="0" applyFont="1" applyAlignment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/>
    <xf numFmtId="0" fontId="29" fillId="0" borderId="0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9" fillId="3" borderId="3" xfId="0" applyFont="1" applyFill="1" applyBorder="1" applyAlignment="1">
      <alignment wrapText="1"/>
    </xf>
    <xf numFmtId="4" fontId="6" fillId="0" borderId="2" xfId="0" applyNumberFormat="1" applyFont="1" applyBorder="1" applyAlignment="1"/>
    <xf numFmtId="0" fontId="0" fillId="0" borderId="2" xfId="0" applyFont="1" applyBorder="1" applyAlignment="1"/>
    <xf numFmtId="2" fontId="10" fillId="2" borderId="2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1" fillId="0" borderId="2" xfId="0" applyFont="1" applyBorder="1" applyAlignment="1"/>
    <xf numFmtId="0" fontId="6" fillId="0" borderId="2" xfId="0" applyFont="1" applyBorder="1"/>
    <xf numFmtId="0" fontId="6" fillId="4" borderId="2" xfId="0" applyFont="1" applyFill="1" applyBorder="1"/>
    <xf numFmtId="0" fontId="6" fillId="5" borderId="2" xfId="0" applyFont="1" applyFill="1" applyBorder="1" applyAlignment="1"/>
    <xf numFmtId="0" fontId="12" fillId="0" borderId="2" xfId="0" applyFont="1" applyBorder="1" applyAlignment="1"/>
    <xf numFmtId="0" fontId="6" fillId="0" borderId="2" xfId="0" applyFont="1" applyBorder="1" applyAlignment="1"/>
    <xf numFmtId="0" fontId="13" fillId="0" borderId="2" xfId="0" applyFont="1" applyBorder="1" applyAlignment="1"/>
    <xf numFmtId="4" fontId="14" fillId="0" borderId="2" xfId="0" applyNumberFormat="1" applyFont="1" applyBorder="1" applyAlignment="1"/>
    <xf numFmtId="0" fontId="14" fillId="0" borderId="2" xfId="0" applyFont="1" applyBorder="1"/>
    <xf numFmtId="0" fontId="14" fillId="0" borderId="2" xfId="0" applyFont="1" applyBorder="1" applyAlignment="1"/>
    <xf numFmtId="0" fontId="18" fillId="0" borderId="2" xfId="0" applyFont="1" applyBorder="1" applyAlignment="1"/>
    <xf numFmtId="4" fontId="14" fillId="3" borderId="2" xfId="0" applyNumberFormat="1" applyFont="1" applyFill="1" applyBorder="1" applyAlignment="1"/>
    <xf numFmtId="4" fontId="14" fillId="6" borderId="2" xfId="0" applyNumberFormat="1" applyFont="1" applyFill="1" applyBorder="1" applyAlignment="1"/>
    <xf numFmtId="0" fontId="10" fillId="0" borderId="2" xfId="0" applyFont="1" applyBorder="1" applyAlignment="1"/>
    <xf numFmtId="10" fontId="6" fillId="0" borderId="2" xfId="0" applyNumberFormat="1" applyFont="1" applyBorder="1"/>
    <xf numFmtId="0" fontId="10" fillId="2" borderId="2" xfId="0" applyFont="1" applyFill="1" applyBorder="1" applyAlignment="1">
      <alignment horizontal="right"/>
    </xf>
    <xf numFmtId="0" fontId="19" fillId="0" borderId="2" xfId="0" applyFont="1" applyBorder="1" applyAlignment="1"/>
    <xf numFmtId="0" fontId="14" fillId="4" borderId="2" xfId="0" applyFont="1" applyFill="1" applyBorder="1"/>
    <xf numFmtId="0" fontId="14" fillId="5" borderId="2" xfId="0" applyFont="1" applyFill="1" applyBorder="1" applyAlignment="1"/>
    <xf numFmtId="0" fontId="6" fillId="2" borderId="2" xfId="0" applyFont="1" applyFill="1" applyBorder="1"/>
    <xf numFmtId="0" fontId="6" fillId="3" borderId="2" xfId="0" applyFont="1" applyFill="1" applyBorder="1" applyAlignment="1"/>
    <xf numFmtId="0" fontId="20" fillId="3" borderId="2" xfId="0" applyFont="1" applyFill="1" applyBorder="1" applyAlignment="1"/>
    <xf numFmtId="0" fontId="6" fillId="3" borderId="2" xfId="0" applyFont="1" applyFill="1" applyBorder="1"/>
    <xf numFmtId="0" fontId="6" fillId="0" borderId="2" xfId="0" applyFont="1" applyBorder="1" applyAlignment="1">
      <alignment horizontal="right"/>
    </xf>
    <xf numFmtId="4" fontId="21" fillId="6" borderId="2" xfId="0" applyNumberFormat="1" applyFont="1" applyFill="1" applyBorder="1" applyAlignment="1"/>
    <xf numFmtId="0" fontId="22" fillId="0" borderId="2" xfId="0" applyFont="1" applyBorder="1" applyAlignment="1"/>
    <xf numFmtId="4" fontId="6" fillId="3" borderId="2" xfId="0" applyNumberFormat="1" applyFont="1" applyFill="1" applyBorder="1" applyAlignment="1"/>
    <xf numFmtId="0" fontId="10" fillId="3" borderId="2" xfId="0" applyFont="1" applyFill="1" applyBorder="1" applyAlignment="1"/>
    <xf numFmtId="4" fontId="23" fillId="7" borderId="2" xfId="0" applyNumberFormat="1" applyFont="1" applyFill="1" applyBorder="1" applyAlignment="1">
      <alignment horizontal="left"/>
    </xf>
    <xf numFmtId="4" fontId="24" fillId="7" borderId="2" xfId="0" applyNumberFormat="1" applyFont="1" applyFill="1" applyBorder="1" applyAlignment="1">
      <alignment horizontal="left"/>
    </xf>
    <xf numFmtId="4" fontId="23" fillId="7" borderId="2" xfId="0" applyNumberFormat="1" applyFont="1" applyFill="1" applyBorder="1" applyAlignment="1"/>
    <xf numFmtId="0" fontId="25" fillId="0" borderId="2" xfId="0" applyFont="1" applyBorder="1" applyAlignment="1">
      <alignment horizontal="right"/>
    </xf>
    <xf numFmtId="0" fontId="26" fillId="0" borderId="2" xfId="0" applyFont="1" applyBorder="1" applyAlignment="1">
      <alignment horizontal="right"/>
    </xf>
    <xf numFmtId="0" fontId="27" fillId="0" borderId="2" xfId="0" applyFont="1" applyBorder="1" applyAlignment="1"/>
    <xf numFmtId="0" fontId="28" fillId="0" borderId="2" xfId="0" applyFont="1" applyBorder="1" applyAlignment="1"/>
    <xf numFmtId="0" fontId="30" fillId="0" borderId="0" xfId="0" applyFon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aonline.supermercadosdia.com.ar/zanahoria-x-1-kg-90122/p" TargetMode="External"/><Relationship Id="rId299" Type="http://schemas.openxmlformats.org/officeDocument/2006/relationships/hyperlink" Target="https://www.modomarket.com/porotos-alubia-la-abadia-x-400-gr/p" TargetMode="External"/><Relationship Id="rId21" Type="http://schemas.openxmlformats.org/officeDocument/2006/relationships/hyperlink" Target="https://www.briosa.com.ar/productos/suprema-x-kg/" TargetMode="External"/><Relationship Id="rId63" Type="http://schemas.openxmlformats.org/officeDocument/2006/relationships/hyperlink" Target="https://diaonline.supermercadosdia.com.ar/limon-x-1-kg-90114/p?idsku=90114" TargetMode="External"/><Relationship Id="rId159" Type="http://schemas.openxmlformats.org/officeDocument/2006/relationships/hyperlink" Target="https://www.disco.com.ar/tomate-perita-por-kg/p" TargetMode="External"/><Relationship Id="rId324" Type="http://schemas.openxmlformats.org/officeDocument/2006/relationships/hyperlink" Target="https://www.elabastecedor.com.ar/9219_punta-del-agua-queso-sardo-x-kg" TargetMode="External"/><Relationship Id="rId366" Type="http://schemas.openxmlformats.org/officeDocument/2006/relationships/hyperlink" Target="https://granjaus.com/producto/aceite-de-girasol-costa-del-sol-x-900ml/" TargetMode="External"/><Relationship Id="rId170" Type="http://schemas.openxmlformats.org/officeDocument/2006/relationships/hyperlink" Target="https://www.modomarket.com/aceite-vicentin-girasol-x-900-ml/p" TargetMode="External"/><Relationship Id="rId226" Type="http://schemas.openxmlformats.org/officeDocument/2006/relationships/hyperlink" Target="https://tienda.donmarcos.com.ar/productos/arroz-parboil-nunca-se-pasa-1-kg/" TargetMode="External"/><Relationship Id="rId433" Type="http://schemas.openxmlformats.org/officeDocument/2006/relationships/hyperlink" Target="https://elbanquito.com.ar/productos/dimax-premezcla-sin-tacc-x-1-kg/" TargetMode="External"/><Relationship Id="rId268" Type="http://schemas.openxmlformats.org/officeDocument/2006/relationships/hyperlink" Target="https://www.cotodigital3.com.ar/sitios/cdigi/producto/-facturas-surtidas/_/A-00006911-00006911-200" TargetMode="External"/><Relationship Id="rId475" Type="http://schemas.openxmlformats.org/officeDocument/2006/relationships/hyperlink" Target="https://www.masonline.com.ar/arroz-largo-fino-carogran-00000-x-1-kg/p" TargetMode="External"/><Relationship Id="rId32" Type="http://schemas.openxmlformats.org/officeDocument/2006/relationships/hyperlink" Target="https://www.disco.com.ar/banana-ecuador-por-kg/p?srsltid=AfmBOoorZOCOHL4J2JVGUB8AZN8JLfXFzBrCHVMLq_345GscYbwbvTwHbFc" TargetMode="External"/><Relationship Id="rId74" Type="http://schemas.openxmlformats.org/officeDocument/2006/relationships/hyperlink" Target="https://diaonline.supermercadosdia.com.ar/manzana-roja-comercial-en-bolsa-malla-x-1-kg-90111/p" TargetMode="External"/><Relationship Id="rId128" Type="http://schemas.openxmlformats.org/officeDocument/2006/relationships/hyperlink" Target="https://diaonline.supermercadosdia.com.ar/zapallito-redondo-x-1-kg-90121/p" TargetMode="External"/><Relationship Id="rId335" Type="http://schemas.openxmlformats.org/officeDocument/2006/relationships/hyperlink" Target="https://articulo.mercadolibre.com.ar/MLA-1177148027-leche-en-polvo-entera-purisma-plus-800g-fortificad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21896848&amp;matt_product_id=MLA1177148027&amp;matt_product_partition_id=1965499113044&amp;matt_target_id=aud-2014906607167:pla-1965499113044&amp;cq_src=google_ads&amp;cq_cmp=14508401210&amp;cq_net=g&amp;cq_plt=gp&amp;cq_med=pla&amp;gad_source=1&amp;gclid=CjwKCAjw34qzBhBmEiwAOUQcF6Z7KtJLqKaI8sU1jPVdp7DhcSZ75fnqNSf9aExzXvOzBqLBDBl0hRoC_l8QAvD_BwE" TargetMode="External"/><Relationship Id="rId377" Type="http://schemas.openxmlformats.org/officeDocument/2006/relationships/hyperlink" Target="https://saborescompartidos.com.ar/productos/almohaditas-cereal-rellenas-de-mani-nani-x-150g/?variant=490148673&amp;pf=mc" TargetMode="External"/><Relationship Id="rId500" Type="http://schemas.openxmlformats.org/officeDocument/2006/relationships/hyperlink" Target="https://www.supersimple.com.ar/Canale-fideos-tallarin-x-500-grs.html" TargetMode="External"/><Relationship Id="rId5" Type="http://schemas.openxmlformats.org/officeDocument/2006/relationships/hyperlink" Target="https://www.vea.com.ar/vacio-7/p" TargetMode="External"/><Relationship Id="rId181" Type="http://schemas.openxmlformats.org/officeDocument/2006/relationships/hyperlink" Target="https://www.delimart.com.ar/_aceite_de_maiz_lira_900_ml" TargetMode="External"/><Relationship Id="rId237" Type="http://schemas.openxmlformats.org/officeDocument/2006/relationships/hyperlink" Target="https://distribuidora-la-familia.catalog.kyte.site/1654174863101-Ba1ty" TargetMode="External"/><Relationship Id="rId402" Type="http://schemas.openxmlformats.org/officeDocument/2006/relationships/hyperlink" Target="https://www.vea.com.ar/barra-de-arroz-lulemuu-con-chocolate-negro-12gr/p" TargetMode="External"/><Relationship Id="rId279" Type="http://schemas.openxmlformats.org/officeDocument/2006/relationships/hyperlink" Target="https://www.modomarket.com/galletas-recreo-gaona-surtidas-x-300-gr/p" TargetMode="External"/><Relationship Id="rId444" Type="http://schemas.openxmlformats.org/officeDocument/2006/relationships/hyperlink" Target="https://atomoconviene.com/atomo-ecommerce/conservas-de-verduras-y-legumbres/22829-conserv-arvejas-inalpa-remojadas-300-grs--7792350067019.html" TargetMode="External"/><Relationship Id="rId486" Type="http://schemas.openxmlformats.org/officeDocument/2006/relationships/hyperlink" Target="https://www.modomarket.com/polenta-morixe-coccion-rapida-x-500-g/p" TargetMode="External"/><Relationship Id="rId43" Type="http://schemas.openxmlformats.org/officeDocument/2006/relationships/hyperlink" Target="https://www.disco.com.ar/berenjena-negra-por-kg/p" TargetMode="External"/><Relationship Id="rId139" Type="http://schemas.openxmlformats.org/officeDocument/2006/relationships/hyperlink" Target="https://www.disco.com.ar/zapallo-coreano-por-kg/p" TargetMode="External"/><Relationship Id="rId290" Type="http://schemas.openxmlformats.org/officeDocument/2006/relationships/hyperlink" Target="https://www.modomarket.com/lentejas-inalpa-x-300-g/p" TargetMode="External"/><Relationship Id="rId304" Type="http://schemas.openxmlformats.org/officeDocument/2006/relationships/hyperlink" Target="https://www.modomarket.com/choclo-cremoso-amarillo-inalpa-x-300-gr/p" TargetMode="External"/><Relationship Id="rId346" Type="http://schemas.openxmlformats.org/officeDocument/2006/relationships/hyperlink" Target="https://www.distribuidora.ar/leche-entera-veronica-1lt" TargetMode="External"/><Relationship Id="rId388" Type="http://schemas.openxmlformats.org/officeDocument/2006/relationships/hyperlink" Target="https://dieteticaviamonte.com.ar/producto/santa-maria-galletitas-pepas-membrillo/" TargetMode="External"/><Relationship Id="rId85" Type="http://schemas.openxmlformats.org/officeDocument/2006/relationships/hyperlink" Target="https://www.carrefour.com.ar/naranja-de-jugo-x-kg/p" TargetMode="External"/><Relationship Id="rId150" Type="http://schemas.openxmlformats.org/officeDocument/2006/relationships/hyperlink" Target="https://www.carrefour.com.ar/remolacha-x-kg/p" TargetMode="External"/><Relationship Id="rId192" Type="http://schemas.openxmlformats.org/officeDocument/2006/relationships/hyperlink" Target="https://www.modomarket.com/yerba-chamigo-x-1-kg/p" TargetMode="External"/><Relationship Id="rId206" Type="http://schemas.openxmlformats.org/officeDocument/2006/relationships/hyperlink" Target="https://atomoconviene.com/atomo-ecommerce/te-y-mate-cocido-/45075-te-negro-la-hoja---25-saquitos--7791680301107.html" TargetMode="External"/><Relationship Id="rId413" Type="http://schemas.openxmlformats.org/officeDocument/2006/relationships/hyperlink" Target="https://www.carrefour.com.ar/barra-de-cereal-toddy-de-chocolate-21-g-730600/p" TargetMode="External"/><Relationship Id="rId248" Type="http://schemas.openxmlformats.org/officeDocument/2006/relationships/hyperlink" Target="https://www.modomarket.com/polenta-morixe-coccion-rapida-x-500-g/p" TargetMode="External"/><Relationship Id="rId455" Type="http://schemas.openxmlformats.org/officeDocument/2006/relationships/hyperlink" Target="https://www.modomarket.com/levadura-levex-seca-2-sobres/p" TargetMode="External"/><Relationship Id="rId497" Type="http://schemas.openxmlformats.org/officeDocument/2006/relationships/hyperlink" Target="https://distribuidora-la-familia.catalog.kyte.site/1654174863101-Ba1ty" TargetMode="External"/><Relationship Id="rId12" Type="http://schemas.openxmlformats.org/officeDocument/2006/relationships/hyperlink" Target="https://www.masonline.com.ar/pollo-fresco-x-3-kg/p" TargetMode="External"/><Relationship Id="rId108" Type="http://schemas.openxmlformats.org/officeDocument/2006/relationships/hyperlink" Target="https://diaonline.supermercadosdia.com.ar/pera-x-1-kg-90113/p" TargetMode="External"/><Relationship Id="rId315" Type="http://schemas.openxmlformats.org/officeDocument/2006/relationships/hyperlink" Target="https://www.cordiez.com.ar/durazno-en-mitades-mora-820-gr/p" TargetMode="External"/><Relationship Id="rId357" Type="http://schemas.openxmlformats.org/officeDocument/2006/relationships/hyperlink" Target="https://www.dinoonline.com.ar/super/producto/yogur-ilolay-firme-descremado-vainilla-pote-x-190-gr/_/A-3260703-3260703-s" TargetMode="External"/><Relationship Id="rId54" Type="http://schemas.openxmlformats.org/officeDocument/2006/relationships/hyperlink" Target="https://www.carrefour.com.ar/chaucha-rolliza-x-kg/p" TargetMode="External"/><Relationship Id="rId96" Type="http://schemas.openxmlformats.org/officeDocument/2006/relationships/hyperlink" Target="https://diaonline.supermercadosdia.com.ar/papa-comercial-en-bolsa-malla-x-1-kg-90061/p" TargetMode="External"/><Relationship Id="rId161" Type="http://schemas.openxmlformats.org/officeDocument/2006/relationships/hyperlink" Target="https://www.disco.com.ar/tomate-perita-por-kg/p" TargetMode="External"/><Relationship Id="rId217" Type="http://schemas.openxmlformats.org/officeDocument/2006/relationships/hyperlink" Target="https://atomoconviene.com/atomo-ecommerce/harinas-y-premezclas/12708-harina-de-trigo-florencia-4-0-1-kg--7797237000080.html" TargetMode="External"/><Relationship Id="rId399" Type="http://schemas.openxmlformats.org/officeDocument/2006/relationships/hyperlink" Target="https://www.vea.com.ar/barra-de-arroz-lulemuu-con-chocolate-negro-12gr/p" TargetMode="External"/><Relationship Id="rId259" Type="http://schemas.openxmlformats.org/officeDocument/2006/relationships/hyperlink" Target="https://maxiconsumo.com/sucursal_capital/azucar-ledesma-1-kg-263.html" TargetMode="External"/><Relationship Id="rId424" Type="http://schemas.openxmlformats.org/officeDocument/2006/relationships/hyperlink" Target="https://maxiconsumo.com/sucursal_capital/barra-cereal-mix-yoghurt-frutilla-28-gr-15035.html" TargetMode="External"/><Relationship Id="rId466" Type="http://schemas.openxmlformats.org/officeDocument/2006/relationships/hyperlink" Target="https://www.modomarket.com/coctel-de-4-frutas-alco-x-820-g/p" TargetMode="External"/><Relationship Id="rId23" Type="http://schemas.openxmlformats.org/officeDocument/2006/relationships/hyperlink" Target="https://diaonline.supermercadosdia.com.ar/acelga-x-1-kg-90134/p?idsku=90134" TargetMode="External"/><Relationship Id="rId119" Type="http://schemas.openxmlformats.org/officeDocument/2006/relationships/hyperlink" Target="https://www.carrefour.com.ar/zapallito-largo-x-kg/p" TargetMode="External"/><Relationship Id="rId270" Type="http://schemas.openxmlformats.org/officeDocument/2006/relationships/hyperlink" Target="https://www.modomarket.com/toddy-original-x-180-gr/p" TargetMode="External"/><Relationship Id="rId326" Type="http://schemas.openxmlformats.org/officeDocument/2006/relationships/hyperlink" Target="https://distribuidora-la-familia.catalog.kyte.site/1643998134749-Ba1ty" TargetMode="External"/><Relationship Id="rId65" Type="http://schemas.openxmlformats.org/officeDocument/2006/relationships/hyperlink" Target="https://diaonline.supermercadosdia.com.ar/limon-x-1-kg-90114/p?idsku=90114" TargetMode="External"/><Relationship Id="rId130" Type="http://schemas.openxmlformats.org/officeDocument/2006/relationships/hyperlink" Target="https://www.disco.com.ar/zapallito-redondo-por-kg/p" TargetMode="External"/><Relationship Id="rId368" Type="http://schemas.openxmlformats.org/officeDocument/2006/relationships/hyperlink" Target="https://granjaus.com/producto/aceite-de-girasol-costa-del-sol-x-900ml/" TargetMode="External"/><Relationship Id="rId172" Type="http://schemas.openxmlformats.org/officeDocument/2006/relationships/hyperlink" Target="https://www.delimart.com.ar/aceite_de_girasol_costa_del_sol_900_ml" TargetMode="External"/><Relationship Id="rId228" Type="http://schemas.openxmlformats.org/officeDocument/2006/relationships/hyperlink" Target="https://www.masonline.com.ar/arroz-largo-fino-carogran-00000-x-1-kg/p" TargetMode="External"/><Relationship Id="rId435" Type="http://schemas.openxmlformats.org/officeDocument/2006/relationships/hyperlink" Target="https://articulo.mercadolibre.com.ar/MLA-1562385130-premezcla-universal-dimax-x-1-kilo-sin-tacc-_JM" TargetMode="External"/><Relationship Id="rId477" Type="http://schemas.openxmlformats.org/officeDocument/2006/relationships/hyperlink" Target="https://www.delimart.com.ar/arroz_largo_fino_00000_padoan_1_kg" TargetMode="External"/><Relationship Id="rId281" Type="http://schemas.openxmlformats.org/officeDocument/2006/relationships/hyperlink" Target="https://www.modomarket.com/galletas-recreo-gaona-surtidas-x-300-gr/p" TargetMode="External"/><Relationship Id="rId337" Type="http://schemas.openxmlformats.org/officeDocument/2006/relationships/hyperlink" Target="https://articulo.mercadolibre.com.ar/MLA-1177148027-leche-en-polvo-entera-purisma-plus-800g-fortificad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21896848&amp;matt_product_id=MLA1177148027&amp;matt_product_partition_id=1965499113044&amp;matt_target_id=aud-2014906607167:pla-1965499113044&amp;cq_src=google_ads&amp;cq_cmp=14508401210&amp;cq_net=g&amp;cq_plt=gp&amp;cq_med=pla&amp;gad_source=1&amp;gclid=CjwKCAjw34qzBhBmEiwAOUQcF6Z7KtJLqKaI8sU1jPVdp7DhcSZ75fnqNSf9aExzXvOzBqLBDBl0hRoC_l8QAvD_BwE" TargetMode="External"/><Relationship Id="rId502" Type="http://schemas.openxmlformats.org/officeDocument/2006/relationships/hyperlink" Target="https://maxiconsumo.com/sucursal_capital/fideos-favorita-tallarines-500-gr-141741.html" TargetMode="External"/><Relationship Id="rId34" Type="http://schemas.openxmlformats.org/officeDocument/2006/relationships/hyperlink" Target="https://www.disco.com.ar/banana-ecuador-por-kg/p?srsltid=AfmBOoorZOCOHL4J2JVGUB8AZN8JLfXFzBrCHVMLq_345GscYbwbvTwHbFc" TargetMode="External"/><Relationship Id="rId76" Type="http://schemas.openxmlformats.org/officeDocument/2006/relationships/hyperlink" Target="https://diaonline.supermercadosdia.com.ar/manzana-roja-comercial-en-bolsa-malla-x-1-kg-90111/p" TargetMode="External"/><Relationship Id="rId141" Type="http://schemas.openxmlformats.org/officeDocument/2006/relationships/hyperlink" Target="https://diaonline.supermercadosdia.com.ar/anco-x-1-kg-90120/p" TargetMode="External"/><Relationship Id="rId379" Type="http://schemas.openxmlformats.org/officeDocument/2006/relationships/hyperlink" Target="https://saborescompartidos.com.ar/productos/almohaditas-cereal-rellenas-de-mani-nani-x-150g/?variant=490148673&amp;pf=mc" TargetMode="External"/><Relationship Id="rId7" Type="http://schemas.openxmlformats.org/officeDocument/2006/relationships/hyperlink" Target="https://www.frigorifico90.com.ar/productos/peceto-x-kg/" TargetMode="External"/><Relationship Id="rId183" Type="http://schemas.openxmlformats.org/officeDocument/2006/relationships/hyperlink" Target="https://maxiconsumo.com/sucursal_capital/vinagre-marolio-vino-1-lt-4842.html" TargetMode="External"/><Relationship Id="rId239" Type="http://schemas.openxmlformats.org/officeDocument/2006/relationships/hyperlink" Target="https://www.modomarket.com/fideos-favorita-tallarines-x-500-gr/p" TargetMode="External"/><Relationship Id="rId390" Type="http://schemas.openxmlformats.org/officeDocument/2006/relationships/hyperlink" Target="https://latiendadelceliaco.com.ar/producto/pepas-de-batata-x200g-dimax/" TargetMode="External"/><Relationship Id="rId404" Type="http://schemas.openxmlformats.org/officeDocument/2006/relationships/hyperlink" Target="https://www.carrefour.com.ar/barra-de-cereal-toddy-de-chocolate-21-g-730600/p" TargetMode="External"/><Relationship Id="rId446" Type="http://schemas.openxmlformats.org/officeDocument/2006/relationships/hyperlink" Target="https://atomoconviene.com/atomo-ecommerce/conservas-de-verduras-y-legumbres/22829-conserv-arvejas-inalpa-remojadas-300-grs--7792350067019.html" TargetMode="External"/><Relationship Id="rId250" Type="http://schemas.openxmlformats.org/officeDocument/2006/relationships/hyperlink" Target="https://www.mercadolibre.com.ar/azucar-individual-chango-de-1000-sobres/p/MLA21049595" TargetMode="External"/><Relationship Id="rId292" Type="http://schemas.openxmlformats.org/officeDocument/2006/relationships/hyperlink" Target="https://www.modomarket.com/lentejas-inalpa-x-300-g/p" TargetMode="External"/><Relationship Id="rId306" Type="http://schemas.openxmlformats.org/officeDocument/2006/relationships/hyperlink" Target="https://www.modomarket.com/arveja-inalpa-remojadas-x-300-gr/p" TargetMode="External"/><Relationship Id="rId488" Type="http://schemas.openxmlformats.org/officeDocument/2006/relationships/hyperlink" Target="https://articulo.mercadolibre.com.ar/MLA-1182515003-fideos-verizzia-dedalito-x500gr-_JM" TargetMode="External"/><Relationship Id="rId45" Type="http://schemas.openxmlformats.org/officeDocument/2006/relationships/hyperlink" Target="https://www.disco.com.ar/cebolla-superior-por-kg/p" TargetMode="External"/><Relationship Id="rId87" Type="http://schemas.openxmlformats.org/officeDocument/2006/relationships/hyperlink" Target="https://www.carrefour.com.ar/naranja-de-jugo-x-kg/p" TargetMode="External"/><Relationship Id="rId110" Type="http://schemas.openxmlformats.org/officeDocument/2006/relationships/hyperlink" Target="https://www.carrefour.com.ar/zanahoria-precios-cuidados-x-kg/p" TargetMode="External"/><Relationship Id="rId348" Type="http://schemas.openxmlformats.org/officeDocument/2006/relationships/hyperlink" Target="https://www.modomarket.com/leche-ilolay-larga-vida-entera-x-1-lt/p" TargetMode="External"/><Relationship Id="rId152" Type="http://schemas.openxmlformats.org/officeDocument/2006/relationships/hyperlink" Target="https://diaonline.supermercadosdia.com.ar/remolacha-x-1-kg-90125/p" TargetMode="External"/><Relationship Id="rId173" Type="http://schemas.openxmlformats.org/officeDocument/2006/relationships/hyperlink" Target="https://granjaus.com/producto/aceite-de-girasol-costa-del-sol-x-900ml/" TargetMode="External"/><Relationship Id="rId194" Type="http://schemas.openxmlformats.org/officeDocument/2006/relationships/hyperlink" Target="https://diaonline.supermercadosdia.com.ar/yerba-mate-nory-500-gr-288328/p" TargetMode="External"/><Relationship Id="rId208" Type="http://schemas.openxmlformats.org/officeDocument/2006/relationships/hyperlink" Target="https://atomoconviene.com/atomo-ecommerce/te-y-mate-cocido-/45075-te-negro-la-hoja---25-saquitos--7791680301107.html" TargetMode="External"/><Relationship Id="rId229" Type="http://schemas.openxmlformats.org/officeDocument/2006/relationships/hyperlink" Target="https://www.pasosonline.com.ar/producto/carogran-arroz-l-fino-00000-x500g/" TargetMode="External"/><Relationship Id="rId380" Type="http://schemas.openxmlformats.org/officeDocument/2006/relationships/hyperlink" Target="https://www.olivadonmateo.com.ar/productos/almohaditas-cacao-c-choco-x-150-gs/?variant=422677640&amp;pf=mc" TargetMode="External"/><Relationship Id="rId415" Type="http://schemas.openxmlformats.org/officeDocument/2006/relationships/hyperlink" Target="https://maxiconsumo.com/sucursal_capital/barra-cereal-mix-yoghurt-frutilla-28-gr-15035.html" TargetMode="External"/><Relationship Id="rId436" Type="http://schemas.openxmlformats.org/officeDocument/2006/relationships/hyperlink" Target="https://narodidietetica.com/producto/dimax-pan-rallado-sin-tacc/" TargetMode="External"/><Relationship Id="rId457" Type="http://schemas.openxmlformats.org/officeDocument/2006/relationships/hyperlink" Target="https://www.modomarket.com/atun-lomitos-al-natural-caracas-x-170-gr/p" TargetMode="External"/><Relationship Id="rId240" Type="http://schemas.openxmlformats.org/officeDocument/2006/relationships/hyperlink" Target="https://maxiconsumo.com/sucursal_capital/fideos-favorita-tallarines-500-gr-141741.html" TargetMode="External"/><Relationship Id="rId261" Type="http://schemas.openxmlformats.org/officeDocument/2006/relationships/hyperlink" Target="https://www.modobarista.com/edulcorante-dulkre-life-sucralosa-sobres?gad_source=1&amp;gclid=Cj0KCQjwsaqzBhDdARIsAK2gqnfJrCsKH3jAsnnwDqzKn27ZJOw334gTxXm9F8ybiz_JBJhnvep81esaAkD2EALw_wcB" TargetMode="External"/><Relationship Id="rId478" Type="http://schemas.openxmlformats.org/officeDocument/2006/relationships/hyperlink" Target="https://www.hiperlibertad.com.ar/arroz-primor-largo-fino-1-kg/p?idsku=3160&amp;gad_source=1&amp;gclid=CjwKCAjwyJqzBhBaEiwAWDRJVJHmO_vJGJXvPuH0nUuEclkb4g9MOMl6dXRSHM9_NTY4CsA-e3srUhoCecgQAvD_BwE" TargetMode="External"/><Relationship Id="rId499" Type="http://schemas.openxmlformats.org/officeDocument/2006/relationships/hyperlink" Target="https://www.supersimple.com.ar/Canale-fideos-tallarin-x-500-grs.html" TargetMode="External"/><Relationship Id="rId14" Type="http://schemas.openxmlformats.org/officeDocument/2006/relationships/hyperlink" Target="https://www.jumbo.com.ar/pechuga-de-pollo-2/p" TargetMode="External"/><Relationship Id="rId35" Type="http://schemas.openxmlformats.org/officeDocument/2006/relationships/hyperlink" Target="https://www.casagranja.com.ar/productos/batata-morada-x-kg/?variant=301361869&amp;pf=mc" TargetMode="External"/><Relationship Id="rId56" Type="http://schemas.openxmlformats.org/officeDocument/2006/relationships/hyperlink" Target="https://www.disco.com.ar/lechuga-morada-por-kg-2/p" TargetMode="External"/><Relationship Id="rId77" Type="http://schemas.openxmlformats.org/officeDocument/2006/relationships/hyperlink" Target="https://www.disco.com.ar/manzana-roja-por-kg-2/p" TargetMode="External"/><Relationship Id="rId100" Type="http://schemas.openxmlformats.org/officeDocument/2006/relationships/hyperlink" Target="https://www.disco.com.ar/pera-packhan-elegida-por-kg/p" TargetMode="External"/><Relationship Id="rId282" Type="http://schemas.openxmlformats.org/officeDocument/2006/relationships/hyperlink" Target="https://atomoconviene.com/atomo-ecommerce/galletitas-dulces/13261-galletas-dulces-dale-surtidas-300-grs--7798113152183.html" TargetMode="External"/><Relationship Id="rId317" Type="http://schemas.openxmlformats.org/officeDocument/2006/relationships/hyperlink" Target="https://www.modomarket.com/duraznos-en-mitades-alco-x-820-gr/p" TargetMode="External"/><Relationship Id="rId338" Type="http://schemas.openxmlformats.org/officeDocument/2006/relationships/hyperlink" Target="https://articulo.mercadolibre.com.ar/MLA-1139404805-oferta-leche-en-polvo-descremada-purisima-30-sticks-x5g-cu-_JM" TargetMode="External"/><Relationship Id="rId359" Type="http://schemas.openxmlformats.org/officeDocument/2006/relationships/hyperlink" Target="https://maxiconsumo.com/sucursal_capital/yoghurt-ilolay-entero-firme-vainilla-190-gr-21395.html" TargetMode="External"/><Relationship Id="rId503" Type="http://schemas.openxmlformats.org/officeDocument/2006/relationships/hyperlink" Target="https://blowmax.com.ar/producto/fideos-san-agustin-tallarin-x-500gr/" TargetMode="External"/><Relationship Id="rId8" Type="http://schemas.openxmlformats.org/officeDocument/2006/relationships/hyperlink" Target="https://www.carrefour.com.ar/peceto-el-mercado-x-kg-662866/p" TargetMode="External"/><Relationship Id="rId98" Type="http://schemas.openxmlformats.org/officeDocument/2006/relationships/hyperlink" Target="https://www.carrefour.com.ar/pera-x-kg/p" TargetMode="External"/><Relationship Id="rId121" Type="http://schemas.openxmlformats.org/officeDocument/2006/relationships/hyperlink" Target="https://www.carrefour.com.ar/zapallito-largo-x-kg/p" TargetMode="External"/><Relationship Id="rId142" Type="http://schemas.openxmlformats.org/officeDocument/2006/relationships/hyperlink" Target="https://www.disco.com.ar/zapallo-coreano-por-kg/p" TargetMode="External"/><Relationship Id="rId163" Type="http://schemas.openxmlformats.org/officeDocument/2006/relationships/hyperlink" Target="https://www.carrefour.com.ar/tomate-x-kg/p" TargetMode="External"/><Relationship Id="rId184" Type="http://schemas.openxmlformats.org/officeDocument/2006/relationships/hyperlink" Target="https://www.modomarket.com/vinagre-puruvin-de-vino-x-1-lt/p" TargetMode="External"/><Relationship Id="rId219" Type="http://schemas.openxmlformats.org/officeDocument/2006/relationships/hyperlink" Target="https://maxiconsumo.com/sucursal_capital/harina-morixe-0000-1-kg-44148.html" TargetMode="External"/><Relationship Id="rId370" Type="http://schemas.openxmlformats.org/officeDocument/2006/relationships/hyperlink" Target="https://sirvana.ai/producto/662acc048f8388c13ea6a775" TargetMode="External"/><Relationship Id="rId391" Type="http://schemas.openxmlformats.org/officeDocument/2006/relationships/hyperlink" Target="https://newgarden.com.ar/galletitas-crackers-smams-sin-tacc-x-150-g.html?gad_source=1&amp;gclid=CjwKCAjwyJqzBhBaEiwAWDRJVHtgW844fAfC-Nz-1Aq29oKYyJP-HuCpAtgiksnwu1FYuh1s_1rWLRoCNg8QAvD_BwE" TargetMode="External"/><Relationship Id="rId405" Type="http://schemas.openxmlformats.org/officeDocument/2006/relationships/hyperlink" Target="https://www.vea.com.ar/barra-de-arroz-lulemuu-con-chocolate-negro-12gr/p" TargetMode="External"/><Relationship Id="rId426" Type="http://schemas.openxmlformats.org/officeDocument/2006/relationships/hyperlink" Target="https://www.vea.com.ar/barra-de-arroz-lulemuu-con-chocolate-negro-12gr/p" TargetMode="External"/><Relationship Id="rId447" Type="http://schemas.openxmlformats.org/officeDocument/2006/relationships/hyperlink" Target="https://www.carrefour.com.ar/dulce-de-membrillo-dulcor-x-kg/p" TargetMode="External"/><Relationship Id="rId230" Type="http://schemas.openxmlformats.org/officeDocument/2006/relationships/hyperlink" Target="https://mgdistribuidora.ar/index.php?route=product/product&amp;language=es-ES&amp;product_id=2166" TargetMode="External"/><Relationship Id="rId251" Type="http://schemas.openxmlformats.org/officeDocument/2006/relationships/hyperlink" Target="https://www.mercadolibre.com.ar/azucar-individual-chango-de-1000-sobres/p/MLA21049595" TargetMode="External"/><Relationship Id="rId468" Type="http://schemas.openxmlformats.org/officeDocument/2006/relationships/hyperlink" Target="https://maxiconsumo.com/sucursal_capital/arvejas-marolio-partidas-400-gr-19006.html" TargetMode="External"/><Relationship Id="rId489" Type="http://schemas.openxmlformats.org/officeDocument/2006/relationships/hyperlink" Target="https://www.carrefour.com.ar/fideos-ave-maria-lucia-500-g-734556/p" TargetMode="External"/><Relationship Id="rId25" Type="http://schemas.openxmlformats.org/officeDocument/2006/relationships/hyperlink" Target="https://diaonline.supermercadosdia.com.ar/acelga-x-1-kg-90134/p?idsku=90134" TargetMode="External"/><Relationship Id="rId46" Type="http://schemas.openxmlformats.org/officeDocument/2006/relationships/hyperlink" Target="https://www.carrefour.com.ar/cebolla-x-kg/p" TargetMode="External"/><Relationship Id="rId67" Type="http://schemas.openxmlformats.org/officeDocument/2006/relationships/hyperlink" Target="https://www.carrefour.com.ar/mandarina?_q=mandarina&amp;map=ft" TargetMode="External"/><Relationship Id="rId272" Type="http://schemas.openxmlformats.org/officeDocument/2006/relationships/hyperlink" Target="https://www.rappi.com.ar/p/emeth-mermelada-durazno-pote-62610?retailer_id=1169&amp;store_id=135514&amp;store_type=market&amp;market_type=diaexpress&amp;product_id=1074871431&amp;master_product_id=62610&amp;show_detail=true&amp;context=product_detail_integration&amp;srsltid=AfmBOopCk20ZGjaay484UMZkUOgOWYhKUYdDhRQ-j7Xhp4Qc1V2hFgXrhVQ" TargetMode="External"/><Relationship Id="rId293" Type="http://schemas.openxmlformats.org/officeDocument/2006/relationships/hyperlink" Target="https://maxiconsumo.com/sucursal_capital/arvejas-marolio-partidas-400-gr-19006.html" TargetMode="External"/><Relationship Id="rId307" Type="http://schemas.openxmlformats.org/officeDocument/2006/relationships/hyperlink" Target="https://www.almacendelsol.com.ar/producto/sabores-del-valle-arvejas-x-340g/" TargetMode="External"/><Relationship Id="rId328" Type="http://schemas.openxmlformats.org/officeDocument/2006/relationships/hyperlink" Target="https://www.mercadolibre.com.ar/queso-untable-ilolay-en-mini-porc-individuales-20-gr-x-108-unid/p/MLA22939193" TargetMode="External"/><Relationship Id="rId349" Type="http://schemas.openxmlformats.org/officeDocument/2006/relationships/hyperlink" Target="https://www.carrefour.com.ar/leche-entera-ilolay-uat-1-l-695957/p" TargetMode="External"/><Relationship Id="rId88" Type="http://schemas.openxmlformats.org/officeDocument/2006/relationships/hyperlink" Target="https://diaonline.supermercadosdia.com.ar/naranja-jugo-x-1-kg-90117/p" TargetMode="External"/><Relationship Id="rId111" Type="http://schemas.openxmlformats.org/officeDocument/2006/relationships/hyperlink" Target="https://diaonline.supermercadosdia.com.ar/zanahoria-x-1-kg-90122/p" TargetMode="External"/><Relationship Id="rId132" Type="http://schemas.openxmlformats.org/officeDocument/2006/relationships/hyperlink" Target="https://www.carrefour.com.ar/zapallito-redondo-x-kg-2-8399/p" TargetMode="External"/><Relationship Id="rId153" Type="http://schemas.openxmlformats.org/officeDocument/2006/relationships/hyperlink" Target="https://www.carrefour.com.ar/remolacha-x-kg/p" TargetMode="External"/><Relationship Id="rId174" Type="http://schemas.openxmlformats.org/officeDocument/2006/relationships/hyperlink" Target="https://www.distribuidorasabatini.com/app/?action=detail&amp;itemId=10114" TargetMode="External"/><Relationship Id="rId195" Type="http://schemas.openxmlformats.org/officeDocument/2006/relationships/hyperlink" Target="https://www.modomarket.com/yerba-chamigo-x-1-kg/p" TargetMode="External"/><Relationship Id="rId209" Type="http://schemas.openxmlformats.org/officeDocument/2006/relationships/hyperlink" Target="https://www.modomarket.com/te-green-hills-x-100-saquitos-ensobrados/p" TargetMode="External"/><Relationship Id="rId360" Type="http://schemas.openxmlformats.org/officeDocument/2006/relationships/hyperlink" Target="https://articulo.mercadolibre.com.ar/MLA-1177148027-leche-en-polvo-entera-purisma-plus-800g-fortificad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21896848&amp;matt_product_id=MLA1177148027&amp;matt_product_partition_id=1965499113044&amp;matt_target_id=aud-1925157273100:pla-1965499113044&amp;cq_src=google_ads&amp;cq_cmp=14508401210&amp;cq_net=g&amp;cq_plt=gp&amp;cq_med=pla&amp;gad_source=1&amp;gclid=CjwKCAjw34qzBhBmEiwAOUQcF2pzt7Vh6srRBKW6hNcm4hD3fRQgMGXDDxprq0at8Ye5eY2VW8z2tBoCxaMQAvD_BwE" TargetMode="External"/><Relationship Id="rId381" Type="http://schemas.openxmlformats.org/officeDocument/2006/relationships/hyperlink" Target="https://www.vea.com.ar/vainillas-santa-maria-180-gr/p?srsltid=AfmBOorRlitr1u_muB1EukvBu7X0kcCDr5AlTPBjlmkbpjQR8VD4LdzCLiE" TargetMode="External"/><Relationship Id="rId416" Type="http://schemas.openxmlformats.org/officeDocument/2006/relationships/hyperlink" Target="https://www.carrefour.com.ar/barra-de-cereal-toddy-de-chocolate-21-g-730600/p" TargetMode="External"/><Relationship Id="rId220" Type="http://schemas.openxmlformats.org/officeDocument/2006/relationships/hyperlink" Target="https://atomoconviene.com/atomo-ecommerce/harinas-y-premezclas/12708-harina-de-trigo-florencia-4-0-1-kg--7797237000080.html" TargetMode="External"/><Relationship Id="rId241" Type="http://schemas.openxmlformats.org/officeDocument/2006/relationships/hyperlink" Target="https://www.supersimple.com.ar/Canale-fideos-tallarin-x-500-grs.html" TargetMode="External"/><Relationship Id="rId437" Type="http://schemas.openxmlformats.org/officeDocument/2006/relationships/hyperlink" Target="https://articulo.mercadolibre.com.ar/MLA-1264134794-budin-marmolado-vainilla-chocolate-dale-mejor-precio-_JM" TargetMode="External"/><Relationship Id="rId458" Type="http://schemas.openxmlformats.org/officeDocument/2006/relationships/hyperlink" Target="https://atomoconviene.com/atomo-ecommerce/mermelas-y-jaleas/54222-mermelada-emeth-durazno-420-grs--7791113003356.html" TargetMode="External"/><Relationship Id="rId479" Type="http://schemas.openxmlformats.org/officeDocument/2006/relationships/hyperlink" Target="https://www.carrefour.com.ar/arroz-largo-fino-primor-1-kg/p?idsku=6806&amp;gad_source=1&amp;gclid=CjwKCAjwyJqzBhBaEiwAWDRJVMOn6TYo4XFiVUwp_2FATMmhvjbo0knY7jV3cJ3ARspmhIBJAm2U3BoCctUQAvD_BwE" TargetMode="External"/><Relationship Id="rId15" Type="http://schemas.openxmlformats.org/officeDocument/2006/relationships/hyperlink" Target="https://www.masonline.com.ar/pollo-fresco-x-3-kg/p" TargetMode="External"/><Relationship Id="rId36" Type="http://schemas.openxmlformats.org/officeDocument/2006/relationships/hyperlink" Target="https://www.carrefour.com.ar/batata-x-kg/p" TargetMode="External"/><Relationship Id="rId57" Type="http://schemas.openxmlformats.org/officeDocument/2006/relationships/hyperlink" Target="https://www.carrefour.com.ar/lechuga-morada-kg/p" TargetMode="External"/><Relationship Id="rId262" Type="http://schemas.openxmlformats.org/officeDocument/2006/relationships/hyperlink" Target="https://maxiconsumo.com/sucursal_capital/edulcorante-hileret-mate-400-cc-26779.html" TargetMode="External"/><Relationship Id="rId283" Type="http://schemas.openxmlformats.org/officeDocument/2006/relationships/hyperlink" Target="https://www.modomarket.com/galletas-surtido-bagley-x-398-gr/p" TargetMode="External"/><Relationship Id="rId318" Type="http://schemas.openxmlformats.org/officeDocument/2006/relationships/hyperlink" Target="https://manoloalmacen.com.ar/producto/tomate-triturado-don-ernesto-950g/" TargetMode="External"/><Relationship Id="rId339" Type="http://schemas.openxmlformats.org/officeDocument/2006/relationships/hyperlink" Target="https://www.mercadolibre.com.ar/leche-en-polvo-sobres-descremada-ilolay-x-30u-5g-sin-tacc/p/MLA24750643?from=gshop&amp;matt_tool=79223494&amp;matt_word=&amp;matt_source=google&amp;matt_campaign_id=19551928966&amp;matt_ad_group_id=146222375458&amp;matt_match_type=&amp;matt_network=g&amp;matt_device=c&amp;matt_creative=644528088673&amp;matt_keyword=&amp;matt_ad_position=&amp;matt_ad_type=pla&amp;matt_merchant_id=735078350&amp;matt_product_id=MLA24750643-product&amp;matt_product_partition_id=1965499112844&amp;matt_target_id=aud-1930507555320:pla-1965499112844&amp;gclid=Cj0KCQjwgNanBhDUARIsAAeIcAsd8ovT3W_C8ODyyjlHnR0N7VIH9EbFPqQ23fGVPZPnTvmt4yFhp6kaAmooEALw_wcB" TargetMode="External"/><Relationship Id="rId490" Type="http://schemas.openxmlformats.org/officeDocument/2006/relationships/hyperlink" Target="https://supera.com.ar/producto/fideos-san-agustin-ave-maria-x-500gr/" TargetMode="External"/><Relationship Id="rId504" Type="http://schemas.openxmlformats.org/officeDocument/2006/relationships/hyperlink" Target="https://atomoconviene.com/atomo-ecommerce/pastas-secas-largas/8477-fideos-largos-bauza-laminado-median-500-grs--7790744000192.html" TargetMode="External"/><Relationship Id="rId78" Type="http://schemas.openxmlformats.org/officeDocument/2006/relationships/hyperlink" Target="https://diaonline.supermercadosdia.com.ar/manzana-roja-comercial-en-bolsa-malla-x-1-kg-90111/p" TargetMode="External"/><Relationship Id="rId99" Type="http://schemas.openxmlformats.org/officeDocument/2006/relationships/hyperlink" Target="https://diaonline.supermercadosdia.com.ar/pera-x-1-kg-90113/p" TargetMode="External"/><Relationship Id="rId101" Type="http://schemas.openxmlformats.org/officeDocument/2006/relationships/hyperlink" Target="https://www.carrefour.com.ar/pera-x-kg/p" TargetMode="External"/><Relationship Id="rId122" Type="http://schemas.openxmlformats.org/officeDocument/2006/relationships/hyperlink" Target="https://www.disco.com.ar/zapallito-largo-por-kg/p" TargetMode="External"/><Relationship Id="rId143" Type="http://schemas.openxmlformats.org/officeDocument/2006/relationships/hyperlink" Target="https://www.carrefour.com.ar/zapallo-anco-x-kg/p" TargetMode="External"/><Relationship Id="rId164" Type="http://schemas.openxmlformats.org/officeDocument/2006/relationships/hyperlink" Target="https://www.disco.com.ar/tomate-redondo-grande-por-kg/p" TargetMode="External"/><Relationship Id="rId185" Type="http://schemas.openxmlformats.org/officeDocument/2006/relationships/hyperlink" Target="https://www.mercadolibre.com.ar/sal-fina-individual-abedul-caja-x-1000-sobres/p/MLA22209533?item_id=MLA1363345331&amp;from=gshop&amp;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735114561&amp;matt_product_id=MLA22209533-product&amp;matt_product_partition_id=1935749459961&amp;matt_target_id=aud-2014906607167:pla-1935749459961&amp;cq_src=google_ads&amp;cq_cmp=14508401210&amp;cq_net=g&amp;cq_plt=gp&amp;cq_med=pla&amp;gad_source=1&amp;gclid=CjwKCAjw1emzBhB8EiwAHwZZxXg4Bhq7mRy6uNtDg1vOGp-5JSue2NC9MCKWgBgOz1CdQ23pgvqMhRoC0NcQAvD_BwE" TargetMode="External"/><Relationship Id="rId350" Type="http://schemas.openxmlformats.org/officeDocument/2006/relationships/hyperlink" Target="https://www.modomarket.com/leche-ilolay-larga-vida-entera-x-1-lt/p" TargetMode="External"/><Relationship Id="rId371" Type="http://schemas.openxmlformats.org/officeDocument/2006/relationships/hyperlink" Target="https://www.supermami.com.ar/super/producto/almidon-de-maiz-dimax-sin-tacc-x-500-gr/_/A-2450059-2450059-s" TargetMode="External"/><Relationship Id="rId406" Type="http://schemas.openxmlformats.org/officeDocument/2006/relationships/hyperlink" Target="https://maxiconsumo.com/sucursal_capital/barra-cereal-mix-yoghurt-frutilla-28-gr-15035.html" TargetMode="External"/><Relationship Id="rId9" Type="http://schemas.openxmlformats.org/officeDocument/2006/relationships/hyperlink" Target="https://www.cotodigital3.com.ar/sitios/cdigi/producto/-peceto--estancias-coto-x-kg/_/A-00047994-00047994-200" TargetMode="External"/><Relationship Id="rId210" Type="http://schemas.openxmlformats.org/officeDocument/2006/relationships/hyperlink" Target="https://www.modomarket.com/te-green-hills-x-100-saquitos-ensobrados/p" TargetMode="External"/><Relationship Id="rId392" Type="http://schemas.openxmlformats.org/officeDocument/2006/relationships/hyperlink" Target="https://tienda.celinda.com.ar/productos/crackers-clasicas-smams-x-150g/" TargetMode="External"/><Relationship Id="rId427" Type="http://schemas.openxmlformats.org/officeDocument/2006/relationships/hyperlink" Target="https://maxiconsumo.com/sucursal_capital/barra-cereal-mix-yoghurt-frutilla-28-gr-15035.html" TargetMode="External"/><Relationship Id="rId448" Type="http://schemas.openxmlformats.org/officeDocument/2006/relationships/hyperlink" Target="https://www.cordiez.com.ar/dulce-de-membrillo-cajon-dulcor-x-kg/p" TargetMode="External"/><Relationship Id="rId469" Type="http://schemas.openxmlformats.org/officeDocument/2006/relationships/hyperlink" Target="https://maxiconsumo.com/sucursal_capital/arvejas-marolio-partidas-400-gr-19006.html" TargetMode="External"/><Relationship Id="rId26" Type="http://schemas.openxmlformats.org/officeDocument/2006/relationships/hyperlink" Target="https://www.rappi.com.ar/p/acelga-x-paquete-u-188126?retailer_id=1168&amp;store_id=136039&amp;store_type=market&amp;market_type=coto&amp;product_id=528196&amp;master_product_id=188126&amp;show_detail=true&amp;context=product_detail_integration&amp;srsltid=AfmBOooTU77-IS1kpMJsjqDHVIlBZY68x2oYLk54IhHo5E5jsfxBtR_D8Io&amp;region_id=541300" TargetMode="External"/><Relationship Id="rId231" Type="http://schemas.openxmlformats.org/officeDocument/2006/relationships/hyperlink" Target="https://www.modomarket.com/fideos-favorita-codito-hierro-x-500-g/p" TargetMode="External"/><Relationship Id="rId252" Type="http://schemas.openxmlformats.org/officeDocument/2006/relationships/hyperlink" Target="https://articulo.mercadolibre.com.ar/MLA-1364217851-azucar-ledesma-seleccion-blanco-1000-sobres-5grs-pack-1-caja-_JM?variation=" TargetMode="External"/><Relationship Id="rId273" Type="http://schemas.openxmlformats.org/officeDocument/2006/relationships/hyperlink" Target="https://www.modomarket.com/mermelada-dulcor-pote-frutilla-x-500gr/p" TargetMode="External"/><Relationship Id="rId294" Type="http://schemas.openxmlformats.org/officeDocument/2006/relationships/hyperlink" Target="https://maxiconsumo.com/sucursal_capital/arvejas-marolio-partidas-400-gr-19006.html" TargetMode="External"/><Relationship Id="rId308" Type="http://schemas.openxmlformats.org/officeDocument/2006/relationships/hyperlink" Target="https://www.modomarket.com/arveja-inalpa-remojadas-x-300-gr/p" TargetMode="External"/><Relationship Id="rId329" Type="http://schemas.openxmlformats.org/officeDocument/2006/relationships/hyperlink" Target="https://www.mercadolibre.com.ar/leche-en-polvo-entera-santa-clara-800-gr/p/MLA21805379?item_id=MLA1391334379&amp;from=gshop&amp;matt_tool=71173176&amp;matt_word=&amp;matt_source=google&amp;matt_campaign_id=19543534470&amp;matt_ad_group_id=144731567683&amp;matt_match_type=&amp;matt_network=g&amp;matt_device=c&amp;matt_creative=644528088700&amp;matt_keyword=&amp;matt_ad_position=&amp;matt_ad_type=pla&amp;matt_merchant_id=735113679&amp;matt_product_id=MLA21805379-product&amp;matt_product_partition_id=2129460090392&amp;matt_target_id=aud-1925157273100:pla-2129460090392&amp;cq_src=google_ads&amp;cq_cmp=19543534470&amp;cq_net=g&amp;cq_plt=gp&amp;cq_med=pla&amp;gad_source=1&amp;gclid=CjwKCAjw34qzBhBmEiwAOUQcF3_cglZzRzh0v3vM5g8f4CKHJSic_l_SWoW-y2Ghsjv1bpk0nF6DkhoC4_gQAvD_BwE" TargetMode="External"/><Relationship Id="rId480" Type="http://schemas.openxmlformats.org/officeDocument/2006/relationships/hyperlink" Target="https://www.hiperlibertad.com.ar/arroz-primor-largo-fino-1-kg/p?idsku=3160&amp;gad_source=1&amp;gclid=CjwKCAjwyJqzBhBaEiwAWDRJVJHmO_vJGJXvPuH0nUuEclkb4g9MOMl6dXRSHM9_NTY4CsA-e3srUhoCecgQAvD_BwE" TargetMode="External"/><Relationship Id="rId47" Type="http://schemas.openxmlformats.org/officeDocument/2006/relationships/hyperlink" Target="https://www.disco.com.ar/cebolla-superior-por-kg/p" TargetMode="External"/><Relationship Id="rId68" Type="http://schemas.openxmlformats.org/officeDocument/2006/relationships/hyperlink" Target="https://diaonline.supermercadosdia.com.ar/mandarina-x-1-kg-90119/p" TargetMode="External"/><Relationship Id="rId89" Type="http://schemas.openxmlformats.org/officeDocument/2006/relationships/hyperlink" Target="https://www.carrefour.com.ar/papa-x-kg-9278/p" TargetMode="External"/><Relationship Id="rId112" Type="http://schemas.openxmlformats.org/officeDocument/2006/relationships/hyperlink" Target="https://www.disco.com.ar/zanahoria-por-kg/p" TargetMode="External"/><Relationship Id="rId133" Type="http://schemas.openxmlformats.org/officeDocument/2006/relationships/hyperlink" Target="https://www.disco.com.ar/zapallito-redondo-por-kg/p" TargetMode="External"/><Relationship Id="rId154" Type="http://schemas.openxmlformats.org/officeDocument/2006/relationships/hyperlink" Target="https://www.disco.com.ar/remolacha-por-kg/p" TargetMode="External"/><Relationship Id="rId175" Type="http://schemas.openxmlformats.org/officeDocument/2006/relationships/hyperlink" Target="https://blowmax.com.ar/producto/aceite-soleil-girasol-x-900-ml/" TargetMode="External"/><Relationship Id="rId340" Type="http://schemas.openxmlformats.org/officeDocument/2006/relationships/hyperlink" Target="https://www.mercadolibre.com.ar/leche-en-polvo-sobres-descremada-ilolay-x-30u-5g-sin-tacc/p/MLA24750643?from=gshop&amp;matt_tool=79223494&amp;matt_word=&amp;matt_source=google&amp;matt_campaign_id=19551928966&amp;matt_ad_group_id=146222375458&amp;matt_match_type=&amp;matt_network=g&amp;matt_device=c&amp;matt_creative=644528088673&amp;matt_keyword=&amp;matt_ad_position=&amp;matt_ad_type=pla&amp;matt_merchant_id=735078350&amp;matt_product_id=MLA24750643-product&amp;matt_product_partition_id=1965499112844&amp;matt_target_id=aud-1930507555320:pla-1965499112844&amp;gclid=Cj0KCQjwgNanBhDUARIsAAeIcAsd8ovT3W_C8ODyyjlHnR0N7VIH9EbFPqQ23fGVPZPnTvmt4yFhp6kaAmooEALw_wcB" TargetMode="External"/><Relationship Id="rId361" Type="http://schemas.openxmlformats.org/officeDocument/2006/relationships/hyperlink" Target="https://shop.purisima.com.ar/product/leche-en-polvo-purisima-plus-entera-800grs-12-unidades/" TargetMode="External"/><Relationship Id="rId196" Type="http://schemas.openxmlformats.org/officeDocument/2006/relationships/hyperlink" Target="https://maxiconsumo.com/sucursal_capital/yerba-chamigo-1-kg-1844.html" TargetMode="External"/><Relationship Id="rId200" Type="http://schemas.openxmlformats.org/officeDocument/2006/relationships/hyperlink" Target="https://www.modomarket.com/mate-cocido-don-lucas-x-25-saq/p" TargetMode="External"/><Relationship Id="rId382" Type="http://schemas.openxmlformats.org/officeDocument/2006/relationships/hyperlink" Target="https://lacasadelceliaco.com.ar/productos/santa-maria-galletas-marmoladas-x-150-grs/" TargetMode="External"/><Relationship Id="rId417" Type="http://schemas.openxmlformats.org/officeDocument/2006/relationships/hyperlink" Target="https://www.vea.com.ar/barra-de-arroz-lulemuu-con-chocolate-negro-12gr/p" TargetMode="External"/><Relationship Id="rId438" Type="http://schemas.openxmlformats.org/officeDocument/2006/relationships/hyperlink" Target="https://www.carrefour.com.ar/azucar-comun-la-perla-tipo-a-1-kg-729287/p?gad_source=1&amp;gclid=CjwKCAjwyJqzBhBaEiwAWDRJVFOok_IgIUmSc9MDicjo4a7nM1JDye8JQwVsDxzU4pSO-fmUb2Rj8BoCGX0QAvD_BwE" TargetMode="External"/><Relationship Id="rId459" Type="http://schemas.openxmlformats.org/officeDocument/2006/relationships/hyperlink" Target="https://atomoconviene.com/atomo-ecommerce/mermelas-y-jaleas/58264-mermelada-dulcor-p-durazno-500-grs--7793046008019.html" TargetMode="External"/><Relationship Id="rId16" Type="http://schemas.openxmlformats.org/officeDocument/2006/relationships/hyperlink" Target="https://diaonline.supermercadosdia.com.ar/patamuslo-anja-tres-arroyos-congelado-x-1-kg-718838/p?idsku=718838" TargetMode="External"/><Relationship Id="rId221" Type="http://schemas.openxmlformats.org/officeDocument/2006/relationships/hyperlink" Target="https://www.modomarket.com/harina-corona-de-trigo-leudante-x-1-kg/p" TargetMode="External"/><Relationship Id="rId242" Type="http://schemas.openxmlformats.org/officeDocument/2006/relationships/hyperlink" Target="https://atomoconviene.com/atomo-ecommerce/pastas-secas-largas/8477-fideos-largos-bauza-laminado-median-500-grs--7790744000192.html" TargetMode="External"/><Relationship Id="rId263" Type="http://schemas.openxmlformats.org/officeDocument/2006/relationships/hyperlink" Target="https://maxiconsumo.com/sucursal_capital/edulcorante-semble-liquido-400-cc-2261.html" TargetMode="External"/><Relationship Id="rId284" Type="http://schemas.openxmlformats.org/officeDocument/2006/relationships/hyperlink" Target="https://maxiconsumo.com/sucursal_capital/galletitas-bagley-surtido-400-gr-4073.html" TargetMode="External"/><Relationship Id="rId319" Type="http://schemas.openxmlformats.org/officeDocument/2006/relationships/hyperlink" Target="https://www.meloenvian.com.ar/producto/tomate-triturado-x-950grs-serresone/" TargetMode="External"/><Relationship Id="rId470" Type="http://schemas.openxmlformats.org/officeDocument/2006/relationships/hyperlink" Target="https://www.modomarket.com/lentejas-la-abadia-x-400-gr/p" TargetMode="External"/><Relationship Id="rId491" Type="http://schemas.openxmlformats.org/officeDocument/2006/relationships/hyperlink" Target="https://atomoconviene.com/atomo-ecommerce/pastas-secas-guiseras/8666-fideos-soperos-bauza-b-dedalitos-500-grs--7790744000161.html" TargetMode="External"/><Relationship Id="rId505" Type="http://schemas.openxmlformats.org/officeDocument/2006/relationships/hyperlink" Target="https://www.mercadolibre.com.ar/leche-en-polvo-entera-santa-clara-800-gr/p/MLA21805379?item_id=MLA1391334379&amp;from=gshop&amp;matt_tool=71173176&amp;matt_word=&amp;matt_source=google&amp;matt_campaign_id=19543534470&amp;matt_ad_group_id=144731567683&amp;matt_match_type=&amp;matt_network=g&amp;matt_device=c&amp;matt_creative=644528088700&amp;matt_keyword=&amp;matt_ad_position=&amp;matt_ad_type=pla&amp;matt_merchant_id=735113679&amp;matt_product_id=MLA21805379-product&amp;matt_product_partition_id=2129460090392&amp;matt_target_id=aud-1925157273100:pla-2129460090392&amp;cq_src=google_ads&amp;cq_cmp=19543534470&amp;cq_net=g&amp;cq_plt=gp&amp;cq_med=pla&amp;gad_source=1&amp;gclid=CjwKCAjw34qzBhBmEiwAOUQcF3_cglZzRzh0v3vM5g8f4CKHJSic_l_SWoW-y2Ghsjv1bpk0nF6DkhoC4_gQAvD_BwE" TargetMode="External"/><Relationship Id="rId37" Type="http://schemas.openxmlformats.org/officeDocument/2006/relationships/hyperlink" Target="https://www.casagranja.com.ar/productos/batata-morada-x-kg/?variant=301361869&amp;pf=mc" TargetMode="External"/><Relationship Id="rId58" Type="http://schemas.openxmlformats.org/officeDocument/2006/relationships/hyperlink" Target="https://www.disco.com.ar/lechuga-morada-por-kg-2/p" TargetMode="External"/><Relationship Id="rId79" Type="http://schemas.openxmlformats.org/officeDocument/2006/relationships/hyperlink" Target="https://www.disco.com.ar/manzana-roja-por-kg-2/p" TargetMode="External"/><Relationship Id="rId102" Type="http://schemas.openxmlformats.org/officeDocument/2006/relationships/hyperlink" Target="https://diaonline.supermercadosdia.com.ar/pera-x-1-kg-90113/p" TargetMode="External"/><Relationship Id="rId123" Type="http://schemas.openxmlformats.org/officeDocument/2006/relationships/hyperlink" Target="https://www.carrefour.com.ar/zapallito-largo-x-kg/p" TargetMode="External"/><Relationship Id="rId144" Type="http://schemas.openxmlformats.org/officeDocument/2006/relationships/hyperlink" Target="https://diaonline.supermercadosdia.com.ar/anco-x-1-kg-90120/p" TargetMode="External"/><Relationship Id="rId330" Type="http://schemas.openxmlformats.org/officeDocument/2006/relationships/hyperlink" Target="https://articulo.mercadolibre.com.ar/MLA-1177148027-leche-en-polvo-entera-purisma-plus-800g-fortificad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21896848&amp;matt_product_id=MLA1177148027&amp;matt_product_partition_id=1965499113044&amp;matt_target_id=aud-1925157273100:pla-1965499113044&amp;cq_src=google_ads&amp;cq_cmp=14508401210&amp;cq_net=g&amp;cq_plt=gp&amp;cq_med=pla&amp;gad_source=1&amp;gclid=CjwKCAjw34qzBhBmEiwAOUQcF2pzt7Vh6srRBKW6hNcm4hD3fRQgMGXDDxprq0at8Ye5eY2VW8z2tBoCxaMQAvD_BwE" TargetMode="External"/><Relationship Id="rId90" Type="http://schemas.openxmlformats.org/officeDocument/2006/relationships/hyperlink" Target="https://diaonline.supermercadosdia.com.ar/papa-comercial-en-bolsa-malla-x-1-kg-90061/p" TargetMode="External"/><Relationship Id="rId165" Type="http://schemas.openxmlformats.org/officeDocument/2006/relationships/hyperlink" Target="https://diaonline.supermercadosdia.com.ar/tomate-redondo-x-1-kg-90127/p" TargetMode="External"/><Relationship Id="rId186" Type="http://schemas.openxmlformats.org/officeDocument/2006/relationships/hyperlink" Target="https://articulo.mercadolibre.com.ar/MLA-921193310-sal-fina-sobres-individuales-x-1000-envios-a-todo-el-pais-_JM?matt_tool=71173176&amp;matt_word=&amp;matt_source=google&amp;matt_campaign_id=19543534470&amp;matt_ad_group_id=144731567963&amp;matt_match_type=&amp;matt_network=g&amp;matt_device=c&amp;matt_creative=644528088712&amp;matt_keyword=&amp;matt_ad_position=&amp;matt_ad_type=pla&amp;matt_merchant_id=5316640623&amp;matt_product_id=MLA921193310&amp;matt_product_partition_id=1935789596346&amp;matt_target_id=aud-2014906607167:pla-1935789596346&amp;cq_src=google_ads&amp;cq_cmp=19543534470&amp;cq_net=g&amp;cq_plt=gp&amp;cq_med=pla&amp;gad_source=1&amp;gclid=CjwKCAjw1emzBhB8EiwAHwZZxUn1EPWQsEU_FFWv9468-4xu6WSw2GByJoEDhacFhhUmzXi5A9No2RoCx2kQAvD_BwE" TargetMode="External"/><Relationship Id="rId351" Type="http://schemas.openxmlformats.org/officeDocument/2006/relationships/hyperlink" Target="https://www.carrefour.com.ar/leche-entera-ilolay-uat-1-l-695957/p" TargetMode="External"/><Relationship Id="rId372" Type="http://schemas.openxmlformats.org/officeDocument/2006/relationships/hyperlink" Target="https://articulo.mercadolibre.com.ar/MLA-869297038-almidon-de-maiz-glutal-x-500-g-_JM" TargetMode="External"/><Relationship Id="rId393" Type="http://schemas.openxmlformats.org/officeDocument/2006/relationships/hyperlink" Target="https://www.vea.com.ar/barra-de-arroz-lulemuu-con-chocolate-negro-12gr/p" TargetMode="External"/><Relationship Id="rId407" Type="http://schemas.openxmlformats.org/officeDocument/2006/relationships/hyperlink" Target="https://www.carrefour.com.ar/barra-de-cereal-toddy-de-chocolate-21-g-730600/p" TargetMode="External"/><Relationship Id="rId428" Type="http://schemas.openxmlformats.org/officeDocument/2006/relationships/hyperlink" Target="https://www.carrefour.com.ar/barra-de-cereal-toddy-de-chocolate-21-g-730600/p" TargetMode="External"/><Relationship Id="rId449" Type="http://schemas.openxmlformats.org/officeDocument/2006/relationships/hyperlink" Target="https://articulo.mercadolibre.com.ar/MLA-775815311-gelatina-sabor-frutilla-1kg-c-azucar-orloc-kenko-almagro-_JM" TargetMode="External"/><Relationship Id="rId211" Type="http://schemas.openxmlformats.org/officeDocument/2006/relationships/hyperlink" Target="https://maxiconsumo.com/sucursal_salta/catalog/product/view/id/9601/s/cafe-arlistan-suave-170-gr-502/category/85/" TargetMode="External"/><Relationship Id="rId232" Type="http://schemas.openxmlformats.org/officeDocument/2006/relationships/hyperlink" Target="https://www.cotodigital3.com.ar/sitios/cdigi/producto/_/A-00248545-00248545-200/" TargetMode="External"/><Relationship Id="rId253" Type="http://schemas.openxmlformats.org/officeDocument/2006/relationships/hyperlink" Target="https://www.mercadolibre.com.ar/azucar-individual-chango-de-1000-sobres/p/MLA21049595" TargetMode="External"/><Relationship Id="rId274" Type="http://schemas.openxmlformats.org/officeDocument/2006/relationships/hyperlink" Target="https://maxiconsumo.com/sucursal_capital/mermelada-dulcor-durazno-pote-500-gr-26748.html" TargetMode="External"/><Relationship Id="rId295" Type="http://schemas.openxmlformats.org/officeDocument/2006/relationships/hyperlink" Target="https://www.modomarket.com/lentejas-la-abadia-x-400-gr/p" TargetMode="External"/><Relationship Id="rId309" Type="http://schemas.openxmlformats.org/officeDocument/2006/relationships/hyperlink" Target="https://www.modomarket.com/arvejas-dona-pupa-tetra-x-340-gr/p" TargetMode="External"/><Relationship Id="rId460" Type="http://schemas.openxmlformats.org/officeDocument/2006/relationships/hyperlink" Target="https://atomoconviene.com/atomo-ecommerce/mermelas-y-jaleas/58264-mermelada-dulcor-p-durazno-500-grs--7793046008019.html" TargetMode="External"/><Relationship Id="rId481" Type="http://schemas.openxmlformats.org/officeDocument/2006/relationships/hyperlink" Target="https://www.carrefour.com.ar/arroz-largo-fino-primor-1-kg/p?idsku=6806&amp;gad_source=1&amp;gclid=CjwKCAjwyJqzBhBaEiwAWDRJVMOn6TYo4XFiVUwp_2FATMmhvjbo0knY7jV3cJ3ARspmhIBJAm2U3BoCctUQAvD_BwE" TargetMode="External"/><Relationship Id="rId27" Type="http://schemas.openxmlformats.org/officeDocument/2006/relationships/hyperlink" Target="https://diaonline.supermercadosdia.com.ar/acelga-x-1-kg-90134/p?idsku=90134" TargetMode="External"/><Relationship Id="rId48" Type="http://schemas.openxmlformats.org/officeDocument/2006/relationships/hyperlink" Target="https://www.carrefour.com.ar/cebolla-x-kg/p" TargetMode="External"/><Relationship Id="rId69" Type="http://schemas.openxmlformats.org/officeDocument/2006/relationships/hyperlink" Target="https://www.carrefour.com.ar/mandarina?_q=mandarina&amp;map=ft" TargetMode="External"/><Relationship Id="rId113" Type="http://schemas.openxmlformats.org/officeDocument/2006/relationships/hyperlink" Target="https://www.carrefour.com.ar/zanahoria-precios-cuidados-x-kg/p" TargetMode="External"/><Relationship Id="rId134" Type="http://schemas.openxmlformats.org/officeDocument/2006/relationships/hyperlink" Target="https://www.carrefour.com.ar/zapallo-anco-x-kg/p" TargetMode="External"/><Relationship Id="rId320" Type="http://schemas.openxmlformats.org/officeDocument/2006/relationships/hyperlink" Target="https://www.modomarket.com/caldo-knorr-de-verduras-x-12-cubitos/p" TargetMode="External"/><Relationship Id="rId80" Type="http://schemas.openxmlformats.org/officeDocument/2006/relationships/hyperlink" Target="https://diaonline.supermercadosdia.com.ar/manzana-roja-comercial-en-bolsa-malla-x-1-kg-90111/p" TargetMode="External"/><Relationship Id="rId155" Type="http://schemas.openxmlformats.org/officeDocument/2006/relationships/hyperlink" Target="https://www.disco.com.ar/pimiento-verde-por-kg/p" TargetMode="External"/><Relationship Id="rId176" Type="http://schemas.openxmlformats.org/officeDocument/2006/relationships/hyperlink" Target="https://www.delimart.com.ar/aceite_de_girasol_costa_del_sol_900_ml" TargetMode="External"/><Relationship Id="rId197" Type="http://schemas.openxmlformats.org/officeDocument/2006/relationships/hyperlink" Target="https://maxiconsumo.com/sucursal_capital/yerba-chamigo-500-gr-1857.html" TargetMode="External"/><Relationship Id="rId341" Type="http://schemas.openxmlformats.org/officeDocument/2006/relationships/hyperlink" Target="https://www.vea.com.ar/leche-en-polvo-descremada-cuisine-and-co-800-gr/p" TargetMode="External"/><Relationship Id="rId362" Type="http://schemas.openxmlformats.org/officeDocument/2006/relationships/hyperlink" Target="https://www.modomarket.com/leche-en-polvo-ilolay-x-800-gr-entera/p" TargetMode="External"/><Relationship Id="rId383" Type="http://schemas.openxmlformats.org/officeDocument/2006/relationships/hyperlink" Target="https://www.mercadolibre.com.ar/galletitas-de-limn-santa-maria-x-200-g-sin-tacc/p/MLA24826044?pdp_filters=item_id:MLA1676396960" TargetMode="External"/><Relationship Id="rId418" Type="http://schemas.openxmlformats.org/officeDocument/2006/relationships/hyperlink" Target="https://maxiconsumo.com/sucursal_capital/barra-cereal-mix-yoghurt-frutilla-28-gr-15035.html" TargetMode="External"/><Relationship Id="rId439" Type="http://schemas.openxmlformats.org/officeDocument/2006/relationships/hyperlink" Target="https://www.modomarket.com/azucar-ledesma-clasica-x-1-kg/p" TargetMode="External"/><Relationship Id="rId201" Type="http://schemas.openxmlformats.org/officeDocument/2006/relationships/hyperlink" Target="https://maxiconsumo.com/sucursal_capital/mate-cocido-marolio-25-un-19168.html" TargetMode="External"/><Relationship Id="rId222" Type="http://schemas.openxmlformats.org/officeDocument/2006/relationships/hyperlink" Target="https://maxiconsumo.com/sucursal_capital/harina-morixe-leudante-1-kg-44149.html" TargetMode="External"/><Relationship Id="rId243" Type="http://schemas.openxmlformats.org/officeDocument/2006/relationships/hyperlink" Target="https://www.modomarket.com/ravioles-la-italiana-4-quesos-x-500-gr/p" TargetMode="External"/><Relationship Id="rId264" Type="http://schemas.openxmlformats.org/officeDocument/2006/relationships/hyperlink" Target="https://www.cotodigital3.com.ar/sitios/cdigi/producto/-mignon-coto-x-kg/_/A-00044672-00044672-200" TargetMode="External"/><Relationship Id="rId285" Type="http://schemas.openxmlformats.org/officeDocument/2006/relationships/hyperlink" Target="https://alot.com.ar/product.asp?sku=GALRLMAELV1SMG&amp;tracking=DEPT%5FPRODUCT&amp;" TargetMode="External"/><Relationship Id="rId450" Type="http://schemas.openxmlformats.org/officeDocument/2006/relationships/hyperlink" Target="https://articulo.mercadolibre.com.ar/MLA-775815311-gelatina-sabor-frutilla-1kg-c-azucar-orloc-kenko-almagro-_JM" TargetMode="External"/><Relationship Id="rId471" Type="http://schemas.openxmlformats.org/officeDocument/2006/relationships/hyperlink" Target="https://www.modomarket.com/lentejas-egran-x-400-gr/p" TargetMode="External"/><Relationship Id="rId506" Type="http://schemas.openxmlformats.org/officeDocument/2006/relationships/hyperlink" Target="https://www.dinoonline.com.ar/super/producto/leche-en-polvo-mundo-lacteo-entera-x-800-gr/_/A-2040243-2040243-s" TargetMode="External"/><Relationship Id="rId17" Type="http://schemas.openxmlformats.org/officeDocument/2006/relationships/hyperlink" Target="https://www.cotodigital3.com.ar/sitios/cdigi/producto/-pata-muslo-sin-piel-x-kg-congelados/_/A-00042215-00042215-200" TargetMode="External"/><Relationship Id="rId38" Type="http://schemas.openxmlformats.org/officeDocument/2006/relationships/hyperlink" Target="https://www.carrefour.com.ar/batata-x-kg/p" TargetMode="External"/><Relationship Id="rId59" Type="http://schemas.openxmlformats.org/officeDocument/2006/relationships/hyperlink" Target="https://www.carrefour.com.ar/lechuga-morada-kg/p" TargetMode="External"/><Relationship Id="rId103" Type="http://schemas.openxmlformats.org/officeDocument/2006/relationships/hyperlink" Target="https://www.disco.com.ar/pera-packhan-elegida-por-kg/p" TargetMode="External"/><Relationship Id="rId124" Type="http://schemas.openxmlformats.org/officeDocument/2006/relationships/hyperlink" Target="https://www.disco.com.ar/zapallito-largo-por-kg/p" TargetMode="External"/><Relationship Id="rId310" Type="http://schemas.openxmlformats.org/officeDocument/2006/relationships/hyperlink" Target="https://www.modomarket.com/atun-lomitos-al-natural-caracas-x-170-gr/p" TargetMode="External"/><Relationship Id="rId492" Type="http://schemas.openxmlformats.org/officeDocument/2006/relationships/hyperlink" Target="https://mgdistribuidora.ar/index.php?route=product/product&amp;language=es-ES&amp;product_id=2166" TargetMode="External"/><Relationship Id="rId70" Type="http://schemas.openxmlformats.org/officeDocument/2006/relationships/hyperlink" Target="https://diaonline.supermercadosdia.com.ar/mandarina-x-1-kg-90119/p" TargetMode="External"/><Relationship Id="rId91" Type="http://schemas.openxmlformats.org/officeDocument/2006/relationships/hyperlink" Target="https://www.disco.com.ar/papa-cepillada-bolsa-fraccionada-por-2-kg-precio-por-kilo/p" TargetMode="External"/><Relationship Id="rId145" Type="http://schemas.openxmlformats.org/officeDocument/2006/relationships/hyperlink" Target="https://www.disco.com.ar/zapallo-coreano-por-kg/p" TargetMode="External"/><Relationship Id="rId166" Type="http://schemas.openxmlformats.org/officeDocument/2006/relationships/hyperlink" Target="https://www.carrefour.com.ar/tomate-x-kg/p" TargetMode="External"/><Relationship Id="rId187" Type="http://schemas.openxmlformats.org/officeDocument/2006/relationships/hyperlink" Target="https://articulo.mercadolibre.com.ar/MLA-921193310-sal-fina-sobres-individuales-x-1000-envios-a-todo-el-pais-_JM?matt_tool=71173176&amp;matt_word=&amp;matt_source=google&amp;matt_campaign_id=19543534470&amp;matt_ad_group_id=144731567963&amp;matt_match_type=&amp;matt_network=g&amp;matt_device=c&amp;matt_creative=644528088712&amp;matt_keyword=&amp;matt_ad_position=&amp;matt_ad_type=pla&amp;matt_merchant_id=5316640623&amp;matt_product_id=MLA921193310&amp;matt_product_partition_id=1935789596346&amp;matt_target_id=aud-2014906607167:pla-1935789596346&amp;cq_src=google_ads&amp;cq_cmp=19543534470&amp;cq_net=g&amp;cq_plt=gp&amp;cq_med=pla&amp;gad_source=1&amp;gclid=CjwKCAjw1emzBhB8EiwAHwZZxUn1EPWQsEU_FFWv9468-4xu6WSw2GByJoEDhacFhhUmzXi5A9No2RoCx2kQAvD_BwE" TargetMode="External"/><Relationship Id="rId331" Type="http://schemas.openxmlformats.org/officeDocument/2006/relationships/hyperlink" Target="https://shop.purisima.com.ar/product/leche-en-polvo-purisima-plus-entera-800grs-12-unidades/" TargetMode="External"/><Relationship Id="rId352" Type="http://schemas.openxmlformats.org/officeDocument/2006/relationships/hyperlink" Target="https://www.modomarket.com/yogur-ilolay-descremado-firme-frutilla-x-190-g/p" TargetMode="External"/><Relationship Id="rId373" Type="http://schemas.openxmlformats.org/officeDocument/2006/relationships/hyperlink" Target="https://www.laronline.com.ar/search/?q=almidon%20de%20maiz&amp;mpage=2" TargetMode="External"/><Relationship Id="rId394" Type="http://schemas.openxmlformats.org/officeDocument/2006/relationships/hyperlink" Target="https://maxiconsumo.com/sucursal_capital/barra-cereal-mix-yoghurt-frutilla-28-gr-15035.html" TargetMode="External"/><Relationship Id="rId408" Type="http://schemas.openxmlformats.org/officeDocument/2006/relationships/hyperlink" Target="https://www.vea.com.ar/barra-de-arroz-lulemuu-con-chocolate-negro-12gr/p" TargetMode="External"/><Relationship Id="rId429" Type="http://schemas.openxmlformats.org/officeDocument/2006/relationships/hyperlink" Target="https://www.mercadolibre.com.ar/premezcla-universal-dimax-x-1-kilo-sin-tacc/p/MLA22894970?pdp_filters=item_id:MLA1574776766" TargetMode="External"/><Relationship Id="rId1" Type="http://schemas.openxmlformats.org/officeDocument/2006/relationships/hyperlink" Target="https://www.vea.com.ar/milanesa-nalga-2/p" TargetMode="External"/><Relationship Id="rId212" Type="http://schemas.openxmlformats.org/officeDocument/2006/relationships/hyperlink" Target="https://www.modomarket.com/cafe-la-virginia-suave-dpack-x-170-gr/p" TargetMode="External"/><Relationship Id="rId233" Type="http://schemas.openxmlformats.org/officeDocument/2006/relationships/hyperlink" Target="https://atomoconviene.com/atomo-ecommerce/pastas-secas-guiseras/17963-fideos-guiseros-bauza-b-tirabuzon-500-grs--7790744000437.html" TargetMode="External"/><Relationship Id="rId254" Type="http://schemas.openxmlformats.org/officeDocument/2006/relationships/hyperlink" Target="https://www.mercadolibre.com.ar/azucar-individual-chango-de-1000-sobres/p/MLA21049595" TargetMode="External"/><Relationship Id="rId440" Type="http://schemas.openxmlformats.org/officeDocument/2006/relationships/hyperlink" Target="https://maxiconsumo.com/sucursal_capital/azucar-ledesma-1-kg-263.html" TargetMode="External"/><Relationship Id="rId28" Type="http://schemas.openxmlformats.org/officeDocument/2006/relationships/hyperlink" Target="https://www.rappi.com.ar/p/acelga-x-paquete-u-188126?retailer_id=1168&amp;store_id=136039&amp;store_type=market&amp;market_type=coto&amp;product_id=528196&amp;master_product_id=188126&amp;show_detail=true&amp;context=product_detail_integration&amp;srsltid=AfmBOooTU77-IS1kpMJsjqDHVIlBZY68x2oYLk54IhHo5E5jsfxBtR_D8Io&amp;region_id=541300" TargetMode="External"/><Relationship Id="rId49" Type="http://schemas.openxmlformats.org/officeDocument/2006/relationships/hyperlink" Target="https://www.disco.com.ar/cebolla-superior-por-kg/p" TargetMode="External"/><Relationship Id="rId114" Type="http://schemas.openxmlformats.org/officeDocument/2006/relationships/hyperlink" Target="https://diaonline.supermercadosdia.com.ar/zanahoria-x-1-kg-90122/p" TargetMode="External"/><Relationship Id="rId275" Type="http://schemas.openxmlformats.org/officeDocument/2006/relationships/hyperlink" Target="https://www.modomarket.com/mermelada-dulcor-pote-frutilla-x-500gr/p" TargetMode="External"/><Relationship Id="rId296" Type="http://schemas.openxmlformats.org/officeDocument/2006/relationships/hyperlink" Target="https://www.modomarket.com/lentejas-egran-x-400-gr/p" TargetMode="External"/><Relationship Id="rId300" Type="http://schemas.openxmlformats.org/officeDocument/2006/relationships/hyperlink" Target="https://www.carrefour.com.ar/porotos-secos-remojados-dona-pupa-tetra-340-g/p" TargetMode="External"/><Relationship Id="rId461" Type="http://schemas.openxmlformats.org/officeDocument/2006/relationships/hyperlink" Target="https://atomoconviene.com/atomo-ecommerce/mermelas-y-jaleas/58264-mermelada-dulcor-p-durazno-500-grs--7793046008019.html" TargetMode="External"/><Relationship Id="rId482" Type="http://schemas.openxmlformats.org/officeDocument/2006/relationships/hyperlink" Target="https://www.modomarket.com/polenta-instantanea-la-abadia-x-500-g/p" TargetMode="External"/><Relationship Id="rId60" Type="http://schemas.openxmlformats.org/officeDocument/2006/relationships/hyperlink" Target="https://www.disco.com.ar/lechuga-morada-por-kg-2/p" TargetMode="External"/><Relationship Id="rId81" Type="http://schemas.openxmlformats.org/officeDocument/2006/relationships/hyperlink" Target="https://www.disco.com.ar/manzana-roja-por-kg-2/p" TargetMode="External"/><Relationship Id="rId135" Type="http://schemas.openxmlformats.org/officeDocument/2006/relationships/hyperlink" Target="https://diaonline.supermercadosdia.com.ar/anco-x-1-kg-90120/p" TargetMode="External"/><Relationship Id="rId156" Type="http://schemas.openxmlformats.org/officeDocument/2006/relationships/hyperlink" Target="https://www.disco.com.ar/pimiento-verde-por-kg/p" TargetMode="External"/><Relationship Id="rId177" Type="http://schemas.openxmlformats.org/officeDocument/2006/relationships/hyperlink" Target="https://granjaus.com/producto/aceite-de-girasol-costa-del-sol-x-900ml/" TargetMode="External"/><Relationship Id="rId198" Type="http://schemas.openxmlformats.org/officeDocument/2006/relationships/hyperlink" Target="https://www.carrefour.com.ar/Desayuno-y-merienda/Yerba?initialMap=c,c&amp;initialQuery=desayuno-y-merienda/yerba&amp;map=category-1,category-2,brand&amp;order=&amp;query=/desayuno-y-merienda/yerba/arregui&amp;searchState" TargetMode="External"/><Relationship Id="rId321" Type="http://schemas.openxmlformats.org/officeDocument/2006/relationships/hyperlink" Target="https://www.modomarket.com/levadura-levex-seca-2-sobres/p" TargetMode="External"/><Relationship Id="rId342" Type="http://schemas.openxmlformats.org/officeDocument/2006/relationships/hyperlink" Target="https://www.vea.com.ar/leche-en-polvo-plus-descremada-instantanea-purisima-800-gr/p" TargetMode="External"/><Relationship Id="rId363" Type="http://schemas.openxmlformats.org/officeDocument/2006/relationships/hyperlink" Target="https://articulo.mercadolibre.com.ar/MLA-1177148027-leche-en-polvo-entera-purisma-plus-800g-fortificad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21896848&amp;matt_product_id=MLA1177148027&amp;matt_product_partition_id=1965499113044&amp;matt_target_id=aud-2014906607167:pla-1965499113044&amp;cq_src=google_ads&amp;cq_cmp=14508401210&amp;cq_net=g&amp;cq_plt=gp&amp;cq_med=pla&amp;gad_source=1&amp;gclid=CjwKCAjw34qzBhBmEiwAOUQcF6Z7KtJLqKaI8sU1jPVdp7DhcSZ75fnqNSf9aExzXvOzBqLBDBl0hRoC_l8QAvD_BwE" TargetMode="External"/><Relationship Id="rId384" Type="http://schemas.openxmlformats.org/officeDocument/2006/relationships/hyperlink" Target="https://latiendadelceliaco.com.ar/producto/galletitas-marmolada-x200g-santa-maria/" TargetMode="External"/><Relationship Id="rId419" Type="http://schemas.openxmlformats.org/officeDocument/2006/relationships/hyperlink" Target="https://www.carrefour.com.ar/barra-de-cereal-toddy-de-chocolate-21-g-730600/p" TargetMode="External"/><Relationship Id="rId202" Type="http://schemas.openxmlformats.org/officeDocument/2006/relationships/hyperlink" Target="https://www.modomarket.com/mate-cocido-don-lucas-x-25-saq/p" TargetMode="External"/><Relationship Id="rId223" Type="http://schemas.openxmlformats.org/officeDocument/2006/relationships/hyperlink" Target="https://maxiconsumo.com/sucursal_capital/harina-morixe-leudante-1-kg-44149.html" TargetMode="External"/><Relationship Id="rId244" Type="http://schemas.openxmlformats.org/officeDocument/2006/relationships/hyperlink" Target="https://www.modomarket.com/ravioles-la-italiana-4-quesos-x-500-gr/p" TargetMode="External"/><Relationship Id="rId430" Type="http://schemas.openxmlformats.org/officeDocument/2006/relationships/hyperlink" Target="https://elbanquito.com.ar/productos/dimax-premezcla-sin-tacc-x-1-kg/" TargetMode="External"/><Relationship Id="rId18" Type="http://schemas.openxmlformats.org/officeDocument/2006/relationships/hyperlink" Target="https://www.jumbo.com.ar/muslo-de-pollo/p" TargetMode="External"/><Relationship Id="rId39" Type="http://schemas.openxmlformats.org/officeDocument/2006/relationships/hyperlink" Target="https://www.casagranja.com.ar/productos/batata-morada-x-kg/?variant=301361869&amp;pf=mc" TargetMode="External"/><Relationship Id="rId265" Type="http://schemas.openxmlformats.org/officeDocument/2006/relationships/hyperlink" Target="https://www.cotodigital3.com.ar/sitios/cdigi/producto/-criollitos-x-uni/_/A-00046045-00046045-200" TargetMode="External"/><Relationship Id="rId286" Type="http://schemas.openxmlformats.org/officeDocument/2006/relationships/hyperlink" Target="https://davelcor.com.ar/producto/galletas-triple-hawita-x-300-gr/" TargetMode="External"/><Relationship Id="rId451" Type="http://schemas.openxmlformats.org/officeDocument/2006/relationships/hyperlink" Target="https://supera.com.ar/producto/avena-instantanea-la-abadia-x-400gr/" TargetMode="External"/><Relationship Id="rId472" Type="http://schemas.openxmlformats.org/officeDocument/2006/relationships/hyperlink" Target="https://www.jumbo.com.ar/te-estacionamiento-controlado-la-posadena-25-u/p" TargetMode="External"/><Relationship Id="rId493" Type="http://schemas.openxmlformats.org/officeDocument/2006/relationships/hyperlink" Target="https://www.carrefour.com.ar/fideos-mostachol-rayado-lucia-500-g-734557/p" TargetMode="External"/><Relationship Id="rId507" Type="http://schemas.openxmlformats.org/officeDocument/2006/relationships/hyperlink" Target="https://roldanonline.com.ar/productos/leche-en-polvo-entera-mundo-lacteo-800gr/" TargetMode="External"/><Relationship Id="rId50" Type="http://schemas.openxmlformats.org/officeDocument/2006/relationships/hyperlink" Target="https://www.carrefour.com.ar/cebolla-x-kg/p" TargetMode="External"/><Relationship Id="rId104" Type="http://schemas.openxmlformats.org/officeDocument/2006/relationships/hyperlink" Target="https://www.carrefour.com.ar/pera-x-kg/p" TargetMode="External"/><Relationship Id="rId125" Type="http://schemas.openxmlformats.org/officeDocument/2006/relationships/hyperlink" Target="https://diaonline.supermercadosdia.com.ar/zapallito-redondo-x-1-kg-90121/p" TargetMode="External"/><Relationship Id="rId146" Type="http://schemas.openxmlformats.org/officeDocument/2006/relationships/hyperlink" Target="https://diaonline.supermercadosdia.com.ar/remolacha-x-1-kg-90125/p" TargetMode="External"/><Relationship Id="rId167" Type="http://schemas.openxmlformats.org/officeDocument/2006/relationships/hyperlink" Target="https://www.disco.com.ar/tomate-redondo-grande-por-kg/p" TargetMode="External"/><Relationship Id="rId188" Type="http://schemas.openxmlformats.org/officeDocument/2006/relationships/hyperlink" Target="https://atomoconviene.com/atomo-ecommerce/sal/73060-sal-fina-dos-estrellas-paquete-500-grs--7792900092706.html" TargetMode="External"/><Relationship Id="rId311" Type="http://schemas.openxmlformats.org/officeDocument/2006/relationships/hyperlink" Target="https://www.modomarket.com/atun-lomitos-al-natural-caracas-x-170-gr/p" TargetMode="External"/><Relationship Id="rId332" Type="http://schemas.openxmlformats.org/officeDocument/2006/relationships/hyperlink" Target="https://www.dinoonline.com.ar/super/producto/leche-en-polvo-mundo-lacteo-entera-x-800-gr/_/A-2040243-2040243-s" TargetMode="External"/><Relationship Id="rId353" Type="http://schemas.openxmlformats.org/officeDocument/2006/relationships/hyperlink" Target="https://www.masonline.com.ar/yogur-desc-firme-vainilla-ilolay-190-gr/p" TargetMode="External"/><Relationship Id="rId374" Type="http://schemas.openxmlformats.org/officeDocument/2006/relationships/hyperlink" Target="https://www.carrefour.com.ar/almidon-de-maiz-maizena-en-bolsa-500-g-719352/p?gad_source=1&amp;gclid=CjwKCAjwyJqzBhBaEiwAWDRJVAWkLU0YyjkZWdm1th5647PSWihOTttl9vS0YA25RE1hmd4nNzNZ3hoC3M8QAvD_BwE" TargetMode="External"/><Relationship Id="rId395" Type="http://schemas.openxmlformats.org/officeDocument/2006/relationships/hyperlink" Target="https://www.carrefour.com.ar/barra-de-cereal-toddy-de-chocolate-21-g-730600/p" TargetMode="External"/><Relationship Id="rId409" Type="http://schemas.openxmlformats.org/officeDocument/2006/relationships/hyperlink" Target="https://maxiconsumo.com/sucursal_capital/barra-cereal-mix-yoghurt-frutilla-28-gr-15035.html" TargetMode="External"/><Relationship Id="rId71" Type="http://schemas.openxmlformats.org/officeDocument/2006/relationships/hyperlink" Target="https://www.carrefour.com.ar/mandarina?_q=mandarina&amp;map=ft" TargetMode="External"/><Relationship Id="rId92" Type="http://schemas.openxmlformats.org/officeDocument/2006/relationships/hyperlink" Target="https://www.carrefour.com.ar/papa-x-kg-9278/p" TargetMode="External"/><Relationship Id="rId213" Type="http://schemas.openxmlformats.org/officeDocument/2006/relationships/hyperlink" Target="https://www.modomarket.com/cafe-la-virginia-suave-dpack-x-170-gr/p" TargetMode="External"/><Relationship Id="rId234" Type="http://schemas.openxmlformats.org/officeDocument/2006/relationships/hyperlink" Target="https://atomoconviene.com/atomo-ecommerce/pastas-secas-largas/25549-fideos-largos-lucia-spaghetti-500-grs--7798158520084.html" TargetMode="External"/><Relationship Id="rId420" Type="http://schemas.openxmlformats.org/officeDocument/2006/relationships/hyperlink" Target="https://www.vea.com.ar/barra-de-arroz-lulemuu-con-chocolate-negro-12gr/p" TargetMode="External"/><Relationship Id="rId2" Type="http://schemas.openxmlformats.org/officeDocument/2006/relationships/hyperlink" Target="https://encarnepropia.com.ar/tienda/paleta/" TargetMode="External"/><Relationship Id="rId29" Type="http://schemas.openxmlformats.org/officeDocument/2006/relationships/hyperlink" Target="https://www.disco.com.ar/banana-ecuador-por-kg/p?srsltid=AfmBOoorZOCOHL4J2JVGUB8AZN8JLfXFzBrCHVMLq_345GscYbwbvTwHbFc" TargetMode="External"/><Relationship Id="rId255" Type="http://schemas.openxmlformats.org/officeDocument/2006/relationships/hyperlink" Target="https://articulo.mercadolibre.com.ar/MLA-1364217851-azucar-ledesma-seleccion-blanco-1000-sobres-5grs-pack-1-caja-_JM?variation=" TargetMode="External"/><Relationship Id="rId276" Type="http://schemas.openxmlformats.org/officeDocument/2006/relationships/hyperlink" Target="https://maxiconsumo.com/sucursal_capital/mermelada-dulcor-durazno-pote-500-gr-26748.html" TargetMode="External"/><Relationship Id="rId297" Type="http://schemas.openxmlformats.org/officeDocument/2006/relationships/hyperlink" Target="https://www.modomarket.com/porotos-alubia-la-abadia-x-400-gr/p" TargetMode="External"/><Relationship Id="rId441" Type="http://schemas.openxmlformats.org/officeDocument/2006/relationships/hyperlink" Target="https://atomoconviene.com/atomo-ecommerce/inicio/98065-azucar-bellavista-tipo-a-1000-grs--7790220000746.html" TargetMode="External"/><Relationship Id="rId462" Type="http://schemas.openxmlformats.org/officeDocument/2006/relationships/hyperlink" Target="https://www.cordiez.com.ar/durazno-en-mitades-mora-820-gr/p" TargetMode="External"/><Relationship Id="rId483" Type="http://schemas.openxmlformats.org/officeDocument/2006/relationships/hyperlink" Target="https://www.modomarket.com/polenta-instantanea-la-abadia-x-500-g/p" TargetMode="External"/><Relationship Id="rId40" Type="http://schemas.openxmlformats.org/officeDocument/2006/relationships/hyperlink" Target="https://www.carrefour.com.ar/batata-x-kg/p" TargetMode="External"/><Relationship Id="rId115" Type="http://schemas.openxmlformats.org/officeDocument/2006/relationships/hyperlink" Target="https://www.disco.com.ar/zanahoria-por-kg/p" TargetMode="External"/><Relationship Id="rId136" Type="http://schemas.openxmlformats.org/officeDocument/2006/relationships/hyperlink" Target="https://www.disco.com.ar/zapallo-coreano-por-kg/p" TargetMode="External"/><Relationship Id="rId157" Type="http://schemas.openxmlformats.org/officeDocument/2006/relationships/hyperlink" Target="https://www.disco.com.ar/pimiento-verde-por-kg/p" TargetMode="External"/><Relationship Id="rId178" Type="http://schemas.openxmlformats.org/officeDocument/2006/relationships/hyperlink" Target="https://www.vea.com.ar/aceite-de-girasol-cocinero-1-5-l/p" TargetMode="External"/><Relationship Id="rId301" Type="http://schemas.openxmlformats.org/officeDocument/2006/relationships/hyperlink" Target="https://www.modomarket.com/choclo-grano-amarillo-inalpa-x-300-gr/p" TargetMode="External"/><Relationship Id="rId322" Type="http://schemas.openxmlformats.org/officeDocument/2006/relationships/hyperlink" Target="https://diaonline.supermercadosdia.com.ar/queso-cremoso-dia-x-kg-297684/p" TargetMode="External"/><Relationship Id="rId343" Type="http://schemas.openxmlformats.org/officeDocument/2006/relationships/hyperlink" Target="https://www.modomarket.com/leche-ilolay-en-polvo-x-800-gr-descremada/p" TargetMode="External"/><Relationship Id="rId364" Type="http://schemas.openxmlformats.org/officeDocument/2006/relationships/hyperlink" Target="https://www.modomarket.com/leche-en-polvo-ilolay-x-800-gr-entera/p" TargetMode="External"/><Relationship Id="rId61" Type="http://schemas.openxmlformats.org/officeDocument/2006/relationships/hyperlink" Target="https://diaonline.supermercadosdia.com.ar/limon-x-1-kg-90114/p?idsku=90114" TargetMode="External"/><Relationship Id="rId82" Type="http://schemas.openxmlformats.org/officeDocument/2006/relationships/hyperlink" Target="https://diaonline.supermercadosdia.com.ar/manzana-roja-comercial-en-bolsa-malla-x-1-kg-90111/p" TargetMode="External"/><Relationship Id="rId199" Type="http://schemas.openxmlformats.org/officeDocument/2006/relationships/hyperlink" Target="https://www.carrefour.com.ar/Desayuno-y-merienda/Yerba?initialMap=c,c&amp;initialQuery=desayuno-y-merienda/yerba&amp;map=category-1,category-2,brand&amp;order=&amp;query=/desayuno-y-merienda/yerba/arregui&amp;searchState" TargetMode="External"/><Relationship Id="rId203" Type="http://schemas.openxmlformats.org/officeDocument/2006/relationships/hyperlink" Target="https://www.carrefour.com.ar/te-en-saquitos-carrefour-sin-tacc-x-25-un/p" TargetMode="External"/><Relationship Id="rId385" Type="http://schemas.openxmlformats.org/officeDocument/2006/relationships/hyperlink" Target="https://www.alternativanatural.com.ar/productos/galletitas-dulces-x-200-gr-limon-santa-maria/?variant=125122374&amp;pf=mc" TargetMode="External"/><Relationship Id="rId19" Type="http://schemas.openxmlformats.org/officeDocument/2006/relationships/hyperlink" Target="https://diaonline.supermercadosdia.com.ar/suprema-pollo-cristalx-1-kg-245478/p" TargetMode="External"/><Relationship Id="rId224" Type="http://schemas.openxmlformats.org/officeDocument/2006/relationships/hyperlink" Target="https://www.wildefood.com.ar/productos/harina-leudante-venado-tuerto-1kg-pack-de-10-unidades/" TargetMode="External"/><Relationship Id="rId245" Type="http://schemas.openxmlformats.org/officeDocument/2006/relationships/hyperlink" Target="https://www.modomarket.com/polenta-instantanea-la-abadia-x-500-g/p" TargetMode="External"/><Relationship Id="rId266" Type="http://schemas.openxmlformats.org/officeDocument/2006/relationships/hyperlink" Target="https://www.cotodigital3.com.ar/sitios/cdigi/producto/-criollitos-x-uni/_/A-00046045-00046045-200" TargetMode="External"/><Relationship Id="rId287" Type="http://schemas.openxmlformats.org/officeDocument/2006/relationships/hyperlink" Target="https://ezdstore.com/tienda-online/galletas/saladas/agua/galletas-mediatarde-x-110gr/" TargetMode="External"/><Relationship Id="rId410" Type="http://schemas.openxmlformats.org/officeDocument/2006/relationships/hyperlink" Target="https://www.carrefour.com.ar/barra-de-cereal-toddy-de-chocolate-21-g-730600/p" TargetMode="External"/><Relationship Id="rId431" Type="http://schemas.openxmlformats.org/officeDocument/2006/relationships/hyperlink" Target="https://www.dinoonline.com.ar/super/producto/premezcla-universal-dimax-sin-tacc-x-1-kg/_/A-3230217-3230217-s" TargetMode="External"/><Relationship Id="rId452" Type="http://schemas.openxmlformats.org/officeDocument/2006/relationships/hyperlink" Target="https://blowmax.com.ar/producto/avena-instantanea-la-abadia-x-400gr/" TargetMode="External"/><Relationship Id="rId473" Type="http://schemas.openxmlformats.org/officeDocument/2006/relationships/hyperlink" Target="https://diaonline.supermercadosdia.com.ar/te-en-saquitos-x-2-gr-nory-25-ud-62614/p" TargetMode="External"/><Relationship Id="rId494" Type="http://schemas.openxmlformats.org/officeDocument/2006/relationships/hyperlink" Target="https://supera.com.ar/producto/fideos-san-agustin-codito-x-500gr/" TargetMode="External"/><Relationship Id="rId508" Type="http://schemas.openxmlformats.org/officeDocument/2006/relationships/hyperlink" Target="https://www.modomarket.com/leche-en-polvo-ilolay-x-800-gr-entera/p" TargetMode="External"/><Relationship Id="rId30" Type="http://schemas.openxmlformats.org/officeDocument/2006/relationships/hyperlink" Target="https://www.disco.com.ar/banana-ecuador-por-kg/p?srsltid=AfmBOoorZOCOHL4J2JVGUB8AZN8JLfXFzBrCHVMLq_345GscYbwbvTwHbFc" TargetMode="External"/><Relationship Id="rId105" Type="http://schemas.openxmlformats.org/officeDocument/2006/relationships/hyperlink" Target="https://diaonline.supermercadosdia.com.ar/pera-x-1-kg-90113/p" TargetMode="External"/><Relationship Id="rId126" Type="http://schemas.openxmlformats.org/officeDocument/2006/relationships/hyperlink" Target="https://www.carrefour.com.ar/zapallito-redondo-x-kg-2-8399/p" TargetMode="External"/><Relationship Id="rId147" Type="http://schemas.openxmlformats.org/officeDocument/2006/relationships/hyperlink" Target="https://www.carrefour.com.ar/remolacha-x-kg/p" TargetMode="External"/><Relationship Id="rId168" Type="http://schemas.openxmlformats.org/officeDocument/2006/relationships/hyperlink" Target="https://www.hiperlibertad.com.ar/aceite-de-girasol-morixe-x-900-ml/p?sc=6" TargetMode="External"/><Relationship Id="rId312" Type="http://schemas.openxmlformats.org/officeDocument/2006/relationships/hyperlink" Target="https://www.modomarket.com/coctel-de-frutas-la-colina-x-820-gr/p" TargetMode="External"/><Relationship Id="rId333" Type="http://schemas.openxmlformats.org/officeDocument/2006/relationships/hyperlink" Target="https://roldanonline.com.ar/productos/leche-en-polvo-entera-mundo-lacteo-800gr/" TargetMode="External"/><Relationship Id="rId354" Type="http://schemas.openxmlformats.org/officeDocument/2006/relationships/hyperlink" Target="https://www.dinoonline.com.ar/super/producto/yogur-ilolay-firme-descremado-vainilla-pote-x-190-gr/_/A-3260703-3260703-s" TargetMode="External"/><Relationship Id="rId51" Type="http://schemas.openxmlformats.org/officeDocument/2006/relationships/hyperlink" Target="https://www.disco.com.ar/cebolla-superior-por-kg/p" TargetMode="External"/><Relationship Id="rId72" Type="http://schemas.openxmlformats.org/officeDocument/2006/relationships/hyperlink" Target="https://diaonline.supermercadosdia.com.ar/mandarina-x-1-kg-90119/p" TargetMode="External"/><Relationship Id="rId93" Type="http://schemas.openxmlformats.org/officeDocument/2006/relationships/hyperlink" Target="https://diaonline.supermercadosdia.com.ar/papa-comercial-en-bolsa-malla-x-1-kg-90061/p" TargetMode="External"/><Relationship Id="rId189" Type="http://schemas.openxmlformats.org/officeDocument/2006/relationships/hyperlink" Target="https://www.modomarket.com/sal-celusal-fina-caja-x-500-gr/p" TargetMode="External"/><Relationship Id="rId375" Type="http://schemas.openxmlformats.org/officeDocument/2006/relationships/hyperlink" Target="https://saborescompartidos.com.ar/productos/almohaditas-cereal-rellenas-de-mani-nani-x-150g/?variant=490148673&amp;pf=mc" TargetMode="External"/><Relationship Id="rId396" Type="http://schemas.openxmlformats.org/officeDocument/2006/relationships/hyperlink" Target="https://www.vea.com.ar/barra-de-arroz-lulemuu-con-chocolate-negro-12gr/p" TargetMode="External"/><Relationship Id="rId3" Type="http://schemas.openxmlformats.org/officeDocument/2006/relationships/hyperlink" Target="https://www.cotodigital3.com.ar/sitios/cdigi/browse/_/N-1r9irep?Dy=1&amp;Nf=product.endDate%7CGTEQ%2B1.672704E12%7C%7Cproduct.startDate%7CLTEQ%2B1.672704E12&amp;Nr=AND(product.sDisp_200%3A1004%2Cproduct.language%3Aespa%C3%B1ol%2COR(product.siteId%3ACotoDigital))" TargetMode="External"/><Relationship Id="rId214" Type="http://schemas.openxmlformats.org/officeDocument/2006/relationships/hyperlink" Target="https://www.modomarket.com/cafe-cabrales-la-planta-x-1-kg/p" TargetMode="External"/><Relationship Id="rId235" Type="http://schemas.openxmlformats.org/officeDocument/2006/relationships/hyperlink" Target="https://atomoconviene.com/atomo-ecommerce/pastas-secas-guiseras/55747-fideos-soperos-la-prov--dedalito-500-grs--7798141970421.html" TargetMode="External"/><Relationship Id="rId256" Type="http://schemas.openxmlformats.org/officeDocument/2006/relationships/hyperlink" Target="https://www.carrefour.com.ar/azucar-comun-la-perla-tipo-a-1-kg-729287/p?gad_source=1&amp;gclid=CjwKCAjwyJqzBhBaEiwAWDRJVB3KDVsdYa81yQufB2WhlfPF54ULPifbWGDO0P3-4v9VGCSOeNfGxhoCMXEQAvD_BwE" TargetMode="External"/><Relationship Id="rId277" Type="http://schemas.openxmlformats.org/officeDocument/2006/relationships/hyperlink" Target="https://articulo.mercadolibre.com.ar/MLA-927440736-mermelada-individual-de-frutilla-potes-120-x-20-gr-caja-_JM?matt_tool=79223494&amp;matt_word=&amp;matt_source=google&amp;matt_campaign_id=19551928966&amp;matt_ad_group_id=146222375698&amp;matt_match_type=&amp;matt_network=g&amp;matt_device=c&amp;matt_creative=644528088682&amp;matt_keyword=&amp;matt_ad_position=&amp;matt_ad_type=pla&amp;matt_merchant_id=135373479&amp;matt_product_id=MLA927440736&amp;matt_product_partition_id=1935749459481&amp;matt_target_id=aud-2014906607007:pla-1935749459481&amp;cq_src=google_ads&amp;cq_cmp=19551928966&amp;cq_net=g&amp;cq_plt=gp&amp;cq_med=pla&amp;gad_source=1&amp;gclid=Cj0KCQjwsaqzBhDdARIsAK2gqncRb9mv0Py6gb-ASBKyazXuWgX2n4-U1-WK84kydVRCX6kcriK2HCQaAjiUEALw_wcB" TargetMode="External"/><Relationship Id="rId298" Type="http://schemas.openxmlformats.org/officeDocument/2006/relationships/hyperlink" Target="https://www.modomarket.com/porotos-alubia-la-abadia-x-400-gr/p" TargetMode="External"/><Relationship Id="rId400" Type="http://schemas.openxmlformats.org/officeDocument/2006/relationships/hyperlink" Target="https://maxiconsumo.com/sucursal_capital/barra-cereal-mix-yoghurt-frutilla-28-gr-15035.html" TargetMode="External"/><Relationship Id="rId421" Type="http://schemas.openxmlformats.org/officeDocument/2006/relationships/hyperlink" Target="https://maxiconsumo.com/sucursal_capital/barra-cereal-mix-yoghurt-frutilla-28-gr-15035.html" TargetMode="External"/><Relationship Id="rId442" Type="http://schemas.openxmlformats.org/officeDocument/2006/relationships/hyperlink" Target="https://atomoconviene.com/atomo-ecommerce/conservas-de-verduras-y-legumbres/22829-conserv-arvejas-inalpa-remojadas-300-grs--7792350067019.html" TargetMode="External"/><Relationship Id="rId463" Type="http://schemas.openxmlformats.org/officeDocument/2006/relationships/hyperlink" Target="https://supera.com.ar/producto/durazno-silvia-en-mitades-x-820gr/" TargetMode="External"/><Relationship Id="rId484" Type="http://schemas.openxmlformats.org/officeDocument/2006/relationships/hyperlink" Target="https://www.modomarket.com/polenta-morixe-coccion-rapida-x-500-g/p" TargetMode="External"/><Relationship Id="rId116" Type="http://schemas.openxmlformats.org/officeDocument/2006/relationships/hyperlink" Target="https://www.carrefour.com.ar/zanahoria-precios-cuidados-x-kg/p" TargetMode="External"/><Relationship Id="rId137" Type="http://schemas.openxmlformats.org/officeDocument/2006/relationships/hyperlink" Target="https://www.carrefour.com.ar/zapallo-anco-x-kg/p" TargetMode="External"/><Relationship Id="rId158" Type="http://schemas.openxmlformats.org/officeDocument/2006/relationships/hyperlink" Target="https://diaonline.supermercadosdia.com.ar/tomate-perita-x-1-kg-90074/p" TargetMode="External"/><Relationship Id="rId302" Type="http://schemas.openxmlformats.org/officeDocument/2006/relationships/hyperlink" Target="https://www.modomarket.com/choclo-grano-amarillo-inalpa-x-300-gr/p" TargetMode="External"/><Relationship Id="rId323" Type="http://schemas.openxmlformats.org/officeDocument/2006/relationships/hyperlink" Target="https://supermercadodm.com.ar/inicio/3478-11-1072-2110720000000.html" TargetMode="External"/><Relationship Id="rId344" Type="http://schemas.openxmlformats.org/officeDocument/2006/relationships/hyperlink" Target="https://www.modomarket.com/leche-ilolay-en-polvo-x-800-gr-descremada/p" TargetMode="External"/><Relationship Id="rId20" Type="http://schemas.openxmlformats.org/officeDocument/2006/relationships/hyperlink" Target="https://www.carrefour.com.ar/suprema-congelada-x-kg-704563/p" TargetMode="External"/><Relationship Id="rId41" Type="http://schemas.openxmlformats.org/officeDocument/2006/relationships/hyperlink" Target="https://www.disco.com.ar/berenjena-negra-por-kg/p" TargetMode="External"/><Relationship Id="rId62" Type="http://schemas.openxmlformats.org/officeDocument/2006/relationships/hyperlink" Target="https://www.disco.com.ar/limon-x-kg/p" TargetMode="External"/><Relationship Id="rId83" Type="http://schemas.openxmlformats.org/officeDocument/2006/relationships/hyperlink" Target="https://www.carrefour.com.ar/naranja-de-jugo-x-kg/p" TargetMode="External"/><Relationship Id="rId179" Type="http://schemas.openxmlformats.org/officeDocument/2006/relationships/hyperlink" Target="https://www.vea.com.ar/aceite-de-girasol-cocinero-1-5-l/p" TargetMode="External"/><Relationship Id="rId365" Type="http://schemas.openxmlformats.org/officeDocument/2006/relationships/hyperlink" Target="https://www.delimart.com.ar/aceite_de_girasol_costa_del_sol_900_ml" TargetMode="External"/><Relationship Id="rId386" Type="http://schemas.openxmlformats.org/officeDocument/2006/relationships/hyperlink" Target="https://www.onlinesantaanita.com/productos/santa-maria-galletitas-de-vainilla-200g/?variant=315313739&amp;pf=mc" TargetMode="External"/><Relationship Id="rId190" Type="http://schemas.openxmlformats.org/officeDocument/2006/relationships/hyperlink" Target="https://maxiconsumo.com/sucursal_capital/sal-celusal-fina-paquete-500-gr-1685.html" TargetMode="External"/><Relationship Id="rId204" Type="http://schemas.openxmlformats.org/officeDocument/2006/relationships/hyperlink" Target="https://atomoconviene.com/atomo-ecommerce/te-y-mate-cocido-/45075-te-negro-la-hoja---25-saquitos--7791680301107.html" TargetMode="External"/><Relationship Id="rId225" Type="http://schemas.openxmlformats.org/officeDocument/2006/relationships/hyperlink" Target="https://www.modomarket.com/arroz-dos-hermanos-parboil-bolsa-1-k/p" TargetMode="External"/><Relationship Id="rId246" Type="http://schemas.openxmlformats.org/officeDocument/2006/relationships/hyperlink" Target="https://www.modomarket.com/polenta-instantanea-la-abadia-x-500-g/p" TargetMode="External"/><Relationship Id="rId267" Type="http://schemas.openxmlformats.org/officeDocument/2006/relationships/hyperlink" Target="https://www.modomarket.com/masa-empanadas-la-italiana-criollas-12-unid/p" TargetMode="External"/><Relationship Id="rId288" Type="http://schemas.openxmlformats.org/officeDocument/2006/relationships/hyperlink" Target="https://www.modomarket.com/galletas-la-providencia-tripack-x-303-g/p" TargetMode="External"/><Relationship Id="rId411" Type="http://schemas.openxmlformats.org/officeDocument/2006/relationships/hyperlink" Target="https://www.vea.com.ar/barra-de-arroz-lulemuu-con-chocolate-negro-12gr/p" TargetMode="External"/><Relationship Id="rId432" Type="http://schemas.openxmlformats.org/officeDocument/2006/relationships/hyperlink" Target="https://articulo.mercadolibre.com.ar/MLA-1562385130-premezcla-universal-dimax-x-1-kilo-sin-tacc-_JM" TargetMode="External"/><Relationship Id="rId453" Type="http://schemas.openxmlformats.org/officeDocument/2006/relationships/hyperlink" Target="https://supera.com.ar/producto/avena-instantanea-la-abadia-x-400gr/" TargetMode="External"/><Relationship Id="rId474" Type="http://schemas.openxmlformats.org/officeDocument/2006/relationships/hyperlink" Target="https://www.jumbo.com.ar/te-estacionamiento-controlado-la-posadena-25-u/p" TargetMode="External"/><Relationship Id="rId509" Type="http://schemas.openxmlformats.org/officeDocument/2006/relationships/hyperlink" Target="https://articulo.mercadolibre.com.ar/MLA-1177148027-leche-en-polvo-entera-purisma-plus-800g-fortificad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21896848&amp;matt_product_id=MLA1177148027&amp;matt_product_partition_id=1965499113044&amp;matt_target_id=aud-2014906607167:pla-1965499113044&amp;cq_src=google_ads&amp;cq_cmp=14508401210&amp;cq_net=g&amp;cq_plt=gp&amp;cq_med=pla&amp;gad_source=1&amp;gclid=CjwKCAjw34qzBhBmEiwAOUQcF6Z7KtJLqKaI8sU1jPVdp7DhcSZ75fnqNSf9aExzXvOzBqLBDBl0hRoC_l8QAvD_BwE" TargetMode="External"/><Relationship Id="rId106" Type="http://schemas.openxmlformats.org/officeDocument/2006/relationships/hyperlink" Target="https://www.disco.com.ar/pera-packhan-elegida-por-kg/p" TargetMode="External"/><Relationship Id="rId127" Type="http://schemas.openxmlformats.org/officeDocument/2006/relationships/hyperlink" Target="https://www.disco.com.ar/zapallito-redondo-por-kg/p" TargetMode="External"/><Relationship Id="rId313" Type="http://schemas.openxmlformats.org/officeDocument/2006/relationships/hyperlink" Target="https://www.modomarket.com/coctel-de-4-frutas-alco-x-820-g/p" TargetMode="External"/><Relationship Id="rId495" Type="http://schemas.openxmlformats.org/officeDocument/2006/relationships/hyperlink" Target="https://www.modomarket.com/fideos-favorita-mostachol-x-500-gr/p" TargetMode="External"/><Relationship Id="rId10" Type="http://schemas.openxmlformats.org/officeDocument/2006/relationships/hyperlink" Target="https://www.cotodigital3.com.ar/sitios/cdigi/producto/-pollo-entero-fresco-x-uni-(3-kg)/_/A-00012785-00012785-200" TargetMode="External"/><Relationship Id="rId31" Type="http://schemas.openxmlformats.org/officeDocument/2006/relationships/hyperlink" Target="https://www.disco.com.ar/banana-ecuador-por-kg/p?srsltid=AfmBOoorZOCOHL4J2JVGUB8AZN8JLfXFzBrCHVMLq_345GscYbwbvTwHbFc" TargetMode="External"/><Relationship Id="rId52" Type="http://schemas.openxmlformats.org/officeDocument/2006/relationships/hyperlink" Target="https://www.carrefour.com.ar/chaucha-rolliza-x-kg/p" TargetMode="External"/><Relationship Id="rId73" Type="http://schemas.openxmlformats.org/officeDocument/2006/relationships/hyperlink" Target="https://www.disco.com.ar/manzana-roja-por-kg-2/p" TargetMode="External"/><Relationship Id="rId94" Type="http://schemas.openxmlformats.org/officeDocument/2006/relationships/hyperlink" Target="https://www.disco.com.ar/papa-cepillada-bolsa-fraccionada-por-2-kg-precio-por-kilo/p" TargetMode="External"/><Relationship Id="rId148" Type="http://schemas.openxmlformats.org/officeDocument/2006/relationships/hyperlink" Target="https://www.disco.com.ar/remolacha-por-kg/p" TargetMode="External"/><Relationship Id="rId169" Type="http://schemas.openxmlformats.org/officeDocument/2006/relationships/hyperlink" Target="https://sirvana.ai/producto/662acc048f8388c13ea6a775" TargetMode="External"/><Relationship Id="rId334" Type="http://schemas.openxmlformats.org/officeDocument/2006/relationships/hyperlink" Target="https://www.modomarket.com/leche-en-polvo-ilolay-x-800-gr-entera/p" TargetMode="External"/><Relationship Id="rId355" Type="http://schemas.openxmlformats.org/officeDocument/2006/relationships/hyperlink" Target="https://www.modomarket.com/yogur-ilolay-descremado-firme-frutilla-x-190-g/p" TargetMode="External"/><Relationship Id="rId376" Type="http://schemas.openxmlformats.org/officeDocument/2006/relationships/hyperlink" Target="https://www.olivadonmateo.com.ar/productos/almohaditas-cacao-c-choco-x-150-gs/?variant=422677640&amp;pf=mc" TargetMode="External"/><Relationship Id="rId397" Type="http://schemas.openxmlformats.org/officeDocument/2006/relationships/hyperlink" Target="https://maxiconsumo.com/sucursal_capital/barra-cereal-mix-yoghurt-frutilla-28-gr-15035.html" TargetMode="External"/><Relationship Id="rId4" Type="http://schemas.openxmlformats.org/officeDocument/2006/relationships/hyperlink" Target="https://www.cotodigital3.com.ar/sitios/cdigi/producto/-vacio-del-centro-estancias-coto-x-kg/_/A-00047980-00047980-200" TargetMode="External"/><Relationship Id="rId180" Type="http://schemas.openxmlformats.org/officeDocument/2006/relationships/hyperlink" Target="https://www.carrefour.com.ar/aceite-de-maiz-lira-900-cc/p" TargetMode="External"/><Relationship Id="rId215" Type="http://schemas.openxmlformats.org/officeDocument/2006/relationships/hyperlink" Target="https://atomoconviene.com/atomo-ecommerce/desodorantes-de-mujer/77499-cafe-molido-la-virginia-torrado-equilib-1000-grs--7790150006375.html" TargetMode="External"/><Relationship Id="rId236" Type="http://schemas.openxmlformats.org/officeDocument/2006/relationships/hyperlink" Target="https://atomoconviene.com/atomo-ecommerce/pastas-secas-guiseras/8447-fideos-guiseros-bauza-mo-o-grande-500-grs--7790744000215.html" TargetMode="External"/><Relationship Id="rId257" Type="http://schemas.openxmlformats.org/officeDocument/2006/relationships/hyperlink" Target="https://almacenonline.com.ar/producto/azucar-azutuc-x-kg/" TargetMode="External"/><Relationship Id="rId278" Type="http://schemas.openxmlformats.org/officeDocument/2006/relationships/hyperlink" Target="https://articulo.mercadolibre.com.ar/MLA-927440736-mermelada-individual-de-frutilla-potes-120-x-20-gr-caja-_JM?matt_tool=79223494&amp;matt_word=&amp;matt_source=google&amp;matt_campaign_id=19551928966&amp;matt_ad_group_id=146222375698&amp;matt_match_type=&amp;matt_network=g&amp;matt_device=c&amp;matt_creative=644528088682&amp;matt_keyword=&amp;matt_ad_position=&amp;matt_ad_type=pla&amp;matt_merchant_id=135373479&amp;matt_product_id=MLA927440736&amp;matt_product_partition_id=1935749459481&amp;matt_target_id=aud-2014906607007:pla-1935749459481&amp;cq_src=google_ads&amp;cq_cmp=19551928966&amp;cq_net=g&amp;cq_plt=gp&amp;cq_med=pla&amp;gad_source=1&amp;gclid=Cj0KCQjwsaqzBhDdARIsAK2gqncRb9mv0Py6gb-ASBKyazXuWgX2n4-U1-WK84kydVRCX6kcriK2HCQaAjiUEALw_wcB" TargetMode="External"/><Relationship Id="rId401" Type="http://schemas.openxmlformats.org/officeDocument/2006/relationships/hyperlink" Target="https://www.carrefour.com.ar/barra-de-cereal-toddy-de-chocolate-21-g-730600/p" TargetMode="External"/><Relationship Id="rId422" Type="http://schemas.openxmlformats.org/officeDocument/2006/relationships/hyperlink" Target="https://www.carrefour.com.ar/barra-de-cereal-toddy-de-chocolate-21-g-730600/p" TargetMode="External"/><Relationship Id="rId443" Type="http://schemas.openxmlformats.org/officeDocument/2006/relationships/hyperlink" Target="https://supera.com.ar/producto/arveja-seca-remojada-sabores-del-valle-340gr/" TargetMode="External"/><Relationship Id="rId464" Type="http://schemas.openxmlformats.org/officeDocument/2006/relationships/hyperlink" Target="https://www.modomarket.com/duraznos-en-mitades-alco-x-820-gr/p" TargetMode="External"/><Relationship Id="rId303" Type="http://schemas.openxmlformats.org/officeDocument/2006/relationships/hyperlink" Target="https://www.modomarket.com/choclo-grano-amarillo-inalpa-x-300-gr/p" TargetMode="External"/><Relationship Id="rId485" Type="http://schemas.openxmlformats.org/officeDocument/2006/relationships/hyperlink" Target="https://www.cotodigital3.com.ar/sitios/cdigi/producto/_/A-00511516-00511516-200/" TargetMode="External"/><Relationship Id="rId42" Type="http://schemas.openxmlformats.org/officeDocument/2006/relationships/hyperlink" Target="https://www.disco.com.ar/berenjena-negra-por-kg/p" TargetMode="External"/><Relationship Id="rId84" Type="http://schemas.openxmlformats.org/officeDocument/2006/relationships/hyperlink" Target="https://diaonline.supermercadosdia.com.ar/naranja-jugo-x-1-kg-90117/p" TargetMode="External"/><Relationship Id="rId138" Type="http://schemas.openxmlformats.org/officeDocument/2006/relationships/hyperlink" Target="https://diaonline.supermercadosdia.com.ar/anco-x-1-kg-90120/p" TargetMode="External"/><Relationship Id="rId345" Type="http://schemas.openxmlformats.org/officeDocument/2006/relationships/hyperlink" Target="https://maxiconsumo.com/sucursal_capital/leche-veronica-larga-vida-entera-1-lt-34600.html" TargetMode="External"/><Relationship Id="rId387" Type="http://schemas.openxmlformats.org/officeDocument/2006/relationships/hyperlink" Target="https://www.lodeperez.com/productos/galletitas-pepitas-x-200-grs-santa-maria/" TargetMode="External"/><Relationship Id="rId510" Type="http://schemas.openxmlformats.org/officeDocument/2006/relationships/printerSettings" Target="../printerSettings/printerSettings1.bin"/><Relationship Id="rId191" Type="http://schemas.openxmlformats.org/officeDocument/2006/relationships/hyperlink" Target="https://maxiconsumo.com/sucursal_capital/sal-celusal-gruesa-estuche-1-kg-1984.html" TargetMode="External"/><Relationship Id="rId205" Type="http://schemas.openxmlformats.org/officeDocument/2006/relationships/hyperlink" Target="https://www.carrefour.com.ar/te-en-saquitos-carrefour-sin-tacc-x-25-un/p" TargetMode="External"/><Relationship Id="rId247" Type="http://schemas.openxmlformats.org/officeDocument/2006/relationships/hyperlink" Target="https://www.modomarket.com/polenta-instantanea-la-abadia-x-500-g/p" TargetMode="External"/><Relationship Id="rId412" Type="http://schemas.openxmlformats.org/officeDocument/2006/relationships/hyperlink" Target="https://maxiconsumo.com/sucursal_capital/barra-cereal-mix-yoghurt-frutilla-28-gr-15035.html" TargetMode="External"/><Relationship Id="rId107" Type="http://schemas.openxmlformats.org/officeDocument/2006/relationships/hyperlink" Target="https://www.carrefour.com.ar/pera-x-kg/p" TargetMode="External"/><Relationship Id="rId289" Type="http://schemas.openxmlformats.org/officeDocument/2006/relationships/hyperlink" Target="https://www.modomarket.com/galletas-argentitas-tripack-x-306-gr/p" TargetMode="External"/><Relationship Id="rId454" Type="http://schemas.openxmlformats.org/officeDocument/2006/relationships/hyperlink" Target="https://blowmax.com.ar/producto/avena-instantanea-la-abadia-x-400gr/" TargetMode="External"/><Relationship Id="rId496" Type="http://schemas.openxmlformats.org/officeDocument/2006/relationships/hyperlink" Target="https://atomoconviene.com/atomo-ecommerce/pastas-secas-guiseras/8447-fideos-guiseros-bauza-mo-o-grande-500-grs--7790744000215.html" TargetMode="External"/><Relationship Id="rId11" Type="http://schemas.openxmlformats.org/officeDocument/2006/relationships/hyperlink" Target="https://www.jumbo.com.ar/pechuga-de-pollo-2/p" TargetMode="External"/><Relationship Id="rId53" Type="http://schemas.openxmlformats.org/officeDocument/2006/relationships/hyperlink" Target="https://www.carrefour.com.ar/chaucha-rolliza-x-kg/p" TargetMode="External"/><Relationship Id="rId149" Type="http://schemas.openxmlformats.org/officeDocument/2006/relationships/hyperlink" Target="https://diaonline.supermercadosdia.com.ar/remolacha-x-1-kg-90125/p" TargetMode="External"/><Relationship Id="rId314" Type="http://schemas.openxmlformats.org/officeDocument/2006/relationships/hyperlink" Target="https://www.carrefour.com.ar/coctel-de-4-frutas-alco-lata-820-g/p" TargetMode="External"/><Relationship Id="rId356" Type="http://schemas.openxmlformats.org/officeDocument/2006/relationships/hyperlink" Target="https://www.masonline.com.ar/yogur-desc-firme-vainilla-ilolay-190-gr/p" TargetMode="External"/><Relationship Id="rId398" Type="http://schemas.openxmlformats.org/officeDocument/2006/relationships/hyperlink" Target="https://www.carrefour.com.ar/barra-de-cereal-toddy-de-chocolate-21-g-730600/p" TargetMode="External"/><Relationship Id="rId95" Type="http://schemas.openxmlformats.org/officeDocument/2006/relationships/hyperlink" Target="https://www.carrefour.com.ar/papa-x-kg-9278/p" TargetMode="External"/><Relationship Id="rId160" Type="http://schemas.openxmlformats.org/officeDocument/2006/relationships/hyperlink" Target="https://diaonline.supermercadosdia.com.ar/tomate-perita-x-1-kg-90074/p" TargetMode="External"/><Relationship Id="rId216" Type="http://schemas.openxmlformats.org/officeDocument/2006/relationships/hyperlink" Target="https://www.modomarket.com/cafe-cabrales-la-planta-x-1-kg/p" TargetMode="External"/><Relationship Id="rId423" Type="http://schemas.openxmlformats.org/officeDocument/2006/relationships/hyperlink" Target="https://www.vea.com.ar/barra-de-arroz-lulemuu-con-chocolate-negro-12gr/p" TargetMode="External"/><Relationship Id="rId258" Type="http://schemas.openxmlformats.org/officeDocument/2006/relationships/hyperlink" Target="https://www.modomarket.com/azucar-ledesma-clasica-x-1-kg/p" TargetMode="External"/><Relationship Id="rId465" Type="http://schemas.openxmlformats.org/officeDocument/2006/relationships/hyperlink" Target="https://www.modomarket.com/coctel-de-frutas-la-colina-x-820-gr/p" TargetMode="External"/><Relationship Id="rId22" Type="http://schemas.openxmlformats.org/officeDocument/2006/relationships/hyperlink" Target="https://www.puraraza.com.ar/productos/maple-huevos/" TargetMode="External"/><Relationship Id="rId64" Type="http://schemas.openxmlformats.org/officeDocument/2006/relationships/hyperlink" Target="https://www.disco.com.ar/limon-x-kg/p" TargetMode="External"/><Relationship Id="rId118" Type="http://schemas.openxmlformats.org/officeDocument/2006/relationships/hyperlink" Target="https://www.disco.com.ar/zanahoria-por-kg/p" TargetMode="External"/><Relationship Id="rId325" Type="http://schemas.openxmlformats.org/officeDocument/2006/relationships/hyperlink" Target="https://www.distribuidorasabatini.com/app/?action=detail&amp;itemId=7874" TargetMode="External"/><Relationship Id="rId367" Type="http://schemas.openxmlformats.org/officeDocument/2006/relationships/hyperlink" Target="https://www.delimart.com.ar/aceite_de_girasol_costa_del_sol_900_ml" TargetMode="External"/><Relationship Id="rId171" Type="http://schemas.openxmlformats.org/officeDocument/2006/relationships/hyperlink" Target="https://www.supermami.com.ar/super/producto/aceite-de-girasol-vicentin-x-900-ml-/_/A-2320508-2320508-s" TargetMode="External"/><Relationship Id="rId227" Type="http://schemas.openxmlformats.org/officeDocument/2006/relationships/hyperlink" Target="https://www.modomarket.com/arroz-lucchetti-parborizado-x-500-gr/p" TargetMode="External"/><Relationship Id="rId269" Type="http://schemas.openxmlformats.org/officeDocument/2006/relationships/hyperlink" Target="https://www.cotodigital3.com.ar/sitios/cdigi/producto/-facturas-surtidas/_/A-00006911-00006911-200" TargetMode="External"/><Relationship Id="rId434" Type="http://schemas.openxmlformats.org/officeDocument/2006/relationships/hyperlink" Target="https://www.dinoonline.com.ar/super/producto/premezcla-universal-dimax-sin-tacc-x-1-kg/_/A-3230217-3230217-s" TargetMode="External"/><Relationship Id="rId476" Type="http://schemas.openxmlformats.org/officeDocument/2006/relationships/hyperlink" Target="https://www.pasosonline.com.ar/producto/carogran-arroz-l-fino-00000-x500g/" TargetMode="External"/><Relationship Id="rId33" Type="http://schemas.openxmlformats.org/officeDocument/2006/relationships/hyperlink" Target="https://www.disco.com.ar/banana-ecuador-por-kg/p?srsltid=AfmBOoorZOCOHL4J2JVGUB8AZN8JLfXFzBrCHVMLq_345GscYbwbvTwHbFc" TargetMode="External"/><Relationship Id="rId129" Type="http://schemas.openxmlformats.org/officeDocument/2006/relationships/hyperlink" Target="https://www.carrefour.com.ar/zapallito-redondo-x-kg-2-8399/p" TargetMode="External"/><Relationship Id="rId280" Type="http://schemas.openxmlformats.org/officeDocument/2006/relationships/hyperlink" Target="https://atomoconviene.com/atomo-ecommerce/galletitas-dulces/13261-galletas-dulces-dale-surtidas-300-grs--7798113152183.html" TargetMode="External"/><Relationship Id="rId336" Type="http://schemas.openxmlformats.org/officeDocument/2006/relationships/hyperlink" Target="https://www.modomarket.com/leche-en-polvo-ilolay-x-800-gr-entera/p" TargetMode="External"/><Relationship Id="rId501" Type="http://schemas.openxmlformats.org/officeDocument/2006/relationships/hyperlink" Target="https://www.modomarket.com/fideos-favorita-tallarines-x-500-gr/p" TargetMode="External"/><Relationship Id="rId75" Type="http://schemas.openxmlformats.org/officeDocument/2006/relationships/hyperlink" Target="https://www.disco.com.ar/manzana-roja-por-kg-2/p" TargetMode="External"/><Relationship Id="rId140" Type="http://schemas.openxmlformats.org/officeDocument/2006/relationships/hyperlink" Target="https://www.carrefour.com.ar/zapallo-anco-x-kg/p" TargetMode="External"/><Relationship Id="rId182" Type="http://schemas.openxmlformats.org/officeDocument/2006/relationships/hyperlink" Target="https://maxiconsumo.com/sucursal_capital/vinagre-marolio-vino-1-lt-4842.html" TargetMode="External"/><Relationship Id="rId378" Type="http://schemas.openxmlformats.org/officeDocument/2006/relationships/hyperlink" Target="https://www.olivadonmateo.com.ar/productos/almohaditas-cacao-c-choco-x-150-gs/?variant=422677640&amp;pf=mc" TargetMode="External"/><Relationship Id="rId403" Type="http://schemas.openxmlformats.org/officeDocument/2006/relationships/hyperlink" Target="https://maxiconsumo.com/sucursal_capital/barra-cereal-mix-yoghurt-frutilla-28-gr-15035.html" TargetMode="External"/><Relationship Id="rId6" Type="http://schemas.openxmlformats.org/officeDocument/2006/relationships/hyperlink" Target="https://www.carrefour.com.ar/vacio-el-mercado-x-kg-681250/p" TargetMode="External"/><Relationship Id="rId238" Type="http://schemas.openxmlformats.org/officeDocument/2006/relationships/hyperlink" Target="https://www.carrefour.com.ar/fideos-tallarines-lucia-500-g-734565/p?idsku=172323" TargetMode="External"/><Relationship Id="rId445" Type="http://schemas.openxmlformats.org/officeDocument/2006/relationships/hyperlink" Target="https://www.modomarket.com/arvejas-dona-pupa-tetra-x-340-gr/p" TargetMode="External"/><Relationship Id="rId487" Type="http://schemas.openxmlformats.org/officeDocument/2006/relationships/hyperlink" Target="https://www.cotodigital3.com.ar/sitios/cdigi/producto/_/A-00511516-00511516-200/" TargetMode="External"/><Relationship Id="rId291" Type="http://schemas.openxmlformats.org/officeDocument/2006/relationships/hyperlink" Target="https://maxiconsumo.com/sucursal_capital/lenteja-molto-350-gr-19782.html" TargetMode="External"/><Relationship Id="rId305" Type="http://schemas.openxmlformats.org/officeDocument/2006/relationships/hyperlink" Target="https://www.modomarket.com/choclo-cremoso-amarillo-inalpa-x-300-gr/p" TargetMode="External"/><Relationship Id="rId347" Type="http://schemas.openxmlformats.org/officeDocument/2006/relationships/hyperlink" Target="https://www.josimar.com.ar/leche-entera-larga-vida-veronica-1-lt/p?sc=8" TargetMode="External"/><Relationship Id="rId44" Type="http://schemas.openxmlformats.org/officeDocument/2006/relationships/hyperlink" Target="https://www.carrefour.com.ar/cebolla-x-kg/p" TargetMode="External"/><Relationship Id="rId86" Type="http://schemas.openxmlformats.org/officeDocument/2006/relationships/hyperlink" Target="https://diaonline.supermercadosdia.com.ar/naranja-jugo-x-1-kg-90117/p" TargetMode="External"/><Relationship Id="rId151" Type="http://schemas.openxmlformats.org/officeDocument/2006/relationships/hyperlink" Target="https://www.disco.com.ar/remolacha-por-kg/p" TargetMode="External"/><Relationship Id="rId389" Type="http://schemas.openxmlformats.org/officeDocument/2006/relationships/hyperlink" Target="https://glutenfreemarket.com.ar/producto/dimax-pepas-batata-x-200-gr/" TargetMode="External"/><Relationship Id="rId193" Type="http://schemas.openxmlformats.org/officeDocument/2006/relationships/hyperlink" Target="https://maxiconsumo.com/sucursal_capital/yerba-chamigo-1-kg-1844.html" TargetMode="External"/><Relationship Id="rId207" Type="http://schemas.openxmlformats.org/officeDocument/2006/relationships/hyperlink" Target="https://www.carrefour.com.ar/te-en-saquitos-carrefour-sin-tacc-x-25-un/p" TargetMode="External"/><Relationship Id="rId249" Type="http://schemas.openxmlformats.org/officeDocument/2006/relationships/hyperlink" Target="https://www.cotodigital3.com.ar/sitios/cdigi/producto/_/A-00511516-00511516-200/" TargetMode="External"/><Relationship Id="rId414" Type="http://schemas.openxmlformats.org/officeDocument/2006/relationships/hyperlink" Target="https://www.vea.com.ar/barra-de-arroz-lulemuu-con-chocolate-negro-12gr/p" TargetMode="External"/><Relationship Id="rId456" Type="http://schemas.openxmlformats.org/officeDocument/2006/relationships/hyperlink" Target="https://www.modomarket.com/atun-lomitos-al-natural-caracas-x-170-gr/p" TargetMode="External"/><Relationship Id="rId498" Type="http://schemas.openxmlformats.org/officeDocument/2006/relationships/hyperlink" Target="https://distribuidora-la-familia.catalog.kyte.site/1654174863101-Ba1ty" TargetMode="External"/><Relationship Id="rId13" Type="http://schemas.openxmlformats.org/officeDocument/2006/relationships/hyperlink" Target="https://www.cotodigital3.com.ar/sitios/cdigi/producto/-pollo-entero-fresco-x-uni-(3-kg)/_/A-00012785-00012785-200" TargetMode="External"/><Relationship Id="rId109" Type="http://schemas.openxmlformats.org/officeDocument/2006/relationships/hyperlink" Target="https://www.disco.com.ar/pera-packhan-elegida-por-kg/p" TargetMode="External"/><Relationship Id="rId260" Type="http://schemas.openxmlformats.org/officeDocument/2006/relationships/hyperlink" Target="https://articulo.mercadolibre.com.ar/MLA-1432265721-edulcorante-la-virginia-tuy-sweet-en-polvo-caja-x400-sobres-_JM?matt_tool=71173176&amp;matt_word=&amp;matt_source=google&amp;matt_campaign_id=19543534470&amp;matt_ad_group_id=144731567963&amp;matt_match_type=&amp;matt_network=g&amp;matt_device=c&amp;matt_creative=644528088712&amp;matt_keyword=&amp;matt_ad_position=&amp;matt_ad_type=pla&amp;matt_merchant_id=5338099607&amp;matt_product_id=MLA1432265721&amp;matt_product_partition_id=1935789596346&amp;matt_target_id=aud-2014906607007:pla-1935789596346&amp;cq_src=google_ads&amp;cq_cmp=19543534470&amp;cq_net=g&amp;cq_plt=gp&amp;cq_med=pla&amp;gad_source=1&amp;gclid=Cj0KCQjwsaqzBhDdARIsAK2gqne6y_N3ff3QKbFqiJWacvYyPmBOOceiK_wgNi7mF9ZoF9P8xK2gggUaAkS3EALw_wcB" TargetMode="External"/><Relationship Id="rId316" Type="http://schemas.openxmlformats.org/officeDocument/2006/relationships/hyperlink" Target="https://supera.com.ar/producto/durazno-silvia-en-mitades-x-820gr/" TargetMode="External"/><Relationship Id="rId55" Type="http://schemas.openxmlformats.org/officeDocument/2006/relationships/hyperlink" Target="https://www.carrefour.com.ar/lechuga-morada-kg/p" TargetMode="External"/><Relationship Id="rId97" Type="http://schemas.openxmlformats.org/officeDocument/2006/relationships/hyperlink" Target="https://www.disco.com.ar/papa-cepillada-bolsa-fraccionada-por-2-kg-precio-por-kilo/p" TargetMode="External"/><Relationship Id="rId120" Type="http://schemas.openxmlformats.org/officeDocument/2006/relationships/hyperlink" Target="https://www.disco.com.ar/zapallito-largo-por-kg/p" TargetMode="External"/><Relationship Id="rId358" Type="http://schemas.openxmlformats.org/officeDocument/2006/relationships/hyperlink" Target="https://maxiconsumo.com/sucursal_capital/yoghurt-ilolay-entero-firme-vainilla-190-gr-21395.html" TargetMode="External"/><Relationship Id="rId162" Type="http://schemas.openxmlformats.org/officeDocument/2006/relationships/hyperlink" Target="https://diaonline.supermercadosdia.com.ar/tomate-redondo-x-1-kg-90127/p" TargetMode="External"/><Relationship Id="rId218" Type="http://schemas.openxmlformats.org/officeDocument/2006/relationships/hyperlink" Target="https://maxiconsumo.com/sucursal_capital/harina-morixe-0000-1-kg-44148.html" TargetMode="External"/><Relationship Id="rId425" Type="http://schemas.openxmlformats.org/officeDocument/2006/relationships/hyperlink" Target="https://www.carrefour.com.ar/barra-de-cereal-toddy-de-chocolate-21-g-730600/p" TargetMode="External"/><Relationship Id="rId467" Type="http://schemas.openxmlformats.org/officeDocument/2006/relationships/hyperlink" Target="https://www.carrefour.com.ar/coctel-de-4-frutas-alco-lata-820-g/p" TargetMode="External"/><Relationship Id="rId271" Type="http://schemas.openxmlformats.org/officeDocument/2006/relationships/hyperlink" Target="https://diaonline.supermercadosdia.com.ar/mermelada-light-emeth-durazno-420-gr-285806/p?idsku=285806" TargetMode="External"/><Relationship Id="rId24" Type="http://schemas.openxmlformats.org/officeDocument/2006/relationships/hyperlink" Target="https://www.rappi.com.ar/p/acelga-x-paquete-u-188126?retailer_id=1168&amp;store_id=136039&amp;store_type=market&amp;market_type=coto&amp;product_id=528196&amp;master_product_id=188126&amp;show_detail=true&amp;context=product_detail_integration&amp;srsltid=AfmBOooTU77-IS1kpMJsjqDHVIlBZY68x2oYLk54IhHo5E5jsfxBtR_D8Io&amp;region_id=541300" TargetMode="External"/><Relationship Id="rId66" Type="http://schemas.openxmlformats.org/officeDocument/2006/relationships/hyperlink" Target="https://www.disco.com.ar/limon-x-kg/p" TargetMode="External"/><Relationship Id="rId131" Type="http://schemas.openxmlformats.org/officeDocument/2006/relationships/hyperlink" Target="https://diaonline.supermercadosdia.com.ar/zapallito-redondo-x-1-kg-90121/p" TargetMode="External"/><Relationship Id="rId327" Type="http://schemas.openxmlformats.org/officeDocument/2006/relationships/hyperlink" Target="https://www.mercadolibre.com.ar/queso-untable-ilolay-en-mini-porc-individuales-20-gr-x-108-unid/p/MLA22939193" TargetMode="External"/><Relationship Id="rId369" Type="http://schemas.openxmlformats.org/officeDocument/2006/relationships/hyperlink" Target="https://www.hiperlibertad.com.ar/aceite-de-girasol-morixe-x-900-ml/p?sc=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tabSelected="1" topLeftCell="B380" workbookViewId="0">
      <selection activeCell="G392" sqref="G392"/>
    </sheetView>
  </sheetViews>
  <sheetFormatPr baseColWidth="10" defaultColWidth="14.42578125" defaultRowHeight="15" customHeight="1"/>
  <cols>
    <col min="1" max="1" width="6.7109375" hidden="1" customWidth="1"/>
    <col min="2" max="2" width="11.85546875" customWidth="1"/>
    <col min="3" max="3" width="15.42578125" hidden="1" customWidth="1"/>
    <col min="4" max="4" width="15.7109375" customWidth="1"/>
    <col min="5" max="5" width="30.5703125" customWidth="1"/>
    <col min="6" max="6" width="30.5703125" hidden="1" customWidth="1"/>
    <col min="7" max="7" width="30.5703125" customWidth="1"/>
    <col min="8" max="8" width="26.85546875" customWidth="1"/>
    <col min="9" max="9" width="10.7109375" customWidth="1"/>
    <col min="10" max="10" width="16.28515625" hidden="1" customWidth="1"/>
    <col min="11" max="11" width="16.28515625" customWidth="1"/>
    <col min="12" max="26" width="10.7109375" customWidth="1"/>
  </cols>
  <sheetData>
    <row r="1" spans="1:26" ht="93.6" customHeight="1">
      <c r="B1" s="67" t="s">
        <v>0</v>
      </c>
      <c r="C1" s="67"/>
      <c r="D1" s="67"/>
      <c r="E1" s="67"/>
      <c r="F1" s="67"/>
      <c r="G1" s="67"/>
      <c r="H1" s="67"/>
    </row>
    <row r="2" spans="1:26">
      <c r="B2" s="1"/>
      <c r="C2" s="1"/>
      <c r="D2" s="1"/>
      <c r="E2" s="2"/>
      <c r="F2" s="3"/>
      <c r="G2" s="3"/>
      <c r="H2" s="3"/>
    </row>
    <row r="3" spans="1:26" ht="45">
      <c r="A3" s="2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20" t="s">
        <v>733</v>
      </c>
      <c r="J3" s="5" t="s">
        <v>8</v>
      </c>
      <c r="K3" s="21" t="s">
        <v>9</v>
      </c>
      <c r="L3" s="19" t="s">
        <v>734</v>
      </c>
      <c r="M3" s="20" t="s">
        <v>735</v>
      </c>
      <c r="N3" s="23" t="s">
        <v>736</v>
      </c>
      <c r="O3" s="20" t="s">
        <v>737</v>
      </c>
      <c r="P3" s="23" t="s">
        <v>738</v>
      </c>
      <c r="Q3" s="20" t="s">
        <v>739</v>
      </c>
      <c r="R3" s="2"/>
      <c r="S3" s="2"/>
      <c r="T3" s="2"/>
      <c r="U3" s="2"/>
      <c r="V3" s="2"/>
      <c r="W3" s="2"/>
      <c r="X3" s="2"/>
      <c r="Y3" s="2"/>
      <c r="Z3" s="2"/>
    </row>
    <row r="4" spans="1:26" ht="34.5" customHeight="1">
      <c r="A4" s="6" t="str">
        <f t="shared" ref="A4:A387" si="0">CONCATENATE(B4)</f>
        <v>1</v>
      </c>
      <c r="B4" s="7">
        <v>1</v>
      </c>
      <c r="C4" s="7" t="s">
        <v>10</v>
      </c>
      <c r="D4" s="7" t="s">
        <v>11</v>
      </c>
      <c r="E4" s="8" t="s">
        <v>12</v>
      </c>
      <c r="F4" s="9" t="s">
        <v>13</v>
      </c>
      <c r="G4" s="9" t="s">
        <v>14</v>
      </c>
      <c r="H4" s="24" t="s">
        <v>15</v>
      </c>
      <c r="I4" s="27">
        <v>8600</v>
      </c>
      <c r="J4" s="28"/>
      <c r="K4" s="29">
        <f t="shared" ref="K4:K10" si="1">(L4+N4+P4)/3</f>
        <v>8884.9666666666672</v>
      </c>
      <c r="L4" s="30">
        <v>10255</v>
      </c>
      <c r="M4" s="31" t="s">
        <v>16</v>
      </c>
      <c r="N4" s="30">
        <v>8000</v>
      </c>
      <c r="O4" s="31" t="s">
        <v>17</v>
      </c>
      <c r="P4" s="30">
        <v>8399.9</v>
      </c>
      <c r="Q4" s="31" t="s">
        <v>18</v>
      </c>
      <c r="R4" s="22" t="s">
        <v>740</v>
      </c>
    </row>
    <row r="5" spans="1:26" ht="34.5" customHeight="1">
      <c r="A5" s="6" t="str">
        <f t="shared" si="0"/>
        <v>2</v>
      </c>
      <c r="B5" s="7">
        <v>2</v>
      </c>
      <c r="C5" s="7" t="s">
        <v>10</v>
      </c>
      <c r="D5" s="7" t="s">
        <v>19</v>
      </c>
      <c r="E5" s="8" t="s">
        <v>20</v>
      </c>
      <c r="F5" s="9" t="s">
        <v>21</v>
      </c>
      <c r="G5" s="9" t="s">
        <v>14</v>
      </c>
      <c r="H5" s="24" t="s">
        <v>15</v>
      </c>
      <c r="I5" s="27">
        <v>8980</v>
      </c>
      <c r="J5" s="28"/>
      <c r="K5" s="29">
        <f t="shared" si="1"/>
        <v>9164.9666666666672</v>
      </c>
      <c r="L5" s="30">
        <v>7849.9</v>
      </c>
      <c r="M5" s="31" t="s">
        <v>22</v>
      </c>
      <c r="N5" s="30">
        <v>10245</v>
      </c>
      <c r="O5" s="31" t="s">
        <v>23</v>
      </c>
      <c r="P5" s="30">
        <v>9400</v>
      </c>
      <c r="Q5" s="31" t="s">
        <v>24</v>
      </c>
      <c r="R5" s="22" t="s">
        <v>740</v>
      </c>
    </row>
    <row r="6" spans="1:26" ht="34.5" customHeight="1">
      <c r="A6" s="6" t="str">
        <f t="shared" si="0"/>
        <v>3</v>
      </c>
      <c r="B6" s="7">
        <v>3</v>
      </c>
      <c r="C6" s="7" t="s">
        <v>10</v>
      </c>
      <c r="D6" s="7" t="s">
        <v>25</v>
      </c>
      <c r="E6" s="8" t="s">
        <v>26</v>
      </c>
      <c r="F6" s="9" t="s">
        <v>27</v>
      </c>
      <c r="G6" s="9" t="s">
        <v>14</v>
      </c>
      <c r="H6" s="24" t="s">
        <v>15</v>
      </c>
      <c r="I6" s="27">
        <v>8980</v>
      </c>
      <c r="J6" s="32">
        <f>I6/K6</f>
        <v>1.0644056278373284</v>
      </c>
      <c r="K6" s="33">
        <f t="shared" si="1"/>
        <v>8436.6333333333332</v>
      </c>
      <c r="L6" s="34">
        <v>7400</v>
      </c>
      <c r="M6" s="35" t="s">
        <v>28</v>
      </c>
      <c r="N6" s="34">
        <v>8900</v>
      </c>
      <c r="O6" s="35" t="s">
        <v>29</v>
      </c>
      <c r="P6" s="34">
        <v>9009.9</v>
      </c>
      <c r="Q6" s="31" t="s">
        <v>30</v>
      </c>
      <c r="R6" s="22" t="s">
        <v>740</v>
      </c>
    </row>
    <row r="7" spans="1:26" ht="34.5" customHeight="1">
      <c r="A7" s="6" t="str">
        <f t="shared" si="0"/>
        <v>7</v>
      </c>
      <c r="B7" s="7">
        <v>7</v>
      </c>
      <c r="C7" s="7" t="s">
        <v>10</v>
      </c>
      <c r="D7" s="7" t="s">
        <v>31</v>
      </c>
      <c r="E7" s="8" t="s">
        <v>32</v>
      </c>
      <c r="F7" s="9" t="s">
        <v>33</v>
      </c>
      <c r="G7" s="9" t="s">
        <v>34</v>
      </c>
      <c r="H7" s="24" t="s">
        <v>15</v>
      </c>
      <c r="I7" s="27">
        <v>3890</v>
      </c>
      <c r="J7" s="28"/>
      <c r="K7" s="29">
        <f t="shared" si="1"/>
        <v>6781.9000000000005</v>
      </c>
      <c r="L7" s="30">
        <v>7199.7</v>
      </c>
      <c r="M7" s="31" t="s">
        <v>35</v>
      </c>
      <c r="N7" s="30">
        <v>6879</v>
      </c>
      <c r="O7" s="31" t="s">
        <v>36</v>
      </c>
      <c r="P7" s="30">
        <v>6267</v>
      </c>
      <c r="Q7" s="31" t="s">
        <v>37</v>
      </c>
      <c r="R7" s="22" t="s">
        <v>740</v>
      </c>
    </row>
    <row r="8" spans="1:26" ht="34.5" customHeight="1">
      <c r="A8" s="6" t="str">
        <f t="shared" si="0"/>
        <v>7</v>
      </c>
      <c r="B8" s="7">
        <v>7</v>
      </c>
      <c r="C8" s="7">
        <v>2</v>
      </c>
      <c r="D8" s="7" t="s">
        <v>31</v>
      </c>
      <c r="E8" s="8" t="s">
        <v>32</v>
      </c>
      <c r="F8" s="9" t="s">
        <v>33</v>
      </c>
      <c r="G8" s="9" t="s">
        <v>34</v>
      </c>
      <c r="H8" s="24" t="s">
        <v>15</v>
      </c>
      <c r="I8" s="27">
        <v>3890</v>
      </c>
      <c r="J8" s="28"/>
      <c r="K8" s="29">
        <f t="shared" si="1"/>
        <v>6781.9000000000005</v>
      </c>
      <c r="L8" s="30">
        <v>7199.7</v>
      </c>
      <c r="M8" s="31" t="s">
        <v>35</v>
      </c>
      <c r="N8" s="30">
        <v>6879</v>
      </c>
      <c r="O8" s="31" t="s">
        <v>36</v>
      </c>
      <c r="P8" s="30">
        <v>6267</v>
      </c>
      <c r="Q8" s="31" t="s">
        <v>37</v>
      </c>
      <c r="R8" s="22" t="s">
        <v>740</v>
      </c>
    </row>
    <row r="9" spans="1:26" ht="34.5" customHeight="1">
      <c r="A9" s="6" t="str">
        <f t="shared" si="0"/>
        <v>8</v>
      </c>
      <c r="B9" s="7">
        <v>8</v>
      </c>
      <c r="C9" s="7" t="s">
        <v>10</v>
      </c>
      <c r="D9" s="7" t="s">
        <v>38</v>
      </c>
      <c r="E9" s="8" t="s">
        <v>39</v>
      </c>
      <c r="F9" s="9" t="s">
        <v>40</v>
      </c>
      <c r="G9" s="9" t="s">
        <v>34</v>
      </c>
      <c r="H9" s="24" t="s">
        <v>15</v>
      </c>
      <c r="I9" s="27">
        <v>5600</v>
      </c>
      <c r="J9" s="32">
        <f t="shared" ref="J9:J119" si="2">I9/K9</f>
        <v>1.1893889514262048</v>
      </c>
      <c r="K9" s="33">
        <f t="shared" si="1"/>
        <v>4708.3</v>
      </c>
      <c r="L9" s="34">
        <v>5230</v>
      </c>
      <c r="M9" s="35" t="s">
        <v>41</v>
      </c>
      <c r="N9" s="34">
        <v>4799.8999999999996</v>
      </c>
      <c r="O9" s="35" t="s">
        <v>42</v>
      </c>
      <c r="P9" s="34">
        <v>4095</v>
      </c>
      <c r="Q9" s="31" t="s">
        <v>43</v>
      </c>
      <c r="R9" s="22" t="s">
        <v>740</v>
      </c>
    </row>
    <row r="10" spans="1:26" ht="34.5" customHeight="1">
      <c r="A10" s="6" t="str">
        <f t="shared" si="0"/>
        <v>9</v>
      </c>
      <c r="B10" s="7">
        <v>9</v>
      </c>
      <c r="C10" s="7" t="s">
        <v>10</v>
      </c>
      <c r="D10" s="7" t="s">
        <v>44</v>
      </c>
      <c r="E10" s="8" t="s">
        <v>45</v>
      </c>
      <c r="F10" s="9" t="s">
        <v>46</v>
      </c>
      <c r="G10" s="9" t="s">
        <v>34</v>
      </c>
      <c r="H10" s="24" t="s">
        <v>15</v>
      </c>
      <c r="I10" s="27">
        <v>7100</v>
      </c>
      <c r="J10" s="32">
        <f t="shared" si="2"/>
        <v>0.82112599118195506</v>
      </c>
      <c r="K10" s="33">
        <f t="shared" si="1"/>
        <v>8646.663333333332</v>
      </c>
      <c r="L10" s="34">
        <v>9180</v>
      </c>
      <c r="M10" s="35" t="s">
        <v>47</v>
      </c>
      <c r="N10" s="34">
        <v>8260</v>
      </c>
      <c r="O10" s="35" t="s">
        <v>48</v>
      </c>
      <c r="P10" s="34">
        <v>8499.99</v>
      </c>
      <c r="Q10" s="31" t="s">
        <v>49</v>
      </c>
      <c r="R10" s="22" t="s">
        <v>740</v>
      </c>
    </row>
    <row r="11" spans="1:26" ht="34.5" customHeight="1">
      <c r="A11" s="6" t="str">
        <f t="shared" si="0"/>
        <v>11</v>
      </c>
      <c r="B11" s="7">
        <v>11</v>
      </c>
      <c r="C11" s="7" t="s">
        <v>10</v>
      </c>
      <c r="D11" s="7" t="s">
        <v>50</v>
      </c>
      <c r="E11" s="8" t="s">
        <v>51</v>
      </c>
      <c r="F11" s="9" t="s">
        <v>52</v>
      </c>
      <c r="G11" s="9"/>
      <c r="H11" s="24" t="s">
        <v>53</v>
      </c>
      <c r="I11" s="27">
        <v>5240</v>
      </c>
      <c r="J11" s="32">
        <f t="shared" si="2"/>
        <v>1.0274509803921568</v>
      </c>
      <c r="K11" s="32">
        <f>L11</f>
        <v>5100</v>
      </c>
      <c r="L11" s="36">
        <v>5100</v>
      </c>
      <c r="M11" s="37" t="s">
        <v>54</v>
      </c>
      <c r="N11" s="28"/>
      <c r="O11" s="28"/>
      <c r="P11" s="28"/>
      <c r="Q11" s="28"/>
      <c r="R11" s="22" t="s">
        <v>740</v>
      </c>
    </row>
    <row r="12" spans="1:26" ht="34.5" customHeight="1">
      <c r="A12" s="6" t="str">
        <f t="shared" si="0"/>
        <v>12</v>
      </c>
      <c r="B12" s="7">
        <v>12</v>
      </c>
      <c r="C12" s="7" t="s">
        <v>10</v>
      </c>
      <c r="D12" s="7" t="s">
        <v>55</v>
      </c>
      <c r="E12" s="8" t="s">
        <v>56</v>
      </c>
      <c r="F12" s="9" t="s">
        <v>57</v>
      </c>
      <c r="G12" s="9" t="s">
        <v>58</v>
      </c>
      <c r="H12" s="24" t="s">
        <v>59</v>
      </c>
      <c r="I12" s="27">
        <v>1200</v>
      </c>
      <c r="J12" s="32">
        <f t="shared" si="2"/>
        <v>0.77695046940757528</v>
      </c>
      <c r="K12" s="32">
        <f t="shared" ref="K12:K14" si="3">(L12+N12)/2</f>
        <v>1544.5</v>
      </c>
      <c r="L12" s="36">
        <v>1890</v>
      </c>
      <c r="M12" s="37" t="s">
        <v>60</v>
      </c>
      <c r="N12" s="36">
        <v>1199</v>
      </c>
      <c r="O12" s="37" t="s">
        <v>61</v>
      </c>
      <c r="P12" s="28"/>
      <c r="Q12" s="28"/>
      <c r="R12" s="22" t="s">
        <v>740</v>
      </c>
    </row>
    <row r="13" spans="1:26" ht="34.5" customHeight="1">
      <c r="A13" s="6" t="str">
        <f t="shared" si="0"/>
        <v>12</v>
      </c>
      <c r="B13" s="7">
        <v>12</v>
      </c>
      <c r="C13" s="7" t="s">
        <v>10</v>
      </c>
      <c r="D13" s="7" t="s">
        <v>55</v>
      </c>
      <c r="E13" s="8" t="s">
        <v>56</v>
      </c>
      <c r="F13" s="9" t="s">
        <v>57</v>
      </c>
      <c r="G13" s="9" t="s">
        <v>62</v>
      </c>
      <c r="H13" s="24" t="s">
        <v>53</v>
      </c>
      <c r="I13" s="27">
        <v>800</v>
      </c>
      <c r="J13" s="32">
        <f t="shared" si="2"/>
        <v>0.51796697960505023</v>
      </c>
      <c r="K13" s="32">
        <f t="shared" si="3"/>
        <v>1544.5</v>
      </c>
      <c r="L13" s="36">
        <v>1890</v>
      </c>
      <c r="M13" s="37" t="s">
        <v>60</v>
      </c>
      <c r="N13" s="36">
        <v>1199</v>
      </c>
      <c r="O13" s="37" t="s">
        <v>61</v>
      </c>
      <c r="P13" s="28"/>
      <c r="Q13" s="28"/>
      <c r="R13" s="22" t="s">
        <v>740</v>
      </c>
    </row>
    <row r="14" spans="1:26" ht="34.5" customHeight="1">
      <c r="A14" s="6" t="str">
        <f t="shared" si="0"/>
        <v>12</v>
      </c>
      <c r="B14" s="7">
        <v>12</v>
      </c>
      <c r="C14" s="7" t="s">
        <v>10</v>
      </c>
      <c r="D14" s="7" t="s">
        <v>55</v>
      </c>
      <c r="E14" s="8" t="s">
        <v>56</v>
      </c>
      <c r="F14" s="9" t="s">
        <v>57</v>
      </c>
      <c r="G14" s="9" t="s">
        <v>63</v>
      </c>
      <c r="H14" s="24" t="s">
        <v>15</v>
      </c>
      <c r="I14" s="27">
        <v>570</v>
      </c>
      <c r="J14" s="32">
        <f t="shared" si="2"/>
        <v>0.36905147296859825</v>
      </c>
      <c r="K14" s="32">
        <f t="shared" si="3"/>
        <v>1544.5</v>
      </c>
      <c r="L14" s="36">
        <v>1890</v>
      </c>
      <c r="M14" s="37" t="s">
        <v>60</v>
      </c>
      <c r="N14" s="36">
        <v>1199</v>
      </c>
      <c r="O14" s="37" t="s">
        <v>61</v>
      </c>
      <c r="P14" s="28"/>
      <c r="Q14" s="28"/>
      <c r="R14" s="22" t="s">
        <v>740</v>
      </c>
    </row>
    <row r="15" spans="1:26" ht="34.5" customHeight="1">
      <c r="A15" s="6" t="str">
        <f t="shared" si="0"/>
        <v>13</v>
      </c>
      <c r="B15" s="7">
        <v>13</v>
      </c>
      <c r="C15" s="7" t="s">
        <v>10</v>
      </c>
      <c r="D15" s="7" t="s">
        <v>64</v>
      </c>
      <c r="E15" s="8" t="s">
        <v>65</v>
      </c>
      <c r="F15" s="9" t="s">
        <v>66</v>
      </c>
      <c r="G15" s="9" t="s">
        <v>58</v>
      </c>
      <c r="H15" s="24" t="s">
        <v>59</v>
      </c>
      <c r="I15" s="27">
        <v>1780</v>
      </c>
      <c r="J15" s="32">
        <f t="shared" si="2"/>
        <v>0.98943857698721516</v>
      </c>
      <c r="K15" s="32">
        <f t="shared" ref="K15:K20" si="4">L15</f>
        <v>1799</v>
      </c>
      <c r="L15" s="36">
        <v>1799</v>
      </c>
      <c r="M15" s="37" t="s">
        <v>67</v>
      </c>
      <c r="N15" s="28"/>
      <c r="O15" s="28"/>
      <c r="P15" s="28"/>
      <c r="Q15" s="28"/>
      <c r="R15" s="22" t="s">
        <v>740</v>
      </c>
    </row>
    <row r="16" spans="1:26" ht="34.5" customHeight="1">
      <c r="A16" s="6" t="str">
        <f t="shared" si="0"/>
        <v>13</v>
      </c>
      <c r="B16" s="7">
        <v>13</v>
      </c>
      <c r="C16" s="7">
        <v>2</v>
      </c>
      <c r="D16" s="7" t="s">
        <v>64</v>
      </c>
      <c r="E16" s="8" t="s">
        <v>65</v>
      </c>
      <c r="F16" s="9" t="s">
        <v>66</v>
      </c>
      <c r="G16" s="9" t="s">
        <v>58</v>
      </c>
      <c r="H16" s="24" t="s">
        <v>59</v>
      </c>
      <c r="I16" s="27">
        <v>1585</v>
      </c>
      <c r="J16" s="32">
        <f t="shared" si="2"/>
        <v>0.88104502501389659</v>
      </c>
      <c r="K16" s="32">
        <f t="shared" si="4"/>
        <v>1799</v>
      </c>
      <c r="L16" s="36">
        <v>1799</v>
      </c>
      <c r="M16" s="37" t="s">
        <v>67</v>
      </c>
      <c r="N16" s="28"/>
      <c r="O16" s="28"/>
      <c r="P16" s="28"/>
      <c r="Q16" s="28"/>
      <c r="R16" s="22" t="s">
        <v>740</v>
      </c>
    </row>
    <row r="17" spans="1:26" ht="34.5" customHeight="1">
      <c r="A17" s="6" t="str">
        <f t="shared" si="0"/>
        <v>13</v>
      </c>
      <c r="B17" s="7">
        <v>13</v>
      </c>
      <c r="C17" s="7" t="s">
        <v>10</v>
      </c>
      <c r="D17" s="7" t="s">
        <v>64</v>
      </c>
      <c r="E17" s="8" t="s">
        <v>65</v>
      </c>
      <c r="F17" s="9" t="s">
        <v>66</v>
      </c>
      <c r="G17" s="9" t="s">
        <v>68</v>
      </c>
      <c r="H17" s="24" t="s">
        <v>53</v>
      </c>
      <c r="I17" s="27">
        <v>1345</v>
      </c>
      <c r="J17" s="32">
        <f t="shared" si="2"/>
        <v>0.74763757643135076</v>
      </c>
      <c r="K17" s="32">
        <f t="shared" si="4"/>
        <v>1799</v>
      </c>
      <c r="L17" s="36">
        <v>1799</v>
      </c>
      <c r="M17" s="37" t="s">
        <v>67</v>
      </c>
      <c r="N17" s="28"/>
      <c r="O17" s="28"/>
      <c r="P17" s="28"/>
      <c r="Q17" s="28"/>
      <c r="R17" s="22" t="s">
        <v>740</v>
      </c>
    </row>
    <row r="18" spans="1:26" ht="34.5" customHeight="1">
      <c r="A18" s="6" t="str">
        <f t="shared" si="0"/>
        <v>13</v>
      </c>
      <c r="B18" s="7">
        <v>13</v>
      </c>
      <c r="C18" s="7">
        <v>2</v>
      </c>
      <c r="D18" s="7" t="s">
        <v>64</v>
      </c>
      <c r="E18" s="8" t="s">
        <v>65</v>
      </c>
      <c r="F18" s="9" t="s">
        <v>66</v>
      </c>
      <c r="G18" s="9" t="s">
        <v>69</v>
      </c>
      <c r="H18" s="24" t="s">
        <v>53</v>
      </c>
      <c r="I18" s="27">
        <v>1175</v>
      </c>
      <c r="J18" s="32">
        <f t="shared" si="2"/>
        <v>0.65314063368538078</v>
      </c>
      <c r="K18" s="32">
        <f t="shared" si="4"/>
        <v>1799</v>
      </c>
      <c r="L18" s="36">
        <v>1799</v>
      </c>
      <c r="M18" s="37" t="s">
        <v>67</v>
      </c>
      <c r="N18" s="28"/>
      <c r="O18" s="28"/>
      <c r="P18" s="28"/>
      <c r="Q18" s="28"/>
      <c r="R18" s="22" t="s">
        <v>740</v>
      </c>
    </row>
    <row r="19" spans="1:26" ht="34.5" customHeight="1">
      <c r="A19" s="6" t="str">
        <f t="shared" si="0"/>
        <v>13</v>
      </c>
      <c r="B19" s="7">
        <v>13</v>
      </c>
      <c r="C19" s="7" t="s">
        <v>10</v>
      </c>
      <c r="D19" s="7" t="s">
        <v>64</v>
      </c>
      <c r="E19" s="8" t="s">
        <v>65</v>
      </c>
      <c r="F19" s="9" t="s">
        <v>66</v>
      </c>
      <c r="G19" s="9" t="s">
        <v>63</v>
      </c>
      <c r="H19" s="24" t="s">
        <v>15</v>
      </c>
      <c r="I19" s="27">
        <v>1289</v>
      </c>
      <c r="J19" s="32">
        <f t="shared" si="2"/>
        <v>0.71650917176209006</v>
      </c>
      <c r="K19" s="32">
        <f t="shared" si="4"/>
        <v>1799</v>
      </c>
      <c r="L19" s="36">
        <v>1799</v>
      </c>
      <c r="M19" s="37" t="s">
        <v>67</v>
      </c>
      <c r="N19" s="28"/>
      <c r="O19" s="28"/>
      <c r="P19" s="28"/>
      <c r="Q19" s="28"/>
      <c r="R19" s="22" t="s">
        <v>740</v>
      </c>
    </row>
    <row r="20" spans="1:26" ht="34.5" customHeight="1">
      <c r="A20" s="6" t="str">
        <f t="shared" si="0"/>
        <v>13</v>
      </c>
      <c r="B20" s="7">
        <v>13</v>
      </c>
      <c r="C20" s="7">
        <v>2</v>
      </c>
      <c r="D20" s="7" t="s">
        <v>64</v>
      </c>
      <c r="E20" s="8" t="s">
        <v>65</v>
      </c>
      <c r="F20" s="9" t="s">
        <v>66</v>
      </c>
      <c r="G20" s="9" t="s">
        <v>63</v>
      </c>
      <c r="H20" s="24" t="s">
        <v>15</v>
      </c>
      <c r="I20" s="27">
        <v>1289</v>
      </c>
      <c r="J20" s="32">
        <f t="shared" si="2"/>
        <v>0.71650917176209006</v>
      </c>
      <c r="K20" s="32">
        <f t="shared" si="4"/>
        <v>1799</v>
      </c>
      <c r="L20" s="36">
        <v>1799</v>
      </c>
      <c r="M20" s="37" t="s">
        <v>67</v>
      </c>
      <c r="N20" s="28"/>
      <c r="O20" s="28"/>
      <c r="P20" s="28"/>
      <c r="Q20" s="28"/>
      <c r="R20" s="22" t="s">
        <v>740</v>
      </c>
    </row>
    <row r="21" spans="1:26" ht="34.5" customHeight="1">
      <c r="A21" s="10" t="str">
        <f t="shared" si="0"/>
        <v>14</v>
      </c>
      <c r="B21" s="11">
        <v>14</v>
      </c>
      <c r="C21" s="11" t="s">
        <v>10</v>
      </c>
      <c r="D21" s="11" t="s">
        <v>70</v>
      </c>
      <c r="E21" s="12" t="s">
        <v>71</v>
      </c>
      <c r="F21" s="13" t="s">
        <v>72</v>
      </c>
      <c r="G21" s="13" t="s">
        <v>58</v>
      </c>
      <c r="H21" s="25" t="s">
        <v>59</v>
      </c>
      <c r="I21" s="38">
        <v>495</v>
      </c>
      <c r="J21" s="39">
        <f t="shared" si="2"/>
        <v>0.43231441048034935</v>
      </c>
      <c r="K21" s="39">
        <f t="shared" ref="K21:K23" si="5">(L21+N21)/2</f>
        <v>1145</v>
      </c>
      <c r="L21" s="40">
        <v>1300</v>
      </c>
      <c r="M21" s="41" t="s">
        <v>73</v>
      </c>
      <c r="N21" s="40">
        <v>990</v>
      </c>
      <c r="O21" s="41" t="s">
        <v>74</v>
      </c>
      <c r="P21" s="39"/>
      <c r="Q21" s="39"/>
      <c r="R21" s="22" t="s">
        <v>740</v>
      </c>
      <c r="S21" s="10"/>
      <c r="T21" s="10"/>
      <c r="U21" s="10"/>
      <c r="V21" s="10"/>
      <c r="W21" s="10"/>
      <c r="X21" s="10"/>
      <c r="Y21" s="10"/>
      <c r="Z21" s="10"/>
    </row>
    <row r="22" spans="1:26" ht="34.5" customHeight="1">
      <c r="A22" s="10" t="str">
        <f t="shared" si="0"/>
        <v>14</v>
      </c>
      <c r="B22" s="11">
        <v>14</v>
      </c>
      <c r="C22" s="11">
        <v>2</v>
      </c>
      <c r="D22" s="11" t="s">
        <v>70</v>
      </c>
      <c r="E22" s="12" t="s">
        <v>71</v>
      </c>
      <c r="F22" s="13" t="s">
        <v>72</v>
      </c>
      <c r="G22" s="13" t="s">
        <v>58</v>
      </c>
      <c r="H22" s="25" t="s">
        <v>59</v>
      </c>
      <c r="I22" s="38">
        <v>460</v>
      </c>
      <c r="J22" s="39">
        <f t="shared" si="2"/>
        <v>0.40174672489082969</v>
      </c>
      <c r="K22" s="39">
        <f t="shared" si="5"/>
        <v>1145</v>
      </c>
      <c r="L22" s="40">
        <v>1300</v>
      </c>
      <c r="M22" s="41" t="s">
        <v>73</v>
      </c>
      <c r="N22" s="40">
        <v>990</v>
      </c>
      <c r="O22" s="41" t="s">
        <v>74</v>
      </c>
      <c r="P22" s="39"/>
      <c r="Q22" s="39"/>
      <c r="R22" s="22" t="s">
        <v>740</v>
      </c>
      <c r="S22" s="10"/>
      <c r="T22" s="10"/>
      <c r="U22" s="10"/>
      <c r="V22" s="10"/>
      <c r="W22" s="10"/>
      <c r="X22" s="10"/>
      <c r="Y22" s="10"/>
      <c r="Z22" s="10"/>
    </row>
    <row r="23" spans="1:26" ht="34.5" customHeight="1">
      <c r="A23" s="10" t="str">
        <f t="shared" si="0"/>
        <v>14</v>
      </c>
      <c r="B23" s="11">
        <v>14</v>
      </c>
      <c r="C23" s="11" t="s">
        <v>10</v>
      </c>
      <c r="D23" s="11" t="s">
        <v>70</v>
      </c>
      <c r="E23" s="12" t="s">
        <v>71</v>
      </c>
      <c r="F23" s="13" t="s">
        <v>72</v>
      </c>
      <c r="G23" s="13" t="s">
        <v>63</v>
      </c>
      <c r="H23" s="25" t="s">
        <v>15</v>
      </c>
      <c r="I23" s="38">
        <v>498</v>
      </c>
      <c r="J23" s="39">
        <f t="shared" si="2"/>
        <v>0.43493449781659388</v>
      </c>
      <c r="K23" s="39">
        <f t="shared" si="5"/>
        <v>1145</v>
      </c>
      <c r="L23" s="40">
        <v>1300</v>
      </c>
      <c r="M23" s="41" t="s">
        <v>73</v>
      </c>
      <c r="N23" s="40">
        <v>990</v>
      </c>
      <c r="O23" s="41" t="s">
        <v>74</v>
      </c>
      <c r="P23" s="39"/>
      <c r="Q23" s="39"/>
      <c r="R23" s="22" t="s">
        <v>740</v>
      </c>
      <c r="S23" s="10"/>
      <c r="T23" s="10"/>
      <c r="U23" s="10"/>
      <c r="V23" s="10"/>
      <c r="W23" s="10"/>
      <c r="X23" s="10"/>
      <c r="Y23" s="10"/>
      <c r="Z23" s="10"/>
    </row>
    <row r="24" spans="1:26" ht="34.5" customHeight="1">
      <c r="A24" s="10" t="str">
        <f t="shared" si="0"/>
        <v>15</v>
      </c>
      <c r="B24" s="11">
        <v>15</v>
      </c>
      <c r="C24" s="11" t="s">
        <v>75</v>
      </c>
      <c r="D24" s="11" t="s">
        <v>76</v>
      </c>
      <c r="E24" s="12" t="s">
        <v>77</v>
      </c>
      <c r="F24" s="13" t="s">
        <v>78</v>
      </c>
      <c r="G24" s="13" t="s">
        <v>58</v>
      </c>
      <c r="H24" s="25" t="s">
        <v>59</v>
      </c>
      <c r="I24" s="42">
        <v>800</v>
      </c>
      <c r="J24" s="39">
        <f t="shared" si="2"/>
        <v>0.20005001250312579</v>
      </c>
      <c r="K24" s="39">
        <f t="shared" ref="K24:K26" si="6">L24</f>
        <v>3999</v>
      </c>
      <c r="L24" s="40">
        <v>3999</v>
      </c>
      <c r="M24" s="41" t="s">
        <v>79</v>
      </c>
      <c r="N24" s="39"/>
      <c r="O24" s="39"/>
      <c r="P24" s="39"/>
      <c r="Q24" s="39"/>
      <c r="R24" s="22" t="s">
        <v>740</v>
      </c>
      <c r="S24" s="10"/>
      <c r="T24" s="10"/>
      <c r="U24" s="10"/>
      <c r="V24" s="10"/>
      <c r="W24" s="10"/>
      <c r="X24" s="10"/>
      <c r="Y24" s="10"/>
      <c r="Z24" s="10"/>
    </row>
    <row r="25" spans="1:26" ht="34.5" customHeight="1">
      <c r="A25" s="6" t="str">
        <f t="shared" si="0"/>
        <v>15</v>
      </c>
      <c r="B25" s="7">
        <v>15</v>
      </c>
      <c r="C25" s="7" t="s">
        <v>10</v>
      </c>
      <c r="D25" s="7" t="s">
        <v>76</v>
      </c>
      <c r="E25" s="8" t="s">
        <v>77</v>
      </c>
      <c r="F25" s="9" t="s">
        <v>78</v>
      </c>
      <c r="G25" s="9" t="s">
        <v>62</v>
      </c>
      <c r="H25" s="24" t="s">
        <v>53</v>
      </c>
      <c r="I25" s="27">
        <v>3480</v>
      </c>
      <c r="J25" s="32">
        <f t="shared" si="2"/>
        <v>0.87021755438859716</v>
      </c>
      <c r="K25" s="32">
        <f t="shared" si="6"/>
        <v>3999</v>
      </c>
      <c r="L25" s="36">
        <v>3999</v>
      </c>
      <c r="M25" s="37" t="s">
        <v>79</v>
      </c>
      <c r="N25" s="28"/>
      <c r="O25" s="28"/>
      <c r="P25" s="28"/>
      <c r="Q25" s="28"/>
      <c r="R25" s="22" t="s">
        <v>740</v>
      </c>
    </row>
    <row r="26" spans="1:26" ht="34.5" customHeight="1">
      <c r="A26" s="10" t="str">
        <f t="shared" si="0"/>
        <v>15</v>
      </c>
      <c r="B26" s="11">
        <v>15</v>
      </c>
      <c r="C26" s="11" t="s">
        <v>10</v>
      </c>
      <c r="D26" s="11" t="s">
        <v>76</v>
      </c>
      <c r="E26" s="12" t="s">
        <v>77</v>
      </c>
      <c r="F26" s="13" t="s">
        <v>78</v>
      </c>
      <c r="G26" s="13" t="s">
        <v>63</v>
      </c>
      <c r="H26" s="25" t="s">
        <v>15</v>
      </c>
      <c r="I26" s="38">
        <v>1250</v>
      </c>
      <c r="J26" s="39">
        <f t="shared" si="2"/>
        <v>0.31257814453613403</v>
      </c>
      <c r="K26" s="39">
        <f t="shared" si="6"/>
        <v>3999</v>
      </c>
      <c r="L26" s="40">
        <v>3999</v>
      </c>
      <c r="M26" s="41" t="s">
        <v>79</v>
      </c>
      <c r="N26" s="39"/>
      <c r="O26" s="39"/>
      <c r="P26" s="39"/>
      <c r="Q26" s="39"/>
      <c r="R26" s="22" t="s">
        <v>740</v>
      </c>
      <c r="S26" s="10"/>
      <c r="T26" s="10"/>
      <c r="U26" s="10"/>
      <c r="V26" s="10"/>
      <c r="W26" s="10"/>
      <c r="X26" s="10"/>
      <c r="Y26" s="10"/>
      <c r="Z26" s="10"/>
    </row>
    <row r="27" spans="1:26" ht="34.5" customHeight="1">
      <c r="A27" s="10" t="str">
        <f t="shared" si="0"/>
        <v>16</v>
      </c>
      <c r="B27" s="11">
        <v>16</v>
      </c>
      <c r="C27" s="11" t="s">
        <v>10</v>
      </c>
      <c r="D27" s="11" t="s">
        <v>80</v>
      </c>
      <c r="E27" s="12" t="s">
        <v>81</v>
      </c>
      <c r="F27" s="13" t="s">
        <v>82</v>
      </c>
      <c r="G27" s="13" t="s">
        <v>58</v>
      </c>
      <c r="H27" s="25" t="s">
        <v>59</v>
      </c>
      <c r="I27" s="38">
        <v>720</v>
      </c>
      <c r="J27" s="39">
        <f t="shared" si="2"/>
        <v>0.46617028164454516</v>
      </c>
      <c r="K27" s="39">
        <f t="shared" ref="K27:K30" si="7">(L27+N27)/2</f>
        <v>1544.5</v>
      </c>
      <c r="L27" s="40">
        <v>1390</v>
      </c>
      <c r="M27" s="41" t="s">
        <v>83</v>
      </c>
      <c r="N27" s="40">
        <v>1699</v>
      </c>
      <c r="O27" s="41" t="s">
        <v>84</v>
      </c>
      <c r="P27" s="39"/>
      <c r="Q27" s="39"/>
      <c r="R27" s="22" t="s">
        <v>740</v>
      </c>
      <c r="S27" s="10"/>
      <c r="T27" s="10"/>
      <c r="U27" s="10"/>
      <c r="V27" s="10"/>
      <c r="W27" s="10"/>
      <c r="X27" s="10"/>
      <c r="Y27" s="10"/>
      <c r="Z27" s="10"/>
    </row>
    <row r="28" spans="1:26" ht="34.5" customHeight="1">
      <c r="A28" s="10" t="str">
        <f t="shared" si="0"/>
        <v>16</v>
      </c>
      <c r="B28" s="11">
        <v>16</v>
      </c>
      <c r="C28" s="11">
        <v>2</v>
      </c>
      <c r="D28" s="11" t="s">
        <v>80</v>
      </c>
      <c r="E28" s="12" t="s">
        <v>81</v>
      </c>
      <c r="F28" s="13" t="s">
        <v>82</v>
      </c>
      <c r="G28" s="13" t="s">
        <v>58</v>
      </c>
      <c r="H28" s="25" t="s">
        <v>59</v>
      </c>
      <c r="I28" s="38">
        <v>550</v>
      </c>
      <c r="J28" s="39">
        <f t="shared" si="2"/>
        <v>0.35610229847847202</v>
      </c>
      <c r="K28" s="39">
        <f t="shared" si="7"/>
        <v>1544.5</v>
      </c>
      <c r="L28" s="40">
        <v>1390</v>
      </c>
      <c r="M28" s="41" t="s">
        <v>83</v>
      </c>
      <c r="N28" s="40">
        <v>1699</v>
      </c>
      <c r="O28" s="41" t="s">
        <v>84</v>
      </c>
      <c r="P28" s="39"/>
      <c r="Q28" s="39"/>
      <c r="R28" s="22" t="s">
        <v>740</v>
      </c>
      <c r="S28" s="10"/>
      <c r="T28" s="10"/>
      <c r="U28" s="10"/>
      <c r="V28" s="10"/>
      <c r="W28" s="10"/>
      <c r="X28" s="10"/>
      <c r="Y28" s="10"/>
      <c r="Z28" s="10"/>
    </row>
    <row r="29" spans="1:26" ht="34.5" customHeight="1">
      <c r="A29" s="6" t="str">
        <f t="shared" si="0"/>
        <v>16</v>
      </c>
      <c r="B29" s="7">
        <v>16</v>
      </c>
      <c r="C29" s="7" t="s">
        <v>10</v>
      </c>
      <c r="D29" s="7" t="s">
        <v>80</v>
      </c>
      <c r="E29" s="8" t="s">
        <v>81</v>
      </c>
      <c r="F29" s="9" t="s">
        <v>82</v>
      </c>
      <c r="G29" s="9" t="s">
        <v>62</v>
      </c>
      <c r="H29" s="24" t="s">
        <v>53</v>
      </c>
      <c r="I29" s="27">
        <v>950</v>
      </c>
      <c r="J29" s="32">
        <f t="shared" si="2"/>
        <v>0.61508578828099714</v>
      </c>
      <c r="K29" s="32">
        <f t="shared" si="7"/>
        <v>1544.5</v>
      </c>
      <c r="L29" s="36">
        <v>1390</v>
      </c>
      <c r="M29" s="37" t="s">
        <v>83</v>
      </c>
      <c r="N29" s="36">
        <v>1699</v>
      </c>
      <c r="O29" s="37" t="s">
        <v>84</v>
      </c>
      <c r="P29" s="28"/>
      <c r="Q29" s="28"/>
      <c r="R29" s="22" t="s">
        <v>740</v>
      </c>
    </row>
    <row r="30" spans="1:26" ht="34.5" customHeight="1">
      <c r="A30" s="6" t="str">
        <f t="shared" si="0"/>
        <v>16</v>
      </c>
      <c r="B30" s="7">
        <v>16</v>
      </c>
      <c r="C30" s="7" t="s">
        <v>10</v>
      </c>
      <c r="D30" s="7" t="s">
        <v>80</v>
      </c>
      <c r="E30" s="8" t="s">
        <v>81</v>
      </c>
      <c r="F30" s="9" t="s">
        <v>82</v>
      </c>
      <c r="G30" s="9" t="s">
        <v>63</v>
      </c>
      <c r="H30" s="24" t="s">
        <v>15</v>
      </c>
      <c r="I30" s="27">
        <v>879</v>
      </c>
      <c r="J30" s="32">
        <f t="shared" si="2"/>
        <v>0.5691162188410489</v>
      </c>
      <c r="K30" s="32">
        <f t="shared" si="7"/>
        <v>1544.5</v>
      </c>
      <c r="L30" s="36">
        <v>1390</v>
      </c>
      <c r="M30" s="37" t="s">
        <v>83</v>
      </c>
      <c r="N30" s="36">
        <v>1699</v>
      </c>
      <c r="O30" s="37" t="s">
        <v>84</v>
      </c>
      <c r="P30" s="28"/>
      <c r="Q30" s="28"/>
      <c r="R30" s="22" t="s">
        <v>740</v>
      </c>
    </row>
    <row r="31" spans="1:26" ht="34.5" customHeight="1">
      <c r="A31" s="10" t="str">
        <f t="shared" si="0"/>
        <v>17</v>
      </c>
      <c r="B31" s="11">
        <v>17</v>
      </c>
      <c r="C31" s="11" t="s">
        <v>85</v>
      </c>
      <c r="D31" s="11" t="s">
        <v>86</v>
      </c>
      <c r="E31" s="12" t="s">
        <v>87</v>
      </c>
      <c r="F31" s="13" t="s">
        <v>88</v>
      </c>
      <c r="G31" s="13" t="s">
        <v>58</v>
      </c>
      <c r="H31" s="25" t="s">
        <v>59</v>
      </c>
      <c r="I31" s="38">
        <v>2440</v>
      </c>
      <c r="J31" s="39">
        <f t="shared" si="2"/>
        <v>0.41362942871673164</v>
      </c>
      <c r="K31" s="39">
        <f t="shared" ref="K31:K33" si="8">L31</f>
        <v>5899</v>
      </c>
      <c r="L31" s="40">
        <v>5899</v>
      </c>
      <c r="M31" s="41" t="s">
        <v>89</v>
      </c>
      <c r="N31" s="39"/>
      <c r="O31" s="39"/>
      <c r="P31" s="39"/>
      <c r="Q31" s="39"/>
      <c r="R31" s="22" t="s">
        <v>740</v>
      </c>
      <c r="S31" s="10"/>
      <c r="T31" s="10"/>
      <c r="U31" s="10"/>
      <c r="V31" s="10"/>
      <c r="W31" s="10"/>
      <c r="X31" s="10"/>
      <c r="Y31" s="10"/>
      <c r="Z31" s="10"/>
    </row>
    <row r="32" spans="1:26" ht="34.5" customHeight="1">
      <c r="A32" s="6" t="str">
        <f t="shared" si="0"/>
        <v>17</v>
      </c>
      <c r="B32" s="7">
        <v>17</v>
      </c>
      <c r="C32" s="7" t="s">
        <v>10</v>
      </c>
      <c r="D32" s="7" t="s">
        <v>86</v>
      </c>
      <c r="E32" s="8" t="s">
        <v>87</v>
      </c>
      <c r="F32" s="9" t="s">
        <v>88</v>
      </c>
      <c r="G32" s="9" t="s">
        <v>62</v>
      </c>
      <c r="H32" s="24" t="s">
        <v>53</v>
      </c>
      <c r="I32" s="27">
        <v>3500</v>
      </c>
      <c r="J32" s="32">
        <f t="shared" si="2"/>
        <v>0.59332090184777075</v>
      </c>
      <c r="K32" s="32">
        <f t="shared" si="8"/>
        <v>5899</v>
      </c>
      <c r="L32" s="36">
        <v>5899</v>
      </c>
      <c r="M32" s="37" t="s">
        <v>89</v>
      </c>
      <c r="N32" s="28"/>
      <c r="O32" s="28"/>
      <c r="P32" s="28"/>
      <c r="Q32" s="28"/>
      <c r="R32" s="22" t="s">
        <v>740</v>
      </c>
    </row>
    <row r="33" spans="1:26" ht="34.5" customHeight="1">
      <c r="A33" s="6" t="str">
        <f t="shared" si="0"/>
        <v>17</v>
      </c>
      <c r="B33" s="7">
        <v>17</v>
      </c>
      <c r="C33" s="7" t="s">
        <v>10</v>
      </c>
      <c r="D33" s="7" t="s">
        <v>86</v>
      </c>
      <c r="E33" s="8" t="s">
        <v>87</v>
      </c>
      <c r="F33" s="9" t="s">
        <v>88</v>
      </c>
      <c r="G33" s="9" t="s">
        <v>63</v>
      </c>
      <c r="H33" s="24" t="s">
        <v>15</v>
      </c>
      <c r="I33" s="27">
        <v>4990</v>
      </c>
      <c r="J33" s="32">
        <f t="shared" si="2"/>
        <v>0.84590608577725035</v>
      </c>
      <c r="K33" s="32">
        <f t="shared" si="8"/>
        <v>5899</v>
      </c>
      <c r="L33" s="36">
        <v>5899</v>
      </c>
      <c r="M33" s="37" t="s">
        <v>89</v>
      </c>
      <c r="N33" s="28"/>
      <c r="O33" s="28"/>
      <c r="P33" s="28"/>
      <c r="Q33" s="28"/>
      <c r="R33" s="22" t="s">
        <v>740</v>
      </c>
    </row>
    <row r="34" spans="1:26" ht="34.5" customHeight="1">
      <c r="A34" s="10" t="str">
        <f t="shared" si="0"/>
        <v>18</v>
      </c>
      <c r="B34" s="11">
        <v>18</v>
      </c>
      <c r="C34" s="11" t="s">
        <v>10</v>
      </c>
      <c r="D34" s="11" t="s">
        <v>90</v>
      </c>
      <c r="E34" s="12" t="s">
        <v>91</v>
      </c>
      <c r="F34" s="13" t="s">
        <v>92</v>
      </c>
      <c r="G34" s="13" t="s">
        <v>58</v>
      </c>
      <c r="H34" s="25" t="s">
        <v>59</v>
      </c>
      <c r="I34" s="38">
        <v>1900</v>
      </c>
      <c r="J34" s="39">
        <f t="shared" si="2"/>
        <v>0.43688204184870083</v>
      </c>
      <c r="K34" s="39">
        <f t="shared" ref="K34:K50" si="9">(L34+N34)/2</f>
        <v>4349</v>
      </c>
      <c r="L34" s="40">
        <v>3799</v>
      </c>
      <c r="M34" s="41" t="s">
        <v>93</v>
      </c>
      <c r="N34" s="40">
        <v>4899</v>
      </c>
      <c r="O34" s="41" t="s">
        <v>94</v>
      </c>
      <c r="P34" s="39"/>
      <c r="Q34" s="39"/>
      <c r="R34" s="22" t="s">
        <v>740</v>
      </c>
      <c r="S34" s="10"/>
      <c r="T34" s="10"/>
      <c r="U34" s="10"/>
      <c r="V34" s="10"/>
      <c r="W34" s="10"/>
      <c r="X34" s="10"/>
      <c r="Y34" s="10"/>
      <c r="Z34" s="10"/>
    </row>
    <row r="35" spans="1:26" ht="34.5" customHeight="1">
      <c r="A35" s="10" t="str">
        <f t="shared" si="0"/>
        <v>18</v>
      </c>
      <c r="B35" s="11">
        <v>18</v>
      </c>
      <c r="C35" s="11" t="s">
        <v>10</v>
      </c>
      <c r="D35" s="11" t="s">
        <v>90</v>
      </c>
      <c r="E35" s="12" t="s">
        <v>91</v>
      </c>
      <c r="F35" s="13" t="s">
        <v>92</v>
      </c>
      <c r="G35" s="13" t="s">
        <v>62</v>
      </c>
      <c r="H35" s="25" t="s">
        <v>53</v>
      </c>
      <c r="I35" s="38">
        <v>1898</v>
      </c>
      <c r="J35" s="39">
        <f t="shared" si="2"/>
        <v>0.43642216601517592</v>
      </c>
      <c r="K35" s="39">
        <f t="shared" si="9"/>
        <v>4349</v>
      </c>
      <c r="L35" s="40">
        <v>3799</v>
      </c>
      <c r="M35" s="41" t="s">
        <v>93</v>
      </c>
      <c r="N35" s="40">
        <v>4899</v>
      </c>
      <c r="O35" s="41" t="s">
        <v>94</v>
      </c>
      <c r="P35" s="39"/>
      <c r="Q35" s="39"/>
      <c r="R35" s="22" t="s">
        <v>740</v>
      </c>
      <c r="S35" s="10"/>
      <c r="T35" s="10"/>
      <c r="U35" s="10"/>
      <c r="V35" s="10"/>
      <c r="W35" s="10"/>
      <c r="X35" s="10"/>
      <c r="Y35" s="10"/>
      <c r="Z35" s="10"/>
    </row>
    <row r="36" spans="1:26" ht="34.5" customHeight="1">
      <c r="A36" s="10" t="str">
        <f t="shared" si="0"/>
        <v>18</v>
      </c>
      <c r="B36" s="11">
        <v>18</v>
      </c>
      <c r="C36" s="11" t="s">
        <v>10</v>
      </c>
      <c r="D36" s="11" t="s">
        <v>90</v>
      </c>
      <c r="E36" s="12" t="s">
        <v>91</v>
      </c>
      <c r="F36" s="13" t="s">
        <v>92</v>
      </c>
      <c r="G36" s="13" t="s">
        <v>63</v>
      </c>
      <c r="H36" s="25" t="s">
        <v>15</v>
      </c>
      <c r="I36" s="38">
        <v>1980</v>
      </c>
      <c r="J36" s="39">
        <f t="shared" si="2"/>
        <v>0.45527707518969879</v>
      </c>
      <c r="K36" s="39">
        <f t="shared" si="9"/>
        <v>4349</v>
      </c>
      <c r="L36" s="40">
        <v>3799</v>
      </c>
      <c r="M36" s="41" t="s">
        <v>93</v>
      </c>
      <c r="N36" s="40">
        <v>4899</v>
      </c>
      <c r="O36" s="41" t="s">
        <v>94</v>
      </c>
      <c r="P36" s="39"/>
      <c r="Q36" s="39"/>
      <c r="R36" s="22" t="s">
        <v>740</v>
      </c>
      <c r="S36" s="10"/>
      <c r="T36" s="10"/>
      <c r="U36" s="10"/>
      <c r="V36" s="10"/>
      <c r="W36" s="10"/>
      <c r="X36" s="10"/>
      <c r="Y36" s="10"/>
      <c r="Z36" s="10"/>
    </row>
    <row r="37" spans="1:26" ht="34.5" customHeight="1">
      <c r="A37" s="6" t="str">
        <f t="shared" si="0"/>
        <v>19</v>
      </c>
      <c r="B37" s="7">
        <v>19</v>
      </c>
      <c r="C37" s="7" t="s">
        <v>10</v>
      </c>
      <c r="D37" s="7" t="s">
        <v>95</v>
      </c>
      <c r="E37" s="8" t="s">
        <v>96</v>
      </c>
      <c r="F37" s="9" t="s">
        <v>97</v>
      </c>
      <c r="G37" s="9" t="s">
        <v>58</v>
      </c>
      <c r="H37" s="24" t="s">
        <v>59</v>
      </c>
      <c r="I37" s="27">
        <v>625</v>
      </c>
      <c r="J37" s="32">
        <f t="shared" si="2"/>
        <v>0.96974398758727698</v>
      </c>
      <c r="K37" s="32">
        <f t="shared" si="9"/>
        <v>644.5</v>
      </c>
      <c r="L37" s="36">
        <v>690</v>
      </c>
      <c r="M37" s="37" t="s">
        <v>98</v>
      </c>
      <c r="N37" s="36">
        <v>599</v>
      </c>
      <c r="O37" s="37" t="s">
        <v>99</v>
      </c>
      <c r="P37" s="28"/>
      <c r="Q37" s="28"/>
      <c r="R37" s="22" t="s">
        <v>740</v>
      </c>
    </row>
    <row r="38" spans="1:26" ht="34.5" customHeight="1">
      <c r="A38" s="6" t="str">
        <f t="shared" si="0"/>
        <v>19</v>
      </c>
      <c r="B38" s="7">
        <v>19</v>
      </c>
      <c r="C38" s="7" t="s">
        <v>10</v>
      </c>
      <c r="D38" s="7" t="s">
        <v>95</v>
      </c>
      <c r="E38" s="8" t="s">
        <v>96</v>
      </c>
      <c r="F38" s="9" t="s">
        <v>97</v>
      </c>
      <c r="G38" s="9" t="s">
        <v>62</v>
      </c>
      <c r="H38" s="24" t="s">
        <v>53</v>
      </c>
      <c r="I38" s="27">
        <v>870</v>
      </c>
      <c r="J38" s="32">
        <f t="shared" si="2"/>
        <v>1.3498836307214894</v>
      </c>
      <c r="K38" s="32">
        <f t="shared" si="9"/>
        <v>644.5</v>
      </c>
      <c r="L38" s="36">
        <v>690</v>
      </c>
      <c r="M38" s="37" t="s">
        <v>98</v>
      </c>
      <c r="N38" s="36">
        <v>599</v>
      </c>
      <c r="O38" s="37" t="s">
        <v>99</v>
      </c>
      <c r="P38" s="28"/>
      <c r="Q38" s="28"/>
      <c r="R38" s="22" t="s">
        <v>740</v>
      </c>
    </row>
    <row r="39" spans="1:26" ht="34.5" customHeight="1">
      <c r="A39" s="6" t="str">
        <f t="shared" si="0"/>
        <v>19</v>
      </c>
      <c r="B39" s="7">
        <v>19</v>
      </c>
      <c r="C39" s="7" t="s">
        <v>10</v>
      </c>
      <c r="D39" s="7" t="s">
        <v>95</v>
      </c>
      <c r="E39" s="8" t="s">
        <v>96</v>
      </c>
      <c r="F39" s="9" t="s">
        <v>97</v>
      </c>
      <c r="G39" s="9" t="s">
        <v>63</v>
      </c>
      <c r="H39" s="24" t="s">
        <v>15</v>
      </c>
      <c r="I39" s="27">
        <v>680</v>
      </c>
      <c r="J39" s="32">
        <f t="shared" si="2"/>
        <v>1.0550814584949573</v>
      </c>
      <c r="K39" s="32">
        <f t="shared" si="9"/>
        <v>644.5</v>
      </c>
      <c r="L39" s="36">
        <v>690</v>
      </c>
      <c r="M39" s="37" t="s">
        <v>98</v>
      </c>
      <c r="N39" s="36">
        <v>599</v>
      </c>
      <c r="O39" s="37" t="s">
        <v>99</v>
      </c>
      <c r="P39" s="28"/>
      <c r="Q39" s="28"/>
      <c r="R39" s="22" t="s">
        <v>740</v>
      </c>
    </row>
    <row r="40" spans="1:26" ht="34.5" customHeight="1">
      <c r="A40" s="6" t="str">
        <f t="shared" si="0"/>
        <v>20</v>
      </c>
      <c r="B40" s="7">
        <v>20</v>
      </c>
      <c r="C40" s="7" t="s">
        <v>10</v>
      </c>
      <c r="D40" s="7" t="s">
        <v>100</v>
      </c>
      <c r="E40" s="8" t="s">
        <v>101</v>
      </c>
      <c r="F40" s="9" t="s">
        <v>102</v>
      </c>
      <c r="G40" s="9" t="s">
        <v>58</v>
      </c>
      <c r="H40" s="24" t="s">
        <v>59</v>
      </c>
      <c r="I40" s="27">
        <v>1230</v>
      </c>
      <c r="J40" s="32">
        <f t="shared" si="2"/>
        <v>1.0517315091919623</v>
      </c>
      <c r="K40" s="32">
        <f t="shared" si="9"/>
        <v>1169.5</v>
      </c>
      <c r="L40" s="36">
        <v>1249</v>
      </c>
      <c r="M40" s="37" t="s">
        <v>103</v>
      </c>
      <c r="N40" s="36">
        <v>1090</v>
      </c>
      <c r="O40" s="37" t="s">
        <v>104</v>
      </c>
      <c r="P40" s="28"/>
      <c r="Q40" s="28"/>
      <c r="R40" s="22" t="s">
        <v>740</v>
      </c>
    </row>
    <row r="41" spans="1:26" ht="34.5" customHeight="1">
      <c r="A41" s="6" t="str">
        <f t="shared" si="0"/>
        <v>20</v>
      </c>
      <c r="B41" s="7">
        <v>20</v>
      </c>
      <c r="C41" s="7" t="s">
        <v>10</v>
      </c>
      <c r="D41" s="7" t="s">
        <v>100</v>
      </c>
      <c r="E41" s="8" t="s">
        <v>101</v>
      </c>
      <c r="F41" s="9" t="s">
        <v>102</v>
      </c>
      <c r="G41" s="9" t="s">
        <v>62</v>
      </c>
      <c r="H41" s="24" t="s">
        <v>53</v>
      </c>
      <c r="I41" s="27">
        <v>1144</v>
      </c>
      <c r="J41" s="32">
        <f t="shared" si="2"/>
        <v>0.97819581017528856</v>
      </c>
      <c r="K41" s="32">
        <f t="shared" si="9"/>
        <v>1169.5</v>
      </c>
      <c r="L41" s="36">
        <v>1249</v>
      </c>
      <c r="M41" s="37" t="s">
        <v>103</v>
      </c>
      <c r="N41" s="36">
        <v>1090</v>
      </c>
      <c r="O41" s="37" t="s">
        <v>104</v>
      </c>
      <c r="P41" s="28"/>
      <c r="Q41" s="28"/>
      <c r="R41" s="22" t="s">
        <v>740</v>
      </c>
    </row>
    <row r="42" spans="1:26" ht="34.5" customHeight="1">
      <c r="A42" s="6" t="str">
        <f t="shared" si="0"/>
        <v>20</v>
      </c>
      <c r="B42" s="7">
        <v>20</v>
      </c>
      <c r="C42" s="7" t="s">
        <v>10</v>
      </c>
      <c r="D42" s="7" t="s">
        <v>100</v>
      </c>
      <c r="E42" s="8" t="s">
        <v>101</v>
      </c>
      <c r="F42" s="9" t="s">
        <v>102</v>
      </c>
      <c r="G42" s="9" t="s">
        <v>63</v>
      </c>
      <c r="H42" s="24" t="s">
        <v>15</v>
      </c>
      <c r="I42" s="27">
        <v>948</v>
      </c>
      <c r="J42" s="32">
        <f t="shared" si="2"/>
        <v>0.81060282171868325</v>
      </c>
      <c r="K42" s="32">
        <f t="shared" si="9"/>
        <v>1169.5</v>
      </c>
      <c r="L42" s="36">
        <v>1249</v>
      </c>
      <c r="M42" s="37" t="s">
        <v>103</v>
      </c>
      <c r="N42" s="36">
        <v>1090</v>
      </c>
      <c r="O42" s="37" t="s">
        <v>104</v>
      </c>
      <c r="P42" s="28"/>
      <c r="Q42" s="28"/>
      <c r="R42" s="22" t="s">
        <v>740</v>
      </c>
    </row>
    <row r="43" spans="1:26" ht="34.5" customHeight="1">
      <c r="A43" s="6" t="str">
        <f t="shared" si="0"/>
        <v>21</v>
      </c>
      <c r="B43" s="7">
        <v>21</v>
      </c>
      <c r="C43" s="7" t="s">
        <v>10</v>
      </c>
      <c r="D43" s="7" t="s">
        <v>105</v>
      </c>
      <c r="E43" s="8" t="s">
        <v>106</v>
      </c>
      <c r="F43" s="9" t="s">
        <v>102</v>
      </c>
      <c r="G43" s="9" t="s">
        <v>58</v>
      </c>
      <c r="H43" s="24" t="s">
        <v>59</v>
      </c>
      <c r="I43" s="27">
        <v>1395</v>
      </c>
      <c r="J43" s="32">
        <f t="shared" si="2"/>
        <v>0.68231841526045489</v>
      </c>
      <c r="K43" s="32">
        <f t="shared" si="9"/>
        <v>2044.5</v>
      </c>
      <c r="L43" s="36">
        <v>2299</v>
      </c>
      <c r="M43" s="37" t="s">
        <v>107</v>
      </c>
      <c r="N43" s="36">
        <v>1790</v>
      </c>
      <c r="O43" s="37" t="s">
        <v>108</v>
      </c>
      <c r="P43" s="28"/>
      <c r="Q43" s="28"/>
      <c r="R43" s="22" t="s">
        <v>740</v>
      </c>
    </row>
    <row r="44" spans="1:26" ht="34.5" customHeight="1">
      <c r="A44" s="6" t="str">
        <f t="shared" si="0"/>
        <v>21</v>
      </c>
      <c r="B44" s="7">
        <v>21</v>
      </c>
      <c r="C44" s="7">
        <v>2</v>
      </c>
      <c r="D44" s="7" t="s">
        <v>105</v>
      </c>
      <c r="E44" s="8" t="s">
        <v>106</v>
      </c>
      <c r="F44" s="9" t="s">
        <v>102</v>
      </c>
      <c r="G44" s="9" t="s">
        <v>58</v>
      </c>
      <c r="H44" s="24" t="s">
        <v>59</v>
      </c>
      <c r="I44" s="27">
        <v>1355</v>
      </c>
      <c r="J44" s="32">
        <f t="shared" si="2"/>
        <v>0.66275372951821965</v>
      </c>
      <c r="K44" s="32">
        <f t="shared" si="9"/>
        <v>2044.5</v>
      </c>
      <c r="L44" s="36">
        <v>2299</v>
      </c>
      <c r="M44" s="37" t="s">
        <v>107</v>
      </c>
      <c r="N44" s="36">
        <v>1790</v>
      </c>
      <c r="O44" s="37" t="s">
        <v>108</v>
      </c>
      <c r="P44" s="28"/>
      <c r="Q44" s="28"/>
      <c r="R44" s="22" t="s">
        <v>740</v>
      </c>
    </row>
    <row r="45" spans="1:26" ht="34.5" customHeight="1">
      <c r="A45" s="6" t="str">
        <f t="shared" si="0"/>
        <v>21</v>
      </c>
      <c r="B45" s="7">
        <v>21</v>
      </c>
      <c r="C45" s="7" t="s">
        <v>10</v>
      </c>
      <c r="D45" s="7" t="s">
        <v>105</v>
      </c>
      <c r="E45" s="8" t="s">
        <v>106</v>
      </c>
      <c r="F45" s="9" t="s">
        <v>102</v>
      </c>
      <c r="G45" s="9" t="s">
        <v>62</v>
      </c>
      <c r="H45" s="24" t="s">
        <v>53</v>
      </c>
      <c r="I45" s="27">
        <v>1300</v>
      </c>
      <c r="J45" s="32">
        <f t="shared" si="2"/>
        <v>0.63585228662264615</v>
      </c>
      <c r="K45" s="32">
        <f t="shared" si="9"/>
        <v>2044.5</v>
      </c>
      <c r="L45" s="36">
        <v>2299</v>
      </c>
      <c r="M45" s="37" t="s">
        <v>107</v>
      </c>
      <c r="N45" s="36">
        <v>1790</v>
      </c>
      <c r="O45" s="37" t="s">
        <v>108</v>
      </c>
      <c r="P45" s="28"/>
      <c r="Q45" s="28"/>
      <c r="R45" s="22" t="s">
        <v>740</v>
      </c>
    </row>
    <row r="46" spans="1:26" ht="34.5" customHeight="1">
      <c r="A46" s="6" t="str">
        <f t="shared" si="0"/>
        <v>21</v>
      </c>
      <c r="B46" s="7">
        <v>21</v>
      </c>
      <c r="C46" s="7">
        <v>2</v>
      </c>
      <c r="D46" s="7" t="s">
        <v>105</v>
      </c>
      <c r="E46" s="8" t="s">
        <v>106</v>
      </c>
      <c r="F46" s="9" t="s">
        <v>102</v>
      </c>
      <c r="G46" s="9" t="s">
        <v>62</v>
      </c>
      <c r="H46" s="24" t="s">
        <v>53</v>
      </c>
      <c r="I46" s="27">
        <v>1139</v>
      </c>
      <c r="J46" s="32">
        <f t="shared" si="2"/>
        <v>0.55710442651014913</v>
      </c>
      <c r="K46" s="32">
        <f t="shared" si="9"/>
        <v>2044.5</v>
      </c>
      <c r="L46" s="36">
        <v>2299</v>
      </c>
      <c r="M46" s="37" t="s">
        <v>107</v>
      </c>
      <c r="N46" s="36">
        <v>1790</v>
      </c>
      <c r="O46" s="37" t="s">
        <v>108</v>
      </c>
      <c r="P46" s="28"/>
      <c r="Q46" s="28"/>
      <c r="R46" s="22" t="s">
        <v>740</v>
      </c>
    </row>
    <row r="47" spans="1:26" ht="34.5" customHeight="1">
      <c r="A47" s="6" t="str">
        <f t="shared" si="0"/>
        <v>21</v>
      </c>
      <c r="B47" s="7">
        <v>21</v>
      </c>
      <c r="C47" s="7" t="s">
        <v>10</v>
      </c>
      <c r="D47" s="7" t="s">
        <v>105</v>
      </c>
      <c r="E47" s="8" t="s">
        <v>106</v>
      </c>
      <c r="F47" s="9" t="s">
        <v>102</v>
      </c>
      <c r="G47" s="9" t="s">
        <v>63</v>
      </c>
      <c r="H47" s="24" t="s">
        <v>15</v>
      </c>
      <c r="I47" s="27">
        <v>1440</v>
      </c>
      <c r="J47" s="32">
        <f t="shared" si="2"/>
        <v>0.70432868672046955</v>
      </c>
      <c r="K47" s="32">
        <f t="shared" si="9"/>
        <v>2044.5</v>
      </c>
      <c r="L47" s="36">
        <v>2299</v>
      </c>
      <c r="M47" s="37" t="s">
        <v>107</v>
      </c>
      <c r="N47" s="36">
        <v>1790</v>
      </c>
      <c r="O47" s="37" t="s">
        <v>108</v>
      </c>
      <c r="P47" s="28"/>
      <c r="Q47" s="28"/>
      <c r="R47" s="22" t="s">
        <v>740</v>
      </c>
    </row>
    <row r="48" spans="1:26" ht="34.5" customHeight="1">
      <c r="A48" s="6" t="str">
        <f t="shared" si="0"/>
        <v>22</v>
      </c>
      <c r="B48" s="7">
        <v>22</v>
      </c>
      <c r="C48" s="7" t="s">
        <v>10</v>
      </c>
      <c r="D48" s="7" t="s">
        <v>109</v>
      </c>
      <c r="E48" s="8" t="s">
        <v>110</v>
      </c>
      <c r="F48" s="9" t="s">
        <v>102</v>
      </c>
      <c r="G48" s="9" t="s">
        <v>58</v>
      </c>
      <c r="H48" s="24" t="s">
        <v>59</v>
      </c>
      <c r="I48" s="27">
        <v>1400</v>
      </c>
      <c r="J48" s="32">
        <f t="shared" si="2"/>
        <v>0.93959731543624159</v>
      </c>
      <c r="K48" s="32">
        <f t="shared" si="9"/>
        <v>1490</v>
      </c>
      <c r="L48" s="36">
        <v>1890</v>
      </c>
      <c r="M48" s="37" t="s">
        <v>111</v>
      </c>
      <c r="N48" s="36">
        <v>1090</v>
      </c>
      <c r="O48" s="37" t="s">
        <v>112</v>
      </c>
      <c r="P48" s="28"/>
      <c r="Q48" s="28"/>
      <c r="R48" s="22" t="s">
        <v>740</v>
      </c>
    </row>
    <row r="49" spans="1:26" ht="34.5" customHeight="1">
      <c r="A49" s="6" t="str">
        <f t="shared" si="0"/>
        <v>22</v>
      </c>
      <c r="B49" s="7">
        <v>22</v>
      </c>
      <c r="C49" s="7" t="s">
        <v>10</v>
      </c>
      <c r="D49" s="7" t="s">
        <v>109</v>
      </c>
      <c r="E49" s="8" t="s">
        <v>110</v>
      </c>
      <c r="F49" s="9" t="s">
        <v>102</v>
      </c>
      <c r="G49" s="9" t="s">
        <v>62</v>
      </c>
      <c r="H49" s="24" t="s">
        <v>53</v>
      </c>
      <c r="I49" s="27">
        <v>1098</v>
      </c>
      <c r="J49" s="32">
        <f t="shared" si="2"/>
        <v>0.73691275167785231</v>
      </c>
      <c r="K49" s="32">
        <f t="shared" si="9"/>
        <v>1490</v>
      </c>
      <c r="L49" s="36">
        <v>1890</v>
      </c>
      <c r="M49" s="37" t="s">
        <v>111</v>
      </c>
      <c r="N49" s="36">
        <v>1090</v>
      </c>
      <c r="O49" s="37" t="s">
        <v>112</v>
      </c>
      <c r="P49" s="28"/>
      <c r="Q49" s="28"/>
      <c r="R49" s="22" t="s">
        <v>740</v>
      </c>
    </row>
    <row r="50" spans="1:26" ht="34.5" customHeight="1">
      <c r="A50" s="6" t="str">
        <f t="shared" si="0"/>
        <v>22</v>
      </c>
      <c r="B50" s="7">
        <v>22</v>
      </c>
      <c r="C50" s="7" t="s">
        <v>10</v>
      </c>
      <c r="D50" s="7" t="s">
        <v>109</v>
      </c>
      <c r="E50" s="8" t="s">
        <v>110</v>
      </c>
      <c r="F50" s="9" t="s">
        <v>102</v>
      </c>
      <c r="G50" s="9" t="s">
        <v>63</v>
      </c>
      <c r="H50" s="24" t="s">
        <v>15</v>
      </c>
      <c r="I50" s="27">
        <v>1690</v>
      </c>
      <c r="J50" s="32">
        <f t="shared" si="2"/>
        <v>1.1342281879194631</v>
      </c>
      <c r="K50" s="32">
        <f t="shared" si="9"/>
        <v>1490</v>
      </c>
      <c r="L50" s="36">
        <v>1890</v>
      </c>
      <c r="M50" s="37" t="s">
        <v>111</v>
      </c>
      <c r="N50" s="36">
        <v>1090</v>
      </c>
      <c r="O50" s="37" t="s">
        <v>112</v>
      </c>
      <c r="P50" s="28"/>
      <c r="Q50" s="28"/>
      <c r="R50" s="22" t="s">
        <v>740</v>
      </c>
    </row>
    <row r="51" spans="1:26" ht="34.5" customHeight="1">
      <c r="A51" s="6" t="str">
        <f t="shared" si="0"/>
        <v>23</v>
      </c>
      <c r="B51" s="7">
        <v>23</v>
      </c>
      <c r="C51" s="7" t="s">
        <v>10</v>
      </c>
      <c r="D51" s="7" t="s">
        <v>113</v>
      </c>
      <c r="E51" s="8" t="s">
        <v>114</v>
      </c>
      <c r="F51" s="9" t="s">
        <v>115</v>
      </c>
      <c r="G51" s="9" t="s">
        <v>62</v>
      </c>
      <c r="H51" s="24" t="s">
        <v>53</v>
      </c>
      <c r="I51" s="27">
        <v>798</v>
      </c>
      <c r="J51" s="32">
        <f t="shared" si="2"/>
        <v>0.8012048192771084</v>
      </c>
      <c r="K51" s="32">
        <f t="shared" ref="K51:K60" si="10">(L51+N51+P51)/3</f>
        <v>996</v>
      </c>
      <c r="L51" s="36">
        <v>799</v>
      </c>
      <c r="M51" s="37" t="s">
        <v>116</v>
      </c>
      <c r="N51" s="36">
        <v>990</v>
      </c>
      <c r="O51" s="37" t="s">
        <v>117</v>
      </c>
      <c r="P51" s="36">
        <v>1199</v>
      </c>
      <c r="Q51" s="37" t="s">
        <v>118</v>
      </c>
      <c r="R51" s="22" t="s">
        <v>740</v>
      </c>
    </row>
    <row r="52" spans="1:26" ht="34.5" customHeight="1">
      <c r="A52" s="6" t="str">
        <f t="shared" si="0"/>
        <v>23</v>
      </c>
      <c r="B52" s="7">
        <v>23</v>
      </c>
      <c r="C52" s="7">
        <v>2</v>
      </c>
      <c r="D52" s="7" t="s">
        <v>113</v>
      </c>
      <c r="E52" s="8" t="s">
        <v>114</v>
      </c>
      <c r="F52" s="9" t="s">
        <v>115</v>
      </c>
      <c r="G52" s="9" t="s">
        <v>62</v>
      </c>
      <c r="H52" s="24" t="s">
        <v>53</v>
      </c>
      <c r="I52" s="27">
        <v>650</v>
      </c>
      <c r="J52" s="32">
        <f t="shared" si="2"/>
        <v>0.65261044176706828</v>
      </c>
      <c r="K52" s="32">
        <f t="shared" si="10"/>
        <v>996</v>
      </c>
      <c r="L52" s="36">
        <v>799</v>
      </c>
      <c r="M52" s="37" t="s">
        <v>116</v>
      </c>
      <c r="N52" s="36">
        <v>990</v>
      </c>
      <c r="O52" s="37" t="s">
        <v>117</v>
      </c>
      <c r="P52" s="36">
        <v>1199</v>
      </c>
      <c r="Q52" s="37" t="s">
        <v>118</v>
      </c>
      <c r="R52" s="22" t="s">
        <v>740</v>
      </c>
    </row>
    <row r="53" spans="1:26" ht="34.5" customHeight="1">
      <c r="A53" s="6" t="str">
        <f t="shared" si="0"/>
        <v>23</v>
      </c>
      <c r="B53" s="7">
        <v>23</v>
      </c>
      <c r="C53" s="7" t="s">
        <v>10</v>
      </c>
      <c r="D53" s="7" t="s">
        <v>113</v>
      </c>
      <c r="E53" s="8" t="s">
        <v>114</v>
      </c>
      <c r="F53" s="9" t="s">
        <v>115</v>
      </c>
      <c r="G53" s="9" t="s">
        <v>63</v>
      </c>
      <c r="H53" s="24" t="s">
        <v>15</v>
      </c>
      <c r="I53" s="27">
        <v>650</v>
      </c>
      <c r="J53" s="32">
        <f t="shared" si="2"/>
        <v>0.65261044176706828</v>
      </c>
      <c r="K53" s="32">
        <f t="shared" si="10"/>
        <v>996</v>
      </c>
      <c r="L53" s="36">
        <v>799</v>
      </c>
      <c r="M53" s="37" t="s">
        <v>116</v>
      </c>
      <c r="N53" s="36">
        <v>990</v>
      </c>
      <c r="O53" s="37" t="s">
        <v>117</v>
      </c>
      <c r="P53" s="36">
        <v>1199</v>
      </c>
      <c r="Q53" s="37" t="s">
        <v>118</v>
      </c>
      <c r="R53" s="22" t="s">
        <v>740</v>
      </c>
    </row>
    <row r="54" spans="1:26" ht="34.5" customHeight="1">
      <c r="A54" s="6" t="str">
        <f t="shared" si="0"/>
        <v>24</v>
      </c>
      <c r="B54" s="7">
        <v>24</v>
      </c>
      <c r="C54" s="7" t="s">
        <v>10</v>
      </c>
      <c r="D54" s="7" t="s">
        <v>119</v>
      </c>
      <c r="E54" s="8" t="s">
        <v>120</v>
      </c>
      <c r="F54" s="9" t="s">
        <v>121</v>
      </c>
      <c r="G54" s="9" t="s">
        <v>58</v>
      </c>
      <c r="H54" s="24" t="s">
        <v>59</v>
      </c>
      <c r="I54" s="27">
        <v>865</v>
      </c>
      <c r="J54" s="32">
        <f t="shared" si="2"/>
        <v>0.6361853395440058</v>
      </c>
      <c r="K54" s="32">
        <f t="shared" si="10"/>
        <v>1359.6666666666667</v>
      </c>
      <c r="L54" s="36">
        <v>1590</v>
      </c>
      <c r="M54" s="37" t="s">
        <v>122</v>
      </c>
      <c r="N54" s="36">
        <v>1290</v>
      </c>
      <c r="O54" s="37" t="s">
        <v>123</v>
      </c>
      <c r="P54" s="36">
        <v>1199</v>
      </c>
      <c r="Q54" s="37" t="s">
        <v>124</v>
      </c>
      <c r="R54" s="22" t="s">
        <v>740</v>
      </c>
    </row>
    <row r="55" spans="1:26" ht="34.5" customHeight="1">
      <c r="A55" s="6" t="str">
        <f t="shared" si="0"/>
        <v>24</v>
      </c>
      <c r="B55" s="7">
        <v>24</v>
      </c>
      <c r="C55" s="7">
        <v>2</v>
      </c>
      <c r="D55" s="7" t="s">
        <v>119</v>
      </c>
      <c r="E55" s="8" t="s">
        <v>120</v>
      </c>
      <c r="F55" s="9" t="s">
        <v>121</v>
      </c>
      <c r="G55" s="9" t="s">
        <v>58</v>
      </c>
      <c r="H55" s="24" t="s">
        <v>59</v>
      </c>
      <c r="I55" s="27">
        <v>810</v>
      </c>
      <c r="J55" s="32">
        <f t="shared" si="2"/>
        <v>0.59573424859034074</v>
      </c>
      <c r="K55" s="32">
        <f t="shared" si="10"/>
        <v>1359.6666666666667</v>
      </c>
      <c r="L55" s="36">
        <v>1590</v>
      </c>
      <c r="M55" s="37" t="s">
        <v>122</v>
      </c>
      <c r="N55" s="36">
        <v>1290</v>
      </c>
      <c r="O55" s="37" t="s">
        <v>123</v>
      </c>
      <c r="P55" s="36">
        <v>1199</v>
      </c>
      <c r="Q55" s="37" t="s">
        <v>124</v>
      </c>
      <c r="R55" s="22" t="s">
        <v>740</v>
      </c>
    </row>
    <row r="56" spans="1:26" ht="34.5" customHeight="1">
      <c r="A56" s="6" t="str">
        <f t="shared" si="0"/>
        <v>24</v>
      </c>
      <c r="B56" s="7">
        <v>24</v>
      </c>
      <c r="C56" s="7" t="s">
        <v>10</v>
      </c>
      <c r="D56" s="7" t="s">
        <v>119</v>
      </c>
      <c r="E56" s="8" t="s">
        <v>120</v>
      </c>
      <c r="F56" s="9" t="s">
        <v>121</v>
      </c>
      <c r="G56" s="9" t="s">
        <v>62</v>
      </c>
      <c r="H56" s="24" t="s">
        <v>53</v>
      </c>
      <c r="I56" s="27">
        <v>881</v>
      </c>
      <c r="J56" s="32">
        <f t="shared" si="2"/>
        <v>0.64795292963961748</v>
      </c>
      <c r="K56" s="32">
        <f t="shared" si="10"/>
        <v>1359.6666666666667</v>
      </c>
      <c r="L56" s="36">
        <v>1590</v>
      </c>
      <c r="M56" s="37" t="s">
        <v>122</v>
      </c>
      <c r="N56" s="36">
        <v>1290</v>
      </c>
      <c r="O56" s="37" t="s">
        <v>123</v>
      </c>
      <c r="P56" s="36">
        <v>1199</v>
      </c>
      <c r="Q56" s="37" t="s">
        <v>124</v>
      </c>
      <c r="R56" s="22" t="s">
        <v>740</v>
      </c>
    </row>
    <row r="57" spans="1:26" ht="34.5" customHeight="1">
      <c r="A57" s="10" t="str">
        <f t="shared" si="0"/>
        <v>24</v>
      </c>
      <c r="B57" s="11">
        <v>24</v>
      </c>
      <c r="C57" s="11" t="s">
        <v>10</v>
      </c>
      <c r="D57" s="11" t="s">
        <v>119</v>
      </c>
      <c r="E57" s="12" t="s">
        <v>120</v>
      </c>
      <c r="F57" s="13" t="s">
        <v>121</v>
      </c>
      <c r="G57" s="13" t="s">
        <v>63</v>
      </c>
      <c r="H57" s="25" t="s">
        <v>15</v>
      </c>
      <c r="I57" s="38">
        <v>1550</v>
      </c>
      <c r="J57" s="39">
        <f t="shared" si="2"/>
        <v>1.1399852905123804</v>
      </c>
      <c r="K57" s="39">
        <f t="shared" si="10"/>
        <v>1359.6666666666667</v>
      </c>
      <c r="L57" s="40">
        <v>1590</v>
      </c>
      <c r="M57" s="41" t="s">
        <v>122</v>
      </c>
      <c r="N57" s="40">
        <v>1290</v>
      </c>
      <c r="O57" s="41" t="s">
        <v>123</v>
      </c>
      <c r="P57" s="40">
        <v>1199</v>
      </c>
      <c r="Q57" s="41" t="s">
        <v>124</v>
      </c>
      <c r="R57" s="22" t="s">
        <v>740</v>
      </c>
      <c r="S57" s="10"/>
      <c r="T57" s="10"/>
      <c r="U57" s="10"/>
      <c r="V57" s="10"/>
      <c r="W57" s="10"/>
      <c r="X57" s="10"/>
      <c r="Y57" s="10"/>
      <c r="Z57" s="10"/>
    </row>
    <row r="58" spans="1:26" ht="34.5" customHeight="1">
      <c r="A58" s="10" t="str">
        <f t="shared" si="0"/>
        <v>25</v>
      </c>
      <c r="B58" s="11">
        <v>25</v>
      </c>
      <c r="C58" s="11" t="s">
        <v>10</v>
      </c>
      <c r="D58" s="11" t="s">
        <v>125</v>
      </c>
      <c r="E58" s="12" t="s">
        <v>126</v>
      </c>
      <c r="F58" s="13" t="s">
        <v>127</v>
      </c>
      <c r="G58" s="13" t="s">
        <v>58</v>
      </c>
      <c r="H58" s="25" t="s">
        <v>59</v>
      </c>
      <c r="I58" s="38">
        <v>370</v>
      </c>
      <c r="J58" s="39">
        <f t="shared" si="2"/>
        <v>0.34818067754077792</v>
      </c>
      <c r="K58" s="39">
        <f t="shared" si="10"/>
        <v>1062.6666666666667</v>
      </c>
      <c r="L58" s="40">
        <v>999</v>
      </c>
      <c r="M58" s="41" t="s">
        <v>128</v>
      </c>
      <c r="N58" s="40">
        <v>890</v>
      </c>
      <c r="O58" s="41" t="s">
        <v>129</v>
      </c>
      <c r="P58" s="40">
        <v>1299</v>
      </c>
      <c r="Q58" s="41" t="s">
        <v>130</v>
      </c>
      <c r="R58" s="22" t="s">
        <v>740</v>
      </c>
      <c r="S58" s="10"/>
      <c r="T58" s="10"/>
      <c r="U58" s="10"/>
      <c r="V58" s="10"/>
      <c r="W58" s="10"/>
      <c r="X58" s="10"/>
      <c r="Y58" s="10"/>
      <c r="Z58" s="10"/>
    </row>
    <row r="59" spans="1:26" ht="34.5" customHeight="1">
      <c r="A59" s="10" t="str">
        <f t="shared" si="0"/>
        <v>25</v>
      </c>
      <c r="B59" s="11">
        <v>25</v>
      </c>
      <c r="C59" s="11" t="s">
        <v>10</v>
      </c>
      <c r="D59" s="11" t="s">
        <v>125</v>
      </c>
      <c r="E59" s="12" t="s">
        <v>126</v>
      </c>
      <c r="F59" s="13" t="s">
        <v>127</v>
      </c>
      <c r="G59" s="13" t="s">
        <v>62</v>
      </c>
      <c r="H59" s="25" t="s">
        <v>53</v>
      </c>
      <c r="I59" s="38">
        <v>440</v>
      </c>
      <c r="J59" s="39">
        <f t="shared" si="2"/>
        <v>0.41405269761606017</v>
      </c>
      <c r="K59" s="39">
        <f t="shared" si="10"/>
        <v>1062.6666666666667</v>
      </c>
      <c r="L59" s="40">
        <v>999</v>
      </c>
      <c r="M59" s="41" t="s">
        <v>128</v>
      </c>
      <c r="N59" s="40">
        <v>890</v>
      </c>
      <c r="O59" s="41" t="s">
        <v>129</v>
      </c>
      <c r="P59" s="40">
        <v>1299</v>
      </c>
      <c r="Q59" s="41" t="s">
        <v>130</v>
      </c>
      <c r="R59" s="22" t="s">
        <v>740</v>
      </c>
      <c r="S59" s="10"/>
      <c r="T59" s="10"/>
      <c r="U59" s="10"/>
      <c r="V59" s="10"/>
      <c r="W59" s="10"/>
      <c r="X59" s="10"/>
      <c r="Y59" s="10"/>
      <c r="Z59" s="10"/>
    </row>
    <row r="60" spans="1:26" ht="34.5" customHeight="1">
      <c r="A60" s="10" t="str">
        <f t="shared" si="0"/>
        <v>25</v>
      </c>
      <c r="B60" s="11">
        <v>25</v>
      </c>
      <c r="C60" s="11" t="s">
        <v>10</v>
      </c>
      <c r="D60" s="11" t="s">
        <v>125</v>
      </c>
      <c r="E60" s="12" t="s">
        <v>126</v>
      </c>
      <c r="F60" s="13" t="s">
        <v>127</v>
      </c>
      <c r="G60" s="13" t="s">
        <v>63</v>
      </c>
      <c r="H60" s="25" t="s">
        <v>15</v>
      </c>
      <c r="I60" s="38">
        <v>389</v>
      </c>
      <c r="J60" s="39">
        <f t="shared" si="2"/>
        <v>0.36606022584692594</v>
      </c>
      <c r="K60" s="39">
        <f t="shared" si="10"/>
        <v>1062.6666666666667</v>
      </c>
      <c r="L60" s="40">
        <v>999</v>
      </c>
      <c r="M60" s="41" t="s">
        <v>128</v>
      </c>
      <c r="N60" s="40">
        <v>890</v>
      </c>
      <c r="O60" s="41" t="s">
        <v>129</v>
      </c>
      <c r="P60" s="40">
        <v>1299</v>
      </c>
      <c r="Q60" s="41" t="s">
        <v>130</v>
      </c>
      <c r="R60" s="22" t="s">
        <v>740</v>
      </c>
      <c r="S60" s="10"/>
      <c r="T60" s="10"/>
      <c r="U60" s="10"/>
      <c r="V60" s="10"/>
      <c r="W60" s="10"/>
      <c r="X60" s="10"/>
      <c r="Y60" s="10"/>
      <c r="Z60" s="10"/>
    </row>
    <row r="61" spans="1:26" ht="34.5" customHeight="1">
      <c r="A61" s="10" t="str">
        <f t="shared" si="0"/>
        <v>26</v>
      </c>
      <c r="B61" s="11">
        <v>26</v>
      </c>
      <c r="C61" s="11" t="s">
        <v>10</v>
      </c>
      <c r="D61" s="11" t="s">
        <v>131</v>
      </c>
      <c r="E61" s="12" t="s">
        <v>132</v>
      </c>
      <c r="F61" s="13" t="s">
        <v>133</v>
      </c>
      <c r="G61" s="13" t="s">
        <v>58</v>
      </c>
      <c r="H61" s="25" t="s">
        <v>59</v>
      </c>
      <c r="I61" s="42">
        <v>820</v>
      </c>
      <c r="J61" s="39">
        <f t="shared" si="2"/>
        <v>0.24856016974840861</v>
      </c>
      <c r="K61" s="39">
        <f t="shared" ref="K61:K63" si="11">(L61+N61)/2</f>
        <v>3299</v>
      </c>
      <c r="L61" s="40">
        <v>3099</v>
      </c>
      <c r="M61" s="41" t="s">
        <v>134</v>
      </c>
      <c r="N61" s="40">
        <v>3499</v>
      </c>
      <c r="O61" s="41" t="s">
        <v>135</v>
      </c>
      <c r="P61" s="39"/>
      <c r="Q61" s="39"/>
      <c r="R61" s="22" t="s">
        <v>740</v>
      </c>
      <c r="S61" s="10"/>
      <c r="T61" s="10"/>
      <c r="U61" s="10"/>
      <c r="V61" s="10"/>
      <c r="W61" s="10"/>
      <c r="X61" s="10"/>
      <c r="Y61" s="10"/>
      <c r="Z61" s="10"/>
    </row>
    <row r="62" spans="1:26" ht="34.5" customHeight="1">
      <c r="A62" s="6" t="str">
        <f t="shared" si="0"/>
        <v>26</v>
      </c>
      <c r="B62" s="7">
        <v>26</v>
      </c>
      <c r="C62" s="7" t="s">
        <v>10</v>
      </c>
      <c r="D62" s="7" t="s">
        <v>131</v>
      </c>
      <c r="E62" s="8" t="s">
        <v>132</v>
      </c>
      <c r="F62" s="9" t="s">
        <v>133</v>
      </c>
      <c r="G62" s="9" t="s">
        <v>62</v>
      </c>
      <c r="H62" s="24" t="s">
        <v>53</v>
      </c>
      <c r="I62" s="27">
        <v>4650</v>
      </c>
      <c r="J62" s="32">
        <f t="shared" si="2"/>
        <v>1.4095180357684147</v>
      </c>
      <c r="K62" s="32">
        <f t="shared" si="11"/>
        <v>3299</v>
      </c>
      <c r="L62" s="36">
        <v>3099</v>
      </c>
      <c r="M62" s="37" t="s">
        <v>134</v>
      </c>
      <c r="N62" s="36">
        <v>3499</v>
      </c>
      <c r="O62" s="37" t="s">
        <v>135</v>
      </c>
      <c r="P62" s="28"/>
      <c r="Q62" s="28"/>
      <c r="R62" s="22" t="s">
        <v>740</v>
      </c>
    </row>
    <row r="63" spans="1:26" ht="34.5" customHeight="1">
      <c r="A63" s="6" t="str">
        <f t="shared" si="0"/>
        <v>26</v>
      </c>
      <c r="B63" s="7">
        <v>26</v>
      </c>
      <c r="C63" s="7" t="s">
        <v>10</v>
      </c>
      <c r="D63" s="7" t="s">
        <v>131</v>
      </c>
      <c r="E63" s="8" t="s">
        <v>132</v>
      </c>
      <c r="F63" s="9" t="s">
        <v>133</v>
      </c>
      <c r="G63" s="9" t="s">
        <v>63</v>
      </c>
      <c r="H63" s="24" t="s">
        <v>15</v>
      </c>
      <c r="I63" s="27">
        <v>4890</v>
      </c>
      <c r="J63" s="32">
        <f t="shared" si="2"/>
        <v>1.4822673537435587</v>
      </c>
      <c r="K63" s="32">
        <f t="shared" si="11"/>
        <v>3299</v>
      </c>
      <c r="L63" s="36">
        <v>3099</v>
      </c>
      <c r="M63" s="37" t="s">
        <v>134</v>
      </c>
      <c r="N63" s="36">
        <v>3499</v>
      </c>
      <c r="O63" s="37" t="s">
        <v>135</v>
      </c>
      <c r="P63" s="28"/>
      <c r="Q63" s="28"/>
      <c r="R63" s="22" t="s">
        <v>740</v>
      </c>
    </row>
    <row r="64" spans="1:26" ht="34.5" customHeight="1">
      <c r="A64" s="10" t="str">
        <f t="shared" si="0"/>
        <v>27</v>
      </c>
      <c r="B64" s="11">
        <v>27</v>
      </c>
      <c r="C64" s="11" t="s">
        <v>10</v>
      </c>
      <c r="D64" s="11" t="s">
        <v>136</v>
      </c>
      <c r="E64" s="12" t="s">
        <v>137</v>
      </c>
      <c r="F64" s="13" t="s">
        <v>138</v>
      </c>
      <c r="G64" s="13" t="s">
        <v>58</v>
      </c>
      <c r="H64" s="25" t="s">
        <v>59</v>
      </c>
      <c r="I64" s="42">
        <v>820</v>
      </c>
      <c r="J64" s="39">
        <f t="shared" si="2"/>
        <v>0.22490400438837083</v>
      </c>
      <c r="K64" s="39">
        <f t="shared" ref="K64:K73" si="12">(L64+N64+P64)/3</f>
        <v>3646</v>
      </c>
      <c r="L64" s="40">
        <v>4990</v>
      </c>
      <c r="M64" s="41" t="s">
        <v>139</v>
      </c>
      <c r="N64" s="40">
        <v>2949</v>
      </c>
      <c r="O64" s="41" t="s">
        <v>140</v>
      </c>
      <c r="P64" s="40">
        <v>2999</v>
      </c>
      <c r="Q64" s="41" t="s">
        <v>141</v>
      </c>
      <c r="R64" s="22" t="s">
        <v>740</v>
      </c>
      <c r="S64" s="10"/>
      <c r="T64" s="10"/>
      <c r="U64" s="10"/>
      <c r="V64" s="10"/>
      <c r="W64" s="10"/>
      <c r="X64" s="10"/>
      <c r="Y64" s="10"/>
      <c r="Z64" s="10"/>
    </row>
    <row r="65" spans="1:26" ht="34.5" customHeight="1">
      <c r="A65" s="6" t="str">
        <f t="shared" si="0"/>
        <v>27</v>
      </c>
      <c r="B65" s="7">
        <v>27</v>
      </c>
      <c r="C65" s="7" t="s">
        <v>85</v>
      </c>
      <c r="D65" s="7" t="s">
        <v>136</v>
      </c>
      <c r="E65" s="8" t="s">
        <v>137</v>
      </c>
      <c r="F65" s="9" t="s">
        <v>138</v>
      </c>
      <c r="G65" s="9" t="s">
        <v>62</v>
      </c>
      <c r="H65" s="24" t="s">
        <v>53</v>
      </c>
      <c r="I65" s="27">
        <v>4500</v>
      </c>
      <c r="J65" s="32">
        <f t="shared" si="2"/>
        <v>1.2342292923752056</v>
      </c>
      <c r="K65" s="32">
        <f t="shared" si="12"/>
        <v>3646</v>
      </c>
      <c r="L65" s="36">
        <v>4990</v>
      </c>
      <c r="M65" s="37" t="s">
        <v>139</v>
      </c>
      <c r="N65" s="36">
        <v>2949</v>
      </c>
      <c r="O65" s="37" t="s">
        <v>140</v>
      </c>
      <c r="P65" s="36">
        <v>2999</v>
      </c>
      <c r="Q65" s="37" t="s">
        <v>141</v>
      </c>
      <c r="R65" s="22" t="s">
        <v>740</v>
      </c>
    </row>
    <row r="66" spans="1:26" ht="34.5" customHeight="1">
      <c r="A66" s="6" t="str">
        <f t="shared" si="0"/>
        <v>27</v>
      </c>
      <c r="B66" s="7">
        <v>27</v>
      </c>
      <c r="C66" s="7" t="s">
        <v>10</v>
      </c>
      <c r="D66" s="7" t="s">
        <v>136</v>
      </c>
      <c r="E66" s="8" t="s">
        <v>137</v>
      </c>
      <c r="F66" s="9" t="s">
        <v>138</v>
      </c>
      <c r="G66" s="9" t="s">
        <v>63</v>
      </c>
      <c r="H66" s="24" t="s">
        <v>15</v>
      </c>
      <c r="I66" s="27">
        <v>4890</v>
      </c>
      <c r="J66" s="32">
        <f t="shared" si="2"/>
        <v>1.3411958310477234</v>
      </c>
      <c r="K66" s="32">
        <f t="shared" si="12"/>
        <v>3646</v>
      </c>
      <c r="L66" s="36">
        <v>4990</v>
      </c>
      <c r="M66" s="37" t="s">
        <v>139</v>
      </c>
      <c r="N66" s="36">
        <v>2949</v>
      </c>
      <c r="O66" s="37" t="s">
        <v>140</v>
      </c>
      <c r="P66" s="36">
        <v>2999</v>
      </c>
      <c r="Q66" s="37" t="s">
        <v>141</v>
      </c>
      <c r="R66" s="22" t="s">
        <v>740</v>
      </c>
    </row>
    <row r="67" spans="1:26" ht="34.5" customHeight="1">
      <c r="A67" s="6" t="str">
        <f t="shared" si="0"/>
        <v>28</v>
      </c>
      <c r="B67" s="7">
        <v>28</v>
      </c>
      <c r="C67" s="7" t="s">
        <v>10</v>
      </c>
      <c r="D67" s="7" t="s">
        <v>142</v>
      </c>
      <c r="E67" s="8" t="s">
        <v>143</v>
      </c>
      <c r="F67" s="9" t="s">
        <v>102</v>
      </c>
      <c r="G67" s="9" t="s">
        <v>58</v>
      </c>
      <c r="H67" s="24" t="s">
        <v>59</v>
      </c>
      <c r="I67" s="27">
        <v>350</v>
      </c>
      <c r="J67" s="32">
        <f t="shared" si="2"/>
        <v>0.82159624413145538</v>
      </c>
      <c r="K67" s="32">
        <f t="shared" si="12"/>
        <v>426</v>
      </c>
      <c r="L67" s="36">
        <v>499</v>
      </c>
      <c r="M67" s="37" t="s">
        <v>144</v>
      </c>
      <c r="N67" s="36">
        <v>320</v>
      </c>
      <c r="O67" s="37" t="s">
        <v>145</v>
      </c>
      <c r="P67" s="36">
        <v>459</v>
      </c>
      <c r="Q67" s="37" t="s">
        <v>146</v>
      </c>
      <c r="R67" s="22" t="s">
        <v>740</v>
      </c>
    </row>
    <row r="68" spans="1:26" ht="34.5" customHeight="1">
      <c r="A68" s="6" t="str">
        <f t="shared" si="0"/>
        <v>28</v>
      </c>
      <c r="B68" s="7">
        <v>28</v>
      </c>
      <c r="C68" s="7" t="s">
        <v>10</v>
      </c>
      <c r="D68" s="7" t="s">
        <v>142</v>
      </c>
      <c r="E68" s="8" t="s">
        <v>143</v>
      </c>
      <c r="F68" s="9" t="s">
        <v>102</v>
      </c>
      <c r="G68" s="9" t="s">
        <v>62</v>
      </c>
      <c r="H68" s="24" t="s">
        <v>53</v>
      </c>
      <c r="I68" s="27">
        <v>350</v>
      </c>
      <c r="J68" s="32">
        <f t="shared" si="2"/>
        <v>0.82159624413145538</v>
      </c>
      <c r="K68" s="32">
        <f t="shared" si="12"/>
        <v>426</v>
      </c>
      <c r="L68" s="36">
        <v>499</v>
      </c>
      <c r="M68" s="37" t="s">
        <v>144</v>
      </c>
      <c r="N68" s="36">
        <v>320</v>
      </c>
      <c r="O68" s="37" t="s">
        <v>145</v>
      </c>
      <c r="P68" s="36">
        <v>459</v>
      </c>
      <c r="Q68" s="37" t="s">
        <v>146</v>
      </c>
      <c r="R68" s="22" t="s">
        <v>740</v>
      </c>
    </row>
    <row r="69" spans="1:26" ht="34.5" customHeight="1">
      <c r="A69" s="6" t="str">
        <f t="shared" si="0"/>
        <v>28</v>
      </c>
      <c r="B69" s="7">
        <v>28</v>
      </c>
      <c r="C69" s="7" t="s">
        <v>10</v>
      </c>
      <c r="D69" s="7" t="s">
        <v>142</v>
      </c>
      <c r="E69" s="8" t="s">
        <v>143</v>
      </c>
      <c r="F69" s="9" t="s">
        <v>102</v>
      </c>
      <c r="G69" s="9" t="s">
        <v>63</v>
      </c>
      <c r="H69" s="24" t="s">
        <v>15</v>
      </c>
      <c r="I69" s="27">
        <v>325</v>
      </c>
      <c r="J69" s="32">
        <f t="shared" si="2"/>
        <v>0.76291079812206575</v>
      </c>
      <c r="K69" s="32">
        <f t="shared" si="12"/>
        <v>426</v>
      </c>
      <c r="L69" s="36">
        <v>499</v>
      </c>
      <c r="M69" s="37" t="s">
        <v>144</v>
      </c>
      <c r="N69" s="36">
        <v>320</v>
      </c>
      <c r="O69" s="37" t="s">
        <v>145</v>
      </c>
      <c r="P69" s="36">
        <v>459</v>
      </c>
      <c r="Q69" s="37" t="s">
        <v>146</v>
      </c>
      <c r="R69" s="22" t="s">
        <v>740</v>
      </c>
    </row>
    <row r="70" spans="1:26" ht="34.5" customHeight="1">
      <c r="A70" s="10" t="str">
        <f t="shared" si="0"/>
        <v>28</v>
      </c>
      <c r="B70" s="11">
        <v>28</v>
      </c>
      <c r="C70" s="11" t="s">
        <v>10</v>
      </c>
      <c r="D70" s="11"/>
      <c r="E70" s="12" t="s">
        <v>143</v>
      </c>
      <c r="F70" s="13"/>
      <c r="G70" s="13" t="s">
        <v>147</v>
      </c>
      <c r="H70" s="25" t="s">
        <v>147</v>
      </c>
      <c r="I70" s="43">
        <v>70</v>
      </c>
      <c r="J70" s="39">
        <f t="shared" si="2"/>
        <v>0.16431924882629109</v>
      </c>
      <c r="K70" s="39">
        <f t="shared" si="12"/>
        <v>426</v>
      </c>
      <c r="L70" s="40">
        <v>499</v>
      </c>
      <c r="M70" s="41" t="s">
        <v>144</v>
      </c>
      <c r="N70" s="40">
        <v>320</v>
      </c>
      <c r="O70" s="41" t="s">
        <v>145</v>
      </c>
      <c r="P70" s="40">
        <v>459</v>
      </c>
      <c r="Q70" s="41" t="s">
        <v>146</v>
      </c>
      <c r="R70" s="22" t="s">
        <v>740</v>
      </c>
      <c r="S70" s="10"/>
      <c r="T70" s="10"/>
      <c r="U70" s="10"/>
      <c r="V70" s="10"/>
      <c r="W70" s="10"/>
      <c r="X70" s="10"/>
      <c r="Y70" s="10"/>
      <c r="Z70" s="10"/>
    </row>
    <row r="71" spans="1:26" ht="34.5" customHeight="1">
      <c r="A71" s="10" t="str">
        <f t="shared" si="0"/>
        <v>29</v>
      </c>
      <c r="B71" s="11">
        <v>29</v>
      </c>
      <c r="C71" s="11" t="s">
        <v>10</v>
      </c>
      <c r="D71" s="11" t="s">
        <v>148</v>
      </c>
      <c r="E71" s="12" t="s">
        <v>149</v>
      </c>
      <c r="F71" s="13" t="s">
        <v>150</v>
      </c>
      <c r="G71" s="13" t="s">
        <v>58</v>
      </c>
      <c r="H71" s="25" t="s">
        <v>59</v>
      </c>
      <c r="I71" s="38">
        <v>1200</v>
      </c>
      <c r="J71" s="39">
        <f t="shared" si="2"/>
        <v>0.32763014197306156</v>
      </c>
      <c r="K71" s="39">
        <f t="shared" si="12"/>
        <v>3662.6666666666665</v>
      </c>
      <c r="L71" s="40">
        <v>3390</v>
      </c>
      <c r="M71" s="41" t="s">
        <v>151</v>
      </c>
      <c r="N71" s="40">
        <v>3599</v>
      </c>
      <c r="O71" s="41" t="s">
        <v>152</v>
      </c>
      <c r="P71" s="40">
        <v>3999</v>
      </c>
      <c r="Q71" s="41" t="s">
        <v>153</v>
      </c>
      <c r="R71" s="22" t="s">
        <v>740</v>
      </c>
      <c r="S71" s="10"/>
      <c r="T71" s="10"/>
      <c r="U71" s="10"/>
      <c r="V71" s="10"/>
      <c r="W71" s="10"/>
      <c r="X71" s="10"/>
      <c r="Y71" s="10"/>
      <c r="Z71" s="10"/>
    </row>
    <row r="72" spans="1:26" ht="34.5" customHeight="1">
      <c r="A72" s="10" t="str">
        <f t="shared" si="0"/>
        <v>29</v>
      </c>
      <c r="B72" s="11">
        <v>29</v>
      </c>
      <c r="C72" s="11" t="s">
        <v>10</v>
      </c>
      <c r="D72" s="11" t="s">
        <v>148</v>
      </c>
      <c r="E72" s="12" t="s">
        <v>149</v>
      </c>
      <c r="F72" s="13" t="s">
        <v>150</v>
      </c>
      <c r="G72" s="13" t="s">
        <v>62</v>
      </c>
      <c r="H72" s="25" t="s">
        <v>53</v>
      </c>
      <c r="I72" s="38">
        <v>1470</v>
      </c>
      <c r="J72" s="39">
        <f t="shared" si="2"/>
        <v>0.40134692391700039</v>
      </c>
      <c r="K72" s="39">
        <f t="shared" si="12"/>
        <v>3662.6666666666665</v>
      </c>
      <c r="L72" s="40">
        <v>3390</v>
      </c>
      <c r="M72" s="41" t="s">
        <v>151</v>
      </c>
      <c r="N72" s="40">
        <v>3599</v>
      </c>
      <c r="O72" s="41" t="s">
        <v>152</v>
      </c>
      <c r="P72" s="40">
        <v>3999</v>
      </c>
      <c r="Q72" s="41" t="s">
        <v>153</v>
      </c>
      <c r="R72" s="22" t="s">
        <v>740</v>
      </c>
      <c r="S72" s="10"/>
      <c r="T72" s="10"/>
      <c r="U72" s="10"/>
      <c r="V72" s="10"/>
      <c r="W72" s="10"/>
      <c r="X72" s="10"/>
      <c r="Y72" s="10"/>
      <c r="Z72" s="10"/>
    </row>
    <row r="73" spans="1:26" ht="34.5" customHeight="1">
      <c r="A73" s="10" t="str">
        <f t="shared" si="0"/>
        <v>29</v>
      </c>
      <c r="B73" s="11">
        <v>29</v>
      </c>
      <c r="C73" s="11" t="s">
        <v>10</v>
      </c>
      <c r="D73" s="11" t="s">
        <v>148</v>
      </c>
      <c r="E73" s="12" t="s">
        <v>149</v>
      </c>
      <c r="F73" s="13" t="s">
        <v>150</v>
      </c>
      <c r="G73" s="13" t="s">
        <v>63</v>
      </c>
      <c r="H73" s="25" t="s">
        <v>15</v>
      </c>
      <c r="I73" s="38">
        <v>1250</v>
      </c>
      <c r="J73" s="39">
        <f t="shared" si="2"/>
        <v>0.34128139788860579</v>
      </c>
      <c r="K73" s="39">
        <f t="shared" si="12"/>
        <v>3662.6666666666665</v>
      </c>
      <c r="L73" s="40">
        <v>3390</v>
      </c>
      <c r="M73" s="41" t="s">
        <v>151</v>
      </c>
      <c r="N73" s="40">
        <v>3599</v>
      </c>
      <c r="O73" s="41" t="s">
        <v>152</v>
      </c>
      <c r="P73" s="40">
        <v>3999</v>
      </c>
      <c r="Q73" s="41" t="s">
        <v>153</v>
      </c>
      <c r="R73" s="22" t="s">
        <v>740</v>
      </c>
      <c r="S73" s="10"/>
      <c r="T73" s="10"/>
      <c r="U73" s="10"/>
      <c r="V73" s="10"/>
      <c r="W73" s="10"/>
      <c r="X73" s="10"/>
      <c r="Y73" s="10"/>
      <c r="Z73" s="10"/>
    </row>
    <row r="74" spans="1:26" ht="34.5" customHeight="1">
      <c r="A74" s="10" t="str">
        <f t="shared" si="0"/>
        <v>30</v>
      </c>
      <c r="B74" s="11">
        <v>30</v>
      </c>
      <c r="C74" s="11" t="s">
        <v>10</v>
      </c>
      <c r="D74" s="11" t="s">
        <v>154</v>
      </c>
      <c r="E74" s="12" t="s">
        <v>155</v>
      </c>
      <c r="F74" s="13" t="s">
        <v>156</v>
      </c>
      <c r="G74" s="13" t="s">
        <v>58</v>
      </c>
      <c r="H74" s="25" t="s">
        <v>59</v>
      </c>
      <c r="I74" s="42">
        <v>1950</v>
      </c>
      <c r="J74" s="39">
        <f t="shared" si="2"/>
        <v>0.3546099290780142</v>
      </c>
      <c r="K74" s="39">
        <f t="shared" ref="K74:K76" si="13">L74</f>
        <v>5499</v>
      </c>
      <c r="L74" s="40">
        <v>5499</v>
      </c>
      <c r="M74" s="41" t="s">
        <v>157</v>
      </c>
      <c r="N74" s="39"/>
      <c r="O74" s="39"/>
      <c r="P74" s="39"/>
      <c r="Q74" s="39"/>
      <c r="R74" s="22" t="s">
        <v>740</v>
      </c>
      <c r="S74" s="10"/>
      <c r="T74" s="10"/>
      <c r="U74" s="10"/>
      <c r="V74" s="10"/>
      <c r="W74" s="10"/>
      <c r="X74" s="10"/>
      <c r="Y74" s="10"/>
      <c r="Z74" s="10"/>
    </row>
    <row r="75" spans="1:26" ht="34.5" customHeight="1">
      <c r="A75" s="6" t="str">
        <f t="shared" si="0"/>
        <v>30</v>
      </c>
      <c r="B75" s="7">
        <v>30</v>
      </c>
      <c r="C75" s="7" t="s">
        <v>10</v>
      </c>
      <c r="D75" s="7" t="s">
        <v>154</v>
      </c>
      <c r="E75" s="8" t="s">
        <v>155</v>
      </c>
      <c r="F75" s="9" t="s">
        <v>156</v>
      </c>
      <c r="G75" s="9" t="s">
        <v>62</v>
      </c>
      <c r="H75" s="24" t="s">
        <v>53</v>
      </c>
      <c r="I75" s="27">
        <v>3500</v>
      </c>
      <c r="J75" s="32">
        <f t="shared" si="2"/>
        <v>0.63647935988361515</v>
      </c>
      <c r="K75" s="32">
        <f t="shared" si="13"/>
        <v>5499</v>
      </c>
      <c r="L75" s="36">
        <v>5499</v>
      </c>
      <c r="M75" s="37" t="s">
        <v>157</v>
      </c>
      <c r="N75" s="28"/>
      <c r="O75" s="28"/>
      <c r="P75" s="28"/>
      <c r="Q75" s="28"/>
      <c r="R75" s="22" t="s">
        <v>740</v>
      </c>
    </row>
    <row r="76" spans="1:26" ht="34.5" customHeight="1">
      <c r="A76" s="6" t="str">
        <f t="shared" si="0"/>
        <v>30</v>
      </c>
      <c r="B76" s="7">
        <v>30</v>
      </c>
      <c r="C76" s="7" t="s">
        <v>10</v>
      </c>
      <c r="D76" s="7" t="s">
        <v>154</v>
      </c>
      <c r="E76" s="8" t="s">
        <v>155</v>
      </c>
      <c r="F76" s="9" t="s">
        <v>156</v>
      </c>
      <c r="G76" s="9" t="s">
        <v>63</v>
      </c>
      <c r="H76" s="24" t="s">
        <v>15</v>
      </c>
      <c r="I76" s="27">
        <v>3500</v>
      </c>
      <c r="J76" s="32">
        <f t="shared" si="2"/>
        <v>0.63647935988361515</v>
      </c>
      <c r="K76" s="32">
        <f t="shared" si="13"/>
        <v>5499</v>
      </c>
      <c r="L76" s="36">
        <v>5499</v>
      </c>
      <c r="M76" s="37" t="s">
        <v>157</v>
      </c>
      <c r="N76" s="28"/>
      <c r="O76" s="28"/>
      <c r="P76" s="28"/>
      <c r="Q76" s="28"/>
      <c r="R76" s="22" t="s">
        <v>740</v>
      </c>
    </row>
    <row r="77" spans="1:26" ht="34.5" customHeight="1">
      <c r="A77" s="6" t="str">
        <f t="shared" si="0"/>
        <v>31</v>
      </c>
      <c r="B77" s="7">
        <v>31</v>
      </c>
      <c r="C77" s="7" t="s">
        <v>10</v>
      </c>
      <c r="D77" s="7" t="s">
        <v>158</v>
      </c>
      <c r="E77" s="8" t="s">
        <v>159</v>
      </c>
      <c r="F77" s="9" t="s">
        <v>102</v>
      </c>
      <c r="G77" s="9" t="s">
        <v>62</v>
      </c>
      <c r="H77" s="24" t="s">
        <v>53</v>
      </c>
      <c r="I77" s="27">
        <v>3497</v>
      </c>
      <c r="J77" s="32">
        <f t="shared" si="2"/>
        <v>0.6364546364546364</v>
      </c>
      <c r="K77" s="32">
        <f t="shared" ref="K77:K78" si="14">(L77+N77)/2</f>
        <v>5494.5</v>
      </c>
      <c r="L77" s="36">
        <v>5990</v>
      </c>
      <c r="M77" s="37" t="s">
        <v>160</v>
      </c>
      <c r="N77" s="36">
        <v>4999</v>
      </c>
      <c r="O77" s="37" t="s">
        <v>161</v>
      </c>
      <c r="P77" s="28"/>
      <c r="Q77" s="28"/>
      <c r="R77" s="22" t="s">
        <v>740</v>
      </c>
    </row>
    <row r="78" spans="1:26" ht="34.5" customHeight="1">
      <c r="A78" s="6" t="str">
        <f t="shared" si="0"/>
        <v>31</v>
      </c>
      <c r="B78" s="7">
        <v>31</v>
      </c>
      <c r="C78" s="7" t="s">
        <v>10</v>
      </c>
      <c r="D78" s="7" t="s">
        <v>158</v>
      </c>
      <c r="E78" s="8" t="s">
        <v>159</v>
      </c>
      <c r="F78" s="9" t="s">
        <v>102</v>
      </c>
      <c r="G78" s="9" t="s">
        <v>63</v>
      </c>
      <c r="H78" s="24" t="s">
        <v>15</v>
      </c>
      <c r="I78" s="27">
        <v>4590</v>
      </c>
      <c r="J78" s="32">
        <f t="shared" si="2"/>
        <v>0.83538083538083541</v>
      </c>
      <c r="K78" s="32">
        <f t="shared" si="14"/>
        <v>5494.5</v>
      </c>
      <c r="L78" s="36">
        <v>5990</v>
      </c>
      <c r="M78" s="37" t="s">
        <v>160</v>
      </c>
      <c r="N78" s="36">
        <v>4999</v>
      </c>
      <c r="O78" s="37" t="s">
        <v>161</v>
      </c>
      <c r="P78" s="28"/>
      <c r="Q78" s="28"/>
      <c r="R78" s="22" t="s">
        <v>740</v>
      </c>
    </row>
    <row r="79" spans="1:26" ht="34.5" customHeight="1">
      <c r="A79" s="6" t="str">
        <f t="shared" si="0"/>
        <v>32</v>
      </c>
      <c r="B79" s="7">
        <v>32</v>
      </c>
      <c r="C79" s="7" t="s">
        <v>10</v>
      </c>
      <c r="D79" s="7" t="s">
        <v>162</v>
      </c>
      <c r="E79" s="8" t="s">
        <v>163</v>
      </c>
      <c r="F79" s="9" t="s">
        <v>164</v>
      </c>
      <c r="G79" s="9" t="s">
        <v>62</v>
      </c>
      <c r="H79" s="24" t="s">
        <v>53</v>
      </c>
      <c r="I79" s="27">
        <v>3798</v>
      </c>
      <c r="J79" s="32">
        <f t="shared" si="2"/>
        <v>0.85746538229981939</v>
      </c>
      <c r="K79" s="32">
        <f t="shared" ref="K79:K80" si="15">(L79+N79+P79)/3</f>
        <v>4429.333333333333</v>
      </c>
      <c r="L79" s="36">
        <v>4290</v>
      </c>
      <c r="M79" s="37" t="s">
        <v>165</v>
      </c>
      <c r="N79" s="36">
        <v>5499</v>
      </c>
      <c r="O79" s="37" t="s">
        <v>166</v>
      </c>
      <c r="P79" s="36">
        <v>3499</v>
      </c>
      <c r="Q79" s="37" t="s">
        <v>167</v>
      </c>
      <c r="R79" s="22" t="s">
        <v>740</v>
      </c>
    </row>
    <row r="80" spans="1:26" ht="34.5" customHeight="1">
      <c r="A80" s="6" t="str">
        <f t="shared" si="0"/>
        <v>32</v>
      </c>
      <c r="B80" s="7">
        <v>32</v>
      </c>
      <c r="C80" s="7" t="s">
        <v>10</v>
      </c>
      <c r="D80" s="7" t="s">
        <v>162</v>
      </c>
      <c r="E80" s="8" t="s">
        <v>163</v>
      </c>
      <c r="F80" s="9" t="s">
        <v>164</v>
      </c>
      <c r="G80" s="9" t="s">
        <v>63</v>
      </c>
      <c r="H80" s="24" t="s">
        <v>15</v>
      </c>
      <c r="I80" s="27">
        <v>4590</v>
      </c>
      <c r="J80" s="32">
        <f t="shared" si="2"/>
        <v>1.0362733293196871</v>
      </c>
      <c r="K80" s="32">
        <f t="shared" si="15"/>
        <v>4429.333333333333</v>
      </c>
      <c r="L80" s="36">
        <v>4290</v>
      </c>
      <c r="M80" s="37" t="s">
        <v>165</v>
      </c>
      <c r="N80" s="36">
        <v>5499</v>
      </c>
      <c r="O80" s="37" t="s">
        <v>166</v>
      </c>
      <c r="P80" s="36">
        <v>3499</v>
      </c>
      <c r="Q80" s="37" t="s">
        <v>167</v>
      </c>
      <c r="R80" s="22" t="s">
        <v>740</v>
      </c>
    </row>
    <row r="81" spans="1:18" ht="34.5" customHeight="1">
      <c r="A81" s="6" t="str">
        <f t="shared" si="0"/>
        <v>33</v>
      </c>
      <c r="B81" s="7">
        <v>33</v>
      </c>
      <c r="C81" s="7" t="s">
        <v>10</v>
      </c>
      <c r="D81" s="7" t="s">
        <v>168</v>
      </c>
      <c r="E81" s="8" t="s">
        <v>169</v>
      </c>
      <c r="F81" s="9" t="s">
        <v>102</v>
      </c>
      <c r="G81" s="9" t="s">
        <v>170</v>
      </c>
      <c r="H81" s="24" t="s">
        <v>171</v>
      </c>
      <c r="I81" s="27">
        <v>1370</v>
      </c>
      <c r="J81" s="32">
        <f t="shared" si="2"/>
        <v>0.89105691056910574</v>
      </c>
      <c r="K81" s="29">
        <f t="shared" ref="K81:K85" si="16">(L81+N81)/2</f>
        <v>1537.5</v>
      </c>
      <c r="L81" s="30">
        <v>1500</v>
      </c>
      <c r="M81" s="31" t="s">
        <v>172</v>
      </c>
      <c r="N81" s="30">
        <v>1575</v>
      </c>
      <c r="O81" s="31" t="s">
        <v>173</v>
      </c>
      <c r="P81" s="28"/>
      <c r="Q81" s="28"/>
      <c r="R81" s="22" t="s">
        <v>740</v>
      </c>
    </row>
    <row r="82" spans="1:18" ht="34.5" customHeight="1">
      <c r="A82" s="6" t="str">
        <f t="shared" si="0"/>
        <v>33</v>
      </c>
      <c r="B82" s="7">
        <v>33</v>
      </c>
      <c r="C82" s="7" t="s">
        <v>10</v>
      </c>
      <c r="D82" s="7" t="s">
        <v>168</v>
      </c>
      <c r="E82" s="8" t="s">
        <v>169</v>
      </c>
      <c r="F82" s="9" t="s">
        <v>102</v>
      </c>
      <c r="G82" s="9" t="s">
        <v>170</v>
      </c>
      <c r="H82" s="24" t="s">
        <v>174</v>
      </c>
      <c r="I82" s="27">
        <v>1348</v>
      </c>
      <c r="J82" s="32">
        <f t="shared" si="2"/>
        <v>0.92858249952640914</v>
      </c>
      <c r="K82" s="29">
        <f t="shared" si="16"/>
        <v>1451.675</v>
      </c>
      <c r="L82" s="30">
        <v>1574.35</v>
      </c>
      <c r="M82" s="31" t="s">
        <v>175</v>
      </c>
      <c r="N82" s="30">
        <v>1329</v>
      </c>
      <c r="O82" s="31" t="s">
        <v>176</v>
      </c>
      <c r="P82" s="28"/>
      <c r="Q82" s="28"/>
      <c r="R82" s="22" t="s">
        <v>740</v>
      </c>
    </row>
    <row r="83" spans="1:18" ht="34.5" customHeight="1">
      <c r="A83" s="6" t="str">
        <f t="shared" si="0"/>
        <v>33</v>
      </c>
      <c r="B83" s="7">
        <v>33</v>
      </c>
      <c r="C83" s="7">
        <v>2</v>
      </c>
      <c r="D83" s="7" t="s">
        <v>168</v>
      </c>
      <c r="E83" s="8" t="s">
        <v>169</v>
      </c>
      <c r="F83" s="9" t="s">
        <v>102</v>
      </c>
      <c r="G83" s="9" t="s">
        <v>177</v>
      </c>
      <c r="H83" s="24" t="s">
        <v>174</v>
      </c>
      <c r="I83" s="27">
        <v>1348</v>
      </c>
      <c r="J83" s="32">
        <f t="shared" si="2"/>
        <v>0.65397369065783062</v>
      </c>
      <c r="K83" s="29">
        <f t="shared" si="16"/>
        <v>2061.2449999999999</v>
      </c>
      <c r="L83" s="30">
        <v>2222.4899999999998</v>
      </c>
      <c r="M83" s="31" t="s">
        <v>178</v>
      </c>
      <c r="N83" s="30">
        <v>1900</v>
      </c>
      <c r="O83" s="31" t="s">
        <v>179</v>
      </c>
      <c r="P83" s="28"/>
      <c r="Q83" s="28"/>
      <c r="R83" s="22" t="s">
        <v>740</v>
      </c>
    </row>
    <row r="84" spans="1:18" ht="34.5" customHeight="1">
      <c r="A84" s="6" t="str">
        <f t="shared" si="0"/>
        <v>33</v>
      </c>
      <c r="B84" s="7">
        <v>33</v>
      </c>
      <c r="C84" s="7" t="s">
        <v>10</v>
      </c>
      <c r="D84" s="7" t="s">
        <v>168</v>
      </c>
      <c r="E84" s="8" t="s">
        <v>169</v>
      </c>
      <c r="F84" s="9" t="s">
        <v>102</v>
      </c>
      <c r="G84" s="9" t="s">
        <v>180</v>
      </c>
      <c r="H84" s="24" t="s">
        <v>181</v>
      </c>
      <c r="I84" s="27">
        <v>1350</v>
      </c>
      <c r="J84" s="32">
        <f t="shared" si="2"/>
        <v>0.84641090428033128</v>
      </c>
      <c r="K84" s="29">
        <f t="shared" si="16"/>
        <v>1594.97</v>
      </c>
      <c r="L84" s="30">
        <v>1839.94</v>
      </c>
      <c r="M84" s="31" t="s">
        <v>182</v>
      </c>
      <c r="N84" s="30">
        <v>1350</v>
      </c>
      <c r="O84" s="31" t="s">
        <v>183</v>
      </c>
      <c r="P84" s="28"/>
      <c r="Q84" s="28"/>
      <c r="R84" s="22" t="s">
        <v>740</v>
      </c>
    </row>
    <row r="85" spans="1:18" ht="34.5" customHeight="1">
      <c r="A85" s="6" t="str">
        <f t="shared" si="0"/>
        <v>33</v>
      </c>
      <c r="B85" s="7">
        <v>33</v>
      </c>
      <c r="C85" s="7">
        <v>2</v>
      </c>
      <c r="D85" s="7" t="s">
        <v>168</v>
      </c>
      <c r="E85" s="8" t="s">
        <v>169</v>
      </c>
      <c r="F85" s="9" t="s">
        <v>102</v>
      </c>
      <c r="G85" s="9" t="s">
        <v>184</v>
      </c>
      <c r="H85" s="24" t="s">
        <v>181</v>
      </c>
      <c r="I85" s="27">
        <v>1350</v>
      </c>
      <c r="J85" s="32">
        <f t="shared" si="2"/>
        <v>0.65494397803269389</v>
      </c>
      <c r="K85" s="29">
        <f t="shared" si="16"/>
        <v>2061.2449999999999</v>
      </c>
      <c r="L85" s="30">
        <v>2222.4899999999998</v>
      </c>
      <c r="M85" s="31" t="s">
        <v>178</v>
      </c>
      <c r="N85" s="30">
        <v>1900</v>
      </c>
      <c r="O85" s="31" t="s">
        <v>179</v>
      </c>
      <c r="P85" s="28"/>
      <c r="Q85" s="28"/>
      <c r="R85" s="22" t="s">
        <v>740</v>
      </c>
    </row>
    <row r="86" spans="1:18" ht="34.5" customHeight="1">
      <c r="A86" s="6" t="str">
        <f t="shared" si="0"/>
        <v>34</v>
      </c>
      <c r="B86" s="7">
        <v>34</v>
      </c>
      <c r="C86" s="7" t="s">
        <v>10</v>
      </c>
      <c r="D86" s="7" t="s">
        <v>185</v>
      </c>
      <c r="E86" s="8" t="s">
        <v>186</v>
      </c>
      <c r="F86" s="9" t="s">
        <v>102</v>
      </c>
      <c r="G86" s="9" t="s">
        <v>170</v>
      </c>
      <c r="H86" s="24" t="s">
        <v>171</v>
      </c>
      <c r="I86" s="27">
        <v>2290</v>
      </c>
      <c r="J86" s="32">
        <f t="shared" si="2"/>
        <v>0.89803921568627454</v>
      </c>
      <c r="K86" s="33">
        <f t="shared" ref="K86:K87" si="17">L86</f>
        <v>2550</v>
      </c>
      <c r="L86" s="34">
        <v>2550</v>
      </c>
      <c r="M86" s="35" t="s">
        <v>187</v>
      </c>
      <c r="N86" s="32"/>
      <c r="O86" s="32"/>
      <c r="P86" s="28"/>
      <c r="Q86" s="28"/>
      <c r="R86" s="22" t="s">
        <v>740</v>
      </c>
    </row>
    <row r="87" spans="1:18" ht="34.5" customHeight="1">
      <c r="A87" s="6" t="str">
        <f t="shared" si="0"/>
        <v>34</v>
      </c>
      <c r="B87" s="7">
        <v>34</v>
      </c>
      <c r="C87" s="7" t="s">
        <v>10</v>
      </c>
      <c r="D87" s="7" t="s">
        <v>185</v>
      </c>
      <c r="E87" s="8" t="s">
        <v>186</v>
      </c>
      <c r="F87" s="9" t="s">
        <v>102</v>
      </c>
      <c r="G87" s="9" t="s">
        <v>170</v>
      </c>
      <c r="H87" s="24" t="s">
        <v>174</v>
      </c>
      <c r="I87" s="27">
        <v>2288</v>
      </c>
      <c r="J87" s="32">
        <f t="shared" si="2"/>
        <v>0.89725490196078428</v>
      </c>
      <c r="K87" s="33">
        <f t="shared" si="17"/>
        <v>2550</v>
      </c>
      <c r="L87" s="34">
        <v>2550</v>
      </c>
      <c r="M87" s="35" t="s">
        <v>187</v>
      </c>
      <c r="N87" s="32"/>
      <c r="O87" s="32"/>
      <c r="P87" s="28"/>
      <c r="Q87" s="28"/>
      <c r="R87" s="22" t="s">
        <v>740</v>
      </c>
    </row>
    <row r="88" spans="1:18" ht="34.5" customHeight="1">
      <c r="A88" s="6" t="str">
        <f t="shared" si="0"/>
        <v>35</v>
      </c>
      <c r="B88" s="7">
        <v>35</v>
      </c>
      <c r="C88" s="7" t="s">
        <v>10</v>
      </c>
      <c r="D88" s="7" t="s">
        <v>188</v>
      </c>
      <c r="E88" s="8" t="s">
        <v>189</v>
      </c>
      <c r="F88" s="9" t="s">
        <v>102</v>
      </c>
      <c r="G88" s="9" t="s">
        <v>190</v>
      </c>
      <c r="H88" s="24" t="s">
        <v>171</v>
      </c>
      <c r="I88" s="27">
        <v>5705</v>
      </c>
      <c r="J88" s="32">
        <f t="shared" si="2"/>
        <v>1.1882978180519204</v>
      </c>
      <c r="K88" s="33">
        <f>(L88+N88)/2</f>
        <v>4800.9850000000006</v>
      </c>
      <c r="L88" s="34">
        <v>4365</v>
      </c>
      <c r="M88" s="35" t="s">
        <v>191</v>
      </c>
      <c r="N88" s="34">
        <v>5236.97</v>
      </c>
      <c r="O88" s="35" t="s">
        <v>192</v>
      </c>
      <c r="P88" s="28"/>
      <c r="Q88" s="28"/>
      <c r="R88" s="22" t="s">
        <v>740</v>
      </c>
    </row>
    <row r="89" spans="1:18" ht="34.5" customHeight="1">
      <c r="A89" s="6" t="str">
        <f t="shared" si="0"/>
        <v>36</v>
      </c>
      <c r="B89" s="7">
        <v>36</v>
      </c>
      <c r="C89" s="7" t="s">
        <v>10</v>
      </c>
      <c r="D89" s="7" t="s">
        <v>193</v>
      </c>
      <c r="E89" s="8" t="s">
        <v>194</v>
      </c>
      <c r="F89" s="9" t="s">
        <v>102</v>
      </c>
      <c r="G89" s="9" t="s">
        <v>195</v>
      </c>
      <c r="H89" s="24" t="s">
        <v>171</v>
      </c>
      <c r="I89" s="27">
        <v>830</v>
      </c>
      <c r="J89" s="32">
        <f t="shared" si="2"/>
        <v>0.61761007225293729</v>
      </c>
      <c r="K89" s="29">
        <f t="shared" ref="K89:K95" si="18">L89</f>
        <v>1343.89</v>
      </c>
      <c r="L89" s="30">
        <v>1343.89</v>
      </c>
      <c r="M89" s="31" t="s">
        <v>196</v>
      </c>
      <c r="N89" s="28"/>
      <c r="O89" s="28"/>
      <c r="P89" s="28"/>
      <c r="Q89" s="28"/>
      <c r="R89" s="22" t="s">
        <v>740</v>
      </c>
    </row>
    <row r="90" spans="1:18" ht="34.5" customHeight="1">
      <c r="A90" s="6" t="str">
        <f t="shared" si="0"/>
        <v>36</v>
      </c>
      <c r="B90" s="7">
        <v>36</v>
      </c>
      <c r="C90" s="7" t="s">
        <v>10</v>
      </c>
      <c r="D90" s="7" t="s">
        <v>193</v>
      </c>
      <c r="E90" s="8" t="s">
        <v>194</v>
      </c>
      <c r="F90" s="9" t="s">
        <v>102</v>
      </c>
      <c r="G90" s="9" t="s">
        <v>197</v>
      </c>
      <c r="H90" s="24" t="s">
        <v>174</v>
      </c>
      <c r="I90" s="27">
        <v>928</v>
      </c>
      <c r="J90" s="32">
        <f t="shared" si="2"/>
        <v>0.69053270729003113</v>
      </c>
      <c r="K90" s="29">
        <f t="shared" si="18"/>
        <v>1343.89</v>
      </c>
      <c r="L90" s="30">
        <v>1343.89</v>
      </c>
      <c r="M90" s="31" t="s">
        <v>196</v>
      </c>
      <c r="N90" s="28"/>
      <c r="O90" s="28"/>
      <c r="P90" s="28"/>
      <c r="Q90" s="28"/>
      <c r="R90" s="22" t="s">
        <v>740</v>
      </c>
    </row>
    <row r="91" spans="1:18" ht="34.5" customHeight="1">
      <c r="A91" s="6" t="str">
        <f t="shared" si="0"/>
        <v>36</v>
      </c>
      <c r="B91" s="7">
        <v>36</v>
      </c>
      <c r="C91" s="7" t="s">
        <v>10</v>
      </c>
      <c r="D91" s="7" t="s">
        <v>193</v>
      </c>
      <c r="E91" s="8" t="s">
        <v>194</v>
      </c>
      <c r="F91" s="9" t="s">
        <v>102</v>
      </c>
      <c r="G91" s="9" t="s">
        <v>198</v>
      </c>
      <c r="H91" s="24" t="s">
        <v>181</v>
      </c>
      <c r="I91" s="27">
        <v>1091.24</v>
      </c>
      <c r="J91" s="32">
        <f t="shared" si="2"/>
        <v>0.9174324267518601</v>
      </c>
      <c r="K91" s="29">
        <f t="shared" si="18"/>
        <v>1189.45</v>
      </c>
      <c r="L91" s="30">
        <v>1189.45</v>
      </c>
      <c r="M91" s="31" t="s">
        <v>199</v>
      </c>
      <c r="N91" s="28"/>
      <c r="O91" s="28"/>
      <c r="P91" s="28"/>
      <c r="Q91" s="28"/>
      <c r="R91" s="22" t="s">
        <v>740</v>
      </c>
    </row>
    <row r="92" spans="1:18" ht="34.5" customHeight="1">
      <c r="A92" s="6" t="str">
        <f t="shared" si="0"/>
        <v>37</v>
      </c>
      <c r="B92" s="7">
        <v>37</v>
      </c>
      <c r="C92" s="7" t="s">
        <v>10</v>
      </c>
      <c r="D92" s="7" t="s">
        <v>200</v>
      </c>
      <c r="E92" s="8" t="s">
        <v>201</v>
      </c>
      <c r="F92" s="9" t="s">
        <v>202</v>
      </c>
      <c r="G92" s="9" t="s">
        <v>203</v>
      </c>
      <c r="H92" s="24" t="s">
        <v>171</v>
      </c>
      <c r="I92" s="27">
        <v>17</v>
      </c>
      <c r="J92" s="32">
        <f t="shared" si="2"/>
        <v>1.7001700170017</v>
      </c>
      <c r="K92" s="33">
        <f t="shared" si="18"/>
        <v>9.9990000000000006</v>
      </c>
      <c r="L92" s="34">
        <f>9999/1000</f>
        <v>9.9990000000000006</v>
      </c>
      <c r="M92" s="35" t="s">
        <v>204</v>
      </c>
      <c r="N92" s="32">
        <f>4200/100</f>
        <v>42</v>
      </c>
      <c r="O92" s="28"/>
      <c r="P92" s="28"/>
      <c r="Q92" s="28"/>
      <c r="R92" s="22" t="s">
        <v>740</v>
      </c>
    </row>
    <row r="93" spans="1:18" ht="34.5" customHeight="1">
      <c r="A93" s="6" t="str">
        <f t="shared" si="0"/>
        <v>37</v>
      </c>
      <c r="B93" s="7">
        <v>37</v>
      </c>
      <c r="C93" s="7" t="s">
        <v>10</v>
      </c>
      <c r="D93" s="7" t="s">
        <v>200</v>
      </c>
      <c r="E93" s="8" t="s">
        <v>201</v>
      </c>
      <c r="F93" s="9" t="s">
        <v>202</v>
      </c>
      <c r="G93" s="9" t="s">
        <v>205</v>
      </c>
      <c r="H93" s="24" t="s">
        <v>174</v>
      </c>
      <c r="I93" s="27">
        <v>12.1</v>
      </c>
      <c r="J93" s="32">
        <f t="shared" si="2"/>
        <v>1.0521739130434782</v>
      </c>
      <c r="K93" s="33">
        <f t="shared" si="18"/>
        <v>11.5</v>
      </c>
      <c r="L93" s="34">
        <f t="shared" ref="L93:L94" si="19">11500/1000</f>
        <v>11.5</v>
      </c>
      <c r="M93" s="35" t="s">
        <v>206</v>
      </c>
      <c r="N93" s="28"/>
      <c r="O93" s="28"/>
      <c r="P93" s="28"/>
      <c r="Q93" s="28"/>
      <c r="R93" s="22" t="s">
        <v>740</v>
      </c>
    </row>
    <row r="94" spans="1:18" ht="34.5" customHeight="1">
      <c r="A94" s="6" t="str">
        <f t="shared" si="0"/>
        <v>37</v>
      </c>
      <c r="B94" s="7">
        <v>37</v>
      </c>
      <c r="C94" s="7" t="s">
        <v>10</v>
      </c>
      <c r="D94" s="7" t="s">
        <v>200</v>
      </c>
      <c r="E94" s="8" t="s">
        <v>201</v>
      </c>
      <c r="F94" s="9" t="s">
        <v>202</v>
      </c>
      <c r="G94" s="9" t="s">
        <v>207</v>
      </c>
      <c r="H94" s="24" t="s">
        <v>181</v>
      </c>
      <c r="I94" s="27">
        <v>12.24</v>
      </c>
      <c r="J94" s="32">
        <f t="shared" si="2"/>
        <v>1.0643478260869565</v>
      </c>
      <c r="K94" s="33">
        <f t="shared" si="18"/>
        <v>11.5</v>
      </c>
      <c r="L94" s="34">
        <f t="shared" si="19"/>
        <v>11.5</v>
      </c>
      <c r="M94" s="35" t="s">
        <v>206</v>
      </c>
      <c r="N94" s="28"/>
      <c r="O94" s="28"/>
      <c r="P94" s="28"/>
      <c r="Q94" s="28"/>
      <c r="R94" s="22" t="s">
        <v>740</v>
      </c>
    </row>
    <row r="95" spans="1:18" ht="34.5" customHeight="1">
      <c r="A95" s="6" t="str">
        <f t="shared" si="0"/>
        <v>38</v>
      </c>
      <c r="B95" s="7">
        <v>38</v>
      </c>
      <c r="C95" s="7" t="s">
        <v>10</v>
      </c>
      <c r="D95" s="7" t="s">
        <v>208</v>
      </c>
      <c r="E95" s="8" t="s">
        <v>209</v>
      </c>
      <c r="F95" s="9" t="s">
        <v>102</v>
      </c>
      <c r="G95" s="9" t="s">
        <v>205</v>
      </c>
      <c r="H95" s="24" t="s">
        <v>174</v>
      </c>
      <c r="I95" s="27">
        <v>850</v>
      </c>
      <c r="J95" s="32">
        <f t="shared" si="2"/>
        <v>1.2898330804248861</v>
      </c>
      <c r="K95" s="29">
        <f t="shared" si="18"/>
        <v>659</v>
      </c>
      <c r="L95" s="30">
        <v>659</v>
      </c>
      <c r="M95" s="31" t="s">
        <v>210</v>
      </c>
      <c r="N95" s="28"/>
      <c r="O95" s="28"/>
      <c r="P95" s="28"/>
      <c r="Q95" s="28"/>
      <c r="R95" s="22" t="s">
        <v>740</v>
      </c>
    </row>
    <row r="96" spans="1:18" ht="34.5" customHeight="1">
      <c r="A96" s="6" t="str">
        <f t="shared" si="0"/>
        <v>38</v>
      </c>
      <c r="B96" s="7">
        <v>38</v>
      </c>
      <c r="C96" s="7" t="s">
        <v>10</v>
      </c>
      <c r="D96" s="7" t="s">
        <v>208</v>
      </c>
      <c r="E96" s="8" t="s">
        <v>209</v>
      </c>
      <c r="F96" s="9" t="s">
        <v>102</v>
      </c>
      <c r="G96" s="9" t="s">
        <v>207</v>
      </c>
      <c r="H96" s="24" t="s">
        <v>181</v>
      </c>
      <c r="I96" s="27">
        <v>950</v>
      </c>
      <c r="J96" s="32">
        <f t="shared" si="2"/>
        <v>1.1360307087037889</v>
      </c>
      <c r="K96" s="29">
        <f>(L96+N96)/2</f>
        <v>836.245</v>
      </c>
      <c r="L96" s="30">
        <v>799</v>
      </c>
      <c r="M96" s="31" t="s">
        <v>211</v>
      </c>
      <c r="N96" s="30">
        <v>873.49</v>
      </c>
      <c r="O96" s="31" t="s">
        <v>212</v>
      </c>
      <c r="P96" s="28"/>
      <c r="Q96" s="28"/>
      <c r="R96" s="22" t="s">
        <v>740</v>
      </c>
    </row>
    <row r="97" spans="1:18" ht="34.5" customHeight="1">
      <c r="A97" s="6" t="str">
        <f t="shared" si="0"/>
        <v>39</v>
      </c>
      <c r="B97" s="7">
        <v>39</v>
      </c>
      <c r="C97" s="7" t="s">
        <v>10</v>
      </c>
      <c r="D97" s="7" t="s">
        <v>213</v>
      </c>
      <c r="E97" s="8" t="s">
        <v>214</v>
      </c>
      <c r="F97" s="9" t="s">
        <v>102</v>
      </c>
      <c r="G97" s="9" t="s">
        <v>205</v>
      </c>
      <c r="H97" s="24" t="s">
        <v>174</v>
      </c>
      <c r="I97" s="27">
        <v>1100</v>
      </c>
      <c r="J97" s="32" t="e">
        <f t="shared" si="2"/>
        <v>#DIV/0!</v>
      </c>
      <c r="K97" s="28"/>
      <c r="L97" s="28"/>
      <c r="M97" s="28"/>
      <c r="N97" s="28"/>
      <c r="O97" s="28"/>
      <c r="P97" s="28"/>
      <c r="Q97" s="28"/>
      <c r="R97" s="22" t="s">
        <v>740</v>
      </c>
    </row>
    <row r="98" spans="1:18" ht="34.5" customHeight="1">
      <c r="A98" s="6" t="str">
        <f t="shared" si="0"/>
        <v>39</v>
      </c>
      <c r="B98" s="7">
        <v>39</v>
      </c>
      <c r="C98" s="7" t="s">
        <v>10</v>
      </c>
      <c r="D98" s="7" t="s">
        <v>213</v>
      </c>
      <c r="E98" s="8" t="s">
        <v>214</v>
      </c>
      <c r="F98" s="9" t="s">
        <v>102</v>
      </c>
      <c r="G98" s="9" t="s">
        <v>207</v>
      </c>
      <c r="H98" s="24" t="s">
        <v>181</v>
      </c>
      <c r="I98" s="27">
        <v>1336</v>
      </c>
      <c r="J98" s="32">
        <f t="shared" si="2"/>
        <v>1.1695804042756217</v>
      </c>
      <c r="K98" s="29">
        <f>L98</f>
        <v>1142.29</v>
      </c>
      <c r="L98" s="30">
        <v>1142.29</v>
      </c>
      <c r="M98" s="31" t="s">
        <v>215</v>
      </c>
      <c r="N98" s="30"/>
      <c r="O98" s="31"/>
      <c r="P98" s="28"/>
      <c r="Q98" s="28"/>
      <c r="R98" s="22" t="s">
        <v>740</v>
      </c>
    </row>
    <row r="99" spans="1:18" ht="34.5" customHeight="1">
      <c r="A99" s="6" t="str">
        <f t="shared" si="0"/>
        <v>40</v>
      </c>
      <c r="B99" s="7">
        <v>40</v>
      </c>
      <c r="C99" s="7" t="s">
        <v>10</v>
      </c>
      <c r="D99" s="7" t="s">
        <v>216</v>
      </c>
      <c r="E99" s="8" t="s">
        <v>217</v>
      </c>
      <c r="F99" s="9" t="s">
        <v>102</v>
      </c>
      <c r="G99" s="9" t="s">
        <v>218</v>
      </c>
      <c r="H99" s="24" t="s">
        <v>171</v>
      </c>
      <c r="I99" s="27">
        <v>2380</v>
      </c>
      <c r="J99" s="32">
        <f t="shared" si="2"/>
        <v>0.84874052967828106</v>
      </c>
      <c r="K99" s="29">
        <f>(L99+N99)/2</f>
        <v>2804.1549999999997</v>
      </c>
      <c r="L99" s="30">
        <v>2920.43</v>
      </c>
      <c r="M99" s="31" t="s">
        <v>219</v>
      </c>
      <c r="N99" s="30">
        <v>2687.88</v>
      </c>
      <c r="O99" s="31" t="s">
        <v>220</v>
      </c>
      <c r="P99" s="28"/>
      <c r="Q99" s="28"/>
      <c r="R99" s="22" t="s">
        <v>740</v>
      </c>
    </row>
    <row r="100" spans="1:18" ht="34.5" customHeight="1">
      <c r="A100" s="6" t="str">
        <f t="shared" si="0"/>
        <v>40</v>
      </c>
      <c r="B100" s="7">
        <v>40</v>
      </c>
      <c r="C100" s="7" t="s">
        <v>10</v>
      </c>
      <c r="D100" s="7" t="s">
        <v>216</v>
      </c>
      <c r="E100" s="8" t="s">
        <v>217</v>
      </c>
      <c r="F100" s="9" t="s">
        <v>102</v>
      </c>
      <c r="G100" s="9" t="s">
        <v>221</v>
      </c>
      <c r="H100" s="24" t="s">
        <v>174</v>
      </c>
      <c r="I100" s="27">
        <v>2146</v>
      </c>
      <c r="J100" s="32">
        <f t="shared" si="2"/>
        <v>0.98440366972477067</v>
      </c>
      <c r="K100" s="29">
        <f>L100</f>
        <v>2180</v>
      </c>
      <c r="L100" s="30">
        <v>2180</v>
      </c>
      <c r="M100" s="31" t="s">
        <v>222</v>
      </c>
      <c r="N100" s="30"/>
      <c r="O100" s="31"/>
      <c r="P100" s="28"/>
      <c r="Q100" s="28"/>
      <c r="R100" s="22" t="s">
        <v>740</v>
      </c>
    </row>
    <row r="101" spans="1:18" ht="34.5" customHeight="1">
      <c r="A101" s="6" t="str">
        <f t="shared" si="0"/>
        <v>40</v>
      </c>
      <c r="B101" s="7">
        <v>40</v>
      </c>
      <c r="C101" s="7" t="s">
        <v>10</v>
      </c>
      <c r="D101" s="7" t="s">
        <v>216</v>
      </c>
      <c r="E101" s="8" t="s">
        <v>217</v>
      </c>
      <c r="F101" s="9" t="s">
        <v>102</v>
      </c>
      <c r="G101" s="9" t="s">
        <v>218</v>
      </c>
      <c r="H101" s="24" t="s">
        <v>181</v>
      </c>
      <c r="I101" s="27">
        <v>2456.6</v>
      </c>
      <c r="J101" s="32">
        <f t="shared" si="2"/>
        <v>0.87605713664187612</v>
      </c>
      <c r="K101" s="29">
        <f>K99</f>
        <v>2804.1549999999997</v>
      </c>
      <c r="L101" s="30">
        <v>2920.43</v>
      </c>
      <c r="M101" s="31" t="s">
        <v>219</v>
      </c>
      <c r="N101" s="30">
        <v>2687.88</v>
      </c>
      <c r="O101" s="31" t="s">
        <v>220</v>
      </c>
      <c r="P101" s="28"/>
      <c r="Q101" s="28"/>
      <c r="R101" s="22" t="s">
        <v>740</v>
      </c>
    </row>
    <row r="102" spans="1:18" ht="34.5" customHeight="1">
      <c r="A102" s="6" t="str">
        <f t="shared" si="0"/>
        <v>41</v>
      </c>
      <c r="B102" s="7">
        <v>41</v>
      </c>
      <c r="C102" s="7" t="s">
        <v>10</v>
      </c>
      <c r="D102" s="7" t="s">
        <v>223</v>
      </c>
      <c r="E102" s="8" t="s">
        <v>224</v>
      </c>
      <c r="F102" s="9" t="s">
        <v>102</v>
      </c>
      <c r="G102" s="9" t="s">
        <v>218</v>
      </c>
      <c r="H102" s="24" t="s">
        <v>171</v>
      </c>
      <c r="I102" s="27">
        <v>1260</v>
      </c>
      <c r="J102" s="32">
        <f t="shared" si="2"/>
        <v>0.93758371283150277</v>
      </c>
      <c r="K102" s="33">
        <f t="shared" ref="K102:K107" si="20">L102</f>
        <v>1343.88</v>
      </c>
      <c r="L102" s="34">
        <v>1343.88</v>
      </c>
      <c r="M102" s="35" t="s">
        <v>225</v>
      </c>
      <c r="N102" s="28"/>
      <c r="O102" s="28"/>
      <c r="P102" s="28"/>
      <c r="Q102" s="28"/>
      <c r="R102" s="22" t="s">
        <v>740</v>
      </c>
    </row>
    <row r="103" spans="1:18" ht="34.5" customHeight="1">
      <c r="A103" s="6" t="str">
        <f t="shared" si="0"/>
        <v>41</v>
      </c>
      <c r="B103" s="7">
        <v>41</v>
      </c>
      <c r="C103" s="7" t="s">
        <v>10</v>
      </c>
      <c r="D103" s="7" t="s">
        <v>223</v>
      </c>
      <c r="E103" s="8" t="s">
        <v>224</v>
      </c>
      <c r="F103" s="9" t="s">
        <v>102</v>
      </c>
      <c r="G103" s="9" t="s">
        <v>221</v>
      </c>
      <c r="H103" s="24" t="s">
        <v>174</v>
      </c>
      <c r="I103" s="27">
        <v>1200</v>
      </c>
      <c r="J103" s="32">
        <f t="shared" si="2"/>
        <v>0.75</v>
      </c>
      <c r="K103" s="33">
        <f t="shared" si="20"/>
        <v>1600</v>
      </c>
      <c r="L103" s="34">
        <v>1600</v>
      </c>
      <c r="M103" s="35" t="s">
        <v>226</v>
      </c>
      <c r="N103" s="28"/>
      <c r="O103" s="28"/>
      <c r="P103" s="28"/>
      <c r="Q103" s="28"/>
      <c r="R103" s="22" t="s">
        <v>740</v>
      </c>
    </row>
    <row r="104" spans="1:18" ht="34.5" customHeight="1">
      <c r="A104" s="6" t="str">
        <f t="shared" si="0"/>
        <v>41</v>
      </c>
      <c r="B104" s="7">
        <v>41</v>
      </c>
      <c r="C104" s="7" t="s">
        <v>10</v>
      </c>
      <c r="D104" s="7" t="s">
        <v>223</v>
      </c>
      <c r="E104" s="8" t="s">
        <v>224</v>
      </c>
      <c r="F104" s="9" t="s">
        <v>102</v>
      </c>
      <c r="G104" s="9" t="s">
        <v>227</v>
      </c>
      <c r="H104" s="24" t="s">
        <v>181</v>
      </c>
      <c r="I104" s="27">
        <v>1400</v>
      </c>
      <c r="J104" s="32">
        <f t="shared" si="2"/>
        <v>0.875</v>
      </c>
      <c r="K104" s="33">
        <f t="shared" si="20"/>
        <v>1600</v>
      </c>
      <c r="L104" s="34">
        <v>1600</v>
      </c>
      <c r="M104" s="35" t="s">
        <v>226</v>
      </c>
      <c r="N104" s="28"/>
      <c r="O104" s="28"/>
      <c r="P104" s="28"/>
      <c r="Q104" s="28"/>
      <c r="R104" s="22" t="s">
        <v>740</v>
      </c>
    </row>
    <row r="105" spans="1:18" ht="34.5" customHeight="1">
      <c r="A105" s="6" t="str">
        <f t="shared" si="0"/>
        <v>42</v>
      </c>
      <c r="B105" s="7">
        <v>42</v>
      </c>
      <c r="C105" s="7" t="s">
        <v>10</v>
      </c>
      <c r="D105" s="7" t="s">
        <v>228</v>
      </c>
      <c r="E105" s="8" t="s">
        <v>229</v>
      </c>
      <c r="F105" s="9" t="s">
        <v>102</v>
      </c>
      <c r="G105" s="9" t="s">
        <v>230</v>
      </c>
      <c r="H105" s="24" t="s">
        <v>171</v>
      </c>
      <c r="I105" s="27">
        <v>645</v>
      </c>
      <c r="J105" s="32">
        <f t="shared" si="2"/>
        <v>0.86420580156762905</v>
      </c>
      <c r="K105" s="29">
        <f t="shared" si="20"/>
        <v>746.35</v>
      </c>
      <c r="L105" s="30">
        <v>746.35</v>
      </c>
      <c r="M105" s="31" t="s">
        <v>231</v>
      </c>
      <c r="N105" s="28"/>
      <c r="O105" s="28"/>
      <c r="P105" s="28"/>
      <c r="Q105" s="28"/>
      <c r="R105" s="22" t="s">
        <v>740</v>
      </c>
    </row>
    <row r="106" spans="1:18" ht="34.5" customHeight="1">
      <c r="A106" s="6" t="str">
        <f t="shared" si="0"/>
        <v>42</v>
      </c>
      <c r="B106" s="7">
        <v>42</v>
      </c>
      <c r="C106" s="7" t="s">
        <v>10</v>
      </c>
      <c r="D106" s="7" t="s">
        <v>228</v>
      </c>
      <c r="E106" s="8" t="s">
        <v>229</v>
      </c>
      <c r="F106" s="9" t="s">
        <v>102</v>
      </c>
      <c r="G106" s="9" t="s">
        <v>221</v>
      </c>
      <c r="H106" s="24" t="s">
        <v>174</v>
      </c>
      <c r="I106" s="27">
        <v>478</v>
      </c>
      <c r="J106" s="32">
        <f t="shared" si="2"/>
        <v>0.71142597746654956</v>
      </c>
      <c r="K106" s="29">
        <f t="shared" si="20"/>
        <v>671.89</v>
      </c>
      <c r="L106" s="30">
        <v>671.89</v>
      </c>
      <c r="M106" s="31" t="s">
        <v>232</v>
      </c>
      <c r="N106" s="28"/>
      <c r="O106" s="28"/>
      <c r="P106" s="28"/>
      <c r="Q106" s="28"/>
      <c r="R106" s="22" t="s">
        <v>740</v>
      </c>
    </row>
    <row r="107" spans="1:18" ht="34.5" customHeight="1">
      <c r="A107" s="6" t="str">
        <f t="shared" si="0"/>
        <v>42</v>
      </c>
      <c r="B107" s="7">
        <v>42</v>
      </c>
      <c r="C107" s="7" t="s">
        <v>10</v>
      </c>
      <c r="D107" s="7" t="s">
        <v>228</v>
      </c>
      <c r="E107" s="8" t="s">
        <v>229</v>
      </c>
      <c r="F107" s="9" t="s">
        <v>102</v>
      </c>
      <c r="G107" s="9" t="s">
        <v>227</v>
      </c>
      <c r="H107" s="24" t="s">
        <v>181</v>
      </c>
      <c r="I107" s="27">
        <v>480</v>
      </c>
      <c r="J107" s="32">
        <f t="shared" si="2"/>
        <v>0.64312989884102634</v>
      </c>
      <c r="K107" s="29">
        <f t="shared" si="20"/>
        <v>746.35</v>
      </c>
      <c r="L107" s="30">
        <v>746.35</v>
      </c>
      <c r="M107" s="31" t="s">
        <v>231</v>
      </c>
      <c r="N107" s="28"/>
      <c r="O107" s="28"/>
      <c r="P107" s="28"/>
      <c r="Q107" s="28"/>
      <c r="R107" s="22" t="s">
        <v>740</v>
      </c>
    </row>
    <row r="108" spans="1:18" ht="34.5" customHeight="1">
      <c r="A108" s="6" t="str">
        <f t="shared" si="0"/>
        <v>43</v>
      </c>
      <c r="B108" s="7">
        <v>43</v>
      </c>
      <c r="C108" s="7" t="s">
        <v>10</v>
      </c>
      <c r="D108" s="7" t="s">
        <v>233</v>
      </c>
      <c r="E108" s="8" t="s">
        <v>234</v>
      </c>
      <c r="F108" s="9" t="s">
        <v>102</v>
      </c>
      <c r="G108" s="9" t="s">
        <v>230</v>
      </c>
      <c r="H108" s="24" t="s">
        <v>171</v>
      </c>
      <c r="I108" s="27">
        <v>470</v>
      </c>
      <c r="J108" s="32">
        <f t="shared" si="2"/>
        <v>0.84380610412926393</v>
      </c>
      <c r="K108" s="33">
        <f t="shared" ref="K108:K110" si="21">(L108+N108)/2</f>
        <v>557</v>
      </c>
      <c r="L108" s="34">
        <v>550</v>
      </c>
      <c r="M108" s="35" t="s">
        <v>235</v>
      </c>
      <c r="N108" s="34">
        <v>564</v>
      </c>
      <c r="O108" s="35" t="s">
        <v>236</v>
      </c>
      <c r="P108" s="28"/>
      <c r="Q108" s="28"/>
      <c r="R108" s="22" t="s">
        <v>740</v>
      </c>
    </row>
    <row r="109" spans="1:18" ht="34.5" customHeight="1">
      <c r="A109" s="6" t="str">
        <f t="shared" si="0"/>
        <v>43</v>
      </c>
      <c r="B109" s="7">
        <v>43</v>
      </c>
      <c r="C109" s="7" t="s">
        <v>10</v>
      </c>
      <c r="D109" s="7" t="s">
        <v>233</v>
      </c>
      <c r="E109" s="8" t="s">
        <v>234</v>
      </c>
      <c r="F109" s="9" t="s">
        <v>102</v>
      </c>
      <c r="G109" s="9" t="s">
        <v>221</v>
      </c>
      <c r="H109" s="24" t="s">
        <v>174</v>
      </c>
      <c r="I109" s="27">
        <v>378</v>
      </c>
      <c r="J109" s="32">
        <f t="shared" si="2"/>
        <v>0.67863554757630162</v>
      </c>
      <c r="K109" s="33">
        <f t="shared" si="21"/>
        <v>557</v>
      </c>
      <c r="L109" s="34">
        <v>550</v>
      </c>
      <c r="M109" s="35" t="s">
        <v>235</v>
      </c>
      <c r="N109" s="34">
        <v>564</v>
      </c>
      <c r="O109" s="35" t="s">
        <v>236</v>
      </c>
      <c r="P109" s="28"/>
      <c r="Q109" s="28"/>
      <c r="R109" s="22" t="s">
        <v>740</v>
      </c>
    </row>
    <row r="110" spans="1:18" ht="34.5" customHeight="1">
      <c r="A110" s="6" t="str">
        <f t="shared" si="0"/>
        <v>43</v>
      </c>
      <c r="B110" s="7">
        <v>43</v>
      </c>
      <c r="C110" s="7" t="s">
        <v>10</v>
      </c>
      <c r="D110" s="7" t="s">
        <v>233</v>
      </c>
      <c r="E110" s="8" t="s">
        <v>234</v>
      </c>
      <c r="F110" s="9" t="s">
        <v>102</v>
      </c>
      <c r="G110" s="9" t="s">
        <v>227</v>
      </c>
      <c r="H110" s="24" t="s">
        <v>181</v>
      </c>
      <c r="I110" s="27">
        <v>380</v>
      </c>
      <c r="J110" s="32">
        <f t="shared" si="2"/>
        <v>0.68222621184919208</v>
      </c>
      <c r="K110" s="33">
        <f t="shared" si="21"/>
        <v>557</v>
      </c>
      <c r="L110" s="34">
        <v>550</v>
      </c>
      <c r="M110" s="35" t="s">
        <v>235</v>
      </c>
      <c r="N110" s="34">
        <v>564</v>
      </c>
      <c r="O110" s="35" t="s">
        <v>236</v>
      </c>
      <c r="P110" s="28"/>
      <c r="Q110" s="28"/>
      <c r="R110" s="22" t="s">
        <v>740</v>
      </c>
    </row>
    <row r="111" spans="1:18" ht="34.5" customHeight="1">
      <c r="A111" s="6" t="str">
        <f t="shared" si="0"/>
        <v>44</v>
      </c>
      <c r="B111" s="7">
        <v>44</v>
      </c>
      <c r="C111" s="7" t="s">
        <v>10</v>
      </c>
      <c r="D111" s="7" t="s">
        <v>237</v>
      </c>
      <c r="E111" s="8" t="s">
        <v>238</v>
      </c>
      <c r="F111" s="9" t="s">
        <v>102</v>
      </c>
      <c r="G111" s="9" t="s">
        <v>239</v>
      </c>
      <c r="H111" s="24" t="s">
        <v>171</v>
      </c>
      <c r="I111" s="27">
        <v>4955</v>
      </c>
      <c r="J111" s="32" t="e">
        <f t="shared" si="2"/>
        <v>#DIV/0!</v>
      </c>
      <c r="K111" s="28"/>
      <c r="L111" s="28"/>
      <c r="M111" s="28"/>
      <c r="N111" s="28"/>
      <c r="O111" s="28"/>
      <c r="P111" s="28"/>
      <c r="Q111" s="28"/>
      <c r="R111" s="22" t="s">
        <v>740</v>
      </c>
    </row>
    <row r="112" spans="1:18" ht="34.5" customHeight="1">
      <c r="A112" s="6" t="str">
        <f t="shared" si="0"/>
        <v>44</v>
      </c>
      <c r="B112" s="7">
        <v>44</v>
      </c>
      <c r="C112" s="7" t="s">
        <v>10</v>
      </c>
      <c r="D112" s="7" t="s">
        <v>237</v>
      </c>
      <c r="E112" s="8" t="s">
        <v>238</v>
      </c>
      <c r="F112" s="9" t="s">
        <v>102</v>
      </c>
      <c r="G112" s="9" t="s">
        <v>240</v>
      </c>
      <c r="H112" s="24" t="s">
        <v>174</v>
      </c>
      <c r="I112" s="27">
        <v>3550</v>
      </c>
      <c r="J112" s="32">
        <f t="shared" si="2"/>
        <v>0.89061716006021074</v>
      </c>
      <c r="K112" s="29">
        <f t="shared" ref="K112:K119" si="22">L112</f>
        <v>3986</v>
      </c>
      <c r="L112" s="30">
        <v>3986</v>
      </c>
      <c r="M112" s="31" t="s">
        <v>241</v>
      </c>
      <c r="N112" s="28"/>
      <c r="O112" s="28"/>
      <c r="P112" s="28"/>
      <c r="Q112" s="28"/>
      <c r="R112" s="22" t="s">
        <v>740</v>
      </c>
    </row>
    <row r="113" spans="1:18" ht="34.5" customHeight="1">
      <c r="A113" s="6" t="str">
        <f t="shared" si="0"/>
        <v>44</v>
      </c>
      <c r="B113" s="7">
        <v>44</v>
      </c>
      <c r="C113" s="7" t="s">
        <v>10</v>
      </c>
      <c r="D113" s="7" t="s">
        <v>237</v>
      </c>
      <c r="E113" s="8" t="s">
        <v>238</v>
      </c>
      <c r="F113" s="9" t="s">
        <v>102</v>
      </c>
      <c r="G113" s="9" t="s">
        <v>240</v>
      </c>
      <c r="H113" s="24" t="s">
        <v>181</v>
      </c>
      <c r="I113" s="27">
        <v>3656</v>
      </c>
      <c r="J113" s="32">
        <f t="shared" si="2"/>
        <v>0.91721023582538885</v>
      </c>
      <c r="K113" s="29">
        <f t="shared" si="22"/>
        <v>3986</v>
      </c>
      <c r="L113" s="30">
        <v>3986</v>
      </c>
      <c r="M113" s="31" t="s">
        <v>241</v>
      </c>
      <c r="N113" s="28"/>
      <c r="O113" s="28"/>
      <c r="P113" s="28"/>
      <c r="Q113" s="28"/>
      <c r="R113" s="22" t="s">
        <v>740</v>
      </c>
    </row>
    <row r="114" spans="1:18" ht="34.5" customHeight="1">
      <c r="A114" s="6" t="str">
        <f t="shared" si="0"/>
        <v>45</v>
      </c>
      <c r="B114" s="7">
        <v>45</v>
      </c>
      <c r="C114" s="7" t="s">
        <v>10</v>
      </c>
      <c r="D114" s="7" t="s">
        <v>242</v>
      </c>
      <c r="E114" s="8" t="s">
        <v>243</v>
      </c>
      <c r="F114" s="9" t="s">
        <v>244</v>
      </c>
      <c r="G114" s="9" t="s">
        <v>245</v>
      </c>
      <c r="H114" s="24" t="s">
        <v>171</v>
      </c>
      <c r="I114" s="27">
        <v>3940</v>
      </c>
      <c r="J114" s="32">
        <f t="shared" si="2"/>
        <v>1.0660519280929035</v>
      </c>
      <c r="K114" s="29">
        <f t="shared" si="22"/>
        <v>3695.88</v>
      </c>
      <c r="L114" s="30">
        <v>3695.88</v>
      </c>
      <c r="M114" s="31" t="s">
        <v>246</v>
      </c>
      <c r="N114" s="28"/>
      <c r="O114" s="28"/>
      <c r="P114" s="28"/>
      <c r="Q114" s="28"/>
      <c r="R114" s="22" t="s">
        <v>740</v>
      </c>
    </row>
    <row r="115" spans="1:18" ht="34.5" customHeight="1">
      <c r="A115" s="6" t="str">
        <f t="shared" si="0"/>
        <v>45</v>
      </c>
      <c r="B115" s="7">
        <v>45</v>
      </c>
      <c r="C115" s="7" t="s">
        <v>10</v>
      </c>
      <c r="D115" s="7" t="s">
        <v>242</v>
      </c>
      <c r="E115" s="8" t="s">
        <v>243</v>
      </c>
      <c r="F115" s="9" t="s">
        <v>244</v>
      </c>
      <c r="G115" s="9" t="s">
        <v>247</v>
      </c>
      <c r="H115" s="24" t="s">
        <v>174</v>
      </c>
      <c r="I115" s="27">
        <v>3994</v>
      </c>
      <c r="J115" s="32">
        <f t="shared" si="2"/>
        <v>0.88480283562250772</v>
      </c>
      <c r="K115" s="29">
        <f t="shared" si="22"/>
        <v>4514</v>
      </c>
      <c r="L115" s="30">
        <v>4514</v>
      </c>
      <c r="M115" s="31" t="s">
        <v>248</v>
      </c>
      <c r="N115" s="28"/>
      <c r="O115" s="28"/>
      <c r="P115" s="28"/>
      <c r="Q115" s="28"/>
      <c r="R115" s="22" t="s">
        <v>740</v>
      </c>
    </row>
    <row r="116" spans="1:18" ht="34.5" customHeight="1">
      <c r="A116" s="6" t="str">
        <f t="shared" si="0"/>
        <v>45</v>
      </c>
      <c r="B116" s="7">
        <v>45</v>
      </c>
      <c r="C116" s="7" t="s">
        <v>10</v>
      </c>
      <c r="D116" s="7" t="s">
        <v>242</v>
      </c>
      <c r="E116" s="8" t="s">
        <v>243</v>
      </c>
      <c r="F116" s="9" t="s">
        <v>244</v>
      </c>
      <c r="G116" s="9" t="s">
        <v>247</v>
      </c>
      <c r="H116" s="24" t="s">
        <v>181</v>
      </c>
      <c r="I116" s="27">
        <v>4809</v>
      </c>
      <c r="J116" s="32">
        <f t="shared" si="2"/>
        <v>1.065352237483385</v>
      </c>
      <c r="K116" s="29">
        <f t="shared" si="22"/>
        <v>4514</v>
      </c>
      <c r="L116" s="30">
        <v>4514</v>
      </c>
      <c r="M116" s="31" t="s">
        <v>248</v>
      </c>
      <c r="N116" s="28"/>
      <c r="O116" s="28"/>
      <c r="P116" s="28"/>
      <c r="Q116" s="28"/>
      <c r="R116" s="22" t="s">
        <v>740</v>
      </c>
    </row>
    <row r="117" spans="1:18" ht="34.5" customHeight="1">
      <c r="A117" s="6" t="str">
        <f t="shared" si="0"/>
        <v>46</v>
      </c>
      <c r="B117" s="7">
        <v>46</v>
      </c>
      <c r="C117" s="7" t="s">
        <v>10</v>
      </c>
      <c r="D117" s="7" t="s">
        <v>249</v>
      </c>
      <c r="E117" s="8" t="s">
        <v>250</v>
      </c>
      <c r="F117" s="9" t="s">
        <v>102</v>
      </c>
      <c r="G117" s="9" t="s">
        <v>247</v>
      </c>
      <c r="H117" s="24" t="s">
        <v>171</v>
      </c>
      <c r="I117" s="27">
        <v>10690</v>
      </c>
      <c r="J117" s="32">
        <f t="shared" si="2"/>
        <v>0.72179545437665293</v>
      </c>
      <c r="K117" s="33">
        <f t="shared" si="22"/>
        <v>14810.29</v>
      </c>
      <c r="L117" s="34">
        <v>14810.29</v>
      </c>
      <c r="M117" s="37" t="s">
        <v>251</v>
      </c>
      <c r="N117" s="28"/>
      <c r="O117" s="28"/>
      <c r="P117" s="28"/>
      <c r="Q117" s="28"/>
      <c r="R117" s="22" t="s">
        <v>740</v>
      </c>
    </row>
    <row r="118" spans="1:18" ht="34.5" customHeight="1">
      <c r="A118" s="6" t="str">
        <f t="shared" si="0"/>
        <v>46</v>
      </c>
      <c r="B118" s="7">
        <v>46</v>
      </c>
      <c r="C118" s="7" t="s">
        <v>10</v>
      </c>
      <c r="D118" s="7" t="s">
        <v>249</v>
      </c>
      <c r="E118" s="8" t="s">
        <v>250</v>
      </c>
      <c r="F118" s="9" t="s">
        <v>102</v>
      </c>
      <c r="G118" s="9" t="s">
        <v>247</v>
      </c>
      <c r="H118" s="24" t="s">
        <v>174</v>
      </c>
      <c r="I118" s="27">
        <v>10685</v>
      </c>
      <c r="J118" s="32">
        <f t="shared" si="2"/>
        <v>0.76726985494758004</v>
      </c>
      <c r="K118" s="33">
        <f t="shared" si="22"/>
        <v>13926</v>
      </c>
      <c r="L118" s="34">
        <v>13926</v>
      </c>
      <c r="M118" s="37" t="s">
        <v>252</v>
      </c>
      <c r="N118" s="28"/>
      <c r="O118" s="28"/>
      <c r="P118" s="28"/>
      <c r="Q118" s="28"/>
      <c r="R118" s="22" t="s">
        <v>740</v>
      </c>
    </row>
    <row r="119" spans="1:18" ht="34.5" customHeight="1">
      <c r="A119" s="6" t="str">
        <f t="shared" si="0"/>
        <v>46</v>
      </c>
      <c r="B119" s="7">
        <v>46</v>
      </c>
      <c r="C119" s="7" t="s">
        <v>10</v>
      </c>
      <c r="D119" s="7" t="s">
        <v>249</v>
      </c>
      <c r="E119" s="8" t="s">
        <v>250</v>
      </c>
      <c r="F119" s="9" t="s">
        <v>102</v>
      </c>
      <c r="G119" s="9" t="s">
        <v>253</v>
      </c>
      <c r="H119" s="24" t="s">
        <v>181</v>
      </c>
      <c r="I119" s="27">
        <v>12000</v>
      </c>
      <c r="J119" s="32">
        <f t="shared" si="2"/>
        <v>0.81024746983347384</v>
      </c>
      <c r="K119" s="33">
        <f t="shared" si="22"/>
        <v>14810.29</v>
      </c>
      <c r="L119" s="34">
        <v>14810.29</v>
      </c>
      <c r="M119" s="37" t="s">
        <v>251</v>
      </c>
      <c r="N119" s="28"/>
      <c r="O119" s="28"/>
      <c r="P119" s="28"/>
      <c r="Q119" s="28"/>
      <c r="R119" s="22" t="s">
        <v>740</v>
      </c>
    </row>
    <row r="120" spans="1:18" ht="34.5" customHeight="1">
      <c r="A120" s="6" t="str">
        <f t="shared" si="0"/>
        <v>47</v>
      </c>
      <c r="B120" s="7">
        <v>47</v>
      </c>
      <c r="C120" s="7" t="s">
        <v>10</v>
      </c>
      <c r="D120" s="7" t="s">
        <v>254</v>
      </c>
      <c r="E120" s="8" t="s">
        <v>255</v>
      </c>
      <c r="F120" s="9" t="s">
        <v>256</v>
      </c>
      <c r="G120" s="9" t="s">
        <v>257</v>
      </c>
      <c r="H120" s="24" t="s">
        <v>171</v>
      </c>
      <c r="I120" s="27">
        <v>675</v>
      </c>
      <c r="J120" s="44" t="s">
        <v>258</v>
      </c>
      <c r="K120" s="36" t="s">
        <v>259</v>
      </c>
      <c r="L120" s="28"/>
      <c r="M120" s="28"/>
      <c r="N120" s="28"/>
      <c r="O120" s="28"/>
      <c r="P120" s="32" t="e">
        <f t="shared" ref="P120:P123" si="23">(K120-I120)/I120</f>
        <v>#VALUE!</v>
      </c>
      <c r="Q120" s="28"/>
      <c r="R120" s="22" t="s">
        <v>740</v>
      </c>
    </row>
    <row r="121" spans="1:18" ht="34.5" customHeight="1">
      <c r="A121" s="6" t="str">
        <f t="shared" si="0"/>
        <v>47</v>
      </c>
      <c r="B121" s="7">
        <v>47</v>
      </c>
      <c r="C121" s="7" t="s">
        <v>10</v>
      </c>
      <c r="D121" s="7" t="s">
        <v>254</v>
      </c>
      <c r="E121" s="8" t="s">
        <v>255</v>
      </c>
      <c r="F121" s="9" t="s">
        <v>256</v>
      </c>
      <c r="G121" s="9" t="s">
        <v>180</v>
      </c>
      <c r="H121" s="24" t="s">
        <v>174</v>
      </c>
      <c r="I121" s="27">
        <v>598</v>
      </c>
      <c r="J121" s="44" t="s">
        <v>258</v>
      </c>
      <c r="K121" s="36">
        <v>654.51</v>
      </c>
      <c r="L121" s="28"/>
      <c r="M121" s="28"/>
      <c r="N121" s="28"/>
      <c r="O121" s="28"/>
      <c r="P121" s="45">
        <f t="shared" si="23"/>
        <v>9.4498327759197309E-2</v>
      </c>
      <c r="Q121" s="28"/>
      <c r="R121" s="22" t="s">
        <v>740</v>
      </c>
    </row>
    <row r="122" spans="1:18" ht="34.5" customHeight="1">
      <c r="A122" s="6" t="str">
        <f t="shared" si="0"/>
        <v>47</v>
      </c>
      <c r="B122" s="7">
        <v>47</v>
      </c>
      <c r="C122" s="7" t="s">
        <v>10</v>
      </c>
      <c r="D122" s="7" t="s">
        <v>254</v>
      </c>
      <c r="E122" s="8" t="s">
        <v>255</v>
      </c>
      <c r="F122" s="9" t="s">
        <v>256</v>
      </c>
      <c r="G122" s="9" t="s">
        <v>180</v>
      </c>
      <c r="H122" s="24" t="s">
        <v>181</v>
      </c>
      <c r="I122" s="27">
        <v>619</v>
      </c>
      <c r="J122" s="44" t="s">
        <v>258</v>
      </c>
      <c r="K122" s="36">
        <v>654.51</v>
      </c>
      <c r="L122" s="28"/>
      <c r="M122" s="28"/>
      <c r="N122" s="28"/>
      <c r="O122" s="28"/>
      <c r="P122" s="45">
        <f t="shared" si="23"/>
        <v>5.736672051696283E-2</v>
      </c>
      <c r="Q122" s="28"/>
      <c r="R122" s="22" t="s">
        <v>740</v>
      </c>
    </row>
    <row r="123" spans="1:18" ht="34.5" customHeight="1">
      <c r="A123" s="6" t="str">
        <f t="shared" si="0"/>
        <v>47</v>
      </c>
      <c r="B123" s="7">
        <v>47</v>
      </c>
      <c r="C123" s="7" t="s">
        <v>10</v>
      </c>
      <c r="D123" s="7" t="s">
        <v>254</v>
      </c>
      <c r="E123" s="8" t="s">
        <v>255</v>
      </c>
      <c r="F123" s="9" t="s">
        <v>256</v>
      </c>
      <c r="G123" s="9" t="s">
        <v>260</v>
      </c>
      <c r="H123" s="24" t="s">
        <v>261</v>
      </c>
      <c r="I123" s="27">
        <v>651</v>
      </c>
      <c r="J123" s="44" t="s">
        <v>258</v>
      </c>
      <c r="K123" s="36">
        <v>763</v>
      </c>
      <c r="L123" s="28"/>
      <c r="M123" s="28"/>
      <c r="N123" s="28"/>
      <c r="O123" s="28"/>
      <c r="P123" s="45">
        <f t="shared" si="23"/>
        <v>0.17204301075268819</v>
      </c>
      <c r="Q123" s="28"/>
      <c r="R123" s="22" t="s">
        <v>740</v>
      </c>
    </row>
    <row r="124" spans="1:18" ht="34.5" customHeight="1">
      <c r="A124" s="6" t="str">
        <f t="shared" si="0"/>
        <v>48</v>
      </c>
      <c r="B124" s="7">
        <v>48</v>
      </c>
      <c r="C124" s="7" t="s">
        <v>10</v>
      </c>
      <c r="D124" s="7" t="s">
        <v>262</v>
      </c>
      <c r="E124" s="8" t="s">
        <v>263</v>
      </c>
      <c r="F124" s="9" t="s">
        <v>256</v>
      </c>
      <c r="G124" s="9" t="s">
        <v>257</v>
      </c>
      <c r="H124" s="24" t="s">
        <v>171</v>
      </c>
      <c r="I124" s="27">
        <v>780</v>
      </c>
      <c r="J124" s="32">
        <f t="shared" ref="J124:J135" si="24">I124/K124</f>
        <v>0.88036117381489842</v>
      </c>
      <c r="K124" s="33">
        <f t="shared" ref="K124:K134" si="25">L124</f>
        <v>886</v>
      </c>
      <c r="L124" s="34">
        <v>886</v>
      </c>
      <c r="M124" s="37" t="s">
        <v>264</v>
      </c>
      <c r="N124" s="28"/>
      <c r="O124" s="28"/>
      <c r="P124" s="28"/>
      <c r="Q124" s="28"/>
      <c r="R124" s="22" t="s">
        <v>740</v>
      </c>
    </row>
    <row r="125" spans="1:18" ht="34.5" customHeight="1">
      <c r="A125" s="6" t="str">
        <f t="shared" si="0"/>
        <v>48</v>
      </c>
      <c r="B125" s="7">
        <v>48</v>
      </c>
      <c r="C125" s="7" t="s">
        <v>10</v>
      </c>
      <c r="D125" s="7" t="s">
        <v>262</v>
      </c>
      <c r="E125" s="8" t="s">
        <v>263</v>
      </c>
      <c r="F125" s="9" t="s">
        <v>256</v>
      </c>
      <c r="G125" s="9" t="s">
        <v>180</v>
      </c>
      <c r="H125" s="24" t="s">
        <v>174</v>
      </c>
      <c r="I125" s="27">
        <v>718</v>
      </c>
      <c r="J125" s="32">
        <f t="shared" si="24"/>
        <v>0.76326951493052964</v>
      </c>
      <c r="K125" s="33">
        <f t="shared" si="25"/>
        <v>940.69</v>
      </c>
      <c r="L125" s="34">
        <v>940.69</v>
      </c>
      <c r="M125" s="37" t="s">
        <v>265</v>
      </c>
      <c r="N125" s="28"/>
      <c r="O125" s="28"/>
      <c r="P125" s="28"/>
      <c r="Q125" s="28"/>
      <c r="R125" s="22" t="s">
        <v>740</v>
      </c>
    </row>
    <row r="126" spans="1:18" ht="34.5" customHeight="1">
      <c r="A126" s="6" t="str">
        <f t="shared" si="0"/>
        <v>48</v>
      </c>
      <c r="B126" s="7">
        <v>48</v>
      </c>
      <c r="C126" s="7" t="s">
        <v>10</v>
      </c>
      <c r="D126" s="7" t="s">
        <v>262</v>
      </c>
      <c r="E126" s="8" t="s">
        <v>263</v>
      </c>
      <c r="F126" s="9" t="s">
        <v>256</v>
      </c>
      <c r="G126" s="9" t="s">
        <v>180</v>
      </c>
      <c r="H126" s="24" t="s">
        <v>181</v>
      </c>
      <c r="I126" s="27">
        <v>950</v>
      </c>
      <c r="J126" s="32">
        <f t="shared" si="24"/>
        <v>1.0098969905069681</v>
      </c>
      <c r="K126" s="33">
        <f t="shared" si="25"/>
        <v>940.69</v>
      </c>
      <c r="L126" s="34">
        <v>940.69</v>
      </c>
      <c r="M126" s="37" t="s">
        <v>265</v>
      </c>
      <c r="N126" s="28"/>
      <c r="O126" s="28"/>
      <c r="P126" s="28"/>
      <c r="Q126" s="28"/>
      <c r="R126" s="22" t="s">
        <v>740</v>
      </c>
    </row>
    <row r="127" spans="1:18" ht="34.5" customHeight="1">
      <c r="A127" s="6" t="str">
        <f t="shared" si="0"/>
        <v>48</v>
      </c>
      <c r="B127" s="7">
        <v>48</v>
      </c>
      <c r="C127" s="7" t="s">
        <v>10</v>
      </c>
      <c r="D127" s="7" t="s">
        <v>262</v>
      </c>
      <c r="E127" s="8" t="s">
        <v>263</v>
      </c>
      <c r="F127" s="9" t="s">
        <v>256</v>
      </c>
      <c r="G127" s="9" t="s">
        <v>260</v>
      </c>
      <c r="H127" s="24" t="s">
        <v>261</v>
      </c>
      <c r="I127" s="27">
        <v>716</v>
      </c>
      <c r="J127" s="32">
        <f t="shared" si="24"/>
        <v>0.80812641083521441</v>
      </c>
      <c r="K127" s="33">
        <f t="shared" si="25"/>
        <v>886</v>
      </c>
      <c r="L127" s="34">
        <v>886</v>
      </c>
      <c r="M127" s="37" t="s">
        <v>264</v>
      </c>
      <c r="N127" s="28"/>
      <c r="O127" s="28"/>
      <c r="P127" s="28"/>
      <c r="Q127" s="28"/>
      <c r="R127" s="22" t="s">
        <v>740</v>
      </c>
    </row>
    <row r="128" spans="1:18" ht="34.5" customHeight="1">
      <c r="A128" s="6" t="str">
        <f t="shared" si="0"/>
        <v>49</v>
      </c>
      <c r="B128" s="7">
        <v>49</v>
      </c>
      <c r="C128" s="7" t="s">
        <v>10</v>
      </c>
      <c r="D128" s="7" t="s">
        <v>266</v>
      </c>
      <c r="E128" s="8" t="s">
        <v>267</v>
      </c>
      <c r="F128" s="9" t="s">
        <v>256</v>
      </c>
      <c r="G128" s="9" t="s">
        <v>257</v>
      </c>
      <c r="H128" s="24" t="s">
        <v>171</v>
      </c>
      <c r="I128" s="27">
        <v>1060</v>
      </c>
      <c r="J128" s="32">
        <f t="shared" si="24"/>
        <v>0.90609132716735341</v>
      </c>
      <c r="K128" s="29">
        <f t="shared" si="25"/>
        <v>1169.8599999999999</v>
      </c>
      <c r="L128" s="30">
        <v>1169.8599999999999</v>
      </c>
      <c r="M128" s="31" t="s">
        <v>268</v>
      </c>
      <c r="N128" s="28"/>
      <c r="O128" s="28"/>
      <c r="P128" s="28"/>
      <c r="Q128" s="28"/>
      <c r="R128" s="22" t="s">
        <v>740</v>
      </c>
    </row>
    <row r="129" spans="1:18" ht="34.5" customHeight="1">
      <c r="A129" s="6" t="str">
        <f t="shared" si="0"/>
        <v>49</v>
      </c>
      <c r="B129" s="7">
        <v>49</v>
      </c>
      <c r="C129" s="7" t="s">
        <v>10</v>
      </c>
      <c r="D129" s="7" t="s">
        <v>266</v>
      </c>
      <c r="E129" s="8" t="s">
        <v>267</v>
      </c>
      <c r="F129" s="9" t="s">
        <v>256</v>
      </c>
      <c r="G129" s="9" t="s">
        <v>180</v>
      </c>
      <c r="H129" s="24" t="s">
        <v>174</v>
      </c>
      <c r="I129" s="27">
        <v>858</v>
      </c>
      <c r="J129" s="32">
        <f t="shared" si="24"/>
        <v>0.8512833741777377</v>
      </c>
      <c r="K129" s="29">
        <f t="shared" si="25"/>
        <v>1007.89</v>
      </c>
      <c r="L129" s="30">
        <v>1007.89</v>
      </c>
      <c r="M129" s="31" t="s">
        <v>269</v>
      </c>
      <c r="N129" s="28"/>
      <c r="O129" s="28"/>
      <c r="P129" s="28"/>
      <c r="Q129" s="28"/>
      <c r="R129" s="22" t="s">
        <v>740</v>
      </c>
    </row>
    <row r="130" spans="1:18" ht="34.5" customHeight="1">
      <c r="A130" s="6" t="str">
        <f t="shared" si="0"/>
        <v>49</v>
      </c>
      <c r="B130" s="7">
        <v>49</v>
      </c>
      <c r="C130" s="7" t="s">
        <v>10</v>
      </c>
      <c r="D130" s="7" t="s">
        <v>266</v>
      </c>
      <c r="E130" s="8" t="s">
        <v>267</v>
      </c>
      <c r="F130" s="9" t="s">
        <v>256</v>
      </c>
      <c r="G130" s="9" t="s">
        <v>180</v>
      </c>
      <c r="H130" s="24" t="s">
        <v>181</v>
      </c>
      <c r="I130" s="27">
        <v>1120</v>
      </c>
      <c r="J130" s="32">
        <f t="shared" si="24"/>
        <v>1.1112323765490282</v>
      </c>
      <c r="K130" s="29">
        <f t="shared" si="25"/>
        <v>1007.89</v>
      </c>
      <c r="L130" s="30">
        <v>1007.89</v>
      </c>
      <c r="M130" s="31" t="s">
        <v>269</v>
      </c>
      <c r="N130" s="28"/>
      <c r="O130" s="28"/>
      <c r="P130" s="28"/>
      <c r="Q130" s="28"/>
      <c r="R130" s="22" t="s">
        <v>740</v>
      </c>
    </row>
    <row r="131" spans="1:18" ht="34.5" customHeight="1">
      <c r="A131" s="6" t="str">
        <f t="shared" si="0"/>
        <v>49</v>
      </c>
      <c r="B131" s="7">
        <v>49</v>
      </c>
      <c r="C131" s="7" t="s">
        <v>10</v>
      </c>
      <c r="D131" s="7" t="s">
        <v>266</v>
      </c>
      <c r="E131" s="8" t="s">
        <v>267</v>
      </c>
      <c r="F131" s="9" t="s">
        <v>256</v>
      </c>
      <c r="G131" s="9" t="s">
        <v>260</v>
      </c>
      <c r="H131" s="24" t="s">
        <v>261</v>
      </c>
      <c r="I131" s="27">
        <v>771</v>
      </c>
      <c r="J131" s="32">
        <f t="shared" si="24"/>
        <v>0.96375</v>
      </c>
      <c r="K131" s="29">
        <f t="shared" si="25"/>
        <v>800</v>
      </c>
      <c r="L131" s="30">
        <v>800</v>
      </c>
      <c r="M131" s="31" t="s">
        <v>270</v>
      </c>
      <c r="N131" s="28"/>
      <c r="O131" s="28"/>
      <c r="P131" s="28"/>
      <c r="Q131" s="28"/>
      <c r="R131" s="22" t="s">
        <v>740</v>
      </c>
    </row>
    <row r="132" spans="1:18" ht="34.5" customHeight="1">
      <c r="A132" s="6" t="str">
        <f t="shared" si="0"/>
        <v>50</v>
      </c>
      <c r="B132" s="7">
        <v>50</v>
      </c>
      <c r="C132" s="7" t="s">
        <v>10</v>
      </c>
      <c r="D132" s="7" t="s">
        <v>271</v>
      </c>
      <c r="E132" s="8" t="s">
        <v>272</v>
      </c>
      <c r="F132" s="9" t="s">
        <v>102</v>
      </c>
      <c r="G132" s="9" t="s">
        <v>273</v>
      </c>
      <c r="H132" s="24" t="s">
        <v>171</v>
      </c>
      <c r="I132" s="27">
        <v>2190</v>
      </c>
      <c r="J132" s="32">
        <f t="shared" si="24"/>
        <v>0.99969415749519552</v>
      </c>
      <c r="K132" s="29">
        <f t="shared" si="25"/>
        <v>2190.67</v>
      </c>
      <c r="L132" s="30">
        <v>2190.67</v>
      </c>
      <c r="M132" s="31" t="s">
        <v>274</v>
      </c>
      <c r="N132" s="28"/>
      <c r="O132" s="28"/>
      <c r="P132" s="28"/>
      <c r="Q132" s="28"/>
      <c r="R132" s="22" t="s">
        <v>740</v>
      </c>
    </row>
    <row r="133" spans="1:18" ht="34.5" customHeight="1">
      <c r="A133" s="6" t="str">
        <f t="shared" si="0"/>
        <v>50</v>
      </c>
      <c r="B133" s="7">
        <v>50</v>
      </c>
      <c r="C133" s="7" t="s">
        <v>10</v>
      </c>
      <c r="D133" s="7" t="s">
        <v>271</v>
      </c>
      <c r="E133" s="8" t="s">
        <v>272</v>
      </c>
      <c r="F133" s="9" t="s">
        <v>102</v>
      </c>
      <c r="G133" s="9" t="s">
        <v>275</v>
      </c>
      <c r="H133" s="24" t="s">
        <v>174</v>
      </c>
      <c r="I133" s="27">
        <v>2100</v>
      </c>
      <c r="J133" s="32">
        <f t="shared" si="24"/>
        <v>1.5</v>
      </c>
      <c r="K133" s="29">
        <f t="shared" si="25"/>
        <v>1400</v>
      </c>
      <c r="L133" s="30">
        <v>1400</v>
      </c>
      <c r="M133" s="31" t="s">
        <v>276</v>
      </c>
      <c r="N133" s="28"/>
      <c r="O133" s="28"/>
      <c r="P133" s="28"/>
      <c r="Q133" s="28"/>
      <c r="R133" s="22" t="s">
        <v>740</v>
      </c>
    </row>
    <row r="134" spans="1:18" ht="34.5" customHeight="1">
      <c r="A134" s="6" t="str">
        <f t="shared" si="0"/>
        <v>50</v>
      </c>
      <c r="B134" s="7">
        <v>50</v>
      </c>
      <c r="C134" s="7" t="s">
        <v>10</v>
      </c>
      <c r="D134" s="7" t="s">
        <v>271</v>
      </c>
      <c r="E134" s="8" t="s">
        <v>272</v>
      </c>
      <c r="F134" s="9" t="s">
        <v>102</v>
      </c>
      <c r="G134" s="9" t="s">
        <v>277</v>
      </c>
      <c r="H134" s="24" t="s">
        <v>181</v>
      </c>
      <c r="I134" s="27">
        <v>2742</v>
      </c>
      <c r="J134" s="32">
        <f t="shared" si="24"/>
        <v>1.0465648854961833</v>
      </c>
      <c r="K134" s="29">
        <f t="shared" si="25"/>
        <v>2620</v>
      </c>
      <c r="L134" s="30">
        <f>1310*2</f>
        <v>2620</v>
      </c>
      <c r="M134" s="31" t="s">
        <v>278</v>
      </c>
      <c r="N134" s="28"/>
      <c r="O134" s="28"/>
      <c r="P134" s="28"/>
      <c r="Q134" s="28"/>
      <c r="R134" s="22" t="s">
        <v>740</v>
      </c>
    </row>
    <row r="135" spans="1:18" ht="34.5" customHeight="1">
      <c r="A135" s="6" t="str">
        <f t="shared" si="0"/>
        <v>51</v>
      </c>
      <c r="B135" s="7">
        <v>51</v>
      </c>
      <c r="C135" s="7" t="s">
        <v>10</v>
      </c>
      <c r="D135" s="7" t="s">
        <v>279</v>
      </c>
      <c r="E135" s="8" t="s">
        <v>280</v>
      </c>
      <c r="F135" s="9" t="s">
        <v>281</v>
      </c>
      <c r="G135" s="9" t="s">
        <v>282</v>
      </c>
      <c r="H135" s="24" t="s">
        <v>171</v>
      </c>
      <c r="I135" s="27">
        <v>1520</v>
      </c>
      <c r="J135" s="32">
        <f t="shared" si="24"/>
        <v>0.89765546565877286</v>
      </c>
      <c r="K135" s="29">
        <f>(L135+N135)/2</f>
        <v>1693.3</v>
      </c>
      <c r="L135" s="30">
        <v>1934.6</v>
      </c>
      <c r="M135" s="31" t="s">
        <v>283</v>
      </c>
      <c r="N135" s="30">
        <v>1452</v>
      </c>
      <c r="O135" s="31" t="s">
        <v>284</v>
      </c>
      <c r="P135" s="28"/>
      <c r="Q135" s="28"/>
      <c r="R135" s="22" t="s">
        <v>740</v>
      </c>
    </row>
    <row r="136" spans="1:18" ht="34.5" customHeight="1">
      <c r="A136" s="6" t="str">
        <f t="shared" si="0"/>
        <v>51</v>
      </c>
      <c r="B136" s="7">
        <v>51</v>
      </c>
      <c r="C136" s="7" t="s">
        <v>10</v>
      </c>
      <c r="D136" s="7" t="s">
        <v>279</v>
      </c>
      <c r="E136" s="8" t="s">
        <v>280</v>
      </c>
      <c r="F136" s="9" t="s">
        <v>281</v>
      </c>
      <c r="G136" s="9" t="s">
        <v>285</v>
      </c>
      <c r="H136" s="24" t="s">
        <v>174</v>
      </c>
      <c r="I136" s="27">
        <v>1458</v>
      </c>
      <c r="J136" s="28"/>
      <c r="K136" s="28"/>
      <c r="L136" s="28"/>
      <c r="M136" s="28"/>
      <c r="N136" s="28"/>
      <c r="O136" s="28"/>
      <c r="P136" s="28"/>
      <c r="Q136" s="28"/>
      <c r="R136" s="22" t="s">
        <v>740</v>
      </c>
    </row>
    <row r="137" spans="1:18" ht="34.5" customHeight="1">
      <c r="A137" s="6" t="str">
        <f t="shared" si="0"/>
        <v>51</v>
      </c>
      <c r="B137" s="7">
        <v>51</v>
      </c>
      <c r="C137" s="7" t="s">
        <v>10</v>
      </c>
      <c r="D137" s="7" t="s">
        <v>279</v>
      </c>
      <c r="E137" s="8" t="s">
        <v>280</v>
      </c>
      <c r="F137" s="9" t="s">
        <v>281</v>
      </c>
      <c r="G137" s="9" t="s">
        <v>286</v>
      </c>
      <c r="H137" s="24" t="s">
        <v>181</v>
      </c>
      <c r="I137" s="27">
        <v>1460</v>
      </c>
      <c r="J137" s="28"/>
      <c r="K137" s="28"/>
      <c r="L137" s="28"/>
      <c r="M137" s="28"/>
      <c r="N137" s="28"/>
      <c r="O137" s="28"/>
      <c r="P137" s="28"/>
      <c r="Q137" s="28"/>
      <c r="R137" s="22" t="s">
        <v>740</v>
      </c>
    </row>
    <row r="138" spans="1:18" ht="34.5" customHeight="1">
      <c r="A138" s="6" t="str">
        <f t="shared" si="0"/>
        <v>52</v>
      </c>
      <c r="B138" s="7">
        <v>52</v>
      </c>
      <c r="C138" s="7" t="s">
        <v>10</v>
      </c>
      <c r="D138" s="7" t="s">
        <v>287</v>
      </c>
      <c r="E138" s="8" t="s">
        <v>288</v>
      </c>
      <c r="F138" s="9" t="s">
        <v>102</v>
      </c>
      <c r="G138" s="9" t="s">
        <v>289</v>
      </c>
      <c r="H138" s="24" t="s">
        <v>171</v>
      </c>
      <c r="I138" s="27">
        <v>629</v>
      </c>
      <c r="J138" s="32">
        <f t="shared" ref="J138:J139" si="26">I138/K138</f>
        <v>0.90101704626844292</v>
      </c>
      <c r="K138" s="29">
        <f>L138</f>
        <v>698.1</v>
      </c>
      <c r="L138" s="46">
        <v>698.1</v>
      </c>
      <c r="M138" s="47" t="s">
        <v>290</v>
      </c>
      <c r="N138" s="30"/>
      <c r="O138" s="31"/>
      <c r="P138" s="28"/>
      <c r="Q138" s="28"/>
      <c r="R138" s="22" t="s">
        <v>740</v>
      </c>
    </row>
    <row r="139" spans="1:18" ht="34.5" customHeight="1">
      <c r="A139" s="6" t="str">
        <f t="shared" si="0"/>
        <v>52</v>
      </c>
      <c r="B139" s="7">
        <v>52</v>
      </c>
      <c r="C139" s="7" t="s">
        <v>10</v>
      </c>
      <c r="D139" s="7" t="s">
        <v>287</v>
      </c>
      <c r="E139" s="8" t="s">
        <v>288</v>
      </c>
      <c r="F139" s="9" t="s">
        <v>102</v>
      </c>
      <c r="G139" s="9" t="s">
        <v>291</v>
      </c>
      <c r="H139" s="24" t="s">
        <v>181</v>
      </c>
      <c r="I139" s="27">
        <v>650</v>
      </c>
      <c r="J139" s="32">
        <f t="shared" si="26"/>
        <v>0.72390731758927729</v>
      </c>
      <c r="K139" s="29">
        <f>(L139+N139)/2</f>
        <v>897.90499999999997</v>
      </c>
      <c r="L139" s="30">
        <v>995.81</v>
      </c>
      <c r="M139" s="31" t="s">
        <v>292</v>
      </c>
      <c r="N139" s="30">
        <v>800</v>
      </c>
      <c r="O139" s="31" t="s">
        <v>293</v>
      </c>
      <c r="P139" s="28"/>
      <c r="Q139" s="28"/>
      <c r="R139" s="22" t="s">
        <v>740</v>
      </c>
    </row>
    <row r="140" spans="1:18" ht="34.5" customHeight="1">
      <c r="A140" s="6" t="str">
        <f t="shared" si="0"/>
        <v>52</v>
      </c>
      <c r="B140" s="7">
        <v>52</v>
      </c>
      <c r="C140" s="7" t="s">
        <v>10</v>
      </c>
      <c r="D140" s="7" t="s">
        <v>287</v>
      </c>
      <c r="E140" s="8" t="s">
        <v>288</v>
      </c>
      <c r="F140" s="9" t="s">
        <v>102</v>
      </c>
      <c r="G140" s="9" t="s">
        <v>294</v>
      </c>
      <c r="H140" s="24" t="s">
        <v>261</v>
      </c>
      <c r="I140" s="27">
        <v>601</v>
      </c>
      <c r="J140" s="28"/>
      <c r="K140" s="28"/>
      <c r="L140" s="28"/>
      <c r="M140" s="28"/>
      <c r="N140" s="28"/>
      <c r="O140" s="28"/>
      <c r="P140" s="28"/>
      <c r="Q140" s="28"/>
      <c r="R140" s="22" t="s">
        <v>740</v>
      </c>
    </row>
    <row r="141" spans="1:18" ht="34.5" customHeight="1">
      <c r="A141" s="6" t="str">
        <f t="shared" si="0"/>
        <v>52</v>
      </c>
      <c r="B141" s="7">
        <v>52</v>
      </c>
      <c r="C141" s="7">
        <v>2</v>
      </c>
      <c r="D141" s="7" t="s">
        <v>287</v>
      </c>
      <c r="E141" s="8" t="s">
        <v>288</v>
      </c>
      <c r="F141" s="9" t="s">
        <v>102</v>
      </c>
      <c r="G141" s="9" t="s">
        <v>295</v>
      </c>
      <c r="H141" s="24" t="s">
        <v>261</v>
      </c>
      <c r="I141" s="27">
        <v>903</v>
      </c>
      <c r="J141" s="32">
        <f>I141/K141</f>
        <v>1.015748031496063</v>
      </c>
      <c r="K141" s="29">
        <v>889</v>
      </c>
      <c r="L141" s="30" t="s">
        <v>296</v>
      </c>
      <c r="M141" s="31" t="s">
        <v>297</v>
      </c>
      <c r="N141" s="30"/>
      <c r="O141" s="31"/>
      <c r="P141" s="28"/>
      <c r="Q141" s="28"/>
      <c r="R141" s="22" t="s">
        <v>740</v>
      </c>
    </row>
    <row r="142" spans="1:18" ht="34.5" customHeight="1">
      <c r="A142" s="6" t="str">
        <f t="shared" si="0"/>
        <v>53</v>
      </c>
      <c r="B142" s="7">
        <v>53</v>
      </c>
      <c r="C142" s="7" t="s">
        <v>10</v>
      </c>
      <c r="D142" s="7" t="s">
        <v>298</v>
      </c>
      <c r="E142" s="8" t="s">
        <v>299</v>
      </c>
      <c r="F142" s="9" t="s">
        <v>102</v>
      </c>
      <c r="G142" s="9" t="s">
        <v>289</v>
      </c>
      <c r="H142" s="24" t="s">
        <v>171</v>
      </c>
      <c r="I142" s="27">
        <v>615</v>
      </c>
      <c r="J142" s="28"/>
      <c r="K142" s="28"/>
      <c r="L142" s="28"/>
      <c r="M142" s="28"/>
      <c r="N142" s="28"/>
      <c r="O142" s="28"/>
      <c r="P142" s="28"/>
      <c r="Q142" s="28"/>
      <c r="R142" s="22" t="s">
        <v>740</v>
      </c>
    </row>
    <row r="143" spans="1:18" ht="34.5" customHeight="1">
      <c r="A143" s="6" t="str">
        <f t="shared" si="0"/>
        <v>53</v>
      </c>
      <c r="B143" s="7">
        <v>53</v>
      </c>
      <c r="C143" s="7" t="s">
        <v>10</v>
      </c>
      <c r="D143" s="7" t="s">
        <v>298</v>
      </c>
      <c r="E143" s="8" t="s">
        <v>299</v>
      </c>
      <c r="F143" s="9" t="s">
        <v>102</v>
      </c>
      <c r="G143" s="9" t="s">
        <v>300</v>
      </c>
      <c r="H143" s="24" t="s">
        <v>174</v>
      </c>
      <c r="I143" s="27">
        <v>593</v>
      </c>
      <c r="J143" s="32">
        <f t="shared" ref="J143:J215" si="27">I143/K143</f>
        <v>0.76025641025641022</v>
      </c>
      <c r="K143" s="29">
        <f t="shared" ref="K143:K144" si="28">L143</f>
        <v>780</v>
      </c>
      <c r="L143" s="30">
        <v>780</v>
      </c>
      <c r="M143" s="31" t="s">
        <v>301</v>
      </c>
      <c r="N143" s="28"/>
      <c r="O143" s="28"/>
      <c r="P143" s="28"/>
      <c r="Q143" s="28"/>
      <c r="R143" s="22" t="s">
        <v>740</v>
      </c>
    </row>
    <row r="144" spans="1:18" ht="34.5" customHeight="1">
      <c r="A144" s="6" t="str">
        <f t="shared" si="0"/>
        <v>53</v>
      </c>
      <c r="B144" s="7">
        <v>53</v>
      </c>
      <c r="C144" s="7" t="s">
        <v>10</v>
      </c>
      <c r="D144" s="7" t="s">
        <v>298</v>
      </c>
      <c r="E144" s="8" t="s">
        <v>299</v>
      </c>
      <c r="F144" s="9" t="s">
        <v>102</v>
      </c>
      <c r="G144" s="9" t="s">
        <v>291</v>
      </c>
      <c r="H144" s="24" t="s">
        <v>181</v>
      </c>
      <c r="I144" s="27">
        <v>650</v>
      </c>
      <c r="J144" s="32">
        <f t="shared" si="27"/>
        <v>0.83440308087291404</v>
      </c>
      <c r="K144" s="29">
        <f t="shared" si="28"/>
        <v>779</v>
      </c>
      <c r="L144" s="30">
        <v>779</v>
      </c>
      <c r="M144" s="31" t="s">
        <v>302</v>
      </c>
      <c r="N144" s="28"/>
      <c r="O144" s="28"/>
      <c r="P144" s="28"/>
      <c r="Q144" s="28"/>
      <c r="R144" s="22" t="s">
        <v>740</v>
      </c>
    </row>
    <row r="145" spans="1:18" ht="34.5" customHeight="1">
      <c r="A145" s="6" t="str">
        <f t="shared" si="0"/>
        <v>53</v>
      </c>
      <c r="B145" s="7">
        <v>53</v>
      </c>
      <c r="C145" s="7" t="s">
        <v>10</v>
      </c>
      <c r="D145" s="7" t="s">
        <v>298</v>
      </c>
      <c r="E145" s="8" t="s">
        <v>299</v>
      </c>
      <c r="F145" s="9" t="s">
        <v>102</v>
      </c>
      <c r="G145" s="9" t="s">
        <v>294</v>
      </c>
      <c r="H145" s="24" t="s">
        <v>261</v>
      </c>
      <c r="I145" s="27">
        <v>601</v>
      </c>
      <c r="J145" s="32" t="e">
        <f t="shared" si="27"/>
        <v>#DIV/0!</v>
      </c>
      <c r="K145" s="36">
        <v>0</v>
      </c>
      <c r="L145" s="36">
        <v>0</v>
      </c>
      <c r="M145" s="28"/>
      <c r="N145" s="28"/>
      <c r="O145" s="28"/>
      <c r="P145" s="28"/>
      <c r="Q145" s="28"/>
      <c r="R145" s="22" t="s">
        <v>740</v>
      </c>
    </row>
    <row r="146" spans="1:18" ht="34.5" customHeight="1">
      <c r="A146" s="6" t="str">
        <f t="shared" si="0"/>
        <v>53</v>
      </c>
      <c r="B146" s="7">
        <v>53</v>
      </c>
      <c r="C146" s="7">
        <v>2</v>
      </c>
      <c r="D146" s="7" t="s">
        <v>298</v>
      </c>
      <c r="E146" s="8" t="s">
        <v>299</v>
      </c>
      <c r="F146" s="9" t="s">
        <v>102</v>
      </c>
      <c r="G146" s="9" t="s">
        <v>295</v>
      </c>
      <c r="H146" s="24" t="s">
        <v>261</v>
      </c>
      <c r="I146" s="27">
        <v>903</v>
      </c>
      <c r="J146" s="32">
        <f t="shared" si="27"/>
        <v>0.79210526315789476</v>
      </c>
      <c r="K146" s="29">
        <f t="shared" ref="K146:K148" si="29">L146</f>
        <v>1140</v>
      </c>
      <c r="L146" s="30">
        <v>1140</v>
      </c>
      <c r="M146" s="31" t="s">
        <v>303</v>
      </c>
      <c r="N146" s="28"/>
      <c r="O146" s="28"/>
      <c r="P146" s="28"/>
      <c r="Q146" s="28"/>
      <c r="R146" s="22" t="s">
        <v>740</v>
      </c>
    </row>
    <row r="147" spans="1:18" ht="34.5" customHeight="1">
      <c r="A147" s="6" t="str">
        <f t="shared" si="0"/>
        <v>54</v>
      </c>
      <c r="B147" s="7">
        <v>54</v>
      </c>
      <c r="C147" s="7" t="s">
        <v>10</v>
      </c>
      <c r="D147" s="7" t="s">
        <v>304</v>
      </c>
      <c r="E147" s="8" t="s">
        <v>305</v>
      </c>
      <c r="F147" s="9" t="s">
        <v>102</v>
      </c>
      <c r="G147" s="9" t="s">
        <v>289</v>
      </c>
      <c r="H147" s="24" t="s">
        <v>171</v>
      </c>
      <c r="I147" s="27">
        <v>695</v>
      </c>
      <c r="J147" s="32">
        <f t="shared" si="27"/>
        <v>0.69499999999999995</v>
      </c>
      <c r="K147" s="29">
        <f t="shared" si="29"/>
        <v>1000</v>
      </c>
      <c r="L147" s="30">
        <v>1000</v>
      </c>
      <c r="M147" s="31" t="s">
        <v>306</v>
      </c>
      <c r="N147" s="30"/>
      <c r="O147" s="31"/>
      <c r="P147" s="28"/>
      <c r="Q147" s="28"/>
      <c r="R147" s="22" t="s">
        <v>740</v>
      </c>
    </row>
    <row r="148" spans="1:18" ht="34.5" customHeight="1">
      <c r="A148" s="6" t="str">
        <f t="shared" si="0"/>
        <v>54</v>
      </c>
      <c r="B148" s="7">
        <v>54</v>
      </c>
      <c r="C148" s="7" t="s">
        <v>10</v>
      </c>
      <c r="D148" s="7" t="s">
        <v>304</v>
      </c>
      <c r="E148" s="8" t="s">
        <v>305</v>
      </c>
      <c r="F148" s="9" t="s">
        <v>102</v>
      </c>
      <c r="G148" s="9" t="s">
        <v>300</v>
      </c>
      <c r="H148" s="24" t="s">
        <v>174</v>
      </c>
      <c r="I148" s="27">
        <v>648</v>
      </c>
      <c r="J148" s="32">
        <f t="shared" si="27"/>
        <v>0.54</v>
      </c>
      <c r="K148" s="29">
        <f t="shared" si="29"/>
        <v>1200</v>
      </c>
      <c r="L148" s="30">
        <v>1200</v>
      </c>
      <c r="M148" s="31" t="s">
        <v>307</v>
      </c>
      <c r="N148" s="30"/>
      <c r="O148" s="31"/>
      <c r="P148" s="28"/>
      <c r="Q148" s="28"/>
      <c r="R148" s="22" t="s">
        <v>740</v>
      </c>
    </row>
    <row r="149" spans="1:18" ht="34.5" customHeight="1">
      <c r="A149" s="6" t="str">
        <f t="shared" si="0"/>
        <v>54</v>
      </c>
      <c r="B149" s="7">
        <v>54</v>
      </c>
      <c r="C149" s="7" t="s">
        <v>10</v>
      </c>
      <c r="D149" s="7" t="s">
        <v>304</v>
      </c>
      <c r="E149" s="8" t="s">
        <v>305</v>
      </c>
      <c r="F149" s="9" t="s">
        <v>102</v>
      </c>
      <c r="G149" s="9" t="s">
        <v>291</v>
      </c>
      <c r="H149" s="24" t="s">
        <v>181</v>
      </c>
      <c r="I149" s="27">
        <v>650</v>
      </c>
      <c r="J149" s="32">
        <f t="shared" si="27"/>
        <v>0.76664052225911272</v>
      </c>
      <c r="K149" s="29">
        <f>(L149+N149)/2</f>
        <v>847.85500000000002</v>
      </c>
      <c r="L149" s="30">
        <v>995.81</v>
      </c>
      <c r="M149" s="31" t="s">
        <v>308</v>
      </c>
      <c r="N149" s="30">
        <v>699.9</v>
      </c>
      <c r="O149" s="31" t="s">
        <v>309</v>
      </c>
      <c r="P149" s="28"/>
      <c r="Q149" s="28"/>
      <c r="R149" s="22" t="s">
        <v>740</v>
      </c>
    </row>
    <row r="150" spans="1:18" ht="34.5" customHeight="1">
      <c r="A150" s="6" t="str">
        <f t="shared" si="0"/>
        <v>54</v>
      </c>
      <c r="B150" s="7">
        <v>54</v>
      </c>
      <c r="C150" s="7">
        <v>2</v>
      </c>
      <c r="D150" s="7" t="s">
        <v>304</v>
      </c>
      <c r="E150" s="8" t="s">
        <v>305</v>
      </c>
      <c r="F150" s="9" t="s">
        <v>102</v>
      </c>
      <c r="G150" s="9" t="s">
        <v>310</v>
      </c>
      <c r="H150" s="24" t="s">
        <v>181</v>
      </c>
      <c r="I150" s="27">
        <v>650</v>
      </c>
      <c r="J150" s="32">
        <f t="shared" si="27"/>
        <v>0.9530372564256705</v>
      </c>
      <c r="K150" s="29">
        <f t="shared" ref="K150:K151" si="30">L150</f>
        <v>682.03</v>
      </c>
      <c r="L150" s="30">
        <v>682.03</v>
      </c>
      <c r="M150" s="31" t="s">
        <v>311</v>
      </c>
      <c r="N150" s="30"/>
      <c r="O150" s="31"/>
      <c r="P150" s="28"/>
      <c r="Q150" s="28"/>
      <c r="R150" s="22" t="s">
        <v>740</v>
      </c>
    </row>
    <row r="151" spans="1:18" ht="34.5" customHeight="1">
      <c r="A151" s="6" t="str">
        <f t="shared" si="0"/>
        <v>54</v>
      </c>
      <c r="B151" s="7">
        <v>54</v>
      </c>
      <c r="C151" s="7" t="s">
        <v>10</v>
      </c>
      <c r="D151" s="7" t="s">
        <v>304</v>
      </c>
      <c r="E151" s="8" t="s">
        <v>305</v>
      </c>
      <c r="F151" s="9" t="s">
        <v>102</v>
      </c>
      <c r="G151" s="9" t="s">
        <v>294</v>
      </c>
      <c r="H151" s="24" t="s">
        <v>261</v>
      </c>
      <c r="I151" s="27">
        <v>903</v>
      </c>
      <c r="J151" s="32">
        <f t="shared" si="27"/>
        <v>0.92425793244626409</v>
      </c>
      <c r="K151" s="29">
        <f t="shared" si="30"/>
        <v>977</v>
      </c>
      <c r="L151" s="30">
        <v>977</v>
      </c>
      <c r="M151" s="31" t="s">
        <v>312</v>
      </c>
      <c r="N151" s="30"/>
      <c r="O151" s="31"/>
      <c r="P151" s="28"/>
      <c r="Q151" s="28"/>
      <c r="R151" s="22" t="s">
        <v>740</v>
      </c>
    </row>
    <row r="152" spans="1:18" ht="34.5" customHeight="1">
      <c r="A152" s="6" t="str">
        <f t="shared" si="0"/>
        <v>54</v>
      </c>
      <c r="B152" s="7">
        <v>54</v>
      </c>
      <c r="C152" s="7">
        <v>2</v>
      </c>
      <c r="D152" s="7" t="s">
        <v>304</v>
      </c>
      <c r="E152" s="8" t="s">
        <v>305</v>
      </c>
      <c r="F152" s="9" t="s">
        <v>102</v>
      </c>
      <c r="G152" s="9" t="s">
        <v>295</v>
      </c>
      <c r="H152" s="24" t="s">
        <v>261</v>
      </c>
      <c r="I152" s="27">
        <v>1031</v>
      </c>
      <c r="J152" s="32" t="e">
        <f t="shared" si="27"/>
        <v>#DIV/0!</v>
      </c>
      <c r="K152" s="28"/>
      <c r="L152" s="28"/>
      <c r="M152" s="28"/>
      <c r="N152" s="28"/>
      <c r="O152" s="28"/>
      <c r="P152" s="28"/>
      <c r="Q152" s="28"/>
      <c r="R152" s="22" t="s">
        <v>740</v>
      </c>
    </row>
    <row r="153" spans="1:18" ht="34.5" customHeight="1">
      <c r="A153" s="6" t="str">
        <f t="shared" si="0"/>
        <v>55</v>
      </c>
      <c r="B153" s="7">
        <v>55</v>
      </c>
      <c r="C153" s="7" t="s">
        <v>10</v>
      </c>
      <c r="D153" s="7" t="s">
        <v>313</v>
      </c>
      <c r="E153" s="8" t="s">
        <v>314</v>
      </c>
      <c r="F153" s="9" t="s">
        <v>102</v>
      </c>
      <c r="G153" s="9" t="s">
        <v>315</v>
      </c>
      <c r="H153" s="24" t="s">
        <v>174</v>
      </c>
      <c r="I153" s="27">
        <v>2400</v>
      </c>
      <c r="J153" s="32">
        <f t="shared" si="27"/>
        <v>1.3437849944008959</v>
      </c>
      <c r="K153" s="29">
        <f t="shared" ref="K153:K157" si="31">L153</f>
        <v>1786</v>
      </c>
      <c r="L153" s="30">
        <v>1786</v>
      </c>
      <c r="M153" s="31" t="s">
        <v>316</v>
      </c>
      <c r="N153" s="28"/>
      <c r="O153" s="28"/>
      <c r="P153" s="28"/>
      <c r="Q153" s="28"/>
      <c r="R153" s="22" t="s">
        <v>740</v>
      </c>
    </row>
    <row r="154" spans="1:18" ht="34.5" customHeight="1">
      <c r="A154" s="6" t="str">
        <f t="shared" si="0"/>
        <v>55</v>
      </c>
      <c r="B154" s="7">
        <v>55</v>
      </c>
      <c r="C154" s="7" t="s">
        <v>10</v>
      </c>
      <c r="D154" s="7" t="s">
        <v>313</v>
      </c>
      <c r="E154" s="8" t="s">
        <v>314</v>
      </c>
      <c r="F154" s="9" t="s">
        <v>102</v>
      </c>
      <c r="G154" s="9" t="s">
        <v>315</v>
      </c>
      <c r="H154" s="24" t="s">
        <v>181</v>
      </c>
      <c r="I154" s="27">
        <v>1638.3</v>
      </c>
      <c r="J154" s="32">
        <f t="shared" si="27"/>
        <v>0.91730123180291145</v>
      </c>
      <c r="K154" s="29">
        <f t="shared" si="31"/>
        <v>1786</v>
      </c>
      <c r="L154" s="30">
        <v>1786</v>
      </c>
      <c r="M154" s="31" t="s">
        <v>316</v>
      </c>
      <c r="N154" s="28"/>
      <c r="O154" s="28"/>
      <c r="P154" s="28"/>
      <c r="Q154" s="28"/>
      <c r="R154" s="22" t="s">
        <v>740</v>
      </c>
    </row>
    <row r="155" spans="1:18" ht="34.5" customHeight="1">
      <c r="A155" s="6" t="str">
        <f t="shared" si="0"/>
        <v>56</v>
      </c>
      <c r="B155" s="7">
        <v>56</v>
      </c>
      <c r="C155" s="7" t="s">
        <v>10</v>
      </c>
      <c r="D155" s="7" t="s">
        <v>317</v>
      </c>
      <c r="E155" s="8" t="s">
        <v>318</v>
      </c>
      <c r="F155" s="9" t="s">
        <v>102</v>
      </c>
      <c r="G155" s="9" t="s">
        <v>319</v>
      </c>
      <c r="H155" s="24" t="s">
        <v>171</v>
      </c>
      <c r="I155" s="27">
        <v>535</v>
      </c>
      <c r="J155" s="32">
        <f t="shared" si="27"/>
        <v>0.79152549895696178</v>
      </c>
      <c r="K155" s="29">
        <f t="shared" si="31"/>
        <v>675.91</v>
      </c>
      <c r="L155" s="30">
        <v>675.91</v>
      </c>
      <c r="M155" s="31" t="s">
        <v>320</v>
      </c>
      <c r="N155" s="28"/>
      <c r="O155" s="28"/>
      <c r="P155" s="28"/>
      <c r="Q155" s="28"/>
      <c r="R155" s="22" t="s">
        <v>740</v>
      </c>
    </row>
    <row r="156" spans="1:18" ht="34.5" customHeight="1">
      <c r="A156" s="6" t="str">
        <f t="shared" si="0"/>
        <v>57</v>
      </c>
      <c r="B156" s="7">
        <v>57</v>
      </c>
      <c r="C156" s="7" t="s">
        <v>10</v>
      </c>
      <c r="D156" s="7" t="s">
        <v>321</v>
      </c>
      <c r="E156" s="8" t="s">
        <v>322</v>
      </c>
      <c r="F156" s="9" t="s">
        <v>102</v>
      </c>
      <c r="G156" s="9" t="s">
        <v>319</v>
      </c>
      <c r="H156" s="24" t="s">
        <v>171</v>
      </c>
      <c r="I156" s="27">
        <v>540</v>
      </c>
      <c r="J156" s="32">
        <f t="shared" si="27"/>
        <v>0.798922933526653</v>
      </c>
      <c r="K156" s="29">
        <f t="shared" si="31"/>
        <v>675.91</v>
      </c>
      <c r="L156" s="30">
        <v>675.91</v>
      </c>
      <c r="M156" s="31" t="s">
        <v>320</v>
      </c>
      <c r="N156" s="30"/>
      <c r="O156" s="31"/>
      <c r="P156" s="28"/>
      <c r="Q156" s="28"/>
      <c r="R156" s="22" t="s">
        <v>740</v>
      </c>
    </row>
    <row r="157" spans="1:18" ht="34.5" customHeight="1">
      <c r="A157" s="6" t="str">
        <f t="shared" si="0"/>
        <v>57</v>
      </c>
      <c r="B157" s="7">
        <v>57</v>
      </c>
      <c r="C157" s="7" t="s">
        <v>10</v>
      </c>
      <c r="D157" s="7" t="s">
        <v>321</v>
      </c>
      <c r="E157" s="8" t="s">
        <v>322</v>
      </c>
      <c r="F157" s="9" t="s">
        <v>102</v>
      </c>
      <c r="G157" s="9" t="s">
        <v>319</v>
      </c>
      <c r="H157" s="24" t="s">
        <v>174</v>
      </c>
      <c r="I157" s="27">
        <v>538</v>
      </c>
      <c r="J157" s="32">
        <f t="shared" si="27"/>
        <v>0.79596395969877654</v>
      </c>
      <c r="K157" s="29">
        <f t="shared" si="31"/>
        <v>675.91</v>
      </c>
      <c r="L157" s="30">
        <f>L156</f>
        <v>675.91</v>
      </c>
      <c r="M157" s="31" t="s">
        <v>320</v>
      </c>
      <c r="N157" s="30"/>
      <c r="O157" s="31"/>
      <c r="P157" s="28"/>
      <c r="Q157" s="28"/>
      <c r="R157" s="22" t="s">
        <v>740</v>
      </c>
    </row>
    <row r="158" spans="1:18" ht="34.5" customHeight="1">
      <c r="A158" s="6" t="str">
        <f t="shared" si="0"/>
        <v>57</v>
      </c>
      <c r="B158" s="7">
        <v>57</v>
      </c>
      <c r="C158" s="7" t="s">
        <v>10</v>
      </c>
      <c r="D158" s="7" t="s">
        <v>321</v>
      </c>
      <c r="E158" s="8" t="s">
        <v>322</v>
      </c>
      <c r="F158" s="9" t="s">
        <v>102</v>
      </c>
      <c r="G158" s="9" t="s">
        <v>180</v>
      </c>
      <c r="H158" s="24" t="s">
        <v>181</v>
      </c>
      <c r="I158" s="27">
        <v>620</v>
      </c>
      <c r="J158" s="32">
        <f t="shared" si="27"/>
        <v>1.0813167647700022</v>
      </c>
      <c r="K158" s="29">
        <f>(L158+N158)/2</f>
        <v>573.375</v>
      </c>
      <c r="L158" s="30">
        <f>(N158)/2</f>
        <v>382.25</v>
      </c>
      <c r="M158" s="31" t="s">
        <v>323</v>
      </c>
      <c r="N158" s="30">
        <v>764.5</v>
      </c>
      <c r="O158" s="31" t="s">
        <v>324</v>
      </c>
      <c r="P158" s="28"/>
      <c r="Q158" s="28"/>
      <c r="R158" s="22" t="s">
        <v>740</v>
      </c>
    </row>
    <row r="159" spans="1:18" ht="34.5" customHeight="1">
      <c r="A159" s="6" t="str">
        <f t="shared" si="0"/>
        <v>58</v>
      </c>
      <c r="B159" s="7">
        <v>58</v>
      </c>
      <c r="C159" s="7" t="s">
        <v>10</v>
      </c>
      <c r="D159" s="7" t="s">
        <v>325</v>
      </c>
      <c r="E159" s="8" t="s">
        <v>326</v>
      </c>
      <c r="F159" s="9" t="s">
        <v>102</v>
      </c>
      <c r="G159" s="9" t="s">
        <v>247</v>
      </c>
      <c r="H159" s="24" t="s">
        <v>171</v>
      </c>
      <c r="I159" s="27">
        <v>13.7</v>
      </c>
      <c r="J159" s="32">
        <f t="shared" si="27"/>
        <v>0.74054054054054053</v>
      </c>
      <c r="K159" s="29">
        <f t="shared" ref="K159:K164" si="32">L159</f>
        <v>18.5</v>
      </c>
      <c r="L159" s="30">
        <v>18.5</v>
      </c>
      <c r="M159" s="31" t="s">
        <v>327</v>
      </c>
      <c r="N159" s="30"/>
      <c r="O159" s="28"/>
      <c r="P159" s="28"/>
      <c r="Q159" s="28"/>
      <c r="R159" s="22" t="s">
        <v>740</v>
      </c>
    </row>
    <row r="160" spans="1:18" ht="34.5" customHeight="1">
      <c r="A160" s="6" t="str">
        <f t="shared" si="0"/>
        <v>58</v>
      </c>
      <c r="B160" s="7">
        <v>58</v>
      </c>
      <c r="C160" s="7" t="s">
        <v>10</v>
      </c>
      <c r="D160" s="7" t="s">
        <v>325</v>
      </c>
      <c r="E160" s="8" t="s">
        <v>326</v>
      </c>
      <c r="F160" s="9" t="s">
        <v>102</v>
      </c>
      <c r="G160" s="9" t="s">
        <v>328</v>
      </c>
      <c r="H160" s="24" t="s">
        <v>174</v>
      </c>
      <c r="I160" s="27">
        <v>13.68</v>
      </c>
      <c r="J160" s="32">
        <f t="shared" si="27"/>
        <v>0.73945945945945946</v>
      </c>
      <c r="K160" s="29">
        <f t="shared" si="32"/>
        <v>18.5</v>
      </c>
      <c r="L160" s="30">
        <v>18.5</v>
      </c>
      <c r="M160" s="31" t="s">
        <v>327</v>
      </c>
      <c r="N160" s="30"/>
      <c r="O160" s="28"/>
      <c r="P160" s="28"/>
      <c r="Q160" s="28"/>
      <c r="R160" s="22" t="s">
        <v>740</v>
      </c>
    </row>
    <row r="161" spans="1:18" ht="34.5" customHeight="1">
      <c r="A161" s="6" t="str">
        <f t="shared" si="0"/>
        <v>58</v>
      </c>
      <c r="B161" s="7">
        <v>58</v>
      </c>
      <c r="C161" s="7" t="s">
        <v>10</v>
      </c>
      <c r="D161" s="7" t="s">
        <v>325</v>
      </c>
      <c r="E161" s="8" t="s">
        <v>326</v>
      </c>
      <c r="F161" s="9" t="s">
        <v>102</v>
      </c>
      <c r="G161" s="9" t="s">
        <v>329</v>
      </c>
      <c r="H161" s="24" t="s">
        <v>181</v>
      </c>
      <c r="I161" s="27">
        <v>15.14</v>
      </c>
      <c r="J161" s="32">
        <f t="shared" si="27"/>
        <v>0.93920595533498752</v>
      </c>
      <c r="K161" s="29">
        <f t="shared" si="32"/>
        <v>16.12</v>
      </c>
      <c r="L161" s="30">
        <v>16.12</v>
      </c>
      <c r="M161" s="31" t="s">
        <v>330</v>
      </c>
      <c r="N161" s="30"/>
      <c r="O161" s="28"/>
      <c r="P161" s="28"/>
      <c r="Q161" s="28"/>
      <c r="R161" s="22" t="s">
        <v>740</v>
      </c>
    </row>
    <row r="162" spans="1:18" ht="34.5" customHeight="1">
      <c r="A162" s="6" t="str">
        <f t="shared" si="0"/>
        <v>59</v>
      </c>
      <c r="B162" s="7">
        <v>59</v>
      </c>
      <c r="C162" s="7" t="s">
        <v>10</v>
      </c>
      <c r="D162" s="7" t="s">
        <v>331</v>
      </c>
      <c r="E162" s="8" t="s">
        <v>332</v>
      </c>
      <c r="F162" s="9" t="s">
        <v>333</v>
      </c>
      <c r="G162" s="9" t="s">
        <v>247</v>
      </c>
      <c r="H162" s="24" t="s">
        <v>171</v>
      </c>
      <c r="I162" s="27">
        <v>13800</v>
      </c>
      <c r="J162" s="32">
        <f t="shared" si="27"/>
        <v>0.74594594594594599</v>
      </c>
      <c r="K162" s="29">
        <f t="shared" si="32"/>
        <v>18500</v>
      </c>
      <c r="L162" s="30">
        <v>18500</v>
      </c>
      <c r="M162" s="31" t="s">
        <v>327</v>
      </c>
      <c r="N162" s="30"/>
      <c r="O162" s="28"/>
      <c r="P162" s="28"/>
      <c r="Q162" s="28"/>
      <c r="R162" s="22" t="s">
        <v>740</v>
      </c>
    </row>
    <row r="163" spans="1:18" ht="34.5" customHeight="1">
      <c r="A163" s="6" t="str">
        <f t="shared" si="0"/>
        <v>59</v>
      </c>
      <c r="B163" s="7">
        <v>59</v>
      </c>
      <c r="C163" s="7" t="s">
        <v>10</v>
      </c>
      <c r="D163" s="7" t="s">
        <v>331</v>
      </c>
      <c r="E163" s="8" t="s">
        <v>332</v>
      </c>
      <c r="F163" s="9" t="s">
        <v>333</v>
      </c>
      <c r="G163" s="9" t="s">
        <v>328</v>
      </c>
      <c r="H163" s="24" t="s">
        <v>174</v>
      </c>
      <c r="I163" s="27">
        <v>13798</v>
      </c>
      <c r="J163" s="32">
        <f t="shared" si="27"/>
        <v>0.74583783783783786</v>
      </c>
      <c r="K163" s="29">
        <f t="shared" si="32"/>
        <v>18500</v>
      </c>
      <c r="L163" s="30">
        <v>18500</v>
      </c>
      <c r="M163" s="31" t="s">
        <v>327</v>
      </c>
      <c r="N163" s="30"/>
      <c r="O163" s="28"/>
      <c r="P163" s="28"/>
      <c r="Q163" s="28"/>
      <c r="R163" s="22" t="s">
        <v>740</v>
      </c>
    </row>
    <row r="164" spans="1:18" ht="34.5" customHeight="1">
      <c r="A164" s="6" t="str">
        <f t="shared" si="0"/>
        <v>59</v>
      </c>
      <c r="B164" s="7">
        <v>59</v>
      </c>
      <c r="C164" s="7" t="s">
        <v>10</v>
      </c>
      <c r="D164" s="7" t="s">
        <v>331</v>
      </c>
      <c r="E164" s="8" t="s">
        <v>332</v>
      </c>
      <c r="F164" s="9" t="s">
        <v>333</v>
      </c>
      <c r="G164" s="9" t="s">
        <v>329</v>
      </c>
      <c r="H164" s="24" t="s">
        <v>181</v>
      </c>
      <c r="I164" s="27">
        <v>12500</v>
      </c>
      <c r="J164" s="32">
        <f t="shared" si="27"/>
        <v>0.77543424317617871</v>
      </c>
      <c r="K164" s="29">
        <f t="shared" si="32"/>
        <v>16120</v>
      </c>
      <c r="L164" s="30">
        <v>16120</v>
      </c>
      <c r="M164" s="31" t="s">
        <v>330</v>
      </c>
      <c r="N164" s="30"/>
      <c r="O164" s="28"/>
      <c r="P164" s="28"/>
      <c r="Q164" s="28"/>
      <c r="R164" s="22" t="s">
        <v>740</v>
      </c>
    </row>
    <row r="165" spans="1:18" ht="34.5" customHeight="1">
      <c r="A165" s="6" t="str">
        <f t="shared" si="0"/>
        <v>60</v>
      </c>
      <c r="B165" s="7">
        <v>60</v>
      </c>
      <c r="C165" s="7" t="s">
        <v>10</v>
      </c>
      <c r="D165" s="7" t="s">
        <v>334</v>
      </c>
      <c r="E165" s="8" t="s">
        <v>335</v>
      </c>
      <c r="F165" s="9" t="s">
        <v>336</v>
      </c>
      <c r="G165" s="9" t="s">
        <v>337</v>
      </c>
      <c r="H165" s="24" t="s">
        <v>171</v>
      </c>
      <c r="I165" s="27">
        <v>750</v>
      </c>
      <c r="J165" s="32" t="e">
        <f t="shared" si="27"/>
        <v>#DIV/0!</v>
      </c>
      <c r="K165" s="28"/>
      <c r="L165" s="28"/>
      <c r="M165" s="28"/>
      <c r="N165" s="28"/>
      <c r="O165" s="28"/>
      <c r="P165" s="28"/>
      <c r="Q165" s="28"/>
      <c r="R165" s="22" t="s">
        <v>740</v>
      </c>
    </row>
    <row r="166" spans="1:18" ht="34.5" customHeight="1">
      <c r="A166" s="6" t="str">
        <f t="shared" si="0"/>
        <v>60</v>
      </c>
      <c r="B166" s="7">
        <v>60</v>
      </c>
      <c r="C166" s="7" t="s">
        <v>10</v>
      </c>
      <c r="D166" s="7" t="s">
        <v>334</v>
      </c>
      <c r="E166" s="8" t="s">
        <v>335</v>
      </c>
      <c r="F166" s="9" t="s">
        <v>336</v>
      </c>
      <c r="G166" s="9" t="s">
        <v>338</v>
      </c>
      <c r="H166" s="24" t="s">
        <v>174</v>
      </c>
      <c r="I166" s="27">
        <v>778</v>
      </c>
      <c r="J166" s="32">
        <f t="shared" si="27"/>
        <v>0.77412935323383081</v>
      </c>
      <c r="K166" s="29">
        <f t="shared" ref="K166:K167" si="33">(L166+N166)/2</f>
        <v>1005</v>
      </c>
      <c r="L166" s="30">
        <v>860</v>
      </c>
      <c r="M166" s="31" t="s">
        <v>339</v>
      </c>
      <c r="N166" s="30">
        <v>1150</v>
      </c>
      <c r="O166" s="31" t="s">
        <v>340</v>
      </c>
      <c r="P166" s="28"/>
      <c r="Q166" s="28"/>
      <c r="R166" s="22" t="s">
        <v>740</v>
      </c>
    </row>
    <row r="167" spans="1:18" ht="34.5" customHeight="1">
      <c r="A167" s="6" t="str">
        <f t="shared" si="0"/>
        <v>60</v>
      </c>
      <c r="B167" s="7">
        <v>60</v>
      </c>
      <c r="C167" s="7" t="s">
        <v>10</v>
      </c>
      <c r="D167" s="7" t="s">
        <v>334</v>
      </c>
      <c r="E167" s="8" t="s">
        <v>335</v>
      </c>
      <c r="F167" s="9" t="s">
        <v>336</v>
      </c>
      <c r="G167" s="9" t="s">
        <v>329</v>
      </c>
      <c r="H167" s="24" t="s">
        <v>181</v>
      </c>
      <c r="I167" s="27">
        <v>969</v>
      </c>
      <c r="J167" s="32">
        <f t="shared" si="27"/>
        <v>1.0120632931223561</v>
      </c>
      <c r="K167" s="29">
        <f t="shared" si="33"/>
        <v>957.45</v>
      </c>
      <c r="L167" s="30">
        <v>1015</v>
      </c>
      <c r="M167" s="31" t="s">
        <v>341</v>
      </c>
      <c r="N167" s="30">
        <v>899.9</v>
      </c>
      <c r="O167" s="31" t="s">
        <v>342</v>
      </c>
      <c r="P167" s="28"/>
      <c r="Q167" s="28"/>
      <c r="R167" s="22" t="s">
        <v>740</v>
      </c>
    </row>
    <row r="168" spans="1:18" ht="34.5" customHeight="1">
      <c r="A168" s="6" t="str">
        <f t="shared" si="0"/>
        <v>61</v>
      </c>
      <c r="B168" s="7">
        <v>61</v>
      </c>
      <c r="C168" s="7" t="s">
        <v>10</v>
      </c>
      <c r="D168" s="7" t="s">
        <v>343</v>
      </c>
      <c r="E168" s="8" t="s">
        <v>344</v>
      </c>
      <c r="F168" s="9" t="s">
        <v>345</v>
      </c>
      <c r="G168" s="9" t="s">
        <v>346</v>
      </c>
      <c r="H168" s="24" t="s">
        <v>171</v>
      </c>
      <c r="I168" s="27">
        <v>10350</v>
      </c>
      <c r="J168" s="32">
        <f t="shared" si="27"/>
        <v>0.90789473684210531</v>
      </c>
      <c r="K168" s="29">
        <f t="shared" ref="K168:K177" si="34">L168</f>
        <v>11400</v>
      </c>
      <c r="L168" s="30">
        <v>11400</v>
      </c>
      <c r="M168" s="31" t="s">
        <v>347</v>
      </c>
      <c r="N168" s="28"/>
      <c r="O168" s="28"/>
      <c r="P168" s="28"/>
      <c r="Q168" s="28"/>
      <c r="R168" s="22" t="s">
        <v>740</v>
      </c>
    </row>
    <row r="169" spans="1:18" ht="34.5" customHeight="1">
      <c r="A169" s="6" t="str">
        <f t="shared" si="0"/>
        <v>61</v>
      </c>
      <c r="B169" s="7">
        <v>61</v>
      </c>
      <c r="C169" s="7" t="s">
        <v>10</v>
      </c>
      <c r="D169" s="7" t="s">
        <v>343</v>
      </c>
      <c r="E169" s="8" t="s">
        <v>344</v>
      </c>
      <c r="F169" s="9" t="s">
        <v>345</v>
      </c>
      <c r="G169" s="9" t="s">
        <v>348</v>
      </c>
      <c r="H169" s="24" t="s">
        <v>174</v>
      </c>
      <c r="I169" s="27">
        <v>10348</v>
      </c>
      <c r="J169" s="32">
        <f t="shared" si="27"/>
        <v>0.79216106560514432</v>
      </c>
      <c r="K169" s="29">
        <f t="shared" si="34"/>
        <v>13063</v>
      </c>
      <c r="L169" s="30">
        <v>13063</v>
      </c>
      <c r="M169" s="31" t="s">
        <v>349</v>
      </c>
      <c r="N169" s="28"/>
      <c r="O169" s="28"/>
      <c r="P169" s="28"/>
      <c r="Q169" s="28"/>
      <c r="R169" s="22" t="s">
        <v>740</v>
      </c>
    </row>
    <row r="170" spans="1:18" ht="34.5" customHeight="1">
      <c r="A170" s="6" t="str">
        <f t="shared" si="0"/>
        <v>62</v>
      </c>
      <c r="B170" s="7">
        <v>62</v>
      </c>
      <c r="C170" s="7" t="s">
        <v>10</v>
      </c>
      <c r="D170" s="7" t="s">
        <v>350</v>
      </c>
      <c r="E170" s="8" t="s">
        <v>351</v>
      </c>
      <c r="F170" s="9" t="s">
        <v>352</v>
      </c>
      <c r="G170" s="9" t="s">
        <v>353</v>
      </c>
      <c r="H170" s="24" t="s">
        <v>171</v>
      </c>
      <c r="I170" s="27">
        <v>2330</v>
      </c>
      <c r="J170" s="32">
        <f t="shared" si="27"/>
        <v>0.80017033668969872</v>
      </c>
      <c r="K170" s="29">
        <f t="shared" si="34"/>
        <v>2911.88</v>
      </c>
      <c r="L170" s="30">
        <v>2911.88</v>
      </c>
      <c r="M170" s="31" t="s">
        <v>354</v>
      </c>
      <c r="N170" s="28"/>
      <c r="O170" s="28"/>
      <c r="P170" s="28"/>
      <c r="Q170" s="28"/>
      <c r="R170" s="22" t="s">
        <v>740</v>
      </c>
    </row>
    <row r="171" spans="1:18" ht="34.5" customHeight="1">
      <c r="A171" s="6" t="str">
        <f t="shared" si="0"/>
        <v>62</v>
      </c>
      <c r="B171" s="7">
        <v>62</v>
      </c>
      <c r="C171" s="7" t="s">
        <v>10</v>
      </c>
      <c r="D171" s="7" t="s">
        <v>350</v>
      </c>
      <c r="E171" s="8" t="s">
        <v>351</v>
      </c>
      <c r="F171" s="9" t="s">
        <v>352</v>
      </c>
      <c r="G171" s="9" t="s">
        <v>355</v>
      </c>
      <c r="H171" s="24" t="s">
        <v>174</v>
      </c>
      <c r="I171" s="27">
        <v>2250</v>
      </c>
      <c r="J171" s="32">
        <f t="shared" si="27"/>
        <v>0.91319011806533579</v>
      </c>
      <c r="K171" s="29">
        <f t="shared" si="34"/>
        <v>2463.89</v>
      </c>
      <c r="L171" s="30">
        <v>2463.89</v>
      </c>
      <c r="M171" s="31" t="s">
        <v>356</v>
      </c>
      <c r="N171" s="28"/>
      <c r="O171" s="28"/>
      <c r="P171" s="28"/>
      <c r="Q171" s="28"/>
      <c r="R171" s="22" t="s">
        <v>740</v>
      </c>
    </row>
    <row r="172" spans="1:18" ht="34.5" customHeight="1">
      <c r="A172" s="6" t="str">
        <f t="shared" si="0"/>
        <v>63</v>
      </c>
      <c r="B172" s="7">
        <v>63</v>
      </c>
      <c r="C172" s="7" t="s">
        <v>10</v>
      </c>
      <c r="D172" s="7" t="s">
        <v>357</v>
      </c>
      <c r="E172" s="8" t="s">
        <v>358</v>
      </c>
      <c r="F172" s="9" t="s">
        <v>359</v>
      </c>
      <c r="G172" s="9" t="s">
        <v>360</v>
      </c>
      <c r="H172" s="24" t="s">
        <v>15</v>
      </c>
      <c r="I172" s="27">
        <v>2250</v>
      </c>
      <c r="J172" s="32">
        <f t="shared" si="27"/>
        <v>0.80128490486077231</v>
      </c>
      <c r="K172" s="29">
        <f t="shared" si="34"/>
        <v>2807.99</v>
      </c>
      <c r="L172" s="30">
        <v>2807.99</v>
      </c>
      <c r="M172" s="31" t="s">
        <v>361</v>
      </c>
      <c r="N172" s="28"/>
      <c r="O172" s="28"/>
      <c r="P172" s="28"/>
      <c r="Q172" s="28"/>
      <c r="R172" s="22" t="s">
        <v>740</v>
      </c>
    </row>
    <row r="173" spans="1:18" ht="34.5" customHeight="1">
      <c r="A173" s="6" t="str">
        <f t="shared" si="0"/>
        <v>66</v>
      </c>
      <c r="B173" s="7">
        <v>66</v>
      </c>
      <c r="C173" s="7" t="s">
        <v>10</v>
      </c>
      <c r="D173" s="7" t="s">
        <v>362</v>
      </c>
      <c r="E173" s="8" t="s">
        <v>363</v>
      </c>
      <c r="F173" s="9" t="s">
        <v>102</v>
      </c>
      <c r="G173" s="9" t="s">
        <v>364</v>
      </c>
      <c r="H173" s="24" t="s">
        <v>15</v>
      </c>
      <c r="I173" s="27">
        <v>398</v>
      </c>
      <c r="J173" s="32">
        <f t="shared" si="27"/>
        <v>0.97075538427766528</v>
      </c>
      <c r="K173" s="29">
        <f t="shared" si="34"/>
        <v>409.99</v>
      </c>
      <c r="L173" s="30">
        <v>409.99</v>
      </c>
      <c r="M173" s="31" t="s">
        <v>365</v>
      </c>
      <c r="N173" s="28"/>
      <c r="O173" s="28"/>
      <c r="P173" s="28"/>
      <c r="Q173" s="28"/>
      <c r="R173" s="22" t="s">
        <v>740</v>
      </c>
    </row>
    <row r="174" spans="1:18" ht="34.5" customHeight="1">
      <c r="A174" s="6" t="str">
        <f t="shared" si="0"/>
        <v>67</v>
      </c>
      <c r="B174" s="7">
        <v>67</v>
      </c>
      <c r="C174" s="7" t="s">
        <v>10</v>
      </c>
      <c r="D174" s="7" t="s">
        <v>366</v>
      </c>
      <c r="E174" s="8" t="s">
        <v>367</v>
      </c>
      <c r="F174" s="9" t="s">
        <v>102</v>
      </c>
      <c r="G174" s="9" t="s">
        <v>364</v>
      </c>
      <c r="H174" s="24" t="s">
        <v>15</v>
      </c>
      <c r="I174" s="27">
        <v>3890</v>
      </c>
      <c r="J174" s="32">
        <f t="shared" si="27"/>
        <v>0.79066969113067798</v>
      </c>
      <c r="K174" s="29">
        <f t="shared" si="34"/>
        <v>4919.88</v>
      </c>
      <c r="L174" s="30">
        <f>L173*12</f>
        <v>4919.88</v>
      </c>
      <c r="M174" s="31" t="s">
        <v>365</v>
      </c>
      <c r="N174" s="28"/>
      <c r="O174" s="28"/>
      <c r="P174" s="28"/>
      <c r="Q174" s="28"/>
      <c r="R174" s="22" t="s">
        <v>740</v>
      </c>
    </row>
    <row r="175" spans="1:18" ht="34.5" customHeight="1">
      <c r="A175" s="6" t="str">
        <f t="shared" si="0"/>
        <v>68</v>
      </c>
      <c r="B175" s="7">
        <v>68</v>
      </c>
      <c r="C175" s="7" t="s">
        <v>10</v>
      </c>
      <c r="D175" s="7" t="s">
        <v>368</v>
      </c>
      <c r="E175" s="8" t="s">
        <v>369</v>
      </c>
      <c r="F175" s="9" t="s">
        <v>102</v>
      </c>
      <c r="G175" s="9" t="s">
        <v>315</v>
      </c>
      <c r="H175" s="24" t="s">
        <v>181</v>
      </c>
      <c r="I175" s="27">
        <v>850</v>
      </c>
      <c r="J175" s="32">
        <f t="shared" si="27"/>
        <v>0.92962213594356646</v>
      </c>
      <c r="K175" s="29">
        <f t="shared" si="34"/>
        <v>914.35</v>
      </c>
      <c r="L175" s="30">
        <v>914.35</v>
      </c>
      <c r="M175" s="31" t="s">
        <v>370</v>
      </c>
      <c r="N175" s="28"/>
      <c r="O175" s="28"/>
      <c r="P175" s="28"/>
      <c r="Q175" s="28"/>
      <c r="R175" s="22" t="s">
        <v>740</v>
      </c>
    </row>
    <row r="176" spans="1:18" ht="34.5" customHeight="1">
      <c r="A176" s="6" t="str">
        <f t="shared" si="0"/>
        <v>69</v>
      </c>
      <c r="B176" s="7">
        <v>69</v>
      </c>
      <c r="C176" s="7" t="s">
        <v>10</v>
      </c>
      <c r="D176" s="7" t="s">
        <v>371</v>
      </c>
      <c r="E176" s="8" t="s">
        <v>372</v>
      </c>
      <c r="F176" s="9" t="s">
        <v>102</v>
      </c>
      <c r="G176" s="9" t="s">
        <v>364</v>
      </c>
      <c r="H176" s="24" t="s">
        <v>15</v>
      </c>
      <c r="I176" s="27">
        <v>4950</v>
      </c>
      <c r="J176" s="32">
        <f t="shared" si="27"/>
        <v>1.0164271047227926</v>
      </c>
      <c r="K176" s="29">
        <f t="shared" si="34"/>
        <v>4870</v>
      </c>
      <c r="L176" s="30">
        <v>4870</v>
      </c>
      <c r="M176" s="31" t="s">
        <v>373</v>
      </c>
      <c r="N176" s="28"/>
      <c r="O176" s="28"/>
      <c r="P176" s="28"/>
      <c r="Q176" s="28"/>
      <c r="R176" s="22" t="s">
        <v>740</v>
      </c>
    </row>
    <row r="177" spans="1:18" ht="34.5" customHeight="1">
      <c r="A177" s="6" t="str">
        <f t="shared" si="0"/>
        <v>69</v>
      </c>
      <c r="B177" s="7">
        <v>69</v>
      </c>
      <c r="C177" s="7">
        <v>2</v>
      </c>
      <c r="D177" s="7" t="s">
        <v>371</v>
      </c>
      <c r="E177" s="8" t="s">
        <v>372</v>
      </c>
      <c r="F177" s="9" t="s">
        <v>102</v>
      </c>
      <c r="G177" s="9" t="s">
        <v>364</v>
      </c>
      <c r="H177" s="24" t="s">
        <v>15</v>
      </c>
      <c r="I177" s="27">
        <v>4950</v>
      </c>
      <c r="J177" s="32">
        <f t="shared" si="27"/>
        <v>1.0164271047227926</v>
      </c>
      <c r="K177" s="29">
        <f t="shared" si="34"/>
        <v>4870</v>
      </c>
      <c r="L177" s="30">
        <v>4870</v>
      </c>
      <c r="M177" s="31" t="s">
        <v>373</v>
      </c>
      <c r="N177" s="28"/>
      <c r="O177" s="28"/>
      <c r="P177" s="28"/>
      <c r="Q177" s="28"/>
      <c r="R177" s="22" t="s">
        <v>740</v>
      </c>
    </row>
    <row r="178" spans="1:18" ht="34.5" customHeight="1">
      <c r="A178" s="6" t="str">
        <f t="shared" si="0"/>
        <v>70</v>
      </c>
      <c r="B178" s="7">
        <v>70</v>
      </c>
      <c r="C178" s="7" t="s">
        <v>10</v>
      </c>
      <c r="D178" s="7" t="s">
        <v>374</v>
      </c>
      <c r="E178" s="8" t="s">
        <v>375</v>
      </c>
      <c r="F178" s="9" t="s">
        <v>376</v>
      </c>
      <c r="G178" s="9" t="s">
        <v>377</v>
      </c>
      <c r="H178" s="24" t="s">
        <v>174</v>
      </c>
      <c r="I178" s="27">
        <v>888</v>
      </c>
      <c r="J178" s="32" t="e">
        <f t="shared" si="27"/>
        <v>#DIV/0!</v>
      </c>
      <c r="K178" s="28"/>
      <c r="L178" s="28"/>
      <c r="M178" s="28"/>
      <c r="N178" s="28"/>
      <c r="O178" s="28"/>
      <c r="P178" s="28"/>
      <c r="Q178" s="28"/>
      <c r="R178" s="22" t="s">
        <v>740</v>
      </c>
    </row>
    <row r="179" spans="1:18" ht="34.5" customHeight="1">
      <c r="A179" s="6" t="str">
        <f t="shared" si="0"/>
        <v>70</v>
      </c>
      <c r="B179" s="7">
        <v>70</v>
      </c>
      <c r="C179" s="7" t="s">
        <v>10</v>
      </c>
      <c r="D179" s="7" t="s">
        <v>374</v>
      </c>
      <c r="E179" s="8" t="s">
        <v>375</v>
      </c>
      <c r="F179" s="9" t="s">
        <v>376</v>
      </c>
      <c r="G179" s="9" t="s">
        <v>378</v>
      </c>
      <c r="H179" s="24" t="s">
        <v>181</v>
      </c>
      <c r="I179" s="27">
        <v>890</v>
      </c>
      <c r="J179" s="32">
        <f t="shared" si="27"/>
        <v>0.94880706168311979</v>
      </c>
      <c r="K179" s="29">
        <f>L179</f>
        <v>938.02</v>
      </c>
      <c r="L179" s="30">
        <v>938.02</v>
      </c>
      <c r="M179" s="31" t="s">
        <v>379</v>
      </c>
      <c r="N179" s="28"/>
      <c r="O179" s="28"/>
      <c r="P179" s="28"/>
      <c r="Q179" s="28"/>
      <c r="R179" s="22" t="s">
        <v>740</v>
      </c>
    </row>
    <row r="180" spans="1:18" ht="34.5" customHeight="1">
      <c r="A180" s="6" t="str">
        <f t="shared" si="0"/>
        <v>71</v>
      </c>
      <c r="B180" s="7">
        <v>71</v>
      </c>
      <c r="C180" s="7" t="s">
        <v>10</v>
      </c>
      <c r="D180" s="7" t="s">
        <v>380</v>
      </c>
      <c r="E180" s="8" t="s">
        <v>381</v>
      </c>
      <c r="F180" s="9" t="s">
        <v>382</v>
      </c>
      <c r="G180" s="9" t="s">
        <v>383</v>
      </c>
      <c r="H180" s="24" t="s">
        <v>171</v>
      </c>
      <c r="I180" s="27">
        <v>900</v>
      </c>
      <c r="J180" s="32">
        <f t="shared" si="27"/>
        <v>0.54628224582701057</v>
      </c>
      <c r="K180" s="29">
        <f t="shared" ref="K180:K182" si="35">(L180+N180)/2</f>
        <v>1647.5</v>
      </c>
      <c r="L180" s="30">
        <v>1500</v>
      </c>
      <c r="M180" s="31" t="s">
        <v>384</v>
      </c>
      <c r="N180" s="30">
        <v>1795</v>
      </c>
      <c r="O180" s="31" t="s">
        <v>385</v>
      </c>
      <c r="P180" s="28"/>
      <c r="Q180" s="28"/>
      <c r="R180" s="22" t="s">
        <v>740</v>
      </c>
    </row>
    <row r="181" spans="1:18" ht="34.5" customHeight="1">
      <c r="A181" s="6" t="str">
        <f t="shared" si="0"/>
        <v>71</v>
      </c>
      <c r="B181" s="7">
        <v>71</v>
      </c>
      <c r="C181" s="7" t="s">
        <v>10</v>
      </c>
      <c r="D181" s="7" t="s">
        <v>380</v>
      </c>
      <c r="E181" s="8" t="s">
        <v>381</v>
      </c>
      <c r="F181" s="9" t="s">
        <v>382</v>
      </c>
      <c r="G181" s="9" t="s">
        <v>386</v>
      </c>
      <c r="H181" s="24" t="s">
        <v>174</v>
      </c>
      <c r="I181" s="27">
        <v>898</v>
      </c>
      <c r="J181" s="32">
        <f t="shared" si="27"/>
        <v>0.72479852134644629</v>
      </c>
      <c r="K181" s="29">
        <f t="shared" si="35"/>
        <v>1238.9650000000001</v>
      </c>
      <c r="L181" s="30">
        <v>1358.05</v>
      </c>
      <c r="M181" s="31" t="s">
        <v>387</v>
      </c>
      <c r="N181" s="30">
        <v>1119.8800000000001</v>
      </c>
      <c r="O181" s="31" t="s">
        <v>388</v>
      </c>
      <c r="P181" s="28"/>
      <c r="Q181" s="28"/>
      <c r="R181" s="22" t="s">
        <v>740</v>
      </c>
    </row>
    <row r="182" spans="1:18" ht="34.5" customHeight="1">
      <c r="A182" s="6" t="str">
        <f t="shared" si="0"/>
        <v>71</v>
      </c>
      <c r="B182" s="7">
        <v>71</v>
      </c>
      <c r="C182" s="7" t="s">
        <v>10</v>
      </c>
      <c r="D182" s="7" t="s">
        <v>380</v>
      </c>
      <c r="E182" s="8" t="s">
        <v>381</v>
      </c>
      <c r="F182" s="9" t="s">
        <v>382</v>
      </c>
      <c r="G182" s="9" t="s">
        <v>386</v>
      </c>
      <c r="H182" s="24" t="s">
        <v>181</v>
      </c>
      <c r="I182" s="27">
        <v>990</v>
      </c>
      <c r="J182" s="32">
        <f t="shared" si="27"/>
        <v>0.79905404914585954</v>
      </c>
      <c r="K182" s="29">
        <f t="shared" si="35"/>
        <v>1238.9650000000001</v>
      </c>
      <c r="L182" s="30">
        <v>1358.05</v>
      </c>
      <c r="M182" s="31" t="s">
        <v>387</v>
      </c>
      <c r="N182" s="30">
        <v>1119.8800000000001</v>
      </c>
      <c r="O182" s="31" t="s">
        <v>388</v>
      </c>
      <c r="P182" s="28"/>
      <c r="Q182" s="28"/>
      <c r="R182" s="22" t="s">
        <v>740</v>
      </c>
    </row>
    <row r="183" spans="1:18" ht="34.5" customHeight="1">
      <c r="A183" s="6" t="str">
        <f t="shared" si="0"/>
        <v>72</v>
      </c>
      <c r="B183" s="7">
        <v>72</v>
      </c>
      <c r="C183" s="7" t="s">
        <v>10</v>
      </c>
      <c r="D183" s="7" t="s">
        <v>389</v>
      </c>
      <c r="E183" s="8" t="s">
        <v>390</v>
      </c>
      <c r="F183" s="9" t="s">
        <v>102</v>
      </c>
      <c r="G183" s="9" t="s">
        <v>391</v>
      </c>
      <c r="H183" s="24" t="s">
        <v>171</v>
      </c>
      <c r="I183" s="27">
        <v>82</v>
      </c>
      <c r="J183" s="32">
        <f t="shared" si="27"/>
        <v>0.9939393939393939</v>
      </c>
      <c r="K183" s="29">
        <f t="shared" ref="K183:K184" si="36">L183</f>
        <v>82.5</v>
      </c>
      <c r="L183" s="30">
        <f t="shared" ref="L183:L184" si="37">9900/120</f>
        <v>82.5</v>
      </c>
      <c r="M183" s="31" t="s">
        <v>392</v>
      </c>
      <c r="N183" s="28"/>
      <c r="O183" s="28"/>
      <c r="P183" s="28"/>
      <c r="Q183" s="28"/>
      <c r="R183" s="22" t="s">
        <v>740</v>
      </c>
    </row>
    <row r="184" spans="1:18" ht="34.5" customHeight="1">
      <c r="A184" s="6" t="str">
        <f t="shared" si="0"/>
        <v>72</v>
      </c>
      <c r="B184" s="7">
        <v>72</v>
      </c>
      <c r="C184" s="7" t="s">
        <v>10</v>
      </c>
      <c r="D184" s="7" t="s">
        <v>389</v>
      </c>
      <c r="E184" s="8" t="s">
        <v>390</v>
      </c>
      <c r="F184" s="9" t="s">
        <v>102</v>
      </c>
      <c r="G184" s="9" t="s">
        <v>391</v>
      </c>
      <c r="H184" s="24" t="s">
        <v>174</v>
      </c>
      <c r="I184" s="27">
        <v>79.8</v>
      </c>
      <c r="J184" s="32">
        <f t="shared" si="27"/>
        <v>0.96727272727272728</v>
      </c>
      <c r="K184" s="29">
        <f t="shared" si="36"/>
        <v>82.5</v>
      </c>
      <c r="L184" s="30">
        <f t="shared" si="37"/>
        <v>82.5</v>
      </c>
      <c r="M184" s="31" t="s">
        <v>392</v>
      </c>
      <c r="N184" s="28"/>
      <c r="O184" s="28"/>
      <c r="P184" s="28"/>
      <c r="Q184" s="28"/>
      <c r="R184" s="22" t="s">
        <v>740</v>
      </c>
    </row>
    <row r="185" spans="1:18" ht="34.5" customHeight="1">
      <c r="A185" s="6" t="str">
        <f t="shared" si="0"/>
        <v>73</v>
      </c>
      <c r="B185" s="7">
        <v>73</v>
      </c>
      <c r="C185" s="7" t="s">
        <v>10</v>
      </c>
      <c r="D185" s="7" t="s">
        <v>393</v>
      </c>
      <c r="E185" s="8" t="s">
        <v>394</v>
      </c>
      <c r="F185" s="9" t="s">
        <v>395</v>
      </c>
      <c r="G185" s="9" t="s">
        <v>396</v>
      </c>
      <c r="H185" s="24" t="s">
        <v>171</v>
      </c>
      <c r="I185" s="27">
        <v>1290</v>
      </c>
      <c r="J185" s="32">
        <f t="shared" si="27"/>
        <v>1.0855707451307102</v>
      </c>
      <c r="K185" s="33">
        <f t="shared" ref="K185:K187" si="38">(L185+N185)/2</f>
        <v>1188.3150000000001</v>
      </c>
      <c r="L185" s="34">
        <v>1033.6300000000001</v>
      </c>
      <c r="M185" s="37" t="s">
        <v>397</v>
      </c>
      <c r="N185" s="34">
        <v>1343</v>
      </c>
      <c r="O185" s="37" t="s">
        <v>398</v>
      </c>
      <c r="P185" s="28"/>
      <c r="Q185" s="28"/>
      <c r="R185" s="22" t="s">
        <v>740</v>
      </c>
    </row>
    <row r="186" spans="1:18" ht="34.5" customHeight="1">
      <c r="A186" s="6" t="str">
        <f t="shared" si="0"/>
        <v>73</v>
      </c>
      <c r="B186" s="7">
        <v>73</v>
      </c>
      <c r="C186" s="7" t="s">
        <v>10</v>
      </c>
      <c r="D186" s="7" t="s">
        <v>393</v>
      </c>
      <c r="E186" s="8" t="s">
        <v>394</v>
      </c>
      <c r="F186" s="9" t="s">
        <v>395</v>
      </c>
      <c r="G186" s="9" t="s">
        <v>399</v>
      </c>
      <c r="H186" s="24" t="s">
        <v>174</v>
      </c>
      <c r="I186" s="27">
        <v>1240</v>
      </c>
      <c r="J186" s="32">
        <f t="shared" si="27"/>
        <v>1.0434943596605277</v>
      </c>
      <c r="K186" s="33">
        <f t="shared" si="38"/>
        <v>1188.3150000000001</v>
      </c>
      <c r="L186" s="34">
        <v>1033.6300000000001</v>
      </c>
      <c r="M186" s="37" t="s">
        <v>397</v>
      </c>
      <c r="N186" s="34">
        <v>1343</v>
      </c>
      <c r="O186" s="37" t="s">
        <v>398</v>
      </c>
      <c r="P186" s="28"/>
      <c r="Q186" s="28"/>
      <c r="R186" s="22" t="s">
        <v>740</v>
      </c>
    </row>
    <row r="187" spans="1:18" ht="34.5" customHeight="1">
      <c r="A187" s="6" t="str">
        <f t="shared" si="0"/>
        <v>73</v>
      </c>
      <c r="B187" s="7">
        <v>73</v>
      </c>
      <c r="C187" s="7" t="s">
        <v>10</v>
      </c>
      <c r="D187" s="7" t="s">
        <v>393</v>
      </c>
      <c r="E187" s="8" t="s">
        <v>394</v>
      </c>
      <c r="F187" s="9" t="s">
        <v>395</v>
      </c>
      <c r="G187" s="9" t="s">
        <v>400</v>
      </c>
      <c r="H187" s="24" t="s">
        <v>181</v>
      </c>
      <c r="I187" s="27">
        <v>1722</v>
      </c>
      <c r="J187" s="32">
        <f t="shared" si="27"/>
        <v>0.93729333416793448</v>
      </c>
      <c r="K187" s="33">
        <f t="shared" si="38"/>
        <v>1837.2049999999999</v>
      </c>
      <c r="L187" s="34">
        <v>1882.52</v>
      </c>
      <c r="M187" s="37" t="s">
        <v>401</v>
      </c>
      <c r="N187" s="34">
        <v>1791.89</v>
      </c>
      <c r="O187" s="37" t="s">
        <v>402</v>
      </c>
      <c r="P187" s="28"/>
      <c r="Q187" s="28"/>
      <c r="R187" s="22" t="s">
        <v>740</v>
      </c>
    </row>
    <row r="188" spans="1:18" ht="34.5" customHeight="1">
      <c r="A188" s="6" t="str">
        <f t="shared" si="0"/>
        <v>74</v>
      </c>
      <c r="B188" s="7">
        <v>74</v>
      </c>
      <c r="C188" s="7" t="s">
        <v>10</v>
      </c>
      <c r="D188" s="7" t="s">
        <v>403</v>
      </c>
      <c r="E188" s="8" t="s">
        <v>404</v>
      </c>
      <c r="F188" s="9" t="s">
        <v>405</v>
      </c>
      <c r="G188" s="9" t="s">
        <v>406</v>
      </c>
      <c r="H188" s="24" t="s">
        <v>174</v>
      </c>
      <c r="I188" s="27">
        <v>198</v>
      </c>
      <c r="J188" s="32">
        <f t="shared" si="27"/>
        <v>0.93396226415094341</v>
      </c>
      <c r="K188" s="33">
        <f t="shared" ref="K188:K216" si="39">L188</f>
        <v>212</v>
      </c>
      <c r="L188" s="34">
        <v>212</v>
      </c>
      <c r="M188" s="37" t="s">
        <v>407</v>
      </c>
      <c r="N188" s="28"/>
      <c r="O188" s="28"/>
      <c r="P188" s="28"/>
      <c r="Q188" s="28"/>
      <c r="R188" s="22" t="s">
        <v>740</v>
      </c>
    </row>
    <row r="189" spans="1:18" ht="34.5" customHeight="1">
      <c r="A189" s="6" t="str">
        <f t="shared" si="0"/>
        <v>75</v>
      </c>
      <c r="B189" s="7">
        <v>75</v>
      </c>
      <c r="C189" s="7" t="s">
        <v>10</v>
      </c>
      <c r="D189" s="7" t="s">
        <v>408</v>
      </c>
      <c r="E189" s="8" t="s">
        <v>409</v>
      </c>
      <c r="F189" s="9" t="s">
        <v>410</v>
      </c>
      <c r="G189" s="9" t="s">
        <v>411</v>
      </c>
      <c r="H189" s="24" t="s">
        <v>171</v>
      </c>
      <c r="I189" s="27">
        <v>260</v>
      </c>
      <c r="J189" s="32">
        <f t="shared" si="27"/>
        <v>1.164179104477612</v>
      </c>
      <c r="K189" s="29">
        <f t="shared" si="39"/>
        <v>223.33333333333334</v>
      </c>
      <c r="L189" s="30">
        <f>670/3</f>
        <v>223.33333333333334</v>
      </c>
      <c r="M189" s="31" t="s">
        <v>412</v>
      </c>
      <c r="N189" s="28"/>
      <c r="O189" s="28"/>
      <c r="P189" s="28"/>
      <c r="Q189" s="28"/>
      <c r="R189" s="22" t="s">
        <v>740</v>
      </c>
    </row>
    <row r="190" spans="1:18" ht="34.5" customHeight="1">
      <c r="A190" s="6" t="str">
        <f t="shared" si="0"/>
        <v>75</v>
      </c>
      <c r="B190" s="7">
        <v>75</v>
      </c>
      <c r="C190" s="7" t="s">
        <v>10</v>
      </c>
      <c r="D190" s="7" t="s">
        <v>408</v>
      </c>
      <c r="E190" s="8" t="s">
        <v>409</v>
      </c>
      <c r="F190" s="9" t="s">
        <v>410</v>
      </c>
      <c r="G190" s="9" t="s">
        <v>413</v>
      </c>
      <c r="H190" s="24" t="s">
        <v>174</v>
      </c>
      <c r="I190" s="27">
        <v>255</v>
      </c>
      <c r="J190" s="32">
        <f t="shared" si="27"/>
        <v>0.90457609081234491</v>
      </c>
      <c r="K190" s="29">
        <f t="shared" si="39"/>
        <v>281.89999999999998</v>
      </c>
      <c r="L190" s="30">
        <v>281.89999999999998</v>
      </c>
      <c r="M190" s="31" t="s">
        <v>414</v>
      </c>
      <c r="N190" s="28"/>
      <c r="O190" s="28"/>
      <c r="P190" s="28"/>
      <c r="Q190" s="28"/>
      <c r="R190" s="22" t="s">
        <v>740</v>
      </c>
    </row>
    <row r="191" spans="1:18" ht="34.5" customHeight="1">
      <c r="A191" s="6" t="str">
        <f t="shared" si="0"/>
        <v>75</v>
      </c>
      <c r="B191" s="7">
        <v>75</v>
      </c>
      <c r="C191" s="7" t="s">
        <v>10</v>
      </c>
      <c r="D191" s="7" t="s">
        <v>408</v>
      </c>
      <c r="E191" s="8" t="s">
        <v>409</v>
      </c>
      <c r="F191" s="9" t="s">
        <v>410</v>
      </c>
      <c r="G191" s="9" t="s">
        <v>415</v>
      </c>
      <c r="H191" s="24" t="s">
        <v>181</v>
      </c>
      <c r="I191" s="27">
        <v>820</v>
      </c>
      <c r="J191" s="32">
        <f t="shared" si="27"/>
        <v>0.91825307950727886</v>
      </c>
      <c r="K191" s="29">
        <f t="shared" si="39"/>
        <v>893</v>
      </c>
      <c r="L191" s="30">
        <v>893</v>
      </c>
      <c r="M191" s="31" t="s">
        <v>416</v>
      </c>
      <c r="N191" s="28"/>
      <c r="O191" s="28"/>
      <c r="P191" s="28"/>
      <c r="Q191" s="28"/>
      <c r="R191" s="22" t="s">
        <v>740</v>
      </c>
    </row>
    <row r="192" spans="1:18" ht="34.5" customHeight="1">
      <c r="A192" s="6" t="str">
        <f t="shared" si="0"/>
        <v>76</v>
      </c>
      <c r="B192" s="7">
        <v>76</v>
      </c>
      <c r="C192" s="7" t="s">
        <v>10</v>
      </c>
      <c r="D192" s="7" t="s">
        <v>417</v>
      </c>
      <c r="E192" s="8" t="s">
        <v>418</v>
      </c>
      <c r="F192" s="9" t="s">
        <v>419</v>
      </c>
      <c r="G192" s="9" t="s">
        <v>420</v>
      </c>
      <c r="H192" s="24" t="s">
        <v>174</v>
      </c>
      <c r="I192" s="27">
        <v>998</v>
      </c>
      <c r="J192" s="32">
        <f t="shared" si="27"/>
        <v>1.078918918918919</v>
      </c>
      <c r="K192" s="33">
        <f t="shared" si="39"/>
        <v>925</v>
      </c>
      <c r="L192" s="34">
        <v>925</v>
      </c>
      <c r="M192" s="37" t="s">
        <v>421</v>
      </c>
      <c r="N192" s="28"/>
      <c r="O192" s="28"/>
      <c r="P192" s="28"/>
      <c r="Q192" s="28"/>
      <c r="R192" s="22" t="s">
        <v>740</v>
      </c>
    </row>
    <row r="193" spans="1:26" ht="34.5" customHeight="1">
      <c r="A193" s="10" t="str">
        <f t="shared" si="0"/>
        <v>76</v>
      </c>
      <c r="B193" s="11">
        <v>76</v>
      </c>
      <c r="C193" s="11" t="s">
        <v>10</v>
      </c>
      <c r="D193" s="11" t="s">
        <v>417</v>
      </c>
      <c r="E193" s="12" t="s">
        <v>418</v>
      </c>
      <c r="F193" s="13" t="s">
        <v>419</v>
      </c>
      <c r="G193" s="13" t="s">
        <v>415</v>
      </c>
      <c r="H193" s="25" t="s">
        <v>181</v>
      </c>
      <c r="I193" s="38">
        <v>1603.9</v>
      </c>
      <c r="J193" s="39">
        <f t="shared" si="27"/>
        <v>1.7107536745098877</v>
      </c>
      <c r="K193" s="48">
        <f t="shared" si="39"/>
        <v>937.54</v>
      </c>
      <c r="L193" s="49">
        <v>937.54</v>
      </c>
      <c r="M193" s="40" t="s">
        <v>416</v>
      </c>
      <c r="N193" s="39"/>
      <c r="O193" s="39"/>
      <c r="P193" s="39"/>
      <c r="Q193" s="39"/>
      <c r="R193" s="22" t="s">
        <v>740</v>
      </c>
      <c r="S193" s="10"/>
      <c r="T193" s="10"/>
      <c r="U193" s="10"/>
      <c r="V193" s="10"/>
      <c r="W193" s="10"/>
      <c r="X193" s="10"/>
      <c r="Y193" s="10"/>
      <c r="Z193" s="10"/>
    </row>
    <row r="194" spans="1:26" ht="34.5" customHeight="1">
      <c r="A194" s="6" t="str">
        <f t="shared" si="0"/>
        <v>77</v>
      </c>
      <c r="B194" s="7">
        <v>77</v>
      </c>
      <c r="C194" s="7" t="s">
        <v>10</v>
      </c>
      <c r="D194" s="7" t="s">
        <v>422</v>
      </c>
      <c r="E194" s="8" t="s">
        <v>423</v>
      </c>
      <c r="F194" s="9" t="s">
        <v>424</v>
      </c>
      <c r="G194" s="9" t="s">
        <v>425</v>
      </c>
      <c r="H194" s="24" t="s">
        <v>171</v>
      </c>
      <c r="I194" s="27">
        <v>750</v>
      </c>
      <c r="J194" s="32">
        <f t="shared" si="27"/>
        <v>0.81906342827188539</v>
      </c>
      <c r="K194" s="50">
        <f t="shared" si="39"/>
        <v>915.68</v>
      </c>
      <c r="L194" s="51">
        <v>915.68</v>
      </c>
      <c r="M194" s="52" t="s">
        <v>426</v>
      </c>
      <c r="N194" s="53"/>
      <c r="O194" s="53"/>
      <c r="P194" s="28"/>
      <c r="Q194" s="28"/>
      <c r="R194" s="22" t="s">
        <v>740</v>
      </c>
    </row>
    <row r="195" spans="1:26" ht="34.5" customHeight="1">
      <c r="A195" s="6" t="str">
        <f t="shared" si="0"/>
        <v>77</v>
      </c>
      <c r="B195" s="7">
        <v>77</v>
      </c>
      <c r="C195" s="7" t="s">
        <v>10</v>
      </c>
      <c r="D195" s="7" t="s">
        <v>422</v>
      </c>
      <c r="E195" s="8" t="s">
        <v>423</v>
      </c>
      <c r="F195" s="9" t="s">
        <v>424</v>
      </c>
      <c r="G195" s="9" t="s">
        <v>427</v>
      </c>
      <c r="H195" s="24" t="s">
        <v>174</v>
      </c>
      <c r="I195" s="27">
        <v>748</v>
      </c>
      <c r="J195" s="32">
        <f t="shared" si="27"/>
        <v>0.98228473125057447</v>
      </c>
      <c r="K195" s="50">
        <f t="shared" si="39"/>
        <v>761.49</v>
      </c>
      <c r="L195" s="51">
        <v>761.49</v>
      </c>
      <c r="M195" s="52" t="s">
        <v>428</v>
      </c>
      <c r="N195" s="53"/>
      <c r="O195" s="53"/>
      <c r="P195" s="28"/>
      <c r="Q195" s="28"/>
      <c r="R195" s="22" t="s">
        <v>740</v>
      </c>
    </row>
    <row r="196" spans="1:26" ht="34.5" customHeight="1">
      <c r="A196" s="6" t="str">
        <f t="shared" si="0"/>
        <v>77</v>
      </c>
      <c r="B196" s="7">
        <v>77</v>
      </c>
      <c r="C196" s="7" t="s">
        <v>10</v>
      </c>
      <c r="D196" s="7" t="s">
        <v>422</v>
      </c>
      <c r="E196" s="8" t="s">
        <v>423</v>
      </c>
      <c r="F196" s="9" t="s">
        <v>424</v>
      </c>
      <c r="G196" s="9" t="s">
        <v>425</v>
      </c>
      <c r="H196" s="24" t="s">
        <v>181</v>
      </c>
      <c r="I196" s="27">
        <v>850</v>
      </c>
      <c r="J196" s="32">
        <f t="shared" si="27"/>
        <v>0.92827188537480343</v>
      </c>
      <c r="K196" s="50">
        <f t="shared" si="39"/>
        <v>915.68</v>
      </c>
      <c r="L196" s="51">
        <v>915.68</v>
      </c>
      <c r="M196" s="52" t="s">
        <v>426</v>
      </c>
      <c r="N196" s="53"/>
      <c r="O196" s="53"/>
      <c r="P196" s="28"/>
      <c r="Q196" s="28"/>
      <c r="R196" s="22" t="s">
        <v>740</v>
      </c>
    </row>
    <row r="197" spans="1:26" ht="34.5" customHeight="1">
      <c r="A197" s="6" t="str">
        <f t="shared" si="0"/>
        <v>78</v>
      </c>
      <c r="B197" s="7">
        <v>78</v>
      </c>
      <c r="C197" s="7" t="s">
        <v>10</v>
      </c>
      <c r="D197" s="7" t="s">
        <v>429</v>
      </c>
      <c r="E197" s="8" t="s">
        <v>430</v>
      </c>
      <c r="F197" s="9" t="s">
        <v>431</v>
      </c>
      <c r="G197" s="9" t="s">
        <v>432</v>
      </c>
      <c r="H197" s="24" t="s">
        <v>171</v>
      </c>
      <c r="I197" s="27">
        <v>812</v>
      </c>
      <c r="J197" s="32">
        <f t="shared" si="27"/>
        <v>0.90637138902531589</v>
      </c>
      <c r="K197" s="50">
        <f t="shared" si="39"/>
        <v>895.88</v>
      </c>
      <c r="L197" s="51">
        <v>895.88</v>
      </c>
      <c r="M197" s="52" t="s">
        <v>433</v>
      </c>
      <c r="N197" s="53"/>
      <c r="O197" s="53"/>
      <c r="P197" s="28"/>
      <c r="Q197" s="28"/>
      <c r="R197" s="22" t="s">
        <v>740</v>
      </c>
    </row>
    <row r="198" spans="1:26" ht="34.5" customHeight="1">
      <c r="A198" s="6" t="str">
        <f t="shared" si="0"/>
        <v>78</v>
      </c>
      <c r="B198" s="7">
        <v>78</v>
      </c>
      <c r="C198" s="7" t="s">
        <v>10</v>
      </c>
      <c r="D198" s="7" t="s">
        <v>429</v>
      </c>
      <c r="E198" s="8" t="s">
        <v>430</v>
      </c>
      <c r="F198" s="9" t="s">
        <v>431</v>
      </c>
      <c r="G198" s="9" t="s">
        <v>432</v>
      </c>
      <c r="H198" s="24" t="s">
        <v>174</v>
      </c>
      <c r="I198" s="27">
        <v>812</v>
      </c>
      <c r="J198" s="32">
        <f t="shared" si="27"/>
        <v>0.90637138902531589</v>
      </c>
      <c r="K198" s="50">
        <f t="shared" si="39"/>
        <v>895.88</v>
      </c>
      <c r="L198" s="51">
        <v>895.88</v>
      </c>
      <c r="M198" s="52" t="s">
        <v>433</v>
      </c>
      <c r="N198" s="53"/>
      <c r="O198" s="53"/>
      <c r="P198" s="28"/>
      <c r="Q198" s="28"/>
      <c r="R198" s="22" t="s">
        <v>740</v>
      </c>
    </row>
    <row r="199" spans="1:26" ht="34.5" customHeight="1">
      <c r="A199" s="6" t="str">
        <f t="shared" si="0"/>
        <v>78</v>
      </c>
      <c r="B199" s="7">
        <v>78</v>
      </c>
      <c r="C199" s="7" t="s">
        <v>10</v>
      </c>
      <c r="D199" s="7" t="s">
        <v>429</v>
      </c>
      <c r="E199" s="8" t="s">
        <v>430</v>
      </c>
      <c r="F199" s="9" t="s">
        <v>431</v>
      </c>
      <c r="G199" s="9" t="s">
        <v>319</v>
      </c>
      <c r="H199" s="24" t="s">
        <v>181</v>
      </c>
      <c r="I199" s="27">
        <v>940</v>
      </c>
      <c r="J199" s="32">
        <f t="shared" si="27"/>
        <v>0.78642661133792924</v>
      </c>
      <c r="K199" s="50">
        <f t="shared" si="39"/>
        <v>1195.28</v>
      </c>
      <c r="L199" s="51">
        <v>1195.28</v>
      </c>
      <c r="M199" s="52" t="s">
        <v>434</v>
      </c>
      <c r="N199" s="53"/>
      <c r="O199" s="53"/>
      <c r="P199" s="28"/>
      <c r="Q199" s="28"/>
      <c r="R199" s="22" t="s">
        <v>740</v>
      </c>
    </row>
    <row r="200" spans="1:26" ht="34.5" customHeight="1">
      <c r="A200" s="6" t="str">
        <f t="shared" si="0"/>
        <v>78</v>
      </c>
      <c r="B200" s="7">
        <v>78</v>
      </c>
      <c r="C200" s="7">
        <v>2</v>
      </c>
      <c r="D200" s="7" t="s">
        <v>429</v>
      </c>
      <c r="E200" s="8" t="s">
        <v>430</v>
      </c>
      <c r="F200" s="9" t="s">
        <v>431</v>
      </c>
      <c r="G200" s="9" t="s">
        <v>435</v>
      </c>
      <c r="H200" s="24" t="s">
        <v>181</v>
      </c>
      <c r="I200" s="27">
        <v>1300</v>
      </c>
      <c r="J200" s="32">
        <f t="shared" si="27"/>
        <v>0.87630603302999666</v>
      </c>
      <c r="K200" s="50">
        <f t="shared" si="39"/>
        <v>1483.5</v>
      </c>
      <c r="L200" s="51">
        <v>1483.5</v>
      </c>
      <c r="M200" s="52" t="s">
        <v>436</v>
      </c>
      <c r="N200" s="53"/>
      <c r="O200" s="53"/>
      <c r="P200" s="28"/>
      <c r="Q200" s="28"/>
      <c r="R200" s="22" t="s">
        <v>740</v>
      </c>
    </row>
    <row r="201" spans="1:26" ht="34.5" customHeight="1">
      <c r="A201" s="6" t="str">
        <f t="shared" si="0"/>
        <v>79</v>
      </c>
      <c r="B201" s="7">
        <v>79</v>
      </c>
      <c r="C201" s="7" t="s">
        <v>10</v>
      </c>
      <c r="D201" s="7" t="s">
        <v>437</v>
      </c>
      <c r="E201" s="8" t="s">
        <v>438</v>
      </c>
      <c r="F201" s="9" t="s">
        <v>439</v>
      </c>
      <c r="G201" s="9" t="s">
        <v>432</v>
      </c>
      <c r="H201" s="24" t="s">
        <v>171</v>
      </c>
      <c r="I201" s="27">
        <v>1485</v>
      </c>
      <c r="J201" s="32">
        <f t="shared" si="27"/>
        <v>0.80868258255641723</v>
      </c>
      <c r="K201" s="33">
        <f t="shared" si="39"/>
        <v>1836.32</v>
      </c>
      <c r="L201" s="34">
        <v>1836.32</v>
      </c>
      <c r="M201" s="37" t="s">
        <v>440</v>
      </c>
      <c r="N201" s="28"/>
      <c r="O201" s="28"/>
      <c r="P201" s="28"/>
      <c r="Q201" s="28"/>
      <c r="R201" s="22" t="s">
        <v>740</v>
      </c>
    </row>
    <row r="202" spans="1:26" ht="34.5" customHeight="1">
      <c r="A202" s="6" t="str">
        <f t="shared" si="0"/>
        <v>79</v>
      </c>
      <c r="B202" s="7">
        <v>79</v>
      </c>
      <c r="C202" s="7" t="s">
        <v>10</v>
      </c>
      <c r="D202" s="7" t="s">
        <v>437</v>
      </c>
      <c r="E202" s="8" t="s">
        <v>438</v>
      </c>
      <c r="F202" s="9" t="s">
        <v>439</v>
      </c>
      <c r="G202" s="9" t="s">
        <v>432</v>
      </c>
      <c r="H202" s="24" t="s">
        <v>174</v>
      </c>
      <c r="I202" s="27">
        <v>1788</v>
      </c>
      <c r="J202" s="32">
        <f t="shared" si="27"/>
        <v>0.97368650344166596</v>
      </c>
      <c r="K202" s="33">
        <f t="shared" si="39"/>
        <v>1836.32</v>
      </c>
      <c r="L202" s="34">
        <v>1836.32</v>
      </c>
      <c r="M202" s="37" t="s">
        <v>440</v>
      </c>
      <c r="N202" s="28"/>
      <c r="O202" s="28"/>
      <c r="P202" s="28"/>
      <c r="Q202" s="28"/>
      <c r="R202" s="22" t="s">
        <v>740</v>
      </c>
    </row>
    <row r="203" spans="1:26" ht="34.5" customHeight="1">
      <c r="A203" s="6" t="str">
        <f t="shared" si="0"/>
        <v>79</v>
      </c>
      <c r="B203" s="7">
        <v>79</v>
      </c>
      <c r="C203" s="7" t="s">
        <v>10</v>
      </c>
      <c r="D203" s="7" t="s">
        <v>437</v>
      </c>
      <c r="E203" s="8" t="s">
        <v>438</v>
      </c>
      <c r="F203" s="9" t="s">
        <v>439</v>
      </c>
      <c r="G203" s="9" t="s">
        <v>432</v>
      </c>
      <c r="H203" s="24" t="s">
        <v>181</v>
      </c>
      <c r="I203" s="27">
        <v>1806</v>
      </c>
      <c r="J203" s="32">
        <f t="shared" si="27"/>
        <v>0.98348871656356196</v>
      </c>
      <c r="K203" s="33">
        <f t="shared" si="39"/>
        <v>1836.32</v>
      </c>
      <c r="L203" s="34">
        <v>1836.32</v>
      </c>
      <c r="M203" s="37" t="s">
        <v>440</v>
      </c>
      <c r="N203" s="28"/>
      <c r="O203" s="28"/>
      <c r="P203" s="28"/>
      <c r="Q203" s="28"/>
      <c r="R203" s="22" t="s">
        <v>740</v>
      </c>
    </row>
    <row r="204" spans="1:26" ht="34.5" customHeight="1">
      <c r="A204" s="6" t="str">
        <f t="shared" si="0"/>
        <v>79</v>
      </c>
      <c r="B204" s="7">
        <v>79</v>
      </c>
      <c r="C204" s="7">
        <v>2</v>
      </c>
      <c r="D204" s="7" t="s">
        <v>437</v>
      </c>
      <c r="E204" s="8" t="s">
        <v>438</v>
      </c>
      <c r="F204" s="9" t="s">
        <v>439</v>
      </c>
      <c r="G204" s="9" t="s">
        <v>435</v>
      </c>
      <c r="H204" s="24" t="s">
        <v>181</v>
      </c>
      <c r="I204" s="27">
        <v>760</v>
      </c>
      <c r="J204" s="32">
        <f t="shared" si="27"/>
        <v>1.0133333333333334</v>
      </c>
      <c r="K204" s="33">
        <f t="shared" si="39"/>
        <v>750</v>
      </c>
      <c r="L204" s="34">
        <v>750</v>
      </c>
      <c r="M204" s="37" t="s">
        <v>441</v>
      </c>
      <c r="N204" s="28"/>
      <c r="O204" s="28"/>
      <c r="P204" s="28"/>
      <c r="Q204" s="28"/>
      <c r="R204" s="22" t="s">
        <v>740</v>
      </c>
    </row>
    <row r="205" spans="1:26" ht="34.5" customHeight="1">
      <c r="A205" s="6" t="str">
        <f t="shared" si="0"/>
        <v>80</v>
      </c>
      <c r="B205" s="7">
        <v>80</v>
      </c>
      <c r="C205" s="7" t="s">
        <v>10</v>
      </c>
      <c r="D205" s="7" t="s">
        <v>442</v>
      </c>
      <c r="E205" s="8" t="s">
        <v>443</v>
      </c>
      <c r="F205" s="9" t="s">
        <v>444</v>
      </c>
      <c r="G205" s="9" t="s">
        <v>425</v>
      </c>
      <c r="H205" s="24" t="s">
        <v>171</v>
      </c>
      <c r="I205" s="27">
        <v>1040</v>
      </c>
      <c r="J205" s="32">
        <f t="shared" si="27"/>
        <v>0.84370385994515917</v>
      </c>
      <c r="K205" s="50">
        <f t="shared" si="39"/>
        <v>1232.6600000000001</v>
      </c>
      <c r="L205" s="51">
        <v>1232.6600000000001</v>
      </c>
      <c r="M205" s="52" t="s">
        <v>445</v>
      </c>
      <c r="N205" s="53"/>
      <c r="O205" s="53"/>
      <c r="P205" s="28"/>
      <c r="Q205" s="28"/>
      <c r="R205" s="22" t="s">
        <v>740</v>
      </c>
    </row>
    <row r="206" spans="1:26" ht="34.5" customHeight="1">
      <c r="A206" s="6" t="str">
        <f t="shared" si="0"/>
        <v>80</v>
      </c>
      <c r="B206" s="7">
        <v>80</v>
      </c>
      <c r="C206" s="7" t="s">
        <v>10</v>
      </c>
      <c r="D206" s="7" t="s">
        <v>442</v>
      </c>
      <c r="E206" s="8" t="s">
        <v>443</v>
      </c>
      <c r="F206" s="9" t="s">
        <v>444</v>
      </c>
      <c r="G206" s="9" t="s">
        <v>425</v>
      </c>
      <c r="H206" s="24" t="s">
        <v>174</v>
      </c>
      <c r="I206" s="27">
        <v>1038</v>
      </c>
      <c r="J206" s="32">
        <f t="shared" si="27"/>
        <v>0.84208135252218774</v>
      </c>
      <c r="K206" s="50">
        <f t="shared" si="39"/>
        <v>1232.6600000000001</v>
      </c>
      <c r="L206" s="51">
        <v>1232.6600000000001</v>
      </c>
      <c r="M206" s="52" t="s">
        <v>445</v>
      </c>
      <c r="N206" s="53"/>
      <c r="O206" s="53"/>
      <c r="P206" s="28"/>
      <c r="Q206" s="28"/>
      <c r="R206" s="22" t="s">
        <v>740</v>
      </c>
    </row>
    <row r="207" spans="1:26" ht="34.5" customHeight="1">
      <c r="A207" s="6" t="str">
        <f t="shared" si="0"/>
        <v>80</v>
      </c>
      <c r="B207" s="7">
        <v>80</v>
      </c>
      <c r="C207" s="7" t="s">
        <v>10</v>
      </c>
      <c r="D207" s="7" t="s">
        <v>442</v>
      </c>
      <c r="E207" s="8" t="s">
        <v>443</v>
      </c>
      <c r="F207" s="9" t="s">
        <v>444</v>
      </c>
      <c r="G207" s="9" t="s">
        <v>425</v>
      </c>
      <c r="H207" s="24" t="s">
        <v>181</v>
      </c>
      <c r="I207" s="27">
        <v>1110</v>
      </c>
      <c r="J207" s="32">
        <f t="shared" si="27"/>
        <v>0.90049161974916025</v>
      </c>
      <c r="K207" s="50">
        <f t="shared" si="39"/>
        <v>1232.6600000000001</v>
      </c>
      <c r="L207" s="51">
        <v>1232.6600000000001</v>
      </c>
      <c r="M207" s="52" t="s">
        <v>445</v>
      </c>
      <c r="N207" s="53"/>
      <c r="O207" s="53"/>
      <c r="P207" s="28"/>
      <c r="Q207" s="28"/>
      <c r="R207" s="22" t="s">
        <v>740</v>
      </c>
    </row>
    <row r="208" spans="1:26" ht="34.5" customHeight="1">
      <c r="A208" s="6" t="str">
        <f t="shared" si="0"/>
        <v>81</v>
      </c>
      <c r="B208" s="7">
        <v>81</v>
      </c>
      <c r="C208" s="7" t="s">
        <v>10</v>
      </c>
      <c r="D208" s="7" t="s">
        <v>446</v>
      </c>
      <c r="E208" s="8" t="s">
        <v>447</v>
      </c>
      <c r="F208" s="9" t="s">
        <v>448</v>
      </c>
      <c r="G208" s="9" t="s">
        <v>425</v>
      </c>
      <c r="H208" s="24" t="s">
        <v>171</v>
      </c>
      <c r="I208" s="27">
        <v>585</v>
      </c>
      <c r="J208" s="32">
        <f t="shared" si="27"/>
        <v>1.0846992509085513</v>
      </c>
      <c r="K208" s="50">
        <f t="shared" si="39"/>
        <v>539.32000000000005</v>
      </c>
      <c r="L208" s="51">
        <v>539.32000000000005</v>
      </c>
      <c r="M208" s="52" t="s">
        <v>449</v>
      </c>
      <c r="N208" s="53"/>
      <c r="O208" s="53"/>
      <c r="P208" s="28"/>
      <c r="Q208" s="28"/>
      <c r="R208" s="22" t="s">
        <v>740</v>
      </c>
    </row>
    <row r="209" spans="1:18" ht="34.5" customHeight="1">
      <c r="A209" s="6" t="str">
        <f t="shared" si="0"/>
        <v>81</v>
      </c>
      <c r="B209" s="7">
        <v>81</v>
      </c>
      <c r="C209" s="7" t="s">
        <v>10</v>
      </c>
      <c r="D209" s="7" t="s">
        <v>446</v>
      </c>
      <c r="E209" s="8" t="s">
        <v>447</v>
      </c>
      <c r="F209" s="9" t="s">
        <v>448</v>
      </c>
      <c r="G209" s="9" t="s">
        <v>425</v>
      </c>
      <c r="H209" s="24" t="s">
        <v>174</v>
      </c>
      <c r="I209" s="27">
        <v>583</v>
      </c>
      <c r="J209" s="32">
        <f t="shared" si="27"/>
        <v>1.0809908774011718</v>
      </c>
      <c r="K209" s="50">
        <f t="shared" si="39"/>
        <v>539.32000000000005</v>
      </c>
      <c r="L209" s="51">
        <v>539.32000000000005</v>
      </c>
      <c r="M209" s="52" t="s">
        <v>449</v>
      </c>
      <c r="N209" s="53"/>
      <c r="O209" s="53"/>
      <c r="P209" s="28"/>
      <c r="Q209" s="28"/>
      <c r="R209" s="22" t="s">
        <v>740</v>
      </c>
    </row>
    <row r="210" spans="1:18" ht="34.5" customHeight="1">
      <c r="A210" s="6" t="str">
        <f t="shared" si="0"/>
        <v>82</v>
      </c>
      <c r="B210" s="7">
        <v>82</v>
      </c>
      <c r="C210" s="7" t="s">
        <v>10</v>
      </c>
      <c r="D210" s="7" t="s">
        <v>450</v>
      </c>
      <c r="E210" s="8" t="s">
        <v>451</v>
      </c>
      <c r="F210" s="9" t="s">
        <v>452</v>
      </c>
      <c r="G210" s="9" t="s">
        <v>425</v>
      </c>
      <c r="H210" s="24" t="s">
        <v>171</v>
      </c>
      <c r="I210" s="27">
        <v>382</v>
      </c>
      <c r="J210" s="32">
        <f t="shared" si="27"/>
        <v>0.64614343707713118</v>
      </c>
      <c r="K210" s="50">
        <f t="shared" si="39"/>
        <v>591.20000000000005</v>
      </c>
      <c r="L210" s="51">
        <v>591.20000000000005</v>
      </c>
      <c r="M210" s="52" t="s">
        <v>453</v>
      </c>
      <c r="N210" s="53"/>
      <c r="O210" s="53"/>
      <c r="P210" s="28"/>
      <c r="Q210" s="28"/>
      <c r="R210" s="22" t="s">
        <v>740</v>
      </c>
    </row>
    <row r="211" spans="1:18" ht="34.5" customHeight="1">
      <c r="A211" s="6" t="str">
        <f t="shared" si="0"/>
        <v>82</v>
      </c>
      <c r="B211" s="7">
        <v>82</v>
      </c>
      <c r="C211" s="7" t="s">
        <v>10</v>
      </c>
      <c r="D211" s="7" t="s">
        <v>450</v>
      </c>
      <c r="E211" s="8" t="s">
        <v>451</v>
      </c>
      <c r="F211" s="9" t="s">
        <v>452</v>
      </c>
      <c r="G211" s="9" t="s">
        <v>427</v>
      </c>
      <c r="H211" s="24" t="s">
        <v>174</v>
      </c>
      <c r="I211" s="27">
        <v>398</v>
      </c>
      <c r="J211" s="32">
        <f t="shared" si="27"/>
        <v>0.75809523809523804</v>
      </c>
      <c r="K211" s="50">
        <f t="shared" si="39"/>
        <v>525</v>
      </c>
      <c r="L211" s="51">
        <v>525</v>
      </c>
      <c r="M211" s="52" t="s">
        <v>454</v>
      </c>
      <c r="N211" s="53"/>
      <c r="O211" s="53"/>
      <c r="P211" s="28"/>
      <c r="Q211" s="28"/>
      <c r="R211" s="22" t="s">
        <v>740</v>
      </c>
    </row>
    <row r="212" spans="1:18" ht="34.5" customHeight="1">
      <c r="A212" s="6" t="str">
        <f t="shared" si="0"/>
        <v>82</v>
      </c>
      <c r="B212" s="7">
        <v>82</v>
      </c>
      <c r="C212" s="7" t="s">
        <v>10</v>
      </c>
      <c r="D212" s="7" t="s">
        <v>450</v>
      </c>
      <c r="E212" s="8" t="s">
        <v>451</v>
      </c>
      <c r="F212" s="9" t="s">
        <v>452</v>
      </c>
      <c r="G212" s="9" t="s">
        <v>425</v>
      </c>
      <c r="H212" s="24" t="s">
        <v>181</v>
      </c>
      <c r="I212" s="27">
        <v>380</v>
      </c>
      <c r="J212" s="32">
        <f t="shared" si="27"/>
        <v>0.64276048714479017</v>
      </c>
      <c r="K212" s="50">
        <f t="shared" si="39"/>
        <v>591.20000000000005</v>
      </c>
      <c r="L212" s="51">
        <v>591.20000000000005</v>
      </c>
      <c r="M212" s="52" t="s">
        <v>453</v>
      </c>
      <c r="N212" s="53"/>
      <c r="O212" s="53"/>
      <c r="P212" s="28"/>
      <c r="Q212" s="28"/>
      <c r="R212" s="22" t="s">
        <v>740</v>
      </c>
    </row>
    <row r="213" spans="1:18" ht="34.5" customHeight="1">
      <c r="A213" s="6" t="str">
        <f t="shared" si="0"/>
        <v>82</v>
      </c>
      <c r="B213" s="7">
        <v>82</v>
      </c>
      <c r="C213" s="7">
        <v>2</v>
      </c>
      <c r="D213" s="7" t="s">
        <v>450</v>
      </c>
      <c r="E213" s="8" t="s">
        <v>451</v>
      </c>
      <c r="F213" s="9" t="s">
        <v>452</v>
      </c>
      <c r="G213" s="9" t="s">
        <v>435</v>
      </c>
      <c r="H213" s="24" t="s">
        <v>181</v>
      </c>
      <c r="I213" s="27">
        <v>380</v>
      </c>
      <c r="J213" s="32">
        <f t="shared" si="27"/>
        <v>0.80140034164961926</v>
      </c>
      <c r="K213" s="50">
        <f t="shared" si="39"/>
        <v>474.17</v>
      </c>
      <c r="L213" s="51">
        <v>474.17</v>
      </c>
      <c r="M213" s="52" t="s">
        <v>455</v>
      </c>
      <c r="N213" s="53"/>
      <c r="O213" s="53"/>
      <c r="P213" s="28"/>
      <c r="Q213" s="28"/>
      <c r="R213" s="22" t="s">
        <v>740</v>
      </c>
    </row>
    <row r="214" spans="1:18" ht="34.5" customHeight="1">
      <c r="A214" s="6" t="str">
        <f t="shared" si="0"/>
        <v>83</v>
      </c>
      <c r="B214" s="7">
        <v>83</v>
      </c>
      <c r="C214" s="7" t="s">
        <v>10</v>
      </c>
      <c r="D214" s="7" t="s">
        <v>456</v>
      </c>
      <c r="E214" s="8" t="s">
        <v>457</v>
      </c>
      <c r="F214" s="9" t="s">
        <v>458</v>
      </c>
      <c r="G214" s="9" t="s">
        <v>459</v>
      </c>
      <c r="H214" s="24" t="s">
        <v>171</v>
      </c>
      <c r="I214" s="27">
        <v>3490</v>
      </c>
      <c r="J214" s="32">
        <f t="shared" si="27"/>
        <v>1.1830107453984611</v>
      </c>
      <c r="K214" s="50">
        <f t="shared" si="39"/>
        <v>2950.1</v>
      </c>
      <c r="L214" s="51">
        <v>2950.1</v>
      </c>
      <c r="M214" s="52" t="s">
        <v>460</v>
      </c>
      <c r="N214" s="53"/>
      <c r="O214" s="53"/>
      <c r="P214" s="28"/>
      <c r="Q214" s="28"/>
      <c r="R214" s="22" t="s">
        <v>740</v>
      </c>
    </row>
    <row r="215" spans="1:18" ht="34.5" customHeight="1">
      <c r="A215" s="6" t="str">
        <f t="shared" si="0"/>
        <v>83</v>
      </c>
      <c r="B215" s="7">
        <v>83</v>
      </c>
      <c r="C215" s="7" t="s">
        <v>10</v>
      </c>
      <c r="D215" s="7" t="s">
        <v>456</v>
      </c>
      <c r="E215" s="8" t="s">
        <v>457</v>
      </c>
      <c r="F215" s="9" t="s">
        <v>458</v>
      </c>
      <c r="G215" s="9" t="s">
        <v>459</v>
      </c>
      <c r="H215" s="24" t="s">
        <v>181</v>
      </c>
      <c r="I215" s="27">
        <v>2200</v>
      </c>
      <c r="J215" s="32">
        <f t="shared" si="27"/>
        <v>0.7457374326294024</v>
      </c>
      <c r="K215" s="50">
        <f t="shared" si="39"/>
        <v>2950.1</v>
      </c>
      <c r="L215" s="51">
        <v>2950.1</v>
      </c>
      <c r="M215" s="52" t="s">
        <v>460</v>
      </c>
      <c r="N215" s="53"/>
      <c r="O215" s="53"/>
      <c r="P215" s="28"/>
      <c r="Q215" s="28"/>
      <c r="R215" s="22" t="s">
        <v>740</v>
      </c>
    </row>
    <row r="216" spans="1:18" ht="34.5" customHeight="1">
      <c r="A216" s="6" t="str">
        <f t="shared" si="0"/>
        <v>84</v>
      </c>
      <c r="B216" s="7">
        <v>84</v>
      </c>
      <c r="C216" s="7" t="s">
        <v>10</v>
      </c>
      <c r="D216" s="7" t="s">
        <v>461</v>
      </c>
      <c r="E216" s="8" t="s">
        <v>462</v>
      </c>
      <c r="F216" s="9" t="s">
        <v>463</v>
      </c>
      <c r="G216" s="9" t="s">
        <v>464</v>
      </c>
      <c r="H216" s="24" t="s">
        <v>171</v>
      </c>
      <c r="I216" s="27">
        <v>2720</v>
      </c>
      <c r="J216" s="28"/>
      <c r="K216" s="33">
        <f t="shared" si="39"/>
        <v>2931.36</v>
      </c>
      <c r="L216" s="34">
        <v>2931.36</v>
      </c>
      <c r="M216" s="37" t="s">
        <v>465</v>
      </c>
      <c r="N216" s="28"/>
      <c r="O216" s="28"/>
      <c r="P216" s="28"/>
      <c r="Q216" s="28"/>
      <c r="R216" s="22" t="s">
        <v>740</v>
      </c>
    </row>
    <row r="217" spans="1:18" ht="34.5" customHeight="1">
      <c r="A217" s="6" t="str">
        <f t="shared" si="0"/>
        <v>84</v>
      </c>
      <c r="B217" s="7">
        <v>84</v>
      </c>
      <c r="C217" s="7" t="s">
        <v>10</v>
      </c>
      <c r="D217" s="7" t="s">
        <v>461</v>
      </c>
      <c r="E217" s="8" t="s">
        <v>462</v>
      </c>
      <c r="F217" s="9" t="s">
        <v>463</v>
      </c>
      <c r="G217" s="9" t="s">
        <v>466</v>
      </c>
      <c r="H217" s="24" t="s">
        <v>181</v>
      </c>
      <c r="I217" s="27">
        <v>2250</v>
      </c>
      <c r="J217" s="28"/>
      <c r="K217" s="33">
        <f>(L217+N217)/2</f>
        <v>2502.2449999999999</v>
      </c>
      <c r="L217" s="34">
        <v>2244.4899999999998</v>
      </c>
      <c r="M217" s="37" t="s">
        <v>467</v>
      </c>
      <c r="N217" s="34">
        <v>2760</v>
      </c>
      <c r="O217" s="37" t="s">
        <v>468</v>
      </c>
      <c r="P217" s="28"/>
      <c r="Q217" s="28"/>
      <c r="R217" s="22" t="s">
        <v>740</v>
      </c>
    </row>
    <row r="218" spans="1:18" ht="34.5" customHeight="1">
      <c r="A218" s="6" t="str">
        <f t="shared" si="0"/>
        <v>85</v>
      </c>
      <c r="B218" s="7">
        <v>85</v>
      </c>
      <c r="C218" s="7" t="s">
        <v>10</v>
      </c>
      <c r="D218" s="7" t="s">
        <v>469</v>
      </c>
      <c r="E218" s="8" t="s">
        <v>470</v>
      </c>
      <c r="F218" s="9" t="s">
        <v>471</v>
      </c>
      <c r="G218" s="9" t="s">
        <v>472</v>
      </c>
      <c r="H218" s="24" t="s">
        <v>171</v>
      </c>
      <c r="I218" s="27">
        <v>1340</v>
      </c>
      <c r="J218" s="32">
        <f t="shared" ref="J218:J220" si="40">I218/K218</f>
        <v>0.79056047197640122</v>
      </c>
      <c r="K218" s="50">
        <f t="shared" ref="K218:K220" si="41">L218</f>
        <v>1695</v>
      </c>
      <c r="L218" s="51">
        <v>1695</v>
      </c>
      <c r="M218" s="52" t="s">
        <v>473</v>
      </c>
      <c r="N218" s="53"/>
      <c r="O218" s="53"/>
      <c r="P218" s="28"/>
      <c r="Q218" s="28"/>
      <c r="R218" s="22" t="s">
        <v>740</v>
      </c>
    </row>
    <row r="219" spans="1:18" ht="34.5" customHeight="1">
      <c r="A219" s="6" t="str">
        <f t="shared" si="0"/>
        <v>85</v>
      </c>
      <c r="B219" s="7">
        <v>85</v>
      </c>
      <c r="C219" s="7" t="s">
        <v>10</v>
      </c>
      <c r="D219" s="7" t="s">
        <v>469</v>
      </c>
      <c r="E219" s="8" t="s">
        <v>470</v>
      </c>
      <c r="F219" s="9" t="s">
        <v>471</v>
      </c>
      <c r="G219" s="9" t="s">
        <v>474</v>
      </c>
      <c r="H219" s="24" t="s">
        <v>174</v>
      </c>
      <c r="I219" s="27">
        <v>1498</v>
      </c>
      <c r="J219" s="32">
        <f t="shared" si="40"/>
        <v>0.90787878787878784</v>
      </c>
      <c r="K219" s="50">
        <f t="shared" si="41"/>
        <v>1650</v>
      </c>
      <c r="L219" s="51">
        <v>1650</v>
      </c>
      <c r="M219" s="52" t="s">
        <v>475</v>
      </c>
      <c r="N219" s="53"/>
      <c r="O219" s="53"/>
      <c r="P219" s="28"/>
      <c r="Q219" s="28"/>
      <c r="R219" s="22" t="s">
        <v>740</v>
      </c>
    </row>
    <row r="220" spans="1:18" ht="34.5" customHeight="1">
      <c r="A220" s="6" t="str">
        <f t="shared" si="0"/>
        <v>85</v>
      </c>
      <c r="B220" s="7">
        <v>85</v>
      </c>
      <c r="C220" s="7" t="s">
        <v>10</v>
      </c>
      <c r="D220" s="7" t="s">
        <v>469</v>
      </c>
      <c r="E220" s="8" t="s">
        <v>470</v>
      </c>
      <c r="F220" s="9" t="s">
        <v>471</v>
      </c>
      <c r="G220" s="9" t="s">
        <v>466</v>
      </c>
      <c r="H220" s="24" t="s">
        <v>181</v>
      </c>
      <c r="I220" s="27">
        <v>1549</v>
      </c>
      <c r="J220" s="32">
        <f t="shared" si="40"/>
        <v>0.93878787878787884</v>
      </c>
      <c r="K220" s="50">
        <f t="shared" si="41"/>
        <v>1650</v>
      </c>
      <c r="L220" s="51">
        <v>1650</v>
      </c>
      <c r="M220" s="52" t="s">
        <v>476</v>
      </c>
      <c r="N220" s="53"/>
      <c r="O220" s="53"/>
      <c r="P220" s="28"/>
      <c r="Q220" s="28"/>
      <c r="R220" s="22" t="s">
        <v>740</v>
      </c>
    </row>
    <row r="221" spans="1:18" ht="34.5" customHeight="1">
      <c r="A221" s="6" t="str">
        <f t="shared" si="0"/>
        <v>86</v>
      </c>
      <c r="B221" s="7">
        <v>86</v>
      </c>
      <c r="C221" s="7" t="s">
        <v>10</v>
      </c>
      <c r="D221" s="7" t="s">
        <v>477</v>
      </c>
      <c r="E221" s="8" t="s">
        <v>478</v>
      </c>
      <c r="F221" s="9" t="s">
        <v>479</v>
      </c>
      <c r="G221" s="9" t="s">
        <v>472</v>
      </c>
      <c r="H221" s="24" t="s">
        <v>171</v>
      </c>
      <c r="I221" s="27">
        <v>525</v>
      </c>
      <c r="J221" s="36" t="s">
        <v>480</v>
      </c>
      <c r="K221" s="36">
        <v>525</v>
      </c>
      <c r="L221" s="28"/>
      <c r="M221" s="28"/>
      <c r="N221" s="28"/>
      <c r="O221" s="28"/>
      <c r="P221" s="45">
        <f t="shared" ref="P221:P224" si="42">(K221-I221)/I221</f>
        <v>0</v>
      </c>
      <c r="Q221" s="28"/>
      <c r="R221" s="22" t="s">
        <v>740</v>
      </c>
    </row>
    <row r="222" spans="1:18" ht="34.5" customHeight="1">
      <c r="A222" s="6" t="str">
        <f t="shared" si="0"/>
        <v>86</v>
      </c>
      <c r="B222" s="7">
        <v>86</v>
      </c>
      <c r="C222" s="7" t="s">
        <v>10</v>
      </c>
      <c r="D222" s="7" t="s">
        <v>477</v>
      </c>
      <c r="E222" s="8" t="s">
        <v>478</v>
      </c>
      <c r="F222" s="9" t="s">
        <v>479</v>
      </c>
      <c r="G222" s="9" t="s">
        <v>427</v>
      </c>
      <c r="H222" s="24" t="s">
        <v>174</v>
      </c>
      <c r="I222" s="27">
        <v>523</v>
      </c>
      <c r="J222" s="44" t="s">
        <v>481</v>
      </c>
      <c r="K222" s="54" t="s">
        <v>482</v>
      </c>
      <c r="L222" s="28"/>
      <c r="M222" s="28"/>
      <c r="N222" s="28"/>
      <c r="O222" s="28"/>
      <c r="P222" s="45">
        <f t="shared" si="42"/>
        <v>0.12808795411089868</v>
      </c>
      <c r="Q222" s="28"/>
      <c r="R222" s="22" t="s">
        <v>740</v>
      </c>
    </row>
    <row r="223" spans="1:18" ht="34.5" customHeight="1">
      <c r="A223" s="6" t="str">
        <f t="shared" si="0"/>
        <v>86</v>
      </c>
      <c r="B223" s="7">
        <v>86</v>
      </c>
      <c r="C223" s="7" t="s">
        <v>10</v>
      </c>
      <c r="D223" s="7" t="s">
        <v>477</v>
      </c>
      <c r="E223" s="8" t="s">
        <v>478</v>
      </c>
      <c r="F223" s="9" t="s">
        <v>483</v>
      </c>
      <c r="G223" s="9" t="s">
        <v>466</v>
      </c>
      <c r="H223" s="24" t="s">
        <v>181</v>
      </c>
      <c r="I223" s="27">
        <v>539</v>
      </c>
      <c r="J223" s="36" t="s">
        <v>480</v>
      </c>
      <c r="K223" s="36">
        <v>824.71</v>
      </c>
      <c r="L223" s="28"/>
      <c r="M223" s="28"/>
      <c r="N223" s="28"/>
      <c r="O223" s="28"/>
      <c r="P223" s="45">
        <f t="shared" si="42"/>
        <v>0.530074211502783</v>
      </c>
      <c r="Q223" s="28"/>
      <c r="R223" s="22" t="s">
        <v>740</v>
      </c>
    </row>
    <row r="224" spans="1:18" ht="34.5" customHeight="1">
      <c r="A224" s="6" t="str">
        <f t="shared" si="0"/>
        <v>86</v>
      </c>
      <c r="B224" s="7">
        <v>86</v>
      </c>
      <c r="C224" s="7">
        <v>2</v>
      </c>
      <c r="D224" s="7" t="s">
        <v>477</v>
      </c>
      <c r="E224" s="8" t="s">
        <v>478</v>
      </c>
      <c r="F224" s="9" t="s">
        <v>479</v>
      </c>
      <c r="G224" s="9" t="s">
        <v>484</v>
      </c>
      <c r="H224" s="24" t="s">
        <v>181</v>
      </c>
      <c r="I224" s="27">
        <v>539</v>
      </c>
      <c r="J224" s="36" t="s">
        <v>480</v>
      </c>
      <c r="K224" s="36">
        <v>990</v>
      </c>
      <c r="L224" s="28"/>
      <c r="M224" s="28"/>
      <c r="N224" s="28"/>
      <c r="O224" s="28"/>
      <c r="P224" s="45">
        <f t="shared" si="42"/>
        <v>0.83673469387755106</v>
      </c>
      <c r="Q224" s="28"/>
      <c r="R224" s="22" t="s">
        <v>740</v>
      </c>
    </row>
    <row r="225" spans="1:26" ht="34.5" customHeight="1">
      <c r="A225" s="6" t="str">
        <f t="shared" si="0"/>
        <v>87</v>
      </c>
      <c r="B225" s="7">
        <v>87</v>
      </c>
      <c r="C225" s="7" t="s">
        <v>10</v>
      </c>
      <c r="D225" s="7" t="s">
        <v>485</v>
      </c>
      <c r="E225" s="8" t="s">
        <v>486</v>
      </c>
      <c r="F225" s="9" t="s">
        <v>487</v>
      </c>
      <c r="G225" s="9" t="s">
        <v>488</v>
      </c>
      <c r="H225" s="24" t="s">
        <v>171</v>
      </c>
      <c r="I225" s="27">
        <v>1210</v>
      </c>
      <c r="J225" s="32">
        <f t="shared" ref="J225:J236" si="43">I225/K225</f>
        <v>0.72023809523809523</v>
      </c>
      <c r="K225" s="50">
        <f t="shared" ref="K225:K232" si="44">L225</f>
        <v>1680</v>
      </c>
      <c r="L225" s="51">
        <v>1680</v>
      </c>
      <c r="M225" s="52" t="s">
        <v>489</v>
      </c>
      <c r="N225" s="53"/>
      <c r="O225" s="53"/>
      <c r="P225" s="28"/>
      <c r="Q225" s="28"/>
      <c r="R225" s="22" t="s">
        <v>740</v>
      </c>
    </row>
    <row r="226" spans="1:26" ht="34.5" customHeight="1">
      <c r="A226" s="6" t="str">
        <f t="shared" si="0"/>
        <v>87</v>
      </c>
      <c r="B226" s="7">
        <v>87</v>
      </c>
      <c r="C226" s="7" t="s">
        <v>10</v>
      </c>
      <c r="D226" s="7" t="s">
        <v>485</v>
      </c>
      <c r="E226" s="8" t="s">
        <v>486</v>
      </c>
      <c r="F226" s="9" t="s">
        <v>490</v>
      </c>
      <c r="G226" s="9" t="s">
        <v>491</v>
      </c>
      <c r="H226" s="24" t="s">
        <v>174</v>
      </c>
      <c r="I226" s="27">
        <v>1208</v>
      </c>
      <c r="J226" s="32">
        <f t="shared" si="43"/>
        <v>1.0075062552126772</v>
      </c>
      <c r="K226" s="50">
        <f t="shared" si="44"/>
        <v>1199</v>
      </c>
      <c r="L226" s="51">
        <v>1199</v>
      </c>
      <c r="M226" s="52" t="s">
        <v>492</v>
      </c>
      <c r="N226" s="53"/>
      <c r="O226" s="53"/>
      <c r="P226" s="28"/>
      <c r="Q226" s="28"/>
      <c r="R226" s="22" t="s">
        <v>740</v>
      </c>
    </row>
    <row r="227" spans="1:26" ht="34.5" customHeight="1">
      <c r="A227" s="6" t="str">
        <f t="shared" si="0"/>
        <v>88</v>
      </c>
      <c r="B227" s="7">
        <v>88</v>
      </c>
      <c r="C227" s="7" t="s">
        <v>10</v>
      </c>
      <c r="D227" s="7" t="s">
        <v>493</v>
      </c>
      <c r="E227" s="8" t="s">
        <v>494</v>
      </c>
      <c r="F227" s="9" t="s">
        <v>102</v>
      </c>
      <c r="G227" s="9" t="s">
        <v>495</v>
      </c>
      <c r="H227" s="24" t="s">
        <v>181</v>
      </c>
      <c r="I227" s="27">
        <v>1259</v>
      </c>
      <c r="J227" s="32">
        <f t="shared" si="43"/>
        <v>0.95741444866920156</v>
      </c>
      <c r="K227" s="50">
        <f t="shared" si="44"/>
        <v>1315</v>
      </c>
      <c r="L227" s="51">
        <v>1315</v>
      </c>
      <c r="M227" s="52" t="s">
        <v>496</v>
      </c>
      <c r="N227" s="53"/>
      <c r="O227" s="53"/>
      <c r="P227" s="28"/>
      <c r="Q227" s="28"/>
      <c r="R227" s="22" t="s">
        <v>740</v>
      </c>
    </row>
    <row r="228" spans="1:26" ht="34.5" customHeight="1">
      <c r="A228" s="6" t="str">
        <f t="shared" si="0"/>
        <v>89</v>
      </c>
      <c r="B228" s="7">
        <v>89</v>
      </c>
      <c r="C228" s="7" t="s">
        <v>10</v>
      </c>
      <c r="D228" s="7" t="s">
        <v>497</v>
      </c>
      <c r="E228" s="8" t="s">
        <v>498</v>
      </c>
      <c r="F228" s="9" t="s">
        <v>499</v>
      </c>
      <c r="G228" s="9" t="s">
        <v>500</v>
      </c>
      <c r="H228" s="24" t="s">
        <v>171</v>
      </c>
      <c r="I228" s="27">
        <v>662</v>
      </c>
      <c r="J228" s="32">
        <f t="shared" si="43"/>
        <v>1.0960264900662251</v>
      </c>
      <c r="K228" s="50">
        <f t="shared" si="44"/>
        <v>604</v>
      </c>
      <c r="L228" s="51">
        <v>604</v>
      </c>
      <c r="M228" s="52" t="s">
        <v>501</v>
      </c>
      <c r="N228" s="53"/>
      <c r="O228" s="53"/>
      <c r="P228" s="28"/>
      <c r="Q228" s="28"/>
      <c r="R228" s="22" t="s">
        <v>740</v>
      </c>
    </row>
    <row r="229" spans="1:26" ht="34.5" customHeight="1">
      <c r="A229" s="6" t="str">
        <f t="shared" si="0"/>
        <v>91</v>
      </c>
      <c r="B229" s="7">
        <v>91</v>
      </c>
      <c r="C229" s="7" t="s">
        <v>10</v>
      </c>
      <c r="D229" s="7" t="s">
        <v>502</v>
      </c>
      <c r="E229" s="8" t="s">
        <v>503</v>
      </c>
      <c r="F229" s="9" t="s">
        <v>102</v>
      </c>
      <c r="G229" s="9" t="s">
        <v>504</v>
      </c>
      <c r="H229" s="24" t="s">
        <v>174</v>
      </c>
      <c r="I229" s="27">
        <v>5497</v>
      </c>
      <c r="J229" s="32">
        <f t="shared" si="43"/>
        <v>0.68798498122653318</v>
      </c>
      <c r="K229" s="50">
        <f t="shared" si="44"/>
        <v>7990</v>
      </c>
      <c r="L229" s="51">
        <v>7990</v>
      </c>
      <c r="M229" s="52" t="s">
        <v>505</v>
      </c>
      <c r="N229" s="53"/>
      <c r="O229" s="53"/>
      <c r="P229" s="28"/>
      <c r="Q229" s="28"/>
      <c r="R229" s="22" t="s">
        <v>740</v>
      </c>
    </row>
    <row r="230" spans="1:26" ht="34.5" customHeight="1">
      <c r="A230" s="6" t="str">
        <f t="shared" si="0"/>
        <v>91</v>
      </c>
      <c r="B230" s="7">
        <v>91</v>
      </c>
      <c r="C230" s="7" t="s">
        <v>10</v>
      </c>
      <c r="D230" s="7" t="s">
        <v>502</v>
      </c>
      <c r="E230" s="8" t="s">
        <v>503</v>
      </c>
      <c r="F230" s="9" t="s">
        <v>102</v>
      </c>
      <c r="G230" s="9" t="s">
        <v>506</v>
      </c>
      <c r="H230" s="24" t="s">
        <v>181</v>
      </c>
      <c r="I230" s="27">
        <v>6328.13</v>
      </c>
      <c r="J230" s="32">
        <f t="shared" si="43"/>
        <v>1.1340734767025089</v>
      </c>
      <c r="K230" s="50">
        <f t="shared" si="44"/>
        <v>5580</v>
      </c>
      <c r="L230" s="51">
        <v>5580</v>
      </c>
      <c r="M230" s="52" t="s">
        <v>507</v>
      </c>
      <c r="N230" s="53"/>
      <c r="O230" s="53"/>
      <c r="P230" s="28"/>
      <c r="Q230" s="28"/>
      <c r="R230" s="22" t="s">
        <v>740</v>
      </c>
    </row>
    <row r="231" spans="1:26" ht="34.5" customHeight="1">
      <c r="A231" s="6" t="str">
        <f t="shared" si="0"/>
        <v>92</v>
      </c>
      <c r="B231" s="7">
        <v>92</v>
      </c>
      <c r="C231" s="7" t="s">
        <v>10</v>
      </c>
      <c r="D231" s="7" t="s">
        <v>508</v>
      </c>
      <c r="E231" s="8" t="s">
        <v>509</v>
      </c>
      <c r="F231" s="9" t="s">
        <v>102</v>
      </c>
      <c r="G231" s="9" t="s">
        <v>504</v>
      </c>
      <c r="H231" s="24" t="s">
        <v>174</v>
      </c>
      <c r="I231" s="27">
        <v>9498</v>
      </c>
      <c r="J231" s="32">
        <f t="shared" si="43"/>
        <v>0.65282837308406072</v>
      </c>
      <c r="K231" s="50">
        <f t="shared" si="44"/>
        <v>14549</v>
      </c>
      <c r="L231" s="51">
        <v>14549</v>
      </c>
      <c r="M231" s="52" t="s">
        <v>510</v>
      </c>
      <c r="N231" s="53"/>
      <c r="O231" s="53"/>
      <c r="P231" s="28"/>
      <c r="Q231" s="28"/>
      <c r="R231" s="22" t="s">
        <v>740</v>
      </c>
    </row>
    <row r="232" spans="1:26" ht="34.5" customHeight="1">
      <c r="A232" s="6" t="str">
        <f t="shared" si="0"/>
        <v>92</v>
      </c>
      <c r="B232" s="7">
        <v>92</v>
      </c>
      <c r="C232" s="7" t="s">
        <v>10</v>
      </c>
      <c r="D232" s="7" t="s">
        <v>508</v>
      </c>
      <c r="E232" s="8" t="s">
        <v>509</v>
      </c>
      <c r="F232" s="9" t="s">
        <v>102</v>
      </c>
      <c r="G232" s="9" t="s">
        <v>506</v>
      </c>
      <c r="H232" s="24" t="s">
        <v>181</v>
      </c>
      <c r="I232" s="27">
        <v>11273.93</v>
      </c>
      <c r="J232" s="32">
        <f t="shared" si="43"/>
        <v>0.79956950354609935</v>
      </c>
      <c r="K232" s="50">
        <f t="shared" si="44"/>
        <v>14100</v>
      </c>
      <c r="L232" s="51">
        <v>14100</v>
      </c>
      <c r="M232" s="52" t="s">
        <v>511</v>
      </c>
      <c r="N232" s="53"/>
      <c r="O232" s="53"/>
      <c r="P232" s="28"/>
      <c r="Q232" s="28"/>
      <c r="R232" s="22" t="s">
        <v>740</v>
      </c>
    </row>
    <row r="233" spans="1:26" ht="34.5" customHeight="1">
      <c r="A233" s="10" t="str">
        <f t="shared" si="0"/>
        <v>93</v>
      </c>
      <c r="B233" s="11">
        <v>93</v>
      </c>
      <c r="C233" s="11" t="s">
        <v>10</v>
      </c>
      <c r="D233" s="11" t="s">
        <v>512</v>
      </c>
      <c r="E233" s="12" t="s">
        <v>513</v>
      </c>
      <c r="F233" s="13" t="s">
        <v>514</v>
      </c>
      <c r="G233" s="13" t="s">
        <v>515</v>
      </c>
      <c r="H233" s="25" t="s">
        <v>171</v>
      </c>
      <c r="I233" s="55">
        <v>885</v>
      </c>
      <c r="J233" s="32">
        <f t="shared" si="43"/>
        <v>4.6852941176470591</v>
      </c>
      <c r="K233" s="50">
        <f t="shared" ref="K233:L233" si="45">17000/90</f>
        <v>188.88888888888889</v>
      </c>
      <c r="L233" s="51">
        <f t="shared" si="45"/>
        <v>188.88888888888889</v>
      </c>
      <c r="M233" s="52" t="s">
        <v>516</v>
      </c>
      <c r="N233" s="39"/>
      <c r="O233" s="39"/>
      <c r="P233" s="39"/>
      <c r="Q233" s="39"/>
      <c r="R233" s="22" t="s">
        <v>740</v>
      </c>
      <c r="S233" s="10"/>
      <c r="T233" s="10"/>
      <c r="U233" s="10"/>
      <c r="V233" s="10"/>
      <c r="W233" s="10"/>
      <c r="X233" s="10"/>
      <c r="Y233" s="10"/>
      <c r="Z233" s="10"/>
    </row>
    <row r="234" spans="1:26" ht="34.5" customHeight="1">
      <c r="A234" s="6" t="str">
        <f t="shared" si="0"/>
        <v>93</v>
      </c>
      <c r="B234" s="7">
        <v>93</v>
      </c>
      <c r="C234" s="7" t="s">
        <v>10</v>
      </c>
      <c r="D234" s="7" t="s">
        <v>512</v>
      </c>
      <c r="E234" s="8" t="s">
        <v>513</v>
      </c>
      <c r="F234" s="9" t="s">
        <v>514</v>
      </c>
      <c r="G234" s="9" t="s">
        <v>517</v>
      </c>
      <c r="H234" s="24" t="s">
        <v>174</v>
      </c>
      <c r="I234" s="27">
        <v>209</v>
      </c>
      <c r="J234" s="32">
        <f t="shared" si="43"/>
        <v>0.95623808515145103</v>
      </c>
      <c r="K234" s="50">
        <f t="shared" ref="K234:L234" si="46">23605/108</f>
        <v>218.56481481481481</v>
      </c>
      <c r="L234" s="51">
        <f t="shared" si="46"/>
        <v>218.56481481481481</v>
      </c>
      <c r="M234" s="52" t="s">
        <v>518</v>
      </c>
      <c r="N234" s="28"/>
      <c r="O234" s="28"/>
      <c r="P234" s="28"/>
      <c r="Q234" s="28"/>
      <c r="R234" s="22" t="s">
        <v>740</v>
      </c>
    </row>
    <row r="235" spans="1:26" ht="34.5" customHeight="1">
      <c r="A235" s="6" t="str">
        <f t="shared" si="0"/>
        <v>93</v>
      </c>
      <c r="B235" s="7">
        <v>93</v>
      </c>
      <c r="C235" s="7" t="s">
        <v>10</v>
      </c>
      <c r="D235" s="7" t="s">
        <v>512</v>
      </c>
      <c r="E235" s="8" t="s">
        <v>513</v>
      </c>
      <c r="F235" s="9" t="s">
        <v>514</v>
      </c>
      <c r="G235" s="9" t="s">
        <v>517</v>
      </c>
      <c r="H235" s="24" t="s">
        <v>181</v>
      </c>
      <c r="I235" s="27">
        <v>216</v>
      </c>
      <c r="J235" s="32">
        <f t="shared" si="43"/>
        <v>0.98826519805126034</v>
      </c>
      <c r="K235" s="50">
        <f t="shared" ref="K235:L235" si="47">23605/108</f>
        <v>218.56481481481481</v>
      </c>
      <c r="L235" s="51">
        <f t="shared" si="47"/>
        <v>218.56481481481481</v>
      </c>
      <c r="M235" s="52" t="s">
        <v>518</v>
      </c>
      <c r="N235" s="28"/>
      <c r="O235" s="28"/>
      <c r="P235" s="28"/>
      <c r="Q235" s="28"/>
      <c r="R235" s="22" t="s">
        <v>740</v>
      </c>
    </row>
    <row r="236" spans="1:26" ht="34.5" customHeight="1">
      <c r="A236" s="6" t="str">
        <f t="shared" si="0"/>
        <v>94</v>
      </c>
      <c r="B236" s="7">
        <v>94</v>
      </c>
      <c r="C236" s="7" t="s">
        <v>10</v>
      </c>
      <c r="D236" s="7" t="s">
        <v>519</v>
      </c>
      <c r="E236" s="8" t="s">
        <v>520</v>
      </c>
      <c r="F236" s="9" t="s">
        <v>102</v>
      </c>
      <c r="G236" s="9" t="s">
        <v>521</v>
      </c>
      <c r="H236" s="24" t="s">
        <v>171</v>
      </c>
      <c r="I236" s="27">
        <v>4910</v>
      </c>
      <c r="J236" s="32">
        <f t="shared" si="43"/>
        <v>0.61382672834104268</v>
      </c>
      <c r="K236" s="29">
        <f>L236</f>
        <v>7999</v>
      </c>
      <c r="L236" s="30">
        <v>7999</v>
      </c>
      <c r="M236" s="31" t="s">
        <v>522</v>
      </c>
      <c r="N236" s="30"/>
      <c r="O236" s="31"/>
      <c r="P236" s="28"/>
      <c r="Q236" s="28"/>
      <c r="R236" s="22" t="s">
        <v>740</v>
      </c>
    </row>
    <row r="237" spans="1:26" ht="34.5" customHeight="1">
      <c r="A237" s="6" t="str">
        <f t="shared" si="0"/>
        <v>94</v>
      </c>
      <c r="B237" s="7">
        <v>94</v>
      </c>
      <c r="C237" s="7">
        <v>2</v>
      </c>
      <c r="D237" s="7" t="s">
        <v>519</v>
      </c>
      <c r="E237" s="8" t="s">
        <v>520</v>
      </c>
      <c r="F237" s="9" t="s">
        <v>102</v>
      </c>
      <c r="G237" s="9" t="s">
        <v>523</v>
      </c>
      <c r="H237" s="24" t="s">
        <v>171</v>
      </c>
      <c r="I237" s="27">
        <v>5340</v>
      </c>
      <c r="J237" s="28"/>
      <c r="K237" s="28"/>
      <c r="L237" s="28"/>
      <c r="M237" s="28"/>
      <c r="N237" s="28"/>
      <c r="O237" s="28"/>
      <c r="P237" s="28"/>
      <c r="Q237" s="28"/>
      <c r="R237" s="22" t="s">
        <v>740</v>
      </c>
    </row>
    <row r="238" spans="1:26" ht="34.5" customHeight="1">
      <c r="A238" s="6" t="str">
        <f t="shared" si="0"/>
        <v>94</v>
      </c>
      <c r="B238" s="7">
        <v>94</v>
      </c>
      <c r="C238" s="7">
        <v>3</v>
      </c>
      <c r="D238" s="7" t="s">
        <v>519</v>
      </c>
      <c r="E238" s="8" t="s">
        <v>520</v>
      </c>
      <c r="F238" s="9" t="s">
        <v>102</v>
      </c>
      <c r="G238" s="9" t="s">
        <v>524</v>
      </c>
      <c r="H238" s="24" t="s">
        <v>171</v>
      </c>
      <c r="I238" s="27">
        <v>6035</v>
      </c>
      <c r="J238" s="32">
        <f t="shared" ref="J238:J255" si="48">I238/K238</f>
        <v>0.83535192746902898</v>
      </c>
      <c r="K238" s="29">
        <f t="shared" ref="K238:K241" si="49">(L238+N238)/2</f>
        <v>7224.5</v>
      </c>
      <c r="L238" s="30">
        <v>7449</v>
      </c>
      <c r="M238" s="31" t="s">
        <v>525</v>
      </c>
      <c r="N238" s="30">
        <v>7000</v>
      </c>
      <c r="O238" s="31" t="s">
        <v>526</v>
      </c>
      <c r="P238" s="28"/>
      <c r="Q238" s="28"/>
      <c r="R238" s="22" t="s">
        <v>740</v>
      </c>
    </row>
    <row r="239" spans="1:26" ht="34.5" customHeight="1">
      <c r="A239" s="6" t="str">
        <f t="shared" si="0"/>
        <v>94</v>
      </c>
      <c r="B239" s="7">
        <v>94</v>
      </c>
      <c r="C239" s="7" t="s">
        <v>10</v>
      </c>
      <c r="D239" s="7" t="s">
        <v>519</v>
      </c>
      <c r="E239" s="8" t="s">
        <v>520</v>
      </c>
      <c r="F239" s="9" t="s">
        <v>102</v>
      </c>
      <c r="G239" s="9" t="s">
        <v>527</v>
      </c>
      <c r="H239" s="24" t="s">
        <v>174</v>
      </c>
      <c r="I239" s="27">
        <v>4500</v>
      </c>
      <c r="J239" s="32">
        <f t="shared" si="48"/>
        <v>1.126409419786508</v>
      </c>
      <c r="K239" s="29">
        <f t="shared" si="49"/>
        <v>3994.9949999999999</v>
      </c>
      <c r="L239" s="30">
        <v>3990</v>
      </c>
      <c r="M239" s="31" t="s">
        <v>528</v>
      </c>
      <c r="N239" s="30">
        <v>3999.99</v>
      </c>
      <c r="O239" s="31" t="s">
        <v>529</v>
      </c>
      <c r="P239" s="28"/>
      <c r="Q239" s="28"/>
      <c r="R239" s="22" t="s">
        <v>740</v>
      </c>
    </row>
    <row r="240" spans="1:26" ht="34.5" customHeight="1">
      <c r="A240" s="6" t="str">
        <f t="shared" si="0"/>
        <v>94</v>
      </c>
      <c r="B240" s="7">
        <v>94</v>
      </c>
      <c r="C240" s="7">
        <v>2</v>
      </c>
      <c r="D240" s="7" t="s">
        <v>519</v>
      </c>
      <c r="E240" s="8" t="s">
        <v>520</v>
      </c>
      <c r="F240" s="9" t="s">
        <v>102</v>
      </c>
      <c r="G240" s="9" t="s">
        <v>517</v>
      </c>
      <c r="H240" s="24" t="s">
        <v>174</v>
      </c>
      <c r="I240" s="27">
        <v>6168</v>
      </c>
      <c r="J240" s="32">
        <f t="shared" si="48"/>
        <v>0.82920779600520267</v>
      </c>
      <c r="K240" s="29">
        <f t="shared" si="49"/>
        <v>7438.4250000000002</v>
      </c>
      <c r="L240" s="30">
        <v>7427.85</v>
      </c>
      <c r="M240" s="31" t="s">
        <v>530</v>
      </c>
      <c r="N240" s="30">
        <v>7449</v>
      </c>
      <c r="O240" s="31" t="s">
        <v>531</v>
      </c>
      <c r="P240" s="28"/>
      <c r="Q240" s="28"/>
      <c r="R240" s="22" t="s">
        <v>740</v>
      </c>
    </row>
    <row r="241" spans="1:18" ht="34.5" customHeight="1">
      <c r="A241" s="6" t="str">
        <f t="shared" si="0"/>
        <v>94</v>
      </c>
      <c r="B241" s="7">
        <v>94</v>
      </c>
      <c r="C241" s="7" t="s">
        <v>10</v>
      </c>
      <c r="D241" s="7" t="s">
        <v>519</v>
      </c>
      <c r="E241" s="8" t="s">
        <v>520</v>
      </c>
      <c r="F241" s="9" t="s">
        <v>102</v>
      </c>
      <c r="G241" s="9" t="s">
        <v>517</v>
      </c>
      <c r="H241" s="24" t="s">
        <v>181</v>
      </c>
      <c r="I241" s="27">
        <v>5797</v>
      </c>
      <c r="J241" s="32">
        <f t="shared" si="48"/>
        <v>0.77933164614821016</v>
      </c>
      <c r="K241" s="29">
        <f t="shared" si="49"/>
        <v>7438.4250000000002</v>
      </c>
      <c r="L241" s="30">
        <v>7427.85</v>
      </c>
      <c r="M241" s="31" t="s">
        <v>530</v>
      </c>
      <c r="N241" s="30">
        <v>7449</v>
      </c>
      <c r="O241" s="31" t="s">
        <v>531</v>
      </c>
      <c r="P241" s="28"/>
      <c r="Q241" s="28"/>
      <c r="R241" s="22" t="s">
        <v>740</v>
      </c>
    </row>
    <row r="242" spans="1:18" ht="34.5" customHeight="1">
      <c r="A242" s="6" t="str">
        <f t="shared" si="0"/>
        <v>95</v>
      </c>
      <c r="B242" s="7">
        <v>95</v>
      </c>
      <c r="C242" s="7" t="s">
        <v>10</v>
      </c>
      <c r="D242" s="7" t="s">
        <v>532</v>
      </c>
      <c r="E242" s="8" t="s">
        <v>533</v>
      </c>
      <c r="F242" s="9" t="s">
        <v>534</v>
      </c>
      <c r="G242" s="9" t="s">
        <v>524</v>
      </c>
      <c r="H242" s="24" t="s">
        <v>171</v>
      </c>
      <c r="I242" s="27">
        <v>108</v>
      </c>
      <c r="J242" s="32">
        <f t="shared" si="48"/>
        <v>0.81020255063765934</v>
      </c>
      <c r="K242" s="50">
        <f t="shared" ref="K242:K248" si="50">L242</f>
        <v>133.30000000000001</v>
      </c>
      <c r="L242" s="53">
        <f>3999/30</f>
        <v>133.30000000000001</v>
      </c>
      <c r="M242" s="52" t="s">
        <v>535</v>
      </c>
      <c r="N242" s="53"/>
      <c r="O242" s="28"/>
      <c r="P242" s="28"/>
      <c r="Q242" s="28"/>
      <c r="R242" s="22" t="s">
        <v>740</v>
      </c>
    </row>
    <row r="243" spans="1:18" ht="34.5" customHeight="1">
      <c r="A243" s="6" t="str">
        <f t="shared" si="0"/>
        <v>95</v>
      </c>
      <c r="B243" s="7">
        <v>95</v>
      </c>
      <c r="C243" s="7" t="s">
        <v>10</v>
      </c>
      <c r="D243" s="7" t="s">
        <v>532</v>
      </c>
      <c r="E243" s="8" t="s">
        <v>533</v>
      </c>
      <c r="F243" s="9" t="s">
        <v>534</v>
      </c>
      <c r="G243" s="9" t="s">
        <v>517</v>
      </c>
      <c r="H243" s="24" t="s">
        <v>174</v>
      </c>
      <c r="I243" s="27">
        <v>106</v>
      </c>
      <c r="J243" s="32">
        <f t="shared" si="48"/>
        <v>0.74911660777385158</v>
      </c>
      <c r="K243" s="50">
        <f t="shared" si="50"/>
        <v>141.5</v>
      </c>
      <c r="L243" s="53">
        <f t="shared" ref="L243:L244" si="51">4245/30</f>
        <v>141.5</v>
      </c>
      <c r="M243" s="52" t="s">
        <v>536</v>
      </c>
      <c r="N243" s="53"/>
      <c r="O243" s="28"/>
      <c r="P243" s="28"/>
      <c r="Q243" s="28"/>
      <c r="R243" s="22" t="s">
        <v>740</v>
      </c>
    </row>
    <row r="244" spans="1:18" ht="34.5" customHeight="1">
      <c r="A244" s="6" t="str">
        <f t="shared" si="0"/>
        <v>95</v>
      </c>
      <c r="B244" s="7">
        <v>95</v>
      </c>
      <c r="C244" s="7" t="s">
        <v>10</v>
      </c>
      <c r="D244" s="7" t="s">
        <v>532</v>
      </c>
      <c r="E244" s="8" t="s">
        <v>533</v>
      </c>
      <c r="F244" s="9" t="s">
        <v>534</v>
      </c>
      <c r="G244" s="9" t="s">
        <v>517</v>
      </c>
      <c r="H244" s="24" t="s">
        <v>181</v>
      </c>
      <c r="I244" s="27">
        <v>116</v>
      </c>
      <c r="J244" s="32">
        <f t="shared" si="48"/>
        <v>0.81978798586572443</v>
      </c>
      <c r="K244" s="50">
        <f t="shared" si="50"/>
        <v>141.5</v>
      </c>
      <c r="L244" s="53">
        <f t="shared" si="51"/>
        <v>141.5</v>
      </c>
      <c r="M244" s="52" t="s">
        <v>536</v>
      </c>
      <c r="N244" s="53"/>
      <c r="O244" s="28"/>
      <c r="P244" s="28"/>
      <c r="Q244" s="28"/>
      <c r="R244" s="22" t="s">
        <v>740</v>
      </c>
    </row>
    <row r="245" spans="1:18" ht="34.5" customHeight="1">
      <c r="A245" s="6" t="str">
        <f t="shared" si="0"/>
        <v>96</v>
      </c>
      <c r="B245" s="7">
        <v>96</v>
      </c>
      <c r="C245" s="7" t="s">
        <v>10</v>
      </c>
      <c r="D245" s="7" t="s">
        <v>537</v>
      </c>
      <c r="E245" s="8" t="s">
        <v>538</v>
      </c>
      <c r="F245" s="9" t="s">
        <v>539</v>
      </c>
      <c r="G245" s="9" t="s">
        <v>521</v>
      </c>
      <c r="H245" s="24" t="s">
        <v>171</v>
      </c>
      <c r="I245" s="27">
        <v>5955</v>
      </c>
      <c r="J245" s="32">
        <f t="shared" si="48"/>
        <v>0.8157534246575342</v>
      </c>
      <c r="K245" s="33">
        <f t="shared" si="50"/>
        <v>7300</v>
      </c>
      <c r="L245" s="34">
        <v>7300</v>
      </c>
      <c r="M245" s="37" t="s">
        <v>540</v>
      </c>
      <c r="N245" s="28"/>
      <c r="O245" s="28"/>
      <c r="P245" s="28"/>
      <c r="Q245" s="28"/>
      <c r="R245" s="22" t="s">
        <v>740</v>
      </c>
    </row>
    <row r="246" spans="1:18" ht="34.5" customHeight="1">
      <c r="A246" s="6" t="str">
        <f t="shared" si="0"/>
        <v>96</v>
      </c>
      <c r="B246" s="7">
        <v>96</v>
      </c>
      <c r="C246" s="7">
        <v>2</v>
      </c>
      <c r="D246" s="7" t="s">
        <v>537</v>
      </c>
      <c r="E246" s="8" t="s">
        <v>538</v>
      </c>
      <c r="F246" s="9" t="s">
        <v>539</v>
      </c>
      <c r="G246" s="9" t="s">
        <v>524</v>
      </c>
      <c r="H246" s="24" t="s">
        <v>171</v>
      </c>
      <c r="I246" s="27">
        <v>6762</v>
      </c>
      <c r="J246" s="32">
        <f t="shared" si="48"/>
        <v>0.84524999999999995</v>
      </c>
      <c r="K246" s="33">
        <f t="shared" si="50"/>
        <v>8000</v>
      </c>
      <c r="L246" s="34">
        <v>8000</v>
      </c>
      <c r="M246" s="37" t="s">
        <v>541</v>
      </c>
      <c r="N246" s="28"/>
      <c r="O246" s="28"/>
      <c r="P246" s="28"/>
      <c r="Q246" s="28"/>
      <c r="R246" s="22" t="s">
        <v>740</v>
      </c>
    </row>
    <row r="247" spans="1:18" ht="34.5" customHeight="1">
      <c r="A247" s="6" t="str">
        <f t="shared" si="0"/>
        <v>96</v>
      </c>
      <c r="B247" s="7">
        <v>96</v>
      </c>
      <c r="C247" s="7" t="s">
        <v>10</v>
      </c>
      <c r="D247" s="7" t="s">
        <v>537</v>
      </c>
      <c r="E247" s="8" t="s">
        <v>538</v>
      </c>
      <c r="F247" s="9" t="s">
        <v>539</v>
      </c>
      <c r="G247" s="9" t="s">
        <v>517</v>
      </c>
      <c r="H247" s="24" t="s">
        <v>174</v>
      </c>
      <c r="I247" s="27">
        <v>6738</v>
      </c>
      <c r="J247" s="32">
        <f t="shared" si="48"/>
        <v>0.74175597351343314</v>
      </c>
      <c r="K247" s="33">
        <f t="shared" si="50"/>
        <v>9083.85</v>
      </c>
      <c r="L247" s="34">
        <v>9083.85</v>
      </c>
      <c r="M247" s="37" t="s">
        <v>542</v>
      </c>
      <c r="N247" s="28"/>
      <c r="O247" s="28"/>
      <c r="P247" s="28"/>
      <c r="Q247" s="28"/>
      <c r="R247" s="22" t="s">
        <v>740</v>
      </c>
    </row>
    <row r="248" spans="1:18" ht="34.5" customHeight="1">
      <c r="A248" s="6" t="str">
        <f t="shared" si="0"/>
        <v>96</v>
      </c>
      <c r="B248" s="7">
        <v>96</v>
      </c>
      <c r="C248" s="7" t="s">
        <v>10</v>
      </c>
      <c r="D248" s="7" t="s">
        <v>537</v>
      </c>
      <c r="E248" s="8" t="s">
        <v>538</v>
      </c>
      <c r="F248" s="9" t="s">
        <v>539</v>
      </c>
      <c r="G248" s="9" t="s">
        <v>517</v>
      </c>
      <c r="H248" s="24" t="s">
        <v>181</v>
      </c>
      <c r="I248" s="27">
        <v>7211</v>
      </c>
      <c r="J248" s="32">
        <f t="shared" si="48"/>
        <v>0.79382640620441769</v>
      </c>
      <c r="K248" s="33">
        <f t="shared" si="50"/>
        <v>9083.85</v>
      </c>
      <c r="L248" s="34">
        <v>9083.85</v>
      </c>
      <c r="M248" s="37" t="s">
        <v>542</v>
      </c>
      <c r="N248" s="28"/>
      <c r="O248" s="28"/>
      <c r="P248" s="28"/>
      <c r="Q248" s="28"/>
      <c r="R248" s="22" t="s">
        <v>740</v>
      </c>
    </row>
    <row r="249" spans="1:18" ht="34.5" customHeight="1">
      <c r="A249" s="6" t="str">
        <f t="shared" si="0"/>
        <v>97</v>
      </c>
      <c r="B249" s="7">
        <v>97</v>
      </c>
      <c r="C249" s="7" t="s">
        <v>10</v>
      </c>
      <c r="D249" s="7" t="s">
        <v>543</v>
      </c>
      <c r="E249" s="8" t="s">
        <v>544</v>
      </c>
      <c r="F249" s="9" t="s">
        <v>102</v>
      </c>
      <c r="G249" s="9" t="s">
        <v>545</v>
      </c>
      <c r="H249" s="24" t="s">
        <v>171</v>
      </c>
      <c r="I249" s="27">
        <v>1450</v>
      </c>
      <c r="J249" s="32">
        <f t="shared" si="48"/>
        <v>0.86260403302087896</v>
      </c>
      <c r="K249" s="50">
        <f>(L249+N249+P249)/3</f>
        <v>1680.9566666666667</v>
      </c>
      <c r="L249" s="51">
        <v>1638.45</v>
      </c>
      <c r="M249" s="52" t="s">
        <v>546</v>
      </c>
      <c r="N249" s="51">
        <v>1814.42</v>
      </c>
      <c r="O249" s="52" t="s">
        <v>547</v>
      </c>
      <c r="P249" s="51">
        <v>1590</v>
      </c>
      <c r="Q249" s="52" t="s">
        <v>548</v>
      </c>
      <c r="R249" s="22" t="s">
        <v>740</v>
      </c>
    </row>
    <row r="250" spans="1:18" ht="34.5" customHeight="1">
      <c r="A250" s="6" t="str">
        <f t="shared" si="0"/>
        <v>97</v>
      </c>
      <c r="B250" s="7">
        <v>97</v>
      </c>
      <c r="C250" s="7" t="s">
        <v>10</v>
      </c>
      <c r="D250" s="7" t="s">
        <v>543</v>
      </c>
      <c r="E250" s="8" t="s">
        <v>544</v>
      </c>
      <c r="F250" s="9" t="s">
        <v>102</v>
      </c>
      <c r="G250" s="9" t="s">
        <v>517</v>
      </c>
      <c r="H250" s="24" t="s">
        <v>174</v>
      </c>
      <c r="I250" s="27">
        <v>1214</v>
      </c>
      <c r="J250" s="32">
        <f t="shared" si="48"/>
        <v>0.79915213513175476</v>
      </c>
      <c r="K250" s="50">
        <f t="shared" ref="K250:K251" si="52">(L250+N250)/2</f>
        <v>1519.1100000000001</v>
      </c>
      <c r="L250" s="51">
        <v>1509.22</v>
      </c>
      <c r="M250" s="52" t="s">
        <v>549</v>
      </c>
      <c r="N250" s="51">
        <v>1529</v>
      </c>
      <c r="O250" s="52" t="s">
        <v>550</v>
      </c>
      <c r="P250" s="28"/>
      <c r="Q250" s="28"/>
      <c r="R250" s="22" t="s">
        <v>740</v>
      </c>
    </row>
    <row r="251" spans="1:18" ht="34.5" customHeight="1">
      <c r="A251" s="6" t="str">
        <f t="shared" si="0"/>
        <v>97</v>
      </c>
      <c r="B251" s="7">
        <v>97</v>
      </c>
      <c r="C251" s="7" t="s">
        <v>10</v>
      </c>
      <c r="D251" s="7" t="s">
        <v>543</v>
      </c>
      <c r="E251" s="8" t="s">
        <v>544</v>
      </c>
      <c r="F251" s="9" t="s">
        <v>102</v>
      </c>
      <c r="G251" s="9" t="s">
        <v>517</v>
      </c>
      <c r="H251" s="24" t="s">
        <v>181</v>
      </c>
      <c r="I251" s="27">
        <v>1350</v>
      </c>
      <c r="J251" s="32">
        <f t="shared" si="48"/>
        <v>0.88867823923218192</v>
      </c>
      <c r="K251" s="50">
        <f t="shared" si="52"/>
        <v>1519.1100000000001</v>
      </c>
      <c r="L251" s="51">
        <v>1509.22</v>
      </c>
      <c r="M251" s="52" t="s">
        <v>549</v>
      </c>
      <c r="N251" s="51">
        <v>1529</v>
      </c>
      <c r="O251" s="52" t="s">
        <v>550</v>
      </c>
      <c r="P251" s="28"/>
      <c r="Q251" s="28"/>
      <c r="R251" s="22" t="s">
        <v>740</v>
      </c>
    </row>
    <row r="252" spans="1:18" ht="34.5" customHeight="1">
      <c r="A252" s="6" t="str">
        <f t="shared" si="0"/>
        <v>98</v>
      </c>
      <c r="B252" s="7">
        <v>98</v>
      </c>
      <c r="C252" s="7" t="s">
        <v>10</v>
      </c>
      <c r="D252" s="7" t="s">
        <v>551</v>
      </c>
      <c r="E252" s="8" t="s">
        <v>552</v>
      </c>
      <c r="F252" s="9" t="s">
        <v>102</v>
      </c>
      <c r="G252" s="9" t="s">
        <v>517</v>
      </c>
      <c r="H252" s="24" t="s">
        <v>174</v>
      </c>
      <c r="I252" s="27">
        <v>718</v>
      </c>
      <c r="J252" s="32">
        <f t="shared" si="48"/>
        <v>0.87375214483029984</v>
      </c>
      <c r="K252" s="50">
        <f t="shared" ref="K252:K253" si="53">(L252+N252+P252)/3</f>
        <v>821.74333333333334</v>
      </c>
      <c r="L252" s="51">
        <v>760.23</v>
      </c>
      <c r="M252" s="52" t="s">
        <v>553</v>
      </c>
      <c r="N252" s="51">
        <v>1036</v>
      </c>
      <c r="O252" s="52" t="s">
        <v>554</v>
      </c>
      <c r="P252" s="51">
        <v>669</v>
      </c>
      <c r="Q252" s="52" t="s">
        <v>555</v>
      </c>
      <c r="R252" s="22" t="s">
        <v>740</v>
      </c>
    </row>
    <row r="253" spans="1:18" ht="34.5" customHeight="1">
      <c r="A253" s="6" t="str">
        <f t="shared" si="0"/>
        <v>98</v>
      </c>
      <c r="B253" s="7">
        <v>98</v>
      </c>
      <c r="C253" s="7" t="s">
        <v>10</v>
      </c>
      <c r="D253" s="7" t="s">
        <v>551</v>
      </c>
      <c r="E253" s="8" t="s">
        <v>552</v>
      </c>
      <c r="F253" s="9" t="s">
        <v>102</v>
      </c>
      <c r="G253" s="9" t="s">
        <v>517</v>
      </c>
      <c r="H253" s="24" t="s">
        <v>181</v>
      </c>
      <c r="I253" s="27">
        <v>705.61</v>
      </c>
      <c r="J253" s="32">
        <f t="shared" si="48"/>
        <v>0.85867444416950955</v>
      </c>
      <c r="K253" s="50">
        <f t="shared" si="53"/>
        <v>821.74333333333334</v>
      </c>
      <c r="L253" s="51">
        <v>760.23</v>
      </c>
      <c r="M253" s="52" t="s">
        <v>553</v>
      </c>
      <c r="N253" s="51">
        <v>1036</v>
      </c>
      <c r="O253" s="52" t="s">
        <v>554</v>
      </c>
      <c r="P253" s="51">
        <v>669</v>
      </c>
      <c r="Q253" s="52" t="s">
        <v>555</v>
      </c>
      <c r="R253" s="22" t="s">
        <v>740</v>
      </c>
    </row>
    <row r="254" spans="1:18" ht="34.5" customHeight="1">
      <c r="A254" s="6" t="str">
        <f t="shared" si="0"/>
        <v>99</v>
      </c>
      <c r="B254" s="7">
        <v>99</v>
      </c>
      <c r="C254" s="7" t="s">
        <v>10</v>
      </c>
      <c r="D254" s="7" t="s">
        <v>556</v>
      </c>
      <c r="E254" s="8" t="s">
        <v>557</v>
      </c>
      <c r="F254" s="9" t="s">
        <v>102</v>
      </c>
      <c r="G254" s="9" t="s">
        <v>517</v>
      </c>
      <c r="H254" s="24" t="s">
        <v>174</v>
      </c>
      <c r="I254" s="27">
        <v>668</v>
      </c>
      <c r="J254" s="32">
        <f t="shared" si="48"/>
        <v>0.74646880028607188</v>
      </c>
      <c r="K254" s="33">
        <f t="shared" ref="K254:K255" si="54">L254</f>
        <v>894.88</v>
      </c>
      <c r="L254" s="34">
        <v>894.88</v>
      </c>
      <c r="M254" s="37" t="s">
        <v>558</v>
      </c>
      <c r="N254" s="28"/>
      <c r="O254" s="28"/>
      <c r="P254" s="28"/>
      <c r="Q254" s="28"/>
      <c r="R254" s="22" t="s">
        <v>740</v>
      </c>
    </row>
    <row r="255" spans="1:18" ht="34.5" customHeight="1">
      <c r="A255" s="6" t="str">
        <f t="shared" si="0"/>
        <v>99</v>
      </c>
      <c r="B255" s="7">
        <v>99</v>
      </c>
      <c r="C255" s="7" t="s">
        <v>10</v>
      </c>
      <c r="D255" s="7" t="s">
        <v>556</v>
      </c>
      <c r="E255" s="8" t="s">
        <v>557</v>
      </c>
      <c r="F255" s="9" t="s">
        <v>102</v>
      </c>
      <c r="G255" s="9" t="s">
        <v>517</v>
      </c>
      <c r="H255" s="24" t="s">
        <v>181</v>
      </c>
      <c r="I255" s="27">
        <v>659.47</v>
      </c>
      <c r="J255" s="32">
        <f t="shared" si="48"/>
        <v>0.73693679599499373</v>
      </c>
      <c r="K255" s="33">
        <f t="shared" si="54"/>
        <v>894.88</v>
      </c>
      <c r="L255" s="34">
        <v>894.88</v>
      </c>
      <c r="M255" s="37" t="s">
        <v>558</v>
      </c>
      <c r="N255" s="28"/>
      <c r="O255" s="28"/>
      <c r="P255" s="28"/>
      <c r="Q255" s="28"/>
      <c r="R255" s="22" t="s">
        <v>740</v>
      </c>
    </row>
    <row r="256" spans="1:18" ht="34.5" customHeight="1">
      <c r="A256" s="6" t="str">
        <f t="shared" si="0"/>
        <v>100</v>
      </c>
      <c r="B256" s="7">
        <v>100</v>
      </c>
      <c r="C256" s="7" t="s">
        <v>10</v>
      </c>
      <c r="D256" s="7" t="s">
        <v>559</v>
      </c>
      <c r="E256" s="8" t="s">
        <v>560</v>
      </c>
      <c r="F256" s="9" t="s">
        <v>102</v>
      </c>
      <c r="G256" s="9" t="s">
        <v>523</v>
      </c>
      <c r="H256" s="24" t="s">
        <v>171</v>
      </c>
      <c r="I256" s="27">
        <v>5340</v>
      </c>
      <c r="J256" s="28"/>
      <c r="K256" s="28"/>
      <c r="L256" s="28"/>
      <c r="M256" s="28"/>
      <c r="N256" s="28"/>
      <c r="O256" s="47"/>
      <c r="P256" s="28"/>
      <c r="Q256" s="28"/>
      <c r="R256" s="22" t="s">
        <v>740</v>
      </c>
    </row>
    <row r="257" spans="1:19" ht="34.5" customHeight="1">
      <c r="A257" s="6" t="str">
        <f t="shared" si="0"/>
        <v>100</v>
      </c>
      <c r="B257" s="7">
        <v>100</v>
      </c>
      <c r="C257" s="7">
        <v>2</v>
      </c>
      <c r="D257" s="7" t="s">
        <v>559</v>
      </c>
      <c r="E257" s="8" t="s">
        <v>560</v>
      </c>
      <c r="F257" s="9" t="s">
        <v>102</v>
      </c>
      <c r="G257" s="9" t="s">
        <v>524</v>
      </c>
      <c r="H257" s="24" t="s">
        <v>171</v>
      </c>
      <c r="I257" s="27">
        <v>6140</v>
      </c>
      <c r="J257" s="32">
        <f>(I257/K257)</f>
        <v>0.84988580524603774</v>
      </c>
      <c r="K257" s="33">
        <f t="shared" ref="K257:K258" si="55">(L257+N257)/2</f>
        <v>7224.5</v>
      </c>
      <c r="L257" s="34">
        <v>7449</v>
      </c>
      <c r="M257" s="47" t="s">
        <v>525</v>
      </c>
      <c r="N257" s="34">
        <v>7000</v>
      </c>
      <c r="O257" s="47" t="s">
        <v>526</v>
      </c>
      <c r="P257" s="28"/>
      <c r="Q257" s="28"/>
      <c r="R257" s="22" t="s">
        <v>740</v>
      </c>
    </row>
    <row r="258" spans="1:19" ht="34.5" customHeight="1">
      <c r="A258" s="6" t="str">
        <f t="shared" si="0"/>
        <v>100</v>
      </c>
      <c r="B258" s="7">
        <v>100</v>
      </c>
      <c r="C258" s="7" t="s">
        <v>10</v>
      </c>
      <c r="D258" s="7" t="s">
        <v>559</v>
      </c>
      <c r="E258" s="8" t="s">
        <v>560</v>
      </c>
      <c r="F258" s="9" t="s">
        <v>102</v>
      </c>
      <c r="G258" s="9" t="s">
        <v>517</v>
      </c>
      <c r="H258" s="24" t="s">
        <v>174</v>
      </c>
      <c r="I258" s="27">
        <v>6168</v>
      </c>
      <c r="J258" s="32">
        <f>I258/K258</f>
        <v>0.85501304768208708</v>
      </c>
      <c r="K258" s="33">
        <f t="shared" si="55"/>
        <v>7213.9250000000002</v>
      </c>
      <c r="L258" s="34">
        <v>7427.85</v>
      </c>
      <c r="M258" s="37" t="s">
        <v>530</v>
      </c>
      <c r="N258" s="34">
        <v>7000</v>
      </c>
      <c r="O258" s="47" t="s">
        <v>531</v>
      </c>
      <c r="P258" s="44"/>
      <c r="Q258" s="44"/>
      <c r="R258" s="22" t="s">
        <v>740</v>
      </c>
      <c r="S258" s="15"/>
    </row>
    <row r="259" spans="1:19" ht="34.5" customHeight="1">
      <c r="A259" s="6" t="str">
        <f t="shared" si="0"/>
        <v>100</v>
      </c>
      <c r="B259" s="7">
        <v>100</v>
      </c>
      <c r="C259" s="7" t="s">
        <v>10</v>
      </c>
      <c r="D259" s="7" t="s">
        <v>559</v>
      </c>
      <c r="E259" s="8" t="s">
        <v>560</v>
      </c>
      <c r="F259" s="9" t="s">
        <v>102</v>
      </c>
      <c r="G259" s="9" t="s">
        <v>517</v>
      </c>
      <c r="H259" s="24" t="s">
        <v>181</v>
      </c>
      <c r="I259" s="27">
        <v>5200</v>
      </c>
      <c r="J259" s="44" t="s">
        <v>561</v>
      </c>
      <c r="K259" s="36">
        <v>7427.85</v>
      </c>
      <c r="L259" s="56" t="s">
        <v>530</v>
      </c>
      <c r="M259" s="28"/>
      <c r="N259" s="28"/>
      <c r="O259" s="28"/>
      <c r="P259" s="45">
        <f>(K259-I259)/I259</f>
        <v>0.42843269230769238</v>
      </c>
      <c r="Q259" s="28"/>
      <c r="R259" s="22" t="s">
        <v>740</v>
      </c>
    </row>
    <row r="260" spans="1:19" ht="34.5" customHeight="1">
      <c r="A260" s="6" t="str">
        <f t="shared" si="0"/>
        <v>101</v>
      </c>
      <c r="B260" s="7">
        <v>101</v>
      </c>
      <c r="C260" s="7" t="s">
        <v>10</v>
      </c>
      <c r="D260" s="7" t="s">
        <v>562</v>
      </c>
      <c r="E260" s="8" t="s">
        <v>563</v>
      </c>
      <c r="F260" s="9" t="s">
        <v>102</v>
      </c>
      <c r="G260" s="9" t="s">
        <v>170</v>
      </c>
      <c r="H260" s="24" t="s">
        <v>171</v>
      </c>
      <c r="I260" s="27">
        <v>1370</v>
      </c>
      <c r="J260" s="32">
        <f t="shared" ref="J260:J262" si="56">I260/K260</f>
        <v>0.66464685178132632</v>
      </c>
      <c r="K260" s="33">
        <f t="shared" ref="K260:K262" si="57">(L260+N260)/2</f>
        <v>2061.2449999999999</v>
      </c>
      <c r="L260" s="34">
        <v>2222.4899999999998</v>
      </c>
      <c r="M260" s="37" t="s">
        <v>178</v>
      </c>
      <c r="N260" s="34">
        <v>1900</v>
      </c>
      <c r="O260" s="47" t="s">
        <v>179</v>
      </c>
      <c r="P260" s="44"/>
      <c r="Q260" s="44"/>
      <c r="R260" s="22" t="s">
        <v>740</v>
      </c>
      <c r="S260" s="15"/>
    </row>
    <row r="261" spans="1:19" ht="34.5" customHeight="1">
      <c r="A261" s="6" t="str">
        <f t="shared" si="0"/>
        <v>101</v>
      </c>
      <c r="B261" s="7">
        <v>101</v>
      </c>
      <c r="C261" s="7" t="s">
        <v>10</v>
      </c>
      <c r="D261" s="7" t="s">
        <v>562</v>
      </c>
      <c r="E261" s="8" t="s">
        <v>563</v>
      </c>
      <c r="F261" s="9" t="s">
        <v>102</v>
      </c>
      <c r="G261" s="9" t="s">
        <v>170</v>
      </c>
      <c r="H261" s="24" t="s">
        <v>174</v>
      </c>
      <c r="I261" s="27">
        <v>1348</v>
      </c>
      <c r="J261" s="32">
        <f t="shared" si="56"/>
        <v>0.65397369065783062</v>
      </c>
      <c r="K261" s="33">
        <f t="shared" si="57"/>
        <v>2061.2449999999999</v>
      </c>
      <c r="L261" s="34">
        <v>2222.4899999999998</v>
      </c>
      <c r="M261" s="37" t="s">
        <v>178</v>
      </c>
      <c r="N261" s="34">
        <v>1900</v>
      </c>
      <c r="O261" s="47" t="s">
        <v>179</v>
      </c>
      <c r="P261" s="28"/>
      <c r="Q261" s="28"/>
      <c r="R261" s="22" t="s">
        <v>740</v>
      </c>
    </row>
    <row r="262" spans="1:19" ht="34.5" customHeight="1">
      <c r="A262" s="6" t="str">
        <f t="shared" si="0"/>
        <v>101</v>
      </c>
      <c r="B262" s="7">
        <v>101</v>
      </c>
      <c r="C262" s="7" t="s">
        <v>10</v>
      </c>
      <c r="D262" s="7" t="s">
        <v>562</v>
      </c>
      <c r="E262" s="8" t="s">
        <v>563</v>
      </c>
      <c r="F262" s="9" t="s">
        <v>102</v>
      </c>
      <c r="G262" s="9" t="s">
        <v>180</v>
      </c>
      <c r="H262" s="24" t="s">
        <v>181</v>
      </c>
      <c r="I262" s="27">
        <v>1350</v>
      </c>
      <c r="J262" s="32">
        <f t="shared" si="56"/>
        <v>0.87804878048780488</v>
      </c>
      <c r="K262" s="33">
        <f t="shared" si="57"/>
        <v>1537.5</v>
      </c>
      <c r="L262" s="34">
        <v>1500</v>
      </c>
      <c r="M262" s="37" t="s">
        <v>172</v>
      </c>
      <c r="N262" s="34">
        <v>1575</v>
      </c>
      <c r="O262" s="47" t="s">
        <v>173</v>
      </c>
      <c r="P262" s="28"/>
      <c r="Q262" s="44"/>
      <c r="R262" s="22" t="s">
        <v>740</v>
      </c>
      <c r="S262" s="15"/>
    </row>
    <row r="263" spans="1:19" ht="34.5" customHeight="1">
      <c r="A263" s="6" t="str">
        <f t="shared" si="0"/>
        <v>102</v>
      </c>
      <c r="B263" s="16">
        <v>102</v>
      </c>
      <c r="C263" s="16" t="s">
        <v>10</v>
      </c>
      <c r="D263" s="16" t="s">
        <v>564</v>
      </c>
      <c r="E263" s="17" t="s">
        <v>565</v>
      </c>
      <c r="F263" s="18" t="s">
        <v>102</v>
      </c>
      <c r="G263" s="18" t="s">
        <v>566</v>
      </c>
      <c r="H263" s="26" t="s">
        <v>567</v>
      </c>
      <c r="I263" s="57">
        <v>2310</v>
      </c>
      <c r="J263" s="58" t="s">
        <v>568</v>
      </c>
      <c r="K263" s="36">
        <v>1739</v>
      </c>
      <c r="L263" s="37" t="s">
        <v>569</v>
      </c>
      <c r="M263" s="28"/>
      <c r="N263" s="28"/>
      <c r="O263" s="28"/>
      <c r="P263" s="45">
        <f t="shared" ref="P263:P268" si="58">(K263-I263)/I263</f>
        <v>-0.24718614718614718</v>
      </c>
      <c r="Q263" s="28"/>
      <c r="R263" s="22" t="s">
        <v>740</v>
      </c>
    </row>
    <row r="264" spans="1:19" ht="34.5" customHeight="1">
      <c r="A264" s="6" t="str">
        <f t="shared" si="0"/>
        <v>102</v>
      </c>
      <c r="B264" s="7">
        <v>102</v>
      </c>
      <c r="C264" s="7" t="s">
        <v>10</v>
      </c>
      <c r="D264" s="7" t="s">
        <v>564</v>
      </c>
      <c r="E264" s="8" t="s">
        <v>565</v>
      </c>
      <c r="F264" s="9" t="s">
        <v>102</v>
      </c>
      <c r="G264" s="9" t="s">
        <v>570</v>
      </c>
      <c r="H264" s="24" t="s">
        <v>171</v>
      </c>
      <c r="I264" s="27">
        <v>1010</v>
      </c>
      <c r="J264" s="44" t="s">
        <v>568</v>
      </c>
      <c r="K264" s="36">
        <v>1846</v>
      </c>
      <c r="L264" s="37" t="s">
        <v>571</v>
      </c>
      <c r="M264" s="28"/>
      <c r="N264" s="28"/>
      <c r="O264" s="28"/>
      <c r="P264" s="45">
        <f t="shared" si="58"/>
        <v>0.82772277227722768</v>
      </c>
      <c r="Q264" s="28"/>
      <c r="R264" s="22" t="s">
        <v>740</v>
      </c>
    </row>
    <row r="265" spans="1:19" ht="34.5" customHeight="1">
      <c r="A265" s="6" t="str">
        <f t="shared" si="0"/>
        <v>102</v>
      </c>
      <c r="B265" s="16">
        <v>102</v>
      </c>
      <c r="C265" s="16" t="s">
        <v>10</v>
      </c>
      <c r="D265" s="16" t="s">
        <v>564</v>
      </c>
      <c r="E265" s="17" t="s">
        <v>565</v>
      </c>
      <c r="F265" s="18" t="s">
        <v>102</v>
      </c>
      <c r="G265" s="18" t="s">
        <v>572</v>
      </c>
      <c r="H265" s="26" t="s">
        <v>174</v>
      </c>
      <c r="I265" s="57">
        <v>3430</v>
      </c>
      <c r="J265" s="58" t="s">
        <v>568</v>
      </c>
      <c r="K265" s="36">
        <v>1930</v>
      </c>
      <c r="L265" s="56" t="s">
        <v>573</v>
      </c>
      <c r="M265" s="36">
        <v>2270</v>
      </c>
      <c r="N265" s="37" t="s">
        <v>574</v>
      </c>
      <c r="O265" s="28"/>
      <c r="P265" s="45">
        <f t="shared" si="58"/>
        <v>-0.43731778425655976</v>
      </c>
      <c r="Q265" s="28"/>
      <c r="R265" s="22" t="s">
        <v>740</v>
      </c>
    </row>
    <row r="266" spans="1:19" ht="34.5" customHeight="1">
      <c r="A266" s="6" t="str">
        <f t="shared" si="0"/>
        <v>102</v>
      </c>
      <c r="B266" s="7">
        <v>102</v>
      </c>
      <c r="C266" s="7" t="s">
        <v>10</v>
      </c>
      <c r="D266" s="7" t="s">
        <v>564</v>
      </c>
      <c r="E266" s="8" t="s">
        <v>565</v>
      </c>
      <c r="F266" s="9" t="s">
        <v>102</v>
      </c>
      <c r="G266" s="9" t="s">
        <v>575</v>
      </c>
      <c r="H266" s="24" t="s">
        <v>181</v>
      </c>
      <c r="I266" s="27">
        <v>1482.5</v>
      </c>
      <c r="J266" s="44" t="s">
        <v>568</v>
      </c>
      <c r="K266" s="36">
        <v>1800</v>
      </c>
      <c r="L266" s="36">
        <v>1800</v>
      </c>
      <c r="M266" s="37" t="s">
        <v>576</v>
      </c>
      <c r="N266" s="36" t="s">
        <v>577</v>
      </c>
      <c r="O266" s="28"/>
      <c r="P266" s="45">
        <f t="shared" si="58"/>
        <v>0.21416526138279932</v>
      </c>
      <c r="Q266" s="28"/>
      <c r="R266" s="22" t="s">
        <v>740</v>
      </c>
    </row>
    <row r="267" spans="1:19" ht="34.5" customHeight="1">
      <c r="A267" s="6" t="str">
        <f t="shared" si="0"/>
        <v>103</v>
      </c>
      <c r="B267" s="7">
        <v>103</v>
      </c>
      <c r="C267" s="7" t="s">
        <v>10</v>
      </c>
      <c r="D267" s="7" t="s">
        <v>578</v>
      </c>
      <c r="E267" s="8" t="s">
        <v>579</v>
      </c>
      <c r="F267" s="9" t="s">
        <v>580</v>
      </c>
      <c r="G267" s="9" t="s">
        <v>581</v>
      </c>
      <c r="H267" s="24" t="s">
        <v>181</v>
      </c>
      <c r="I267" s="27">
        <v>2200</v>
      </c>
      <c r="J267" s="44" t="s">
        <v>582</v>
      </c>
      <c r="K267" s="36">
        <v>2027.59</v>
      </c>
      <c r="L267" s="28"/>
      <c r="M267" s="28"/>
      <c r="N267" s="28"/>
      <c r="O267" s="28"/>
      <c r="P267" s="45">
        <f t="shared" si="58"/>
        <v>-7.8368181818181851E-2</v>
      </c>
      <c r="Q267" s="28"/>
      <c r="R267" s="22" t="s">
        <v>740</v>
      </c>
    </row>
    <row r="268" spans="1:19" ht="34.5" customHeight="1">
      <c r="A268" s="6" t="str">
        <f t="shared" si="0"/>
        <v>104</v>
      </c>
      <c r="B268" s="7">
        <v>104</v>
      </c>
      <c r="C268" s="7" t="s">
        <v>10</v>
      </c>
      <c r="D268" s="7" t="s">
        <v>578</v>
      </c>
      <c r="E268" s="8" t="s">
        <v>579</v>
      </c>
      <c r="F268" s="9" t="s">
        <v>583</v>
      </c>
      <c r="G268" s="9" t="s">
        <v>581</v>
      </c>
      <c r="H268" s="24" t="s">
        <v>181</v>
      </c>
      <c r="I268" s="27">
        <v>2200</v>
      </c>
      <c r="J268" s="44" t="s">
        <v>582</v>
      </c>
      <c r="K268" s="36">
        <v>2204.3000000000002</v>
      </c>
      <c r="L268" s="28"/>
      <c r="M268" s="28"/>
      <c r="N268" s="28"/>
      <c r="O268" s="28"/>
      <c r="P268" s="45">
        <f t="shared" si="58"/>
        <v>1.9545454545455373E-3</v>
      </c>
      <c r="Q268" s="28"/>
      <c r="R268" s="22" t="s">
        <v>740</v>
      </c>
    </row>
    <row r="269" spans="1:19" ht="34.5" customHeight="1">
      <c r="A269" s="6" t="str">
        <f t="shared" si="0"/>
        <v>106</v>
      </c>
      <c r="B269" s="7">
        <v>106</v>
      </c>
      <c r="C269" s="7" t="s">
        <v>10</v>
      </c>
      <c r="D269" s="7" t="s">
        <v>584</v>
      </c>
      <c r="E269" s="8" t="s">
        <v>585</v>
      </c>
      <c r="F269" s="9" t="s">
        <v>586</v>
      </c>
      <c r="G269" s="9" t="s">
        <v>572</v>
      </c>
      <c r="H269" s="24" t="s">
        <v>567</v>
      </c>
      <c r="I269" s="27">
        <v>2135</v>
      </c>
      <c r="J269" s="32">
        <f t="shared" ref="J269:J275" si="59">I269/K269</f>
        <v>1.4982456140350877</v>
      </c>
      <c r="K269" s="33">
        <f t="shared" ref="K269:K271" si="60">(L269+N269)/2</f>
        <v>1425</v>
      </c>
      <c r="L269" s="34">
        <v>1450</v>
      </c>
      <c r="M269" s="37" t="s">
        <v>587</v>
      </c>
      <c r="N269" s="34">
        <v>1400</v>
      </c>
      <c r="O269" s="47" t="s">
        <v>588</v>
      </c>
      <c r="P269" s="28"/>
      <c r="Q269" s="28"/>
      <c r="R269" s="22" t="s">
        <v>740</v>
      </c>
    </row>
    <row r="270" spans="1:19" ht="34.5" customHeight="1">
      <c r="A270" s="6" t="str">
        <f t="shared" si="0"/>
        <v>107</v>
      </c>
      <c r="B270" s="7">
        <v>107</v>
      </c>
      <c r="C270" s="7" t="s">
        <v>10</v>
      </c>
      <c r="D270" s="7" t="s">
        <v>584</v>
      </c>
      <c r="E270" s="8" t="s">
        <v>585</v>
      </c>
      <c r="F270" s="9" t="s">
        <v>589</v>
      </c>
      <c r="G270" s="9" t="s">
        <v>572</v>
      </c>
      <c r="H270" s="24" t="s">
        <v>567</v>
      </c>
      <c r="I270" s="27">
        <v>2015</v>
      </c>
      <c r="J270" s="32">
        <f t="shared" si="59"/>
        <v>1.4140350877192982</v>
      </c>
      <c r="K270" s="33">
        <f t="shared" si="60"/>
        <v>1425</v>
      </c>
      <c r="L270" s="34">
        <v>1450</v>
      </c>
      <c r="M270" s="37" t="s">
        <v>587</v>
      </c>
      <c r="N270" s="34">
        <v>1400</v>
      </c>
      <c r="O270" s="47" t="s">
        <v>588</v>
      </c>
      <c r="P270" s="28"/>
      <c r="Q270" s="28"/>
      <c r="R270" s="22" t="s">
        <v>740</v>
      </c>
    </row>
    <row r="271" spans="1:19" ht="34.5" customHeight="1">
      <c r="A271" s="6" t="str">
        <f t="shared" si="0"/>
        <v>108</v>
      </c>
      <c r="B271" s="7">
        <v>108</v>
      </c>
      <c r="C271" s="7" t="s">
        <v>10</v>
      </c>
      <c r="D271" s="7" t="s">
        <v>584</v>
      </c>
      <c r="E271" s="8" t="s">
        <v>585</v>
      </c>
      <c r="F271" s="9" t="s">
        <v>590</v>
      </c>
      <c r="G271" s="9" t="s">
        <v>572</v>
      </c>
      <c r="H271" s="24" t="s">
        <v>567</v>
      </c>
      <c r="I271" s="27">
        <v>2015</v>
      </c>
      <c r="J271" s="32">
        <f t="shared" si="59"/>
        <v>1.4140350877192982</v>
      </c>
      <c r="K271" s="33">
        <f t="shared" si="60"/>
        <v>1425</v>
      </c>
      <c r="L271" s="34">
        <v>1450</v>
      </c>
      <c r="M271" s="37" t="s">
        <v>587</v>
      </c>
      <c r="N271" s="34">
        <v>1400</v>
      </c>
      <c r="O271" s="47" t="s">
        <v>588</v>
      </c>
      <c r="P271" s="28"/>
      <c r="Q271" s="28"/>
      <c r="R271" s="22" t="s">
        <v>740</v>
      </c>
    </row>
    <row r="272" spans="1:19" ht="34.5" customHeight="1">
      <c r="A272" s="6" t="str">
        <f t="shared" si="0"/>
        <v>109</v>
      </c>
      <c r="B272" s="7">
        <v>109</v>
      </c>
      <c r="C272" s="7" t="s">
        <v>10</v>
      </c>
      <c r="D272" s="7" t="s">
        <v>591</v>
      </c>
      <c r="E272" s="8" t="s">
        <v>592</v>
      </c>
      <c r="F272" s="9" t="s">
        <v>593</v>
      </c>
      <c r="G272" s="9" t="s">
        <v>594</v>
      </c>
      <c r="H272" s="24" t="s">
        <v>567</v>
      </c>
      <c r="I272" s="27">
        <v>2480</v>
      </c>
      <c r="J272" s="32">
        <f t="shared" si="59"/>
        <v>0.77500000000000002</v>
      </c>
      <c r="K272" s="33">
        <f>L272</f>
        <v>3200</v>
      </c>
      <c r="L272" s="34">
        <v>3200</v>
      </c>
      <c r="M272" s="37" t="s">
        <v>595</v>
      </c>
      <c r="N272" s="28"/>
      <c r="O272" s="47"/>
      <c r="P272" s="28"/>
      <c r="Q272" s="28"/>
      <c r="R272" s="22" t="s">
        <v>740</v>
      </c>
    </row>
    <row r="273" spans="1:26" ht="34.5" customHeight="1">
      <c r="A273" s="6" t="str">
        <f t="shared" si="0"/>
        <v>110</v>
      </c>
      <c r="B273" s="7">
        <v>110</v>
      </c>
      <c r="C273" s="7" t="s">
        <v>10</v>
      </c>
      <c r="D273" s="7" t="s">
        <v>591</v>
      </c>
      <c r="E273" s="8" t="s">
        <v>592</v>
      </c>
      <c r="F273" s="9" t="s">
        <v>596</v>
      </c>
      <c r="G273" s="9" t="s">
        <v>594</v>
      </c>
      <c r="H273" s="24" t="s">
        <v>567</v>
      </c>
      <c r="I273" s="27">
        <v>2480</v>
      </c>
      <c r="J273" s="32">
        <f t="shared" si="59"/>
        <v>0.98689708414358823</v>
      </c>
      <c r="K273" s="50">
        <f>(L273+N273+P273)/3</f>
        <v>2512.9266666666667</v>
      </c>
      <c r="L273" s="51">
        <v>2200</v>
      </c>
      <c r="M273" s="52" t="s">
        <v>597</v>
      </c>
      <c r="N273" s="51">
        <v>2900</v>
      </c>
      <c r="O273" s="52" t="s">
        <v>598</v>
      </c>
      <c r="P273" s="51">
        <v>2438.7800000000002</v>
      </c>
      <c r="Q273" s="52" t="s">
        <v>599</v>
      </c>
      <c r="R273" s="22" t="s">
        <v>740</v>
      </c>
    </row>
    <row r="274" spans="1:26" ht="34.5" customHeight="1">
      <c r="A274" s="6" t="str">
        <f t="shared" si="0"/>
        <v>111</v>
      </c>
      <c r="B274" s="7">
        <v>111</v>
      </c>
      <c r="C274" s="7" t="s">
        <v>10</v>
      </c>
      <c r="D274" s="7" t="s">
        <v>591</v>
      </c>
      <c r="E274" s="8" t="s">
        <v>592</v>
      </c>
      <c r="F274" s="9" t="s">
        <v>600</v>
      </c>
      <c r="G274" s="9" t="s">
        <v>594</v>
      </c>
      <c r="H274" s="24" t="s">
        <v>567</v>
      </c>
      <c r="I274" s="27">
        <v>2480</v>
      </c>
      <c r="J274" s="32">
        <f t="shared" si="59"/>
        <v>0.9538461538461539</v>
      </c>
      <c r="K274" s="33">
        <f t="shared" ref="K274:K275" si="61">L274</f>
        <v>2600</v>
      </c>
      <c r="L274" s="34">
        <v>2600</v>
      </c>
      <c r="M274" s="37" t="s">
        <v>601</v>
      </c>
      <c r="N274" s="28"/>
      <c r="O274" s="28"/>
      <c r="P274" s="28"/>
      <c r="Q274" s="28"/>
      <c r="R274" s="22" t="s">
        <v>740</v>
      </c>
    </row>
    <row r="275" spans="1:26" ht="34.5" customHeight="1">
      <c r="A275" s="6" t="str">
        <f t="shared" si="0"/>
        <v>112</v>
      </c>
      <c r="B275" s="7">
        <v>112</v>
      </c>
      <c r="C275" s="7" t="s">
        <v>10</v>
      </c>
      <c r="D275" s="7" t="s">
        <v>591</v>
      </c>
      <c r="E275" s="8" t="s">
        <v>592</v>
      </c>
      <c r="F275" s="9" t="s">
        <v>602</v>
      </c>
      <c r="G275" s="9" t="s">
        <v>594</v>
      </c>
      <c r="H275" s="24" t="s">
        <v>567</v>
      </c>
      <c r="I275" s="27">
        <v>2480</v>
      </c>
      <c r="J275" s="32">
        <f t="shared" si="59"/>
        <v>1.0122448979591836</v>
      </c>
      <c r="K275" s="33">
        <f t="shared" si="61"/>
        <v>2450</v>
      </c>
      <c r="L275" s="34">
        <v>2450</v>
      </c>
      <c r="M275" s="37" t="s">
        <v>603</v>
      </c>
      <c r="N275" s="28"/>
      <c r="O275" s="28"/>
      <c r="P275" s="28"/>
      <c r="Q275" s="28"/>
      <c r="R275" s="22" t="s">
        <v>740</v>
      </c>
    </row>
    <row r="276" spans="1:26" ht="34.5" customHeight="1">
      <c r="A276" s="6" t="str">
        <f t="shared" si="0"/>
        <v>113</v>
      </c>
      <c r="B276" s="7">
        <v>113</v>
      </c>
      <c r="C276" s="7" t="s">
        <v>10</v>
      </c>
      <c r="D276" s="7" t="s">
        <v>591</v>
      </c>
      <c r="E276" s="8" t="s">
        <v>592</v>
      </c>
      <c r="F276" s="9" t="s">
        <v>604</v>
      </c>
      <c r="G276" s="9" t="s">
        <v>594</v>
      </c>
      <c r="H276" s="24" t="s">
        <v>567</v>
      </c>
      <c r="I276" s="27">
        <v>2362</v>
      </c>
      <c r="J276" s="44" t="s">
        <v>605</v>
      </c>
      <c r="K276" s="32">
        <f>(2620+2950)/2</f>
        <v>2785</v>
      </c>
      <c r="L276" s="36">
        <v>2620</v>
      </c>
      <c r="M276" s="37" t="s">
        <v>606</v>
      </c>
      <c r="N276" s="36">
        <v>2950</v>
      </c>
      <c r="O276" s="37" t="s">
        <v>607</v>
      </c>
      <c r="P276" s="45">
        <f t="shared" ref="P276:P278" si="62">(K276-I276)/I276</f>
        <v>0.17908552074513123</v>
      </c>
      <c r="Q276" s="28"/>
      <c r="R276" s="22" t="s">
        <v>740</v>
      </c>
    </row>
    <row r="277" spans="1:26" ht="34.5" customHeight="1">
      <c r="A277" s="6" t="str">
        <f t="shared" si="0"/>
        <v>114</v>
      </c>
      <c r="B277" s="7">
        <v>114</v>
      </c>
      <c r="C277" s="7" t="s">
        <v>10</v>
      </c>
      <c r="D277" s="7" t="s">
        <v>591</v>
      </c>
      <c r="E277" s="8" t="s">
        <v>592</v>
      </c>
      <c r="F277" s="9" t="s">
        <v>608</v>
      </c>
      <c r="G277" s="9" t="s">
        <v>566</v>
      </c>
      <c r="H277" s="24" t="s">
        <v>567</v>
      </c>
      <c r="I277" s="27">
        <v>2362</v>
      </c>
      <c r="J277" s="44" t="s">
        <v>605</v>
      </c>
      <c r="K277" s="32">
        <f>(2124+2174.5)/2</f>
        <v>2149.25</v>
      </c>
      <c r="L277" s="36">
        <v>2124</v>
      </c>
      <c r="M277" s="37" t="s">
        <v>609</v>
      </c>
      <c r="N277" s="36">
        <v>2174.5</v>
      </c>
      <c r="O277" s="37" t="s">
        <v>610</v>
      </c>
      <c r="P277" s="45">
        <f t="shared" si="62"/>
        <v>-9.007197290431837E-2</v>
      </c>
      <c r="Q277" s="28"/>
      <c r="R277" s="22" t="s">
        <v>740</v>
      </c>
    </row>
    <row r="278" spans="1:26" ht="34.5" customHeight="1">
      <c r="A278" s="6" t="str">
        <f t="shared" si="0"/>
        <v>115</v>
      </c>
      <c r="B278" s="7">
        <v>115</v>
      </c>
      <c r="C278" s="7" t="s">
        <v>10</v>
      </c>
      <c r="D278" s="7" t="s">
        <v>611</v>
      </c>
      <c r="E278" s="8" t="s">
        <v>612</v>
      </c>
      <c r="F278" s="9" t="s">
        <v>613</v>
      </c>
      <c r="G278" s="9" t="s">
        <v>614</v>
      </c>
      <c r="H278" s="24" t="s">
        <v>567</v>
      </c>
      <c r="I278" s="27">
        <v>2506</v>
      </c>
      <c r="J278" s="44" t="s">
        <v>615</v>
      </c>
      <c r="K278" s="32">
        <f>(2200+1950)/2</f>
        <v>2075</v>
      </c>
      <c r="L278" s="36">
        <v>2200</v>
      </c>
      <c r="M278" s="37" t="s">
        <v>616</v>
      </c>
      <c r="N278" s="36">
        <v>1950</v>
      </c>
      <c r="O278" s="37" t="s">
        <v>617</v>
      </c>
      <c r="P278" s="45">
        <f t="shared" si="62"/>
        <v>-0.17198723064644852</v>
      </c>
      <c r="Q278" s="28"/>
      <c r="R278" s="22" t="s">
        <v>740</v>
      </c>
    </row>
    <row r="279" spans="1:26" ht="34.5" customHeight="1">
      <c r="A279" s="6" t="str">
        <f t="shared" si="0"/>
        <v>116</v>
      </c>
      <c r="B279" s="7">
        <v>116</v>
      </c>
      <c r="C279" s="7" t="s">
        <v>10</v>
      </c>
      <c r="D279" s="7" t="s">
        <v>618</v>
      </c>
      <c r="E279" s="8" t="s">
        <v>619</v>
      </c>
      <c r="F279" s="9" t="s">
        <v>620</v>
      </c>
      <c r="G279" s="9" t="s">
        <v>572</v>
      </c>
      <c r="H279" s="24" t="s">
        <v>567</v>
      </c>
      <c r="I279" s="27">
        <v>530</v>
      </c>
      <c r="J279" s="32">
        <f t="shared" ref="J279:J292" si="63">I279/K279</f>
        <v>1.1107462957658909</v>
      </c>
      <c r="K279" s="33">
        <f t="shared" ref="K279:K290" si="64">(L279+N279+P279)/3</f>
        <v>477.15666666666669</v>
      </c>
      <c r="L279" s="34">
        <v>300</v>
      </c>
      <c r="M279" s="37" t="s">
        <v>621</v>
      </c>
      <c r="N279" s="34">
        <v>481.47</v>
      </c>
      <c r="O279" s="37" t="s">
        <v>622</v>
      </c>
      <c r="P279" s="34">
        <v>650</v>
      </c>
      <c r="Q279" s="37" t="s">
        <v>623</v>
      </c>
      <c r="R279" s="22" t="s">
        <v>740</v>
      </c>
    </row>
    <row r="280" spans="1:26" ht="34.5" customHeight="1">
      <c r="A280" s="6" t="str">
        <f t="shared" si="0"/>
        <v>116</v>
      </c>
      <c r="B280" s="7">
        <v>116</v>
      </c>
      <c r="C280" s="7" t="s">
        <v>10</v>
      </c>
      <c r="D280" s="7" t="s">
        <v>618</v>
      </c>
      <c r="E280" s="8" t="s">
        <v>619</v>
      </c>
      <c r="F280" s="9" t="s">
        <v>620</v>
      </c>
      <c r="G280" s="9" t="s">
        <v>624</v>
      </c>
      <c r="H280" s="24" t="s">
        <v>171</v>
      </c>
      <c r="I280" s="27">
        <v>450</v>
      </c>
      <c r="J280" s="32">
        <f t="shared" si="63"/>
        <v>0.94308647753707719</v>
      </c>
      <c r="K280" s="33">
        <f t="shared" si="64"/>
        <v>477.15666666666669</v>
      </c>
      <c r="L280" s="34">
        <v>300</v>
      </c>
      <c r="M280" s="37" t="s">
        <v>621</v>
      </c>
      <c r="N280" s="34">
        <v>481.47</v>
      </c>
      <c r="O280" s="37" t="s">
        <v>622</v>
      </c>
      <c r="P280" s="34">
        <v>650</v>
      </c>
      <c r="Q280" s="37" t="s">
        <v>623</v>
      </c>
      <c r="R280" s="22" t="s">
        <v>740</v>
      </c>
    </row>
    <row r="281" spans="1:26" ht="34.5" customHeight="1">
      <c r="A281" s="10" t="str">
        <f t="shared" si="0"/>
        <v>116</v>
      </c>
      <c r="B281" s="11">
        <v>116</v>
      </c>
      <c r="C281" s="11" t="s">
        <v>10</v>
      </c>
      <c r="D281" s="11" t="s">
        <v>618</v>
      </c>
      <c r="E281" s="12" t="s">
        <v>619</v>
      </c>
      <c r="F281" s="13" t="s">
        <v>620</v>
      </c>
      <c r="G281" s="13" t="s">
        <v>572</v>
      </c>
      <c r="H281" s="25" t="s">
        <v>174</v>
      </c>
      <c r="I281" s="38">
        <v>829</v>
      </c>
      <c r="J281" s="39">
        <f t="shared" si="63"/>
        <v>1.7373748663960822</v>
      </c>
      <c r="K281" s="48">
        <f t="shared" si="64"/>
        <v>477.15666666666669</v>
      </c>
      <c r="L281" s="49">
        <v>300</v>
      </c>
      <c r="M281" s="41" t="s">
        <v>621</v>
      </c>
      <c r="N281" s="49">
        <v>481.47</v>
      </c>
      <c r="O281" s="41" t="s">
        <v>622</v>
      </c>
      <c r="P281" s="49">
        <v>650</v>
      </c>
      <c r="Q281" s="41" t="s">
        <v>623</v>
      </c>
      <c r="R281" s="22" t="s">
        <v>740</v>
      </c>
      <c r="S281" s="10"/>
      <c r="T281" s="10"/>
      <c r="U281" s="10"/>
      <c r="V281" s="10"/>
      <c r="W281" s="10"/>
      <c r="X281" s="10"/>
      <c r="Y281" s="10"/>
      <c r="Z281" s="10"/>
    </row>
    <row r="282" spans="1:26" ht="34.5" customHeight="1">
      <c r="A282" s="6" t="str">
        <f t="shared" si="0"/>
        <v>117</v>
      </c>
      <c r="B282" s="7">
        <v>117</v>
      </c>
      <c r="C282" s="7" t="s">
        <v>10</v>
      </c>
      <c r="D282" s="7" t="s">
        <v>618</v>
      </c>
      <c r="E282" s="8" t="s">
        <v>619</v>
      </c>
      <c r="F282" s="9" t="s">
        <v>625</v>
      </c>
      <c r="G282" s="9" t="s">
        <v>572</v>
      </c>
      <c r="H282" s="24" t="s">
        <v>567</v>
      </c>
      <c r="I282" s="27">
        <v>530</v>
      </c>
      <c r="J282" s="32">
        <f t="shared" si="63"/>
        <v>1.1107462957658909</v>
      </c>
      <c r="K282" s="33">
        <f t="shared" si="64"/>
        <v>477.15666666666669</v>
      </c>
      <c r="L282" s="34">
        <v>300</v>
      </c>
      <c r="M282" s="37" t="s">
        <v>621</v>
      </c>
      <c r="N282" s="34">
        <v>481.47</v>
      </c>
      <c r="O282" s="37" t="s">
        <v>622</v>
      </c>
      <c r="P282" s="34">
        <v>650</v>
      </c>
      <c r="Q282" s="37" t="s">
        <v>623</v>
      </c>
      <c r="R282" s="22" t="s">
        <v>740</v>
      </c>
    </row>
    <row r="283" spans="1:26" ht="34.5" customHeight="1">
      <c r="A283" s="6" t="str">
        <f t="shared" si="0"/>
        <v>117</v>
      </c>
      <c r="B283" s="7">
        <v>117</v>
      </c>
      <c r="C283" s="7" t="s">
        <v>10</v>
      </c>
      <c r="D283" s="7" t="s">
        <v>618</v>
      </c>
      <c r="E283" s="8" t="s">
        <v>619</v>
      </c>
      <c r="F283" s="9" t="s">
        <v>625</v>
      </c>
      <c r="G283" s="9" t="s">
        <v>624</v>
      </c>
      <c r="H283" s="24" t="s">
        <v>171</v>
      </c>
      <c r="I283" s="27">
        <v>450</v>
      </c>
      <c r="J283" s="32">
        <f t="shared" si="63"/>
        <v>0.94308647753707719</v>
      </c>
      <c r="K283" s="33">
        <f t="shared" si="64"/>
        <v>477.15666666666669</v>
      </c>
      <c r="L283" s="34">
        <v>300</v>
      </c>
      <c r="M283" s="37" t="s">
        <v>621</v>
      </c>
      <c r="N283" s="34">
        <v>481.47</v>
      </c>
      <c r="O283" s="37" t="s">
        <v>622</v>
      </c>
      <c r="P283" s="34">
        <v>650</v>
      </c>
      <c r="Q283" s="37" t="s">
        <v>623</v>
      </c>
      <c r="R283" s="22" t="s">
        <v>740</v>
      </c>
    </row>
    <row r="284" spans="1:26" ht="34.5" customHeight="1">
      <c r="A284" s="10" t="str">
        <f t="shared" si="0"/>
        <v>117</v>
      </c>
      <c r="B284" s="11">
        <v>117</v>
      </c>
      <c r="C284" s="11" t="s">
        <v>10</v>
      </c>
      <c r="D284" s="11" t="s">
        <v>618</v>
      </c>
      <c r="E284" s="12" t="s">
        <v>619</v>
      </c>
      <c r="F284" s="13" t="s">
        <v>625</v>
      </c>
      <c r="G284" s="13" t="s">
        <v>572</v>
      </c>
      <c r="H284" s="25" t="s">
        <v>174</v>
      </c>
      <c r="I284" s="38">
        <v>829</v>
      </c>
      <c r="J284" s="39">
        <f t="shared" si="63"/>
        <v>1.7373748663960822</v>
      </c>
      <c r="K284" s="48">
        <f t="shared" si="64"/>
        <v>477.15666666666669</v>
      </c>
      <c r="L284" s="49">
        <v>300</v>
      </c>
      <c r="M284" s="41" t="s">
        <v>621</v>
      </c>
      <c r="N284" s="49">
        <v>481.47</v>
      </c>
      <c r="O284" s="41" t="s">
        <v>622</v>
      </c>
      <c r="P284" s="49">
        <v>650</v>
      </c>
      <c r="Q284" s="41" t="s">
        <v>623</v>
      </c>
      <c r="R284" s="22" t="s">
        <v>740</v>
      </c>
      <c r="S284" s="10"/>
      <c r="T284" s="10"/>
      <c r="U284" s="10"/>
      <c r="V284" s="10"/>
      <c r="W284" s="10"/>
      <c r="X284" s="10"/>
      <c r="Y284" s="10"/>
      <c r="Z284" s="10"/>
    </row>
    <row r="285" spans="1:26" ht="34.5" customHeight="1">
      <c r="A285" s="6" t="str">
        <f t="shared" si="0"/>
        <v>118</v>
      </c>
      <c r="B285" s="7">
        <v>118</v>
      </c>
      <c r="C285" s="7" t="s">
        <v>10</v>
      </c>
      <c r="D285" s="7" t="s">
        <v>618</v>
      </c>
      <c r="E285" s="8" t="s">
        <v>619</v>
      </c>
      <c r="F285" s="9" t="s">
        <v>626</v>
      </c>
      <c r="G285" s="9" t="s">
        <v>624</v>
      </c>
      <c r="H285" s="24" t="s">
        <v>171</v>
      </c>
      <c r="I285" s="27">
        <v>450</v>
      </c>
      <c r="J285" s="32">
        <f t="shared" si="63"/>
        <v>0.94308647753707719</v>
      </c>
      <c r="K285" s="33">
        <f t="shared" si="64"/>
        <v>477.15666666666669</v>
      </c>
      <c r="L285" s="34">
        <v>300</v>
      </c>
      <c r="M285" s="37" t="s">
        <v>621</v>
      </c>
      <c r="N285" s="34">
        <v>481.47</v>
      </c>
      <c r="O285" s="37" t="s">
        <v>622</v>
      </c>
      <c r="P285" s="34">
        <v>650</v>
      </c>
      <c r="Q285" s="37" t="s">
        <v>623</v>
      </c>
      <c r="R285" s="22" t="s">
        <v>740</v>
      </c>
    </row>
    <row r="286" spans="1:26" ht="34.5" customHeight="1">
      <c r="A286" s="10" t="str">
        <f t="shared" si="0"/>
        <v>118</v>
      </c>
      <c r="B286" s="11">
        <v>118</v>
      </c>
      <c r="C286" s="11" t="s">
        <v>10</v>
      </c>
      <c r="D286" s="11" t="s">
        <v>618</v>
      </c>
      <c r="E286" s="12" t="s">
        <v>619</v>
      </c>
      <c r="F286" s="13" t="s">
        <v>626</v>
      </c>
      <c r="G286" s="13" t="s">
        <v>572</v>
      </c>
      <c r="H286" s="25" t="s">
        <v>174</v>
      </c>
      <c r="I286" s="38">
        <v>829</v>
      </c>
      <c r="J286" s="39">
        <f t="shared" si="63"/>
        <v>1.7373748663960822</v>
      </c>
      <c r="K286" s="48">
        <f t="shared" si="64"/>
        <v>477.15666666666669</v>
      </c>
      <c r="L286" s="49">
        <v>300</v>
      </c>
      <c r="M286" s="41" t="s">
        <v>621</v>
      </c>
      <c r="N286" s="49">
        <v>481.47</v>
      </c>
      <c r="O286" s="41" t="s">
        <v>622</v>
      </c>
      <c r="P286" s="49">
        <v>650</v>
      </c>
      <c r="Q286" s="41" t="s">
        <v>623</v>
      </c>
      <c r="R286" s="22" t="s">
        <v>740</v>
      </c>
      <c r="S286" s="10"/>
      <c r="T286" s="10"/>
      <c r="U286" s="10"/>
      <c r="V286" s="10"/>
      <c r="W286" s="10"/>
      <c r="X286" s="10"/>
      <c r="Y286" s="10"/>
      <c r="Z286" s="10"/>
    </row>
    <row r="287" spans="1:26" ht="34.5" customHeight="1">
      <c r="A287" s="6" t="str">
        <f t="shared" si="0"/>
        <v>119</v>
      </c>
      <c r="B287" s="7">
        <v>119</v>
      </c>
      <c r="C287" s="7" t="s">
        <v>10</v>
      </c>
      <c r="D287" s="7" t="s">
        <v>618</v>
      </c>
      <c r="E287" s="8" t="s">
        <v>619</v>
      </c>
      <c r="F287" s="9" t="s">
        <v>627</v>
      </c>
      <c r="G287" s="9" t="s">
        <v>624</v>
      </c>
      <c r="H287" s="24" t="s">
        <v>171</v>
      </c>
      <c r="I287" s="27">
        <v>450</v>
      </c>
      <c r="J287" s="32">
        <f t="shared" si="63"/>
        <v>0.94308647753707719</v>
      </c>
      <c r="K287" s="33">
        <f t="shared" si="64"/>
        <v>477.15666666666669</v>
      </c>
      <c r="L287" s="34">
        <v>300</v>
      </c>
      <c r="M287" s="37" t="s">
        <v>621</v>
      </c>
      <c r="N287" s="34">
        <v>481.47</v>
      </c>
      <c r="O287" s="37" t="s">
        <v>622</v>
      </c>
      <c r="P287" s="34">
        <v>650</v>
      </c>
      <c r="Q287" s="37" t="s">
        <v>623</v>
      </c>
      <c r="R287" s="22" t="s">
        <v>740</v>
      </c>
    </row>
    <row r="288" spans="1:26" ht="34.5" customHeight="1">
      <c r="A288" s="6" t="str">
        <f t="shared" si="0"/>
        <v>120</v>
      </c>
      <c r="B288" s="7">
        <v>120</v>
      </c>
      <c r="C288" s="7" t="s">
        <v>10</v>
      </c>
      <c r="D288" s="7" t="s">
        <v>618</v>
      </c>
      <c r="E288" s="8" t="s">
        <v>619</v>
      </c>
      <c r="F288" s="9" t="s">
        <v>628</v>
      </c>
      <c r="G288" s="9" t="s">
        <v>629</v>
      </c>
      <c r="H288" s="24" t="s">
        <v>567</v>
      </c>
      <c r="I288" s="27">
        <v>440</v>
      </c>
      <c r="J288" s="32">
        <f t="shared" si="63"/>
        <v>0.92212900025847555</v>
      </c>
      <c r="K288" s="33">
        <f t="shared" si="64"/>
        <v>477.15666666666669</v>
      </c>
      <c r="L288" s="34">
        <v>300</v>
      </c>
      <c r="M288" s="37" t="s">
        <v>621</v>
      </c>
      <c r="N288" s="34">
        <v>481.47</v>
      </c>
      <c r="O288" s="37" t="s">
        <v>622</v>
      </c>
      <c r="P288" s="34">
        <v>650</v>
      </c>
      <c r="Q288" s="37" t="s">
        <v>623</v>
      </c>
      <c r="R288" s="22" t="s">
        <v>740</v>
      </c>
    </row>
    <row r="289" spans="1:26" ht="34.5" customHeight="1">
      <c r="A289" s="6" t="str">
        <f t="shared" si="0"/>
        <v>120</v>
      </c>
      <c r="B289" s="7">
        <v>120</v>
      </c>
      <c r="C289" s="7" t="s">
        <v>10</v>
      </c>
      <c r="D289" s="7" t="s">
        <v>618</v>
      </c>
      <c r="E289" s="8" t="s">
        <v>619</v>
      </c>
      <c r="F289" s="9" t="s">
        <v>628</v>
      </c>
      <c r="G289" s="9" t="s">
        <v>624</v>
      </c>
      <c r="H289" s="24" t="s">
        <v>171</v>
      </c>
      <c r="I289" s="27">
        <v>420</v>
      </c>
      <c r="J289" s="32">
        <f t="shared" si="63"/>
        <v>0.88021404570127204</v>
      </c>
      <c r="K289" s="33">
        <f t="shared" si="64"/>
        <v>477.15666666666669</v>
      </c>
      <c r="L289" s="34">
        <v>300</v>
      </c>
      <c r="M289" s="37" t="s">
        <v>621</v>
      </c>
      <c r="N289" s="34">
        <v>481.47</v>
      </c>
      <c r="O289" s="37" t="s">
        <v>622</v>
      </c>
      <c r="P289" s="34">
        <v>650</v>
      </c>
      <c r="Q289" s="37" t="s">
        <v>623</v>
      </c>
      <c r="R289" s="22" t="s">
        <v>740</v>
      </c>
    </row>
    <row r="290" spans="1:26" ht="34.5" customHeight="1">
      <c r="A290" s="10" t="str">
        <f t="shared" si="0"/>
        <v>120</v>
      </c>
      <c r="B290" s="11">
        <v>120</v>
      </c>
      <c r="C290" s="11" t="s">
        <v>10</v>
      </c>
      <c r="D290" s="11" t="s">
        <v>618</v>
      </c>
      <c r="E290" s="12" t="s">
        <v>619</v>
      </c>
      <c r="F290" s="13" t="s">
        <v>628</v>
      </c>
      <c r="G290" s="13" t="s">
        <v>572</v>
      </c>
      <c r="H290" s="25" t="s">
        <v>174</v>
      </c>
      <c r="I290" s="38">
        <v>829</v>
      </c>
      <c r="J290" s="39">
        <f t="shared" si="63"/>
        <v>1.7373748663960822</v>
      </c>
      <c r="K290" s="48">
        <f t="shared" si="64"/>
        <v>477.15666666666669</v>
      </c>
      <c r="L290" s="49">
        <v>300</v>
      </c>
      <c r="M290" s="41" t="s">
        <v>621</v>
      </c>
      <c r="N290" s="49">
        <v>481.47</v>
      </c>
      <c r="O290" s="41" t="s">
        <v>622</v>
      </c>
      <c r="P290" s="49">
        <v>650</v>
      </c>
      <c r="Q290" s="41" t="s">
        <v>623</v>
      </c>
      <c r="R290" s="22" t="s">
        <v>740</v>
      </c>
      <c r="S290" s="10"/>
      <c r="T290" s="10"/>
      <c r="U290" s="10"/>
      <c r="V290" s="10"/>
      <c r="W290" s="10"/>
      <c r="X290" s="10"/>
      <c r="Y290" s="10"/>
      <c r="Z290" s="10"/>
    </row>
    <row r="291" spans="1:26" ht="34.5" customHeight="1">
      <c r="A291" s="6" t="str">
        <f t="shared" si="0"/>
        <v>121</v>
      </c>
      <c r="B291" s="7">
        <v>121</v>
      </c>
      <c r="C291" s="7" t="s">
        <v>10</v>
      </c>
      <c r="D291" s="7" t="s">
        <v>630</v>
      </c>
      <c r="E291" s="8" t="s">
        <v>631</v>
      </c>
      <c r="F291" s="9" t="s">
        <v>102</v>
      </c>
      <c r="G291" s="9" t="s">
        <v>566</v>
      </c>
      <c r="H291" s="24" t="s">
        <v>567</v>
      </c>
      <c r="I291" s="27">
        <v>5020</v>
      </c>
      <c r="J291" s="32" t="e">
        <f t="shared" si="63"/>
        <v>#VALUE!</v>
      </c>
      <c r="K291" s="50" t="e">
        <f t="shared" ref="K291:K292" si="65">(L291+N291+P291+R291)/4</f>
        <v>#VALUE!</v>
      </c>
      <c r="L291" s="51">
        <v>4350</v>
      </c>
      <c r="M291" s="52" t="s">
        <v>632</v>
      </c>
      <c r="N291" s="51">
        <v>3850</v>
      </c>
      <c r="O291" s="52" t="s">
        <v>633</v>
      </c>
      <c r="P291" s="51">
        <v>3789</v>
      </c>
      <c r="Q291" s="52" t="s">
        <v>634</v>
      </c>
      <c r="R291" s="22" t="s">
        <v>740</v>
      </c>
      <c r="S291" s="14" t="s">
        <v>635</v>
      </c>
    </row>
    <row r="292" spans="1:26" ht="34.5" customHeight="1">
      <c r="A292" s="6" t="str">
        <f t="shared" si="0"/>
        <v>121</v>
      </c>
      <c r="B292" s="7">
        <v>121</v>
      </c>
      <c r="C292" s="7" t="s">
        <v>10</v>
      </c>
      <c r="D292" s="7" t="s">
        <v>630</v>
      </c>
      <c r="E292" s="8" t="s">
        <v>631</v>
      </c>
      <c r="F292" s="9" t="s">
        <v>102</v>
      </c>
      <c r="G292" s="9" t="s">
        <v>566</v>
      </c>
      <c r="H292" s="24" t="s">
        <v>171</v>
      </c>
      <c r="I292" s="27">
        <v>4990</v>
      </c>
      <c r="J292" s="32" t="e">
        <f t="shared" si="63"/>
        <v>#VALUE!</v>
      </c>
      <c r="K292" s="50" t="e">
        <f t="shared" si="65"/>
        <v>#VALUE!</v>
      </c>
      <c r="L292" s="51">
        <v>4350</v>
      </c>
      <c r="M292" s="51" t="s">
        <v>636</v>
      </c>
      <c r="N292" s="51">
        <v>3850</v>
      </c>
      <c r="O292" s="52" t="s">
        <v>633</v>
      </c>
      <c r="P292" s="51">
        <v>3789</v>
      </c>
      <c r="Q292" s="52" t="s">
        <v>634</v>
      </c>
      <c r="R292" s="22" t="s">
        <v>740</v>
      </c>
      <c r="S292" s="14" t="s">
        <v>635</v>
      </c>
    </row>
    <row r="293" spans="1:26" ht="34.5" customHeight="1">
      <c r="A293" s="6" t="str">
        <f t="shared" si="0"/>
        <v>122</v>
      </c>
      <c r="B293" s="16">
        <v>122</v>
      </c>
      <c r="C293" s="16" t="s">
        <v>10</v>
      </c>
      <c r="D293" s="16" t="s">
        <v>637</v>
      </c>
      <c r="E293" s="17" t="s">
        <v>638</v>
      </c>
      <c r="F293" s="18" t="s">
        <v>639</v>
      </c>
      <c r="G293" s="18" t="s">
        <v>566</v>
      </c>
      <c r="H293" s="26" t="s">
        <v>171</v>
      </c>
      <c r="I293" s="57">
        <v>4280</v>
      </c>
      <c r="J293" s="58" t="s">
        <v>640</v>
      </c>
      <c r="K293" s="36">
        <v>2335</v>
      </c>
      <c r="L293" s="36">
        <v>2335</v>
      </c>
      <c r="M293" s="37" t="s">
        <v>641</v>
      </c>
      <c r="N293" s="36" t="s">
        <v>577</v>
      </c>
      <c r="O293" s="28"/>
      <c r="P293" s="45">
        <f t="shared" ref="P293:P304" si="66">(K293-I293)/I293</f>
        <v>-0.45443925233644861</v>
      </c>
      <c r="Q293" s="28"/>
      <c r="R293" s="22" t="s">
        <v>740</v>
      </c>
    </row>
    <row r="294" spans="1:26" ht="34.5" customHeight="1">
      <c r="A294" s="6" t="str">
        <f t="shared" si="0"/>
        <v>123</v>
      </c>
      <c r="B294" s="7">
        <v>123</v>
      </c>
      <c r="C294" s="7" t="s">
        <v>10</v>
      </c>
      <c r="D294" s="7" t="s">
        <v>519</v>
      </c>
      <c r="E294" s="8" t="s">
        <v>520</v>
      </c>
      <c r="F294" s="9" t="s">
        <v>642</v>
      </c>
      <c r="G294" s="9" t="s">
        <v>521</v>
      </c>
      <c r="H294" s="24" t="s">
        <v>171</v>
      </c>
      <c r="I294" s="27">
        <v>4300</v>
      </c>
      <c r="J294" s="36" t="s">
        <v>643</v>
      </c>
      <c r="K294" s="36">
        <v>7999</v>
      </c>
      <c r="L294" s="28"/>
      <c r="M294" s="28"/>
      <c r="N294" s="28"/>
      <c r="O294" s="28"/>
      <c r="P294" s="45">
        <f t="shared" si="66"/>
        <v>0.86023255813953492</v>
      </c>
      <c r="Q294" s="28"/>
      <c r="R294" s="22" t="s">
        <v>740</v>
      </c>
    </row>
    <row r="295" spans="1:26" ht="34.5" customHeight="1">
      <c r="A295" s="6" t="str">
        <f t="shared" si="0"/>
        <v>123</v>
      </c>
      <c r="B295" s="7">
        <v>123</v>
      </c>
      <c r="C295" s="7">
        <v>2</v>
      </c>
      <c r="D295" s="7" t="s">
        <v>519</v>
      </c>
      <c r="E295" s="8" t="s">
        <v>520</v>
      </c>
      <c r="F295" s="9" t="s">
        <v>642</v>
      </c>
      <c r="G295" s="9" t="s">
        <v>523</v>
      </c>
      <c r="H295" s="24" t="s">
        <v>171</v>
      </c>
      <c r="I295" s="27">
        <v>6035</v>
      </c>
      <c r="J295" s="36" t="s">
        <v>643</v>
      </c>
      <c r="K295" s="36" t="s">
        <v>644</v>
      </c>
      <c r="L295" s="28"/>
      <c r="M295" s="28"/>
      <c r="N295" s="28"/>
      <c r="O295" s="28"/>
      <c r="P295" s="45" t="e">
        <f t="shared" si="66"/>
        <v>#VALUE!</v>
      </c>
      <c r="Q295" s="28"/>
      <c r="R295" s="22" t="s">
        <v>740</v>
      </c>
    </row>
    <row r="296" spans="1:26" ht="34.5" customHeight="1">
      <c r="A296" s="6" t="str">
        <f t="shared" si="0"/>
        <v>123</v>
      </c>
      <c r="B296" s="7">
        <v>123</v>
      </c>
      <c r="C296" s="7" t="s">
        <v>10</v>
      </c>
      <c r="D296" s="7" t="s">
        <v>519</v>
      </c>
      <c r="E296" s="8" t="s">
        <v>520</v>
      </c>
      <c r="F296" s="9" t="s">
        <v>642</v>
      </c>
      <c r="G296" s="9" t="s">
        <v>527</v>
      </c>
      <c r="H296" s="24" t="s">
        <v>174</v>
      </c>
      <c r="I296" s="27">
        <v>4298</v>
      </c>
      <c r="J296" s="36" t="s">
        <v>643</v>
      </c>
      <c r="K296" s="36">
        <v>3995</v>
      </c>
      <c r="L296" s="28"/>
      <c r="M296" s="28"/>
      <c r="N296" s="28"/>
      <c r="O296" s="28"/>
      <c r="P296" s="45">
        <f t="shared" si="66"/>
        <v>-7.0497906002792002E-2</v>
      </c>
      <c r="Q296" s="28"/>
      <c r="R296" s="22" t="s">
        <v>740</v>
      </c>
    </row>
    <row r="297" spans="1:26" ht="34.5" customHeight="1">
      <c r="A297" s="6" t="str">
        <f t="shared" si="0"/>
        <v>123</v>
      </c>
      <c r="B297" s="7">
        <v>123</v>
      </c>
      <c r="C297" s="7">
        <v>2</v>
      </c>
      <c r="D297" s="7" t="s">
        <v>519</v>
      </c>
      <c r="E297" s="8" t="s">
        <v>520</v>
      </c>
      <c r="F297" s="9" t="s">
        <v>642</v>
      </c>
      <c r="G297" s="9" t="s">
        <v>517</v>
      </c>
      <c r="H297" s="24" t="s">
        <v>174</v>
      </c>
      <c r="I297" s="27">
        <v>6168</v>
      </c>
      <c r="J297" s="36" t="s">
        <v>643</v>
      </c>
      <c r="K297" s="36">
        <v>7438.42</v>
      </c>
      <c r="L297" s="28"/>
      <c r="M297" s="28"/>
      <c r="N297" s="28"/>
      <c r="O297" s="28"/>
      <c r="P297" s="45">
        <f t="shared" si="66"/>
        <v>0.20596952010376135</v>
      </c>
      <c r="Q297" s="28"/>
      <c r="R297" s="22" t="s">
        <v>740</v>
      </c>
    </row>
    <row r="298" spans="1:26" ht="34.5" customHeight="1">
      <c r="A298" s="6" t="str">
        <f t="shared" si="0"/>
        <v>123</v>
      </c>
      <c r="B298" s="7">
        <v>123</v>
      </c>
      <c r="C298" s="7" t="s">
        <v>10</v>
      </c>
      <c r="D298" s="7" t="s">
        <v>519</v>
      </c>
      <c r="E298" s="8" t="s">
        <v>520</v>
      </c>
      <c r="F298" s="9" t="s">
        <v>642</v>
      </c>
      <c r="G298" s="9" t="s">
        <v>517</v>
      </c>
      <c r="H298" s="24" t="s">
        <v>181</v>
      </c>
      <c r="I298" s="27">
        <v>5797</v>
      </c>
      <c r="J298" s="36" t="s">
        <v>643</v>
      </c>
      <c r="K298" s="36">
        <v>7438.42</v>
      </c>
      <c r="L298" s="28"/>
      <c r="M298" s="28"/>
      <c r="N298" s="28"/>
      <c r="O298" s="28"/>
      <c r="P298" s="45">
        <f t="shared" si="66"/>
        <v>0.28314990512333965</v>
      </c>
      <c r="Q298" s="28"/>
      <c r="R298" s="22" t="s">
        <v>740</v>
      </c>
    </row>
    <row r="299" spans="1:26" ht="34.5" customHeight="1">
      <c r="A299" s="6" t="str">
        <f t="shared" si="0"/>
        <v>123</v>
      </c>
      <c r="B299" s="7">
        <v>123</v>
      </c>
      <c r="C299" s="7" t="s">
        <v>10</v>
      </c>
      <c r="D299" s="7" t="s">
        <v>519</v>
      </c>
      <c r="E299" s="8" t="s">
        <v>520</v>
      </c>
      <c r="F299" s="9" t="s">
        <v>642</v>
      </c>
      <c r="G299" s="9" t="s">
        <v>545</v>
      </c>
      <c r="H299" s="24" t="s">
        <v>645</v>
      </c>
      <c r="I299" s="27">
        <v>4900</v>
      </c>
      <c r="J299" s="36" t="s">
        <v>643</v>
      </c>
      <c r="K299" s="36" t="s">
        <v>644</v>
      </c>
      <c r="L299" s="28"/>
      <c r="M299" s="28"/>
      <c r="N299" s="28"/>
      <c r="O299" s="28"/>
      <c r="P299" s="45" t="e">
        <f t="shared" si="66"/>
        <v>#VALUE!</v>
      </c>
      <c r="Q299" s="28"/>
      <c r="R299" s="22" t="s">
        <v>740</v>
      </c>
    </row>
    <row r="300" spans="1:26" ht="34.5" customHeight="1">
      <c r="A300" s="6" t="str">
        <f t="shared" si="0"/>
        <v>124</v>
      </c>
      <c r="B300" s="7">
        <v>124</v>
      </c>
      <c r="C300" s="7" t="s">
        <v>10</v>
      </c>
      <c r="D300" s="7" t="s">
        <v>254</v>
      </c>
      <c r="E300" s="8" t="s">
        <v>255</v>
      </c>
      <c r="F300" s="9" t="s">
        <v>646</v>
      </c>
      <c r="G300" s="9" t="s">
        <v>257</v>
      </c>
      <c r="H300" s="24" t="s">
        <v>171</v>
      </c>
      <c r="I300" s="27">
        <v>675</v>
      </c>
      <c r="J300" s="44" t="s">
        <v>258</v>
      </c>
      <c r="K300" s="36">
        <v>950</v>
      </c>
      <c r="L300" s="36" t="s">
        <v>647</v>
      </c>
      <c r="M300" s="28"/>
      <c r="N300" s="28"/>
      <c r="O300" s="28"/>
      <c r="P300" s="45">
        <f t="shared" si="66"/>
        <v>0.40740740740740738</v>
      </c>
      <c r="Q300" s="28"/>
      <c r="R300" s="22" t="s">
        <v>740</v>
      </c>
    </row>
    <row r="301" spans="1:26" ht="34.5" customHeight="1">
      <c r="A301" s="6" t="str">
        <f t="shared" si="0"/>
        <v>124</v>
      </c>
      <c r="B301" s="7">
        <v>124</v>
      </c>
      <c r="C301" s="7" t="s">
        <v>10</v>
      </c>
      <c r="D301" s="7" t="s">
        <v>254</v>
      </c>
      <c r="E301" s="8" t="s">
        <v>255</v>
      </c>
      <c r="F301" s="9" t="s">
        <v>646</v>
      </c>
      <c r="G301" s="9" t="s">
        <v>180</v>
      </c>
      <c r="H301" s="24" t="s">
        <v>174</v>
      </c>
      <c r="I301" s="27">
        <v>560</v>
      </c>
      <c r="J301" s="44" t="s">
        <v>258</v>
      </c>
      <c r="K301" s="36">
        <v>950</v>
      </c>
      <c r="L301" s="36" t="s">
        <v>647</v>
      </c>
      <c r="M301" s="28"/>
      <c r="N301" s="28"/>
      <c r="O301" s="28"/>
      <c r="P301" s="45">
        <f t="shared" si="66"/>
        <v>0.6964285714285714</v>
      </c>
      <c r="Q301" s="28"/>
      <c r="R301" s="22" t="s">
        <v>740</v>
      </c>
    </row>
    <row r="302" spans="1:26" ht="34.5" customHeight="1">
      <c r="A302" s="6" t="str">
        <f t="shared" si="0"/>
        <v>124</v>
      </c>
      <c r="B302" s="7">
        <v>124</v>
      </c>
      <c r="C302" s="7" t="s">
        <v>10</v>
      </c>
      <c r="D302" s="7" t="s">
        <v>254</v>
      </c>
      <c r="E302" s="8" t="s">
        <v>255</v>
      </c>
      <c r="F302" s="9" t="s">
        <v>646</v>
      </c>
      <c r="G302" s="9" t="s">
        <v>180</v>
      </c>
      <c r="H302" s="24" t="s">
        <v>181</v>
      </c>
      <c r="I302" s="27">
        <v>570</v>
      </c>
      <c r="J302" s="44" t="s">
        <v>258</v>
      </c>
      <c r="K302" s="36">
        <v>950</v>
      </c>
      <c r="L302" s="36" t="s">
        <v>647</v>
      </c>
      <c r="M302" s="28"/>
      <c r="N302" s="28"/>
      <c r="O302" s="28"/>
      <c r="P302" s="45">
        <f t="shared" si="66"/>
        <v>0.66666666666666663</v>
      </c>
      <c r="Q302" s="28"/>
      <c r="R302" s="22" t="s">
        <v>740</v>
      </c>
    </row>
    <row r="303" spans="1:26" ht="34.5" customHeight="1">
      <c r="A303" s="6" t="str">
        <f t="shared" si="0"/>
        <v>124</v>
      </c>
      <c r="B303" s="7">
        <v>124</v>
      </c>
      <c r="C303" s="7">
        <v>2</v>
      </c>
      <c r="D303" s="7" t="s">
        <v>254</v>
      </c>
      <c r="E303" s="8" t="s">
        <v>255</v>
      </c>
      <c r="F303" s="9" t="s">
        <v>646</v>
      </c>
      <c r="G303" s="9" t="s">
        <v>180</v>
      </c>
      <c r="H303" s="24" t="s">
        <v>181</v>
      </c>
      <c r="I303" s="27">
        <v>570</v>
      </c>
      <c r="J303" s="44" t="s">
        <v>258</v>
      </c>
      <c r="K303" s="36">
        <v>950</v>
      </c>
      <c r="L303" s="36" t="s">
        <v>647</v>
      </c>
      <c r="M303" s="28"/>
      <c r="N303" s="28"/>
      <c r="O303" s="28"/>
      <c r="P303" s="45">
        <f t="shared" si="66"/>
        <v>0.66666666666666663</v>
      </c>
      <c r="Q303" s="28"/>
      <c r="R303" s="22" t="s">
        <v>740</v>
      </c>
    </row>
    <row r="304" spans="1:26" ht="34.5" customHeight="1">
      <c r="A304" s="6" t="str">
        <f t="shared" si="0"/>
        <v>124</v>
      </c>
      <c r="B304" s="7">
        <v>124</v>
      </c>
      <c r="C304" s="7" t="s">
        <v>10</v>
      </c>
      <c r="D304" s="7" t="s">
        <v>254</v>
      </c>
      <c r="E304" s="8" t="s">
        <v>255</v>
      </c>
      <c r="F304" s="9" t="s">
        <v>646</v>
      </c>
      <c r="G304" s="9" t="s">
        <v>260</v>
      </c>
      <c r="H304" s="24" t="s">
        <v>261</v>
      </c>
      <c r="I304" s="27">
        <v>650</v>
      </c>
      <c r="J304" s="44" t="s">
        <v>258</v>
      </c>
      <c r="K304" s="36">
        <v>950</v>
      </c>
      <c r="L304" s="36" t="s">
        <v>647</v>
      </c>
      <c r="M304" s="28"/>
      <c r="N304" s="28"/>
      <c r="O304" s="28"/>
      <c r="P304" s="45">
        <f t="shared" si="66"/>
        <v>0.46153846153846156</v>
      </c>
      <c r="Q304" s="28"/>
      <c r="R304" s="22" t="s">
        <v>740</v>
      </c>
    </row>
    <row r="305" spans="1:18" ht="34.5" customHeight="1">
      <c r="A305" s="6" t="str">
        <f t="shared" si="0"/>
        <v>125</v>
      </c>
      <c r="B305" s="7">
        <v>125</v>
      </c>
      <c r="C305" s="7" t="s">
        <v>10</v>
      </c>
      <c r="D305" s="7" t="s">
        <v>648</v>
      </c>
      <c r="E305" s="8" t="s">
        <v>649</v>
      </c>
      <c r="F305" s="9" t="s">
        <v>646</v>
      </c>
      <c r="G305" s="9" t="s">
        <v>650</v>
      </c>
      <c r="H305" s="24" t="s">
        <v>181</v>
      </c>
      <c r="I305" s="27">
        <v>750</v>
      </c>
      <c r="J305" s="32">
        <f>I305/K305</f>
        <v>0.85518814139110599</v>
      </c>
      <c r="K305" s="50">
        <f>L305</f>
        <v>877</v>
      </c>
      <c r="L305" s="51">
        <v>877</v>
      </c>
      <c r="M305" s="52" t="s">
        <v>651</v>
      </c>
      <c r="N305" s="53"/>
      <c r="O305" s="53"/>
      <c r="P305" s="28"/>
      <c r="Q305" s="28"/>
      <c r="R305" s="22" t="s">
        <v>740</v>
      </c>
    </row>
    <row r="306" spans="1:18" ht="34.5" customHeight="1">
      <c r="A306" s="6" t="str">
        <f t="shared" si="0"/>
        <v>126</v>
      </c>
      <c r="B306" s="7">
        <v>126</v>
      </c>
      <c r="C306" s="7" t="s">
        <v>10</v>
      </c>
      <c r="D306" s="7" t="s">
        <v>334</v>
      </c>
      <c r="E306" s="8" t="s">
        <v>335</v>
      </c>
      <c r="F306" s="9" t="s">
        <v>652</v>
      </c>
      <c r="G306" s="9" t="s">
        <v>337</v>
      </c>
      <c r="H306" s="24" t="s">
        <v>171</v>
      </c>
      <c r="I306" s="27">
        <v>750</v>
      </c>
      <c r="J306" s="44" t="s">
        <v>653</v>
      </c>
      <c r="K306" s="36" t="s">
        <v>654</v>
      </c>
      <c r="L306" s="28"/>
      <c r="M306" s="28"/>
      <c r="N306" s="28"/>
      <c r="O306" s="28"/>
      <c r="P306" s="45" t="e">
        <f t="shared" ref="P306:P314" si="67">(K306-I306)/I306</f>
        <v>#VALUE!</v>
      </c>
      <c r="Q306" s="28"/>
      <c r="R306" s="22" t="s">
        <v>740</v>
      </c>
    </row>
    <row r="307" spans="1:18" ht="34.5" customHeight="1">
      <c r="A307" s="6" t="str">
        <f t="shared" si="0"/>
        <v>126</v>
      </c>
      <c r="B307" s="7">
        <v>126</v>
      </c>
      <c r="C307" s="7" t="s">
        <v>10</v>
      </c>
      <c r="D307" s="7" t="s">
        <v>334</v>
      </c>
      <c r="E307" s="8" t="s">
        <v>335</v>
      </c>
      <c r="F307" s="9" t="s">
        <v>652</v>
      </c>
      <c r="G307" s="9" t="s">
        <v>338</v>
      </c>
      <c r="H307" s="24" t="s">
        <v>174</v>
      </c>
      <c r="I307" s="27">
        <v>715</v>
      </c>
      <c r="J307" s="44" t="s">
        <v>653</v>
      </c>
      <c r="K307" s="36">
        <v>860</v>
      </c>
      <c r="L307" s="36">
        <v>860</v>
      </c>
      <c r="M307" s="37" t="s">
        <v>655</v>
      </c>
      <c r="N307" s="36" t="s">
        <v>577</v>
      </c>
      <c r="O307" s="28"/>
      <c r="P307" s="45">
        <f t="shared" si="67"/>
        <v>0.20279720279720279</v>
      </c>
      <c r="Q307" s="28"/>
      <c r="R307" s="22" t="s">
        <v>740</v>
      </c>
    </row>
    <row r="308" spans="1:18" ht="34.5" customHeight="1">
      <c r="A308" s="6" t="str">
        <f t="shared" si="0"/>
        <v>126</v>
      </c>
      <c r="B308" s="7">
        <v>126</v>
      </c>
      <c r="C308" s="7" t="s">
        <v>10</v>
      </c>
      <c r="D308" s="7" t="s">
        <v>334</v>
      </c>
      <c r="E308" s="8" t="s">
        <v>335</v>
      </c>
      <c r="F308" s="9" t="s">
        <v>652</v>
      </c>
      <c r="G308" s="9" t="s">
        <v>329</v>
      </c>
      <c r="H308" s="24" t="s">
        <v>181</v>
      </c>
      <c r="I308" s="27">
        <v>888</v>
      </c>
      <c r="J308" s="44" t="s">
        <v>653</v>
      </c>
      <c r="K308" s="32">
        <f>(1015+1007.89)/2</f>
        <v>1011.4449999999999</v>
      </c>
      <c r="L308" s="36">
        <v>1015</v>
      </c>
      <c r="M308" s="37" t="s">
        <v>341</v>
      </c>
      <c r="N308" s="36">
        <v>1007.89</v>
      </c>
      <c r="O308" s="37" t="s">
        <v>342</v>
      </c>
      <c r="P308" s="45">
        <f t="shared" si="67"/>
        <v>0.13901463963963956</v>
      </c>
      <c r="Q308" s="28"/>
      <c r="R308" s="22" t="s">
        <v>740</v>
      </c>
    </row>
    <row r="309" spans="1:18" ht="34.5" customHeight="1">
      <c r="A309" s="6" t="str">
        <f t="shared" si="0"/>
        <v>126</v>
      </c>
      <c r="B309" s="7">
        <v>126</v>
      </c>
      <c r="C309" s="7">
        <v>2</v>
      </c>
      <c r="D309" s="7" t="s">
        <v>334</v>
      </c>
      <c r="E309" s="8" t="s">
        <v>335</v>
      </c>
      <c r="F309" s="9" t="s">
        <v>652</v>
      </c>
      <c r="G309" s="9" t="s">
        <v>656</v>
      </c>
      <c r="H309" s="24" t="s">
        <v>181</v>
      </c>
      <c r="I309" s="27">
        <v>719</v>
      </c>
      <c r="J309" s="44" t="s">
        <v>653</v>
      </c>
      <c r="K309" s="36">
        <v>740</v>
      </c>
      <c r="L309" s="36">
        <v>740</v>
      </c>
      <c r="M309" s="37" t="s">
        <v>657</v>
      </c>
      <c r="N309" s="36" t="s">
        <v>577</v>
      </c>
      <c r="O309" s="28"/>
      <c r="P309" s="45">
        <f t="shared" si="67"/>
        <v>2.9207232267037551E-2</v>
      </c>
      <c r="Q309" s="28"/>
      <c r="R309" s="22" t="s">
        <v>740</v>
      </c>
    </row>
    <row r="310" spans="1:18" ht="34.5" customHeight="1">
      <c r="A310" s="6" t="str">
        <f t="shared" si="0"/>
        <v>127</v>
      </c>
      <c r="B310" s="7">
        <v>127</v>
      </c>
      <c r="C310" s="7" t="s">
        <v>10</v>
      </c>
      <c r="D310" s="7" t="s">
        <v>450</v>
      </c>
      <c r="E310" s="8" t="s">
        <v>451</v>
      </c>
      <c r="F310" s="9" t="s">
        <v>658</v>
      </c>
      <c r="G310" s="9" t="s">
        <v>425</v>
      </c>
      <c r="H310" s="24" t="s">
        <v>171</v>
      </c>
      <c r="I310" s="27">
        <v>378</v>
      </c>
      <c r="J310" s="44" t="s">
        <v>659</v>
      </c>
      <c r="K310" s="36">
        <v>473</v>
      </c>
      <c r="L310" s="36">
        <v>473</v>
      </c>
      <c r="M310" s="37" t="s">
        <v>660</v>
      </c>
      <c r="N310" s="36" t="s">
        <v>577</v>
      </c>
      <c r="O310" s="28"/>
      <c r="P310" s="45">
        <f t="shared" si="67"/>
        <v>0.25132275132275134</v>
      </c>
      <c r="Q310" s="28"/>
      <c r="R310" s="22" t="s">
        <v>740</v>
      </c>
    </row>
    <row r="311" spans="1:18" ht="34.5" customHeight="1">
      <c r="A311" s="6" t="str">
        <f t="shared" si="0"/>
        <v>127</v>
      </c>
      <c r="B311" s="7">
        <v>127</v>
      </c>
      <c r="C311" s="7" t="s">
        <v>10</v>
      </c>
      <c r="D311" s="7" t="s">
        <v>450</v>
      </c>
      <c r="E311" s="8" t="s">
        <v>451</v>
      </c>
      <c r="F311" s="9" t="s">
        <v>658</v>
      </c>
      <c r="G311" s="9" t="s">
        <v>427</v>
      </c>
      <c r="H311" s="24" t="s">
        <v>174</v>
      </c>
      <c r="I311" s="27">
        <v>428</v>
      </c>
      <c r="J311" s="44" t="s">
        <v>659</v>
      </c>
      <c r="K311" s="36">
        <v>699</v>
      </c>
      <c r="L311" s="36">
        <v>699</v>
      </c>
      <c r="M311" s="37" t="s">
        <v>661</v>
      </c>
      <c r="N311" s="36" t="s">
        <v>577</v>
      </c>
      <c r="O311" s="28"/>
      <c r="P311" s="45">
        <f t="shared" si="67"/>
        <v>0.63317757009345799</v>
      </c>
      <c r="Q311" s="28"/>
      <c r="R311" s="22" t="s">
        <v>740</v>
      </c>
    </row>
    <row r="312" spans="1:18" ht="34.5" customHeight="1">
      <c r="A312" s="6" t="str">
        <f t="shared" si="0"/>
        <v>127</v>
      </c>
      <c r="B312" s="7">
        <v>127</v>
      </c>
      <c r="C312" s="7" t="s">
        <v>10</v>
      </c>
      <c r="D312" s="7" t="s">
        <v>450</v>
      </c>
      <c r="E312" s="8" t="s">
        <v>451</v>
      </c>
      <c r="F312" s="9" t="s">
        <v>658</v>
      </c>
      <c r="G312" s="9" t="s">
        <v>425</v>
      </c>
      <c r="H312" s="24" t="s">
        <v>181</v>
      </c>
      <c r="I312" s="27">
        <v>359</v>
      </c>
      <c r="J312" s="44" t="s">
        <v>659</v>
      </c>
      <c r="K312" s="36">
        <v>473</v>
      </c>
      <c r="L312" s="36">
        <v>473</v>
      </c>
      <c r="M312" s="37" t="s">
        <v>660</v>
      </c>
      <c r="N312" s="36" t="s">
        <v>577</v>
      </c>
      <c r="O312" s="28"/>
      <c r="P312" s="45">
        <f t="shared" si="67"/>
        <v>0.31754874651810583</v>
      </c>
      <c r="Q312" s="28"/>
      <c r="R312" s="22" t="s">
        <v>740</v>
      </c>
    </row>
    <row r="313" spans="1:18" ht="34.5" customHeight="1">
      <c r="A313" s="6" t="str">
        <f t="shared" si="0"/>
        <v>127</v>
      </c>
      <c r="B313" s="7">
        <v>127</v>
      </c>
      <c r="C313" s="7">
        <v>2</v>
      </c>
      <c r="D313" s="7" t="s">
        <v>450</v>
      </c>
      <c r="E313" s="8" t="s">
        <v>451</v>
      </c>
      <c r="F313" s="9" t="s">
        <v>658</v>
      </c>
      <c r="G313" s="9" t="s">
        <v>435</v>
      </c>
      <c r="H313" s="24" t="s">
        <v>181</v>
      </c>
      <c r="I313" s="27">
        <v>359</v>
      </c>
      <c r="J313" s="44" t="s">
        <v>659</v>
      </c>
      <c r="K313" s="36">
        <v>474.17</v>
      </c>
      <c r="L313" s="36">
        <v>474.17</v>
      </c>
      <c r="M313" s="37" t="s">
        <v>455</v>
      </c>
      <c r="N313" s="36" t="s">
        <v>577</v>
      </c>
      <c r="O313" s="28"/>
      <c r="P313" s="45">
        <f t="shared" si="67"/>
        <v>0.320807799442897</v>
      </c>
      <c r="Q313" s="28"/>
      <c r="R313" s="22" t="s">
        <v>740</v>
      </c>
    </row>
    <row r="314" spans="1:18" ht="34.5" customHeight="1">
      <c r="A314" s="6" t="str">
        <f t="shared" si="0"/>
        <v>127</v>
      </c>
      <c r="B314" s="7">
        <v>127</v>
      </c>
      <c r="C314" s="7">
        <v>3</v>
      </c>
      <c r="D314" s="7" t="s">
        <v>450</v>
      </c>
      <c r="E314" s="8" t="s">
        <v>451</v>
      </c>
      <c r="F314" s="9" t="s">
        <v>658</v>
      </c>
      <c r="G314" s="9" t="s">
        <v>425</v>
      </c>
      <c r="H314" s="24" t="s">
        <v>181</v>
      </c>
      <c r="I314" s="27">
        <v>359</v>
      </c>
      <c r="J314" s="44" t="s">
        <v>659</v>
      </c>
      <c r="K314" s="36">
        <v>473</v>
      </c>
      <c r="L314" s="36">
        <v>473</v>
      </c>
      <c r="M314" s="37" t="s">
        <v>660</v>
      </c>
      <c r="N314" s="36" t="s">
        <v>577</v>
      </c>
      <c r="O314" s="28"/>
      <c r="P314" s="45">
        <f t="shared" si="67"/>
        <v>0.31754874651810583</v>
      </c>
      <c r="Q314" s="28"/>
      <c r="R314" s="22" t="s">
        <v>740</v>
      </c>
    </row>
    <row r="315" spans="1:18" ht="34.5" customHeight="1">
      <c r="A315" s="6" t="str">
        <f t="shared" si="0"/>
        <v>128</v>
      </c>
      <c r="B315" s="7">
        <v>128</v>
      </c>
      <c r="C315" s="7" t="s">
        <v>10</v>
      </c>
      <c r="D315" s="7" t="s">
        <v>662</v>
      </c>
      <c r="E315" s="8" t="s">
        <v>663</v>
      </c>
      <c r="F315" s="9" t="s">
        <v>664</v>
      </c>
      <c r="G315" s="9" t="s">
        <v>386</v>
      </c>
      <c r="H315" s="24" t="s">
        <v>174</v>
      </c>
      <c r="I315" s="27">
        <v>3767</v>
      </c>
      <c r="J315" s="32">
        <f t="shared" ref="J315:J322" si="68">I315/K315</f>
        <v>0.93881619937694705</v>
      </c>
      <c r="K315" s="50">
        <f>(L315+N315)/2</f>
        <v>4012.5</v>
      </c>
      <c r="L315" s="51">
        <v>4035</v>
      </c>
      <c r="M315" s="52" t="s">
        <v>665</v>
      </c>
      <c r="N315" s="51">
        <v>3990</v>
      </c>
      <c r="O315" s="52" t="s">
        <v>666</v>
      </c>
      <c r="P315" s="28"/>
      <c r="Q315" s="28"/>
      <c r="R315" s="22" t="s">
        <v>740</v>
      </c>
    </row>
    <row r="316" spans="1:18" ht="34.5" customHeight="1">
      <c r="A316" s="6" t="str">
        <f t="shared" si="0"/>
        <v>129</v>
      </c>
      <c r="B316" s="7">
        <v>129</v>
      </c>
      <c r="C316" s="7" t="s">
        <v>10</v>
      </c>
      <c r="D316" s="7" t="s">
        <v>667</v>
      </c>
      <c r="E316" s="8" t="s">
        <v>668</v>
      </c>
      <c r="F316" s="9" t="s">
        <v>669</v>
      </c>
      <c r="G316" s="9" t="s">
        <v>670</v>
      </c>
      <c r="H316" s="24" t="s">
        <v>171</v>
      </c>
      <c r="I316" s="27">
        <v>5380</v>
      </c>
      <c r="J316" s="32">
        <f t="shared" si="68"/>
        <v>0.53934837092731824</v>
      </c>
      <c r="K316" s="50">
        <f t="shared" ref="K316:K317" si="69">L316</f>
        <v>9975</v>
      </c>
      <c r="L316" s="51">
        <v>9975</v>
      </c>
      <c r="M316" s="52" t="s">
        <v>671</v>
      </c>
      <c r="N316" s="51"/>
      <c r="O316" s="51"/>
      <c r="P316" s="28"/>
      <c r="Q316" s="28"/>
      <c r="R316" s="22" t="s">
        <v>740</v>
      </c>
    </row>
    <row r="317" spans="1:18" ht="34.5" customHeight="1">
      <c r="A317" s="6" t="str">
        <f t="shared" si="0"/>
        <v>129</v>
      </c>
      <c r="B317" s="7">
        <v>129</v>
      </c>
      <c r="C317" s="7" t="s">
        <v>10</v>
      </c>
      <c r="D317" s="7" t="s">
        <v>667</v>
      </c>
      <c r="E317" s="8" t="s">
        <v>668</v>
      </c>
      <c r="F317" s="9" t="s">
        <v>669</v>
      </c>
      <c r="G317" s="9" t="s">
        <v>670</v>
      </c>
      <c r="H317" s="24" t="s">
        <v>174</v>
      </c>
      <c r="I317" s="27">
        <v>4998</v>
      </c>
      <c r="J317" s="32">
        <f t="shared" si="68"/>
        <v>0.50105263157894742</v>
      </c>
      <c r="K317" s="50">
        <f t="shared" si="69"/>
        <v>9975</v>
      </c>
      <c r="L317" s="51">
        <v>9975</v>
      </c>
      <c r="M317" s="52" t="s">
        <v>671</v>
      </c>
      <c r="N317" s="51"/>
      <c r="O317" s="51"/>
      <c r="P317" s="28"/>
      <c r="Q317" s="28"/>
      <c r="R317" s="22" t="s">
        <v>740</v>
      </c>
    </row>
    <row r="318" spans="1:18" ht="34.5" customHeight="1">
      <c r="A318" s="6" t="str">
        <f t="shared" si="0"/>
        <v>130</v>
      </c>
      <c r="B318" s="7">
        <v>130</v>
      </c>
      <c r="C318" s="7" t="s">
        <v>10</v>
      </c>
      <c r="D318" s="7" t="s">
        <v>672</v>
      </c>
      <c r="E318" s="8" t="s">
        <v>673</v>
      </c>
      <c r="F318" s="9" t="s">
        <v>664</v>
      </c>
      <c r="G318" s="9" t="s">
        <v>319</v>
      </c>
      <c r="H318" s="24" t="s">
        <v>171</v>
      </c>
      <c r="I318" s="27">
        <v>1185</v>
      </c>
      <c r="J318" s="32">
        <f t="shared" si="68"/>
        <v>0.69932133372676308</v>
      </c>
      <c r="K318" s="50">
        <f t="shared" ref="K318:K319" si="70">(L318+N318)/2</f>
        <v>1694.5</v>
      </c>
      <c r="L318" s="51">
        <v>1890</v>
      </c>
      <c r="M318" s="52" t="s">
        <v>674</v>
      </c>
      <c r="N318" s="51">
        <v>1499</v>
      </c>
      <c r="O318" s="52" t="s">
        <v>675</v>
      </c>
      <c r="P318" s="28"/>
      <c r="Q318" s="28"/>
      <c r="R318" s="22" t="s">
        <v>740</v>
      </c>
    </row>
    <row r="319" spans="1:18" ht="34.5" customHeight="1">
      <c r="A319" s="6" t="str">
        <f t="shared" si="0"/>
        <v>130</v>
      </c>
      <c r="B319" s="7">
        <v>130</v>
      </c>
      <c r="C319" s="7" t="s">
        <v>10</v>
      </c>
      <c r="D319" s="7" t="s">
        <v>672</v>
      </c>
      <c r="E319" s="8" t="s">
        <v>673</v>
      </c>
      <c r="F319" s="9" t="s">
        <v>664</v>
      </c>
      <c r="G319" s="9" t="s">
        <v>319</v>
      </c>
      <c r="H319" s="24" t="s">
        <v>181</v>
      </c>
      <c r="I319" s="27">
        <v>1393</v>
      </c>
      <c r="J319" s="32">
        <f t="shared" si="68"/>
        <v>0.8220714074948362</v>
      </c>
      <c r="K319" s="50">
        <f t="shared" si="70"/>
        <v>1694.5</v>
      </c>
      <c r="L319" s="51">
        <v>1890</v>
      </c>
      <c r="M319" s="52" t="s">
        <v>674</v>
      </c>
      <c r="N319" s="51">
        <v>1499</v>
      </c>
      <c r="O319" s="52" t="s">
        <v>675</v>
      </c>
      <c r="P319" s="28"/>
      <c r="Q319" s="28"/>
      <c r="R319" s="22" t="s">
        <v>740</v>
      </c>
    </row>
    <row r="320" spans="1:18" ht="34.5" customHeight="1">
      <c r="A320" s="6" t="str">
        <f t="shared" si="0"/>
        <v>131</v>
      </c>
      <c r="B320" s="7">
        <v>131</v>
      </c>
      <c r="C320" s="7" t="s">
        <v>10</v>
      </c>
      <c r="D320" s="7" t="s">
        <v>497</v>
      </c>
      <c r="E320" s="8" t="s">
        <v>498</v>
      </c>
      <c r="F320" s="9" t="s">
        <v>676</v>
      </c>
      <c r="G320" s="9" t="s">
        <v>500</v>
      </c>
      <c r="H320" s="24" t="s">
        <v>171</v>
      </c>
      <c r="I320" s="27">
        <v>715</v>
      </c>
      <c r="J320" s="32">
        <f t="shared" si="68"/>
        <v>1.1837748344370862</v>
      </c>
      <c r="K320" s="33">
        <f t="shared" ref="K320:K322" si="71">L320</f>
        <v>604</v>
      </c>
      <c r="L320" s="34">
        <v>604</v>
      </c>
      <c r="M320" s="37" t="s">
        <v>501</v>
      </c>
      <c r="N320" s="28"/>
      <c r="O320" s="28"/>
      <c r="P320" s="28"/>
      <c r="Q320" s="28"/>
      <c r="R320" s="22" t="s">
        <v>740</v>
      </c>
    </row>
    <row r="321" spans="1:18" ht="34.5" customHeight="1">
      <c r="A321" s="6" t="str">
        <f t="shared" si="0"/>
        <v>132</v>
      </c>
      <c r="B321" s="7">
        <v>132</v>
      </c>
      <c r="C321" s="7" t="s">
        <v>10</v>
      </c>
      <c r="D321" s="7" t="s">
        <v>456</v>
      </c>
      <c r="E321" s="8" t="s">
        <v>457</v>
      </c>
      <c r="F321" s="9" t="s">
        <v>677</v>
      </c>
      <c r="G321" s="9" t="s">
        <v>459</v>
      </c>
      <c r="H321" s="24" t="s">
        <v>171</v>
      </c>
      <c r="I321" s="27">
        <v>3490</v>
      </c>
      <c r="J321" s="32">
        <f t="shared" si="68"/>
        <v>1.1830107453984611</v>
      </c>
      <c r="K321" s="33">
        <f t="shared" si="71"/>
        <v>2950.1</v>
      </c>
      <c r="L321" s="34">
        <v>2950.1</v>
      </c>
      <c r="M321" s="37" t="s">
        <v>460</v>
      </c>
      <c r="N321" s="28"/>
      <c r="O321" s="28"/>
      <c r="P321" s="28"/>
      <c r="Q321" s="28"/>
      <c r="R321" s="22" t="s">
        <v>740</v>
      </c>
    </row>
    <row r="322" spans="1:18" ht="34.5" customHeight="1">
      <c r="A322" s="6" t="str">
        <f t="shared" si="0"/>
        <v>132</v>
      </c>
      <c r="B322" s="7">
        <v>132</v>
      </c>
      <c r="C322" s="7" t="s">
        <v>10</v>
      </c>
      <c r="D322" s="7" t="s">
        <v>456</v>
      </c>
      <c r="E322" s="8" t="s">
        <v>457</v>
      </c>
      <c r="F322" s="9" t="s">
        <v>677</v>
      </c>
      <c r="G322" s="9" t="s">
        <v>459</v>
      </c>
      <c r="H322" s="24" t="s">
        <v>181</v>
      </c>
      <c r="I322" s="27">
        <v>3501</v>
      </c>
      <c r="J322" s="32">
        <f t="shared" si="68"/>
        <v>1.1867394325616081</v>
      </c>
      <c r="K322" s="33">
        <f t="shared" si="71"/>
        <v>2950.1</v>
      </c>
      <c r="L322" s="34">
        <v>2950.1</v>
      </c>
      <c r="M322" s="37" t="s">
        <v>460</v>
      </c>
      <c r="N322" s="28"/>
      <c r="O322" s="28"/>
      <c r="P322" s="28"/>
      <c r="Q322" s="28"/>
      <c r="R322" s="22" t="s">
        <v>740</v>
      </c>
    </row>
    <row r="323" spans="1:18" ht="34.5" customHeight="1">
      <c r="A323" s="6" t="str">
        <f t="shared" si="0"/>
        <v>133</v>
      </c>
      <c r="B323" s="7">
        <v>133</v>
      </c>
      <c r="C323" s="7" t="s">
        <v>10</v>
      </c>
      <c r="D323" s="7" t="s">
        <v>380</v>
      </c>
      <c r="E323" s="8" t="s">
        <v>381</v>
      </c>
      <c r="F323" s="9" t="s">
        <v>678</v>
      </c>
      <c r="G323" s="9" t="s">
        <v>383</v>
      </c>
      <c r="H323" s="24" t="s">
        <v>171</v>
      </c>
      <c r="I323" s="27">
        <v>890</v>
      </c>
      <c r="J323" s="27" t="s">
        <v>679</v>
      </c>
      <c r="K323" s="36">
        <v>1160</v>
      </c>
      <c r="L323" s="36">
        <v>1160</v>
      </c>
      <c r="M323" s="37" t="s">
        <v>680</v>
      </c>
      <c r="N323" s="36" t="s">
        <v>577</v>
      </c>
      <c r="O323" s="28"/>
      <c r="P323" s="45">
        <f t="shared" ref="P323:P326" si="72">(K323-I323)/I323</f>
        <v>0.30337078651685395</v>
      </c>
      <c r="Q323" s="28"/>
      <c r="R323" s="22" t="s">
        <v>740</v>
      </c>
    </row>
    <row r="324" spans="1:18" ht="34.5" customHeight="1">
      <c r="A324" s="6" t="str">
        <f t="shared" si="0"/>
        <v>133</v>
      </c>
      <c r="B324" s="7">
        <v>133</v>
      </c>
      <c r="C324" s="7" t="s">
        <v>10</v>
      </c>
      <c r="D324" s="7" t="s">
        <v>380</v>
      </c>
      <c r="E324" s="8" t="s">
        <v>381</v>
      </c>
      <c r="F324" s="9" t="s">
        <v>678</v>
      </c>
      <c r="G324" s="9" t="s">
        <v>386</v>
      </c>
      <c r="H324" s="24" t="s">
        <v>174</v>
      </c>
      <c r="I324" s="27">
        <v>883</v>
      </c>
      <c r="J324" s="44" t="s">
        <v>681</v>
      </c>
      <c r="K324" s="36">
        <v>1247</v>
      </c>
      <c r="L324" s="36">
        <v>1247</v>
      </c>
      <c r="M324" s="37" t="s">
        <v>682</v>
      </c>
      <c r="N324" s="36" t="s">
        <v>577</v>
      </c>
      <c r="O324" s="28"/>
      <c r="P324" s="45">
        <f t="shared" si="72"/>
        <v>0.41223103057757643</v>
      </c>
      <c r="Q324" s="28"/>
      <c r="R324" s="22" t="s">
        <v>740</v>
      </c>
    </row>
    <row r="325" spans="1:18" ht="34.5" customHeight="1">
      <c r="A325" s="6" t="str">
        <f t="shared" si="0"/>
        <v>133</v>
      </c>
      <c r="B325" s="7">
        <v>133</v>
      </c>
      <c r="C325" s="7" t="s">
        <v>10</v>
      </c>
      <c r="D325" s="7" t="s">
        <v>380</v>
      </c>
      <c r="E325" s="8" t="s">
        <v>381</v>
      </c>
      <c r="F325" s="9" t="s">
        <v>678</v>
      </c>
      <c r="G325" s="9" t="s">
        <v>386</v>
      </c>
      <c r="H325" s="24" t="s">
        <v>181</v>
      </c>
      <c r="I325" s="27">
        <v>885</v>
      </c>
      <c r="J325" s="36" t="s">
        <v>679</v>
      </c>
      <c r="K325" s="36">
        <v>1247</v>
      </c>
      <c r="L325" s="32">
        <f t="shared" ref="L325:L326" si="73">K325</f>
        <v>1247</v>
      </c>
      <c r="M325" s="37" t="s">
        <v>682</v>
      </c>
      <c r="N325" s="36" t="s">
        <v>577</v>
      </c>
      <c r="O325" s="28"/>
      <c r="P325" s="45">
        <f t="shared" si="72"/>
        <v>0.4090395480225989</v>
      </c>
      <c r="Q325" s="28"/>
      <c r="R325" s="22" t="s">
        <v>740</v>
      </c>
    </row>
    <row r="326" spans="1:18" ht="34.5" customHeight="1">
      <c r="A326" s="6" t="str">
        <f t="shared" si="0"/>
        <v>133</v>
      </c>
      <c r="B326" s="7">
        <v>133</v>
      </c>
      <c r="C326" s="7">
        <v>2</v>
      </c>
      <c r="D326" s="7" t="s">
        <v>380</v>
      </c>
      <c r="E326" s="8" t="s">
        <v>381</v>
      </c>
      <c r="F326" s="9" t="s">
        <v>678</v>
      </c>
      <c r="G326" s="9" t="s">
        <v>386</v>
      </c>
      <c r="H326" s="24" t="s">
        <v>181</v>
      </c>
      <c r="I326" s="27">
        <v>885</v>
      </c>
      <c r="J326" s="36" t="s">
        <v>679</v>
      </c>
      <c r="K326" s="36">
        <v>1247</v>
      </c>
      <c r="L326" s="32">
        <f t="shared" si="73"/>
        <v>1247</v>
      </c>
      <c r="M326" s="37" t="s">
        <v>682</v>
      </c>
      <c r="N326" s="36" t="s">
        <v>577</v>
      </c>
      <c r="O326" s="28"/>
      <c r="P326" s="45">
        <f t="shared" si="72"/>
        <v>0.4090395480225989</v>
      </c>
      <c r="Q326" s="28"/>
      <c r="R326" s="22" t="s">
        <v>740</v>
      </c>
    </row>
    <row r="327" spans="1:18" ht="34.5" customHeight="1">
      <c r="A327" s="6" t="str">
        <f t="shared" si="0"/>
        <v>134</v>
      </c>
      <c r="B327" s="7">
        <v>134</v>
      </c>
      <c r="C327" s="7" t="s">
        <v>10</v>
      </c>
      <c r="D327" s="7" t="s">
        <v>469</v>
      </c>
      <c r="E327" s="8" t="s">
        <v>470</v>
      </c>
      <c r="F327" s="9" t="s">
        <v>683</v>
      </c>
      <c r="G327" s="9" t="s">
        <v>472</v>
      </c>
      <c r="H327" s="24" t="s">
        <v>171</v>
      </c>
      <c r="I327" s="27">
        <v>1340</v>
      </c>
      <c r="J327" s="32">
        <f t="shared" ref="J327:J331" si="74">I327/K327</f>
        <v>0.79056047197640122</v>
      </c>
      <c r="K327" s="33">
        <f t="shared" ref="K327:K330" si="75">L327</f>
        <v>1695</v>
      </c>
      <c r="L327" s="34">
        <v>1695</v>
      </c>
      <c r="M327" s="52" t="s">
        <v>473</v>
      </c>
      <c r="N327" s="51"/>
      <c r="O327" s="28"/>
      <c r="P327" s="28"/>
      <c r="Q327" s="28"/>
      <c r="R327" s="22" t="s">
        <v>740</v>
      </c>
    </row>
    <row r="328" spans="1:18" ht="34.5" customHeight="1">
      <c r="A328" s="6" t="str">
        <f t="shared" si="0"/>
        <v>134</v>
      </c>
      <c r="B328" s="7">
        <v>134</v>
      </c>
      <c r="C328" s="7" t="s">
        <v>10</v>
      </c>
      <c r="D328" s="7" t="s">
        <v>469</v>
      </c>
      <c r="E328" s="8" t="s">
        <v>470</v>
      </c>
      <c r="F328" s="9" t="s">
        <v>683</v>
      </c>
      <c r="G328" s="9" t="s">
        <v>474</v>
      </c>
      <c r="H328" s="24" t="s">
        <v>174</v>
      </c>
      <c r="I328" s="27">
        <v>1339</v>
      </c>
      <c r="J328" s="32">
        <f t="shared" si="74"/>
        <v>0.81151515151515152</v>
      </c>
      <c r="K328" s="33">
        <f t="shared" si="75"/>
        <v>1650</v>
      </c>
      <c r="L328" s="34">
        <v>1650</v>
      </c>
      <c r="M328" s="52" t="s">
        <v>475</v>
      </c>
      <c r="N328" s="51"/>
      <c r="O328" s="28"/>
      <c r="P328" s="28"/>
      <c r="Q328" s="28"/>
      <c r="R328" s="22" t="s">
        <v>740</v>
      </c>
    </row>
    <row r="329" spans="1:18" ht="34.5" customHeight="1">
      <c r="A329" s="6" t="str">
        <f t="shared" si="0"/>
        <v>134</v>
      </c>
      <c r="B329" s="7">
        <v>134</v>
      </c>
      <c r="C329" s="7" t="s">
        <v>10</v>
      </c>
      <c r="D329" s="7" t="s">
        <v>469</v>
      </c>
      <c r="E329" s="8" t="s">
        <v>470</v>
      </c>
      <c r="F329" s="9" t="s">
        <v>683</v>
      </c>
      <c r="G329" s="9" t="s">
        <v>684</v>
      </c>
      <c r="H329" s="24" t="s">
        <v>181</v>
      </c>
      <c r="I329" s="27">
        <v>1549</v>
      </c>
      <c r="J329" s="32">
        <f t="shared" si="74"/>
        <v>0.93878787878787884</v>
      </c>
      <c r="K329" s="33">
        <f t="shared" si="75"/>
        <v>1650</v>
      </c>
      <c r="L329" s="34">
        <v>1650</v>
      </c>
      <c r="M329" s="52" t="s">
        <v>476</v>
      </c>
      <c r="N329" s="51"/>
      <c r="O329" s="28"/>
      <c r="P329" s="28"/>
      <c r="Q329" s="28"/>
      <c r="R329" s="22" t="s">
        <v>740</v>
      </c>
    </row>
    <row r="330" spans="1:18" ht="34.5" customHeight="1">
      <c r="A330" s="6" t="str">
        <f t="shared" si="0"/>
        <v>135</v>
      </c>
      <c r="B330" s="7">
        <v>135</v>
      </c>
      <c r="C330" s="7" t="s">
        <v>10</v>
      </c>
      <c r="D330" s="7" t="s">
        <v>461</v>
      </c>
      <c r="E330" s="8" t="s">
        <v>462</v>
      </c>
      <c r="F330" s="9" t="s">
        <v>685</v>
      </c>
      <c r="G330" s="9" t="s">
        <v>464</v>
      </c>
      <c r="H330" s="24" t="s">
        <v>171</v>
      </c>
      <c r="I330" s="27">
        <v>2145</v>
      </c>
      <c r="J330" s="32">
        <f t="shared" si="74"/>
        <v>0.73174226297691169</v>
      </c>
      <c r="K330" s="33">
        <f t="shared" si="75"/>
        <v>2931.36</v>
      </c>
      <c r="L330" s="34">
        <v>2931.36</v>
      </c>
      <c r="M330" s="37" t="s">
        <v>465</v>
      </c>
      <c r="N330" s="28"/>
      <c r="O330" s="28"/>
      <c r="P330" s="28"/>
      <c r="Q330" s="28"/>
      <c r="R330" s="22" t="s">
        <v>740</v>
      </c>
    </row>
    <row r="331" spans="1:18" ht="34.5" customHeight="1">
      <c r="A331" s="6" t="str">
        <f t="shared" si="0"/>
        <v>135</v>
      </c>
      <c r="B331" s="7">
        <v>135</v>
      </c>
      <c r="C331" s="7" t="s">
        <v>10</v>
      </c>
      <c r="D331" s="7" t="s">
        <v>461</v>
      </c>
      <c r="E331" s="8" t="s">
        <v>462</v>
      </c>
      <c r="F331" s="9" t="s">
        <v>685</v>
      </c>
      <c r="G331" s="9" t="s">
        <v>466</v>
      </c>
      <c r="H331" s="24" t="s">
        <v>181</v>
      </c>
      <c r="I331" s="27">
        <v>2150</v>
      </c>
      <c r="J331" s="32">
        <f t="shared" si="74"/>
        <v>0.85922841288522911</v>
      </c>
      <c r="K331" s="33">
        <f>(L331+N331)/2</f>
        <v>2502.2449999999999</v>
      </c>
      <c r="L331" s="34">
        <v>2244.4899999999998</v>
      </c>
      <c r="M331" s="37" t="s">
        <v>467</v>
      </c>
      <c r="N331" s="34">
        <v>2760</v>
      </c>
      <c r="O331" s="37" t="s">
        <v>468</v>
      </c>
      <c r="P331" s="28"/>
      <c r="Q331" s="28"/>
      <c r="R331" s="22" t="s">
        <v>740</v>
      </c>
    </row>
    <row r="332" spans="1:18" ht="34.5" customHeight="1">
      <c r="A332" s="6" t="str">
        <f t="shared" si="0"/>
        <v>136</v>
      </c>
      <c r="B332" s="7">
        <v>136</v>
      </c>
      <c r="C332" s="7" t="s">
        <v>10</v>
      </c>
      <c r="D332" s="7" t="s">
        <v>168</v>
      </c>
      <c r="E332" s="8" t="s">
        <v>169</v>
      </c>
      <c r="F332" s="9" t="s">
        <v>664</v>
      </c>
      <c r="G332" s="9" t="s">
        <v>170</v>
      </c>
      <c r="H332" s="24" t="s">
        <v>171</v>
      </c>
      <c r="I332" s="27">
        <v>1330</v>
      </c>
      <c r="J332" s="36" t="s">
        <v>686</v>
      </c>
      <c r="K332" s="36">
        <v>2061.2399999999998</v>
      </c>
      <c r="L332" s="28"/>
      <c r="M332" s="28"/>
      <c r="N332" s="28"/>
      <c r="O332" s="28"/>
      <c r="P332" s="45">
        <f t="shared" ref="P332:P337" si="76">(K332-I332)/I332</f>
        <v>0.5498045112781953</v>
      </c>
      <c r="Q332" s="28"/>
      <c r="R332" s="22" t="s">
        <v>740</v>
      </c>
    </row>
    <row r="333" spans="1:18" ht="34.5" customHeight="1">
      <c r="A333" s="6" t="str">
        <f t="shared" si="0"/>
        <v>136</v>
      </c>
      <c r="B333" s="7">
        <v>136</v>
      </c>
      <c r="C333" s="7" t="s">
        <v>10</v>
      </c>
      <c r="D333" s="7" t="s">
        <v>168</v>
      </c>
      <c r="E333" s="8" t="s">
        <v>169</v>
      </c>
      <c r="F333" s="9" t="s">
        <v>664</v>
      </c>
      <c r="G333" s="9" t="s">
        <v>170</v>
      </c>
      <c r="H333" s="24" t="s">
        <v>174</v>
      </c>
      <c r="I333" s="59">
        <v>1258</v>
      </c>
      <c r="J333" s="36" t="s">
        <v>686</v>
      </c>
      <c r="K333" s="36">
        <v>2061.2399999999998</v>
      </c>
      <c r="L333" s="28"/>
      <c r="M333" s="28"/>
      <c r="N333" s="28"/>
      <c r="O333" s="28"/>
      <c r="P333" s="45">
        <f t="shared" si="76"/>
        <v>0.63850556438791717</v>
      </c>
      <c r="Q333" s="28"/>
      <c r="R333" s="22" t="s">
        <v>740</v>
      </c>
    </row>
    <row r="334" spans="1:18" ht="34.5" customHeight="1">
      <c r="A334" s="6" t="str">
        <f t="shared" si="0"/>
        <v>136</v>
      </c>
      <c r="B334" s="16">
        <v>136</v>
      </c>
      <c r="C334" s="16">
        <v>2</v>
      </c>
      <c r="D334" s="16" t="s">
        <v>168</v>
      </c>
      <c r="E334" s="17" t="s">
        <v>169</v>
      </c>
      <c r="F334" s="18" t="s">
        <v>664</v>
      </c>
      <c r="G334" s="18" t="s">
        <v>177</v>
      </c>
      <c r="H334" s="26" t="s">
        <v>174</v>
      </c>
      <c r="I334" s="57">
        <v>2081</v>
      </c>
      <c r="J334" s="51" t="s">
        <v>686</v>
      </c>
      <c r="K334" s="36">
        <v>1594.97</v>
      </c>
      <c r="L334" s="28"/>
      <c r="M334" s="28"/>
      <c r="N334" s="28"/>
      <c r="O334" s="28"/>
      <c r="P334" s="45">
        <f t="shared" si="76"/>
        <v>-0.23355598270062469</v>
      </c>
      <c r="Q334" s="28"/>
      <c r="R334" s="22" t="s">
        <v>740</v>
      </c>
    </row>
    <row r="335" spans="1:18" ht="34.5" customHeight="1">
      <c r="A335" s="6" t="str">
        <f t="shared" si="0"/>
        <v>136</v>
      </c>
      <c r="B335" s="7">
        <v>136</v>
      </c>
      <c r="C335" s="7" t="s">
        <v>10</v>
      </c>
      <c r="D335" s="7" t="s">
        <v>168</v>
      </c>
      <c r="E335" s="8" t="s">
        <v>169</v>
      </c>
      <c r="F335" s="9" t="s">
        <v>664</v>
      </c>
      <c r="G335" s="9" t="s">
        <v>180</v>
      </c>
      <c r="H335" s="24" t="s">
        <v>181</v>
      </c>
      <c r="I335" s="59">
        <v>1260</v>
      </c>
      <c r="J335" s="36" t="s">
        <v>686</v>
      </c>
      <c r="K335" s="36">
        <v>1537.5</v>
      </c>
      <c r="L335" s="28"/>
      <c r="M335" s="28"/>
      <c r="N335" s="28"/>
      <c r="O335" s="28"/>
      <c r="P335" s="45">
        <f t="shared" si="76"/>
        <v>0.22023809523809523</v>
      </c>
      <c r="Q335" s="28"/>
      <c r="R335" s="22" t="s">
        <v>740</v>
      </c>
    </row>
    <row r="336" spans="1:18" ht="34.5" customHeight="1">
      <c r="A336" s="6" t="str">
        <f t="shared" si="0"/>
        <v>136</v>
      </c>
      <c r="B336" s="7">
        <v>136</v>
      </c>
      <c r="C336" s="7">
        <v>2</v>
      </c>
      <c r="D336" s="7" t="s">
        <v>168</v>
      </c>
      <c r="E336" s="8" t="s">
        <v>169</v>
      </c>
      <c r="F336" s="9" t="s">
        <v>664</v>
      </c>
      <c r="G336" s="9" t="s">
        <v>180</v>
      </c>
      <c r="H336" s="24" t="s">
        <v>181</v>
      </c>
      <c r="I336" s="60">
        <v>1319</v>
      </c>
      <c r="J336" s="36" t="s">
        <v>686</v>
      </c>
      <c r="K336" s="36">
        <v>1537.5</v>
      </c>
      <c r="L336" s="28"/>
      <c r="M336" s="28"/>
      <c r="N336" s="28"/>
      <c r="O336" s="28"/>
      <c r="P336" s="45">
        <f t="shared" si="76"/>
        <v>0.16565579984836998</v>
      </c>
      <c r="Q336" s="28"/>
      <c r="R336" s="22" t="s">
        <v>740</v>
      </c>
    </row>
    <row r="337" spans="1:26" ht="34.5" customHeight="1">
      <c r="A337" s="6" t="str">
        <f t="shared" si="0"/>
        <v>136</v>
      </c>
      <c r="B337" s="7">
        <v>136</v>
      </c>
      <c r="C337" s="7">
        <v>3</v>
      </c>
      <c r="D337" s="7" t="s">
        <v>168</v>
      </c>
      <c r="E337" s="8" t="s">
        <v>169</v>
      </c>
      <c r="F337" s="9" t="s">
        <v>664</v>
      </c>
      <c r="G337" s="9" t="s">
        <v>687</v>
      </c>
      <c r="H337" s="24" t="s">
        <v>181</v>
      </c>
      <c r="I337" s="60">
        <v>1319</v>
      </c>
      <c r="J337" s="36" t="s">
        <v>686</v>
      </c>
      <c r="K337" s="36">
        <v>2073.12</v>
      </c>
      <c r="L337" s="28"/>
      <c r="M337" s="28"/>
      <c r="N337" s="28"/>
      <c r="O337" s="28"/>
      <c r="P337" s="45">
        <f t="shared" si="76"/>
        <v>0.57173616376042447</v>
      </c>
      <c r="Q337" s="28"/>
      <c r="R337" s="22" t="s">
        <v>740</v>
      </c>
    </row>
    <row r="338" spans="1:26" ht="34.5" customHeight="1">
      <c r="A338" s="6" t="str">
        <f t="shared" si="0"/>
        <v>137</v>
      </c>
      <c r="B338" s="7">
        <v>137</v>
      </c>
      <c r="C338" s="7" t="s">
        <v>10</v>
      </c>
      <c r="D338" s="7" t="s">
        <v>429</v>
      </c>
      <c r="E338" s="8" t="s">
        <v>430</v>
      </c>
      <c r="F338" s="9" t="s">
        <v>664</v>
      </c>
      <c r="G338" s="9" t="s">
        <v>432</v>
      </c>
      <c r="H338" s="24" t="s">
        <v>171</v>
      </c>
      <c r="I338" s="61">
        <v>845</v>
      </c>
      <c r="J338" s="32">
        <f t="shared" ref="J338:J341" si="77">I338/K338</f>
        <v>0.9432066794659999</v>
      </c>
      <c r="K338" s="33">
        <f t="shared" ref="K338:K341" si="78">L338</f>
        <v>895.88</v>
      </c>
      <c r="L338" s="34">
        <v>895.88</v>
      </c>
      <c r="M338" s="37" t="s">
        <v>433</v>
      </c>
      <c r="N338" s="28"/>
      <c r="O338" s="28"/>
      <c r="P338" s="28"/>
      <c r="Q338" s="28"/>
      <c r="R338" s="22" t="s">
        <v>740</v>
      </c>
    </row>
    <row r="339" spans="1:26" ht="34.5" customHeight="1">
      <c r="A339" s="6" t="str">
        <f t="shared" si="0"/>
        <v>137</v>
      </c>
      <c r="B339" s="7">
        <v>137</v>
      </c>
      <c r="C339" s="7" t="s">
        <v>10</v>
      </c>
      <c r="D339" s="7" t="s">
        <v>429</v>
      </c>
      <c r="E339" s="8" t="s">
        <v>430</v>
      </c>
      <c r="F339" s="9" t="s">
        <v>664</v>
      </c>
      <c r="G339" s="9" t="s">
        <v>432</v>
      </c>
      <c r="H339" s="24" t="s">
        <v>174</v>
      </c>
      <c r="I339" s="27">
        <v>840</v>
      </c>
      <c r="J339" s="32">
        <f t="shared" si="77"/>
        <v>0.93762557485377507</v>
      </c>
      <c r="K339" s="33">
        <f t="shared" si="78"/>
        <v>895.88</v>
      </c>
      <c r="L339" s="34">
        <v>895.88</v>
      </c>
      <c r="M339" s="37" t="s">
        <v>433</v>
      </c>
      <c r="N339" s="28"/>
      <c r="O339" s="28"/>
      <c r="P339" s="28"/>
      <c r="Q339" s="28"/>
      <c r="R339" s="22" t="s">
        <v>740</v>
      </c>
    </row>
    <row r="340" spans="1:26" ht="34.5" customHeight="1">
      <c r="A340" s="10" t="str">
        <f t="shared" si="0"/>
        <v>137</v>
      </c>
      <c r="B340" s="11">
        <v>137</v>
      </c>
      <c r="C340" s="11" t="s">
        <v>10</v>
      </c>
      <c r="D340" s="11" t="s">
        <v>429</v>
      </c>
      <c r="E340" s="12" t="s">
        <v>430</v>
      </c>
      <c r="F340" s="13" t="s">
        <v>664</v>
      </c>
      <c r="G340" s="13" t="s">
        <v>319</v>
      </c>
      <c r="H340" s="25" t="s">
        <v>181</v>
      </c>
      <c r="I340" s="38">
        <v>1580</v>
      </c>
      <c r="J340" s="39">
        <f t="shared" si="77"/>
        <v>1.3218660062914129</v>
      </c>
      <c r="K340" s="48">
        <f t="shared" si="78"/>
        <v>1195.28</v>
      </c>
      <c r="L340" s="49">
        <v>1195.28</v>
      </c>
      <c r="M340" s="41" t="s">
        <v>434</v>
      </c>
      <c r="N340" s="39"/>
      <c r="O340" s="39"/>
      <c r="P340" s="39"/>
      <c r="Q340" s="39"/>
      <c r="R340" s="22" t="s">
        <v>740</v>
      </c>
      <c r="S340" s="10"/>
      <c r="T340" s="10"/>
      <c r="U340" s="10"/>
      <c r="V340" s="10"/>
      <c r="W340" s="10"/>
      <c r="X340" s="10"/>
      <c r="Y340" s="10"/>
      <c r="Z340" s="10"/>
    </row>
    <row r="341" spans="1:26" ht="34.5" customHeight="1">
      <c r="A341" s="6" t="str">
        <f t="shared" si="0"/>
        <v>137</v>
      </c>
      <c r="B341" s="7">
        <v>137</v>
      </c>
      <c r="C341" s="7">
        <v>2</v>
      </c>
      <c r="D341" s="7" t="s">
        <v>429</v>
      </c>
      <c r="E341" s="8" t="s">
        <v>430</v>
      </c>
      <c r="F341" s="9" t="s">
        <v>664</v>
      </c>
      <c r="G341" s="9" t="s">
        <v>435</v>
      </c>
      <c r="H341" s="24" t="s">
        <v>181</v>
      </c>
      <c r="I341" s="27">
        <v>851</v>
      </c>
      <c r="J341" s="32">
        <f t="shared" si="77"/>
        <v>0.5736434108527132</v>
      </c>
      <c r="K341" s="33">
        <f t="shared" si="78"/>
        <v>1483.5</v>
      </c>
      <c r="L341" s="34">
        <v>1483.5</v>
      </c>
      <c r="M341" s="37" t="s">
        <v>436</v>
      </c>
      <c r="N341" s="28"/>
      <c r="O341" s="28"/>
      <c r="P341" s="28"/>
      <c r="Q341" s="28"/>
      <c r="R341" s="22" t="s">
        <v>740</v>
      </c>
    </row>
    <row r="342" spans="1:26" ht="34.5" customHeight="1">
      <c r="A342" s="6" t="str">
        <f t="shared" si="0"/>
        <v>137</v>
      </c>
      <c r="B342" s="7">
        <v>137</v>
      </c>
      <c r="C342" s="7">
        <v>3</v>
      </c>
      <c r="D342" s="7" t="s">
        <v>429</v>
      </c>
      <c r="E342" s="8" t="s">
        <v>430</v>
      </c>
      <c r="F342" s="9" t="s">
        <v>664</v>
      </c>
      <c r="G342" s="9" t="s">
        <v>688</v>
      </c>
      <c r="H342" s="24" t="s">
        <v>181</v>
      </c>
      <c r="I342" s="27">
        <v>1580</v>
      </c>
      <c r="J342" s="28"/>
      <c r="K342" s="28"/>
      <c r="L342" s="28"/>
      <c r="M342" s="28"/>
      <c r="N342" s="28"/>
      <c r="O342" s="28"/>
      <c r="P342" s="28"/>
      <c r="Q342" s="28"/>
      <c r="R342" s="22" t="s">
        <v>740</v>
      </c>
    </row>
    <row r="343" spans="1:26" ht="34.5" customHeight="1">
      <c r="A343" s="6" t="str">
        <f t="shared" si="0"/>
        <v>138</v>
      </c>
      <c r="B343" s="7">
        <v>138</v>
      </c>
      <c r="C343" s="7" t="s">
        <v>10</v>
      </c>
      <c r="D343" s="7" t="s">
        <v>216</v>
      </c>
      <c r="E343" s="8" t="s">
        <v>217</v>
      </c>
      <c r="F343" s="9" t="s">
        <v>664</v>
      </c>
      <c r="G343" s="9" t="s">
        <v>218</v>
      </c>
      <c r="H343" s="24" t="s">
        <v>171</v>
      </c>
      <c r="I343" s="27">
        <v>2385</v>
      </c>
      <c r="J343" s="36" t="s">
        <v>689</v>
      </c>
      <c r="K343" s="36">
        <v>2804.15</v>
      </c>
      <c r="L343" s="28"/>
      <c r="M343" s="28"/>
      <c r="N343" s="28"/>
      <c r="O343" s="28"/>
      <c r="P343" s="45">
        <f t="shared" ref="P343:P365" si="79">(K343-I343)/I343</f>
        <v>0.17574423480083862</v>
      </c>
      <c r="Q343" s="28"/>
      <c r="R343" s="22" t="s">
        <v>740</v>
      </c>
    </row>
    <row r="344" spans="1:26" ht="34.5" customHeight="1">
      <c r="A344" s="6" t="str">
        <f t="shared" si="0"/>
        <v>138</v>
      </c>
      <c r="B344" s="7">
        <v>138</v>
      </c>
      <c r="C344" s="7" t="s">
        <v>10</v>
      </c>
      <c r="D344" s="7" t="s">
        <v>216</v>
      </c>
      <c r="E344" s="8" t="s">
        <v>217</v>
      </c>
      <c r="F344" s="9" t="s">
        <v>664</v>
      </c>
      <c r="G344" s="9" t="s">
        <v>221</v>
      </c>
      <c r="H344" s="24" t="s">
        <v>174</v>
      </c>
      <c r="I344" s="27">
        <v>2040</v>
      </c>
      <c r="J344" s="36" t="s">
        <v>689</v>
      </c>
      <c r="K344" s="36">
        <v>2180</v>
      </c>
      <c r="L344" s="28"/>
      <c r="M344" s="28"/>
      <c r="N344" s="28"/>
      <c r="O344" s="28"/>
      <c r="P344" s="45">
        <f t="shared" si="79"/>
        <v>6.8627450980392163E-2</v>
      </c>
      <c r="Q344" s="28"/>
      <c r="R344" s="22" t="s">
        <v>740</v>
      </c>
    </row>
    <row r="345" spans="1:26" ht="34.5" customHeight="1">
      <c r="A345" s="6" t="str">
        <f t="shared" si="0"/>
        <v>138</v>
      </c>
      <c r="B345" s="7">
        <v>138</v>
      </c>
      <c r="C345" s="7" t="s">
        <v>10</v>
      </c>
      <c r="D345" s="7" t="s">
        <v>216</v>
      </c>
      <c r="E345" s="8" t="s">
        <v>217</v>
      </c>
      <c r="F345" s="9" t="s">
        <v>664</v>
      </c>
      <c r="G345" s="9" t="s">
        <v>218</v>
      </c>
      <c r="H345" s="24" t="s">
        <v>181</v>
      </c>
      <c r="I345" s="27">
        <v>2400</v>
      </c>
      <c r="J345" s="36" t="s">
        <v>689</v>
      </c>
      <c r="K345" s="36">
        <v>2804.15</v>
      </c>
      <c r="L345" s="28"/>
      <c r="M345" s="28"/>
      <c r="N345" s="28"/>
      <c r="O345" s="28"/>
      <c r="P345" s="45">
        <f t="shared" si="79"/>
        <v>0.16839583333333338</v>
      </c>
      <c r="Q345" s="28"/>
      <c r="R345" s="22" t="s">
        <v>740</v>
      </c>
    </row>
    <row r="346" spans="1:26" ht="34.5" customHeight="1">
      <c r="A346" s="6" t="str">
        <f t="shared" si="0"/>
        <v>138</v>
      </c>
      <c r="B346" s="7">
        <v>138</v>
      </c>
      <c r="C346" s="7">
        <v>2</v>
      </c>
      <c r="D346" s="7" t="s">
        <v>216</v>
      </c>
      <c r="E346" s="8" t="s">
        <v>217</v>
      </c>
      <c r="F346" s="9" t="s">
        <v>664</v>
      </c>
      <c r="G346" s="9" t="s">
        <v>227</v>
      </c>
      <c r="H346" s="24" t="s">
        <v>181</v>
      </c>
      <c r="I346" s="27">
        <v>2456.6</v>
      </c>
      <c r="J346" s="36" t="s">
        <v>689</v>
      </c>
      <c r="K346" s="36">
        <v>3819</v>
      </c>
      <c r="L346" s="28"/>
      <c r="M346" s="28"/>
      <c r="N346" s="28"/>
      <c r="O346" s="28"/>
      <c r="P346" s="45">
        <f t="shared" si="79"/>
        <v>0.55458764145567052</v>
      </c>
      <c r="Q346" s="28"/>
      <c r="R346" s="22" t="s">
        <v>740</v>
      </c>
    </row>
    <row r="347" spans="1:26" ht="34.5" customHeight="1">
      <c r="A347" s="6" t="str">
        <f t="shared" si="0"/>
        <v>138</v>
      </c>
      <c r="B347" s="7">
        <v>138</v>
      </c>
      <c r="C347" s="7">
        <v>3</v>
      </c>
      <c r="D347" s="7" t="s">
        <v>216</v>
      </c>
      <c r="E347" s="8" t="s">
        <v>217</v>
      </c>
      <c r="F347" s="9" t="s">
        <v>664</v>
      </c>
      <c r="G347" s="9" t="s">
        <v>218</v>
      </c>
      <c r="H347" s="24" t="s">
        <v>181</v>
      </c>
      <c r="I347" s="27">
        <v>2456.6</v>
      </c>
      <c r="J347" s="36" t="s">
        <v>689</v>
      </c>
      <c r="K347" s="36">
        <v>2804.15</v>
      </c>
      <c r="L347" s="28"/>
      <c r="M347" s="28"/>
      <c r="N347" s="28"/>
      <c r="O347" s="28"/>
      <c r="P347" s="45">
        <f t="shared" si="79"/>
        <v>0.14147602377269405</v>
      </c>
      <c r="Q347" s="28"/>
      <c r="R347" s="22" t="s">
        <v>740</v>
      </c>
    </row>
    <row r="348" spans="1:26" ht="34.5" customHeight="1">
      <c r="A348" s="6" t="str">
        <f t="shared" si="0"/>
        <v>139</v>
      </c>
      <c r="B348" s="7">
        <v>139</v>
      </c>
      <c r="C348" s="7" t="s">
        <v>10</v>
      </c>
      <c r="D348" s="7" t="s">
        <v>228</v>
      </c>
      <c r="E348" s="8" t="s">
        <v>229</v>
      </c>
      <c r="F348" s="9" t="s">
        <v>664</v>
      </c>
      <c r="G348" s="9" t="s">
        <v>230</v>
      </c>
      <c r="H348" s="24" t="s">
        <v>171</v>
      </c>
      <c r="I348" s="27">
        <v>645</v>
      </c>
      <c r="J348" s="36" t="s">
        <v>690</v>
      </c>
      <c r="K348" s="36" t="s">
        <v>644</v>
      </c>
      <c r="L348" s="28"/>
      <c r="M348" s="28"/>
      <c r="N348" s="28"/>
      <c r="O348" s="28"/>
      <c r="P348" s="45" t="e">
        <f t="shared" si="79"/>
        <v>#VALUE!</v>
      </c>
      <c r="Q348" s="28"/>
      <c r="R348" s="22" t="s">
        <v>740</v>
      </c>
    </row>
    <row r="349" spans="1:26" ht="34.5" customHeight="1">
      <c r="A349" s="6" t="str">
        <f t="shared" si="0"/>
        <v>139</v>
      </c>
      <c r="B349" s="7">
        <v>139</v>
      </c>
      <c r="C349" s="7" t="s">
        <v>10</v>
      </c>
      <c r="D349" s="7" t="s">
        <v>228</v>
      </c>
      <c r="E349" s="8" t="s">
        <v>229</v>
      </c>
      <c r="F349" s="9" t="s">
        <v>664</v>
      </c>
      <c r="G349" s="9" t="s">
        <v>221</v>
      </c>
      <c r="H349" s="24" t="s">
        <v>174</v>
      </c>
      <c r="I349" s="27">
        <v>478</v>
      </c>
      <c r="J349" s="36" t="s">
        <v>690</v>
      </c>
      <c r="K349" s="36" t="s">
        <v>644</v>
      </c>
      <c r="L349" s="28"/>
      <c r="M349" s="28"/>
      <c r="N349" s="28"/>
      <c r="O349" s="28"/>
      <c r="P349" s="45" t="e">
        <f t="shared" si="79"/>
        <v>#VALUE!</v>
      </c>
      <c r="Q349" s="28"/>
      <c r="R349" s="22" t="s">
        <v>740</v>
      </c>
    </row>
    <row r="350" spans="1:26" ht="34.5" customHeight="1">
      <c r="A350" s="6" t="str">
        <f t="shared" si="0"/>
        <v>139</v>
      </c>
      <c r="B350" s="7">
        <v>139</v>
      </c>
      <c r="C350" s="7" t="s">
        <v>10</v>
      </c>
      <c r="D350" s="7" t="s">
        <v>228</v>
      </c>
      <c r="E350" s="8" t="s">
        <v>229</v>
      </c>
      <c r="F350" s="9" t="s">
        <v>664</v>
      </c>
      <c r="G350" s="9" t="s">
        <v>230</v>
      </c>
      <c r="H350" s="24" t="s">
        <v>181</v>
      </c>
      <c r="I350" s="27">
        <v>480</v>
      </c>
      <c r="J350" s="36" t="s">
        <v>690</v>
      </c>
      <c r="K350" s="36" t="s">
        <v>644</v>
      </c>
      <c r="L350" s="28"/>
      <c r="M350" s="28"/>
      <c r="N350" s="28"/>
      <c r="O350" s="28"/>
      <c r="P350" s="45" t="e">
        <f t="shared" si="79"/>
        <v>#VALUE!</v>
      </c>
      <c r="Q350" s="28"/>
      <c r="R350" s="22" t="s">
        <v>740</v>
      </c>
    </row>
    <row r="351" spans="1:26" ht="34.5" customHeight="1">
      <c r="A351" s="6" t="str">
        <f t="shared" si="0"/>
        <v>139</v>
      </c>
      <c r="B351" s="7">
        <v>139</v>
      </c>
      <c r="C351" s="7">
        <v>2</v>
      </c>
      <c r="D351" s="7" t="s">
        <v>228</v>
      </c>
      <c r="E351" s="8" t="s">
        <v>229</v>
      </c>
      <c r="F351" s="9" t="s">
        <v>664</v>
      </c>
      <c r="G351" s="9" t="s">
        <v>691</v>
      </c>
      <c r="H351" s="24" t="s">
        <v>181</v>
      </c>
      <c r="I351" s="27">
        <v>480</v>
      </c>
      <c r="J351" s="36" t="s">
        <v>690</v>
      </c>
      <c r="K351" s="36" t="s">
        <v>644</v>
      </c>
      <c r="L351" s="28"/>
      <c r="M351" s="28"/>
      <c r="N351" s="28"/>
      <c r="O351" s="28"/>
      <c r="P351" s="45" t="e">
        <f t="shared" si="79"/>
        <v>#VALUE!</v>
      </c>
      <c r="Q351" s="28"/>
      <c r="R351" s="22" t="s">
        <v>740</v>
      </c>
    </row>
    <row r="352" spans="1:26" ht="34.5" customHeight="1">
      <c r="A352" s="6" t="str">
        <f t="shared" si="0"/>
        <v>140</v>
      </c>
      <c r="B352" s="7">
        <v>140</v>
      </c>
      <c r="C352" s="7" t="s">
        <v>10</v>
      </c>
      <c r="D352" s="7" t="s">
        <v>233</v>
      </c>
      <c r="E352" s="8" t="s">
        <v>234</v>
      </c>
      <c r="F352" s="9" t="s">
        <v>646</v>
      </c>
      <c r="G352" s="9" t="s">
        <v>230</v>
      </c>
      <c r="H352" s="24" t="s">
        <v>171</v>
      </c>
      <c r="I352" s="27">
        <v>470</v>
      </c>
      <c r="J352" s="44" t="s">
        <v>692</v>
      </c>
      <c r="K352" s="32">
        <f>L352</f>
        <v>500</v>
      </c>
      <c r="L352" s="36">
        <v>500</v>
      </c>
      <c r="M352" s="37" t="s">
        <v>693</v>
      </c>
      <c r="N352" s="36" t="s">
        <v>577</v>
      </c>
      <c r="O352" s="28"/>
      <c r="P352" s="45">
        <f t="shared" si="79"/>
        <v>6.3829787234042548E-2</v>
      </c>
      <c r="Q352" s="28"/>
      <c r="R352" s="22" t="s">
        <v>740</v>
      </c>
    </row>
    <row r="353" spans="1:18" ht="34.5" customHeight="1">
      <c r="A353" s="6" t="str">
        <f t="shared" si="0"/>
        <v>140</v>
      </c>
      <c r="B353" s="7">
        <v>140</v>
      </c>
      <c r="C353" s="7" t="s">
        <v>10</v>
      </c>
      <c r="D353" s="7" t="s">
        <v>233</v>
      </c>
      <c r="E353" s="8" t="s">
        <v>234</v>
      </c>
      <c r="F353" s="9" t="s">
        <v>646</v>
      </c>
      <c r="G353" s="9" t="s">
        <v>221</v>
      </c>
      <c r="H353" s="24" t="s">
        <v>174</v>
      </c>
      <c r="I353" s="27">
        <v>378</v>
      </c>
      <c r="J353" s="44" t="s">
        <v>694</v>
      </c>
      <c r="K353" s="36">
        <v>490</v>
      </c>
      <c r="L353" s="36">
        <v>490</v>
      </c>
      <c r="M353" s="37" t="s">
        <v>695</v>
      </c>
      <c r="N353" s="36" t="s">
        <v>577</v>
      </c>
      <c r="O353" s="28"/>
      <c r="P353" s="45">
        <f t="shared" si="79"/>
        <v>0.29629629629629628</v>
      </c>
      <c r="Q353" s="28"/>
      <c r="R353" s="22" t="s">
        <v>740</v>
      </c>
    </row>
    <row r="354" spans="1:18" ht="34.5" customHeight="1">
      <c r="A354" s="6" t="str">
        <f t="shared" si="0"/>
        <v>140</v>
      </c>
      <c r="B354" s="7">
        <v>140</v>
      </c>
      <c r="C354" s="7" t="s">
        <v>10</v>
      </c>
      <c r="D354" s="7" t="s">
        <v>233</v>
      </c>
      <c r="E354" s="8" t="s">
        <v>234</v>
      </c>
      <c r="F354" s="9" t="s">
        <v>646</v>
      </c>
      <c r="G354" s="9" t="s">
        <v>230</v>
      </c>
      <c r="H354" s="24" t="s">
        <v>181</v>
      </c>
      <c r="I354" s="27">
        <v>380</v>
      </c>
      <c r="J354" s="44" t="s">
        <v>692</v>
      </c>
      <c r="K354" s="32">
        <f>L354</f>
        <v>500</v>
      </c>
      <c r="L354" s="36">
        <v>500</v>
      </c>
      <c r="M354" s="37" t="s">
        <v>693</v>
      </c>
      <c r="N354" s="36" t="s">
        <v>577</v>
      </c>
      <c r="O354" s="28"/>
      <c r="P354" s="45">
        <f t="shared" si="79"/>
        <v>0.31578947368421051</v>
      </c>
      <c r="Q354" s="28"/>
      <c r="R354" s="22" t="s">
        <v>740</v>
      </c>
    </row>
    <row r="355" spans="1:18" ht="34.5" customHeight="1">
      <c r="A355" s="6" t="str">
        <f t="shared" si="0"/>
        <v>141</v>
      </c>
      <c r="B355" s="7">
        <v>141</v>
      </c>
      <c r="C355" s="7" t="s">
        <v>10</v>
      </c>
      <c r="D355" s="7" t="s">
        <v>279</v>
      </c>
      <c r="E355" s="8" t="s">
        <v>280</v>
      </c>
      <c r="F355" s="9" t="s">
        <v>696</v>
      </c>
      <c r="G355" s="9" t="s">
        <v>282</v>
      </c>
      <c r="H355" s="24" t="s">
        <v>171</v>
      </c>
      <c r="I355" s="27">
        <v>1450</v>
      </c>
      <c r="J355" s="36" t="s">
        <v>697</v>
      </c>
      <c r="K355" s="36">
        <f>(1934.6+1452)/2</f>
        <v>1693.3</v>
      </c>
      <c r="L355" s="36" t="s">
        <v>698</v>
      </c>
      <c r="M355" s="37" t="s">
        <v>283</v>
      </c>
      <c r="N355" s="36" t="s">
        <v>699</v>
      </c>
      <c r="O355" s="37" t="s">
        <v>284</v>
      </c>
      <c r="P355" s="45">
        <f t="shared" si="79"/>
        <v>0.16779310344827583</v>
      </c>
      <c r="Q355" s="28"/>
      <c r="R355" s="22" t="s">
        <v>740</v>
      </c>
    </row>
    <row r="356" spans="1:18" ht="34.5" customHeight="1">
      <c r="A356" s="6" t="str">
        <f t="shared" si="0"/>
        <v>141</v>
      </c>
      <c r="B356" s="7">
        <v>141</v>
      </c>
      <c r="C356" s="7" t="s">
        <v>10</v>
      </c>
      <c r="D356" s="7" t="s">
        <v>279</v>
      </c>
      <c r="E356" s="8" t="s">
        <v>280</v>
      </c>
      <c r="F356" s="9" t="s">
        <v>696</v>
      </c>
      <c r="G356" s="9" t="s">
        <v>285</v>
      </c>
      <c r="H356" s="24" t="s">
        <v>174</v>
      </c>
      <c r="I356" s="27">
        <v>1439</v>
      </c>
      <c r="J356" s="36" t="s">
        <v>697</v>
      </c>
      <c r="K356" s="36">
        <v>2635.8</v>
      </c>
      <c r="L356" s="32">
        <f>K356</f>
        <v>2635.8</v>
      </c>
      <c r="M356" s="37" t="s">
        <v>700</v>
      </c>
      <c r="N356" s="36" t="s">
        <v>577</v>
      </c>
      <c r="O356" s="28"/>
      <c r="P356" s="45">
        <f t="shared" si="79"/>
        <v>0.83168867268936775</v>
      </c>
      <c r="Q356" s="28"/>
      <c r="R356" s="22" t="s">
        <v>740</v>
      </c>
    </row>
    <row r="357" spans="1:18" ht="34.5" customHeight="1">
      <c r="A357" s="6" t="str">
        <f t="shared" si="0"/>
        <v>141</v>
      </c>
      <c r="B357" s="7">
        <v>141</v>
      </c>
      <c r="C357" s="7" t="s">
        <v>10</v>
      </c>
      <c r="D357" s="7" t="s">
        <v>279</v>
      </c>
      <c r="E357" s="8" t="s">
        <v>280</v>
      </c>
      <c r="F357" s="9" t="s">
        <v>696</v>
      </c>
      <c r="G357" s="9" t="s">
        <v>286</v>
      </c>
      <c r="H357" s="24" t="s">
        <v>181</v>
      </c>
      <c r="I357" s="27">
        <v>1440</v>
      </c>
      <c r="J357" s="44" t="s">
        <v>701</v>
      </c>
      <c r="K357" s="36">
        <f>(1991+1440)/2</f>
        <v>1715.5</v>
      </c>
      <c r="L357" s="36" t="s">
        <v>702</v>
      </c>
      <c r="M357" s="37" t="s">
        <v>703</v>
      </c>
      <c r="N357" s="36" t="s">
        <v>704</v>
      </c>
      <c r="O357" s="37" t="s">
        <v>705</v>
      </c>
      <c r="P357" s="45">
        <f t="shared" si="79"/>
        <v>0.19131944444444443</v>
      </c>
      <c r="Q357" s="28"/>
      <c r="R357" s="22" t="s">
        <v>740</v>
      </c>
    </row>
    <row r="358" spans="1:18" ht="34.5" customHeight="1">
      <c r="A358" s="6" t="str">
        <f t="shared" si="0"/>
        <v>141</v>
      </c>
      <c r="B358" s="7">
        <v>141</v>
      </c>
      <c r="C358" s="7">
        <v>2</v>
      </c>
      <c r="D358" s="7" t="s">
        <v>279</v>
      </c>
      <c r="E358" s="8" t="s">
        <v>280</v>
      </c>
      <c r="F358" s="9" t="s">
        <v>696</v>
      </c>
      <c r="G358" s="9" t="s">
        <v>286</v>
      </c>
      <c r="H358" s="24" t="s">
        <v>181</v>
      </c>
      <c r="I358" s="27">
        <v>1440</v>
      </c>
      <c r="J358" s="36" t="s">
        <v>697</v>
      </c>
      <c r="K358" s="36">
        <v>1715.5</v>
      </c>
      <c r="L358" s="36" t="s">
        <v>702</v>
      </c>
      <c r="M358" s="37" t="s">
        <v>703</v>
      </c>
      <c r="N358" s="36" t="s">
        <v>704</v>
      </c>
      <c r="O358" s="37" t="s">
        <v>705</v>
      </c>
      <c r="P358" s="45">
        <f t="shared" si="79"/>
        <v>0.19131944444444443</v>
      </c>
      <c r="Q358" s="28"/>
      <c r="R358" s="22" t="s">
        <v>740</v>
      </c>
    </row>
    <row r="359" spans="1:18" ht="34.5" customHeight="1">
      <c r="A359" s="6" t="str">
        <f t="shared" si="0"/>
        <v>142</v>
      </c>
      <c r="B359" s="7">
        <v>142</v>
      </c>
      <c r="C359" s="7" t="s">
        <v>10</v>
      </c>
      <c r="D359" s="7" t="s">
        <v>321</v>
      </c>
      <c r="E359" s="8" t="s">
        <v>322</v>
      </c>
      <c r="F359" s="9" t="s">
        <v>664</v>
      </c>
      <c r="G359" s="9" t="s">
        <v>319</v>
      </c>
      <c r="H359" s="24" t="s">
        <v>171</v>
      </c>
      <c r="I359" s="27">
        <v>495</v>
      </c>
      <c r="J359" s="44" t="s">
        <v>706</v>
      </c>
      <c r="K359" s="54" t="str">
        <f t="shared" ref="K359:K360" si="80">L359</f>
        <v>$ 675,91</v>
      </c>
      <c r="L359" s="54" t="s">
        <v>707</v>
      </c>
      <c r="M359" s="37" t="s">
        <v>320</v>
      </c>
      <c r="N359" s="36" t="s">
        <v>577</v>
      </c>
      <c r="O359" s="28"/>
      <c r="P359" s="45">
        <f t="shared" si="79"/>
        <v>0.3654747474747474</v>
      </c>
      <c r="Q359" s="28"/>
      <c r="R359" s="22" t="s">
        <v>740</v>
      </c>
    </row>
    <row r="360" spans="1:18" ht="34.5" customHeight="1">
      <c r="A360" s="6" t="str">
        <f t="shared" si="0"/>
        <v>142</v>
      </c>
      <c r="B360" s="7">
        <v>142</v>
      </c>
      <c r="C360" s="7" t="s">
        <v>10</v>
      </c>
      <c r="D360" s="7" t="s">
        <v>321</v>
      </c>
      <c r="E360" s="8" t="s">
        <v>322</v>
      </c>
      <c r="F360" s="9" t="s">
        <v>664</v>
      </c>
      <c r="G360" s="9" t="s">
        <v>319</v>
      </c>
      <c r="H360" s="24" t="s">
        <v>174</v>
      </c>
      <c r="I360" s="27">
        <v>428</v>
      </c>
      <c r="J360" s="44" t="s">
        <v>708</v>
      </c>
      <c r="K360" s="54" t="str">
        <f t="shared" si="80"/>
        <v>$ 675,91</v>
      </c>
      <c r="L360" s="54" t="s">
        <v>707</v>
      </c>
      <c r="M360" s="37" t="s">
        <v>320</v>
      </c>
      <c r="N360" s="36" t="s">
        <v>577</v>
      </c>
      <c r="O360" s="28"/>
      <c r="P360" s="45">
        <f t="shared" si="79"/>
        <v>0.5792289719626168</v>
      </c>
      <c r="Q360" s="28"/>
      <c r="R360" s="22" t="s">
        <v>740</v>
      </c>
    </row>
    <row r="361" spans="1:18" ht="34.5" customHeight="1">
      <c r="A361" s="6" t="str">
        <f t="shared" si="0"/>
        <v>142</v>
      </c>
      <c r="B361" s="7">
        <v>142</v>
      </c>
      <c r="C361" s="7" t="s">
        <v>10</v>
      </c>
      <c r="D361" s="7" t="s">
        <v>321</v>
      </c>
      <c r="E361" s="8" t="s">
        <v>322</v>
      </c>
      <c r="F361" s="9" t="s">
        <v>664</v>
      </c>
      <c r="G361" s="9" t="s">
        <v>180</v>
      </c>
      <c r="H361" s="24" t="s">
        <v>181</v>
      </c>
      <c r="I361" s="27">
        <v>430</v>
      </c>
      <c r="J361" s="44" t="s">
        <v>706</v>
      </c>
      <c r="K361" s="54">
        <f t="shared" ref="K361:K362" si="81">(596.86+764.5)/2</f>
        <v>680.68000000000006</v>
      </c>
      <c r="L361" s="54" t="s">
        <v>709</v>
      </c>
      <c r="M361" s="37" t="s">
        <v>323</v>
      </c>
      <c r="N361" s="36" t="s">
        <v>710</v>
      </c>
      <c r="O361" s="37" t="s">
        <v>324</v>
      </c>
      <c r="P361" s="45">
        <f t="shared" si="79"/>
        <v>0.58297674418604661</v>
      </c>
      <c r="Q361" s="28"/>
      <c r="R361" s="22" t="s">
        <v>740</v>
      </c>
    </row>
    <row r="362" spans="1:18" ht="34.5" customHeight="1">
      <c r="A362" s="6" t="str">
        <f t="shared" si="0"/>
        <v>142</v>
      </c>
      <c r="B362" s="7">
        <v>142</v>
      </c>
      <c r="C362" s="7">
        <v>2</v>
      </c>
      <c r="D362" s="7" t="s">
        <v>321</v>
      </c>
      <c r="E362" s="8" t="s">
        <v>322</v>
      </c>
      <c r="F362" s="9" t="s">
        <v>664</v>
      </c>
      <c r="G362" s="9" t="s">
        <v>180</v>
      </c>
      <c r="H362" s="24" t="s">
        <v>181</v>
      </c>
      <c r="I362" s="27">
        <v>430</v>
      </c>
      <c r="J362" s="44" t="s">
        <v>706</v>
      </c>
      <c r="K362" s="54">
        <f t="shared" si="81"/>
        <v>680.68000000000006</v>
      </c>
      <c r="L362" s="54" t="s">
        <v>709</v>
      </c>
      <c r="M362" s="37" t="s">
        <v>323</v>
      </c>
      <c r="N362" s="36" t="s">
        <v>710</v>
      </c>
      <c r="O362" s="37" t="s">
        <v>324</v>
      </c>
      <c r="P362" s="45">
        <f t="shared" si="79"/>
        <v>0.58297674418604661</v>
      </c>
      <c r="Q362" s="28"/>
      <c r="R362" s="22" t="s">
        <v>740</v>
      </c>
    </row>
    <row r="363" spans="1:18" ht="34.5" customHeight="1">
      <c r="A363" s="6" t="str">
        <f t="shared" si="0"/>
        <v>143</v>
      </c>
      <c r="B363" s="7">
        <v>143</v>
      </c>
      <c r="C363" s="7" t="s">
        <v>10</v>
      </c>
      <c r="D363" s="7" t="s">
        <v>298</v>
      </c>
      <c r="E363" s="8" t="s">
        <v>299</v>
      </c>
      <c r="F363" s="9" t="s">
        <v>646</v>
      </c>
      <c r="G363" s="9" t="s">
        <v>289</v>
      </c>
      <c r="H363" s="24" t="s">
        <v>171</v>
      </c>
      <c r="I363" s="27">
        <v>629</v>
      </c>
      <c r="J363" s="36" t="s">
        <v>711</v>
      </c>
      <c r="K363" s="54">
        <v>964.27</v>
      </c>
      <c r="L363" s="62" t="s">
        <v>712</v>
      </c>
      <c r="M363" s="28"/>
      <c r="N363" s="28"/>
      <c r="O363" s="28"/>
      <c r="P363" s="45">
        <f t="shared" si="79"/>
        <v>0.5330206677265501</v>
      </c>
      <c r="Q363" s="28"/>
      <c r="R363" s="22" t="s">
        <v>740</v>
      </c>
    </row>
    <row r="364" spans="1:18" ht="34.5" customHeight="1">
      <c r="A364" s="6" t="str">
        <f t="shared" si="0"/>
        <v>143</v>
      </c>
      <c r="B364" s="7">
        <v>143</v>
      </c>
      <c r="C364" s="7" t="s">
        <v>10</v>
      </c>
      <c r="D364" s="7" t="s">
        <v>298</v>
      </c>
      <c r="E364" s="8" t="s">
        <v>299</v>
      </c>
      <c r="F364" s="9" t="s">
        <v>646</v>
      </c>
      <c r="G364" s="9" t="s">
        <v>300</v>
      </c>
      <c r="H364" s="24" t="s">
        <v>174</v>
      </c>
      <c r="I364" s="27">
        <v>640</v>
      </c>
      <c r="J364" s="44" t="s">
        <v>713</v>
      </c>
      <c r="K364" s="54">
        <v>1200</v>
      </c>
      <c r="L364" s="54">
        <v>1200</v>
      </c>
      <c r="M364" s="37" t="s">
        <v>714</v>
      </c>
      <c r="N364" s="36" t="s">
        <v>577</v>
      </c>
      <c r="O364" s="28"/>
      <c r="P364" s="45">
        <f t="shared" si="79"/>
        <v>0.875</v>
      </c>
      <c r="Q364" s="28"/>
      <c r="R364" s="22" t="s">
        <v>740</v>
      </c>
    </row>
    <row r="365" spans="1:18" ht="34.5" customHeight="1">
      <c r="A365" s="6" t="str">
        <f t="shared" si="0"/>
        <v>143</v>
      </c>
      <c r="B365" s="7">
        <v>143</v>
      </c>
      <c r="C365" s="7" t="s">
        <v>10</v>
      </c>
      <c r="D365" s="7" t="s">
        <v>298</v>
      </c>
      <c r="E365" s="8" t="s">
        <v>299</v>
      </c>
      <c r="F365" s="9" t="s">
        <v>646</v>
      </c>
      <c r="G365" s="9" t="s">
        <v>715</v>
      </c>
      <c r="H365" s="24" t="s">
        <v>181</v>
      </c>
      <c r="I365" s="27">
        <v>560</v>
      </c>
      <c r="J365" s="44" t="s">
        <v>713</v>
      </c>
      <c r="K365" s="54">
        <v>790</v>
      </c>
      <c r="L365" s="63">
        <v>790</v>
      </c>
      <c r="M365" s="37" t="s">
        <v>716</v>
      </c>
      <c r="N365" s="36" t="s">
        <v>577</v>
      </c>
      <c r="O365" s="28"/>
      <c r="P365" s="45">
        <f t="shared" si="79"/>
        <v>0.4107142857142857</v>
      </c>
      <c r="Q365" s="28"/>
      <c r="R365" s="22" t="s">
        <v>740</v>
      </c>
    </row>
    <row r="366" spans="1:18" ht="34.5" customHeight="1">
      <c r="A366" s="6" t="str">
        <f t="shared" si="0"/>
        <v>143</v>
      </c>
      <c r="B366" s="7">
        <v>143</v>
      </c>
      <c r="C366" s="7" t="s">
        <v>10</v>
      </c>
      <c r="D366" s="7" t="s">
        <v>298</v>
      </c>
      <c r="E366" s="8" t="s">
        <v>299</v>
      </c>
      <c r="F366" s="9" t="s">
        <v>646</v>
      </c>
      <c r="G366" s="9" t="s">
        <v>294</v>
      </c>
      <c r="H366" s="24" t="s">
        <v>261</v>
      </c>
      <c r="I366" s="27">
        <v>600</v>
      </c>
      <c r="J366" s="44" t="s">
        <v>713</v>
      </c>
      <c r="K366" s="54"/>
      <c r="L366" s="54"/>
      <c r="M366" s="28"/>
      <c r="N366" s="28"/>
      <c r="O366" s="28"/>
      <c r="P366" s="36" t="s">
        <v>102</v>
      </c>
      <c r="Q366" s="28"/>
      <c r="R366" s="22" t="s">
        <v>740</v>
      </c>
    </row>
    <row r="367" spans="1:18" ht="34.5" customHeight="1">
      <c r="A367" s="6" t="str">
        <f t="shared" si="0"/>
        <v>143</v>
      </c>
      <c r="B367" s="7">
        <v>143</v>
      </c>
      <c r="C367" s="7">
        <v>2</v>
      </c>
      <c r="D367" s="7" t="s">
        <v>298</v>
      </c>
      <c r="E367" s="8" t="s">
        <v>299</v>
      </c>
      <c r="F367" s="9" t="s">
        <v>646</v>
      </c>
      <c r="G367" s="9" t="s">
        <v>295</v>
      </c>
      <c r="H367" s="24" t="s">
        <v>261</v>
      </c>
      <c r="I367" s="27">
        <v>903</v>
      </c>
      <c r="J367" s="44" t="s">
        <v>713</v>
      </c>
      <c r="K367" s="54">
        <v>889</v>
      </c>
      <c r="L367" s="54">
        <v>889</v>
      </c>
      <c r="M367" s="37" t="s">
        <v>717</v>
      </c>
      <c r="N367" s="36" t="s">
        <v>577</v>
      </c>
      <c r="O367" s="28"/>
      <c r="P367" s="45">
        <f t="shared" ref="P367:P369" si="82">(K367-I367)/I367</f>
        <v>-1.5503875968992248E-2</v>
      </c>
      <c r="Q367" s="28"/>
      <c r="R367" s="22" t="s">
        <v>740</v>
      </c>
    </row>
    <row r="368" spans="1:18" ht="34.5" customHeight="1">
      <c r="A368" s="6" t="str">
        <f t="shared" si="0"/>
        <v>144</v>
      </c>
      <c r="B368" s="7">
        <v>144</v>
      </c>
      <c r="C368" s="7" t="s">
        <v>10</v>
      </c>
      <c r="D368" s="7" t="s">
        <v>287</v>
      </c>
      <c r="E368" s="8" t="s">
        <v>288</v>
      </c>
      <c r="F368" s="9" t="s">
        <v>646</v>
      </c>
      <c r="G368" s="9" t="s">
        <v>289</v>
      </c>
      <c r="H368" s="24" t="s">
        <v>171</v>
      </c>
      <c r="I368" s="27">
        <v>629</v>
      </c>
      <c r="J368" s="44" t="s">
        <v>718</v>
      </c>
      <c r="K368" s="54" t="str">
        <f t="shared" ref="K368:K369" si="83">L368</f>
        <v>$ 698,10</v>
      </c>
      <c r="L368" s="54" t="s">
        <v>719</v>
      </c>
      <c r="M368" s="37" t="s">
        <v>290</v>
      </c>
      <c r="N368" s="36" t="s">
        <v>577</v>
      </c>
      <c r="O368" s="28"/>
      <c r="P368" s="45">
        <f t="shared" si="82"/>
        <v>0.10985691573926872</v>
      </c>
      <c r="Q368" s="28"/>
      <c r="R368" s="22" t="s">
        <v>740</v>
      </c>
    </row>
    <row r="369" spans="1:18" ht="34.5" customHeight="1">
      <c r="A369" s="6" t="str">
        <f t="shared" si="0"/>
        <v>144</v>
      </c>
      <c r="B369" s="7">
        <v>144</v>
      </c>
      <c r="C369" s="7" t="s">
        <v>10</v>
      </c>
      <c r="D369" s="7" t="s">
        <v>287</v>
      </c>
      <c r="E369" s="8" t="s">
        <v>288</v>
      </c>
      <c r="F369" s="9" t="s">
        <v>646</v>
      </c>
      <c r="G369" s="9" t="s">
        <v>300</v>
      </c>
      <c r="H369" s="24" t="s">
        <v>174</v>
      </c>
      <c r="I369" s="27">
        <v>640</v>
      </c>
      <c r="J369" s="44" t="s">
        <v>718</v>
      </c>
      <c r="K369" s="54">
        <f t="shared" si="83"/>
        <v>1200</v>
      </c>
      <c r="L369" s="54">
        <v>1200</v>
      </c>
      <c r="M369" s="37" t="s">
        <v>720</v>
      </c>
      <c r="N369" s="36" t="s">
        <v>577</v>
      </c>
      <c r="O369" s="28"/>
      <c r="P369" s="45">
        <f t="shared" si="82"/>
        <v>0.875</v>
      </c>
      <c r="Q369" s="28"/>
      <c r="R369" s="22" t="s">
        <v>740</v>
      </c>
    </row>
    <row r="370" spans="1:18" ht="34.5" customHeight="1">
      <c r="A370" s="6" t="str">
        <f t="shared" si="0"/>
        <v>144</v>
      </c>
      <c r="B370" s="7">
        <v>144</v>
      </c>
      <c r="C370" s="7" t="s">
        <v>10</v>
      </c>
      <c r="D370" s="7" t="s">
        <v>287</v>
      </c>
      <c r="E370" s="8" t="s">
        <v>288</v>
      </c>
      <c r="F370" s="9" t="s">
        <v>646</v>
      </c>
      <c r="G370" s="9" t="s">
        <v>310</v>
      </c>
      <c r="H370" s="24" t="s">
        <v>181</v>
      </c>
      <c r="I370" s="27">
        <v>560</v>
      </c>
      <c r="J370" s="44" t="s">
        <v>718</v>
      </c>
      <c r="K370" s="28"/>
      <c r="L370" s="28"/>
      <c r="M370" s="28"/>
      <c r="N370" s="28"/>
      <c r="O370" s="28"/>
      <c r="P370" s="36" t="s">
        <v>102</v>
      </c>
      <c r="Q370" s="28"/>
      <c r="R370" s="22" t="s">
        <v>740</v>
      </c>
    </row>
    <row r="371" spans="1:18" ht="34.5" customHeight="1">
      <c r="A371" s="6" t="str">
        <f t="shared" si="0"/>
        <v>144</v>
      </c>
      <c r="B371" s="7">
        <v>144</v>
      </c>
      <c r="C371" s="7">
        <v>2</v>
      </c>
      <c r="D371" s="7" t="s">
        <v>287</v>
      </c>
      <c r="E371" s="8" t="s">
        <v>288</v>
      </c>
      <c r="F371" s="9" t="s">
        <v>646</v>
      </c>
      <c r="G371" s="9" t="s">
        <v>310</v>
      </c>
      <c r="H371" s="24" t="s">
        <v>181</v>
      </c>
      <c r="I371" s="27">
        <v>560</v>
      </c>
      <c r="J371" s="44" t="s">
        <v>718</v>
      </c>
      <c r="K371" s="28"/>
      <c r="L371" s="28"/>
      <c r="M371" s="28"/>
      <c r="N371" s="28"/>
      <c r="O371" s="28"/>
      <c r="P371" s="36" t="s">
        <v>102</v>
      </c>
      <c r="Q371" s="28"/>
      <c r="R371" s="22" t="s">
        <v>740</v>
      </c>
    </row>
    <row r="372" spans="1:18" ht="34.5" customHeight="1">
      <c r="A372" s="6" t="str">
        <f t="shared" si="0"/>
        <v>144</v>
      </c>
      <c r="B372" s="7">
        <v>144</v>
      </c>
      <c r="C372" s="7">
        <v>3</v>
      </c>
      <c r="D372" s="7" t="s">
        <v>287</v>
      </c>
      <c r="E372" s="8" t="s">
        <v>288</v>
      </c>
      <c r="F372" s="9" t="s">
        <v>646</v>
      </c>
      <c r="G372" s="9" t="s">
        <v>715</v>
      </c>
      <c r="H372" s="24" t="s">
        <v>181</v>
      </c>
      <c r="I372" s="27">
        <v>560</v>
      </c>
      <c r="J372" s="44" t="s">
        <v>718</v>
      </c>
      <c r="K372" s="32">
        <f t="shared" ref="K372:K373" si="84">L372</f>
        <v>790</v>
      </c>
      <c r="L372" s="36">
        <v>790</v>
      </c>
      <c r="M372" s="37" t="s">
        <v>721</v>
      </c>
      <c r="N372" s="36" t="s">
        <v>577</v>
      </c>
      <c r="O372" s="28"/>
      <c r="P372" s="45">
        <f t="shared" ref="P372:P373" si="85">(K372-I372)/I372</f>
        <v>0.4107142857142857</v>
      </c>
      <c r="Q372" s="28"/>
      <c r="R372" s="22" t="s">
        <v>740</v>
      </c>
    </row>
    <row r="373" spans="1:18" ht="34.5" customHeight="1">
      <c r="A373" s="6" t="str">
        <f t="shared" si="0"/>
        <v>144</v>
      </c>
      <c r="B373" s="7">
        <v>144</v>
      </c>
      <c r="C373" s="7">
        <v>4</v>
      </c>
      <c r="D373" s="7" t="s">
        <v>287</v>
      </c>
      <c r="E373" s="8" t="s">
        <v>288</v>
      </c>
      <c r="F373" s="9" t="s">
        <v>646</v>
      </c>
      <c r="G373" s="9" t="s">
        <v>291</v>
      </c>
      <c r="H373" s="24" t="s">
        <v>181</v>
      </c>
      <c r="I373" s="27">
        <v>560</v>
      </c>
      <c r="J373" s="44" t="s">
        <v>718</v>
      </c>
      <c r="K373" s="32">
        <f t="shared" si="84"/>
        <v>995.81</v>
      </c>
      <c r="L373" s="36">
        <v>995.81</v>
      </c>
      <c r="M373" s="37" t="s">
        <v>722</v>
      </c>
      <c r="N373" s="36" t="s">
        <v>577</v>
      </c>
      <c r="O373" s="28"/>
      <c r="P373" s="45">
        <f t="shared" si="85"/>
        <v>0.77823214285714271</v>
      </c>
      <c r="Q373" s="28"/>
      <c r="R373" s="22" t="s">
        <v>740</v>
      </c>
    </row>
    <row r="374" spans="1:18" ht="34.5" customHeight="1">
      <c r="A374" s="6" t="str">
        <f t="shared" si="0"/>
        <v>144</v>
      </c>
      <c r="B374" s="7">
        <v>144</v>
      </c>
      <c r="C374" s="7" t="s">
        <v>10</v>
      </c>
      <c r="D374" s="7" t="s">
        <v>287</v>
      </c>
      <c r="E374" s="8" t="s">
        <v>288</v>
      </c>
      <c r="F374" s="9" t="s">
        <v>646</v>
      </c>
      <c r="G374" s="9" t="s">
        <v>294</v>
      </c>
      <c r="H374" s="24" t="s">
        <v>261</v>
      </c>
      <c r="I374" s="27">
        <v>600</v>
      </c>
      <c r="J374" s="44" t="s">
        <v>718</v>
      </c>
      <c r="K374" s="28"/>
      <c r="L374" s="28"/>
      <c r="M374" s="28"/>
      <c r="N374" s="28"/>
      <c r="O374" s="28"/>
      <c r="P374" s="36" t="s">
        <v>102</v>
      </c>
      <c r="Q374" s="28"/>
      <c r="R374" s="22" t="s">
        <v>740</v>
      </c>
    </row>
    <row r="375" spans="1:18" ht="34.5" customHeight="1">
      <c r="A375" s="6" t="str">
        <f t="shared" si="0"/>
        <v>144</v>
      </c>
      <c r="B375" s="7">
        <v>144</v>
      </c>
      <c r="C375" s="7">
        <v>2</v>
      </c>
      <c r="D375" s="7" t="s">
        <v>287</v>
      </c>
      <c r="E375" s="8" t="s">
        <v>288</v>
      </c>
      <c r="F375" s="9" t="s">
        <v>646</v>
      </c>
      <c r="G375" s="9" t="s">
        <v>295</v>
      </c>
      <c r="H375" s="24" t="s">
        <v>261</v>
      </c>
      <c r="I375" s="27">
        <v>1030</v>
      </c>
      <c r="J375" s="44" t="s">
        <v>718</v>
      </c>
      <c r="K375" s="36">
        <v>1140</v>
      </c>
      <c r="L375" s="36">
        <v>1140</v>
      </c>
      <c r="M375" s="37" t="s">
        <v>303</v>
      </c>
      <c r="N375" s="36" t="s">
        <v>577</v>
      </c>
      <c r="O375" s="28"/>
      <c r="P375" s="45">
        <f t="shared" ref="P375:P381" si="86">(K375-I375)/I375</f>
        <v>0.10679611650485436</v>
      </c>
      <c r="Q375" s="28"/>
      <c r="R375" s="22" t="s">
        <v>740</v>
      </c>
    </row>
    <row r="376" spans="1:18" ht="34.5" customHeight="1">
      <c r="A376" s="6" t="str">
        <f t="shared" si="0"/>
        <v>145</v>
      </c>
      <c r="B376" s="7">
        <v>145</v>
      </c>
      <c r="C376" s="7" t="s">
        <v>10</v>
      </c>
      <c r="D376" s="7" t="s">
        <v>304</v>
      </c>
      <c r="E376" s="8" t="s">
        <v>305</v>
      </c>
      <c r="F376" s="9" t="s">
        <v>646</v>
      </c>
      <c r="G376" s="9" t="s">
        <v>289</v>
      </c>
      <c r="H376" s="24" t="s">
        <v>171</v>
      </c>
      <c r="I376" s="27">
        <v>695</v>
      </c>
      <c r="J376" s="44" t="s">
        <v>723</v>
      </c>
      <c r="K376" s="54">
        <v>1000</v>
      </c>
      <c r="L376" s="36" t="s">
        <v>724</v>
      </c>
      <c r="M376" s="37" t="s">
        <v>306</v>
      </c>
      <c r="N376" s="36" t="s">
        <v>577</v>
      </c>
      <c r="O376" s="28"/>
      <c r="P376" s="45">
        <f t="shared" si="86"/>
        <v>0.43884892086330934</v>
      </c>
      <c r="Q376" s="28"/>
      <c r="R376" s="22" t="s">
        <v>740</v>
      </c>
    </row>
    <row r="377" spans="1:18" ht="34.5" customHeight="1">
      <c r="A377" s="6" t="str">
        <f t="shared" si="0"/>
        <v>145</v>
      </c>
      <c r="B377" s="7">
        <v>145</v>
      </c>
      <c r="C377" s="7" t="s">
        <v>10</v>
      </c>
      <c r="D377" s="7" t="s">
        <v>304</v>
      </c>
      <c r="E377" s="8" t="s">
        <v>305</v>
      </c>
      <c r="F377" s="9" t="s">
        <v>646</v>
      </c>
      <c r="G377" s="9" t="s">
        <v>300</v>
      </c>
      <c r="H377" s="24" t="s">
        <v>174</v>
      </c>
      <c r="I377" s="27">
        <v>678</v>
      </c>
      <c r="J377" s="44" t="s">
        <v>723</v>
      </c>
      <c r="K377" s="54">
        <v>1000</v>
      </c>
      <c r="L377" s="36" t="s">
        <v>724</v>
      </c>
      <c r="M377" s="37" t="s">
        <v>306</v>
      </c>
      <c r="N377" s="36" t="s">
        <v>577</v>
      </c>
      <c r="O377" s="28"/>
      <c r="P377" s="45">
        <f t="shared" si="86"/>
        <v>0.47492625368731561</v>
      </c>
      <c r="Q377" s="28"/>
      <c r="R377" s="22" t="s">
        <v>740</v>
      </c>
    </row>
    <row r="378" spans="1:18" ht="34.5" customHeight="1">
      <c r="A378" s="6" t="str">
        <f t="shared" si="0"/>
        <v>145</v>
      </c>
      <c r="B378" s="7">
        <v>145</v>
      </c>
      <c r="C378" s="7" t="s">
        <v>10</v>
      </c>
      <c r="D378" s="7" t="s">
        <v>304</v>
      </c>
      <c r="E378" s="8" t="s">
        <v>305</v>
      </c>
      <c r="F378" s="9" t="s">
        <v>646</v>
      </c>
      <c r="G378" s="9" t="s">
        <v>310</v>
      </c>
      <c r="H378" s="24" t="s">
        <v>181</v>
      </c>
      <c r="I378" s="27">
        <v>680</v>
      </c>
      <c r="J378" s="44" t="s">
        <v>723</v>
      </c>
      <c r="K378" s="54" t="str">
        <f t="shared" ref="K378:K379" si="87">L378</f>
        <v>$ 682,03</v>
      </c>
      <c r="L378" s="36" t="s">
        <v>725</v>
      </c>
      <c r="M378" s="37" t="s">
        <v>311</v>
      </c>
      <c r="N378" s="36" t="s">
        <v>577</v>
      </c>
      <c r="O378" s="28"/>
      <c r="P378" s="45">
        <f t="shared" si="86"/>
        <v>2.9852941176470187E-3</v>
      </c>
      <c r="Q378" s="28"/>
      <c r="R378" s="22" t="s">
        <v>740</v>
      </c>
    </row>
    <row r="379" spans="1:18" ht="34.5" customHeight="1">
      <c r="A379" s="6" t="str">
        <f t="shared" si="0"/>
        <v>145</v>
      </c>
      <c r="B379" s="7">
        <v>145</v>
      </c>
      <c r="C379" s="7">
        <v>2</v>
      </c>
      <c r="D379" s="7" t="s">
        <v>304</v>
      </c>
      <c r="E379" s="8" t="s">
        <v>305</v>
      </c>
      <c r="F379" s="9" t="s">
        <v>646</v>
      </c>
      <c r="G379" s="9" t="s">
        <v>310</v>
      </c>
      <c r="H379" s="24" t="s">
        <v>181</v>
      </c>
      <c r="I379" s="27">
        <v>680</v>
      </c>
      <c r="J379" s="44" t="s">
        <v>723</v>
      </c>
      <c r="K379" s="54" t="str">
        <f t="shared" si="87"/>
        <v>$ 682,03</v>
      </c>
      <c r="L379" s="36" t="s">
        <v>725</v>
      </c>
      <c r="M379" s="37" t="s">
        <v>311</v>
      </c>
      <c r="N379" s="36" t="s">
        <v>577</v>
      </c>
      <c r="O379" s="28"/>
      <c r="P379" s="45">
        <f t="shared" si="86"/>
        <v>2.9852941176470187E-3</v>
      </c>
      <c r="Q379" s="28"/>
      <c r="R379" s="22" t="s">
        <v>740</v>
      </c>
    </row>
    <row r="380" spans="1:18" ht="34.5" customHeight="1">
      <c r="A380" s="6" t="str">
        <f t="shared" si="0"/>
        <v>145</v>
      </c>
      <c r="B380" s="7">
        <v>145</v>
      </c>
      <c r="C380" s="7">
        <v>3</v>
      </c>
      <c r="D380" s="7" t="s">
        <v>304</v>
      </c>
      <c r="E380" s="8" t="s">
        <v>305</v>
      </c>
      <c r="F380" s="9" t="s">
        <v>646</v>
      </c>
      <c r="G380" s="9" t="s">
        <v>291</v>
      </c>
      <c r="H380" s="24" t="s">
        <v>181</v>
      </c>
      <c r="I380" s="27">
        <v>680</v>
      </c>
      <c r="J380" s="44" t="s">
        <v>723</v>
      </c>
      <c r="K380" s="54">
        <f>(995.81+699.9)/2</f>
        <v>847.85500000000002</v>
      </c>
      <c r="L380" s="36" t="s">
        <v>726</v>
      </c>
      <c r="M380" s="37" t="s">
        <v>308</v>
      </c>
      <c r="N380" s="36" t="s">
        <v>727</v>
      </c>
      <c r="O380" s="64" t="s">
        <v>309</v>
      </c>
      <c r="P380" s="45">
        <f t="shared" si="86"/>
        <v>0.24684558823529415</v>
      </c>
      <c r="Q380" s="28"/>
      <c r="R380" s="22" t="s">
        <v>740</v>
      </c>
    </row>
    <row r="381" spans="1:18" ht="34.5" customHeight="1">
      <c r="A381" s="6" t="str">
        <f t="shared" si="0"/>
        <v>145</v>
      </c>
      <c r="B381" s="7">
        <v>145</v>
      </c>
      <c r="C381" s="7">
        <v>4</v>
      </c>
      <c r="D381" s="7" t="s">
        <v>304</v>
      </c>
      <c r="E381" s="8" t="s">
        <v>305</v>
      </c>
      <c r="F381" s="9" t="s">
        <v>646</v>
      </c>
      <c r="G381" s="9" t="s">
        <v>715</v>
      </c>
      <c r="H381" s="24" t="s">
        <v>181</v>
      </c>
      <c r="I381" s="27">
        <v>680</v>
      </c>
      <c r="J381" s="44" t="s">
        <v>723</v>
      </c>
      <c r="K381" s="54">
        <f>L381</f>
        <v>699</v>
      </c>
      <c r="L381" s="36">
        <v>699</v>
      </c>
      <c r="M381" s="64" t="s">
        <v>728</v>
      </c>
      <c r="N381" s="36" t="s">
        <v>577</v>
      </c>
      <c r="O381" s="28"/>
      <c r="P381" s="45">
        <f t="shared" si="86"/>
        <v>2.7941176470588237E-2</v>
      </c>
      <c r="Q381" s="28"/>
      <c r="R381" s="22" t="s">
        <v>740</v>
      </c>
    </row>
    <row r="382" spans="1:18" ht="34.5" customHeight="1">
      <c r="A382" s="6" t="str">
        <f t="shared" si="0"/>
        <v>145</v>
      </c>
      <c r="B382" s="7">
        <v>145</v>
      </c>
      <c r="C382" s="7" t="s">
        <v>10</v>
      </c>
      <c r="D382" s="7" t="s">
        <v>304</v>
      </c>
      <c r="E382" s="8" t="s">
        <v>305</v>
      </c>
      <c r="F382" s="9" t="s">
        <v>646</v>
      </c>
      <c r="G382" s="9" t="s">
        <v>294</v>
      </c>
      <c r="H382" s="24" t="s">
        <v>261</v>
      </c>
      <c r="I382" s="27">
        <v>903</v>
      </c>
      <c r="J382" s="44" t="s">
        <v>723</v>
      </c>
      <c r="K382" s="54"/>
      <c r="L382" s="28"/>
      <c r="M382" s="28"/>
      <c r="N382" s="28"/>
      <c r="O382" s="28"/>
      <c r="P382" s="36" t="s">
        <v>102</v>
      </c>
      <c r="Q382" s="28"/>
      <c r="R382" s="22" t="s">
        <v>740</v>
      </c>
    </row>
    <row r="383" spans="1:18" ht="34.5" customHeight="1">
      <c r="A383" s="6" t="str">
        <f t="shared" si="0"/>
        <v>145</v>
      </c>
      <c r="B383" s="7">
        <v>145</v>
      </c>
      <c r="C383" s="7">
        <v>2</v>
      </c>
      <c r="D383" s="7" t="s">
        <v>304</v>
      </c>
      <c r="E383" s="8" t="s">
        <v>305</v>
      </c>
      <c r="F383" s="9" t="s">
        <v>646</v>
      </c>
      <c r="G383" s="9" t="s">
        <v>295</v>
      </c>
      <c r="H383" s="24" t="s">
        <v>261</v>
      </c>
      <c r="I383" s="36">
        <v>1030</v>
      </c>
      <c r="J383" s="36" t="s">
        <v>723</v>
      </c>
      <c r="K383" s="54">
        <v>977</v>
      </c>
      <c r="L383" s="36" t="s">
        <v>729</v>
      </c>
      <c r="M383" s="37" t="s">
        <v>312</v>
      </c>
      <c r="N383" s="36" t="s">
        <v>577</v>
      </c>
      <c r="O383" s="28"/>
      <c r="P383" s="45">
        <f>(K383-I383)/I383</f>
        <v>-5.145631067961165E-2</v>
      </c>
      <c r="Q383" s="28"/>
      <c r="R383" s="22" t="s">
        <v>740</v>
      </c>
    </row>
    <row r="384" spans="1:18" ht="34.5" customHeight="1">
      <c r="A384" s="6" t="str">
        <f t="shared" si="0"/>
        <v>146</v>
      </c>
      <c r="B384" s="7">
        <v>146</v>
      </c>
      <c r="C384" s="7" t="s">
        <v>10</v>
      </c>
      <c r="D384" s="7" t="s">
        <v>730</v>
      </c>
      <c r="E384" s="8" t="s">
        <v>731</v>
      </c>
      <c r="F384" s="9" t="s">
        <v>732</v>
      </c>
      <c r="G384" s="9" t="s">
        <v>521</v>
      </c>
      <c r="H384" s="24" t="s">
        <v>171</v>
      </c>
      <c r="I384" s="36">
        <v>5340</v>
      </c>
      <c r="J384" s="32">
        <f>I384/K384</f>
        <v>0.66758344793099134</v>
      </c>
      <c r="K384" s="33">
        <f>L384</f>
        <v>7999</v>
      </c>
      <c r="L384" s="34">
        <v>7999</v>
      </c>
      <c r="M384" s="37" t="s">
        <v>522</v>
      </c>
      <c r="N384" s="28"/>
      <c r="O384" s="31"/>
      <c r="P384" s="28"/>
      <c r="Q384" s="28"/>
      <c r="R384" s="22" t="s">
        <v>740</v>
      </c>
    </row>
    <row r="385" spans="1:26" ht="34.5" customHeight="1">
      <c r="A385" s="6" t="str">
        <f t="shared" si="0"/>
        <v>146</v>
      </c>
      <c r="B385" s="7">
        <v>146</v>
      </c>
      <c r="C385" s="7">
        <v>2</v>
      </c>
      <c r="D385" s="7" t="s">
        <v>730</v>
      </c>
      <c r="E385" s="8" t="s">
        <v>731</v>
      </c>
      <c r="F385" s="9" t="s">
        <v>732</v>
      </c>
      <c r="G385" s="9" t="s">
        <v>523</v>
      </c>
      <c r="H385" s="24" t="s">
        <v>171</v>
      </c>
      <c r="I385" s="36">
        <v>4880</v>
      </c>
      <c r="J385" s="28"/>
      <c r="K385" s="28"/>
      <c r="L385" s="28"/>
      <c r="M385" s="28"/>
      <c r="N385" s="28"/>
      <c r="O385" s="28"/>
      <c r="P385" s="28"/>
      <c r="Q385" s="28"/>
      <c r="R385" s="22" t="s">
        <v>740</v>
      </c>
    </row>
    <row r="386" spans="1:26" ht="34.5" customHeight="1">
      <c r="A386" s="10" t="str">
        <f t="shared" si="0"/>
        <v>146</v>
      </c>
      <c r="B386" s="11">
        <v>146</v>
      </c>
      <c r="C386" s="11" t="s">
        <v>10</v>
      </c>
      <c r="D386" s="11" t="s">
        <v>730</v>
      </c>
      <c r="E386" s="12" t="s">
        <v>731</v>
      </c>
      <c r="F386" s="13" t="s">
        <v>732</v>
      </c>
      <c r="G386" s="13" t="s">
        <v>527</v>
      </c>
      <c r="H386" s="25" t="s">
        <v>174</v>
      </c>
      <c r="I386" s="40">
        <v>6178</v>
      </c>
      <c r="J386" s="39">
        <f t="shared" ref="J386:J387" si="88">I386/K386</f>
        <v>1.5464349767646768</v>
      </c>
      <c r="K386" s="48">
        <f t="shared" ref="K386:K387" si="89">(L386+N386)/2</f>
        <v>3994.9949999999999</v>
      </c>
      <c r="L386" s="49">
        <v>3990</v>
      </c>
      <c r="M386" s="41" t="s">
        <v>528</v>
      </c>
      <c r="N386" s="49">
        <v>3999.99</v>
      </c>
      <c r="O386" s="65" t="s">
        <v>529</v>
      </c>
      <c r="P386" s="39"/>
      <c r="Q386" s="39"/>
      <c r="R386" s="22" t="s">
        <v>740</v>
      </c>
      <c r="S386" s="10"/>
      <c r="T386" s="10"/>
      <c r="U386" s="10"/>
      <c r="V386" s="10"/>
      <c r="W386" s="10"/>
      <c r="X386" s="10"/>
      <c r="Y386" s="10"/>
      <c r="Z386" s="10"/>
    </row>
    <row r="387" spans="1:26" ht="34.5" customHeight="1">
      <c r="A387" s="6" t="str">
        <f t="shared" si="0"/>
        <v>146</v>
      </c>
      <c r="B387" s="7">
        <v>146</v>
      </c>
      <c r="C387" s="7" t="s">
        <v>10</v>
      </c>
      <c r="D387" s="7" t="s">
        <v>730</v>
      </c>
      <c r="E387" s="8" t="s">
        <v>731</v>
      </c>
      <c r="F387" s="9" t="s">
        <v>732</v>
      </c>
      <c r="G387" s="9" t="s">
        <v>517</v>
      </c>
      <c r="H387" s="24" t="s">
        <v>181</v>
      </c>
      <c r="I387" s="36">
        <v>5797</v>
      </c>
      <c r="J387" s="32">
        <f t="shared" si="88"/>
        <v>0.77933164614821016</v>
      </c>
      <c r="K387" s="33">
        <f t="shared" si="89"/>
        <v>7438.4250000000002</v>
      </c>
      <c r="L387" s="34">
        <v>7427.85</v>
      </c>
      <c r="M387" s="37" t="s">
        <v>530</v>
      </c>
      <c r="N387" s="34">
        <v>7449</v>
      </c>
      <c r="O387" s="31" t="s">
        <v>531</v>
      </c>
      <c r="P387" s="28"/>
      <c r="Q387" s="28"/>
      <c r="R387" s="22" t="s">
        <v>740</v>
      </c>
    </row>
    <row r="388" spans="1:26" ht="15.75" customHeight="1">
      <c r="B388" s="1"/>
      <c r="C388" s="1"/>
      <c r="D388" s="1"/>
      <c r="E388" s="2"/>
      <c r="F388" s="3"/>
      <c r="G388" s="3"/>
      <c r="H388" s="3"/>
    </row>
    <row r="389" spans="1:26" ht="15.75" customHeight="1">
      <c r="B389" s="1"/>
      <c r="C389" s="1"/>
      <c r="D389" s="66" t="s">
        <v>741</v>
      </c>
      <c r="E389" s="2"/>
      <c r="F389" s="3"/>
      <c r="G389" s="3"/>
      <c r="H389" s="3"/>
    </row>
    <row r="390" spans="1:26" ht="15.75" customHeight="1">
      <c r="B390" s="1"/>
      <c r="C390" s="1"/>
      <c r="D390" s="66" t="s">
        <v>742</v>
      </c>
      <c r="E390" s="2"/>
      <c r="F390" s="3"/>
      <c r="G390" s="3"/>
      <c r="H390" s="3"/>
    </row>
    <row r="391" spans="1:26" ht="15.75" customHeight="1">
      <c r="B391" s="1"/>
      <c r="C391" s="1"/>
      <c r="D391" s="1"/>
      <c r="E391" s="2"/>
      <c r="F391" s="3"/>
      <c r="G391" s="3"/>
      <c r="H391" s="3"/>
    </row>
    <row r="392" spans="1:26" ht="15.75" customHeight="1">
      <c r="B392" s="1"/>
      <c r="C392" s="1"/>
      <c r="D392" s="1"/>
      <c r="E392" s="2"/>
      <c r="F392" s="3"/>
      <c r="G392" s="3"/>
      <c r="H392" s="3"/>
    </row>
    <row r="393" spans="1:26" ht="15.75" customHeight="1">
      <c r="B393" s="1"/>
      <c r="C393" s="1"/>
      <c r="D393" s="1"/>
      <c r="E393" s="2"/>
      <c r="F393" s="3"/>
      <c r="G393" s="3"/>
      <c r="H393" s="3"/>
    </row>
    <row r="394" spans="1:26" ht="15.75" customHeight="1">
      <c r="B394" s="1"/>
      <c r="C394" s="1"/>
      <c r="D394" s="1"/>
      <c r="E394" s="2"/>
      <c r="F394" s="3"/>
      <c r="G394" s="3"/>
      <c r="H394" s="3"/>
    </row>
    <row r="395" spans="1:26" ht="15.75" customHeight="1">
      <c r="B395" s="1"/>
      <c r="C395" s="1"/>
      <c r="D395" s="1"/>
      <c r="E395" s="2"/>
      <c r="F395" s="3"/>
      <c r="G395" s="3"/>
      <c r="H395" s="3"/>
    </row>
    <row r="396" spans="1:26" ht="15.75" customHeight="1">
      <c r="B396" s="1"/>
      <c r="C396" s="1"/>
      <c r="D396" s="1"/>
      <c r="E396" s="2"/>
      <c r="F396" s="3"/>
      <c r="G396" s="3"/>
      <c r="H396" s="3"/>
    </row>
    <row r="397" spans="1:26" ht="15.75" customHeight="1">
      <c r="B397" s="1"/>
      <c r="C397" s="1"/>
      <c r="D397" s="1"/>
      <c r="E397" s="2"/>
      <c r="F397" s="3"/>
      <c r="G397" s="3"/>
      <c r="H397" s="3"/>
    </row>
    <row r="398" spans="1:26" ht="15.75" customHeight="1">
      <c r="B398" s="1"/>
      <c r="C398" s="1"/>
      <c r="D398" s="1"/>
      <c r="E398" s="2"/>
      <c r="F398" s="3"/>
      <c r="G398" s="3"/>
      <c r="H398" s="3"/>
    </row>
    <row r="399" spans="1:26" ht="15.75" customHeight="1">
      <c r="B399" s="1"/>
      <c r="C399" s="1"/>
      <c r="D399" s="1"/>
      <c r="E399" s="2"/>
      <c r="F399" s="3"/>
      <c r="G399" s="3"/>
      <c r="H399" s="3"/>
    </row>
    <row r="400" spans="1:26" ht="15.75" customHeight="1">
      <c r="B400" s="1"/>
      <c r="C400" s="1"/>
      <c r="D400" s="1"/>
      <c r="E400" s="2"/>
      <c r="F400" s="3"/>
      <c r="G400" s="3"/>
      <c r="H400" s="3"/>
    </row>
    <row r="401" spans="2:8" ht="15.75" customHeight="1">
      <c r="B401" s="1"/>
      <c r="C401" s="1"/>
      <c r="D401" s="1"/>
      <c r="E401" s="2"/>
      <c r="F401" s="3"/>
      <c r="G401" s="3"/>
      <c r="H401" s="3"/>
    </row>
    <row r="402" spans="2:8" ht="15.75" customHeight="1">
      <c r="B402" s="1"/>
      <c r="C402" s="1"/>
      <c r="D402" s="1"/>
      <c r="E402" s="2"/>
      <c r="F402" s="3"/>
      <c r="G402" s="3"/>
      <c r="H402" s="3"/>
    </row>
    <row r="403" spans="2:8" ht="15.75" customHeight="1">
      <c r="B403" s="1"/>
      <c r="C403" s="1"/>
      <c r="D403" s="1"/>
      <c r="E403" s="2"/>
      <c r="F403" s="3"/>
      <c r="G403" s="3"/>
      <c r="H403" s="3"/>
    </row>
    <row r="404" spans="2:8" ht="15.75" customHeight="1">
      <c r="B404" s="1"/>
      <c r="C404" s="1"/>
      <c r="D404" s="1"/>
      <c r="E404" s="2"/>
      <c r="F404" s="3"/>
      <c r="G404" s="3"/>
      <c r="H404" s="3"/>
    </row>
    <row r="405" spans="2:8" ht="15.75" customHeight="1">
      <c r="B405" s="1"/>
      <c r="C405" s="1"/>
      <c r="D405" s="1"/>
      <c r="E405" s="2"/>
      <c r="F405" s="3"/>
      <c r="G405" s="3"/>
      <c r="H405" s="3"/>
    </row>
    <row r="406" spans="2:8" ht="15.75" customHeight="1">
      <c r="B406" s="1"/>
      <c r="C406" s="1"/>
      <c r="D406" s="1"/>
      <c r="E406" s="2"/>
      <c r="F406" s="3"/>
      <c r="G406" s="3"/>
      <c r="H406" s="3"/>
    </row>
    <row r="407" spans="2:8" ht="15.75" customHeight="1">
      <c r="B407" s="1"/>
      <c r="C407" s="1"/>
      <c r="D407" s="1"/>
      <c r="E407" s="2"/>
      <c r="F407" s="3"/>
      <c r="G407" s="3"/>
      <c r="H407" s="3"/>
    </row>
    <row r="408" spans="2:8" ht="15.75" customHeight="1">
      <c r="B408" s="1"/>
      <c r="C408" s="1"/>
      <c r="D408" s="1"/>
      <c r="E408" s="2"/>
      <c r="F408" s="3"/>
      <c r="G408" s="3"/>
      <c r="H408" s="3"/>
    </row>
    <row r="409" spans="2:8" ht="15.75" customHeight="1">
      <c r="B409" s="1"/>
      <c r="C409" s="1"/>
      <c r="D409" s="1"/>
      <c r="E409" s="2"/>
      <c r="F409" s="3"/>
      <c r="G409" s="3"/>
      <c r="H409" s="3"/>
    </row>
    <row r="410" spans="2:8" ht="15.75" customHeight="1">
      <c r="B410" s="1"/>
      <c r="C410" s="1"/>
      <c r="D410" s="1"/>
      <c r="E410" s="2"/>
      <c r="F410" s="3"/>
      <c r="G410" s="3"/>
      <c r="H410" s="3"/>
    </row>
    <row r="411" spans="2:8" ht="15.75" customHeight="1">
      <c r="B411" s="1"/>
      <c r="C411" s="1"/>
      <c r="D411" s="1"/>
      <c r="E411" s="2"/>
      <c r="F411" s="3"/>
      <c r="G411" s="3"/>
      <c r="H411" s="3"/>
    </row>
    <row r="412" spans="2:8" ht="15.75" customHeight="1">
      <c r="B412" s="1"/>
      <c r="C412" s="1"/>
      <c r="D412" s="1"/>
      <c r="E412" s="2"/>
      <c r="F412" s="3"/>
      <c r="G412" s="3"/>
      <c r="H412" s="3"/>
    </row>
    <row r="413" spans="2:8" ht="15.75" customHeight="1">
      <c r="B413" s="1"/>
      <c r="C413" s="1"/>
      <c r="D413" s="1"/>
      <c r="E413" s="2"/>
      <c r="F413" s="3"/>
      <c r="G413" s="3"/>
      <c r="H413" s="3"/>
    </row>
    <row r="414" spans="2:8" ht="15.75" customHeight="1">
      <c r="B414" s="1"/>
      <c r="C414" s="1"/>
      <c r="D414" s="1"/>
      <c r="E414" s="2"/>
      <c r="F414" s="3"/>
      <c r="G414" s="3"/>
      <c r="H414" s="3"/>
    </row>
    <row r="415" spans="2:8" ht="15.75" customHeight="1">
      <c r="B415" s="1"/>
      <c r="C415" s="1"/>
      <c r="D415" s="1"/>
      <c r="E415" s="2"/>
      <c r="F415" s="3"/>
      <c r="G415" s="3"/>
      <c r="H415" s="3"/>
    </row>
    <row r="416" spans="2:8" ht="15.75" customHeight="1">
      <c r="B416" s="1"/>
      <c r="C416" s="1"/>
      <c r="D416" s="1"/>
      <c r="E416" s="2"/>
      <c r="F416" s="3"/>
      <c r="G416" s="3"/>
      <c r="H416" s="3"/>
    </row>
    <row r="417" spans="2:8" ht="15.75" customHeight="1">
      <c r="B417" s="1"/>
      <c r="C417" s="1"/>
      <c r="D417" s="1"/>
      <c r="E417" s="2"/>
      <c r="F417" s="3"/>
      <c r="G417" s="3"/>
      <c r="H417" s="3"/>
    </row>
    <row r="418" spans="2:8" ht="15.75" customHeight="1">
      <c r="B418" s="1"/>
      <c r="C418" s="1"/>
      <c r="D418" s="1"/>
      <c r="E418" s="2"/>
      <c r="F418" s="3"/>
      <c r="G418" s="3"/>
      <c r="H418" s="3"/>
    </row>
    <row r="419" spans="2:8" ht="15.75" customHeight="1">
      <c r="B419" s="1"/>
      <c r="C419" s="1"/>
      <c r="D419" s="1"/>
      <c r="E419" s="2"/>
      <c r="F419" s="3"/>
      <c r="G419" s="3"/>
      <c r="H419" s="3"/>
    </row>
    <row r="420" spans="2:8" ht="15.75" customHeight="1">
      <c r="B420" s="1"/>
      <c r="C420" s="1"/>
      <c r="D420" s="1"/>
      <c r="E420" s="2"/>
      <c r="F420" s="3"/>
      <c r="G420" s="3"/>
      <c r="H420" s="3"/>
    </row>
    <row r="421" spans="2:8" ht="15.75" customHeight="1">
      <c r="B421" s="1"/>
      <c r="C421" s="1"/>
      <c r="D421" s="1"/>
      <c r="E421" s="2"/>
      <c r="F421" s="3"/>
      <c r="G421" s="3"/>
      <c r="H421" s="3"/>
    </row>
    <row r="422" spans="2:8" ht="15.75" customHeight="1">
      <c r="B422" s="1"/>
      <c r="C422" s="1"/>
      <c r="D422" s="1"/>
      <c r="E422" s="2"/>
      <c r="F422" s="3"/>
      <c r="G422" s="3"/>
      <c r="H422" s="3"/>
    </row>
    <row r="423" spans="2:8" ht="15.75" customHeight="1">
      <c r="B423" s="1"/>
      <c r="C423" s="1"/>
      <c r="D423" s="1"/>
      <c r="E423" s="2"/>
      <c r="F423" s="3"/>
      <c r="G423" s="3"/>
      <c r="H423" s="3"/>
    </row>
    <row r="424" spans="2:8" ht="15.75" customHeight="1">
      <c r="B424" s="1"/>
      <c r="C424" s="1"/>
      <c r="D424" s="1"/>
      <c r="E424" s="2"/>
      <c r="F424" s="3"/>
      <c r="G424" s="3"/>
      <c r="H424" s="3"/>
    </row>
    <row r="425" spans="2:8" ht="15.75" customHeight="1">
      <c r="B425" s="1"/>
      <c r="C425" s="1"/>
      <c r="D425" s="1"/>
      <c r="E425" s="2"/>
      <c r="F425" s="3"/>
      <c r="G425" s="3"/>
      <c r="H425" s="3"/>
    </row>
    <row r="426" spans="2:8" ht="15.75" customHeight="1">
      <c r="B426" s="1"/>
      <c r="C426" s="1"/>
      <c r="D426" s="1"/>
      <c r="E426" s="2"/>
      <c r="F426" s="3"/>
      <c r="G426" s="3"/>
      <c r="H426" s="3"/>
    </row>
    <row r="427" spans="2:8" ht="15.75" customHeight="1">
      <c r="B427" s="1"/>
      <c r="C427" s="1"/>
      <c r="D427" s="1"/>
      <c r="E427" s="2"/>
      <c r="F427" s="3"/>
      <c r="G427" s="3"/>
      <c r="H427" s="3"/>
    </row>
    <row r="428" spans="2:8" ht="15.75" customHeight="1">
      <c r="B428" s="1"/>
      <c r="C428" s="1"/>
      <c r="D428" s="1"/>
      <c r="E428" s="2"/>
      <c r="F428" s="3"/>
      <c r="G428" s="3"/>
      <c r="H428" s="3"/>
    </row>
    <row r="429" spans="2:8" ht="15.75" customHeight="1">
      <c r="B429" s="1"/>
      <c r="C429" s="1"/>
      <c r="D429" s="1"/>
      <c r="E429" s="2"/>
      <c r="F429" s="3"/>
      <c r="G429" s="3"/>
      <c r="H429" s="3"/>
    </row>
    <row r="430" spans="2:8" ht="15.75" customHeight="1">
      <c r="B430" s="1"/>
      <c r="C430" s="1"/>
      <c r="D430" s="1"/>
      <c r="E430" s="2"/>
      <c r="F430" s="3"/>
      <c r="G430" s="3"/>
      <c r="H430" s="3"/>
    </row>
    <row r="431" spans="2:8" ht="15.75" customHeight="1">
      <c r="B431" s="1"/>
      <c r="C431" s="1"/>
      <c r="D431" s="1"/>
      <c r="E431" s="2"/>
      <c r="F431" s="3"/>
      <c r="G431" s="3"/>
      <c r="H431" s="3"/>
    </row>
    <row r="432" spans="2:8" ht="15.75" customHeight="1">
      <c r="B432" s="1"/>
      <c r="C432" s="1"/>
      <c r="D432" s="1"/>
      <c r="E432" s="2"/>
      <c r="F432" s="3"/>
      <c r="G432" s="3"/>
      <c r="H432" s="3"/>
    </row>
    <row r="433" spans="2:8" ht="15.75" customHeight="1">
      <c r="B433" s="1"/>
      <c r="C433" s="1"/>
      <c r="D433" s="1"/>
      <c r="E433" s="2"/>
      <c r="F433" s="3"/>
      <c r="G433" s="3"/>
      <c r="H433" s="3"/>
    </row>
    <row r="434" spans="2:8" ht="15.75" customHeight="1">
      <c r="B434" s="1"/>
      <c r="C434" s="1"/>
      <c r="D434" s="1"/>
      <c r="E434" s="2"/>
      <c r="F434" s="3"/>
      <c r="G434" s="3"/>
      <c r="H434" s="3"/>
    </row>
    <row r="435" spans="2:8" ht="15.75" customHeight="1">
      <c r="B435" s="1"/>
      <c r="C435" s="1"/>
      <c r="D435" s="1"/>
      <c r="E435" s="2"/>
      <c r="F435" s="3"/>
      <c r="G435" s="3"/>
      <c r="H435" s="3"/>
    </row>
    <row r="436" spans="2:8" ht="15.75" customHeight="1">
      <c r="B436" s="1"/>
      <c r="C436" s="1"/>
      <c r="D436" s="1"/>
      <c r="E436" s="2"/>
      <c r="F436" s="3"/>
      <c r="G436" s="3"/>
      <c r="H436" s="3"/>
    </row>
    <row r="437" spans="2:8" ht="15.75" customHeight="1">
      <c r="B437" s="1"/>
      <c r="C437" s="1"/>
      <c r="D437" s="1"/>
      <c r="E437" s="2"/>
      <c r="F437" s="3"/>
      <c r="G437" s="3"/>
      <c r="H437" s="3"/>
    </row>
    <row r="438" spans="2:8" ht="15.75" customHeight="1">
      <c r="B438" s="1"/>
      <c r="C438" s="1"/>
      <c r="D438" s="1"/>
      <c r="E438" s="2"/>
      <c r="F438" s="3"/>
      <c r="G438" s="3"/>
      <c r="H438" s="3"/>
    </row>
    <row r="439" spans="2:8" ht="15.75" customHeight="1">
      <c r="B439" s="1"/>
      <c r="C439" s="1"/>
      <c r="D439" s="1"/>
      <c r="E439" s="2"/>
      <c r="F439" s="3"/>
      <c r="G439" s="3"/>
      <c r="H439" s="3"/>
    </row>
    <row r="440" spans="2:8" ht="15.75" customHeight="1">
      <c r="B440" s="1"/>
      <c r="C440" s="1"/>
      <c r="D440" s="1"/>
      <c r="E440" s="2"/>
      <c r="F440" s="3"/>
      <c r="G440" s="3"/>
      <c r="H440" s="3"/>
    </row>
    <row r="441" spans="2:8" ht="15.75" customHeight="1">
      <c r="B441" s="1"/>
      <c r="C441" s="1"/>
      <c r="D441" s="1"/>
      <c r="E441" s="2"/>
      <c r="F441" s="3"/>
      <c r="G441" s="3"/>
      <c r="H441" s="3"/>
    </row>
    <row r="442" spans="2:8" ht="15.75" customHeight="1">
      <c r="B442" s="1"/>
      <c r="C442" s="1"/>
      <c r="D442" s="1"/>
      <c r="E442" s="2"/>
      <c r="F442" s="3"/>
      <c r="G442" s="3"/>
      <c r="H442" s="3"/>
    </row>
    <row r="443" spans="2:8" ht="15.75" customHeight="1">
      <c r="B443" s="1"/>
      <c r="C443" s="1"/>
      <c r="D443" s="1"/>
      <c r="E443" s="2"/>
      <c r="F443" s="3"/>
      <c r="G443" s="3"/>
      <c r="H443" s="3"/>
    </row>
    <row r="444" spans="2:8" ht="15.75" customHeight="1">
      <c r="B444" s="1"/>
      <c r="C444" s="1"/>
      <c r="D444" s="1"/>
      <c r="E444" s="2"/>
      <c r="F444" s="3"/>
      <c r="G444" s="3"/>
      <c r="H444" s="3"/>
    </row>
    <row r="445" spans="2:8" ht="15.75" customHeight="1">
      <c r="B445" s="1"/>
      <c r="C445" s="1"/>
      <c r="D445" s="1"/>
      <c r="E445" s="2"/>
      <c r="F445" s="3"/>
      <c r="G445" s="3"/>
      <c r="H445" s="3"/>
    </row>
    <row r="446" spans="2:8" ht="15.75" customHeight="1">
      <c r="B446" s="1"/>
      <c r="C446" s="1"/>
      <c r="D446" s="1"/>
      <c r="E446" s="2"/>
      <c r="F446" s="3"/>
      <c r="G446" s="3"/>
      <c r="H446" s="3"/>
    </row>
    <row r="447" spans="2:8" ht="15.75" customHeight="1">
      <c r="B447" s="1"/>
      <c r="C447" s="1"/>
      <c r="D447" s="1"/>
      <c r="E447" s="2"/>
      <c r="F447" s="3"/>
      <c r="G447" s="3"/>
      <c r="H447" s="3"/>
    </row>
    <row r="448" spans="2:8" ht="15.75" customHeight="1">
      <c r="B448" s="1"/>
      <c r="C448" s="1"/>
      <c r="D448" s="1"/>
      <c r="E448" s="2"/>
      <c r="F448" s="3"/>
      <c r="G448" s="3"/>
      <c r="H448" s="3"/>
    </row>
    <row r="449" spans="2:8" ht="15.75" customHeight="1">
      <c r="B449" s="1"/>
      <c r="C449" s="1"/>
      <c r="D449" s="1"/>
      <c r="E449" s="2"/>
      <c r="F449" s="3"/>
      <c r="G449" s="3"/>
      <c r="H449" s="3"/>
    </row>
    <row r="450" spans="2:8" ht="15.75" customHeight="1">
      <c r="B450" s="1"/>
      <c r="C450" s="1"/>
      <c r="D450" s="1"/>
      <c r="E450" s="2"/>
      <c r="F450" s="3"/>
      <c r="G450" s="3"/>
      <c r="H450" s="3"/>
    </row>
    <row r="451" spans="2:8" ht="15.75" customHeight="1">
      <c r="B451" s="1"/>
      <c r="C451" s="1"/>
      <c r="D451" s="1"/>
      <c r="E451" s="2"/>
      <c r="F451" s="3"/>
      <c r="G451" s="3"/>
      <c r="H451" s="3"/>
    </row>
    <row r="452" spans="2:8" ht="15.75" customHeight="1">
      <c r="B452" s="1"/>
      <c r="C452" s="1"/>
      <c r="D452" s="1"/>
      <c r="E452" s="2"/>
      <c r="F452" s="3"/>
      <c r="G452" s="3"/>
      <c r="H452" s="3"/>
    </row>
    <row r="453" spans="2:8" ht="15.75" customHeight="1">
      <c r="B453" s="1"/>
      <c r="C453" s="1"/>
      <c r="D453" s="1"/>
      <c r="E453" s="2"/>
      <c r="F453" s="3"/>
      <c r="G453" s="3"/>
      <c r="H453" s="3"/>
    </row>
    <row r="454" spans="2:8" ht="15.75" customHeight="1">
      <c r="B454" s="1"/>
      <c r="C454" s="1"/>
      <c r="D454" s="1"/>
      <c r="E454" s="2"/>
      <c r="F454" s="3"/>
      <c r="G454" s="3"/>
      <c r="H454" s="3"/>
    </row>
    <row r="455" spans="2:8" ht="15.75" customHeight="1">
      <c r="B455" s="1"/>
      <c r="C455" s="1"/>
      <c r="D455" s="1"/>
      <c r="E455" s="2"/>
      <c r="F455" s="3"/>
      <c r="G455" s="3"/>
      <c r="H455" s="3"/>
    </row>
    <row r="456" spans="2:8" ht="15.75" customHeight="1">
      <c r="B456" s="1"/>
      <c r="C456" s="1"/>
      <c r="D456" s="1"/>
      <c r="E456" s="2"/>
      <c r="F456" s="3"/>
      <c r="G456" s="3"/>
      <c r="H456" s="3"/>
    </row>
    <row r="457" spans="2:8" ht="15.75" customHeight="1">
      <c r="B457" s="1"/>
      <c r="C457" s="1"/>
      <c r="D457" s="1"/>
      <c r="E457" s="2"/>
      <c r="F457" s="3"/>
      <c r="G457" s="3"/>
      <c r="H457" s="3"/>
    </row>
    <row r="458" spans="2:8" ht="15.75" customHeight="1">
      <c r="B458" s="1"/>
      <c r="C458" s="1"/>
      <c r="D458" s="1"/>
      <c r="E458" s="2"/>
      <c r="F458" s="3"/>
      <c r="G458" s="3"/>
      <c r="H458" s="3"/>
    </row>
    <row r="459" spans="2:8" ht="15.75" customHeight="1">
      <c r="B459" s="1"/>
      <c r="C459" s="1"/>
      <c r="D459" s="1"/>
      <c r="E459" s="2"/>
      <c r="F459" s="3"/>
      <c r="G459" s="3"/>
      <c r="H459" s="3"/>
    </row>
    <row r="460" spans="2:8" ht="15.75" customHeight="1">
      <c r="B460" s="1"/>
      <c r="C460" s="1"/>
      <c r="D460" s="1"/>
      <c r="E460" s="2"/>
      <c r="F460" s="3"/>
      <c r="G460" s="3"/>
      <c r="H460" s="3"/>
    </row>
    <row r="461" spans="2:8" ht="15.75" customHeight="1">
      <c r="B461" s="1"/>
      <c r="C461" s="1"/>
      <c r="D461" s="1"/>
      <c r="E461" s="2"/>
      <c r="F461" s="3"/>
      <c r="G461" s="3"/>
      <c r="H461" s="3"/>
    </row>
    <row r="462" spans="2:8" ht="15.75" customHeight="1">
      <c r="B462" s="1"/>
      <c r="C462" s="1"/>
      <c r="D462" s="1"/>
      <c r="E462" s="2"/>
      <c r="F462" s="3"/>
      <c r="G462" s="3"/>
      <c r="H462" s="3"/>
    </row>
    <row r="463" spans="2:8" ht="15.75" customHeight="1">
      <c r="B463" s="1"/>
      <c r="C463" s="1"/>
      <c r="D463" s="1"/>
      <c r="E463" s="2"/>
      <c r="F463" s="3"/>
      <c r="G463" s="3"/>
      <c r="H463" s="3"/>
    </row>
    <row r="464" spans="2:8" ht="15.75" customHeight="1">
      <c r="B464" s="1"/>
      <c r="C464" s="1"/>
      <c r="D464" s="1"/>
      <c r="E464" s="2"/>
      <c r="F464" s="3"/>
      <c r="G464" s="3"/>
      <c r="H464" s="3"/>
    </row>
    <row r="465" spans="2:8" ht="15.75" customHeight="1">
      <c r="B465" s="1"/>
      <c r="C465" s="1"/>
      <c r="D465" s="1"/>
      <c r="E465" s="2"/>
      <c r="F465" s="3"/>
      <c r="G465" s="3"/>
      <c r="H465" s="3"/>
    </row>
    <row r="466" spans="2:8" ht="15.75" customHeight="1">
      <c r="B466" s="1"/>
      <c r="C466" s="1"/>
      <c r="D466" s="1"/>
      <c r="E466" s="2"/>
      <c r="F466" s="3"/>
      <c r="G466" s="3"/>
      <c r="H466" s="3"/>
    </row>
    <row r="467" spans="2:8" ht="15.75" customHeight="1">
      <c r="B467" s="1"/>
      <c r="C467" s="1"/>
      <c r="D467" s="1"/>
      <c r="E467" s="2"/>
      <c r="F467" s="3"/>
      <c r="G467" s="3"/>
      <c r="H467" s="3"/>
    </row>
    <row r="468" spans="2:8" ht="15.75" customHeight="1">
      <c r="B468" s="1"/>
      <c r="C468" s="1"/>
      <c r="D468" s="1"/>
      <c r="E468" s="2"/>
      <c r="F468" s="3"/>
      <c r="G468" s="3"/>
      <c r="H468" s="3"/>
    </row>
    <row r="469" spans="2:8" ht="15.75" customHeight="1">
      <c r="B469" s="1"/>
      <c r="C469" s="1"/>
      <c r="D469" s="1"/>
      <c r="E469" s="2"/>
      <c r="F469" s="3"/>
      <c r="G469" s="3"/>
      <c r="H469" s="3"/>
    </row>
    <row r="470" spans="2:8" ht="15.75" customHeight="1">
      <c r="B470" s="1"/>
      <c r="C470" s="1"/>
      <c r="D470" s="1"/>
      <c r="E470" s="2"/>
      <c r="F470" s="3"/>
      <c r="G470" s="3"/>
      <c r="H470" s="3"/>
    </row>
    <row r="471" spans="2:8" ht="15.75" customHeight="1">
      <c r="B471" s="1"/>
      <c r="C471" s="1"/>
      <c r="D471" s="1"/>
      <c r="E471" s="2"/>
      <c r="F471" s="3"/>
      <c r="G471" s="3"/>
      <c r="H471" s="3"/>
    </row>
    <row r="472" spans="2:8" ht="15.75" customHeight="1">
      <c r="B472" s="1"/>
      <c r="C472" s="1"/>
      <c r="D472" s="1"/>
      <c r="E472" s="2"/>
      <c r="F472" s="3"/>
      <c r="G472" s="3"/>
      <c r="H472" s="3"/>
    </row>
    <row r="473" spans="2:8" ht="15.75" customHeight="1">
      <c r="B473" s="1"/>
      <c r="C473" s="1"/>
      <c r="D473" s="1"/>
      <c r="E473" s="2"/>
      <c r="F473" s="3"/>
      <c r="G473" s="3"/>
      <c r="H473" s="3"/>
    </row>
    <row r="474" spans="2:8" ht="15.75" customHeight="1">
      <c r="B474" s="1"/>
      <c r="C474" s="1"/>
      <c r="D474" s="1"/>
      <c r="E474" s="2"/>
      <c r="F474" s="3"/>
      <c r="G474" s="3"/>
      <c r="H474" s="3"/>
    </row>
    <row r="475" spans="2:8" ht="15.75" customHeight="1">
      <c r="B475" s="1"/>
      <c r="C475" s="1"/>
      <c r="D475" s="1"/>
      <c r="E475" s="2"/>
      <c r="F475" s="3"/>
      <c r="G475" s="3"/>
      <c r="H475" s="3"/>
    </row>
    <row r="476" spans="2:8" ht="15.75" customHeight="1">
      <c r="B476" s="1"/>
      <c r="C476" s="1"/>
      <c r="D476" s="1"/>
      <c r="E476" s="2"/>
      <c r="F476" s="3"/>
      <c r="G476" s="3"/>
      <c r="H476" s="3"/>
    </row>
    <row r="477" spans="2:8" ht="15.75" customHeight="1">
      <c r="B477" s="1"/>
      <c r="C477" s="1"/>
      <c r="D477" s="1"/>
      <c r="E477" s="2"/>
      <c r="F477" s="3"/>
      <c r="G477" s="3"/>
      <c r="H477" s="3"/>
    </row>
    <row r="478" spans="2:8" ht="15.75" customHeight="1">
      <c r="B478" s="1"/>
      <c r="C478" s="1"/>
      <c r="D478" s="1"/>
      <c r="E478" s="2"/>
      <c r="F478" s="3"/>
      <c r="G478" s="3"/>
      <c r="H478" s="3"/>
    </row>
    <row r="479" spans="2:8" ht="15.75" customHeight="1">
      <c r="B479" s="1"/>
      <c r="C479" s="1"/>
      <c r="D479" s="1"/>
      <c r="E479" s="2"/>
      <c r="F479" s="3"/>
      <c r="G479" s="3"/>
      <c r="H479" s="3"/>
    </row>
    <row r="480" spans="2:8" ht="15.75" customHeight="1">
      <c r="B480" s="1"/>
      <c r="C480" s="1"/>
      <c r="D480" s="1"/>
      <c r="E480" s="2"/>
      <c r="F480" s="3"/>
      <c r="G480" s="3"/>
      <c r="H480" s="3"/>
    </row>
    <row r="481" spans="2:8" ht="15.75" customHeight="1">
      <c r="B481" s="1"/>
      <c r="C481" s="1"/>
      <c r="D481" s="1"/>
      <c r="E481" s="2"/>
      <c r="F481" s="3"/>
      <c r="G481" s="3"/>
      <c r="H481" s="3"/>
    </row>
    <row r="482" spans="2:8" ht="15.75" customHeight="1">
      <c r="B482" s="1"/>
      <c r="C482" s="1"/>
      <c r="D482" s="1"/>
      <c r="E482" s="2"/>
      <c r="F482" s="3"/>
      <c r="G482" s="3"/>
      <c r="H482" s="3"/>
    </row>
    <row r="483" spans="2:8" ht="15.75" customHeight="1">
      <c r="B483" s="1"/>
      <c r="C483" s="1"/>
      <c r="D483" s="1"/>
      <c r="E483" s="2"/>
      <c r="F483" s="3"/>
      <c r="G483" s="3"/>
      <c r="H483" s="3"/>
    </row>
    <row r="484" spans="2:8" ht="15.75" customHeight="1">
      <c r="B484" s="1"/>
      <c r="C484" s="1"/>
      <c r="D484" s="1"/>
      <c r="E484" s="2"/>
      <c r="F484" s="3"/>
      <c r="G484" s="3"/>
      <c r="H484" s="3"/>
    </row>
    <row r="485" spans="2:8" ht="15.75" customHeight="1">
      <c r="B485" s="1"/>
      <c r="C485" s="1"/>
      <c r="D485" s="1"/>
      <c r="E485" s="2"/>
      <c r="F485" s="3"/>
      <c r="G485" s="3"/>
      <c r="H485" s="3"/>
    </row>
    <row r="486" spans="2:8" ht="15.75" customHeight="1">
      <c r="B486" s="1"/>
      <c r="C486" s="1"/>
      <c r="D486" s="1"/>
      <c r="E486" s="2"/>
      <c r="F486" s="3"/>
      <c r="G486" s="3"/>
      <c r="H486" s="3"/>
    </row>
    <row r="487" spans="2:8" ht="15.75" customHeight="1">
      <c r="B487" s="1"/>
      <c r="C487" s="1"/>
      <c r="D487" s="1"/>
      <c r="E487" s="2"/>
      <c r="F487" s="3"/>
      <c r="G487" s="3"/>
      <c r="H487" s="3"/>
    </row>
    <row r="488" spans="2:8" ht="15.75" customHeight="1">
      <c r="B488" s="1"/>
      <c r="C488" s="1"/>
      <c r="D488" s="1"/>
      <c r="E488" s="2"/>
      <c r="F488" s="3"/>
      <c r="G488" s="3"/>
      <c r="H488" s="3"/>
    </row>
    <row r="489" spans="2:8" ht="15.75" customHeight="1">
      <c r="B489" s="1"/>
      <c r="C489" s="1"/>
      <c r="D489" s="1"/>
      <c r="E489" s="2"/>
      <c r="F489" s="3"/>
      <c r="G489" s="3"/>
      <c r="H489" s="3"/>
    </row>
    <row r="490" spans="2:8" ht="15.75" customHeight="1">
      <c r="B490" s="1"/>
      <c r="C490" s="1"/>
      <c r="D490" s="1"/>
      <c r="E490" s="2"/>
      <c r="F490" s="3"/>
      <c r="G490" s="3"/>
      <c r="H490" s="3"/>
    </row>
    <row r="491" spans="2:8" ht="15.75" customHeight="1">
      <c r="B491" s="1"/>
      <c r="C491" s="1"/>
      <c r="D491" s="1"/>
      <c r="E491" s="2"/>
      <c r="F491" s="3"/>
      <c r="G491" s="3"/>
      <c r="H491" s="3"/>
    </row>
    <row r="492" spans="2:8" ht="15.75" customHeight="1">
      <c r="B492" s="1"/>
      <c r="C492" s="1"/>
      <c r="D492" s="1"/>
      <c r="E492" s="2"/>
      <c r="F492" s="3"/>
      <c r="G492" s="3"/>
      <c r="H492" s="3"/>
    </row>
    <row r="493" spans="2:8" ht="15.75" customHeight="1">
      <c r="B493" s="1"/>
      <c r="C493" s="1"/>
      <c r="D493" s="1"/>
      <c r="E493" s="2"/>
      <c r="F493" s="3"/>
      <c r="G493" s="3"/>
      <c r="H493" s="3"/>
    </row>
    <row r="494" spans="2:8" ht="15.75" customHeight="1">
      <c r="B494" s="1"/>
      <c r="C494" s="1"/>
      <c r="D494" s="1"/>
      <c r="E494" s="2"/>
      <c r="F494" s="3"/>
      <c r="G494" s="3"/>
      <c r="H494" s="3"/>
    </row>
    <row r="495" spans="2:8" ht="15.75" customHeight="1">
      <c r="B495" s="1"/>
      <c r="C495" s="1"/>
      <c r="D495" s="1"/>
      <c r="E495" s="2"/>
      <c r="F495" s="3"/>
      <c r="G495" s="3"/>
      <c r="H495" s="3"/>
    </row>
    <row r="496" spans="2:8" ht="15.75" customHeight="1">
      <c r="B496" s="1"/>
      <c r="C496" s="1"/>
      <c r="D496" s="1"/>
      <c r="E496" s="2"/>
      <c r="F496" s="3"/>
      <c r="G496" s="3"/>
      <c r="H496" s="3"/>
    </row>
    <row r="497" spans="2:8" ht="15.75" customHeight="1">
      <c r="B497" s="1"/>
      <c r="C497" s="1"/>
      <c r="D497" s="1"/>
      <c r="E497" s="2"/>
      <c r="F497" s="3"/>
      <c r="G497" s="3"/>
      <c r="H497" s="3"/>
    </row>
    <row r="498" spans="2:8" ht="15.75" customHeight="1">
      <c r="B498" s="1"/>
      <c r="C498" s="1"/>
      <c r="D498" s="1"/>
      <c r="E498" s="2"/>
      <c r="F498" s="3"/>
      <c r="G498" s="3"/>
      <c r="H498" s="3"/>
    </row>
    <row r="499" spans="2:8" ht="15.75" customHeight="1">
      <c r="B499" s="1"/>
      <c r="C499" s="1"/>
      <c r="D499" s="1"/>
      <c r="E499" s="2"/>
      <c r="F499" s="3"/>
      <c r="G499" s="3"/>
      <c r="H499" s="3"/>
    </row>
    <row r="500" spans="2:8" ht="15.75" customHeight="1">
      <c r="B500" s="1"/>
      <c r="C500" s="1"/>
      <c r="D500" s="1"/>
      <c r="E500" s="2"/>
      <c r="F500" s="3"/>
      <c r="G500" s="3"/>
      <c r="H500" s="3"/>
    </row>
    <row r="501" spans="2:8" ht="15.75" customHeight="1">
      <c r="B501" s="1"/>
      <c r="C501" s="1"/>
      <c r="D501" s="1"/>
      <c r="E501" s="2"/>
      <c r="F501" s="3"/>
      <c r="G501" s="3"/>
      <c r="H501" s="3"/>
    </row>
    <row r="502" spans="2:8" ht="15.75" customHeight="1">
      <c r="B502" s="1"/>
      <c r="C502" s="1"/>
      <c r="D502" s="1"/>
      <c r="E502" s="2"/>
      <c r="F502" s="3"/>
      <c r="G502" s="3"/>
      <c r="H502" s="3"/>
    </row>
    <row r="503" spans="2:8" ht="15.75" customHeight="1">
      <c r="B503" s="1"/>
      <c r="C503" s="1"/>
      <c r="D503" s="1"/>
      <c r="E503" s="2"/>
      <c r="F503" s="3"/>
      <c r="G503" s="3"/>
      <c r="H503" s="3"/>
    </row>
    <row r="504" spans="2:8" ht="15.75" customHeight="1">
      <c r="B504" s="1"/>
      <c r="C504" s="1"/>
      <c r="D504" s="1"/>
      <c r="E504" s="2"/>
      <c r="F504" s="3"/>
      <c r="G504" s="3"/>
      <c r="H504" s="3"/>
    </row>
    <row r="505" spans="2:8" ht="15.75" customHeight="1">
      <c r="B505" s="1"/>
      <c r="C505" s="1"/>
      <c r="D505" s="1"/>
      <c r="E505" s="2"/>
      <c r="F505" s="3"/>
      <c r="G505" s="3"/>
      <c r="H505" s="3"/>
    </row>
    <row r="506" spans="2:8" ht="15.75" customHeight="1">
      <c r="B506" s="1"/>
      <c r="C506" s="1"/>
      <c r="D506" s="1"/>
      <c r="E506" s="2"/>
      <c r="F506" s="3"/>
      <c r="G506" s="3"/>
      <c r="H506" s="3"/>
    </row>
    <row r="507" spans="2:8" ht="15.75" customHeight="1">
      <c r="B507" s="1"/>
      <c r="C507" s="1"/>
      <c r="D507" s="1"/>
      <c r="E507" s="2"/>
      <c r="F507" s="3"/>
      <c r="G507" s="3"/>
      <c r="H507" s="3"/>
    </row>
    <row r="508" spans="2:8" ht="15.75" customHeight="1">
      <c r="B508" s="1"/>
      <c r="C508" s="1"/>
      <c r="D508" s="1"/>
      <c r="E508" s="2"/>
      <c r="F508" s="3"/>
      <c r="G508" s="3"/>
      <c r="H508" s="3"/>
    </row>
    <row r="509" spans="2:8" ht="15.75" customHeight="1">
      <c r="B509" s="1"/>
      <c r="C509" s="1"/>
      <c r="D509" s="1"/>
      <c r="E509" s="2"/>
      <c r="F509" s="3"/>
      <c r="G509" s="3"/>
      <c r="H509" s="3"/>
    </row>
    <row r="510" spans="2:8" ht="15.75" customHeight="1">
      <c r="B510" s="1"/>
      <c r="C510" s="1"/>
      <c r="D510" s="1"/>
      <c r="E510" s="2"/>
      <c r="F510" s="3"/>
      <c r="G510" s="3"/>
      <c r="H510" s="3"/>
    </row>
    <row r="511" spans="2:8" ht="15.75" customHeight="1">
      <c r="B511" s="1"/>
      <c r="C511" s="1"/>
      <c r="D511" s="1"/>
      <c r="E511" s="2"/>
      <c r="F511" s="3"/>
      <c r="G511" s="3"/>
      <c r="H511" s="3"/>
    </row>
    <row r="512" spans="2:8" ht="15.75" customHeight="1">
      <c r="B512" s="1"/>
      <c r="C512" s="1"/>
      <c r="D512" s="1"/>
      <c r="E512" s="2"/>
      <c r="F512" s="3"/>
      <c r="G512" s="3"/>
      <c r="H512" s="3"/>
    </row>
    <row r="513" spans="2:8" ht="15.75" customHeight="1">
      <c r="B513" s="1"/>
      <c r="C513" s="1"/>
      <c r="D513" s="1"/>
      <c r="E513" s="2"/>
      <c r="F513" s="3"/>
      <c r="G513" s="3"/>
      <c r="H513" s="3"/>
    </row>
    <row r="514" spans="2:8" ht="15.75" customHeight="1">
      <c r="B514" s="1"/>
      <c r="C514" s="1"/>
      <c r="D514" s="1"/>
      <c r="E514" s="2"/>
      <c r="F514" s="3"/>
      <c r="G514" s="3"/>
      <c r="H514" s="3"/>
    </row>
    <row r="515" spans="2:8" ht="15.75" customHeight="1">
      <c r="B515" s="1"/>
      <c r="C515" s="1"/>
      <c r="D515" s="1"/>
      <c r="E515" s="2"/>
      <c r="F515" s="3"/>
      <c r="G515" s="3"/>
      <c r="H515" s="3"/>
    </row>
    <row r="516" spans="2:8" ht="15.75" customHeight="1">
      <c r="B516" s="1"/>
      <c r="C516" s="1"/>
      <c r="D516" s="1"/>
      <c r="E516" s="2"/>
      <c r="F516" s="3"/>
      <c r="G516" s="3"/>
      <c r="H516" s="3"/>
    </row>
    <row r="517" spans="2:8" ht="15.75" customHeight="1">
      <c r="B517" s="1"/>
      <c r="C517" s="1"/>
      <c r="D517" s="1"/>
      <c r="E517" s="2"/>
      <c r="F517" s="3"/>
      <c r="G517" s="3"/>
      <c r="H517" s="3"/>
    </row>
    <row r="518" spans="2:8" ht="15.75" customHeight="1">
      <c r="B518" s="1"/>
      <c r="C518" s="1"/>
      <c r="D518" s="1"/>
      <c r="E518" s="2"/>
      <c r="F518" s="3"/>
      <c r="G518" s="3"/>
      <c r="H518" s="3"/>
    </row>
    <row r="519" spans="2:8" ht="15.75" customHeight="1">
      <c r="B519" s="1"/>
      <c r="C519" s="1"/>
      <c r="D519" s="1"/>
      <c r="E519" s="2"/>
      <c r="F519" s="3"/>
      <c r="G519" s="3"/>
      <c r="H519" s="3"/>
    </row>
    <row r="520" spans="2:8" ht="15.75" customHeight="1">
      <c r="B520" s="1"/>
      <c r="C520" s="1"/>
      <c r="D520" s="1"/>
      <c r="E520" s="2"/>
      <c r="F520" s="3"/>
      <c r="G520" s="3"/>
      <c r="H520" s="3"/>
    </row>
    <row r="521" spans="2:8" ht="15.75" customHeight="1">
      <c r="B521" s="1"/>
      <c r="C521" s="1"/>
      <c r="D521" s="1"/>
      <c r="E521" s="2"/>
      <c r="F521" s="3"/>
      <c r="G521" s="3"/>
      <c r="H521" s="3"/>
    </row>
    <row r="522" spans="2:8" ht="15.75" customHeight="1">
      <c r="B522" s="1"/>
      <c r="C522" s="1"/>
      <c r="D522" s="1"/>
      <c r="E522" s="2"/>
      <c r="F522" s="3"/>
      <c r="G522" s="3"/>
      <c r="H522" s="3"/>
    </row>
    <row r="523" spans="2:8" ht="15.75" customHeight="1">
      <c r="B523" s="1"/>
      <c r="C523" s="1"/>
      <c r="D523" s="1"/>
      <c r="E523" s="2"/>
      <c r="F523" s="3"/>
      <c r="G523" s="3"/>
      <c r="H523" s="3"/>
    </row>
    <row r="524" spans="2:8" ht="15.75" customHeight="1">
      <c r="B524" s="1"/>
      <c r="C524" s="1"/>
      <c r="D524" s="1"/>
      <c r="E524" s="2"/>
      <c r="F524" s="3"/>
      <c r="G524" s="3"/>
      <c r="H524" s="3"/>
    </row>
    <row r="525" spans="2:8" ht="15.75" customHeight="1">
      <c r="B525" s="1"/>
      <c r="C525" s="1"/>
      <c r="D525" s="1"/>
      <c r="E525" s="2"/>
      <c r="F525" s="3"/>
      <c r="G525" s="3"/>
      <c r="H525" s="3"/>
    </row>
    <row r="526" spans="2:8" ht="15.75" customHeight="1">
      <c r="B526" s="1"/>
      <c r="C526" s="1"/>
      <c r="D526" s="1"/>
      <c r="E526" s="2"/>
      <c r="F526" s="3"/>
      <c r="G526" s="3"/>
      <c r="H526" s="3"/>
    </row>
    <row r="527" spans="2:8" ht="15.75" customHeight="1">
      <c r="B527" s="1"/>
      <c r="C527" s="1"/>
      <c r="D527" s="1"/>
      <c r="E527" s="2"/>
      <c r="F527" s="3"/>
      <c r="G527" s="3"/>
      <c r="H527" s="3"/>
    </row>
    <row r="528" spans="2:8" ht="15.75" customHeight="1">
      <c r="B528" s="1"/>
      <c r="C528" s="1"/>
      <c r="D528" s="1"/>
      <c r="E528" s="2"/>
      <c r="F528" s="3"/>
      <c r="G528" s="3"/>
      <c r="H528" s="3"/>
    </row>
    <row r="529" spans="2:8" ht="15.75" customHeight="1">
      <c r="B529" s="1"/>
      <c r="C529" s="1"/>
      <c r="D529" s="1"/>
      <c r="E529" s="2"/>
      <c r="F529" s="3"/>
      <c r="G529" s="3"/>
      <c r="H529" s="3"/>
    </row>
    <row r="530" spans="2:8" ht="15.75" customHeight="1">
      <c r="B530" s="1"/>
      <c r="C530" s="1"/>
      <c r="D530" s="1"/>
      <c r="E530" s="2"/>
      <c r="F530" s="3"/>
      <c r="G530" s="3"/>
      <c r="H530" s="3"/>
    </row>
    <row r="531" spans="2:8" ht="15.75" customHeight="1">
      <c r="B531" s="1"/>
      <c r="C531" s="1"/>
      <c r="D531" s="1"/>
      <c r="E531" s="2"/>
      <c r="F531" s="3"/>
      <c r="G531" s="3"/>
      <c r="H531" s="3"/>
    </row>
    <row r="532" spans="2:8" ht="15.75" customHeight="1">
      <c r="B532" s="1"/>
      <c r="C532" s="1"/>
      <c r="D532" s="1"/>
      <c r="E532" s="2"/>
      <c r="F532" s="3"/>
      <c r="G532" s="3"/>
      <c r="H532" s="3"/>
    </row>
    <row r="533" spans="2:8" ht="15.75" customHeight="1">
      <c r="B533" s="1"/>
      <c r="C533" s="1"/>
      <c r="D533" s="1"/>
      <c r="E533" s="2"/>
      <c r="F533" s="3"/>
      <c r="G533" s="3"/>
      <c r="H533" s="3"/>
    </row>
    <row r="534" spans="2:8" ht="15.75" customHeight="1">
      <c r="B534" s="1"/>
      <c r="C534" s="1"/>
      <c r="D534" s="1"/>
      <c r="E534" s="2"/>
      <c r="F534" s="3"/>
      <c r="G534" s="3"/>
      <c r="H534" s="3"/>
    </row>
    <row r="535" spans="2:8" ht="15.75" customHeight="1">
      <c r="B535" s="1"/>
      <c r="C535" s="1"/>
      <c r="D535" s="1"/>
      <c r="E535" s="2"/>
      <c r="F535" s="3"/>
      <c r="G535" s="3"/>
      <c r="H535" s="3"/>
    </row>
    <row r="536" spans="2:8" ht="15.75" customHeight="1">
      <c r="B536" s="1"/>
      <c r="C536" s="1"/>
      <c r="D536" s="1"/>
      <c r="E536" s="2"/>
      <c r="F536" s="3"/>
      <c r="G536" s="3"/>
      <c r="H536" s="3"/>
    </row>
    <row r="537" spans="2:8" ht="15.75" customHeight="1">
      <c r="B537" s="1"/>
      <c r="C537" s="1"/>
      <c r="D537" s="1"/>
      <c r="E537" s="2"/>
      <c r="F537" s="3"/>
      <c r="G537" s="3"/>
      <c r="H537" s="3"/>
    </row>
    <row r="538" spans="2:8" ht="15.75" customHeight="1">
      <c r="B538" s="1"/>
      <c r="C538" s="1"/>
      <c r="D538" s="1"/>
      <c r="E538" s="2"/>
      <c r="F538" s="3"/>
      <c r="G538" s="3"/>
      <c r="H538" s="3"/>
    </row>
    <row r="539" spans="2:8" ht="15.75" customHeight="1">
      <c r="B539" s="1"/>
      <c r="C539" s="1"/>
      <c r="D539" s="1"/>
      <c r="E539" s="2"/>
      <c r="F539" s="3"/>
      <c r="G539" s="3"/>
      <c r="H539" s="3"/>
    </row>
    <row r="540" spans="2:8" ht="15.75" customHeight="1">
      <c r="B540" s="1"/>
      <c r="C540" s="1"/>
      <c r="D540" s="1"/>
      <c r="E540" s="2"/>
      <c r="F540" s="3"/>
      <c r="G540" s="3"/>
      <c r="H540" s="3"/>
    </row>
    <row r="541" spans="2:8" ht="15.75" customHeight="1">
      <c r="B541" s="1"/>
      <c r="C541" s="1"/>
      <c r="D541" s="1"/>
      <c r="E541" s="2"/>
      <c r="F541" s="3"/>
      <c r="G541" s="3"/>
      <c r="H541" s="3"/>
    </row>
    <row r="542" spans="2:8" ht="15.75" customHeight="1">
      <c r="B542" s="1"/>
      <c r="C542" s="1"/>
      <c r="D542" s="1"/>
      <c r="E542" s="2"/>
      <c r="F542" s="3"/>
      <c r="G542" s="3"/>
      <c r="H542" s="3"/>
    </row>
    <row r="543" spans="2:8" ht="15.75" customHeight="1">
      <c r="B543" s="1"/>
      <c r="C543" s="1"/>
      <c r="D543" s="1"/>
      <c r="E543" s="2"/>
      <c r="F543" s="3"/>
      <c r="G543" s="3"/>
      <c r="H543" s="3"/>
    </row>
    <row r="544" spans="2:8" ht="15.75" customHeight="1">
      <c r="B544" s="1"/>
      <c r="C544" s="1"/>
      <c r="D544" s="1"/>
      <c r="E544" s="2"/>
      <c r="F544" s="3"/>
      <c r="G544" s="3"/>
      <c r="H544" s="3"/>
    </row>
    <row r="545" spans="2:8" ht="15.75" customHeight="1">
      <c r="B545" s="1"/>
      <c r="C545" s="1"/>
      <c r="D545" s="1"/>
      <c r="E545" s="2"/>
      <c r="F545" s="3"/>
      <c r="G545" s="3"/>
      <c r="H545" s="3"/>
    </row>
    <row r="546" spans="2:8" ht="15.75" customHeight="1">
      <c r="B546" s="1"/>
      <c r="C546" s="1"/>
      <c r="D546" s="1"/>
      <c r="E546" s="2"/>
      <c r="F546" s="3"/>
      <c r="G546" s="3"/>
      <c r="H546" s="3"/>
    </row>
    <row r="547" spans="2:8" ht="15.75" customHeight="1">
      <c r="B547" s="1"/>
      <c r="C547" s="1"/>
      <c r="D547" s="1"/>
      <c r="E547" s="2"/>
      <c r="F547" s="3"/>
      <c r="G547" s="3"/>
      <c r="H547" s="3"/>
    </row>
    <row r="548" spans="2:8" ht="15.75" customHeight="1">
      <c r="B548" s="1"/>
      <c r="C548" s="1"/>
      <c r="D548" s="1"/>
      <c r="E548" s="2"/>
      <c r="F548" s="3"/>
      <c r="G548" s="3"/>
      <c r="H548" s="3"/>
    </row>
    <row r="549" spans="2:8" ht="15.75" customHeight="1">
      <c r="B549" s="1"/>
      <c r="C549" s="1"/>
      <c r="D549" s="1"/>
      <c r="E549" s="2"/>
      <c r="F549" s="3"/>
      <c r="G549" s="3"/>
      <c r="H549" s="3"/>
    </row>
    <row r="550" spans="2:8" ht="15.75" customHeight="1">
      <c r="B550" s="1"/>
      <c r="C550" s="1"/>
      <c r="D550" s="1"/>
      <c r="E550" s="2"/>
      <c r="F550" s="3"/>
      <c r="G550" s="3"/>
      <c r="H550" s="3"/>
    </row>
    <row r="551" spans="2:8" ht="15.75" customHeight="1">
      <c r="B551" s="1"/>
      <c r="C551" s="1"/>
      <c r="D551" s="1"/>
      <c r="E551" s="2"/>
      <c r="F551" s="3"/>
      <c r="G551" s="3"/>
      <c r="H551" s="3"/>
    </row>
    <row r="552" spans="2:8" ht="15.75" customHeight="1">
      <c r="B552" s="1"/>
      <c r="C552" s="1"/>
      <c r="D552" s="1"/>
      <c r="E552" s="2"/>
      <c r="F552" s="3"/>
      <c r="G552" s="3"/>
      <c r="H552" s="3"/>
    </row>
    <row r="553" spans="2:8" ht="15.75" customHeight="1">
      <c r="B553" s="1"/>
      <c r="C553" s="1"/>
      <c r="D553" s="1"/>
      <c r="E553" s="2"/>
      <c r="F553" s="3"/>
      <c r="G553" s="3"/>
      <c r="H553" s="3"/>
    </row>
    <row r="554" spans="2:8" ht="15.75" customHeight="1">
      <c r="B554" s="1"/>
      <c r="C554" s="1"/>
      <c r="D554" s="1"/>
      <c r="E554" s="2"/>
      <c r="F554" s="3"/>
      <c r="G554" s="3"/>
      <c r="H554" s="3"/>
    </row>
    <row r="555" spans="2:8" ht="15.75" customHeight="1">
      <c r="B555" s="1"/>
      <c r="C555" s="1"/>
      <c r="D555" s="1"/>
      <c r="E555" s="2"/>
      <c r="F555" s="3"/>
      <c r="G555" s="3"/>
      <c r="H555" s="3"/>
    </row>
    <row r="556" spans="2:8" ht="15.75" customHeight="1">
      <c r="B556" s="1"/>
      <c r="C556" s="1"/>
      <c r="D556" s="1"/>
      <c r="E556" s="2"/>
      <c r="F556" s="3"/>
      <c r="G556" s="3"/>
      <c r="H556" s="3"/>
    </row>
    <row r="557" spans="2:8" ht="15.75" customHeight="1">
      <c r="B557" s="1"/>
      <c r="C557" s="1"/>
      <c r="D557" s="1"/>
      <c r="E557" s="2"/>
      <c r="F557" s="3"/>
      <c r="G557" s="3"/>
      <c r="H557" s="3"/>
    </row>
    <row r="558" spans="2:8" ht="15.75" customHeight="1">
      <c r="B558" s="1"/>
      <c r="C558" s="1"/>
      <c r="D558" s="1"/>
      <c r="E558" s="2"/>
      <c r="F558" s="3"/>
      <c r="G558" s="3"/>
      <c r="H558" s="3"/>
    </row>
    <row r="559" spans="2:8" ht="15.75" customHeight="1">
      <c r="B559" s="1"/>
      <c r="C559" s="1"/>
      <c r="D559" s="1"/>
      <c r="E559" s="2"/>
      <c r="F559" s="3"/>
      <c r="G559" s="3"/>
      <c r="H559" s="3"/>
    </row>
    <row r="560" spans="2:8" ht="15.75" customHeight="1">
      <c r="B560" s="1"/>
      <c r="C560" s="1"/>
      <c r="D560" s="1"/>
      <c r="E560" s="2"/>
      <c r="F560" s="3"/>
      <c r="G560" s="3"/>
      <c r="H560" s="3"/>
    </row>
    <row r="561" spans="2:8" ht="15.75" customHeight="1">
      <c r="B561" s="1"/>
      <c r="C561" s="1"/>
      <c r="D561" s="1"/>
      <c r="E561" s="2"/>
      <c r="F561" s="3"/>
      <c r="G561" s="3"/>
      <c r="H561" s="3"/>
    </row>
    <row r="562" spans="2:8" ht="15.75" customHeight="1">
      <c r="B562" s="1"/>
      <c r="C562" s="1"/>
      <c r="D562" s="1"/>
      <c r="E562" s="2"/>
      <c r="F562" s="3"/>
      <c r="G562" s="3"/>
      <c r="H562" s="3"/>
    </row>
    <row r="563" spans="2:8" ht="15.75" customHeight="1">
      <c r="B563" s="1"/>
      <c r="C563" s="1"/>
      <c r="D563" s="1"/>
      <c r="E563" s="2"/>
      <c r="F563" s="3"/>
      <c r="G563" s="3"/>
      <c r="H563" s="3"/>
    </row>
    <row r="564" spans="2:8" ht="15.75" customHeight="1">
      <c r="B564" s="1"/>
      <c r="C564" s="1"/>
      <c r="D564" s="1"/>
      <c r="E564" s="2"/>
      <c r="F564" s="3"/>
      <c r="G564" s="3"/>
      <c r="H564" s="3"/>
    </row>
    <row r="565" spans="2:8" ht="15.75" customHeight="1">
      <c r="B565" s="1"/>
      <c r="C565" s="1"/>
      <c r="D565" s="1"/>
      <c r="E565" s="2"/>
      <c r="F565" s="3"/>
      <c r="G565" s="3"/>
      <c r="H565" s="3"/>
    </row>
    <row r="566" spans="2:8" ht="15.75" customHeight="1">
      <c r="B566" s="1"/>
      <c r="C566" s="1"/>
      <c r="D566" s="1"/>
      <c r="E566" s="2"/>
      <c r="F566" s="3"/>
      <c r="G566" s="3"/>
      <c r="H566" s="3"/>
    </row>
    <row r="567" spans="2:8" ht="15.75" customHeight="1">
      <c r="B567" s="1"/>
      <c r="C567" s="1"/>
      <c r="D567" s="1"/>
      <c r="E567" s="2"/>
      <c r="F567" s="3"/>
      <c r="G567" s="3"/>
      <c r="H567" s="3"/>
    </row>
    <row r="568" spans="2:8" ht="15.75" customHeight="1">
      <c r="B568" s="1"/>
      <c r="C568" s="1"/>
      <c r="D568" s="1"/>
      <c r="E568" s="2"/>
      <c r="F568" s="3"/>
      <c r="G568" s="3"/>
      <c r="H568" s="3"/>
    </row>
    <row r="569" spans="2:8" ht="15.75" customHeight="1">
      <c r="B569" s="1"/>
      <c r="C569" s="1"/>
      <c r="D569" s="1"/>
      <c r="E569" s="2"/>
      <c r="F569" s="3"/>
      <c r="G569" s="3"/>
      <c r="H569" s="3"/>
    </row>
    <row r="570" spans="2:8" ht="15.75" customHeight="1">
      <c r="B570" s="1"/>
      <c r="C570" s="1"/>
      <c r="D570" s="1"/>
      <c r="E570" s="2"/>
      <c r="F570" s="3"/>
      <c r="G570" s="3"/>
      <c r="H570" s="3"/>
    </row>
    <row r="571" spans="2:8" ht="15.75" customHeight="1">
      <c r="B571" s="1"/>
      <c r="C571" s="1"/>
      <c r="D571" s="1"/>
      <c r="E571" s="2"/>
      <c r="F571" s="3"/>
      <c r="G571" s="3"/>
      <c r="H571" s="3"/>
    </row>
    <row r="572" spans="2:8" ht="15.75" customHeight="1">
      <c r="B572" s="1"/>
      <c r="C572" s="1"/>
      <c r="D572" s="1"/>
      <c r="E572" s="2"/>
      <c r="F572" s="3"/>
      <c r="G572" s="3"/>
      <c r="H572" s="3"/>
    </row>
    <row r="573" spans="2:8" ht="15.75" customHeight="1">
      <c r="B573" s="1"/>
      <c r="C573" s="1"/>
      <c r="D573" s="1"/>
      <c r="E573" s="2"/>
      <c r="F573" s="3"/>
      <c r="G573" s="3"/>
      <c r="H573" s="3"/>
    </row>
    <row r="574" spans="2:8" ht="15.75" customHeight="1">
      <c r="B574" s="1"/>
      <c r="C574" s="1"/>
      <c r="D574" s="1"/>
      <c r="E574" s="2"/>
      <c r="F574" s="3"/>
      <c r="G574" s="3"/>
      <c r="H574" s="3"/>
    </row>
    <row r="575" spans="2:8" ht="15.75" customHeight="1">
      <c r="B575" s="1"/>
      <c r="C575" s="1"/>
      <c r="D575" s="1"/>
      <c r="E575" s="2"/>
      <c r="F575" s="3"/>
      <c r="G575" s="3"/>
      <c r="H575" s="3"/>
    </row>
    <row r="576" spans="2:8" ht="15.75" customHeight="1">
      <c r="B576" s="1"/>
      <c r="C576" s="1"/>
      <c r="D576" s="1"/>
      <c r="E576" s="2"/>
      <c r="F576" s="3"/>
      <c r="G576" s="3"/>
      <c r="H576" s="3"/>
    </row>
    <row r="577" spans="2:8" ht="15.75" customHeight="1">
      <c r="B577" s="1"/>
      <c r="C577" s="1"/>
      <c r="D577" s="1"/>
      <c r="E577" s="2"/>
      <c r="F577" s="3"/>
      <c r="G577" s="3"/>
      <c r="H577" s="3"/>
    </row>
    <row r="578" spans="2:8" ht="15.75" customHeight="1">
      <c r="B578" s="1"/>
      <c r="C578" s="1"/>
      <c r="D578" s="1"/>
      <c r="E578" s="2"/>
      <c r="F578" s="3"/>
      <c r="G578" s="3"/>
      <c r="H578" s="3"/>
    </row>
    <row r="579" spans="2:8" ht="15.75" customHeight="1">
      <c r="B579" s="1"/>
      <c r="C579" s="1"/>
      <c r="D579" s="1"/>
      <c r="E579" s="2"/>
      <c r="F579" s="3"/>
      <c r="G579" s="3"/>
      <c r="H579" s="3"/>
    </row>
    <row r="580" spans="2:8" ht="15.75" customHeight="1">
      <c r="B580" s="1"/>
      <c r="C580" s="1"/>
      <c r="D580" s="1"/>
      <c r="E580" s="2"/>
      <c r="F580" s="3"/>
      <c r="G580" s="3"/>
      <c r="H580" s="3"/>
    </row>
    <row r="581" spans="2:8" ht="15.75" customHeight="1">
      <c r="B581" s="1"/>
      <c r="C581" s="1"/>
      <c r="D581" s="1"/>
      <c r="E581" s="2"/>
      <c r="F581" s="3"/>
      <c r="G581" s="3"/>
      <c r="H581" s="3"/>
    </row>
    <row r="582" spans="2:8" ht="15.75" customHeight="1">
      <c r="B582" s="1"/>
      <c r="C582" s="1"/>
      <c r="D582" s="1"/>
      <c r="E582" s="2"/>
      <c r="F582" s="3"/>
      <c r="G582" s="3"/>
      <c r="H582" s="3"/>
    </row>
    <row r="583" spans="2:8" ht="15.75" customHeight="1">
      <c r="B583" s="1"/>
      <c r="C583" s="1"/>
      <c r="D583" s="1"/>
      <c r="E583" s="2"/>
      <c r="F583" s="3"/>
      <c r="G583" s="3"/>
      <c r="H583" s="3"/>
    </row>
    <row r="584" spans="2:8" ht="15.75" customHeight="1">
      <c r="B584" s="1"/>
      <c r="C584" s="1"/>
      <c r="D584" s="1"/>
      <c r="E584" s="2"/>
      <c r="F584" s="3"/>
      <c r="G584" s="3"/>
      <c r="H584" s="3"/>
    </row>
    <row r="585" spans="2:8" ht="15.75" customHeight="1">
      <c r="B585" s="1"/>
      <c r="C585" s="1"/>
      <c r="D585" s="1"/>
      <c r="E585" s="2"/>
      <c r="F585" s="3"/>
      <c r="G585" s="3"/>
      <c r="H585" s="3"/>
    </row>
    <row r="586" spans="2:8" ht="15.75" customHeight="1">
      <c r="B586" s="1"/>
      <c r="C586" s="1"/>
      <c r="D586" s="1"/>
      <c r="E586" s="2"/>
      <c r="F586" s="3"/>
      <c r="G586" s="3"/>
      <c r="H586" s="3"/>
    </row>
    <row r="587" spans="2:8" ht="15.75" customHeight="1">
      <c r="B587" s="1"/>
      <c r="C587" s="1"/>
      <c r="D587" s="1"/>
      <c r="E587" s="2"/>
      <c r="F587" s="3"/>
      <c r="G587" s="3"/>
      <c r="H587" s="3"/>
    </row>
    <row r="588" spans="2:8" ht="15.75" customHeight="1">
      <c r="B588" s="1"/>
      <c r="C588" s="1"/>
      <c r="D588" s="1"/>
      <c r="E588" s="2"/>
      <c r="F588" s="3"/>
      <c r="G588" s="3"/>
      <c r="H588" s="3"/>
    </row>
    <row r="589" spans="2:8" ht="15.75" customHeight="1">
      <c r="B589" s="1"/>
      <c r="C589" s="1"/>
      <c r="D589" s="1"/>
      <c r="E589" s="2"/>
      <c r="F589" s="3"/>
      <c r="G589" s="3"/>
      <c r="H589" s="3"/>
    </row>
    <row r="590" spans="2:8" ht="15.75" customHeight="1">
      <c r="B590" s="1"/>
      <c r="C590" s="1"/>
      <c r="D590" s="1"/>
      <c r="E590" s="2"/>
      <c r="F590" s="3"/>
      <c r="G590" s="3"/>
      <c r="H590" s="3"/>
    </row>
    <row r="591" spans="2:8" ht="15.75" customHeight="1">
      <c r="B591" s="1"/>
      <c r="C591" s="1"/>
      <c r="D591" s="1"/>
      <c r="E591" s="2"/>
      <c r="F591" s="3"/>
      <c r="G591" s="3"/>
      <c r="H591" s="3"/>
    </row>
    <row r="592" spans="2:8" ht="15.75" customHeight="1">
      <c r="B592" s="1"/>
      <c r="C592" s="1"/>
      <c r="D592" s="1"/>
      <c r="E592" s="2"/>
      <c r="F592" s="3"/>
      <c r="G592" s="3"/>
      <c r="H592" s="3"/>
    </row>
    <row r="593" spans="2:8" ht="15.75" customHeight="1">
      <c r="B593" s="1"/>
      <c r="C593" s="1"/>
      <c r="D593" s="1"/>
      <c r="E593" s="2"/>
      <c r="F593" s="3"/>
      <c r="G593" s="3"/>
      <c r="H593" s="3"/>
    </row>
    <row r="594" spans="2:8" ht="15.75" customHeight="1">
      <c r="B594" s="1"/>
      <c r="C594" s="1"/>
      <c r="D594" s="1"/>
      <c r="E594" s="2"/>
      <c r="F594" s="3"/>
      <c r="G594" s="3"/>
      <c r="H594" s="3"/>
    </row>
    <row r="595" spans="2:8" ht="15.75" customHeight="1">
      <c r="B595" s="1"/>
      <c r="C595" s="1"/>
      <c r="D595" s="1"/>
      <c r="E595" s="2"/>
      <c r="F595" s="3"/>
      <c r="G595" s="3"/>
      <c r="H595" s="3"/>
    </row>
    <row r="596" spans="2:8" ht="15.75" customHeight="1">
      <c r="B596" s="1"/>
      <c r="C596" s="1"/>
      <c r="D596" s="1"/>
      <c r="E596" s="2"/>
      <c r="F596" s="3"/>
      <c r="G596" s="3"/>
      <c r="H596" s="3"/>
    </row>
    <row r="597" spans="2:8" ht="15.75" customHeight="1">
      <c r="B597" s="1"/>
      <c r="C597" s="1"/>
      <c r="D597" s="1"/>
      <c r="E597" s="2"/>
      <c r="F597" s="3"/>
      <c r="G597" s="3"/>
      <c r="H597" s="3"/>
    </row>
    <row r="598" spans="2:8" ht="15.75" customHeight="1">
      <c r="B598" s="1"/>
      <c r="C598" s="1"/>
      <c r="D598" s="1"/>
      <c r="E598" s="2"/>
      <c r="F598" s="3"/>
      <c r="G598" s="3"/>
      <c r="H598" s="3"/>
    </row>
    <row r="599" spans="2:8" ht="15.75" customHeight="1">
      <c r="B599" s="1"/>
      <c r="C599" s="1"/>
      <c r="D599" s="1"/>
      <c r="E599" s="2"/>
      <c r="F599" s="3"/>
      <c r="G599" s="3"/>
      <c r="H599" s="3"/>
    </row>
    <row r="600" spans="2:8" ht="15.75" customHeight="1">
      <c r="B600" s="1"/>
      <c r="C600" s="1"/>
      <c r="D600" s="1"/>
      <c r="E600" s="2"/>
      <c r="F600" s="3"/>
      <c r="G600" s="3"/>
      <c r="H600" s="3"/>
    </row>
    <row r="601" spans="2:8" ht="15.75" customHeight="1">
      <c r="B601" s="1"/>
      <c r="C601" s="1"/>
      <c r="D601" s="1"/>
      <c r="E601" s="2"/>
      <c r="F601" s="3"/>
      <c r="G601" s="3"/>
      <c r="H601" s="3"/>
    </row>
    <row r="602" spans="2:8" ht="15.75" customHeight="1">
      <c r="B602" s="1"/>
      <c r="C602" s="1"/>
      <c r="D602" s="1"/>
      <c r="E602" s="2"/>
      <c r="F602" s="3"/>
      <c r="G602" s="3"/>
      <c r="H602" s="3"/>
    </row>
    <row r="603" spans="2:8" ht="15.75" customHeight="1">
      <c r="B603" s="1"/>
      <c r="C603" s="1"/>
      <c r="D603" s="1"/>
      <c r="E603" s="2"/>
      <c r="F603" s="3"/>
      <c r="G603" s="3"/>
      <c r="H603" s="3"/>
    </row>
    <row r="604" spans="2:8" ht="15.75" customHeight="1">
      <c r="B604" s="1"/>
      <c r="C604" s="1"/>
      <c r="D604" s="1"/>
      <c r="E604" s="2"/>
      <c r="F604" s="3"/>
      <c r="G604" s="3"/>
      <c r="H604" s="3"/>
    </row>
    <row r="605" spans="2:8" ht="15.75" customHeight="1">
      <c r="B605" s="1"/>
      <c r="C605" s="1"/>
      <c r="D605" s="1"/>
      <c r="E605" s="2"/>
      <c r="F605" s="3"/>
      <c r="G605" s="3"/>
      <c r="H605" s="3"/>
    </row>
    <row r="606" spans="2:8" ht="15.75" customHeight="1">
      <c r="B606" s="1"/>
      <c r="C606" s="1"/>
      <c r="D606" s="1"/>
      <c r="E606" s="2"/>
      <c r="F606" s="3"/>
      <c r="G606" s="3"/>
      <c r="H606" s="3"/>
    </row>
    <row r="607" spans="2:8" ht="15.75" customHeight="1">
      <c r="B607" s="1"/>
      <c r="C607" s="1"/>
      <c r="D607" s="1"/>
      <c r="E607" s="2"/>
      <c r="F607" s="3"/>
      <c r="G607" s="3"/>
      <c r="H607" s="3"/>
    </row>
    <row r="608" spans="2:8" ht="15.75" customHeight="1">
      <c r="B608" s="1"/>
      <c r="C608" s="1"/>
      <c r="D608" s="1"/>
      <c r="E608" s="2"/>
      <c r="F608" s="3"/>
      <c r="G608" s="3"/>
      <c r="H608" s="3"/>
    </row>
    <row r="609" spans="2:8" ht="15.75" customHeight="1">
      <c r="B609" s="1"/>
      <c r="C609" s="1"/>
      <c r="D609" s="1"/>
      <c r="E609" s="2"/>
      <c r="F609" s="3"/>
      <c r="G609" s="3"/>
      <c r="H609" s="3"/>
    </row>
    <row r="610" spans="2:8" ht="15.75" customHeight="1">
      <c r="B610" s="1"/>
      <c r="C610" s="1"/>
      <c r="D610" s="1"/>
      <c r="E610" s="2"/>
      <c r="F610" s="3"/>
      <c r="G610" s="3"/>
      <c r="H610" s="3"/>
    </row>
    <row r="611" spans="2:8" ht="15.75" customHeight="1">
      <c r="B611" s="1"/>
      <c r="C611" s="1"/>
      <c r="D611" s="1"/>
      <c r="E611" s="2"/>
      <c r="F611" s="3"/>
      <c r="G611" s="3"/>
      <c r="H611" s="3"/>
    </row>
    <row r="612" spans="2:8" ht="15.75" customHeight="1">
      <c r="B612" s="1"/>
      <c r="C612" s="1"/>
      <c r="D612" s="1"/>
      <c r="E612" s="2"/>
      <c r="F612" s="3"/>
      <c r="G612" s="3"/>
      <c r="H612" s="3"/>
    </row>
    <row r="613" spans="2:8" ht="15.75" customHeight="1">
      <c r="B613" s="1"/>
      <c r="C613" s="1"/>
      <c r="D613" s="1"/>
      <c r="E613" s="2"/>
      <c r="F613" s="3"/>
      <c r="G613" s="3"/>
      <c r="H613" s="3"/>
    </row>
    <row r="614" spans="2:8" ht="15.75" customHeight="1">
      <c r="B614" s="1"/>
      <c r="C614" s="1"/>
      <c r="D614" s="1"/>
      <c r="E614" s="2"/>
      <c r="F614" s="3"/>
      <c r="G614" s="3"/>
      <c r="H614" s="3"/>
    </row>
    <row r="615" spans="2:8" ht="15.75" customHeight="1">
      <c r="B615" s="1"/>
      <c r="C615" s="1"/>
      <c r="D615" s="1"/>
      <c r="E615" s="2"/>
      <c r="F615" s="3"/>
      <c r="G615" s="3"/>
      <c r="H615" s="3"/>
    </row>
    <row r="616" spans="2:8" ht="15.75" customHeight="1">
      <c r="B616" s="1"/>
      <c r="C616" s="1"/>
      <c r="D616" s="1"/>
      <c r="E616" s="2"/>
      <c r="F616" s="3"/>
      <c r="G616" s="3"/>
      <c r="H616" s="3"/>
    </row>
    <row r="617" spans="2:8" ht="15.75" customHeight="1">
      <c r="B617" s="1"/>
      <c r="C617" s="1"/>
      <c r="D617" s="1"/>
      <c r="E617" s="2"/>
      <c r="F617" s="3"/>
      <c r="G617" s="3"/>
      <c r="H617" s="3"/>
    </row>
    <row r="618" spans="2:8" ht="15.75" customHeight="1">
      <c r="B618" s="1"/>
      <c r="C618" s="1"/>
      <c r="D618" s="1"/>
      <c r="E618" s="2"/>
      <c r="F618" s="3"/>
      <c r="G618" s="3"/>
      <c r="H618" s="3"/>
    </row>
    <row r="619" spans="2:8" ht="15.75" customHeight="1">
      <c r="B619" s="1"/>
      <c r="C619" s="1"/>
      <c r="D619" s="1"/>
      <c r="E619" s="2"/>
      <c r="F619" s="3"/>
      <c r="G619" s="3"/>
      <c r="H619" s="3"/>
    </row>
    <row r="620" spans="2:8" ht="15.75" customHeight="1">
      <c r="B620" s="1"/>
      <c r="C620" s="1"/>
      <c r="D620" s="1"/>
      <c r="E620" s="2"/>
      <c r="F620" s="3"/>
      <c r="G620" s="3"/>
      <c r="H620" s="3"/>
    </row>
    <row r="621" spans="2:8" ht="15.75" customHeight="1">
      <c r="B621" s="1"/>
      <c r="C621" s="1"/>
      <c r="D621" s="1"/>
      <c r="E621" s="2"/>
      <c r="F621" s="3"/>
      <c r="G621" s="3"/>
      <c r="H621" s="3"/>
    </row>
    <row r="622" spans="2:8" ht="15.75" customHeight="1">
      <c r="B622" s="1"/>
      <c r="C622" s="1"/>
      <c r="D622" s="1"/>
      <c r="E622" s="2"/>
      <c r="F622" s="3"/>
      <c r="G622" s="3"/>
      <c r="H622" s="3"/>
    </row>
    <row r="623" spans="2:8" ht="15.75" customHeight="1">
      <c r="B623" s="1"/>
      <c r="C623" s="1"/>
      <c r="D623" s="1"/>
      <c r="E623" s="2"/>
      <c r="F623" s="3"/>
      <c r="G623" s="3"/>
      <c r="H623" s="3"/>
    </row>
    <row r="624" spans="2:8" ht="15.75" customHeight="1">
      <c r="B624" s="1"/>
      <c r="C624" s="1"/>
      <c r="D624" s="1"/>
      <c r="E624" s="2"/>
      <c r="F624" s="3"/>
      <c r="G624" s="3"/>
      <c r="H624" s="3"/>
    </row>
    <row r="625" spans="2:8" ht="15.75" customHeight="1">
      <c r="B625" s="1"/>
      <c r="C625" s="1"/>
      <c r="D625" s="1"/>
      <c r="E625" s="2"/>
      <c r="F625" s="3"/>
      <c r="G625" s="3"/>
      <c r="H625" s="3"/>
    </row>
    <row r="626" spans="2:8" ht="15.75" customHeight="1">
      <c r="B626" s="1"/>
      <c r="C626" s="1"/>
      <c r="D626" s="1"/>
      <c r="E626" s="2"/>
      <c r="F626" s="3"/>
      <c r="G626" s="3"/>
      <c r="H626" s="3"/>
    </row>
    <row r="627" spans="2:8" ht="15.75" customHeight="1">
      <c r="B627" s="1"/>
      <c r="C627" s="1"/>
      <c r="D627" s="1"/>
      <c r="E627" s="2"/>
      <c r="F627" s="3"/>
      <c r="G627" s="3"/>
      <c r="H627" s="3"/>
    </row>
    <row r="628" spans="2:8" ht="15.75" customHeight="1">
      <c r="B628" s="1"/>
      <c r="C628" s="1"/>
      <c r="D628" s="1"/>
      <c r="E628" s="2"/>
      <c r="F628" s="3"/>
      <c r="G628" s="3"/>
      <c r="H628" s="3"/>
    </row>
    <row r="629" spans="2:8" ht="15.75" customHeight="1">
      <c r="B629" s="1"/>
      <c r="C629" s="1"/>
      <c r="D629" s="1"/>
      <c r="E629" s="2"/>
      <c r="F629" s="3"/>
      <c r="G629" s="3"/>
      <c r="H629" s="3"/>
    </row>
    <row r="630" spans="2:8" ht="15.75" customHeight="1">
      <c r="B630" s="1"/>
      <c r="C630" s="1"/>
      <c r="D630" s="1"/>
      <c r="E630" s="2"/>
      <c r="F630" s="3"/>
      <c r="G630" s="3"/>
      <c r="H630" s="3"/>
    </row>
    <row r="631" spans="2:8" ht="15.75" customHeight="1">
      <c r="B631" s="1"/>
      <c r="C631" s="1"/>
      <c r="D631" s="1"/>
      <c r="E631" s="2"/>
      <c r="F631" s="3"/>
      <c r="G631" s="3"/>
      <c r="H631" s="3"/>
    </row>
    <row r="632" spans="2:8" ht="15.75" customHeight="1">
      <c r="B632" s="1"/>
      <c r="C632" s="1"/>
      <c r="D632" s="1"/>
      <c r="E632" s="2"/>
      <c r="F632" s="3"/>
      <c r="G632" s="3"/>
      <c r="H632" s="3"/>
    </row>
    <row r="633" spans="2:8" ht="15.75" customHeight="1">
      <c r="B633" s="1"/>
      <c r="C633" s="1"/>
      <c r="D633" s="1"/>
      <c r="E633" s="2"/>
      <c r="F633" s="3"/>
      <c r="G633" s="3"/>
      <c r="H633" s="3"/>
    </row>
    <row r="634" spans="2:8" ht="15.75" customHeight="1">
      <c r="B634" s="1"/>
      <c r="C634" s="1"/>
      <c r="D634" s="1"/>
      <c r="E634" s="2"/>
      <c r="F634" s="3"/>
      <c r="G634" s="3"/>
      <c r="H634" s="3"/>
    </row>
    <row r="635" spans="2:8" ht="15.75" customHeight="1">
      <c r="B635" s="1"/>
      <c r="C635" s="1"/>
      <c r="D635" s="1"/>
      <c r="E635" s="2"/>
      <c r="F635" s="3"/>
      <c r="G635" s="3"/>
      <c r="H635" s="3"/>
    </row>
    <row r="636" spans="2:8" ht="15.75" customHeight="1">
      <c r="B636" s="1"/>
      <c r="C636" s="1"/>
      <c r="D636" s="1"/>
      <c r="E636" s="2"/>
      <c r="F636" s="3"/>
      <c r="G636" s="3"/>
      <c r="H636" s="3"/>
    </row>
    <row r="637" spans="2:8" ht="15.75" customHeight="1">
      <c r="B637" s="1"/>
      <c r="C637" s="1"/>
      <c r="D637" s="1"/>
      <c r="E637" s="2"/>
      <c r="F637" s="3"/>
      <c r="G637" s="3"/>
      <c r="H637" s="3"/>
    </row>
    <row r="638" spans="2:8" ht="15.75" customHeight="1">
      <c r="B638" s="1"/>
      <c r="C638" s="1"/>
      <c r="D638" s="1"/>
      <c r="E638" s="2"/>
      <c r="F638" s="3"/>
      <c r="G638" s="3"/>
      <c r="H638" s="3"/>
    </row>
    <row r="639" spans="2:8" ht="15.75" customHeight="1">
      <c r="B639" s="1"/>
      <c r="C639" s="1"/>
      <c r="D639" s="1"/>
      <c r="E639" s="2"/>
      <c r="F639" s="3"/>
      <c r="G639" s="3"/>
      <c r="H639" s="3"/>
    </row>
    <row r="640" spans="2:8" ht="15.75" customHeight="1">
      <c r="B640" s="1"/>
      <c r="C640" s="1"/>
      <c r="D640" s="1"/>
      <c r="E640" s="2"/>
      <c r="F640" s="3"/>
      <c r="G640" s="3"/>
      <c r="H640" s="3"/>
    </row>
    <row r="641" spans="2:8" ht="15.75" customHeight="1">
      <c r="B641" s="1"/>
      <c r="C641" s="1"/>
      <c r="D641" s="1"/>
      <c r="E641" s="2"/>
      <c r="F641" s="3"/>
      <c r="G641" s="3"/>
      <c r="H641" s="3"/>
    </row>
    <row r="642" spans="2:8" ht="15.75" customHeight="1">
      <c r="B642" s="1"/>
      <c r="C642" s="1"/>
      <c r="D642" s="1"/>
      <c r="E642" s="2"/>
      <c r="F642" s="3"/>
      <c r="G642" s="3"/>
      <c r="H642" s="3"/>
    </row>
    <row r="643" spans="2:8" ht="15.75" customHeight="1">
      <c r="B643" s="1"/>
      <c r="C643" s="1"/>
      <c r="D643" s="1"/>
      <c r="E643" s="2"/>
      <c r="F643" s="3"/>
      <c r="G643" s="3"/>
      <c r="H643" s="3"/>
    </row>
    <row r="644" spans="2:8" ht="15.75" customHeight="1">
      <c r="B644" s="1"/>
      <c r="C644" s="1"/>
      <c r="D644" s="1"/>
      <c r="E644" s="2"/>
      <c r="F644" s="3"/>
      <c r="G644" s="3"/>
      <c r="H644" s="3"/>
    </row>
    <row r="645" spans="2:8" ht="15.75" customHeight="1">
      <c r="B645" s="1"/>
      <c r="C645" s="1"/>
      <c r="D645" s="1"/>
      <c r="E645" s="2"/>
      <c r="F645" s="3"/>
      <c r="G645" s="3"/>
      <c r="H645" s="3"/>
    </row>
    <row r="646" spans="2:8" ht="15.75" customHeight="1">
      <c r="B646" s="1"/>
      <c r="C646" s="1"/>
      <c r="D646" s="1"/>
      <c r="E646" s="2"/>
      <c r="F646" s="3"/>
      <c r="G646" s="3"/>
      <c r="H646" s="3"/>
    </row>
    <row r="647" spans="2:8" ht="15.75" customHeight="1">
      <c r="B647" s="1"/>
      <c r="C647" s="1"/>
      <c r="D647" s="1"/>
      <c r="E647" s="2"/>
      <c r="F647" s="3"/>
      <c r="G647" s="3"/>
      <c r="H647" s="3"/>
    </row>
    <row r="648" spans="2:8" ht="15.75" customHeight="1">
      <c r="B648" s="1"/>
      <c r="C648" s="1"/>
      <c r="D648" s="1"/>
      <c r="E648" s="2"/>
      <c r="F648" s="3"/>
      <c r="G648" s="3"/>
      <c r="H648" s="3"/>
    </row>
    <row r="649" spans="2:8" ht="15.75" customHeight="1">
      <c r="B649" s="1"/>
      <c r="C649" s="1"/>
      <c r="D649" s="1"/>
      <c r="E649" s="2"/>
      <c r="F649" s="3"/>
      <c r="G649" s="3"/>
      <c r="H649" s="3"/>
    </row>
    <row r="650" spans="2:8" ht="15.75" customHeight="1">
      <c r="B650" s="1"/>
      <c r="C650" s="1"/>
      <c r="D650" s="1"/>
      <c r="E650" s="2"/>
      <c r="F650" s="3"/>
      <c r="G650" s="3"/>
      <c r="H650" s="3"/>
    </row>
    <row r="651" spans="2:8" ht="15.75" customHeight="1">
      <c r="B651" s="1"/>
      <c r="C651" s="1"/>
      <c r="D651" s="1"/>
      <c r="E651" s="2"/>
      <c r="F651" s="3"/>
      <c r="G651" s="3"/>
      <c r="H651" s="3"/>
    </row>
    <row r="652" spans="2:8" ht="15.75" customHeight="1">
      <c r="B652" s="1"/>
      <c r="C652" s="1"/>
      <c r="D652" s="1"/>
      <c r="E652" s="2"/>
      <c r="F652" s="3"/>
      <c r="G652" s="3"/>
      <c r="H652" s="3"/>
    </row>
    <row r="653" spans="2:8" ht="15.75" customHeight="1">
      <c r="B653" s="1"/>
      <c r="C653" s="1"/>
      <c r="D653" s="1"/>
      <c r="E653" s="2"/>
      <c r="F653" s="3"/>
      <c r="G653" s="3"/>
      <c r="H653" s="3"/>
    </row>
    <row r="654" spans="2:8" ht="15.75" customHeight="1">
      <c r="B654" s="1"/>
      <c r="C654" s="1"/>
      <c r="D654" s="1"/>
      <c r="E654" s="2"/>
      <c r="F654" s="3"/>
      <c r="G654" s="3"/>
      <c r="H654" s="3"/>
    </row>
    <row r="655" spans="2:8" ht="15.75" customHeight="1">
      <c r="B655" s="1"/>
      <c r="C655" s="1"/>
      <c r="D655" s="1"/>
      <c r="E655" s="2"/>
      <c r="F655" s="3"/>
      <c r="G655" s="3"/>
      <c r="H655" s="3"/>
    </row>
    <row r="656" spans="2:8" ht="15.75" customHeight="1">
      <c r="B656" s="1"/>
      <c r="C656" s="1"/>
      <c r="D656" s="1"/>
      <c r="E656" s="2"/>
      <c r="F656" s="3"/>
      <c r="G656" s="3"/>
      <c r="H656" s="3"/>
    </row>
    <row r="657" spans="2:8" ht="15.75" customHeight="1">
      <c r="B657" s="1"/>
      <c r="C657" s="1"/>
      <c r="D657" s="1"/>
      <c r="E657" s="2"/>
      <c r="F657" s="3"/>
      <c r="G657" s="3"/>
      <c r="H657" s="3"/>
    </row>
    <row r="658" spans="2:8" ht="15.75" customHeight="1">
      <c r="B658" s="1"/>
      <c r="C658" s="1"/>
      <c r="D658" s="1"/>
      <c r="E658" s="2"/>
      <c r="F658" s="3"/>
      <c r="G658" s="3"/>
      <c r="H658" s="3"/>
    </row>
    <row r="659" spans="2:8" ht="15.75" customHeight="1">
      <c r="B659" s="1"/>
      <c r="C659" s="1"/>
      <c r="D659" s="1"/>
      <c r="E659" s="2"/>
      <c r="F659" s="3"/>
      <c r="G659" s="3"/>
      <c r="H659" s="3"/>
    </row>
    <row r="660" spans="2:8" ht="15.75" customHeight="1">
      <c r="B660" s="1"/>
      <c r="C660" s="1"/>
      <c r="D660" s="1"/>
      <c r="E660" s="2"/>
      <c r="F660" s="3"/>
      <c r="G660" s="3"/>
      <c r="H660" s="3"/>
    </row>
    <row r="661" spans="2:8" ht="15.75" customHeight="1">
      <c r="B661" s="1"/>
      <c r="C661" s="1"/>
      <c r="D661" s="1"/>
      <c r="E661" s="2"/>
      <c r="F661" s="3"/>
      <c r="G661" s="3"/>
      <c r="H661" s="3"/>
    </row>
    <row r="662" spans="2:8" ht="15.75" customHeight="1">
      <c r="B662" s="1"/>
      <c r="C662" s="1"/>
      <c r="D662" s="1"/>
      <c r="E662" s="2"/>
      <c r="F662" s="3"/>
      <c r="G662" s="3"/>
      <c r="H662" s="3"/>
    </row>
    <row r="663" spans="2:8" ht="15.75" customHeight="1">
      <c r="B663" s="1"/>
      <c r="C663" s="1"/>
      <c r="D663" s="1"/>
      <c r="E663" s="2"/>
      <c r="F663" s="3"/>
      <c r="G663" s="3"/>
      <c r="H663" s="3"/>
    </row>
    <row r="664" spans="2:8" ht="15.75" customHeight="1">
      <c r="B664" s="1"/>
      <c r="C664" s="1"/>
      <c r="D664" s="1"/>
      <c r="E664" s="2"/>
      <c r="F664" s="3"/>
      <c r="G664" s="3"/>
      <c r="H664" s="3"/>
    </row>
    <row r="665" spans="2:8" ht="15.75" customHeight="1">
      <c r="B665" s="1"/>
      <c r="C665" s="1"/>
      <c r="D665" s="1"/>
      <c r="E665" s="2"/>
      <c r="F665" s="3"/>
      <c r="G665" s="3"/>
      <c r="H665" s="3"/>
    </row>
    <row r="666" spans="2:8" ht="15.75" customHeight="1">
      <c r="B666" s="1"/>
      <c r="C666" s="1"/>
      <c r="D666" s="1"/>
      <c r="E666" s="2"/>
      <c r="F666" s="3"/>
      <c r="G666" s="3"/>
      <c r="H666" s="3"/>
    </row>
    <row r="667" spans="2:8" ht="15.75" customHeight="1">
      <c r="B667" s="1"/>
      <c r="C667" s="1"/>
      <c r="D667" s="1"/>
      <c r="E667" s="2"/>
      <c r="F667" s="3"/>
      <c r="G667" s="3"/>
      <c r="H667" s="3"/>
    </row>
    <row r="668" spans="2:8" ht="15.75" customHeight="1">
      <c r="B668" s="1"/>
      <c r="C668" s="1"/>
      <c r="D668" s="1"/>
      <c r="E668" s="2"/>
      <c r="F668" s="3"/>
      <c r="G668" s="3"/>
      <c r="H668" s="3"/>
    </row>
    <row r="669" spans="2:8" ht="15.75" customHeight="1">
      <c r="B669" s="1"/>
      <c r="C669" s="1"/>
      <c r="D669" s="1"/>
      <c r="E669" s="2"/>
      <c r="F669" s="3"/>
      <c r="G669" s="3"/>
      <c r="H669" s="3"/>
    </row>
    <row r="670" spans="2:8" ht="15.75" customHeight="1">
      <c r="B670" s="1"/>
      <c r="C670" s="1"/>
      <c r="D670" s="1"/>
      <c r="E670" s="2"/>
      <c r="F670" s="3"/>
      <c r="G670" s="3"/>
      <c r="H670" s="3"/>
    </row>
    <row r="671" spans="2:8" ht="15.75" customHeight="1">
      <c r="B671" s="1"/>
      <c r="C671" s="1"/>
      <c r="D671" s="1"/>
      <c r="E671" s="2"/>
      <c r="F671" s="3"/>
      <c r="G671" s="3"/>
      <c r="H671" s="3"/>
    </row>
    <row r="672" spans="2:8" ht="15.75" customHeight="1">
      <c r="B672" s="1"/>
      <c r="C672" s="1"/>
      <c r="D672" s="1"/>
      <c r="E672" s="2"/>
      <c r="F672" s="3"/>
      <c r="G672" s="3"/>
      <c r="H672" s="3"/>
    </row>
    <row r="673" spans="2:8" ht="15.75" customHeight="1">
      <c r="B673" s="1"/>
      <c r="C673" s="1"/>
      <c r="D673" s="1"/>
      <c r="E673" s="2"/>
      <c r="F673" s="3"/>
      <c r="G673" s="3"/>
      <c r="H673" s="3"/>
    </row>
    <row r="674" spans="2:8" ht="15.75" customHeight="1">
      <c r="B674" s="1"/>
      <c r="C674" s="1"/>
      <c r="D674" s="1"/>
      <c r="E674" s="2"/>
      <c r="F674" s="3"/>
      <c r="G674" s="3"/>
      <c r="H674" s="3"/>
    </row>
    <row r="675" spans="2:8" ht="15.75" customHeight="1">
      <c r="B675" s="1"/>
      <c r="C675" s="1"/>
      <c r="D675" s="1"/>
      <c r="E675" s="2"/>
      <c r="F675" s="3"/>
      <c r="G675" s="3"/>
      <c r="H675" s="3"/>
    </row>
    <row r="676" spans="2:8" ht="15.75" customHeight="1">
      <c r="B676" s="1"/>
      <c r="C676" s="1"/>
      <c r="D676" s="1"/>
      <c r="E676" s="2"/>
      <c r="F676" s="3"/>
      <c r="G676" s="3"/>
      <c r="H676" s="3"/>
    </row>
    <row r="677" spans="2:8" ht="15.75" customHeight="1">
      <c r="B677" s="1"/>
      <c r="C677" s="1"/>
      <c r="D677" s="1"/>
      <c r="E677" s="2"/>
      <c r="F677" s="3"/>
      <c r="G677" s="3"/>
      <c r="H677" s="3"/>
    </row>
    <row r="678" spans="2:8" ht="15.75" customHeight="1">
      <c r="B678" s="1"/>
      <c r="C678" s="1"/>
      <c r="D678" s="1"/>
      <c r="E678" s="2"/>
      <c r="F678" s="3"/>
      <c r="G678" s="3"/>
      <c r="H678" s="3"/>
    </row>
    <row r="679" spans="2:8" ht="15.75" customHeight="1">
      <c r="B679" s="1"/>
      <c r="C679" s="1"/>
      <c r="D679" s="1"/>
      <c r="E679" s="2"/>
      <c r="F679" s="3"/>
      <c r="G679" s="3"/>
      <c r="H679" s="3"/>
    </row>
    <row r="680" spans="2:8" ht="15.75" customHeight="1">
      <c r="B680" s="1"/>
      <c r="C680" s="1"/>
      <c r="D680" s="1"/>
      <c r="E680" s="2"/>
      <c r="F680" s="3"/>
      <c r="G680" s="3"/>
      <c r="H680" s="3"/>
    </row>
    <row r="681" spans="2:8" ht="15.75" customHeight="1">
      <c r="B681" s="1"/>
      <c r="C681" s="1"/>
      <c r="D681" s="1"/>
      <c r="E681" s="2"/>
      <c r="F681" s="3"/>
      <c r="G681" s="3"/>
      <c r="H681" s="3"/>
    </row>
    <row r="682" spans="2:8" ht="15.75" customHeight="1">
      <c r="B682" s="1"/>
      <c r="C682" s="1"/>
      <c r="D682" s="1"/>
      <c r="E682" s="2"/>
      <c r="F682" s="3"/>
      <c r="G682" s="3"/>
      <c r="H682" s="3"/>
    </row>
    <row r="683" spans="2:8" ht="15.75" customHeight="1">
      <c r="B683" s="1"/>
      <c r="C683" s="1"/>
      <c r="D683" s="1"/>
      <c r="E683" s="2"/>
      <c r="F683" s="3"/>
      <c r="G683" s="3"/>
      <c r="H683" s="3"/>
    </row>
    <row r="684" spans="2:8" ht="15.75" customHeight="1">
      <c r="B684" s="1"/>
      <c r="C684" s="1"/>
      <c r="D684" s="1"/>
      <c r="E684" s="2"/>
      <c r="F684" s="3"/>
      <c r="G684" s="3"/>
      <c r="H684" s="3"/>
    </row>
    <row r="685" spans="2:8" ht="15.75" customHeight="1">
      <c r="B685" s="1"/>
      <c r="C685" s="1"/>
      <c r="D685" s="1"/>
      <c r="E685" s="2"/>
      <c r="F685" s="3"/>
      <c r="G685" s="3"/>
      <c r="H685" s="3"/>
    </row>
    <row r="686" spans="2:8" ht="15.75" customHeight="1">
      <c r="B686" s="1"/>
      <c r="C686" s="1"/>
      <c r="D686" s="1"/>
      <c r="E686" s="2"/>
      <c r="F686" s="3"/>
      <c r="G686" s="3"/>
      <c r="H686" s="3"/>
    </row>
    <row r="687" spans="2:8" ht="15.75" customHeight="1">
      <c r="B687" s="1"/>
      <c r="C687" s="1"/>
      <c r="D687" s="1"/>
      <c r="E687" s="2"/>
      <c r="F687" s="3"/>
      <c r="G687" s="3"/>
      <c r="H687" s="3"/>
    </row>
    <row r="688" spans="2:8" ht="15.75" customHeight="1">
      <c r="B688" s="1"/>
      <c r="C688" s="1"/>
      <c r="D688" s="1"/>
      <c r="E688" s="2"/>
      <c r="F688" s="3"/>
      <c r="G688" s="3"/>
      <c r="H688" s="3"/>
    </row>
    <row r="689" spans="2:8" ht="15.75" customHeight="1">
      <c r="B689" s="1"/>
      <c r="C689" s="1"/>
      <c r="D689" s="1"/>
      <c r="E689" s="2"/>
      <c r="F689" s="3"/>
      <c r="G689" s="3"/>
      <c r="H689" s="3"/>
    </row>
    <row r="690" spans="2:8" ht="15.75" customHeight="1">
      <c r="B690" s="1"/>
      <c r="C690" s="1"/>
      <c r="D690" s="1"/>
      <c r="E690" s="2"/>
      <c r="F690" s="3"/>
      <c r="G690" s="3"/>
      <c r="H690" s="3"/>
    </row>
    <row r="691" spans="2:8" ht="15.75" customHeight="1">
      <c r="B691" s="1"/>
      <c r="C691" s="1"/>
      <c r="D691" s="1"/>
      <c r="E691" s="2"/>
      <c r="F691" s="3"/>
      <c r="G691" s="3"/>
      <c r="H691" s="3"/>
    </row>
    <row r="692" spans="2:8" ht="15.75" customHeight="1">
      <c r="B692" s="1"/>
      <c r="C692" s="1"/>
      <c r="D692" s="1"/>
      <c r="E692" s="2"/>
      <c r="F692" s="3"/>
      <c r="G692" s="3"/>
      <c r="H692" s="3"/>
    </row>
    <row r="693" spans="2:8" ht="15.75" customHeight="1">
      <c r="B693" s="1"/>
      <c r="C693" s="1"/>
      <c r="D693" s="1"/>
      <c r="E693" s="2"/>
      <c r="F693" s="3"/>
      <c r="G693" s="3"/>
      <c r="H693" s="3"/>
    </row>
    <row r="694" spans="2:8" ht="15.75" customHeight="1">
      <c r="B694" s="1"/>
      <c r="C694" s="1"/>
      <c r="D694" s="1"/>
      <c r="E694" s="2"/>
      <c r="F694" s="3"/>
      <c r="G694" s="3"/>
      <c r="H694" s="3"/>
    </row>
    <row r="695" spans="2:8" ht="15.75" customHeight="1">
      <c r="B695" s="1"/>
      <c r="C695" s="1"/>
      <c r="D695" s="1"/>
      <c r="E695" s="2"/>
      <c r="F695" s="3"/>
      <c r="G695" s="3"/>
      <c r="H695" s="3"/>
    </row>
    <row r="696" spans="2:8" ht="15.75" customHeight="1">
      <c r="B696" s="1"/>
      <c r="C696" s="1"/>
      <c r="D696" s="1"/>
      <c r="E696" s="2"/>
      <c r="F696" s="3"/>
      <c r="G696" s="3"/>
      <c r="H696" s="3"/>
    </row>
    <row r="697" spans="2:8" ht="15.75" customHeight="1">
      <c r="B697" s="1"/>
      <c r="C697" s="1"/>
      <c r="D697" s="1"/>
      <c r="E697" s="2"/>
      <c r="F697" s="3"/>
      <c r="G697" s="3"/>
      <c r="H697" s="3"/>
    </row>
    <row r="698" spans="2:8" ht="15.75" customHeight="1">
      <c r="B698" s="1"/>
      <c r="C698" s="1"/>
      <c r="D698" s="1"/>
      <c r="E698" s="2"/>
      <c r="F698" s="3"/>
      <c r="G698" s="3"/>
      <c r="H698" s="3"/>
    </row>
    <row r="699" spans="2:8" ht="15.75" customHeight="1">
      <c r="B699" s="1"/>
      <c r="C699" s="1"/>
      <c r="D699" s="1"/>
      <c r="E699" s="2"/>
      <c r="F699" s="3"/>
      <c r="G699" s="3"/>
      <c r="H699" s="3"/>
    </row>
    <row r="700" spans="2:8" ht="15.75" customHeight="1">
      <c r="B700" s="1"/>
      <c r="C700" s="1"/>
      <c r="D700" s="1"/>
      <c r="E700" s="2"/>
      <c r="F700" s="3"/>
      <c r="G700" s="3"/>
      <c r="H700" s="3"/>
    </row>
    <row r="701" spans="2:8" ht="15.75" customHeight="1">
      <c r="B701" s="1"/>
      <c r="C701" s="1"/>
      <c r="D701" s="1"/>
      <c r="E701" s="2"/>
      <c r="F701" s="3"/>
      <c r="G701" s="3"/>
      <c r="H701" s="3"/>
    </row>
    <row r="702" spans="2:8" ht="15.75" customHeight="1">
      <c r="B702" s="1"/>
      <c r="C702" s="1"/>
      <c r="D702" s="1"/>
      <c r="E702" s="2"/>
      <c r="F702" s="3"/>
      <c r="G702" s="3"/>
      <c r="H702" s="3"/>
    </row>
    <row r="703" spans="2:8" ht="15.75" customHeight="1">
      <c r="B703" s="1"/>
      <c r="C703" s="1"/>
      <c r="D703" s="1"/>
      <c r="E703" s="2"/>
      <c r="F703" s="3"/>
      <c r="G703" s="3"/>
      <c r="H703" s="3"/>
    </row>
    <row r="704" spans="2:8" ht="15.75" customHeight="1">
      <c r="B704" s="1"/>
      <c r="C704" s="1"/>
      <c r="D704" s="1"/>
      <c r="E704" s="2"/>
      <c r="F704" s="3"/>
      <c r="G704" s="3"/>
      <c r="H704" s="3"/>
    </row>
    <row r="705" spans="2:8" ht="15.75" customHeight="1">
      <c r="B705" s="1"/>
      <c r="C705" s="1"/>
      <c r="D705" s="1"/>
      <c r="E705" s="2"/>
      <c r="F705" s="3"/>
      <c r="G705" s="3"/>
      <c r="H705" s="3"/>
    </row>
    <row r="706" spans="2:8" ht="15.75" customHeight="1">
      <c r="B706" s="1"/>
      <c r="C706" s="1"/>
      <c r="D706" s="1"/>
      <c r="E706" s="2"/>
      <c r="F706" s="3"/>
      <c r="G706" s="3"/>
      <c r="H706" s="3"/>
    </row>
    <row r="707" spans="2:8" ht="15.75" customHeight="1">
      <c r="B707" s="1"/>
      <c r="C707" s="1"/>
      <c r="D707" s="1"/>
      <c r="E707" s="2"/>
      <c r="F707" s="3"/>
      <c r="G707" s="3"/>
      <c r="H707" s="3"/>
    </row>
    <row r="708" spans="2:8" ht="15.75" customHeight="1">
      <c r="B708" s="1"/>
      <c r="C708" s="1"/>
      <c r="D708" s="1"/>
      <c r="E708" s="2"/>
      <c r="F708" s="3"/>
      <c r="G708" s="3"/>
      <c r="H708" s="3"/>
    </row>
    <row r="709" spans="2:8" ht="15.75" customHeight="1">
      <c r="B709" s="1"/>
      <c r="C709" s="1"/>
      <c r="D709" s="1"/>
      <c r="E709" s="2"/>
      <c r="F709" s="3"/>
      <c r="G709" s="3"/>
      <c r="H709" s="3"/>
    </row>
    <row r="710" spans="2:8" ht="15.75" customHeight="1">
      <c r="B710" s="1"/>
      <c r="C710" s="1"/>
      <c r="D710" s="1"/>
      <c r="E710" s="2"/>
      <c r="F710" s="3"/>
      <c r="G710" s="3"/>
      <c r="H710" s="3"/>
    </row>
    <row r="711" spans="2:8" ht="15.75" customHeight="1">
      <c r="B711" s="1"/>
      <c r="C711" s="1"/>
      <c r="D711" s="1"/>
      <c r="E711" s="2"/>
      <c r="F711" s="3"/>
      <c r="G711" s="3"/>
      <c r="H711" s="3"/>
    </row>
    <row r="712" spans="2:8" ht="15.75" customHeight="1">
      <c r="B712" s="1"/>
      <c r="C712" s="1"/>
      <c r="D712" s="1"/>
      <c r="E712" s="2"/>
      <c r="F712" s="3"/>
      <c r="G712" s="3"/>
      <c r="H712" s="3"/>
    </row>
    <row r="713" spans="2:8" ht="15.75" customHeight="1">
      <c r="B713" s="1"/>
      <c r="C713" s="1"/>
      <c r="D713" s="1"/>
      <c r="E713" s="2"/>
      <c r="F713" s="3"/>
      <c r="G713" s="3"/>
      <c r="H713" s="3"/>
    </row>
    <row r="714" spans="2:8" ht="15.75" customHeight="1">
      <c r="B714" s="1"/>
      <c r="C714" s="1"/>
      <c r="D714" s="1"/>
      <c r="E714" s="2"/>
      <c r="F714" s="3"/>
      <c r="G714" s="3"/>
      <c r="H714" s="3"/>
    </row>
    <row r="715" spans="2:8" ht="15.75" customHeight="1">
      <c r="B715" s="1"/>
      <c r="C715" s="1"/>
      <c r="D715" s="1"/>
      <c r="E715" s="2"/>
      <c r="F715" s="3"/>
      <c r="G715" s="3"/>
      <c r="H715" s="3"/>
    </row>
    <row r="716" spans="2:8" ht="15.75" customHeight="1">
      <c r="B716" s="1"/>
      <c r="C716" s="1"/>
      <c r="D716" s="1"/>
      <c r="E716" s="2"/>
      <c r="F716" s="3"/>
      <c r="G716" s="3"/>
      <c r="H716" s="3"/>
    </row>
    <row r="717" spans="2:8" ht="15.75" customHeight="1">
      <c r="B717" s="1"/>
      <c r="C717" s="1"/>
      <c r="D717" s="1"/>
      <c r="E717" s="2"/>
      <c r="F717" s="3"/>
      <c r="G717" s="3"/>
      <c r="H717" s="3"/>
    </row>
    <row r="718" spans="2:8" ht="15.75" customHeight="1">
      <c r="B718" s="1"/>
      <c r="C718" s="1"/>
      <c r="D718" s="1"/>
      <c r="E718" s="2"/>
      <c r="F718" s="3"/>
      <c r="G718" s="3"/>
      <c r="H718" s="3"/>
    </row>
    <row r="719" spans="2:8" ht="15.75" customHeight="1">
      <c r="B719" s="1"/>
      <c r="C719" s="1"/>
      <c r="D719" s="1"/>
      <c r="E719" s="2"/>
      <c r="F719" s="3"/>
      <c r="G719" s="3"/>
      <c r="H719" s="3"/>
    </row>
    <row r="720" spans="2:8" ht="15.75" customHeight="1">
      <c r="B720" s="1"/>
      <c r="C720" s="1"/>
      <c r="D720" s="1"/>
      <c r="E720" s="2"/>
      <c r="F720" s="3"/>
      <c r="G720" s="3"/>
      <c r="H720" s="3"/>
    </row>
    <row r="721" spans="2:8" ht="15.75" customHeight="1">
      <c r="B721" s="1"/>
      <c r="C721" s="1"/>
      <c r="D721" s="1"/>
      <c r="E721" s="2"/>
      <c r="F721" s="3"/>
      <c r="G721" s="3"/>
      <c r="H721" s="3"/>
    </row>
    <row r="722" spans="2:8" ht="15.75" customHeight="1">
      <c r="B722" s="1"/>
      <c r="C722" s="1"/>
      <c r="D722" s="1"/>
      <c r="E722" s="2"/>
      <c r="F722" s="3"/>
      <c r="G722" s="3"/>
      <c r="H722" s="3"/>
    </row>
    <row r="723" spans="2:8" ht="15.75" customHeight="1">
      <c r="B723" s="1"/>
      <c r="C723" s="1"/>
      <c r="D723" s="1"/>
      <c r="E723" s="2"/>
      <c r="F723" s="3"/>
      <c r="G723" s="3"/>
      <c r="H723" s="3"/>
    </row>
    <row r="724" spans="2:8" ht="15.75" customHeight="1">
      <c r="B724" s="1"/>
      <c r="C724" s="1"/>
      <c r="D724" s="1"/>
      <c r="E724" s="2"/>
      <c r="F724" s="3"/>
      <c r="G724" s="3"/>
      <c r="H724" s="3"/>
    </row>
    <row r="725" spans="2:8" ht="15.75" customHeight="1">
      <c r="B725" s="1"/>
      <c r="C725" s="1"/>
      <c r="D725" s="1"/>
      <c r="E725" s="2"/>
      <c r="F725" s="3"/>
      <c r="G725" s="3"/>
      <c r="H725" s="3"/>
    </row>
    <row r="726" spans="2:8" ht="15.75" customHeight="1">
      <c r="B726" s="1"/>
      <c r="C726" s="1"/>
      <c r="D726" s="1"/>
      <c r="E726" s="2"/>
      <c r="F726" s="3"/>
      <c r="G726" s="3"/>
      <c r="H726" s="3"/>
    </row>
    <row r="727" spans="2:8" ht="15.75" customHeight="1">
      <c r="B727" s="1"/>
      <c r="C727" s="1"/>
      <c r="D727" s="1"/>
      <c r="E727" s="2"/>
      <c r="F727" s="3"/>
      <c r="G727" s="3"/>
      <c r="H727" s="3"/>
    </row>
    <row r="728" spans="2:8" ht="15.75" customHeight="1">
      <c r="B728" s="1"/>
      <c r="C728" s="1"/>
      <c r="D728" s="1"/>
      <c r="E728" s="2"/>
      <c r="F728" s="3"/>
      <c r="G728" s="3"/>
      <c r="H728" s="3"/>
    </row>
    <row r="729" spans="2:8" ht="15.75" customHeight="1">
      <c r="B729" s="1"/>
      <c r="C729" s="1"/>
      <c r="D729" s="1"/>
      <c r="E729" s="2"/>
      <c r="F729" s="3"/>
      <c r="G729" s="3"/>
      <c r="H729" s="3"/>
    </row>
    <row r="730" spans="2:8" ht="15.75" customHeight="1">
      <c r="B730" s="1"/>
      <c r="C730" s="1"/>
      <c r="D730" s="1"/>
      <c r="E730" s="2"/>
      <c r="F730" s="3"/>
      <c r="G730" s="3"/>
      <c r="H730" s="3"/>
    </row>
    <row r="731" spans="2:8" ht="15.75" customHeight="1">
      <c r="B731" s="1"/>
      <c r="C731" s="1"/>
      <c r="D731" s="1"/>
      <c r="E731" s="2"/>
      <c r="F731" s="3"/>
      <c r="G731" s="3"/>
      <c r="H731" s="3"/>
    </row>
    <row r="732" spans="2:8" ht="15.75" customHeight="1">
      <c r="B732" s="1"/>
      <c r="C732" s="1"/>
      <c r="D732" s="1"/>
      <c r="E732" s="2"/>
      <c r="F732" s="3"/>
      <c r="G732" s="3"/>
      <c r="H732" s="3"/>
    </row>
    <row r="733" spans="2:8" ht="15.75" customHeight="1">
      <c r="B733" s="1"/>
      <c r="C733" s="1"/>
      <c r="D733" s="1"/>
      <c r="E733" s="2"/>
      <c r="F733" s="3"/>
      <c r="G733" s="3"/>
      <c r="H733" s="3"/>
    </row>
    <row r="734" spans="2:8" ht="15.75" customHeight="1">
      <c r="B734" s="1"/>
      <c r="C734" s="1"/>
      <c r="D734" s="1"/>
      <c r="E734" s="2"/>
      <c r="F734" s="3"/>
      <c r="G734" s="3"/>
      <c r="H734" s="3"/>
    </row>
    <row r="735" spans="2:8" ht="15.75" customHeight="1">
      <c r="B735" s="1"/>
      <c r="C735" s="1"/>
      <c r="D735" s="1"/>
      <c r="E735" s="2"/>
      <c r="F735" s="3"/>
      <c r="G735" s="3"/>
      <c r="H735" s="3"/>
    </row>
    <row r="736" spans="2:8" ht="15.75" customHeight="1">
      <c r="B736" s="1"/>
      <c r="C736" s="1"/>
      <c r="D736" s="1"/>
      <c r="E736" s="2"/>
      <c r="F736" s="3"/>
      <c r="G736" s="3"/>
      <c r="H736" s="3"/>
    </row>
    <row r="737" spans="2:8" ht="15.75" customHeight="1">
      <c r="B737" s="1"/>
      <c r="C737" s="1"/>
      <c r="D737" s="1"/>
      <c r="E737" s="2"/>
      <c r="F737" s="3"/>
      <c r="G737" s="3"/>
      <c r="H737" s="3"/>
    </row>
    <row r="738" spans="2:8" ht="15.75" customHeight="1">
      <c r="B738" s="1"/>
      <c r="C738" s="1"/>
      <c r="D738" s="1"/>
      <c r="E738" s="2"/>
      <c r="F738" s="3"/>
      <c r="G738" s="3"/>
      <c r="H738" s="3"/>
    </row>
    <row r="739" spans="2:8" ht="15.75" customHeight="1">
      <c r="B739" s="1"/>
      <c r="C739" s="1"/>
      <c r="D739" s="1"/>
      <c r="E739" s="2"/>
      <c r="F739" s="3"/>
      <c r="G739" s="3"/>
      <c r="H739" s="3"/>
    </row>
    <row r="740" spans="2:8" ht="15.75" customHeight="1">
      <c r="B740" s="1"/>
      <c r="C740" s="1"/>
      <c r="D740" s="1"/>
      <c r="E740" s="2"/>
      <c r="F740" s="3"/>
      <c r="G740" s="3"/>
      <c r="H740" s="3"/>
    </row>
    <row r="741" spans="2:8" ht="15.75" customHeight="1">
      <c r="B741" s="1"/>
      <c r="C741" s="1"/>
      <c r="D741" s="1"/>
      <c r="E741" s="2"/>
      <c r="F741" s="3"/>
      <c r="G741" s="3"/>
      <c r="H741" s="3"/>
    </row>
    <row r="742" spans="2:8" ht="15.75" customHeight="1">
      <c r="B742" s="1"/>
      <c r="C742" s="1"/>
      <c r="D742" s="1"/>
      <c r="E742" s="2"/>
      <c r="F742" s="3"/>
      <c r="G742" s="3"/>
      <c r="H742" s="3"/>
    </row>
    <row r="743" spans="2:8" ht="15.75" customHeight="1">
      <c r="B743" s="1"/>
      <c r="C743" s="1"/>
      <c r="D743" s="1"/>
      <c r="E743" s="2"/>
      <c r="F743" s="3"/>
      <c r="G743" s="3"/>
      <c r="H743" s="3"/>
    </row>
    <row r="744" spans="2:8" ht="15.75" customHeight="1">
      <c r="B744" s="1"/>
      <c r="C744" s="1"/>
      <c r="D744" s="1"/>
      <c r="E744" s="2"/>
      <c r="F744" s="3"/>
      <c r="G744" s="3"/>
      <c r="H744" s="3"/>
    </row>
    <row r="745" spans="2:8" ht="15.75" customHeight="1">
      <c r="B745" s="1"/>
      <c r="C745" s="1"/>
      <c r="D745" s="1"/>
      <c r="E745" s="2"/>
      <c r="F745" s="3"/>
      <c r="G745" s="3"/>
      <c r="H745" s="3"/>
    </row>
    <row r="746" spans="2:8" ht="15.75" customHeight="1">
      <c r="B746" s="1"/>
      <c r="C746" s="1"/>
      <c r="D746" s="1"/>
      <c r="E746" s="2"/>
      <c r="F746" s="3"/>
      <c r="G746" s="3"/>
      <c r="H746" s="3"/>
    </row>
    <row r="747" spans="2:8" ht="15.75" customHeight="1">
      <c r="B747" s="1"/>
      <c r="C747" s="1"/>
      <c r="D747" s="1"/>
      <c r="E747" s="2"/>
      <c r="F747" s="3"/>
      <c r="G747" s="3"/>
      <c r="H747" s="3"/>
    </row>
    <row r="748" spans="2:8" ht="15.75" customHeight="1">
      <c r="B748" s="1"/>
      <c r="C748" s="1"/>
      <c r="D748" s="1"/>
      <c r="E748" s="2"/>
      <c r="F748" s="3"/>
      <c r="G748" s="3"/>
      <c r="H748" s="3"/>
    </row>
    <row r="749" spans="2:8" ht="15.75" customHeight="1">
      <c r="B749" s="1"/>
      <c r="C749" s="1"/>
      <c r="D749" s="1"/>
      <c r="E749" s="2"/>
      <c r="F749" s="3"/>
      <c r="G749" s="3"/>
      <c r="H749" s="3"/>
    </row>
    <row r="750" spans="2:8" ht="15.75" customHeight="1">
      <c r="B750" s="1"/>
      <c r="C750" s="1"/>
      <c r="D750" s="1"/>
      <c r="E750" s="2"/>
      <c r="F750" s="3"/>
      <c r="G750" s="3"/>
      <c r="H750" s="3"/>
    </row>
    <row r="751" spans="2:8" ht="15.75" customHeight="1">
      <c r="B751" s="1"/>
      <c r="C751" s="1"/>
      <c r="D751" s="1"/>
      <c r="E751" s="2"/>
      <c r="F751" s="3"/>
      <c r="G751" s="3"/>
      <c r="H751" s="3"/>
    </row>
    <row r="752" spans="2:8" ht="15.75" customHeight="1">
      <c r="B752" s="1"/>
      <c r="C752" s="1"/>
      <c r="D752" s="1"/>
      <c r="E752" s="2"/>
      <c r="F752" s="3"/>
      <c r="G752" s="3"/>
      <c r="H752" s="3"/>
    </row>
    <row r="753" spans="2:8" ht="15.75" customHeight="1">
      <c r="B753" s="1"/>
      <c r="C753" s="1"/>
      <c r="D753" s="1"/>
      <c r="E753" s="2"/>
      <c r="F753" s="3"/>
      <c r="G753" s="3"/>
      <c r="H753" s="3"/>
    </row>
    <row r="754" spans="2:8" ht="15.75" customHeight="1">
      <c r="B754" s="1"/>
      <c r="C754" s="1"/>
      <c r="D754" s="1"/>
      <c r="E754" s="2"/>
      <c r="F754" s="3"/>
      <c r="G754" s="3"/>
      <c r="H754" s="3"/>
    </row>
    <row r="755" spans="2:8" ht="15.75" customHeight="1">
      <c r="B755" s="1"/>
      <c r="C755" s="1"/>
      <c r="D755" s="1"/>
      <c r="E755" s="2"/>
      <c r="F755" s="3"/>
      <c r="G755" s="3"/>
      <c r="H755" s="3"/>
    </row>
    <row r="756" spans="2:8" ht="15.75" customHeight="1">
      <c r="B756" s="1"/>
      <c r="C756" s="1"/>
      <c r="D756" s="1"/>
      <c r="E756" s="2"/>
      <c r="F756" s="3"/>
      <c r="G756" s="3"/>
      <c r="H756" s="3"/>
    </row>
    <row r="757" spans="2:8" ht="15.75" customHeight="1">
      <c r="B757" s="1"/>
      <c r="C757" s="1"/>
      <c r="D757" s="1"/>
      <c r="E757" s="2"/>
      <c r="F757" s="3"/>
      <c r="G757" s="3"/>
      <c r="H757" s="3"/>
    </row>
    <row r="758" spans="2:8" ht="15.75" customHeight="1">
      <c r="B758" s="1"/>
      <c r="C758" s="1"/>
      <c r="D758" s="1"/>
      <c r="E758" s="2"/>
      <c r="F758" s="3"/>
      <c r="G758" s="3"/>
      <c r="H758" s="3"/>
    </row>
    <row r="759" spans="2:8" ht="15.75" customHeight="1">
      <c r="B759" s="1"/>
      <c r="C759" s="1"/>
      <c r="D759" s="1"/>
      <c r="E759" s="2"/>
      <c r="F759" s="3"/>
      <c r="G759" s="3"/>
      <c r="H759" s="3"/>
    </row>
    <row r="760" spans="2:8" ht="15.75" customHeight="1">
      <c r="B760" s="1"/>
      <c r="C760" s="1"/>
      <c r="D760" s="1"/>
      <c r="E760" s="2"/>
      <c r="F760" s="3"/>
      <c r="G760" s="3"/>
      <c r="H760" s="3"/>
    </row>
    <row r="761" spans="2:8" ht="15.75" customHeight="1">
      <c r="B761" s="1"/>
      <c r="C761" s="1"/>
      <c r="D761" s="1"/>
      <c r="E761" s="2"/>
      <c r="F761" s="3"/>
      <c r="G761" s="3"/>
      <c r="H761" s="3"/>
    </row>
    <row r="762" spans="2:8" ht="15.75" customHeight="1">
      <c r="B762" s="1"/>
      <c r="C762" s="1"/>
      <c r="D762" s="1"/>
      <c r="E762" s="2"/>
      <c r="F762" s="3"/>
      <c r="G762" s="3"/>
      <c r="H762" s="3"/>
    </row>
    <row r="763" spans="2:8" ht="15.75" customHeight="1">
      <c r="B763" s="1"/>
      <c r="C763" s="1"/>
      <c r="D763" s="1"/>
      <c r="E763" s="2"/>
      <c r="F763" s="3"/>
      <c r="G763" s="3"/>
      <c r="H763" s="3"/>
    </row>
    <row r="764" spans="2:8" ht="15.75" customHeight="1">
      <c r="B764" s="1"/>
      <c r="C764" s="1"/>
      <c r="D764" s="1"/>
      <c r="E764" s="2"/>
      <c r="F764" s="3"/>
      <c r="G764" s="3"/>
      <c r="H764" s="3"/>
    </row>
    <row r="765" spans="2:8" ht="15.75" customHeight="1">
      <c r="B765" s="1"/>
      <c r="C765" s="1"/>
      <c r="D765" s="1"/>
      <c r="E765" s="2"/>
      <c r="F765" s="3"/>
      <c r="G765" s="3"/>
      <c r="H765" s="3"/>
    </row>
    <row r="766" spans="2:8" ht="15.75" customHeight="1">
      <c r="B766" s="1"/>
      <c r="C766" s="1"/>
      <c r="D766" s="1"/>
      <c r="E766" s="2"/>
      <c r="F766" s="3"/>
      <c r="G766" s="3"/>
      <c r="H766" s="3"/>
    </row>
    <row r="767" spans="2:8" ht="15.75" customHeight="1">
      <c r="B767" s="1"/>
      <c r="C767" s="1"/>
      <c r="D767" s="1"/>
      <c r="E767" s="2"/>
      <c r="F767" s="3"/>
      <c r="G767" s="3"/>
      <c r="H767" s="3"/>
    </row>
    <row r="768" spans="2:8" ht="15.75" customHeight="1">
      <c r="B768" s="1"/>
      <c r="C768" s="1"/>
      <c r="D768" s="1"/>
      <c r="E768" s="2"/>
      <c r="F768" s="3"/>
      <c r="G768" s="3"/>
      <c r="H768" s="3"/>
    </row>
    <row r="769" spans="2:8" ht="15.75" customHeight="1">
      <c r="B769" s="1"/>
      <c r="C769" s="1"/>
      <c r="D769" s="1"/>
      <c r="E769" s="2"/>
      <c r="F769" s="3"/>
      <c r="G769" s="3"/>
      <c r="H769" s="3"/>
    </row>
    <row r="770" spans="2:8" ht="15.75" customHeight="1">
      <c r="B770" s="1"/>
      <c r="C770" s="1"/>
      <c r="D770" s="1"/>
      <c r="E770" s="2"/>
      <c r="F770" s="3"/>
      <c r="G770" s="3"/>
      <c r="H770" s="3"/>
    </row>
    <row r="771" spans="2:8" ht="15.75" customHeight="1">
      <c r="B771" s="1"/>
      <c r="C771" s="1"/>
      <c r="D771" s="1"/>
      <c r="E771" s="2"/>
      <c r="F771" s="3"/>
      <c r="G771" s="3"/>
      <c r="H771" s="3"/>
    </row>
    <row r="772" spans="2:8" ht="15.75" customHeight="1">
      <c r="B772" s="1"/>
      <c r="C772" s="1"/>
      <c r="D772" s="1"/>
      <c r="E772" s="2"/>
      <c r="F772" s="3"/>
      <c r="G772" s="3"/>
      <c r="H772" s="3"/>
    </row>
    <row r="773" spans="2:8" ht="15.75" customHeight="1">
      <c r="B773" s="1"/>
      <c r="C773" s="1"/>
      <c r="D773" s="1"/>
      <c r="E773" s="2"/>
      <c r="F773" s="3"/>
      <c r="G773" s="3"/>
      <c r="H773" s="3"/>
    </row>
    <row r="774" spans="2:8" ht="15.75" customHeight="1">
      <c r="B774" s="1"/>
      <c r="C774" s="1"/>
      <c r="D774" s="1"/>
      <c r="E774" s="2"/>
      <c r="F774" s="3"/>
      <c r="G774" s="3"/>
      <c r="H774" s="3"/>
    </row>
    <row r="775" spans="2:8" ht="15.75" customHeight="1">
      <c r="B775" s="1"/>
      <c r="C775" s="1"/>
      <c r="D775" s="1"/>
      <c r="E775" s="2"/>
      <c r="F775" s="3"/>
      <c r="G775" s="3"/>
      <c r="H775" s="3"/>
    </row>
    <row r="776" spans="2:8" ht="15.75" customHeight="1">
      <c r="B776" s="1"/>
      <c r="C776" s="1"/>
      <c r="D776" s="1"/>
      <c r="E776" s="2"/>
      <c r="F776" s="3"/>
      <c r="G776" s="3"/>
      <c r="H776" s="3"/>
    </row>
    <row r="777" spans="2:8" ht="15.75" customHeight="1">
      <c r="B777" s="1"/>
      <c r="C777" s="1"/>
      <c r="D777" s="1"/>
      <c r="E777" s="2"/>
      <c r="F777" s="3"/>
      <c r="G777" s="3"/>
      <c r="H777" s="3"/>
    </row>
    <row r="778" spans="2:8" ht="15.75" customHeight="1">
      <c r="B778" s="1"/>
      <c r="C778" s="1"/>
      <c r="D778" s="1"/>
      <c r="E778" s="2"/>
      <c r="F778" s="3"/>
      <c r="G778" s="3"/>
      <c r="H778" s="3"/>
    </row>
    <row r="779" spans="2:8" ht="15.75" customHeight="1">
      <c r="B779" s="1"/>
      <c r="C779" s="1"/>
      <c r="D779" s="1"/>
      <c r="E779" s="2"/>
      <c r="F779" s="3"/>
      <c r="G779" s="3"/>
      <c r="H779" s="3"/>
    </row>
    <row r="780" spans="2:8" ht="15.75" customHeight="1">
      <c r="B780" s="1"/>
      <c r="C780" s="1"/>
      <c r="D780" s="1"/>
      <c r="E780" s="2"/>
      <c r="F780" s="3"/>
      <c r="G780" s="3"/>
      <c r="H780" s="3"/>
    </row>
    <row r="781" spans="2:8" ht="15.75" customHeight="1">
      <c r="B781" s="1"/>
      <c r="C781" s="1"/>
      <c r="D781" s="1"/>
      <c r="E781" s="2"/>
      <c r="F781" s="3"/>
      <c r="G781" s="3"/>
      <c r="H781" s="3"/>
    </row>
    <row r="782" spans="2:8" ht="15.75" customHeight="1">
      <c r="B782" s="1"/>
      <c r="C782" s="1"/>
      <c r="D782" s="1"/>
      <c r="E782" s="2"/>
      <c r="F782" s="3"/>
      <c r="G782" s="3"/>
      <c r="H782" s="3"/>
    </row>
    <row r="783" spans="2:8" ht="15.75" customHeight="1">
      <c r="B783" s="1"/>
      <c r="C783" s="1"/>
      <c r="D783" s="1"/>
      <c r="E783" s="2"/>
      <c r="F783" s="3"/>
      <c r="G783" s="3"/>
      <c r="H783" s="3"/>
    </row>
    <row r="784" spans="2:8" ht="15.75" customHeight="1">
      <c r="B784" s="1"/>
      <c r="C784" s="1"/>
      <c r="D784" s="1"/>
      <c r="E784" s="2"/>
      <c r="F784" s="3"/>
      <c r="G784" s="3"/>
      <c r="H784" s="3"/>
    </row>
    <row r="785" spans="2:8" ht="15.75" customHeight="1">
      <c r="B785" s="1"/>
      <c r="C785" s="1"/>
      <c r="D785" s="1"/>
      <c r="E785" s="2"/>
      <c r="F785" s="3"/>
      <c r="G785" s="3"/>
      <c r="H785" s="3"/>
    </row>
    <row r="786" spans="2:8" ht="15.75" customHeight="1">
      <c r="B786" s="1"/>
      <c r="C786" s="1"/>
      <c r="D786" s="1"/>
      <c r="E786" s="2"/>
      <c r="F786" s="3"/>
      <c r="G786" s="3"/>
      <c r="H786" s="3"/>
    </row>
    <row r="787" spans="2:8" ht="15.75" customHeight="1">
      <c r="B787" s="1"/>
      <c r="C787" s="1"/>
      <c r="D787" s="1"/>
      <c r="E787" s="2"/>
      <c r="F787" s="3"/>
      <c r="G787" s="3"/>
      <c r="H787" s="3"/>
    </row>
    <row r="788" spans="2:8" ht="15.75" customHeight="1">
      <c r="B788" s="1"/>
      <c r="C788" s="1"/>
      <c r="D788" s="1"/>
      <c r="E788" s="2"/>
      <c r="F788" s="3"/>
      <c r="G788" s="3"/>
      <c r="H788" s="3"/>
    </row>
    <row r="789" spans="2:8" ht="15.75" customHeight="1">
      <c r="B789" s="1"/>
      <c r="C789" s="1"/>
      <c r="D789" s="1"/>
      <c r="E789" s="2"/>
      <c r="F789" s="3"/>
      <c r="G789" s="3"/>
      <c r="H789" s="3"/>
    </row>
    <row r="790" spans="2:8" ht="15.75" customHeight="1">
      <c r="B790" s="1"/>
      <c r="C790" s="1"/>
      <c r="D790" s="1"/>
      <c r="E790" s="2"/>
      <c r="F790" s="3"/>
      <c r="G790" s="3"/>
      <c r="H790" s="3"/>
    </row>
    <row r="791" spans="2:8" ht="15.75" customHeight="1">
      <c r="B791" s="1"/>
      <c r="C791" s="1"/>
      <c r="D791" s="1"/>
      <c r="E791" s="2"/>
      <c r="F791" s="3"/>
      <c r="G791" s="3"/>
      <c r="H791" s="3"/>
    </row>
    <row r="792" spans="2:8" ht="15.75" customHeight="1">
      <c r="B792" s="1"/>
      <c r="C792" s="1"/>
      <c r="D792" s="1"/>
      <c r="E792" s="2"/>
      <c r="F792" s="3"/>
      <c r="G792" s="3"/>
      <c r="H792" s="3"/>
    </row>
    <row r="793" spans="2:8" ht="15.75" customHeight="1">
      <c r="B793" s="1"/>
      <c r="C793" s="1"/>
      <c r="D793" s="1"/>
      <c r="E793" s="2"/>
      <c r="F793" s="3"/>
      <c r="G793" s="3"/>
      <c r="H793" s="3"/>
    </row>
    <row r="794" spans="2:8" ht="15.75" customHeight="1">
      <c r="B794" s="1"/>
      <c r="C794" s="1"/>
      <c r="D794" s="1"/>
      <c r="E794" s="2"/>
      <c r="F794" s="3"/>
      <c r="G794" s="3"/>
      <c r="H794" s="3"/>
    </row>
    <row r="795" spans="2:8" ht="15.75" customHeight="1">
      <c r="B795" s="1"/>
      <c r="C795" s="1"/>
      <c r="D795" s="1"/>
      <c r="E795" s="2"/>
      <c r="F795" s="3"/>
      <c r="G795" s="3"/>
      <c r="H795" s="3"/>
    </row>
    <row r="796" spans="2:8" ht="15.75" customHeight="1">
      <c r="B796" s="1"/>
      <c r="C796" s="1"/>
      <c r="D796" s="1"/>
      <c r="E796" s="2"/>
      <c r="F796" s="3"/>
      <c r="G796" s="3"/>
      <c r="H796" s="3"/>
    </row>
    <row r="797" spans="2:8" ht="15.75" customHeight="1">
      <c r="B797" s="1"/>
      <c r="C797" s="1"/>
      <c r="D797" s="1"/>
      <c r="E797" s="2"/>
      <c r="F797" s="3"/>
      <c r="G797" s="3"/>
      <c r="H797" s="3"/>
    </row>
    <row r="798" spans="2:8" ht="15.75" customHeight="1">
      <c r="B798" s="1"/>
      <c r="C798" s="1"/>
      <c r="D798" s="1"/>
      <c r="E798" s="2"/>
      <c r="F798" s="3"/>
      <c r="G798" s="3"/>
      <c r="H798" s="3"/>
    </row>
    <row r="799" spans="2:8" ht="15.75" customHeight="1">
      <c r="B799" s="1"/>
      <c r="C799" s="1"/>
      <c r="D799" s="1"/>
      <c r="E799" s="2"/>
      <c r="F799" s="3"/>
      <c r="G799" s="3"/>
      <c r="H799" s="3"/>
    </row>
    <row r="800" spans="2:8" ht="15.75" customHeight="1">
      <c r="B800" s="1"/>
      <c r="C800" s="1"/>
      <c r="D800" s="1"/>
      <c r="E800" s="2"/>
      <c r="F800" s="3"/>
      <c r="G800" s="3"/>
      <c r="H800" s="3"/>
    </row>
    <row r="801" spans="2:8" ht="15.75" customHeight="1">
      <c r="B801" s="1"/>
      <c r="C801" s="1"/>
      <c r="D801" s="1"/>
      <c r="E801" s="2"/>
      <c r="F801" s="3"/>
      <c r="G801" s="3"/>
      <c r="H801" s="3"/>
    </row>
    <row r="802" spans="2:8" ht="15.75" customHeight="1">
      <c r="B802" s="1"/>
      <c r="C802" s="1"/>
      <c r="D802" s="1"/>
      <c r="E802" s="2"/>
      <c r="F802" s="3"/>
      <c r="G802" s="3"/>
      <c r="H802" s="3"/>
    </row>
    <row r="803" spans="2:8" ht="15.75" customHeight="1">
      <c r="B803" s="1"/>
      <c r="C803" s="1"/>
      <c r="D803" s="1"/>
      <c r="E803" s="2"/>
      <c r="F803" s="3"/>
      <c r="G803" s="3"/>
      <c r="H803" s="3"/>
    </row>
    <row r="804" spans="2:8" ht="15.75" customHeight="1">
      <c r="B804" s="1"/>
      <c r="C804" s="1"/>
      <c r="D804" s="1"/>
      <c r="E804" s="2"/>
      <c r="F804" s="3"/>
      <c r="G804" s="3"/>
      <c r="H804" s="3"/>
    </row>
    <row r="805" spans="2:8" ht="15.75" customHeight="1">
      <c r="B805" s="1"/>
      <c r="C805" s="1"/>
      <c r="D805" s="1"/>
      <c r="E805" s="2"/>
      <c r="F805" s="3"/>
      <c r="G805" s="3"/>
      <c r="H805" s="3"/>
    </row>
    <row r="806" spans="2:8" ht="15.75" customHeight="1">
      <c r="B806" s="1"/>
      <c r="C806" s="1"/>
      <c r="D806" s="1"/>
      <c r="E806" s="2"/>
      <c r="F806" s="3"/>
      <c r="G806" s="3"/>
      <c r="H806" s="3"/>
    </row>
    <row r="807" spans="2:8" ht="15.75" customHeight="1">
      <c r="B807" s="1"/>
      <c r="C807" s="1"/>
      <c r="D807" s="1"/>
      <c r="E807" s="2"/>
      <c r="F807" s="3"/>
      <c r="G807" s="3"/>
      <c r="H807" s="3"/>
    </row>
    <row r="808" spans="2:8" ht="15.75" customHeight="1">
      <c r="B808" s="1"/>
      <c r="C808" s="1"/>
      <c r="D808" s="1"/>
      <c r="E808" s="2"/>
      <c r="F808" s="3"/>
      <c r="G808" s="3"/>
      <c r="H808" s="3"/>
    </row>
    <row r="809" spans="2:8" ht="15.75" customHeight="1">
      <c r="B809" s="1"/>
      <c r="C809" s="1"/>
      <c r="D809" s="1"/>
      <c r="E809" s="2"/>
      <c r="F809" s="3"/>
      <c r="G809" s="3"/>
      <c r="H809" s="3"/>
    </row>
    <row r="810" spans="2:8" ht="15.75" customHeight="1">
      <c r="B810" s="1"/>
      <c r="C810" s="1"/>
      <c r="D810" s="1"/>
      <c r="E810" s="2"/>
      <c r="F810" s="3"/>
      <c r="G810" s="3"/>
      <c r="H810" s="3"/>
    </row>
    <row r="811" spans="2:8" ht="15.75" customHeight="1">
      <c r="B811" s="1"/>
      <c r="C811" s="1"/>
      <c r="D811" s="1"/>
      <c r="E811" s="2"/>
      <c r="F811" s="3"/>
      <c r="G811" s="3"/>
      <c r="H811" s="3"/>
    </row>
    <row r="812" spans="2:8" ht="15.75" customHeight="1">
      <c r="B812" s="1"/>
      <c r="C812" s="1"/>
      <c r="D812" s="1"/>
      <c r="E812" s="2"/>
      <c r="F812" s="3"/>
      <c r="G812" s="3"/>
      <c r="H812" s="3"/>
    </row>
    <row r="813" spans="2:8" ht="15.75" customHeight="1">
      <c r="B813" s="1"/>
      <c r="C813" s="1"/>
      <c r="D813" s="1"/>
      <c r="E813" s="2"/>
      <c r="F813" s="3"/>
      <c r="G813" s="3"/>
      <c r="H813" s="3"/>
    </row>
    <row r="814" spans="2:8" ht="15.75" customHeight="1">
      <c r="B814" s="1"/>
      <c r="C814" s="1"/>
      <c r="D814" s="1"/>
      <c r="E814" s="2"/>
      <c r="F814" s="3"/>
      <c r="G814" s="3"/>
      <c r="H814" s="3"/>
    </row>
    <row r="815" spans="2:8" ht="15.75" customHeight="1">
      <c r="B815" s="1"/>
      <c r="C815" s="1"/>
      <c r="D815" s="1"/>
      <c r="E815" s="2"/>
      <c r="F815" s="3"/>
      <c r="G815" s="3"/>
      <c r="H815" s="3"/>
    </row>
    <row r="816" spans="2:8" ht="15.75" customHeight="1">
      <c r="B816" s="1"/>
      <c r="C816" s="1"/>
      <c r="D816" s="1"/>
      <c r="E816" s="2"/>
      <c r="F816" s="3"/>
      <c r="G816" s="3"/>
      <c r="H816" s="3"/>
    </row>
    <row r="817" spans="2:8" ht="15.75" customHeight="1">
      <c r="B817" s="1"/>
      <c r="C817" s="1"/>
      <c r="D817" s="1"/>
      <c r="E817" s="2"/>
      <c r="F817" s="3"/>
      <c r="G817" s="3"/>
      <c r="H817" s="3"/>
    </row>
    <row r="818" spans="2:8" ht="15.75" customHeight="1">
      <c r="B818" s="1"/>
      <c r="C818" s="1"/>
      <c r="D818" s="1"/>
      <c r="E818" s="2"/>
      <c r="F818" s="3"/>
      <c r="G818" s="3"/>
      <c r="H818" s="3"/>
    </row>
    <row r="819" spans="2:8" ht="15.75" customHeight="1">
      <c r="B819" s="1"/>
      <c r="C819" s="1"/>
      <c r="D819" s="1"/>
      <c r="E819" s="2"/>
      <c r="F819" s="3"/>
      <c r="G819" s="3"/>
      <c r="H819" s="3"/>
    </row>
    <row r="820" spans="2:8" ht="15.75" customHeight="1">
      <c r="B820" s="1"/>
      <c r="C820" s="1"/>
      <c r="D820" s="1"/>
      <c r="E820" s="2"/>
      <c r="F820" s="3"/>
      <c r="G820" s="3"/>
      <c r="H820" s="3"/>
    </row>
    <row r="821" spans="2:8" ht="15.75" customHeight="1">
      <c r="B821" s="1"/>
      <c r="C821" s="1"/>
      <c r="D821" s="1"/>
      <c r="E821" s="2"/>
      <c r="F821" s="3"/>
      <c r="G821" s="3"/>
      <c r="H821" s="3"/>
    </row>
    <row r="822" spans="2:8" ht="15.75" customHeight="1">
      <c r="B822" s="1"/>
      <c r="C822" s="1"/>
      <c r="D822" s="1"/>
      <c r="E822" s="2"/>
      <c r="F822" s="3"/>
      <c r="G822" s="3"/>
      <c r="H822" s="3"/>
    </row>
    <row r="823" spans="2:8" ht="15.75" customHeight="1">
      <c r="B823" s="1"/>
      <c r="C823" s="1"/>
      <c r="D823" s="1"/>
      <c r="E823" s="2"/>
      <c r="F823" s="3"/>
      <c r="G823" s="3"/>
      <c r="H823" s="3"/>
    </row>
    <row r="824" spans="2:8" ht="15.75" customHeight="1">
      <c r="B824" s="1"/>
      <c r="C824" s="1"/>
      <c r="D824" s="1"/>
      <c r="E824" s="2"/>
      <c r="F824" s="3"/>
      <c r="G824" s="3"/>
      <c r="H824" s="3"/>
    </row>
    <row r="825" spans="2:8" ht="15.75" customHeight="1">
      <c r="B825" s="1"/>
      <c r="C825" s="1"/>
      <c r="D825" s="1"/>
      <c r="E825" s="2"/>
      <c r="F825" s="3"/>
      <c r="G825" s="3"/>
      <c r="H825" s="3"/>
    </row>
    <row r="826" spans="2:8" ht="15.75" customHeight="1">
      <c r="B826" s="1"/>
      <c r="C826" s="1"/>
      <c r="D826" s="1"/>
      <c r="E826" s="2"/>
      <c r="F826" s="3"/>
      <c r="G826" s="3"/>
      <c r="H826" s="3"/>
    </row>
    <row r="827" spans="2:8" ht="15.75" customHeight="1">
      <c r="B827" s="1"/>
      <c r="C827" s="1"/>
      <c r="D827" s="1"/>
      <c r="E827" s="2"/>
      <c r="F827" s="3"/>
      <c r="G827" s="3"/>
      <c r="H827" s="3"/>
    </row>
    <row r="828" spans="2:8" ht="15.75" customHeight="1">
      <c r="B828" s="1"/>
      <c r="C828" s="1"/>
      <c r="D828" s="1"/>
      <c r="E828" s="2"/>
      <c r="F828" s="3"/>
      <c r="G828" s="3"/>
      <c r="H828" s="3"/>
    </row>
    <row r="829" spans="2:8" ht="15.75" customHeight="1">
      <c r="B829" s="1"/>
      <c r="C829" s="1"/>
      <c r="D829" s="1"/>
      <c r="E829" s="2"/>
      <c r="F829" s="3"/>
      <c r="G829" s="3"/>
      <c r="H829" s="3"/>
    </row>
    <row r="830" spans="2:8" ht="15.75" customHeight="1">
      <c r="B830" s="1"/>
      <c r="C830" s="1"/>
      <c r="D830" s="1"/>
      <c r="E830" s="2"/>
      <c r="F830" s="3"/>
      <c r="G830" s="3"/>
      <c r="H830" s="3"/>
    </row>
    <row r="831" spans="2:8" ht="15.75" customHeight="1">
      <c r="B831" s="1"/>
      <c r="C831" s="1"/>
      <c r="D831" s="1"/>
      <c r="E831" s="2"/>
      <c r="F831" s="3"/>
      <c r="G831" s="3"/>
      <c r="H831" s="3"/>
    </row>
    <row r="832" spans="2:8" ht="15.75" customHeight="1">
      <c r="B832" s="1"/>
      <c r="C832" s="1"/>
      <c r="D832" s="1"/>
      <c r="E832" s="2"/>
      <c r="F832" s="3"/>
      <c r="G832" s="3"/>
      <c r="H832" s="3"/>
    </row>
    <row r="833" spans="2:8" ht="15.75" customHeight="1">
      <c r="B833" s="1"/>
      <c r="C833" s="1"/>
      <c r="D833" s="1"/>
      <c r="E833" s="2"/>
      <c r="F833" s="3"/>
      <c r="G833" s="3"/>
      <c r="H833" s="3"/>
    </row>
    <row r="834" spans="2:8" ht="15.75" customHeight="1">
      <c r="B834" s="1"/>
      <c r="C834" s="1"/>
      <c r="D834" s="1"/>
      <c r="E834" s="2"/>
      <c r="F834" s="3"/>
      <c r="G834" s="3"/>
      <c r="H834" s="3"/>
    </row>
    <row r="835" spans="2:8" ht="15.75" customHeight="1">
      <c r="B835" s="1"/>
      <c r="C835" s="1"/>
      <c r="D835" s="1"/>
      <c r="E835" s="2"/>
      <c r="F835" s="3"/>
      <c r="G835" s="3"/>
      <c r="H835" s="3"/>
    </row>
    <row r="836" spans="2:8" ht="15.75" customHeight="1">
      <c r="B836" s="1"/>
      <c r="C836" s="1"/>
      <c r="D836" s="1"/>
      <c r="E836" s="2"/>
      <c r="F836" s="3"/>
      <c r="G836" s="3"/>
      <c r="H836" s="3"/>
    </row>
    <row r="837" spans="2:8" ht="15.75" customHeight="1">
      <c r="B837" s="1"/>
      <c r="C837" s="1"/>
      <c r="D837" s="1"/>
      <c r="E837" s="2"/>
      <c r="F837" s="3"/>
      <c r="G837" s="3"/>
      <c r="H837" s="3"/>
    </row>
    <row r="838" spans="2:8" ht="15.75" customHeight="1">
      <c r="B838" s="1"/>
      <c r="C838" s="1"/>
      <c r="D838" s="1"/>
      <c r="E838" s="2"/>
      <c r="F838" s="3"/>
      <c r="G838" s="3"/>
      <c r="H838" s="3"/>
    </row>
    <row r="839" spans="2:8" ht="15.75" customHeight="1">
      <c r="B839" s="1"/>
      <c r="C839" s="1"/>
      <c r="D839" s="1"/>
      <c r="E839" s="2"/>
      <c r="F839" s="3"/>
      <c r="G839" s="3"/>
      <c r="H839" s="3"/>
    </row>
    <row r="840" spans="2:8" ht="15.75" customHeight="1">
      <c r="B840" s="1"/>
      <c r="C840" s="1"/>
      <c r="D840" s="1"/>
      <c r="E840" s="2"/>
      <c r="F840" s="3"/>
      <c r="G840" s="3"/>
      <c r="H840" s="3"/>
    </row>
    <row r="841" spans="2:8" ht="15.75" customHeight="1">
      <c r="B841" s="1"/>
      <c r="C841" s="1"/>
      <c r="D841" s="1"/>
      <c r="E841" s="2"/>
      <c r="F841" s="3"/>
      <c r="G841" s="3"/>
      <c r="H841" s="3"/>
    </row>
    <row r="842" spans="2:8" ht="15.75" customHeight="1">
      <c r="B842" s="1"/>
      <c r="C842" s="1"/>
      <c r="D842" s="1"/>
      <c r="E842" s="2"/>
      <c r="F842" s="3"/>
      <c r="G842" s="3"/>
      <c r="H842" s="3"/>
    </row>
    <row r="843" spans="2:8" ht="15.75" customHeight="1">
      <c r="B843" s="1"/>
      <c r="C843" s="1"/>
      <c r="D843" s="1"/>
      <c r="E843" s="2"/>
      <c r="F843" s="3"/>
      <c r="G843" s="3"/>
      <c r="H843" s="3"/>
    </row>
    <row r="844" spans="2:8" ht="15.75" customHeight="1">
      <c r="B844" s="1"/>
      <c r="C844" s="1"/>
      <c r="D844" s="1"/>
      <c r="E844" s="2"/>
      <c r="F844" s="3"/>
      <c r="G844" s="3"/>
      <c r="H844" s="3"/>
    </row>
    <row r="845" spans="2:8" ht="15.75" customHeight="1">
      <c r="B845" s="1"/>
      <c r="C845" s="1"/>
      <c r="D845" s="1"/>
      <c r="E845" s="2"/>
      <c r="F845" s="3"/>
      <c r="G845" s="3"/>
      <c r="H845" s="3"/>
    </row>
    <row r="846" spans="2:8" ht="15.75" customHeight="1">
      <c r="B846" s="1"/>
      <c r="C846" s="1"/>
      <c r="D846" s="1"/>
      <c r="E846" s="2"/>
      <c r="F846" s="3"/>
      <c r="G846" s="3"/>
      <c r="H846" s="3"/>
    </row>
    <row r="847" spans="2:8" ht="15.75" customHeight="1">
      <c r="B847" s="1"/>
      <c r="C847" s="1"/>
      <c r="D847" s="1"/>
      <c r="E847" s="2"/>
      <c r="F847" s="3"/>
      <c r="G847" s="3"/>
      <c r="H847" s="3"/>
    </row>
    <row r="848" spans="2:8" ht="15.75" customHeight="1">
      <c r="B848" s="1"/>
      <c r="C848" s="1"/>
      <c r="D848" s="1"/>
      <c r="E848" s="2"/>
      <c r="F848" s="3"/>
      <c r="G848" s="3"/>
      <c r="H848" s="3"/>
    </row>
    <row r="849" spans="2:8" ht="15.75" customHeight="1">
      <c r="B849" s="1"/>
      <c r="C849" s="1"/>
      <c r="D849" s="1"/>
      <c r="E849" s="2"/>
      <c r="F849" s="3"/>
      <c r="G849" s="3"/>
      <c r="H849" s="3"/>
    </row>
    <row r="850" spans="2:8" ht="15.75" customHeight="1">
      <c r="B850" s="1"/>
      <c r="C850" s="1"/>
      <c r="D850" s="1"/>
      <c r="E850" s="2"/>
      <c r="F850" s="3"/>
      <c r="G850" s="3"/>
      <c r="H850" s="3"/>
    </row>
    <row r="851" spans="2:8" ht="15.75" customHeight="1">
      <c r="B851" s="1"/>
      <c r="C851" s="1"/>
      <c r="D851" s="1"/>
      <c r="E851" s="2"/>
      <c r="F851" s="3"/>
      <c r="G851" s="3"/>
      <c r="H851" s="3"/>
    </row>
    <row r="852" spans="2:8" ht="15.75" customHeight="1">
      <c r="B852" s="1"/>
      <c r="C852" s="1"/>
      <c r="D852" s="1"/>
      <c r="E852" s="2"/>
      <c r="F852" s="3"/>
      <c r="G852" s="3"/>
      <c r="H852" s="3"/>
    </row>
    <row r="853" spans="2:8" ht="15.75" customHeight="1">
      <c r="B853" s="1"/>
      <c r="C853" s="1"/>
      <c r="D853" s="1"/>
      <c r="E853" s="2"/>
      <c r="F853" s="3"/>
      <c r="G853" s="3"/>
      <c r="H853" s="3"/>
    </row>
    <row r="854" spans="2:8" ht="15.75" customHeight="1">
      <c r="B854" s="1"/>
      <c r="C854" s="1"/>
      <c r="D854" s="1"/>
      <c r="E854" s="2"/>
      <c r="F854" s="3"/>
      <c r="G854" s="3"/>
      <c r="H854" s="3"/>
    </row>
    <row r="855" spans="2:8" ht="15.75" customHeight="1">
      <c r="B855" s="1"/>
      <c r="C855" s="1"/>
      <c r="D855" s="1"/>
      <c r="E855" s="2"/>
      <c r="F855" s="3"/>
      <c r="G855" s="3"/>
      <c r="H855" s="3"/>
    </row>
    <row r="856" spans="2:8" ht="15.75" customHeight="1">
      <c r="B856" s="1"/>
      <c r="C856" s="1"/>
      <c r="D856" s="1"/>
      <c r="E856" s="2"/>
      <c r="F856" s="3"/>
      <c r="G856" s="3"/>
      <c r="H856" s="3"/>
    </row>
    <row r="857" spans="2:8" ht="15.75" customHeight="1">
      <c r="B857" s="1"/>
      <c r="C857" s="1"/>
      <c r="D857" s="1"/>
      <c r="E857" s="2"/>
      <c r="F857" s="3"/>
      <c r="G857" s="3"/>
      <c r="H857" s="3"/>
    </row>
    <row r="858" spans="2:8" ht="15.75" customHeight="1">
      <c r="B858" s="1"/>
      <c r="C858" s="1"/>
      <c r="D858" s="1"/>
      <c r="E858" s="2"/>
      <c r="F858" s="3"/>
      <c r="G858" s="3"/>
      <c r="H858" s="3"/>
    </row>
    <row r="859" spans="2:8" ht="15.75" customHeight="1">
      <c r="B859" s="1"/>
      <c r="C859" s="1"/>
      <c r="D859" s="1"/>
      <c r="E859" s="2"/>
      <c r="F859" s="3"/>
      <c r="G859" s="3"/>
      <c r="H859" s="3"/>
    </row>
    <row r="860" spans="2:8" ht="15.75" customHeight="1">
      <c r="B860" s="1"/>
      <c r="C860" s="1"/>
      <c r="D860" s="1"/>
      <c r="E860" s="2"/>
      <c r="F860" s="3"/>
      <c r="G860" s="3"/>
      <c r="H860" s="3"/>
    </row>
    <row r="861" spans="2:8" ht="15.75" customHeight="1">
      <c r="B861" s="1"/>
      <c r="C861" s="1"/>
      <c r="D861" s="1"/>
      <c r="E861" s="2"/>
      <c r="F861" s="3"/>
      <c r="G861" s="3"/>
      <c r="H861" s="3"/>
    </row>
    <row r="862" spans="2:8" ht="15.75" customHeight="1">
      <c r="B862" s="1"/>
      <c r="C862" s="1"/>
      <c r="D862" s="1"/>
      <c r="E862" s="2"/>
      <c r="F862" s="3"/>
      <c r="G862" s="3"/>
      <c r="H862" s="3"/>
    </row>
    <row r="863" spans="2:8" ht="15.75" customHeight="1">
      <c r="B863" s="1"/>
      <c r="C863" s="1"/>
      <c r="D863" s="1"/>
      <c r="E863" s="2"/>
      <c r="F863" s="3"/>
      <c r="G863" s="3"/>
      <c r="H863" s="3"/>
    </row>
    <row r="864" spans="2:8" ht="15.75" customHeight="1">
      <c r="B864" s="1"/>
      <c r="C864" s="1"/>
      <c r="D864" s="1"/>
      <c r="E864" s="2"/>
      <c r="F864" s="3"/>
      <c r="G864" s="3"/>
      <c r="H864" s="3"/>
    </row>
    <row r="865" spans="2:8" ht="15.75" customHeight="1">
      <c r="B865" s="1"/>
      <c r="C865" s="1"/>
      <c r="D865" s="1"/>
      <c r="E865" s="2"/>
      <c r="F865" s="3"/>
      <c r="G865" s="3"/>
      <c r="H865" s="3"/>
    </row>
    <row r="866" spans="2:8" ht="15.75" customHeight="1">
      <c r="B866" s="1"/>
      <c r="C866" s="1"/>
      <c r="D866" s="1"/>
      <c r="E866" s="2"/>
      <c r="F866" s="3"/>
      <c r="G866" s="3"/>
      <c r="H866" s="3"/>
    </row>
    <row r="867" spans="2:8" ht="15.75" customHeight="1">
      <c r="B867" s="1"/>
      <c r="C867" s="1"/>
      <c r="D867" s="1"/>
      <c r="E867" s="2"/>
      <c r="F867" s="3"/>
      <c r="G867" s="3"/>
      <c r="H867" s="3"/>
    </row>
    <row r="868" spans="2:8" ht="15.75" customHeight="1">
      <c r="B868" s="1"/>
      <c r="C868" s="1"/>
      <c r="D868" s="1"/>
      <c r="E868" s="2"/>
      <c r="F868" s="3"/>
      <c r="G868" s="3"/>
      <c r="H868" s="3"/>
    </row>
    <row r="869" spans="2:8" ht="15.75" customHeight="1">
      <c r="B869" s="1"/>
      <c r="C869" s="1"/>
      <c r="D869" s="1"/>
      <c r="E869" s="2"/>
      <c r="F869" s="3"/>
      <c r="G869" s="3"/>
      <c r="H869" s="3"/>
    </row>
    <row r="870" spans="2:8" ht="15.75" customHeight="1">
      <c r="B870" s="1"/>
      <c r="C870" s="1"/>
      <c r="D870" s="1"/>
      <c r="E870" s="2"/>
      <c r="F870" s="3"/>
      <c r="G870" s="3"/>
      <c r="H870" s="3"/>
    </row>
    <row r="871" spans="2:8" ht="15.75" customHeight="1">
      <c r="B871" s="1"/>
      <c r="C871" s="1"/>
      <c r="D871" s="1"/>
      <c r="E871" s="2"/>
      <c r="F871" s="3"/>
      <c r="G871" s="3"/>
      <c r="H871" s="3"/>
    </row>
    <row r="872" spans="2:8" ht="15.75" customHeight="1">
      <c r="B872" s="1"/>
      <c r="C872" s="1"/>
      <c r="D872" s="1"/>
      <c r="E872" s="2"/>
      <c r="F872" s="3"/>
      <c r="G872" s="3"/>
      <c r="H872" s="3"/>
    </row>
    <row r="873" spans="2:8" ht="15.75" customHeight="1">
      <c r="B873" s="1"/>
      <c r="C873" s="1"/>
      <c r="D873" s="1"/>
      <c r="E873" s="2"/>
      <c r="F873" s="3"/>
      <c r="G873" s="3"/>
      <c r="H873" s="3"/>
    </row>
    <row r="874" spans="2:8" ht="15.75" customHeight="1">
      <c r="B874" s="1"/>
      <c r="C874" s="1"/>
      <c r="D874" s="1"/>
      <c r="E874" s="2"/>
      <c r="F874" s="3"/>
      <c r="G874" s="3"/>
      <c r="H874" s="3"/>
    </row>
    <row r="875" spans="2:8" ht="15.75" customHeight="1">
      <c r="B875" s="1"/>
      <c r="C875" s="1"/>
      <c r="D875" s="1"/>
      <c r="E875" s="2"/>
      <c r="F875" s="3"/>
      <c r="G875" s="3"/>
      <c r="H875" s="3"/>
    </row>
    <row r="876" spans="2:8" ht="15.75" customHeight="1">
      <c r="B876" s="1"/>
      <c r="C876" s="1"/>
      <c r="D876" s="1"/>
      <c r="E876" s="2"/>
      <c r="F876" s="3"/>
      <c r="G876" s="3"/>
      <c r="H876" s="3"/>
    </row>
    <row r="877" spans="2:8" ht="15.75" customHeight="1">
      <c r="B877" s="1"/>
      <c r="C877" s="1"/>
      <c r="D877" s="1"/>
      <c r="E877" s="2"/>
      <c r="F877" s="3"/>
      <c r="G877" s="3"/>
      <c r="H877" s="3"/>
    </row>
    <row r="878" spans="2:8" ht="15.75" customHeight="1">
      <c r="B878" s="1"/>
      <c r="C878" s="1"/>
      <c r="D878" s="1"/>
      <c r="E878" s="2"/>
      <c r="F878" s="3"/>
      <c r="G878" s="3"/>
      <c r="H878" s="3"/>
    </row>
    <row r="879" spans="2:8" ht="15.75" customHeight="1">
      <c r="B879" s="1"/>
      <c r="C879" s="1"/>
      <c r="D879" s="1"/>
      <c r="E879" s="2"/>
      <c r="F879" s="3"/>
      <c r="G879" s="3"/>
      <c r="H879" s="3"/>
    </row>
    <row r="880" spans="2:8" ht="15.75" customHeight="1">
      <c r="B880" s="1"/>
      <c r="C880" s="1"/>
      <c r="D880" s="1"/>
      <c r="E880" s="2"/>
      <c r="F880" s="3"/>
      <c r="G880" s="3"/>
      <c r="H880" s="3"/>
    </row>
    <row r="881" spans="2:8" ht="15.75" customHeight="1">
      <c r="B881" s="1"/>
      <c r="C881" s="1"/>
      <c r="D881" s="1"/>
      <c r="E881" s="2"/>
      <c r="F881" s="3"/>
      <c r="G881" s="3"/>
      <c r="H881" s="3"/>
    </row>
    <row r="882" spans="2:8" ht="15.75" customHeight="1">
      <c r="B882" s="1"/>
      <c r="C882" s="1"/>
      <c r="D882" s="1"/>
      <c r="E882" s="2"/>
      <c r="F882" s="3"/>
      <c r="G882" s="3"/>
      <c r="H882" s="3"/>
    </row>
    <row r="883" spans="2:8" ht="15.75" customHeight="1">
      <c r="B883" s="1"/>
      <c r="C883" s="1"/>
      <c r="D883" s="1"/>
      <c r="E883" s="2"/>
      <c r="F883" s="3"/>
      <c r="G883" s="3"/>
      <c r="H883" s="3"/>
    </row>
    <row r="884" spans="2:8" ht="15.75" customHeight="1">
      <c r="B884" s="1"/>
      <c r="C884" s="1"/>
      <c r="D884" s="1"/>
      <c r="E884" s="2"/>
      <c r="F884" s="3"/>
      <c r="G884" s="3"/>
      <c r="H884" s="3"/>
    </row>
    <row r="885" spans="2:8" ht="15.75" customHeight="1">
      <c r="B885" s="1"/>
      <c r="C885" s="1"/>
      <c r="D885" s="1"/>
      <c r="E885" s="2"/>
      <c r="F885" s="3"/>
      <c r="G885" s="3"/>
      <c r="H885" s="3"/>
    </row>
    <row r="886" spans="2:8" ht="15.75" customHeight="1">
      <c r="B886" s="1"/>
      <c r="C886" s="1"/>
      <c r="D886" s="1"/>
      <c r="E886" s="2"/>
      <c r="F886" s="3"/>
      <c r="G886" s="3"/>
      <c r="H886" s="3"/>
    </row>
    <row r="887" spans="2:8" ht="15.75" customHeight="1">
      <c r="B887" s="1"/>
      <c r="C887" s="1"/>
      <c r="D887" s="1"/>
      <c r="E887" s="2"/>
      <c r="F887" s="3"/>
      <c r="G887" s="3"/>
      <c r="H887" s="3"/>
    </row>
    <row r="888" spans="2:8" ht="15.75" customHeight="1">
      <c r="B888" s="1"/>
      <c r="C888" s="1"/>
      <c r="D888" s="1"/>
      <c r="E888" s="2"/>
      <c r="F888" s="3"/>
      <c r="G888" s="3"/>
      <c r="H888" s="3"/>
    </row>
    <row r="889" spans="2:8" ht="15.75" customHeight="1">
      <c r="B889" s="1"/>
      <c r="C889" s="1"/>
      <c r="D889" s="1"/>
      <c r="E889" s="2"/>
      <c r="F889" s="3"/>
      <c r="G889" s="3"/>
      <c r="H889" s="3"/>
    </row>
    <row r="890" spans="2:8" ht="15.75" customHeight="1">
      <c r="B890" s="1"/>
      <c r="C890" s="1"/>
      <c r="D890" s="1"/>
      <c r="E890" s="2"/>
      <c r="F890" s="3"/>
      <c r="G890" s="3"/>
      <c r="H890" s="3"/>
    </row>
    <row r="891" spans="2:8" ht="15.75" customHeight="1">
      <c r="B891" s="1"/>
      <c r="C891" s="1"/>
      <c r="D891" s="1"/>
      <c r="E891" s="2"/>
      <c r="F891" s="3"/>
      <c r="G891" s="3"/>
      <c r="H891" s="3"/>
    </row>
    <row r="892" spans="2:8" ht="15.75" customHeight="1">
      <c r="B892" s="1"/>
      <c r="C892" s="1"/>
      <c r="D892" s="1"/>
      <c r="E892" s="2"/>
      <c r="F892" s="3"/>
      <c r="G892" s="3"/>
      <c r="H892" s="3"/>
    </row>
    <row r="893" spans="2:8" ht="15.75" customHeight="1">
      <c r="B893" s="1"/>
      <c r="C893" s="1"/>
      <c r="D893" s="1"/>
      <c r="E893" s="2"/>
      <c r="F893" s="3"/>
      <c r="G893" s="3"/>
      <c r="H893" s="3"/>
    </row>
    <row r="894" spans="2:8" ht="15.75" customHeight="1">
      <c r="B894" s="1"/>
      <c r="C894" s="1"/>
      <c r="D894" s="1"/>
      <c r="E894" s="2"/>
      <c r="F894" s="3"/>
      <c r="G894" s="3"/>
      <c r="H894" s="3"/>
    </row>
    <row r="895" spans="2:8" ht="15.75" customHeight="1">
      <c r="B895" s="1"/>
      <c r="C895" s="1"/>
      <c r="D895" s="1"/>
      <c r="E895" s="2"/>
      <c r="F895" s="3"/>
      <c r="G895" s="3"/>
      <c r="H895" s="3"/>
    </row>
    <row r="896" spans="2:8" ht="15.75" customHeight="1">
      <c r="B896" s="1"/>
      <c r="C896" s="1"/>
      <c r="D896" s="1"/>
      <c r="E896" s="2"/>
      <c r="F896" s="3"/>
      <c r="G896" s="3"/>
      <c r="H896" s="3"/>
    </row>
    <row r="897" spans="2:8" ht="15.75" customHeight="1">
      <c r="B897" s="1"/>
      <c r="C897" s="1"/>
      <c r="D897" s="1"/>
      <c r="E897" s="2"/>
      <c r="F897" s="3"/>
      <c r="G897" s="3"/>
      <c r="H897" s="3"/>
    </row>
    <row r="898" spans="2:8" ht="15.75" customHeight="1">
      <c r="B898" s="1"/>
      <c r="C898" s="1"/>
      <c r="D898" s="1"/>
      <c r="E898" s="2"/>
      <c r="F898" s="3"/>
      <c r="G898" s="3"/>
      <c r="H898" s="3"/>
    </row>
    <row r="899" spans="2:8" ht="15.75" customHeight="1">
      <c r="B899" s="1"/>
      <c r="C899" s="1"/>
      <c r="D899" s="1"/>
      <c r="E899" s="2"/>
      <c r="F899" s="3"/>
      <c r="G899" s="3"/>
      <c r="H899" s="3"/>
    </row>
    <row r="900" spans="2:8" ht="15.75" customHeight="1">
      <c r="B900" s="1"/>
      <c r="C900" s="1"/>
      <c r="D900" s="1"/>
      <c r="E900" s="2"/>
      <c r="F900" s="3"/>
      <c r="G900" s="3"/>
      <c r="H900" s="3"/>
    </row>
    <row r="901" spans="2:8" ht="15.75" customHeight="1">
      <c r="B901" s="1"/>
      <c r="C901" s="1"/>
      <c r="D901" s="1"/>
      <c r="E901" s="2"/>
      <c r="F901" s="3"/>
      <c r="G901" s="3"/>
      <c r="H901" s="3"/>
    </row>
    <row r="902" spans="2:8" ht="15.75" customHeight="1">
      <c r="B902" s="1"/>
      <c r="C902" s="1"/>
      <c r="D902" s="1"/>
      <c r="E902" s="2"/>
      <c r="F902" s="3"/>
      <c r="G902" s="3"/>
      <c r="H902" s="3"/>
    </row>
    <row r="903" spans="2:8" ht="15.75" customHeight="1">
      <c r="B903" s="1"/>
      <c r="C903" s="1"/>
      <c r="D903" s="1"/>
      <c r="E903" s="2"/>
      <c r="F903" s="3"/>
      <c r="G903" s="3"/>
      <c r="H903" s="3"/>
    </row>
    <row r="904" spans="2:8" ht="15.75" customHeight="1">
      <c r="B904" s="1"/>
      <c r="C904" s="1"/>
      <c r="D904" s="1"/>
      <c r="E904" s="2"/>
      <c r="F904" s="3"/>
      <c r="G904" s="3"/>
      <c r="H904" s="3"/>
    </row>
    <row r="905" spans="2:8" ht="15.75" customHeight="1">
      <c r="B905" s="1"/>
      <c r="C905" s="1"/>
      <c r="D905" s="1"/>
      <c r="E905" s="2"/>
      <c r="F905" s="3"/>
      <c r="G905" s="3"/>
      <c r="H905" s="3"/>
    </row>
    <row r="906" spans="2:8" ht="15.75" customHeight="1">
      <c r="B906" s="1"/>
      <c r="C906" s="1"/>
      <c r="D906" s="1"/>
      <c r="E906" s="2"/>
      <c r="F906" s="3"/>
      <c r="G906" s="3"/>
      <c r="H906" s="3"/>
    </row>
    <row r="907" spans="2:8" ht="15.75" customHeight="1">
      <c r="B907" s="1"/>
      <c r="C907" s="1"/>
      <c r="D907" s="1"/>
      <c r="E907" s="2"/>
      <c r="F907" s="3"/>
      <c r="G907" s="3"/>
      <c r="H907" s="3"/>
    </row>
    <row r="908" spans="2:8" ht="15.75" customHeight="1">
      <c r="B908" s="1"/>
      <c r="C908" s="1"/>
      <c r="D908" s="1"/>
      <c r="E908" s="2"/>
      <c r="F908" s="3"/>
      <c r="G908" s="3"/>
      <c r="H908" s="3"/>
    </row>
    <row r="909" spans="2:8" ht="15.75" customHeight="1">
      <c r="B909" s="1"/>
      <c r="C909" s="1"/>
      <c r="D909" s="1"/>
      <c r="E909" s="2"/>
      <c r="F909" s="3"/>
      <c r="G909" s="3"/>
      <c r="H909" s="3"/>
    </row>
    <row r="910" spans="2:8" ht="15.75" customHeight="1">
      <c r="B910" s="1"/>
      <c r="C910" s="1"/>
      <c r="D910" s="1"/>
      <c r="E910" s="2"/>
      <c r="F910" s="3"/>
      <c r="G910" s="3"/>
      <c r="H910" s="3"/>
    </row>
    <row r="911" spans="2:8" ht="15.75" customHeight="1">
      <c r="B911" s="1"/>
      <c r="C911" s="1"/>
      <c r="D911" s="1"/>
      <c r="E911" s="2"/>
      <c r="F911" s="3"/>
      <c r="G911" s="3"/>
      <c r="H911" s="3"/>
    </row>
    <row r="912" spans="2:8" ht="15.75" customHeight="1">
      <c r="B912" s="1"/>
      <c r="C912" s="1"/>
      <c r="D912" s="1"/>
      <c r="E912" s="2"/>
      <c r="F912" s="3"/>
      <c r="G912" s="3"/>
      <c r="H912" s="3"/>
    </row>
    <row r="913" spans="2:8" ht="15.75" customHeight="1">
      <c r="B913" s="1"/>
      <c r="C913" s="1"/>
      <c r="D913" s="1"/>
      <c r="E913" s="2"/>
      <c r="F913" s="3"/>
      <c r="G913" s="3"/>
      <c r="H913" s="3"/>
    </row>
    <row r="914" spans="2:8" ht="15.75" customHeight="1">
      <c r="B914" s="1"/>
      <c r="C914" s="1"/>
      <c r="D914" s="1"/>
      <c r="E914" s="2"/>
      <c r="F914" s="3"/>
      <c r="G914" s="3"/>
      <c r="H914" s="3"/>
    </row>
    <row r="915" spans="2:8" ht="15.75" customHeight="1">
      <c r="B915" s="1"/>
      <c r="C915" s="1"/>
      <c r="D915" s="1"/>
      <c r="E915" s="2"/>
      <c r="F915" s="3"/>
      <c r="G915" s="3"/>
      <c r="H915" s="3"/>
    </row>
    <row r="916" spans="2:8" ht="15.75" customHeight="1">
      <c r="B916" s="1"/>
      <c r="C916" s="1"/>
      <c r="D916" s="1"/>
      <c r="E916" s="2"/>
      <c r="F916" s="3"/>
      <c r="G916" s="3"/>
      <c r="H916" s="3"/>
    </row>
    <row r="917" spans="2:8" ht="15.75" customHeight="1">
      <c r="B917" s="1"/>
      <c r="C917" s="1"/>
      <c r="D917" s="1"/>
      <c r="E917" s="2"/>
      <c r="F917" s="3"/>
      <c r="G917" s="3"/>
      <c r="H917" s="3"/>
    </row>
    <row r="918" spans="2:8" ht="15.75" customHeight="1">
      <c r="B918" s="1"/>
      <c r="C918" s="1"/>
      <c r="D918" s="1"/>
      <c r="E918" s="2"/>
      <c r="F918" s="3"/>
      <c r="G918" s="3"/>
      <c r="H918" s="3"/>
    </row>
    <row r="919" spans="2:8" ht="15.75" customHeight="1">
      <c r="B919" s="1"/>
      <c r="C919" s="1"/>
      <c r="D919" s="1"/>
      <c r="E919" s="2"/>
      <c r="F919" s="3"/>
      <c r="G919" s="3"/>
      <c r="H919" s="3"/>
    </row>
    <row r="920" spans="2:8" ht="15.75" customHeight="1">
      <c r="B920" s="1"/>
      <c r="C920" s="1"/>
      <c r="D920" s="1"/>
      <c r="E920" s="2"/>
      <c r="F920" s="3"/>
      <c r="G920" s="3"/>
      <c r="H920" s="3"/>
    </row>
    <row r="921" spans="2:8" ht="15.75" customHeight="1">
      <c r="B921" s="1"/>
      <c r="C921" s="1"/>
      <c r="D921" s="1"/>
      <c r="E921" s="2"/>
      <c r="F921" s="3"/>
      <c r="G921" s="3"/>
      <c r="H921" s="3"/>
    </row>
    <row r="922" spans="2:8" ht="15.75" customHeight="1">
      <c r="B922" s="1"/>
      <c r="C922" s="1"/>
      <c r="D922" s="1"/>
      <c r="E922" s="2"/>
      <c r="F922" s="3"/>
      <c r="G922" s="3"/>
      <c r="H922" s="3"/>
    </row>
    <row r="923" spans="2:8" ht="15.75" customHeight="1">
      <c r="B923" s="1"/>
      <c r="C923" s="1"/>
      <c r="D923" s="1"/>
      <c r="E923" s="2"/>
      <c r="F923" s="3"/>
      <c r="G923" s="3"/>
      <c r="H923" s="3"/>
    </row>
    <row r="924" spans="2:8" ht="15.75" customHeight="1">
      <c r="B924" s="1"/>
      <c r="C924" s="1"/>
      <c r="D924" s="1"/>
      <c r="E924" s="2"/>
      <c r="F924" s="3"/>
      <c r="G924" s="3"/>
      <c r="H924" s="3"/>
    </row>
    <row r="925" spans="2:8" ht="15.75" customHeight="1">
      <c r="B925" s="1"/>
      <c r="C925" s="1"/>
      <c r="D925" s="1"/>
      <c r="E925" s="2"/>
      <c r="F925" s="3"/>
      <c r="G925" s="3"/>
      <c r="H925" s="3"/>
    </row>
    <row r="926" spans="2:8" ht="15.75" customHeight="1">
      <c r="B926" s="1"/>
      <c r="C926" s="1"/>
      <c r="D926" s="1"/>
      <c r="E926" s="2"/>
      <c r="F926" s="3"/>
      <c r="G926" s="3"/>
      <c r="H926" s="3"/>
    </row>
    <row r="927" spans="2:8" ht="15.75" customHeight="1">
      <c r="B927" s="1"/>
      <c r="C927" s="1"/>
      <c r="D927" s="1"/>
      <c r="E927" s="2"/>
      <c r="F927" s="3"/>
      <c r="G927" s="3"/>
      <c r="H927" s="3"/>
    </row>
    <row r="928" spans="2:8" ht="15.75" customHeight="1">
      <c r="B928" s="1"/>
      <c r="C928" s="1"/>
      <c r="D928" s="1"/>
      <c r="E928" s="2"/>
      <c r="F928" s="3"/>
      <c r="G928" s="3"/>
      <c r="H928" s="3"/>
    </row>
    <row r="929" spans="2:8" ht="15.75" customHeight="1">
      <c r="B929" s="1"/>
      <c r="C929" s="1"/>
      <c r="D929" s="1"/>
      <c r="E929" s="2"/>
      <c r="F929" s="3"/>
      <c r="G929" s="3"/>
      <c r="H929" s="3"/>
    </row>
    <row r="930" spans="2:8" ht="15.75" customHeight="1">
      <c r="B930" s="1"/>
      <c r="C930" s="1"/>
      <c r="D930" s="1"/>
      <c r="E930" s="2"/>
      <c r="F930" s="3"/>
      <c r="G930" s="3"/>
      <c r="H930" s="3"/>
    </row>
    <row r="931" spans="2:8" ht="15.75" customHeight="1">
      <c r="B931" s="1"/>
      <c r="C931" s="1"/>
      <c r="D931" s="1"/>
      <c r="E931" s="2"/>
      <c r="F931" s="3"/>
      <c r="G931" s="3"/>
      <c r="H931" s="3"/>
    </row>
    <row r="932" spans="2:8" ht="15.75" customHeight="1">
      <c r="B932" s="1"/>
      <c r="C932" s="1"/>
      <c r="D932" s="1"/>
      <c r="E932" s="2"/>
      <c r="F932" s="3"/>
      <c r="G932" s="3"/>
      <c r="H932" s="3"/>
    </row>
    <row r="933" spans="2:8" ht="15.75" customHeight="1">
      <c r="B933" s="1"/>
      <c r="C933" s="1"/>
      <c r="D933" s="1"/>
      <c r="E933" s="2"/>
      <c r="F933" s="3"/>
      <c r="G933" s="3"/>
      <c r="H933" s="3"/>
    </row>
    <row r="934" spans="2:8" ht="15.75" customHeight="1">
      <c r="B934" s="1"/>
      <c r="C934" s="1"/>
      <c r="D934" s="1"/>
      <c r="E934" s="2"/>
      <c r="F934" s="3"/>
      <c r="G934" s="3"/>
      <c r="H934" s="3"/>
    </row>
    <row r="935" spans="2:8" ht="15.75" customHeight="1">
      <c r="B935" s="1"/>
      <c r="C935" s="1"/>
      <c r="D935" s="1"/>
      <c r="E935" s="2"/>
      <c r="F935" s="3"/>
      <c r="G935" s="3"/>
      <c r="H935" s="3"/>
    </row>
    <row r="936" spans="2:8" ht="15.75" customHeight="1">
      <c r="B936" s="1"/>
      <c r="C936" s="1"/>
      <c r="D936" s="1"/>
      <c r="E936" s="2"/>
      <c r="F936" s="3"/>
      <c r="G936" s="3"/>
      <c r="H936" s="3"/>
    </row>
    <row r="937" spans="2:8" ht="15.75" customHeight="1">
      <c r="B937" s="1"/>
      <c r="C937" s="1"/>
      <c r="D937" s="1"/>
      <c r="E937" s="2"/>
      <c r="F937" s="3"/>
      <c r="G937" s="3"/>
      <c r="H937" s="3"/>
    </row>
    <row r="938" spans="2:8" ht="15.75" customHeight="1">
      <c r="B938" s="1"/>
      <c r="C938" s="1"/>
      <c r="D938" s="1"/>
      <c r="E938" s="2"/>
      <c r="F938" s="3"/>
      <c r="G938" s="3"/>
      <c r="H938" s="3"/>
    </row>
    <row r="939" spans="2:8" ht="15.75" customHeight="1">
      <c r="B939" s="1"/>
      <c r="C939" s="1"/>
      <c r="D939" s="1"/>
      <c r="E939" s="2"/>
      <c r="F939" s="3"/>
      <c r="G939" s="3"/>
      <c r="H939" s="3"/>
    </row>
    <row r="940" spans="2:8" ht="15.75" customHeight="1">
      <c r="B940" s="1"/>
      <c r="C940" s="1"/>
      <c r="D940" s="1"/>
      <c r="E940" s="2"/>
      <c r="F940" s="3"/>
      <c r="G940" s="3"/>
      <c r="H940" s="3"/>
    </row>
    <row r="941" spans="2:8" ht="15.75" customHeight="1">
      <c r="B941" s="1"/>
      <c r="C941" s="1"/>
      <c r="D941" s="1"/>
      <c r="E941" s="2"/>
      <c r="F941" s="3"/>
      <c r="G941" s="3"/>
      <c r="H941" s="3"/>
    </row>
    <row r="942" spans="2:8" ht="15.75" customHeight="1">
      <c r="B942" s="1"/>
      <c r="C942" s="1"/>
      <c r="D942" s="1"/>
      <c r="E942" s="2"/>
      <c r="F942" s="3"/>
      <c r="G942" s="3"/>
      <c r="H942" s="3"/>
    </row>
    <row r="943" spans="2:8" ht="15.75" customHeight="1">
      <c r="B943" s="1"/>
      <c r="C943" s="1"/>
      <c r="D943" s="1"/>
      <c r="E943" s="2"/>
      <c r="F943" s="3"/>
      <c r="G943" s="3"/>
      <c r="H943" s="3"/>
    </row>
    <row r="944" spans="2:8" ht="15.75" customHeight="1">
      <c r="B944" s="1"/>
      <c r="C944" s="1"/>
      <c r="D944" s="1"/>
      <c r="E944" s="2"/>
      <c r="F944" s="3"/>
      <c r="G944" s="3"/>
      <c r="H944" s="3"/>
    </row>
    <row r="945" spans="2:8" ht="15.75" customHeight="1">
      <c r="B945" s="1"/>
      <c r="C945" s="1"/>
      <c r="D945" s="1"/>
      <c r="E945" s="2"/>
      <c r="F945" s="3"/>
      <c r="G945" s="3"/>
      <c r="H945" s="3"/>
    </row>
    <row r="946" spans="2:8" ht="15.75" customHeight="1">
      <c r="B946" s="1"/>
      <c r="C946" s="1"/>
      <c r="D946" s="1"/>
      <c r="E946" s="2"/>
      <c r="F946" s="3"/>
      <c r="G946" s="3"/>
      <c r="H946" s="3"/>
    </row>
    <row r="947" spans="2:8" ht="15.75" customHeight="1">
      <c r="B947" s="1"/>
      <c r="C947" s="1"/>
      <c r="D947" s="1"/>
      <c r="E947" s="2"/>
      <c r="F947" s="3"/>
      <c r="G947" s="3"/>
      <c r="H947" s="3"/>
    </row>
    <row r="948" spans="2:8" ht="15.75" customHeight="1">
      <c r="B948" s="1"/>
      <c r="C948" s="1"/>
      <c r="D948" s="1"/>
      <c r="E948" s="2"/>
      <c r="F948" s="3"/>
      <c r="G948" s="3"/>
      <c r="H948" s="3"/>
    </row>
    <row r="949" spans="2:8" ht="15.75" customHeight="1">
      <c r="B949" s="1"/>
      <c r="C949" s="1"/>
      <c r="D949" s="1"/>
      <c r="E949" s="2"/>
      <c r="F949" s="3"/>
      <c r="G949" s="3"/>
      <c r="H949" s="3"/>
    </row>
    <row r="950" spans="2:8" ht="15.75" customHeight="1">
      <c r="B950" s="1"/>
      <c r="C950" s="1"/>
      <c r="D950" s="1"/>
      <c r="E950" s="2"/>
      <c r="F950" s="3"/>
      <c r="G950" s="3"/>
      <c r="H950" s="3"/>
    </row>
    <row r="951" spans="2:8" ht="15.75" customHeight="1">
      <c r="B951" s="1"/>
      <c r="C951" s="1"/>
      <c r="D951" s="1"/>
      <c r="E951" s="2"/>
      <c r="F951" s="3"/>
      <c r="G951" s="3"/>
      <c r="H951" s="3"/>
    </row>
    <row r="952" spans="2:8" ht="15.75" customHeight="1">
      <c r="B952" s="1"/>
      <c r="C952" s="1"/>
      <c r="D952" s="1"/>
      <c r="E952" s="2"/>
      <c r="F952" s="3"/>
      <c r="G952" s="3"/>
      <c r="H952" s="3"/>
    </row>
    <row r="953" spans="2:8" ht="15.75" customHeight="1">
      <c r="B953" s="1"/>
      <c r="C953" s="1"/>
      <c r="D953" s="1"/>
      <c r="E953" s="2"/>
      <c r="F953" s="3"/>
      <c r="G953" s="3"/>
      <c r="H953" s="3"/>
    </row>
    <row r="954" spans="2:8" ht="15.75" customHeight="1">
      <c r="B954" s="1"/>
      <c r="C954" s="1"/>
      <c r="D954" s="1"/>
      <c r="E954" s="2"/>
      <c r="F954" s="3"/>
      <c r="G954" s="3"/>
      <c r="H954" s="3"/>
    </row>
    <row r="955" spans="2:8" ht="15.75" customHeight="1">
      <c r="B955" s="1"/>
      <c r="C955" s="1"/>
      <c r="D955" s="1"/>
      <c r="E955" s="2"/>
      <c r="F955" s="3"/>
      <c r="G955" s="3"/>
      <c r="H955" s="3"/>
    </row>
    <row r="956" spans="2:8" ht="15.75" customHeight="1">
      <c r="B956" s="1"/>
      <c r="C956" s="1"/>
      <c r="D956" s="1"/>
      <c r="E956" s="2"/>
      <c r="F956" s="3"/>
      <c r="G956" s="3"/>
      <c r="H956" s="3"/>
    </row>
    <row r="957" spans="2:8" ht="15.75" customHeight="1">
      <c r="B957" s="1"/>
      <c r="C957" s="1"/>
      <c r="D957" s="1"/>
      <c r="E957" s="2"/>
      <c r="F957" s="3"/>
      <c r="G957" s="3"/>
      <c r="H957" s="3"/>
    </row>
    <row r="958" spans="2:8" ht="15.75" customHeight="1">
      <c r="B958" s="1"/>
      <c r="C958" s="1"/>
      <c r="D958" s="1"/>
      <c r="E958" s="2"/>
      <c r="F958" s="3"/>
      <c r="G958" s="3"/>
      <c r="H958" s="3"/>
    </row>
    <row r="959" spans="2:8" ht="15.75" customHeight="1">
      <c r="B959" s="1"/>
      <c r="C959" s="1"/>
      <c r="D959" s="1"/>
      <c r="E959" s="2"/>
      <c r="F959" s="3"/>
      <c r="G959" s="3"/>
      <c r="H959" s="3"/>
    </row>
    <row r="960" spans="2:8" ht="15.75" customHeight="1">
      <c r="B960" s="1"/>
      <c r="C960" s="1"/>
      <c r="D960" s="1"/>
      <c r="E960" s="2"/>
      <c r="F960" s="3"/>
      <c r="G960" s="3"/>
      <c r="H960" s="3"/>
    </row>
    <row r="961" spans="2:8" ht="15.75" customHeight="1">
      <c r="B961" s="1"/>
      <c r="C961" s="1"/>
      <c r="D961" s="1"/>
      <c r="E961" s="2"/>
      <c r="F961" s="3"/>
      <c r="G961" s="3"/>
      <c r="H961" s="3"/>
    </row>
    <row r="962" spans="2:8" ht="15.75" customHeight="1">
      <c r="B962" s="1"/>
      <c r="C962" s="1"/>
      <c r="D962" s="1"/>
      <c r="E962" s="2"/>
      <c r="F962" s="3"/>
      <c r="G962" s="3"/>
      <c r="H962" s="3"/>
    </row>
    <row r="963" spans="2:8" ht="15.75" customHeight="1">
      <c r="B963" s="1"/>
      <c r="C963" s="1"/>
      <c r="D963" s="1"/>
      <c r="E963" s="2"/>
      <c r="F963" s="3"/>
      <c r="G963" s="3"/>
      <c r="H963" s="3"/>
    </row>
    <row r="964" spans="2:8" ht="15.75" customHeight="1">
      <c r="B964" s="1"/>
      <c r="C964" s="1"/>
      <c r="D964" s="1"/>
      <c r="E964" s="2"/>
      <c r="F964" s="3"/>
      <c r="G964" s="3"/>
      <c r="H964" s="3"/>
    </row>
    <row r="965" spans="2:8" ht="15.75" customHeight="1">
      <c r="B965" s="1"/>
      <c r="C965" s="1"/>
      <c r="D965" s="1"/>
      <c r="E965" s="2"/>
      <c r="F965" s="3"/>
      <c r="G965" s="3"/>
      <c r="H965" s="3"/>
    </row>
    <row r="966" spans="2:8" ht="15.75" customHeight="1">
      <c r="B966" s="1"/>
      <c r="C966" s="1"/>
      <c r="D966" s="1"/>
      <c r="E966" s="2"/>
      <c r="F966" s="3"/>
      <c r="G966" s="3"/>
      <c r="H966" s="3"/>
    </row>
    <row r="967" spans="2:8" ht="15.75" customHeight="1">
      <c r="B967" s="1"/>
      <c r="C967" s="1"/>
      <c r="D967" s="1"/>
      <c r="E967" s="2"/>
      <c r="F967" s="3"/>
      <c r="G967" s="3"/>
      <c r="H967" s="3"/>
    </row>
    <row r="968" spans="2:8" ht="15.75" customHeight="1">
      <c r="B968" s="1"/>
      <c r="C968" s="1"/>
      <c r="D968" s="1"/>
      <c r="E968" s="2"/>
      <c r="F968" s="3"/>
      <c r="G968" s="3"/>
      <c r="H968" s="3"/>
    </row>
    <row r="969" spans="2:8" ht="15.75" customHeight="1">
      <c r="B969" s="1"/>
      <c r="C969" s="1"/>
      <c r="D969" s="1"/>
      <c r="E969" s="2"/>
      <c r="F969" s="3"/>
      <c r="G969" s="3"/>
      <c r="H969" s="3"/>
    </row>
    <row r="970" spans="2:8" ht="15.75" customHeight="1">
      <c r="B970" s="1"/>
      <c r="C970" s="1"/>
      <c r="D970" s="1"/>
      <c r="E970" s="2"/>
      <c r="F970" s="3"/>
      <c r="G970" s="3"/>
      <c r="H970" s="3"/>
    </row>
    <row r="971" spans="2:8" ht="15.75" customHeight="1">
      <c r="B971" s="1"/>
      <c r="C971" s="1"/>
      <c r="D971" s="1"/>
      <c r="E971" s="2"/>
      <c r="F971" s="3"/>
      <c r="G971" s="3"/>
      <c r="H971" s="3"/>
    </row>
    <row r="972" spans="2:8" ht="15.75" customHeight="1">
      <c r="B972" s="1"/>
      <c r="C972" s="1"/>
      <c r="D972" s="1"/>
      <c r="E972" s="2"/>
      <c r="F972" s="3"/>
      <c r="G972" s="3"/>
      <c r="H972" s="3"/>
    </row>
    <row r="973" spans="2:8" ht="15.75" customHeight="1">
      <c r="B973" s="1"/>
      <c r="C973" s="1"/>
      <c r="D973" s="1"/>
      <c r="E973" s="2"/>
      <c r="F973" s="3"/>
      <c r="G973" s="3"/>
      <c r="H973" s="3"/>
    </row>
    <row r="974" spans="2:8" ht="15.75" customHeight="1">
      <c r="B974" s="1"/>
      <c r="C974" s="1"/>
      <c r="D974" s="1"/>
      <c r="E974" s="2"/>
      <c r="F974" s="3"/>
      <c r="G974" s="3"/>
      <c r="H974" s="3"/>
    </row>
    <row r="975" spans="2:8" ht="15.75" customHeight="1">
      <c r="B975" s="1"/>
      <c r="C975" s="1"/>
      <c r="D975" s="1"/>
      <c r="E975" s="2"/>
      <c r="F975" s="3"/>
      <c r="G975" s="3"/>
      <c r="H975" s="3"/>
    </row>
    <row r="976" spans="2:8" ht="15.75" customHeight="1">
      <c r="B976" s="1"/>
      <c r="C976" s="1"/>
      <c r="D976" s="1"/>
      <c r="E976" s="2"/>
      <c r="F976" s="3"/>
      <c r="G976" s="3"/>
      <c r="H976" s="3"/>
    </row>
    <row r="977" spans="2:8" ht="15.75" customHeight="1">
      <c r="B977" s="1"/>
      <c r="C977" s="1"/>
      <c r="D977" s="1"/>
      <c r="E977" s="2"/>
      <c r="F977" s="3"/>
      <c r="G977" s="3"/>
      <c r="H977" s="3"/>
    </row>
    <row r="978" spans="2:8" ht="15.75" customHeight="1">
      <c r="B978" s="1"/>
      <c r="C978" s="1"/>
      <c r="D978" s="1"/>
      <c r="E978" s="2"/>
      <c r="F978" s="3"/>
      <c r="G978" s="3"/>
      <c r="H978" s="3"/>
    </row>
    <row r="979" spans="2:8" ht="15.75" customHeight="1">
      <c r="B979" s="1"/>
      <c r="C979" s="1"/>
      <c r="D979" s="1"/>
      <c r="E979" s="2"/>
      <c r="F979" s="3"/>
      <c r="G979" s="3"/>
      <c r="H979" s="3"/>
    </row>
    <row r="980" spans="2:8" ht="15.75" customHeight="1">
      <c r="B980" s="1"/>
      <c r="C980" s="1"/>
      <c r="D980" s="1"/>
      <c r="E980" s="2"/>
      <c r="F980" s="3"/>
      <c r="G980" s="3"/>
      <c r="H980" s="3"/>
    </row>
    <row r="981" spans="2:8" ht="15.75" customHeight="1">
      <c r="B981" s="1"/>
      <c r="C981" s="1"/>
      <c r="D981" s="1"/>
      <c r="E981" s="2"/>
      <c r="F981" s="3"/>
      <c r="G981" s="3"/>
      <c r="H981" s="3"/>
    </row>
    <row r="982" spans="2:8" ht="15.75" customHeight="1">
      <c r="B982" s="1"/>
      <c r="C982" s="1"/>
      <c r="D982" s="1"/>
      <c r="E982" s="2"/>
      <c r="F982" s="3"/>
      <c r="G982" s="3"/>
      <c r="H982" s="3"/>
    </row>
    <row r="983" spans="2:8" ht="15.75" customHeight="1">
      <c r="B983" s="1"/>
      <c r="C983" s="1"/>
      <c r="D983" s="1"/>
      <c r="E983" s="2"/>
      <c r="F983" s="3"/>
      <c r="G983" s="3"/>
      <c r="H983" s="3"/>
    </row>
    <row r="984" spans="2:8" ht="15.75" customHeight="1">
      <c r="B984" s="1"/>
      <c r="C984" s="1"/>
      <c r="D984" s="1"/>
      <c r="E984" s="2"/>
      <c r="F984" s="3"/>
      <c r="G984" s="3"/>
      <c r="H984" s="3"/>
    </row>
    <row r="985" spans="2:8" ht="15.75" customHeight="1">
      <c r="B985" s="1"/>
      <c r="C985" s="1"/>
      <c r="D985" s="1"/>
      <c r="E985" s="2"/>
      <c r="F985" s="3"/>
      <c r="G985" s="3"/>
      <c r="H985" s="3"/>
    </row>
    <row r="986" spans="2:8" ht="15.75" customHeight="1">
      <c r="B986" s="1"/>
      <c r="C986" s="1"/>
      <c r="D986" s="1"/>
      <c r="E986" s="2"/>
      <c r="F986" s="3"/>
      <c r="G986" s="3"/>
      <c r="H986" s="3"/>
    </row>
    <row r="987" spans="2:8" ht="15.75" customHeight="1">
      <c r="B987" s="1"/>
      <c r="C987" s="1"/>
      <c r="D987" s="1"/>
      <c r="E987" s="2"/>
      <c r="F987" s="3"/>
      <c r="G987" s="3"/>
      <c r="H987" s="3"/>
    </row>
    <row r="988" spans="2:8" ht="15.75" customHeight="1">
      <c r="B988" s="1"/>
      <c r="C988" s="1"/>
      <c r="D988" s="1"/>
      <c r="E988" s="2"/>
      <c r="F988" s="3"/>
      <c r="G988" s="3"/>
      <c r="H988" s="3"/>
    </row>
    <row r="989" spans="2:8" ht="15.75" customHeight="1">
      <c r="B989" s="1"/>
      <c r="C989" s="1"/>
      <c r="D989" s="1"/>
      <c r="E989" s="2"/>
      <c r="F989" s="3"/>
      <c r="G989" s="3"/>
      <c r="H989" s="3"/>
    </row>
    <row r="990" spans="2:8" ht="15.75" customHeight="1">
      <c r="B990" s="1"/>
      <c r="C990" s="1"/>
      <c r="D990" s="1"/>
      <c r="E990" s="2"/>
      <c r="F990" s="3"/>
      <c r="G990" s="3"/>
      <c r="H990" s="3"/>
    </row>
    <row r="991" spans="2:8" ht="15.75" customHeight="1">
      <c r="B991" s="1"/>
      <c r="C991" s="1"/>
      <c r="D991" s="1"/>
      <c r="E991" s="2"/>
      <c r="F991" s="3"/>
      <c r="G991" s="3"/>
      <c r="H991" s="3"/>
    </row>
    <row r="992" spans="2:8" ht="15.75" customHeight="1">
      <c r="B992" s="1"/>
      <c r="C992" s="1"/>
      <c r="D992" s="1"/>
      <c r="E992" s="2"/>
      <c r="F992" s="3"/>
      <c r="G992" s="3"/>
      <c r="H992" s="3"/>
    </row>
    <row r="993" spans="2:8" ht="15.75" customHeight="1">
      <c r="B993" s="1"/>
      <c r="C993" s="1"/>
      <c r="D993" s="1"/>
      <c r="E993" s="2"/>
      <c r="F993" s="3"/>
      <c r="G993" s="3"/>
      <c r="H993" s="3"/>
    </row>
    <row r="994" spans="2:8" ht="15.75" customHeight="1">
      <c r="B994" s="1"/>
      <c r="C994" s="1"/>
      <c r="D994" s="1"/>
      <c r="E994" s="2"/>
      <c r="F994" s="3"/>
      <c r="G994" s="3"/>
      <c r="H994" s="3"/>
    </row>
    <row r="995" spans="2:8" ht="15.75" customHeight="1">
      <c r="B995" s="1"/>
      <c r="C995" s="1"/>
      <c r="D995" s="1"/>
      <c r="E995" s="2"/>
      <c r="F995" s="3"/>
      <c r="G995" s="3"/>
      <c r="H995" s="3"/>
    </row>
    <row r="996" spans="2:8" ht="15.75" customHeight="1">
      <c r="B996" s="1"/>
      <c r="C996" s="1"/>
      <c r="D996" s="1"/>
      <c r="E996" s="2"/>
      <c r="F996" s="3"/>
      <c r="G996" s="3"/>
      <c r="H996" s="3"/>
    </row>
    <row r="997" spans="2:8" ht="15.75" customHeight="1">
      <c r="B997" s="1"/>
      <c r="C997" s="1"/>
      <c r="D997" s="1"/>
      <c r="E997" s="2"/>
      <c r="F997" s="3"/>
      <c r="G997" s="3"/>
      <c r="H997" s="3"/>
    </row>
    <row r="998" spans="2:8" ht="15.75" customHeight="1">
      <c r="B998" s="1"/>
      <c r="C998" s="1"/>
      <c r="D998" s="1"/>
      <c r="E998" s="2"/>
      <c r="F998" s="3"/>
      <c r="G998" s="3"/>
      <c r="H998" s="3"/>
    </row>
    <row r="999" spans="2:8" ht="15.75" customHeight="1">
      <c r="B999" s="1"/>
      <c r="C999" s="1"/>
      <c r="D999" s="1"/>
      <c r="E999" s="2"/>
      <c r="F999" s="3"/>
      <c r="G999" s="3"/>
      <c r="H999" s="3"/>
    </row>
  </sheetData>
  <mergeCells count="1">
    <mergeCell ref="B1:H1"/>
  </mergeCells>
  <hyperlinks>
    <hyperlink ref="M4" r:id="rId1"/>
    <hyperlink ref="O4" r:id="rId2"/>
    <hyperlink ref="Q4" r:id="rId3"/>
    <hyperlink ref="M5" r:id="rId4"/>
    <hyperlink ref="O5" r:id="rId5"/>
    <hyperlink ref="Q5" r:id="rId6"/>
    <hyperlink ref="M6" r:id="rId7"/>
    <hyperlink ref="O6" r:id="rId8"/>
    <hyperlink ref="Q6" r:id="rId9"/>
    <hyperlink ref="M7" r:id="rId10"/>
    <hyperlink ref="O7" r:id="rId11"/>
    <hyperlink ref="Q7" r:id="rId12"/>
    <hyperlink ref="M8" r:id="rId13"/>
    <hyperlink ref="O8" r:id="rId14"/>
    <hyperlink ref="Q8" r:id="rId15"/>
    <hyperlink ref="M9" r:id="rId16"/>
    <hyperlink ref="O9" r:id="rId17"/>
    <hyperlink ref="Q9" r:id="rId18"/>
    <hyperlink ref="M10" r:id="rId19"/>
    <hyperlink ref="O10" r:id="rId20"/>
    <hyperlink ref="Q10" r:id="rId21"/>
    <hyperlink ref="M11" r:id="rId22"/>
    <hyperlink ref="M12" r:id="rId23"/>
    <hyperlink ref="O12" r:id="rId24"/>
    <hyperlink ref="M13" r:id="rId25"/>
    <hyperlink ref="O13" r:id="rId26"/>
    <hyperlink ref="M14" r:id="rId27"/>
    <hyperlink ref="O14" r:id="rId28"/>
    <hyperlink ref="M15" r:id="rId29"/>
    <hyperlink ref="M16" r:id="rId30"/>
    <hyperlink ref="M17" r:id="rId31"/>
    <hyperlink ref="M18" r:id="rId32"/>
    <hyperlink ref="M19" r:id="rId33"/>
    <hyperlink ref="M20" r:id="rId34"/>
    <hyperlink ref="M21" r:id="rId35"/>
    <hyperlink ref="O21" r:id="rId36"/>
    <hyperlink ref="M22" r:id="rId37"/>
    <hyperlink ref="O22" r:id="rId38"/>
    <hyperlink ref="M23" r:id="rId39"/>
    <hyperlink ref="O23" r:id="rId40"/>
    <hyperlink ref="M24" r:id="rId41"/>
    <hyperlink ref="M25" r:id="rId42"/>
    <hyperlink ref="M26" r:id="rId43"/>
    <hyperlink ref="M27" r:id="rId44"/>
    <hyperlink ref="O27" r:id="rId45"/>
    <hyperlink ref="M28" r:id="rId46"/>
    <hyperlink ref="O28" r:id="rId47"/>
    <hyperlink ref="M29" r:id="rId48"/>
    <hyperlink ref="O29" r:id="rId49"/>
    <hyperlink ref="M30" r:id="rId50"/>
    <hyperlink ref="O30" r:id="rId51"/>
    <hyperlink ref="M31" r:id="rId52"/>
    <hyperlink ref="M32" r:id="rId53"/>
    <hyperlink ref="M33" r:id="rId54"/>
    <hyperlink ref="M34" r:id="rId55"/>
    <hyperlink ref="O34" r:id="rId56"/>
    <hyperlink ref="M35" r:id="rId57"/>
    <hyperlink ref="O35" r:id="rId58"/>
    <hyperlink ref="M36" r:id="rId59"/>
    <hyperlink ref="O36" r:id="rId60"/>
    <hyperlink ref="M37" r:id="rId61"/>
    <hyperlink ref="O37" r:id="rId62"/>
    <hyperlink ref="M38" r:id="rId63"/>
    <hyperlink ref="O38" r:id="rId64"/>
    <hyperlink ref="M39" r:id="rId65"/>
    <hyperlink ref="O39" r:id="rId66"/>
    <hyperlink ref="M40" r:id="rId67"/>
    <hyperlink ref="O40" r:id="rId68"/>
    <hyperlink ref="M41" r:id="rId69"/>
    <hyperlink ref="O41" r:id="rId70"/>
    <hyperlink ref="M42" r:id="rId71"/>
    <hyperlink ref="O42" r:id="rId72"/>
    <hyperlink ref="M43" r:id="rId73"/>
    <hyperlink ref="O43" r:id="rId74"/>
    <hyperlink ref="M44" r:id="rId75"/>
    <hyperlink ref="O44" r:id="rId76"/>
    <hyperlink ref="M45" r:id="rId77"/>
    <hyperlink ref="O45" r:id="rId78"/>
    <hyperlink ref="M46" r:id="rId79"/>
    <hyperlink ref="O46" r:id="rId80"/>
    <hyperlink ref="M47" r:id="rId81"/>
    <hyperlink ref="O47" r:id="rId82"/>
    <hyperlink ref="M48" r:id="rId83"/>
    <hyperlink ref="O48" r:id="rId84"/>
    <hyperlink ref="M49" r:id="rId85"/>
    <hyperlink ref="O49" r:id="rId86"/>
    <hyperlink ref="M50" r:id="rId87"/>
    <hyperlink ref="O50" r:id="rId88"/>
    <hyperlink ref="M51" r:id="rId89"/>
    <hyperlink ref="O51" r:id="rId90"/>
    <hyperlink ref="Q51" r:id="rId91"/>
    <hyperlink ref="M52" r:id="rId92"/>
    <hyperlink ref="O52" r:id="rId93"/>
    <hyperlink ref="Q52" r:id="rId94"/>
    <hyperlink ref="M53" r:id="rId95"/>
    <hyperlink ref="O53" r:id="rId96"/>
    <hyperlink ref="Q53" r:id="rId97"/>
    <hyperlink ref="M54" r:id="rId98"/>
    <hyperlink ref="O54" r:id="rId99"/>
    <hyperlink ref="Q54" r:id="rId100"/>
    <hyperlink ref="M55" r:id="rId101"/>
    <hyperlink ref="O55" r:id="rId102"/>
    <hyperlink ref="Q55" r:id="rId103"/>
    <hyperlink ref="M56" r:id="rId104"/>
    <hyperlink ref="O56" r:id="rId105"/>
    <hyperlink ref="Q56" r:id="rId106"/>
    <hyperlink ref="M57" r:id="rId107"/>
    <hyperlink ref="O57" r:id="rId108"/>
    <hyperlink ref="Q57" r:id="rId109"/>
    <hyperlink ref="M58" r:id="rId110"/>
    <hyperlink ref="O58" r:id="rId111"/>
    <hyperlink ref="Q58" r:id="rId112"/>
    <hyperlink ref="M59" r:id="rId113"/>
    <hyperlink ref="O59" r:id="rId114"/>
    <hyperlink ref="Q59" r:id="rId115"/>
    <hyperlink ref="M60" r:id="rId116"/>
    <hyperlink ref="O60" r:id="rId117"/>
    <hyperlink ref="Q60" r:id="rId118"/>
    <hyperlink ref="M61" r:id="rId119"/>
    <hyperlink ref="O61" r:id="rId120"/>
    <hyperlink ref="M62" r:id="rId121"/>
    <hyperlink ref="O62" r:id="rId122"/>
    <hyperlink ref="M63" r:id="rId123"/>
    <hyperlink ref="O63" r:id="rId124"/>
    <hyperlink ref="M64" r:id="rId125"/>
    <hyperlink ref="O64" r:id="rId126"/>
    <hyperlink ref="Q64" r:id="rId127"/>
    <hyperlink ref="M65" r:id="rId128"/>
    <hyperlink ref="O65" r:id="rId129"/>
    <hyperlink ref="Q65" r:id="rId130"/>
    <hyperlink ref="M66" r:id="rId131"/>
    <hyperlink ref="O66" r:id="rId132"/>
    <hyperlink ref="Q66" r:id="rId133"/>
    <hyperlink ref="M67" r:id="rId134"/>
    <hyperlink ref="O67" r:id="rId135"/>
    <hyperlink ref="Q67" r:id="rId136"/>
    <hyperlink ref="M68" r:id="rId137"/>
    <hyperlink ref="O68" r:id="rId138"/>
    <hyperlink ref="Q68" r:id="rId139"/>
    <hyperlink ref="M69" r:id="rId140"/>
    <hyperlink ref="O69" r:id="rId141"/>
    <hyperlink ref="Q69" r:id="rId142"/>
    <hyperlink ref="M70" r:id="rId143"/>
    <hyperlink ref="O70" r:id="rId144"/>
    <hyperlink ref="Q70" r:id="rId145"/>
    <hyperlink ref="M71" r:id="rId146"/>
    <hyperlink ref="O71" r:id="rId147"/>
    <hyperlink ref="Q71" r:id="rId148"/>
    <hyperlink ref="M72" r:id="rId149"/>
    <hyperlink ref="O72" r:id="rId150"/>
    <hyperlink ref="Q72" r:id="rId151"/>
    <hyperlink ref="M73" r:id="rId152"/>
    <hyperlink ref="O73" r:id="rId153"/>
    <hyperlink ref="Q73" r:id="rId154"/>
    <hyperlink ref="M74" r:id="rId155"/>
    <hyperlink ref="M75" r:id="rId156"/>
    <hyperlink ref="M76" r:id="rId157"/>
    <hyperlink ref="M77" r:id="rId158"/>
    <hyperlink ref="O77" r:id="rId159"/>
    <hyperlink ref="M78" r:id="rId160"/>
    <hyperlink ref="O78" r:id="rId161"/>
    <hyperlink ref="M79" r:id="rId162"/>
    <hyperlink ref="O79" r:id="rId163"/>
    <hyperlink ref="Q79" r:id="rId164"/>
    <hyperlink ref="M80" r:id="rId165"/>
    <hyperlink ref="O80" r:id="rId166"/>
    <hyperlink ref="Q80" r:id="rId167"/>
    <hyperlink ref="M81" r:id="rId168"/>
    <hyperlink ref="O81" r:id="rId169"/>
    <hyperlink ref="M82" r:id="rId170"/>
    <hyperlink ref="O82" r:id="rId171"/>
    <hyperlink ref="M83" r:id="rId172"/>
    <hyperlink ref="O83" r:id="rId173"/>
    <hyperlink ref="M84" r:id="rId174"/>
    <hyperlink ref="O84" r:id="rId175"/>
    <hyperlink ref="M85" r:id="rId176"/>
    <hyperlink ref="O85" r:id="rId177"/>
    <hyperlink ref="M86" r:id="rId178"/>
    <hyperlink ref="M87" r:id="rId179"/>
    <hyperlink ref="M88" r:id="rId180"/>
    <hyperlink ref="O88" r:id="rId181"/>
    <hyperlink ref="M89" r:id="rId182"/>
    <hyperlink ref="M90" r:id="rId183"/>
    <hyperlink ref="M91" r:id="rId184"/>
    <hyperlink ref="M92" r:id="rId185"/>
    <hyperlink ref="M93" r:id="rId186"/>
    <hyperlink ref="M94" r:id="rId187"/>
    <hyperlink ref="M95" r:id="rId188"/>
    <hyperlink ref="M96" r:id="rId189"/>
    <hyperlink ref="O96" r:id="rId190"/>
    <hyperlink ref="M98" r:id="rId191"/>
    <hyperlink ref="M99" r:id="rId192"/>
    <hyperlink ref="O99" r:id="rId193"/>
    <hyperlink ref="M100" r:id="rId194"/>
    <hyperlink ref="M101" r:id="rId195"/>
    <hyperlink ref="O101" r:id="rId196"/>
    <hyperlink ref="M102" r:id="rId197"/>
    <hyperlink ref="M103" r:id="rId198"/>
    <hyperlink ref="M104" r:id="rId199"/>
    <hyperlink ref="M105" r:id="rId200"/>
    <hyperlink ref="M106" r:id="rId201"/>
    <hyperlink ref="M107" r:id="rId202"/>
    <hyperlink ref="M108" r:id="rId203"/>
    <hyperlink ref="O108" r:id="rId204"/>
    <hyperlink ref="M109" r:id="rId205"/>
    <hyperlink ref="O109" r:id="rId206"/>
    <hyperlink ref="M110" r:id="rId207"/>
    <hyperlink ref="O110" r:id="rId208"/>
    <hyperlink ref="M112" r:id="rId209"/>
    <hyperlink ref="M113" r:id="rId210"/>
    <hyperlink ref="M114" r:id="rId211"/>
    <hyperlink ref="M115" r:id="rId212"/>
    <hyperlink ref="M116" r:id="rId213"/>
    <hyperlink ref="M117" r:id="rId214"/>
    <hyperlink ref="M118" r:id="rId215"/>
    <hyperlink ref="M119" r:id="rId216"/>
    <hyperlink ref="M124" r:id="rId217"/>
    <hyperlink ref="M125" r:id="rId218"/>
    <hyperlink ref="M126" r:id="rId219"/>
    <hyperlink ref="M127" r:id="rId220"/>
    <hyperlink ref="M128" r:id="rId221"/>
    <hyperlink ref="M129" r:id="rId222"/>
    <hyperlink ref="M130" r:id="rId223"/>
    <hyperlink ref="M131" r:id="rId224"/>
    <hyperlink ref="M132" r:id="rId225"/>
    <hyperlink ref="M133" r:id="rId226"/>
    <hyperlink ref="M134" r:id="rId227"/>
    <hyperlink ref="M135" r:id="rId228"/>
    <hyperlink ref="O135" r:id="rId229"/>
    <hyperlink ref="M138" r:id="rId230"/>
    <hyperlink ref="M139" r:id="rId231"/>
    <hyperlink ref="O139" r:id="rId232"/>
    <hyperlink ref="M141" r:id="rId233"/>
    <hyperlink ref="M143" r:id="rId234"/>
    <hyperlink ref="M144" r:id="rId235"/>
    <hyperlink ref="M146" r:id="rId236"/>
    <hyperlink ref="M147" r:id="rId237"/>
    <hyperlink ref="M148" r:id="rId238"/>
    <hyperlink ref="M149" r:id="rId239"/>
    <hyperlink ref="O149" r:id="rId240"/>
    <hyperlink ref="M150" r:id="rId241"/>
    <hyperlink ref="M151" r:id="rId242"/>
    <hyperlink ref="M153" r:id="rId243"/>
    <hyperlink ref="M154" r:id="rId244"/>
    <hyperlink ref="M155" r:id="rId245"/>
    <hyperlink ref="M156" r:id="rId246"/>
    <hyperlink ref="M157" r:id="rId247"/>
    <hyperlink ref="M158" r:id="rId248"/>
    <hyperlink ref="O158" r:id="rId249"/>
    <hyperlink ref="M159" r:id="rId250" location="reco_item_pos=1&amp;reco_backend=ranker_v2-vip-v2p_marketplace&amp;reco_backend_type=low_level&amp;reco_client=vip-v2p&amp;reco_id=37c93f70-5d68-43f3-8fc5-1ee39ddf8c50"/>
    <hyperlink ref="M160" r:id="rId251" location="reco_item_pos=1&amp;reco_backend=ranker_v2-vip-v2p_marketplace&amp;reco_backend_type=low_level&amp;reco_client=vip-v2p&amp;reco_id=37c93f70-5d68-43f3-8fc5-1ee39ddf8c50"/>
    <hyperlink ref="M161" r:id="rId252" location="reco_item_pos=1&amp;reco_backend=ranker_v2-vip-v2p_marketplace&amp;reco_backend_type=low_level&amp;reco_client=vip-v2p&amp;reco_id=408f6c59-e72f-4413-9662-47eabb90b949"/>
    <hyperlink ref="M162" r:id="rId253" location="reco_item_pos=1&amp;reco_backend=ranker_v2-vip-v2p_marketplace&amp;reco_backend_type=low_level&amp;reco_client=vip-v2p&amp;reco_id=37c93f70-5d68-43f3-8fc5-1ee39ddf8c50"/>
    <hyperlink ref="M163" r:id="rId254" location="reco_item_pos=1&amp;reco_backend=ranker_v2-vip-v2p_marketplace&amp;reco_backend_type=low_level&amp;reco_client=vip-v2p&amp;reco_id=37c93f70-5d68-43f3-8fc5-1ee39ddf8c50"/>
    <hyperlink ref="M164" r:id="rId255" location="reco_item_pos=1&amp;reco_backend=ranker_v2-vip-v2p_marketplace&amp;reco_backend_type=low_level&amp;reco_client=vip-v2p&amp;reco_id=408f6c59-e72f-4413-9662-47eabb90b949"/>
    <hyperlink ref="M166" r:id="rId256"/>
    <hyperlink ref="O166" r:id="rId257"/>
    <hyperlink ref="M167" r:id="rId258"/>
    <hyperlink ref="O167" r:id="rId259"/>
    <hyperlink ref="M168" r:id="rId260"/>
    <hyperlink ref="M169" r:id="rId261"/>
    <hyperlink ref="M170" r:id="rId262"/>
    <hyperlink ref="M171" r:id="rId263"/>
    <hyperlink ref="M172" r:id="rId264"/>
    <hyperlink ref="M173" r:id="rId265"/>
    <hyperlink ref="M174" r:id="rId266"/>
    <hyperlink ref="M175" r:id="rId267"/>
    <hyperlink ref="M176" r:id="rId268"/>
    <hyperlink ref="M177" r:id="rId269"/>
    <hyperlink ref="M179" r:id="rId270"/>
    <hyperlink ref="M180" r:id="rId271"/>
    <hyperlink ref="O180" r:id="rId272"/>
    <hyperlink ref="M181" r:id="rId273"/>
    <hyperlink ref="O181" r:id="rId274"/>
    <hyperlink ref="M182" r:id="rId275"/>
    <hyperlink ref="O182" r:id="rId276"/>
    <hyperlink ref="M183" r:id="rId277"/>
    <hyperlink ref="M184" r:id="rId278"/>
    <hyperlink ref="M185" r:id="rId279"/>
    <hyperlink ref="O185" r:id="rId280"/>
    <hyperlink ref="M186" r:id="rId281"/>
    <hyperlink ref="O186" r:id="rId282"/>
    <hyperlink ref="M187" r:id="rId283"/>
    <hyperlink ref="O187" r:id="rId284"/>
    <hyperlink ref="M188" r:id="rId285"/>
    <hyperlink ref="M189" r:id="rId286"/>
    <hyperlink ref="M190" r:id="rId287"/>
    <hyperlink ref="M191" r:id="rId288"/>
    <hyperlink ref="M192" r:id="rId289"/>
    <hyperlink ref="M194" r:id="rId290"/>
    <hyperlink ref="M195" r:id="rId291"/>
    <hyperlink ref="M196" r:id="rId292"/>
    <hyperlink ref="M197" r:id="rId293"/>
    <hyperlink ref="M198" r:id="rId294"/>
    <hyperlink ref="M199" r:id="rId295"/>
    <hyperlink ref="M200" r:id="rId296"/>
    <hyperlink ref="M201" r:id="rId297"/>
    <hyperlink ref="M202" r:id="rId298"/>
    <hyperlink ref="M203" r:id="rId299"/>
    <hyperlink ref="M204" r:id="rId300"/>
    <hyperlink ref="M205" r:id="rId301"/>
    <hyperlink ref="M206" r:id="rId302"/>
    <hyperlink ref="M207" r:id="rId303"/>
    <hyperlink ref="M208" r:id="rId304"/>
    <hyperlink ref="M209" r:id="rId305"/>
    <hyperlink ref="M210" r:id="rId306"/>
    <hyperlink ref="M211" r:id="rId307"/>
    <hyperlink ref="M212" r:id="rId308"/>
    <hyperlink ref="M213" r:id="rId309"/>
    <hyperlink ref="M214" r:id="rId310"/>
    <hyperlink ref="M215" r:id="rId311"/>
    <hyperlink ref="M216" r:id="rId312"/>
    <hyperlink ref="M217" r:id="rId313"/>
    <hyperlink ref="O217" r:id="rId314"/>
    <hyperlink ref="M218" r:id="rId315"/>
    <hyperlink ref="M219" r:id="rId316"/>
    <hyperlink ref="M220" r:id="rId317"/>
    <hyperlink ref="M225" r:id="rId318"/>
    <hyperlink ref="M226" r:id="rId319"/>
    <hyperlink ref="M227" r:id="rId320"/>
    <hyperlink ref="M228" r:id="rId321"/>
    <hyperlink ref="M229" r:id="rId322"/>
    <hyperlink ref="M230" r:id="rId323"/>
    <hyperlink ref="M231" r:id="rId324"/>
    <hyperlink ref="M232" r:id="rId325"/>
    <hyperlink ref="M233" r:id="rId326"/>
    <hyperlink ref="M234" r:id="rId327" location="searchVariation=MLA22939193&amp;position=4&amp;search_layout=stack&amp;type=product&amp;tracking_id=b08de6a5-5ca0-40f6-9d9c-72e11214a248"/>
    <hyperlink ref="M235" r:id="rId328" location="searchVariation=MLA22939193&amp;position=4&amp;search_layout=stack&amp;type=product&amp;tracking_id=b08de6a5-5ca0-40f6-9d9c-72e11214a248"/>
    <hyperlink ref="M236" r:id="rId329"/>
    <hyperlink ref="M238" r:id="rId330"/>
    <hyperlink ref="O238" r:id="rId331"/>
    <hyperlink ref="M239" r:id="rId332"/>
    <hyperlink ref="O239" r:id="rId333"/>
    <hyperlink ref="M240" r:id="rId334"/>
    <hyperlink ref="O240" r:id="rId335"/>
    <hyperlink ref="M241" r:id="rId336"/>
    <hyperlink ref="O241" r:id="rId337"/>
    <hyperlink ref="M242" r:id="rId338" location="position=6&amp;search_layout=stack&amp;type=item&amp;tracking_id=9b41ffc5-ca50-4668-935d-c0eccd491b98"/>
    <hyperlink ref="M243" r:id="rId339"/>
    <hyperlink ref="M244" r:id="rId340"/>
    <hyperlink ref="M245" r:id="rId341"/>
    <hyperlink ref="M246" r:id="rId342"/>
    <hyperlink ref="M247" r:id="rId343"/>
    <hyperlink ref="M248" r:id="rId344"/>
    <hyperlink ref="M249" r:id="rId345"/>
    <hyperlink ref="O249" r:id="rId346"/>
    <hyperlink ref="Q249" r:id="rId347"/>
    <hyperlink ref="M250" r:id="rId348"/>
    <hyperlink ref="O250" r:id="rId349"/>
    <hyperlink ref="M251" r:id="rId350"/>
    <hyperlink ref="O251" r:id="rId351"/>
    <hyperlink ref="M252" r:id="rId352"/>
    <hyperlink ref="O252" r:id="rId353"/>
    <hyperlink ref="Q252" r:id="rId354"/>
    <hyperlink ref="M253" r:id="rId355"/>
    <hyperlink ref="O253" r:id="rId356"/>
    <hyperlink ref="Q253" r:id="rId357"/>
    <hyperlink ref="M254" r:id="rId358"/>
    <hyperlink ref="M255" r:id="rId359"/>
    <hyperlink ref="M257" r:id="rId360"/>
    <hyperlink ref="O257" r:id="rId361"/>
    <hyperlink ref="M258" r:id="rId362"/>
    <hyperlink ref="O258" r:id="rId363"/>
    <hyperlink ref="L259" r:id="rId364"/>
    <hyperlink ref="M260" r:id="rId365"/>
    <hyperlink ref="O260" r:id="rId366"/>
    <hyperlink ref="M261" r:id="rId367"/>
    <hyperlink ref="O261" r:id="rId368"/>
    <hyperlink ref="M262" r:id="rId369"/>
    <hyperlink ref="O262" r:id="rId370"/>
    <hyperlink ref="L263" r:id="rId371"/>
    <hyperlink ref="L264" r:id="rId372" location="position=17&amp;search_layout=stack&amp;type=item&amp;tracking_id=08d0d982-af6e-4cdf-b57b-12821dd8c51e"/>
    <hyperlink ref="L265" location="ANEXO!A1" display="https://docs.google.com/spreadsheets/d/1QomtmSlp8mCDF7u66MJMvJ9Bhg1SDw0g/edit#gid=92432087"/>
    <hyperlink ref="N265" r:id="rId373"/>
    <hyperlink ref="M266" r:id="rId374"/>
    <hyperlink ref="M269" r:id="rId375"/>
    <hyperlink ref="O269" r:id="rId376"/>
    <hyperlink ref="M270" r:id="rId377"/>
    <hyperlink ref="O270" r:id="rId378"/>
    <hyperlink ref="M271" r:id="rId379"/>
    <hyperlink ref="O271" r:id="rId380"/>
    <hyperlink ref="M272" r:id="rId381"/>
    <hyperlink ref="M273" r:id="rId382"/>
    <hyperlink ref="O273" r:id="rId383" location="is_advertising=true&amp;searchVariation=MLA24826044&amp;position=4&amp;search_layout=stack&amp;type=pad&amp;tracking_id=50609dde-0f0c-4e65-8f84-f7d6d2a511fb&amp;is_advertising=true&amp;ad_domain=VQCATCORE_LST&amp;ad_position=4&amp;ad_click_id=ODcyYTk4Y2UtYTY4MC00NTU3LTljNjYtMTU2ODAzZTdjNTNh"/>
    <hyperlink ref="Q273" r:id="rId384"/>
    <hyperlink ref="M274" r:id="rId385"/>
    <hyperlink ref="M275" r:id="rId386"/>
    <hyperlink ref="M276" r:id="rId387"/>
    <hyperlink ref="O276" r:id="rId388"/>
    <hyperlink ref="M277" r:id="rId389"/>
    <hyperlink ref="O277" r:id="rId390"/>
    <hyperlink ref="M278" r:id="rId391"/>
    <hyperlink ref="O278" r:id="rId392"/>
    <hyperlink ref="M279" r:id="rId393"/>
    <hyperlink ref="O279" r:id="rId394"/>
    <hyperlink ref="Q279" r:id="rId395"/>
    <hyperlink ref="M280" r:id="rId396"/>
    <hyperlink ref="O280" r:id="rId397"/>
    <hyperlink ref="Q280" r:id="rId398"/>
    <hyperlink ref="M281" r:id="rId399"/>
    <hyperlink ref="O281" r:id="rId400"/>
    <hyperlink ref="Q281" r:id="rId401"/>
    <hyperlink ref="M282" r:id="rId402"/>
    <hyperlink ref="O282" r:id="rId403"/>
    <hyperlink ref="Q282" r:id="rId404"/>
    <hyperlink ref="M283" r:id="rId405"/>
    <hyperlink ref="O283" r:id="rId406"/>
    <hyperlink ref="Q283" r:id="rId407"/>
    <hyperlink ref="M284" r:id="rId408"/>
    <hyperlink ref="O284" r:id="rId409"/>
    <hyperlink ref="Q284" r:id="rId410"/>
    <hyperlink ref="M285" r:id="rId411"/>
    <hyperlink ref="O285" r:id="rId412"/>
    <hyperlink ref="Q285" r:id="rId413"/>
    <hyperlink ref="M286" r:id="rId414"/>
    <hyperlink ref="O286" r:id="rId415"/>
    <hyperlink ref="Q286" r:id="rId416"/>
    <hyperlink ref="M287" r:id="rId417"/>
    <hyperlink ref="O287" r:id="rId418"/>
    <hyperlink ref="Q287" r:id="rId419"/>
    <hyperlink ref="M288" r:id="rId420"/>
    <hyperlink ref="O288" r:id="rId421"/>
    <hyperlink ref="Q288" r:id="rId422"/>
    <hyperlink ref="M289" r:id="rId423"/>
    <hyperlink ref="O289" r:id="rId424"/>
    <hyperlink ref="Q289" r:id="rId425"/>
    <hyperlink ref="M290" r:id="rId426"/>
    <hyperlink ref="O290" r:id="rId427"/>
    <hyperlink ref="Q290" r:id="rId428"/>
    <hyperlink ref="M291" r:id="rId429" location="is_advertising=true&amp;searchVariation=MLA22894970&amp;position=4&amp;search_layout=stack&amp;type=pad&amp;tracking_id=86e805f9-fa0d-4a5a-8846-83c7aadd1ba7&amp;is_advertising=true&amp;ad_domain=VQCATCORE_LST&amp;ad_position=4&amp;ad_click_id=MzEzYTg3YjQtYjM3YS00ZDk0LTllZGQtMDQ3OWYzNGQ4ZDk1"/>
    <hyperlink ref="O291" r:id="rId430"/>
    <hyperlink ref="Q291" r:id="rId431"/>
    <hyperlink ref="S291" r:id="rId432" location="position=23&amp;search_layout=stack&amp;type=item&amp;tracking_id=e8afe5c8-6164-4008-ae60-a7e020a0f7e9"/>
    <hyperlink ref="O292" r:id="rId433"/>
    <hyperlink ref="Q292" r:id="rId434"/>
    <hyperlink ref="S292" r:id="rId435" location="position=23&amp;search_layout=stack&amp;type=item&amp;tracking_id=e8afe5c8-6164-4008-ae60-a7e020a0f7e9"/>
    <hyperlink ref="M293" r:id="rId436"/>
    <hyperlink ref="M305" r:id="rId437"/>
    <hyperlink ref="M307" r:id="rId438"/>
    <hyperlink ref="M308" r:id="rId439"/>
    <hyperlink ref="O308" r:id="rId440"/>
    <hyperlink ref="M309" r:id="rId441"/>
    <hyperlink ref="M310" r:id="rId442"/>
    <hyperlink ref="M311" r:id="rId443"/>
    <hyperlink ref="M312" r:id="rId444"/>
    <hyperlink ref="M313" r:id="rId445"/>
    <hyperlink ref="M314" r:id="rId446"/>
    <hyperlink ref="M315" r:id="rId447"/>
    <hyperlink ref="O315" r:id="rId448"/>
    <hyperlink ref="M316" r:id="rId449" location="reco_item_pos=4&amp;reco_backend=machinalis-v2p-pdp-boost-v2_ranker&amp;reco_backend_type=low_level&amp;reco_client=vip-v2p&amp;reco_id=eaf5b5e1-a38f-43fa-96ce-5851876592ad"/>
    <hyperlink ref="M317" r:id="rId450" location="reco_item_pos=4&amp;reco_backend=machinalis-v2p-pdp-boost-v2_ranker&amp;reco_backend_type=low_level&amp;reco_client=vip-v2p&amp;reco_id=eaf5b5e1-a38f-43fa-96ce-5851876592ad"/>
    <hyperlink ref="M318" r:id="rId451"/>
    <hyperlink ref="O318" r:id="rId452"/>
    <hyperlink ref="M319" r:id="rId453"/>
    <hyperlink ref="O319" r:id="rId454"/>
    <hyperlink ref="M320" r:id="rId455"/>
    <hyperlink ref="M321" r:id="rId456"/>
    <hyperlink ref="M322" r:id="rId457"/>
    <hyperlink ref="M323" r:id="rId458"/>
    <hyperlink ref="M324" r:id="rId459"/>
    <hyperlink ref="M325" r:id="rId460"/>
    <hyperlink ref="M326" r:id="rId461"/>
    <hyperlink ref="M327" r:id="rId462"/>
    <hyperlink ref="M328" r:id="rId463"/>
    <hyperlink ref="M329" r:id="rId464"/>
    <hyperlink ref="M330" r:id="rId465"/>
    <hyperlink ref="M331" r:id="rId466"/>
    <hyperlink ref="O331" r:id="rId467"/>
    <hyperlink ref="M338" r:id="rId468"/>
    <hyperlink ref="M339" r:id="rId469"/>
    <hyperlink ref="M340" r:id="rId470"/>
    <hyperlink ref="M341" r:id="rId471"/>
    <hyperlink ref="M352" r:id="rId472"/>
    <hyperlink ref="M353" r:id="rId473"/>
    <hyperlink ref="M354" r:id="rId474"/>
    <hyperlink ref="M355" r:id="rId475"/>
    <hyperlink ref="O355" r:id="rId476"/>
    <hyperlink ref="M356" r:id="rId477"/>
    <hyperlink ref="M357" r:id="rId478"/>
    <hyperlink ref="O357" r:id="rId479"/>
    <hyperlink ref="M358" r:id="rId480"/>
    <hyperlink ref="O358" r:id="rId481"/>
    <hyperlink ref="M359" r:id="rId482"/>
    <hyperlink ref="M360" r:id="rId483"/>
    <hyperlink ref="M361" r:id="rId484"/>
    <hyperlink ref="O361" r:id="rId485"/>
    <hyperlink ref="M362" r:id="rId486"/>
    <hyperlink ref="O362" r:id="rId487"/>
    <hyperlink ref="L363" r:id="rId488" location="position=17&amp;search_layout=stack&amp;type=item&amp;tracking_id=b7c683e8-802a-47a4-8c42-8b09f81e4674"/>
    <hyperlink ref="M364" r:id="rId489"/>
    <hyperlink ref="M365" r:id="rId490"/>
    <hyperlink ref="M367" r:id="rId491"/>
    <hyperlink ref="M368" r:id="rId492"/>
    <hyperlink ref="M369" r:id="rId493"/>
    <hyperlink ref="M372" r:id="rId494"/>
    <hyperlink ref="M373" r:id="rId495"/>
    <hyperlink ref="M375" r:id="rId496"/>
    <hyperlink ref="M376" r:id="rId497"/>
    <hyperlink ref="M377" r:id="rId498"/>
    <hyperlink ref="M378" r:id="rId499"/>
    <hyperlink ref="M379" r:id="rId500"/>
    <hyperlink ref="M380" r:id="rId501"/>
    <hyperlink ref="O380" r:id="rId502"/>
    <hyperlink ref="M381" r:id="rId503"/>
    <hyperlink ref="M383" r:id="rId504"/>
    <hyperlink ref="M384" r:id="rId505"/>
    <hyperlink ref="M386" r:id="rId506"/>
    <hyperlink ref="O386" r:id="rId507"/>
    <hyperlink ref="M387" r:id="rId508"/>
    <hyperlink ref="O387" r:id="rId509"/>
  </hyperlinks>
  <pageMargins left="0.7" right="0.7" top="0.75" bottom="0.75" header="0" footer="0"/>
  <pageSetup paperSize="9" fitToHeight="0" orientation="landscape" r:id="rId5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Carrasco</dc:creator>
  <cp:lastModifiedBy>Roberto Cabaña</cp:lastModifiedBy>
  <dcterms:created xsi:type="dcterms:W3CDTF">2022-10-31T12:04:23Z</dcterms:created>
  <dcterms:modified xsi:type="dcterms:W3CDTF">2024-07-15T19:41:37Z</dcterms:modified>
</cp:coreProperties>
</file>